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C63400BF-28EB-4EA5-BD37-E82075F7F67F}" xr6:coauthVersionLast="47" xr6:coauthVersionMax="47" xr10:uidLastSave="{00000000-0000-0000-0000-000000000000}"/>
  <bookViews>
    <workbookView xWindow="-108" yWindow="-108" windowWidth="23256" windowHeight="12456" activeTab="5" xr2:uid="{71340D36-C049-43AD-BACC-1E806F5EA3F1}"/>
  </bookViews>
  <sheets>
    <sheet name="PIVOT T" sheetId="2" r:id="rId1"/>
    <sheet name="Data" sheetId="1" r:id="rId2"/>
    <sheet name="Sheet2" sheetId="6" r:id="rId3"/>
    <sheet name="Sheet5" sheetId="9" r:id="rId4"/>
    <sheet name="Sheet6" sheetId="10" r:id="rId5"/>
    <sheet name="Dashboard" sheetId="3" r:id="rId6"/>
  </sheets>
  <definedNames>
    <definedName name="_xlchart.v5.0" hidden="1">'PIVOT T'!$S$7</definedName>
    <definedName name="_xlchart.v5.1" hidden="1">'PIVOT T'!$S$8:$S$25</definedName>
    <definedName name="_xlchart.v5.10" hidden="1">'PIVOT T'!$S$8:$S$24</definedName>
    <definedName name="_xlchart.v5.11" hidden="1">'PIVOT T'!$T$7</definedName>
    <definedName name="_xlchart.v5.12" hidden="1">'PIVOT T'!$T$8:$T$24</definedName>
    <definedName name="_xlchart.v5.2" hidden="1">'PIVOT T'!$T$6</definedName>
    <definedName name="_xlchart.v5.3" hidden="1">'PIVOT T'!$T$7</definedName>
    <definedName name="_xlchart.v5.4" hidden="1">'PIVOT T'!$T$8:$T$25</definedName>
    <definedName name="_xlchart.v5.5" hidden="1">'PIVOT T'!$S$7</definedName>
    <definedName name="_xlchart.v5.6" hidden="1">'PIVOT T'!$S$8:$S$24</definedName>
    <definedName name="_xlchart.v5.7" hidden="1">'PIVOT T'!$T$7</definedName>
    <definedName name="_xlchart.v5.8" hidden="1">'PIVOT T'!$T$8:$T$24</definedName>
    <definedName name="_xlchart.v5.9" hidden="1">'PIVOT T'!$S$7</definedName>
    <definedName name="Slicer_Country">#N/A</definedName>
    <definedName name="Slicer_Product_Category">#N/A</definedName>
    <definedName name="Slicer_Quarter">#N/A</definedName>
    <definedName name="Slicer_Sales_Channel">#N/A</definedName>
  </definedNames>
  <calcPr calcId="191029"/>
  <pivotCaches>
    <pivotCache cacheId="0" r:id="rId7"/>
    <pivotCache cacheId="1" r:id="rId8"/>
    <pivotCache cacheId="2" r:id="rId9"/>
    <pivotCache cacheId="3"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7" i="2" l="1"/>
  <c r="T8" i="2"/>
  <c r="T9" i="2"/>
  <c r="T10" i="2"/>
  <c r="T11" i="2"/>
  <c r="T12" i="2"/>
  <c r="T13" i="2"/>
  <c r="T14" i="2"/>
  <c r="T15" i="2"/>
  <c r="T16" i="2"/>
  <c r="T17" i="2"/>
  <c r="T18" i="2"/>
  <c r="T19" i="2"/>
  <c r="T20" i="2"/>
  <c r="T21" i="2"/>
  <c r="T22" i="2"/>
  <c r="T23" i="2"/>
  <c r="T24" i="2"/>
  <c r="T25" i="2"/>
  <c r="S8" i="2"/>
  <c r="S9" i="2"/>
  <c r="S10" i="2"/>
  <c r="S11" i="2"/>
  <c r="S12" i="2"/>
  <c r="S13" i="2"/>
  <c r="S14" i="2"/>
  <c r="S15" i="2"/>
  <c r="S16" i="2"/>
  <c r="S17" i="2"/>
  <c r="S18" i="2"/>
  <c r="S19" i="2"/>
  <c r="S20" i="2"/>
  <c r="S21" i="2"/>
  <c r="S22" i="2"/>
  <c r="S23" i="2"/>
  <c r="S24" i="2"/>
  <c r="S25" i="2"/>
  <c r="T7" i="2"/>
  <c r="J4"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 i="1"/>
  <c r="C3" i="1"/>
  <c r="Q2708" i="1"/>
  <c r="P2708" i="1"/>
  <c r="Q2707" i="1"/>
  <c r="P2707" i="1"/>
  <c r="Q2706" i="1"/>
  <c r="P2706" i="1"/>
  <c r="Q2705" i="1"/>
  <c r="P2705" i="1"/>
  <c r="Q2704" i="1"/>
  <c r="P2704" i="1"/>
  <c r="Q2703" i="1"/>
  <c r="P2703" i="1"/>
  <c r="Q2702" i="1"/>
  <c r="P2702" i="1"/>
  <c r="Q2701" i="1"/>
  <c r="P2701" i="1"/>
  <c r="Q2700" i="1"/>
  <c r="P2700" i="1"/>
  <c r="Q2699" i="1"/>
  <c r="P2699" i="1"/>
  <c r="Q2698" i="1"/>
  <c r="P2698" i="1"/>
  <c r="Q2697" i="1"/>
  <c r="P2697" i="1"/>
  <c r="Q2696" i="1"/>
  <c r="P2696" i="1"/>
  <c r="Q2695" i="1"/>
  <c r="P2695" i="1"/>
  <c r="Q2694" i="1"/>
  <c r="P2694" i="1"/>
  <c r="Q2693" i="1"/>
  <c r="P2693" i="1"/>
  <c r="Q2692" i="1"/>
  <c r="P2692" i="1"/>
  <c r="R2692" i="1" s="1"/>
  <c r="S2692" i="1" s="1"/>
  <c r="Q2691" i="1"/>
  <c r="P2691" i="1"/>
  <c r="Q2690" i="1"/>
  <c r="P2690" i="1"/>
  <c r="Q2689" i="1"/>
  <c r="P2689" i="1"/>
  <c r="Q2688" i="1"/>
  <c r="P2688" i="1"/>
  <c r="R2688" i="1" s="1"/>
  <c r="S2688" i="1" s="1"/>
  <c r="Q2687" i="1"/>
  <c r="P2687" i="1"/>
  <c r="Q2686" i="1"/>
  <c r="P2686" i="1"/>
  <c r="Q2685" i="1"/>
  <c r="P2685" i="1"/>
  <c r="Q2684" i="1"/>
  <c r="P2684" i="1"/>
  <c r="Q2683" i="1"/>
  <c r="P2683" i="1"/>
  <c r="Q2682" i="1"/>
  <c r="P2682" i="1"/>
  <c r="Q2681" i="1"/>
  <c r="P2681" i="1"/>
  <c r="Q2680" i="1"/>
  <c r="P2680" i="1"/>
  <c r="R2680" i="1" s="1"/>
  <c r="S2680" i="1" s="1"/>
  <c r="Q2679" i="1"/>
  <c r="P2679" i="1"/>
  <c r="Q2678" i="1"/>
  <c r="P2678" i="1"/>
  <c r="Q2677" i="1"/>
  <c r="P2677" i="1"/>
  <c r="Q2676" i="1"/>
  <c r="P2676" i="1"/>
  <c r="Q2675" i="1"/>
  <c r="P2675" i="1"/>
  <c r="Q2674" i="1"/>
  <c r="P2674" i="1"/>
  <c r="Q2673" i="1"/>
  <c r="P2673" i="1"/>
  <c r="Q2672" i="1"/>
  <c r="P2672" i="1"/>
  <c r="Q2671" i="1"/>
  <c r="P2671" i="1"/>
  <c r="Q2670" i="1"/>
  <c r="P2670" i="1"/>
  <c r="Q2669" i="1"/>
  <c r="P2669" i="1"/>
  <c r="Q2668" i="1"/>
  <c r="P2668" i="1"/>
  <c r="Q2667" i="1"/>
  <c r="P2667" i="1"/>
  <c r="Q2666" i="1"/>
  <c r="P2666" i="1"/>
  <c r="Q2665" i="1"/>
  <c r="P2665" i="1"/>
  <c r="Q2664" i="1"/>
  <c r="P2664" i="1"/>
  <c r="Q2663" i="1"/>
  <c r="P2663" i="1"/>
  <c r="Q2662" i="1"/>
  <c r="P2662" i="1"/>
  <c r="Q2661" i="1"/>
  <c r="P2661" i="1"/>
  <c r="Q2660" i="1"/>
  <c r="P2660" i="1"/>
  <c r="Q2659" i="1"/>
  <c r="P2659" i="1"/>
  <c r="Q2658" i="1"/>
  <c r="P2658" i="1"/>
  <c r="Q2657" i="1"/>
  <c r="P2657" i="1"/>
  <c r="Q2656" i="1"/>
  <c r="P2656" i="1"/>
  <c r="Q2655" i="1"/>
  <c r="P2655" i="1"/>
  <c r="Q2654" i="1"/>
  <c r="P2654" i="1"/>
  <c r="Q2653" i="1"/>
  <c r="P2653" i="1"/>
  <c r="Q2652" i="1"/>
  <c r="P2652" i="1"/>
  <c r="Q2651" i="1"/>
  <c r="P2651" i="1"/>
  <c r="Q2650" i="1"/>
  <c r="P2650" i="1"/>
  <c r="Q2649" i="1"/>
  <c r="P2649" i="1"/>
  <c r="Q2648" i="1"/>
  <c r="P2648" i="1"/>
  <c r="Q2647" i="1"/>
  <c r="P2647" i="1"/>
  <c r="Q2646" i="1"/>
  <c r="P2646" i="1"/>
  <c r="Q2645" i="1"/>
  <c r="P2645" i="1"/>
  <c r="Q2644" i="1"/>
  <c r="P2644" i="1"/>
  <c r="R2644" i="1" s="1"/>
  <c r="S2644" i="1" s="1"/>
  <c r="Q2643" i="1"/>
  <c r="P2643" i="1"/>
  <c r="Q2642" i="1"/>
  <c r="P2642" i="1"/>
  <c r="Q2641" i="1"/>
  <c r="P2641" i="1"/>
  <c r="Q2640" i="1"/>
  <c r="P2640" i="1"/>
  <c r="Q2639" i="1"/>
  <c r="P2639" i="1"/>
  <c r="Q2638" i="1"/>
  <c r="P2638" i="1"/>
  <c r="Q2637" i="1"/>
  <c r="P2637" i="1"/>
  <c r="Q2636" i="1"/>
  <c r="P2636" i="1"/>
  <c r="Q2635" i="1"/>
  <c r="P2635" i="1"/>
  <c r="Q2634" i="1"/>
  <c r="P2634" i="1"/>
  <c r="Q2633" i="1"/>
  <c r="P2633" i="1"/>
  <c r="Q2632" i="1"/>
  <c r="P2632" i="1"/>
  <c r="Q2631" i="1"/>
  <c r="P2631" i="1"/>
  <c r="Q2630" i="1"/>
  <c r="P2630" i="1"/>
  <c r="Q2629" i="1"/>
  <c r="P2629" i="1"/>
  <c r="Q2628" i="1"/>
  <c r="P2628" i="1"/>
  <c r="Q2627" i="1"/>
  <c r="P2627" i="1"/>
  <c r="Q2626" i="1"/>
  <c r="P2626" i="1"/>
  <c r="Q2625" i="1"/>
  <c r="P2625" i="1"/>
  <c r="Q2624" i="1"/>
  <c r="P2624" i="1"/>
  <c r="Q2623" i="1"/>
  <c r="P2623" i="1"/>
  <c r="Q2622" i="1"/>
  <c r="P2622" i="1"/>
  <c r="Q2621" i="1"/>
  <c r="P2621" i="1"/>
  <c r="Q2620" i="1"/>
  <c r="P2620" i="1"/>
  <c r="Q2619" i="1"/>
  <c r="P2619" i="1"/>
  <c r="Q2618" i="1"/>
  <c r="P2618" i="1"/>
  <c r="Q2617" i="1"/>
  <c r="P2617" i="1"/>
  <c r="Q2616" i="1"/>
  <c r="P2616" i="1"/>
  <c r="Q2615" i="1"/>
  <c r="P2615" i="1"/>
  <c r="Q2614" i="1"/>
  <c r="P2614" i="1"/>
  <c r="Q2613" i="1"/>
  <c r="P2613" i="1"/>
  <c r="Q2612" i="1"/>
  <c r="P2612" i="1"/>
  <c r="Q2611" i="1"/>
  <c r="P2611" i="1"/>
  <c r="Q2610" i="1"/>
  <c r="P2610" i="1"/>
  <c r="Q2609" i="1"/>
  <c r="P2609" i="1"/>
  <c r="Q2608" i="1"/>
  <c r="P2608" i="1"/>
  <c r="Q2607" i="1"/>
  <c r="P2607" i="1"/>
  <c r="Q2606" i="1"/>
  <c r="P2606" i="1"/>
  <c r="Q2605" i="1"/>
  <c r="P2605" i="1"/>
  <c r="Q2604" i="1"/>
  <c r="P2604" i="1"/>
  <c r="Q2603" i="1"/>
  <c r="P2603" i="1"/>
  <c r="Q2602" i="1"/>
  <c r="P2602" i="1"/>
  <c r="Q2601" i="1"/>
  <c r="P2601" i="1"/>
  <c r="Q2600" i="1"/>
  <c r="P2600" i="1"/>
  <c r="Q2599" i="1"/>
  <c r="P2599" i="1"/>
  <c r="Q2598" i="1"/>
  <c r="P2598" i="1"/>
  <c r="Q2597" i="1"/>
  <c r="P2597" i="1"/>
  <c r="Q2596" i="1"/>
  <c r="P2596" i="1"/>
  <c r="Q2595" i="1"/>
  <c r="P2595" i="1"/>
  <c r="Q2594" i="1"/>
  <c r="P2594" i="1"/>
  <c r="Q2593" i="1"/>
  <c r="P2593" i="1"/>
  <c r="Q2592" i="1"/>
  <c r="P2592" i="1"/>
  <c r="Q2591" i="1"/>
  <c r="P2591" i="1"/>
  <c r="Q2590" i="1"/>
  <c r="P2590" i="1"/>
  <c r="Q2589" i="1"/>
  <c r="P2589" i="1"/>
  <c r="Q2588" i="1"/>
  <c r="P2588" i="1"/>
  <c r="Q2587" i="1"/>
  <c r="P2587" i="1"/>
  <c r="Q2586" i="1"/>
  <c r="P2586" i="1"/>
  <c r="Q2585" i="1"/>
  <c r="P2585" i="1"/>
  <c r="Q2584" i="1"/>
  <c r="P2584" i="1"/>
  <c r="Q2583" i="1"/>
  <c r="P2583" i="1"/>
  <c r="Q2582" i="1"/>
  <c r="P2582" i="1"/>
  <c r="Q2581" i="1"/>
  <c r="P2581" i="1"/>
  <c r="Q2580" i="1"/>
  <c r="P2580" i="1"/>
  <c r="Q2579" i="1"/>
  <c r="P2579" i="1"/>
  <c r="Q2578" i="1"/>
  <c r="P2578" i="1"/>
  <c r="Q2577" i="1"/>
  <c r="P2577" i="1"/>
  <c r="Q2576" i="1"/>
  <c r="P2576" i="1"/>
  <c r="Q2575" i="1"/>
  <c r="P2575" i="1"/>
  <c r="Q2574" i="1"/>
  <c r="P2574" i="1"/>
  <c r="Q2573" i="1"/>
  <c r="P2573" i="1"/>
  <c r="Q2572" i="1"/>
  <c r="P2572" i="1"/>
  <c r="Q2571" i="1"/>
  <c r="P2571" i="1"/>
  <c r="Q2570" i="1"/>
  <c r="P2570" i="1"/>
  <c r="Q2569" i="1"/>
  <c r="P2569" i="1"/>
  <c r="Q2568" i="1"/>
  <c r="P2568" i="1"/>
  <c r="Q2567" i="1"/>
  <c r="P2567" i="1"/>
  <c r="Q2566" i="1"/>
  <c r="P2566" i="1"/>
  <c r="Q2565" i="1"/>
  <c r="P2565" i="1"/>
  <c r="Q2564" i="1"/>
  <c r="P2564" i="1"/>
  <c r="Q2563" i="1"/>
  <c r="P2563" i="1"/>
  <c r="Q2562" i="1"/>
  <c r="P2562" i="1"/>
  <c r="Q2561" i="1"/>
  <c r="P2561" i="1"/>
  <c r="Q2560" i="1"/>
  <c r="P2560" i="1"/>
  <c r="Q2559" i="1"/>
  <c r="P2559" i="1"/>
  <c r="Q2558" i="1"/>
  <c r="P2558" i="1"/>
  <c r="Q2557" i="1"/>
  <c r="P2557" i="1"/>
  <c r="Q2556" i="1"/>
  <c r="P2556" i="1"/>
  <c r="Q2555" i="1"/>
  <c r="P2555" i="1"/>
  <c r="Q2554" i="1"/>
  <c r="P2554" i="1"/>
  <c r="Q2553" i="1"/>
  <c r="P2553" i="1"/>
  <c r="Q2552" i="1"/>
  <c r="P2552" i="1"/>
  <c r="Q2551" i="1"/>
  <c r="P2551" i="1"/>
  <c r="Q2550" i="1"/>
  <c r="P2550" i="1"/>
  <c r="Q2549" i="1"/>
  <c r="P2549" i="1"/>
  <c r="Q2548" i="1"/>
  <c r="P2548" i="1"/>
  <c r="Q2547" i="1"/>
  <c r="P2547" i="1"/>
  <c r="Q2546" i="1"/>
  <c r="P2546" i="1"/>
  <c r="Q2545" i="1"/>
  <c r="P2545" i="1"/>
  <c r="Q2544" i="1"/>
  <c r="P2544" i="1"/>
  <c r="Q2543" i="1"/>
  <c r="P2543" i="1"/>
  <c r="Q2542" i="1"/>
  <c r="P2542" i="1"/>
  <c r="Q2541" i="1"/>
  <c r="P2541" i="1"/>
  <c r="Q2540" i="1"/>
  <c r="P2540" i="1"/>
  <c r="Q2539" i="1"/>
  <c r="P2539" i="1"/>
  <c r="Q2538" i="1"/>
  <c r="P2538" i="1"/>
  <c r="Q2537" i="1"/>
  <c r="P2537" i="1"/>
  <c r="Q2536" i="1"/>
  <c r="P2536" i="1"/>
  <c r="Q2535" i="1"/>
  <c r="P2535" i="1"/>
  <c r="Q2534" i="1"/>
  <c r="P2534" i="1"/>
  <c r="Q2533" i="1"/>
  <c r="P2533" i="1"/>
  <c r="Q2532" i="1"/>
  <c r="P2532" i="1"/>
  <c r="Q2531" i="1"/>
  <c r="P2531" i="1"/>
  <c r="Q2530" i="1"/>
  <c r="P2530" i="1"/>
  <c r="Q2529" i="1"/>
  <c r="P2529" i="1"/>
  <c r="Q2528" i="1"/>
  <c r="P2528" i="1"/>
  <c r="Q2527" i="1"/>
  <c r="P2527" i="1"/>
  <c r="Q2526" i="1"/>
  <c r="P2526" i="1"/>
  <c r="Q2525" i="1"/>
  <c r="P2525" i="1"/>
  <c r="Q2524" i="1"/>
  <c r="P2524" i="1"/>
  <c r="Q2523" i="1"/>
  <c r="P2523" i="1"/>
  <c r="Q2522" i="1"/>
  <c r="P2522" i="1"/>
  <c r="Q2521" i="1"/>
  <c r="P2521" i="1"/>
  <c r="Q2520" i="1"/>
  <c r="P2520" i="1"/>
  <c r="Q2519" i="1"/>
  <c r="P2519" i="1"/>
  <c r="Q2518" i="1"/>
  <c r="P2518" i="1"/>
  <c r="Q2517" i="1"/>
  <c r="P2517" i="1"/>
  <c r="Q2516" i="1"/>
  <c r="P2516" i="1"/>
  <c r="Q2515" i="1"/>
  <c r="P2515" i="1"/>
  <c r="Q2514" i="1"/>
  <c r="P2514" i="1"/>
  <c r="Q2513" i="1"/>
  <c r="P2513" i="1"/>
  <c r="Q2512" i="1"/>
  <c r="P2512" i="1"/>
  <c r="Q2511" i="1"/>
  <c r="P2511" i="1"/>
  <c r="Q2510" i="1"/>
  <c r="P2510" i="1"/>
  <c r="Q2509" i="1"/>
  <c r="P2509" i="1"/>
  <c r="Q2508" i="1"/>
  <c r="P2508" i="1"/>
  <c r="Q2507" i="1"/>
  <c r="P2507" i="1"/>
  <c r="Q2506" i="1"/>
  <c r="P2506" i="1"/>
  <c r="Q2505" i="1"/>
  <c r="P2505" i="1"/>
  <c r="Q2504" i="1"/>
  <c r="P2504" i="1"/>
  <c r="Q2503" i="1"/>
  <c r="P2503" i="1"/>
  <c r="Q2502" i="1"/>
  <c r="P2502" i="1"/>
  <c r="Q2501" i="1"/>
  <c r="P2501" i="1"/>
  <c r="Q2500" i="1"/>
  <c r="P2500" i="1"/>
  <c r="Q2499" i="1"/>
  <c r="P2499" i="1"/>
  <c r="Q2498" i="1"/>
  <c r="P2498" i="1"/>
  <c r="Q2497" i="1"/>
  <c r="P2497" i="1"/>
  <c r="Q2496" i="1"/>
  <c r="P2496" i="1"/>
  <c r="Q2495" i="1"/>
  <c r="P2495" i="1"/>
  <c r="Q2494" i="1"/>
  <c r="P2494" i="1"/>
  <c r="Q2493" i="1"/>
  <c r="P2493" i="1"/>
  <c r="Q2492" i="1"/>
  <c r="P2492" i="1"/>
  <c r="Q2491" i="1"/>
  <c r="P2491" i="1"/>
  <c r="Q2490" i="1"/>
  <c r="P2490" i="1"/>
  <c r="Q2489" i="1"/>
  <c r="P2489" i="1"/>
  <c r="Q2488" i="1"/>
  <c r="P2488" i="1"/>
  <c r="Q2487" i="1"/>
  <c r="P2487" i="1"/>
  <c r="Q2486" i="1"/>
  <c r="P2486" i="1"/>
  <c r="Q2485" i="1"/>
  <c r="P2485" i="1"/>
  <c r="Q2484" i="1"/>
  <c r="P2484" i="1"/>
  <c r="Q2483" i="1"/>
  <c r="P2483" i="1"/>
  <c r="Q2482" i="1"/>
  <c r="P2482" i="1"/>
  <c r="Q2481" i="1"/>
  <c r="P2481" i="1"/>
  <c r="Q2480" i="1"/>
  <c r="P2480" i="1"/>
  <c r="Q2479" i="1"/>
  <c r="P2479" i="1"/>
  <c r="Q2478" i="1"/>
  <c r="P2478" i="1"/>
  <c r="Q2477" i="1"/>
  <c r="P2477" i="1"/>
  <c r="Q2476" i="1"/>
  <c r="P2476" i="1"/>
  <c r="Q2475" i="1"/>
  <c r="P2475" i="1"/>
  <c r="Q2474" i="1"/>
  <c r="P2474" i="1"/>
  <c r="Q2473" i="1"/>
  <c r="P2473" i="1"/>
  <c r="Q2472" i="1"/>
  <c r="P2472" i="1"/>
  <c r="Q2471" i="1"/>
  <c r="P2471" i="1"/>
  <c r="Q2470" i="1"/>
  <c r="P2470" i="1"/>
  <c r="Q2469" i="1"/>
  <c r="P2469" i="1"/>
  <c r="Q2468" i="1"/>
  <c r="P2468" i="1"/>
  <c r="Q2467" i="1"/>
  <c r="P2467" i="1"/>
  <c r="Q2466" i="1"/>
  <c r="P2466" i="1"/>
  <c r="Q2465" i="1"/>
  <c r="P2465" i="1"/>
  <c r="Q2464" i="1"/>
  <c r="P2464" i="1"/>
  <c r="Q2463" i="1"/>
  <c r="P2463" i="1"/>
  <c r="Q2462" i="1"/>
  <c r="P2462" i="1"/>
  <c r="Q2461" i="1"/>
  <c r="P2461" i="1"/>
  <c r="Q2460" i="1"/>
  <c r="P2460" i="1"/>
  <c r="Q2459" i="1"/>
  <c r="P2459" i="1"/>
  <c r="Q2458" i="1"/>
  <c r="P2458" i="1"/>
  <c r="Q2457" i="1"/>
  <c r="P2457" i="1"/>
  <c r="Q2456" i="1"/>
  <c r="P2456" i="1"/>
  <c r="Q2455" i="1"/>
  <c r="P2455" i="1"/>
  <c r="Q2454" i="1"/>
  <c r="P2454" i="1"/>
  <c r="Q2453" i="1"/>
  <c r="P2453" i="1"/>
  <c r="Q2452" i="1"/>
  <c r="P2452" i="1"/>
  <c r="Q2451" i="1"/>
  <c r="P2451" i="1"/>
  <c r="Q2450" i="1"/>
  <c r="P2450" i="1"/>
  <c r="Q2449" i="1"/>
  <c r="P2449" i="1"/>
  <c r="Q2448" i="1"/>
  <c r="P2448" i="1"/>
  <c r="Q2447" i="1"/>
  <c r="P2447" i="1"/>
  <c r="Q2446" i="1"/>
  <c r="P2446" i="1"/>
  <c r="Q2445" i="1"/>
  <c r="P2445" i="1"/>
  <c r="Q2444" i="1"/>
  <c r="P2444" i="1"/>
  <c r="Q2443" i="1"/>
  <c r="P2443" i="1"/>
  <c r="Q2442" i="1"/>
  <c r="P2442" i="1"/>
  <c r="Q2441" i="1"/>
  <c r="P2441" i="1"/>
  <c r="Q2440" i="1"/>
  <c r="P2440" i="1"/>
  <c r="Q2439" i="1"/>
  <c r="P2439" i="1"/>
  <c r="Q2438" i="1"/>
  <c r="P2438" i="1"/>
  <c r="Q2437" i="1"/>
  <c r="P2437" i="1"/>
  <c r="Q2436" i="1"/>
  <c r="P2436" i="1"/>
  <c r="Q2435" i="1"/>
  <c r="P2435" i="1"/>
  <c r="Q2434" i="1"/>
  <c r="P2434" i="1"/>
  <c r="Q2433" i="1"/>
  <c r="P2433" i="1"/>
  <c r="Q2432" i="1"/>
  <c r="P2432" i="1"/>
  <c r="Q2431" i="1"/>
  <c r="P2431" i="1"/>
  <c r="Q2430" i="1"/>
  <c r="P2430" i="1"/>
  <c r="Q2429" i="1"/>
  <c r="P2429" i="1"/>
  <c r="Q2428" i="1"/>
  <c r="P2428" i="1"/>
  <c r="Q2427" i="1"/>
  <c r="P2427" i="1"/>
  <c r="Q2426" i="1"/>
  <c r="P2426" i="1"/>
  <c r="Q2425" i="1"/>
  <c r="P2425" i="1"/>
  <c r="Q2424" i="1"/>
  <c r="P2424" i="1"/>
  <c r="Q2423" i="1"/>
  <c r="P2423" i="1"/>
  <c r="Q2422" i="1"/>
  <c r="P2422" i="1"/>
  <c r="Q2421" i="1"/>
  <c r="P2421" i="1"/>
  <c r="Q2420" i="1"/>
  <c r="P2420" i="1"/>
  <c r="Q2419" i="1"/>
  <c r="P2419" i="1"/>
  <c r="Q2418" i="1"/>
  <c r="P2418" i="1"/>
  <c r="Q2417" i="1"/>
  <c r="P2417" i="1"/>
  <c r="Q2416" i="1"/>
  <c r="P2416" i="1"/>
  <c r="Q2415" i="1"/>
  <c r="P2415" i="1"/>
  <c r="Q2414" i="1"/>
  <c r="P2414" i="1"/>
  <c r="Q2413" i="1"/>
  <c r="P2413" i="1"/>
  <c r="Q2412" i="1"/>
  <c r="P2412" i="1"/>
  <c r="Q2411" i="1"/>
  <c r="P2411" i="1"/>
  <c r="Q2410" i="1"/>
  <c r="P2410" i="1"/>
  <c r="Q2409" i="1"/>
  <c r="P2409" i="1"/>
  <c r="Q2408" i="1"/>
  <c r="P2408" i="1"/>
  <c r="Q2407" i="1"/>
  <c r="P2407" i="1"/>
  <c r="Q2406" i="1"/>
  <c r="P2406" i="1"/>
  <c r="Q2405" i="1"/>
  <c r="P2405" i="1"/>
  <c r="Q2404" i="1"/>
  <c r="P2404" i="1"/>
  <c r="Q2403" i="1"/>
  <c r="P2403" i="1"/>
  <c r="Q2402" i="1"/>
  <c r="P2402" i="1"/>
  <c r="Q2401" i="1"/>
  <c r="P2401" i="1"/>
  <c r="Q2400" i="1"/>
  <c r="P2400" i="1"/>
  <c r="Q2399" i="1"/>
  <c r="P2399" i="1"/>
  <c r="Q2398" i="1"/>
  <c r="P2398" i="1"/>
  <c r="Q2397" i="1"/>
  <c r="P2397" i="1"/>
  <c r="Q2396" i="1"/>
  <c r="P2396" i="1"/>
  <c r="Q2395" i="1"/>
  <c r="P2395" i="1"/>
  <c r="Q2394" i="1"/>
  <c r="P2394" i="1"/>
  <c r="Q2393" i="1"/>
  <c r="P2393" i="1"/>
  <c r="Q2392" i="1"/>
  <c r="P2392" i="1"/>
  <c r="Q2391" i="1"/>
  <c r="P2391" i="1"/>
  <c r="Q2390" i="1"/>
  <c r="P2390" i="1"/>
  <c r="Q2389" i="1"/>
  <c r="P2389" i="1"/>
  <c r="Q2388" i="1"/>
  <c r="P2388" i="1"/>
  <c r="Q2387" i="1"/>
  <c r="P2387" i="1"/>
  <c r="Q2386" i="1"/>
  <c r="P2386" i="1"/>
  <c r="Q2385" i="1"/>
  <c r="P2385" i="1"/>
  <c r="Q2384" i="1"/>
  <c r="P2384" i="1"/>
  <c r="Q2383" i="1"/>
  <c r="P2383" i="1"/>
  <c r="Q2382" i="1"/>
  <c r="P2382" i="1"/>
  <c r="Q2381" i="1"/>
  <c r="P2381" i="1"/>
  <c r="Q2380" i="1"/>
  <c r="P2380" i="1"/>
  <c r="Q2379" i="1"/>
  <c r="P2379" i="1"/>
  <c r="Q2378" i="1"/>
  <c r="P2378" i="1"/>
  <c r="Q2377" i="1"/>
  <c r="P2377" i="1"/>
  <c r="Q2376" i="1"/>
  <c r="P2376" i="1"/>
  <c r="Q2375" i="1"/>
  <c r="P2375" i="1"/>
  <c r="Q2374" i="1"/>
  <c r="P2374" i="1"/>
  <c r="Q2373" i="1"/>
  <c r="P2373" i="1"/>
  <c r="Q2372" i="1"/>
  <c r="P2372" i="1"/>
  <c r="Q2371" i="1"/>
  <c r="P2371" i="1"/>
  <c r="Q2370" i="1"/>
  <c r="P2370" i="1"/>
  <c r="Q2369" i="1"/>
  <c r="P2369" i="1"/>
  <c r="Q2368" i="1"/>
  <c r="P2368" i="1"/>
  <c r="Q2367" i="1"/>
  <c r="P2367" i="1"/>
  <c r="Q2366" i="1"/>
  <c r="P2366" i="1"/>
  <c r="Q2365" i="1"/>
  <c r="P2365" i="1"/>
  <c r="Q2364" i="1"/>
  <c r="P2364" i="1"/>
  <c r="Q2363" i="1"/>
  <c r="P2363" i="1"/>
  <c r="Q2362" i="1"/>
  <c r="P2362" i="1"/>
  <c r="Q2361" i="1"/>
  <c r="P2361" i="1"/>
  <c r="Q2360" i="1"/>
  <c r="P2360" i="1"/>
  <c r="Q2359" i="1"/>
  <c r="P2359" i="1"/>
  <c r="Q2358" i="1"/>
  <c r="P2358" i="1"/>
  <c r="Q2357" i="1"/>
  <c r="P2357" i="1"/>
  <c r="Q2356" i="1"/>
  <c r="P2356" i="1"/>
  <c r="Q2355" i="1"/>
  <c r="P2355" i="1"/>
  <c r="Q2354" i="1"/>
  <c r="P2354" i="1"/>
  <c r="Q2353" i="1"/>
  <c r="P2353" i="1"/>
  <c r="Q2352" i="1"/>
  <c r="P2352" i="1"/>
  <c r="Q2351" i="1"/>
  <c r="P2351" i="1"/>
  <c r="Q2350" i="1"/>
  <c r="P2350" i="1"/>
  <c r="Q2349" i="1"/>
  <c r="P2349" i="1"/>
  <c r="Q2348" i="1"/>
  <c r="P2348" i="1"/>
  <c r="Q2347" i="1"/>
  <c r="P2347" i="1"/>
  <c r="Q2346" i="1"/>
  <c r="P2346" i="1"/>
  <c r="Q2345" i="1"/>
  <c r="P2345" i="1"/>
  <c r="Q2344" i="1"/>
  <c r="P2344" i="1"/>
  <c r="Q2343" i="1"/>
  <c r="P2343" i="1"/>
  <c r="Q2342" i="1"/>
  <c r="P2342" i="1"/>
  <c r="Q2341" i="1"/>
  <c r="P2341" i="1"/>
  <c r="Q2340" i="1"/>
  <c r="P2340" i="1"/>
  <c r="Q2339" i="1"/>
  <c r="P2339" i="1"/>
  <c r="Q2338" i="1"/>
  <c r="P2338" i="1"/>
  <c r="Q2337" i="1"/>
  <c r="P2337" i="1"/>
  <c r="Q2336" i="1"/>
  <c r="P2336" i="1"/>
  <c r="Q2335" i="1"/>
  <c r="P2335" i="1"/>
  <c r="Q2334" i="1"/>
  <c r="P2334" i="1"/>
  <c r="Q2333" i="1"/>
  <c r="P2333" i="1"/>
  <c r="Q2332" i="1"/>
  <c r="P2332" i="1"/>
  <c r="Q2331" i="1"/>
  <c r="P2331" i="1"/>
  <c r="Q2330" i="1"/>
  <c r="P2330" i="1"/>
  <c r="Q2329" i="1"/>
  <c r="P2329" i="1"/>
  <c r="Q2328" i="1"/>
  <c r="P2328" i="1"/>
  <c r="Q2327" i="1"/>
  <c r="P2327" i="1"/>
  <c r="Q2326" i="1"/>
  <c r="P2326" i="1"/>
  <c r="Q2325" i="1"/>
  <c r="P2325" i="1"/>
  <c r="Q2324" i="1"/>
  <c r="P2324" i="1"/>
  <c r="Q2323" i="1"/>
  <c r="P2323" i="1"/>
  <c r="Q2322" i="1"/>
  <c r="P2322" i="1"/>
  <c r="Q2321" i="1"/>
  <c r="P2321" i="1"/>
  <c r="Q2320" i="1"/>
  <c r="P2320" i="1"/>
  <c r="Q2319" i="1"/>
  <c r="P2319" i="1"/>
  <c r="Q2318" i="1"/>
  <c r="P2318" i="1"/>
  <c r="Q2317" i="1"/>
  <c r="P2317" i="1"/>
  <c r="Q2316" i="1"/>
  <c r="P2316" i="1"/>
  <c r="R2316" i="1" s="1"/>
  <c r="S2316" i="1" s="1"/>
  <c r="Q2315" i="1"/>
  <c r="P2315" i="1"/>
  <c r="Q2314" i="1"/>
  <c r="P2314" i="1"/>
  <c r="Q2313" i="1"/>
  <c r="P2313" i="1"/>
  <c r="Q2312" i="1"/>
  <c r="P2312" i="1"/>
  <c r="Q2311" i="1"/>
  <c r="P2311" i="1"/>
  <c r="R2311" i="1" s="1"/>
  <c r="S2311" i="1" s="1"/>
  <c r="Q2310" i="1"/>
  <c r="P2310" i="1"/>
  <c r="Q2309" i="1"/>
  <c r="P2309" i="1"/>
  <c r="Q2308" i="1"/>
  <c r="P2308" i="1"/>
  <c r="R2308" i="1" s="1"/>
  <c r="S2308" i="1" s="1"/>
  <c r="Q2307" i="1"/>
  <c r="P2307" i="1"/>
  <c r="Q2306" i="1"/>
  <c r="P2306" i="1"/>
  <c r="R2306" i="1" s="1"/>
  <c r="S2306" i="1" s="1"/>
  <c r="Q2305" i="1"/>
  <c r="P2305" i="1"/>
  <c r="Q2304" i="1"/>
  <c r="P2304" i="1"/>
  <c r="Q2303" i="1"/>
  <c r="P2303" i="1"/>
  <c r="R2303" i="1" s="1"/>
  <c r="S2303" i="1" s="1"/>
  <c r="Q2302" i="1"/>
  <c r="P2302" i="1"/>
  <c r="Q2301" i="1"/>
  <c r="P2301" i="1"/>
  <c r="Q2300" i="1"/>
  <c r="P2300" i="1"/>
  <c r="Q2299" i="1"/>
  <c r="P2299" i="1"/>
  <c r="Q2298" i="1"/>
  <c r="P2298" i="1"/>
  <c r="Q2297" i="1"/>
  <c r="P2297" i="1"/>
  <c r="Q2296" i="1"/>
  <c r="P2296" i="1"/>
  <c r="Q2295" i="1"/>
  <c r="P2295" i="1"/>
  <c r="Q2294" i="1"/>
  <c r="P2294" i="1"/>
  <c r="Q2293" i="1"/>
  <c r="P2293" i="1"/>
  <c r="Q2292" i="1"/>
  <c r="P2292" i="1"/>
  <c r="Q2291" i="1"/>
  <c r="P2291" i="1"/>
  <c r="Q2290" i="1"/>
  <c r="P2290" i="1"/>
  <c r="Q2289" i="1"/>
  <c r="P2289" i="1"/>
  <c r="Q2288" i="1"/>
  <c r="P2288" i="1"/>
  <c r="Q2287" i="1"/>
  <c r="P2287" i="1"/>
  <c r="R2287" i="1" s="1"/>
  <c r="S2287" i="1" s="1"/>
  <c r="Q2286" i="1"/>
  <c r="P2286" i="1"/>
  <c r="R2286" i="1" s="1"/>
  <c r="S2286" i="1" s="1"/>
  <c r="Q2285" i="1"/>
  <c r="P2285" i="1"/>
  <c r="Q2284" i="1"/>
  <c r="P2284" i="1"/>
  <c r="R2284" i="1" s="1"/>
  <c r="S2284" i="1" s="1"/>
  <c r="Q2283" i="1"/>
  <c r="P2283" i="1"/>
  <c r="Q2282" i="1"/>
  <c r="P2282" i="1"/>
  <c r="Q2281" i="1"/>
  <c r="P2281" i="1"/>
  <c r="Q2280" i="1"/>
  <c r="P2280" i="1"/>
  <c r="Q2279" i="1"/>
  <c r="P2279" i="1"/>
  <c r="Q2278" i="1"/>
  <c r="P2278" i="1"/>
  <c r="Q2277" i="1"/>
  <c r="P2277" i="1"/>
  <c r="Q2276" i="1"/>
  <c r="P2276" i="1"/>
  <c r="Q2275" i="1"/>
  <c r="P2275" i="1"/>
  <c r="Q2274" i="1"/>
  <c r="P2274" i="1"/>
  <c r="Q2273" i="1"/>
  <c r="P2273" i="1"/>
  <c r="Q2272" i="1"/>
  <c r="P2272" i="1"/>
  <c r="Q2271" i="1"/>
  <c r="P2271" i="1"/>
  <c r="Q2270" i="1"/>
  <c r="P2270" i="1"/>
  <c r="Q2269" i="1"/>
  <c r="P2269" i="1"/>
  <c r="Q2268" i="1"/>
  <c r="P2268" i="1"/>
  <c r="Q2267" i="1"/>
  <c r="P2267" i="1"/>
  <c r="Q2266" i="1"/>
  <c r="P2266" i="1"/>
  <c r="Q2265" i="1"/>
  <c r="P2265" i="1"/>
  <c r="Q2264" i="1"/>
  <c r="P2264" i="1"/>
  <c r="Q2263" i="1"/>
  <c r="P2263" i="1"/>
  <c r="R2263" i="1" s="1"/>
  <c r="S2263" i="1" s="1"/>
  <c r="Q2262" i="1"/>
  <c r="P2262" i="1"/>
  <c r="R2262" i="1" s="1"/>
  <c r="S2262" i="1" s="1"/>
  <c r="Q2261" i="1"/>
  <c r="P2261" i="1"/>
  <c r="Q2260" i="1"/>
  <c r="P2260" i="1"/>
  <c r="R2260" i="1" s="1"/>
  <c r="S2260" i="1" s="1"/>
  <c r="Q2259" i="1"/>
  <c r="P2259" i="1"/>
  <c r="Q2258" i="1"/>
  <c r="P2258" i="1"/>
  <c r="Q2257" i="1"/>
  <c r="P2257" i="1"/>
  <c r="Q2256" i="1"/>
  <c r="P2256" i="1"/>
  <c r="R2256" i="1" s="1"/>
  <c r="S2256" i="1" s="1"/>
  <c r="Q2255" i="1"/>
  <c r="P2255" i="1"/>
  <c r="R2255" i="1" s="1"/>
  <c r="S2255" i="1" s="1"/>
  <c r="Q2254" i="1"/>
  <c r="P2254" i="1"/>
  <c r="Q2253" i="1"/>
  <c r="P2253" i="1"/>
  <c r="Q2252" i="1"/>
  <c r="P2252" i="1"/>
  <c r="R2252" i="1" s="1"/>
  <c r="S2252" i="1" s="1"/>
  <c r="Q2251" i="1"/>
  <c r="P2251" i="1"/>
  <c r="Q2250" i="1"/>
  <c r="P2250" i="1"/>
  <c r="Q2249" i="1"/>
  <c r="P2249" i="1"/>
  <c r="Q2248" i="1"/>
  <c r="P2248" i="1"/>
  <c r="Q2247" i="1"/>
  <c r="P2247" i="1"/>
  <c r="Q2246" i="1"/>
  <c r="P2246" i="1"/>
  <c r="Q2245" i="1"/>
  <c r="P2245" i="1"/>
  <c r="Q2244" i="1"/>
  <c r="P2244" i="1"/>
  <c r="Q2243" i="1"/>
  <c r="P2243" i="1"/>
  <c r="Q2242" i="1"/>
  <c r="P2242" i="1"/>
  <c r="Q2241" i="1"/>
  <c r="P2241" i="1"/>
  <c r="Q2240" i="1"/>
  <c r="P2240" i="1"/>
  <c r="Q2239" i="1"/>
  <c r="P2239" i="1"/>
  <c r="Q2238" i="1"/>
  <c r="P2238" i="1"/>
  <c r="Q2237" i="1"/>
  <c r="P2237" i="1"/>
  <c r="Q2236" i="1"/>
  <c r="P2236" i="1"/>
  <c r="Q2235" i="1"/>
  <c r="P2235" i="1"/>
  <c r="Q2234" i="1"/>
  <c r="P2234" i="1"/>
  <c r="Q2233" i="1"/>
  <c r="P2233" i="1"/>
  <c r="Q2232" i="1"/>
  <c r="P2232" i="1"/>
  <c r="Q2231" i="1"/>
  <c r="P2231" i="1"/>
  <c r="Q2230" i="1"/>
  <c r="P2230" i="1"/>
  <c r="Q2229" i="1"/>
  <c r="P2229" i="1"/>
  <c r="Q2228" i="1"/>
  <c r="P2228" i="1"/>
  <c r="Q2227" i="1"/>
  <c r="P2227" i="1"/>
  <c r="Q2226" i="1"/>
  <c r="P2226" i="1"/>
  <c r="Q2225" i="1"/>
  <c r="P2225" i="1"/>
  <c r="Q2224" i="1"/>
  <c r="P2224" i="1"/>
  <c r="Q2223" i="1"/>
  <c r="P2223" i="1"/>
  <c r="Q2222" i="1"/>
  <c r="P2222" i="1"/>
  <c r="Q2221" i="1"/>
  <c r="P2221" i="1"/>
  <c r="Q2220" i="1"/>
  <c r="P2220" i="1"/>
  <c r="Q2219" i="1"/>
  <c r="P2219" i="1"/>
  <c r="Q2218" i="1"/>
  <c r="P2218" i="1"/>
  <c r="Q2217" i="1"/>
  <c r="P2217" i="1"/>
  <c r="Q2216" i="1"/>
  <c r="P2216" i="1"/>
  <c r="Q2215" i="1"/>
  <c r="P2215" i="1"/>
  <c r="Q2214" i="1"/>
  <c r="P2214" i="1"/>
  <c r="Q2213" i="1"/>
  <c r="P2213" i="1"/>
  <c r="Q2212" i="1"/>
  <c r="P2212" i="1"/>
  <c r="Q2211" i="1"/>
  <c r="P2211" i="1"/>
  <c r="Q2210" i="1"/>
  <c r="P2210" i="1"/>
  <c r="R2210" i="1" s="1"/>
  <c r="S2210" i="1" s="1"/>
  <c r="Q2209" i="1"/>
  <c r="P2209" i="1"/>
  <c r="Q2208" i="1"/>
  <c r="R2208" i="1" s="1"/>
  <c r="S2208" i="1" s="1"/>
  <c r="P2208" i="1"/>
  <c r="Q2207" i="1"/>
  <c r="P2207" i="1"/>
  <c r="Q2206" i="1"/>
  <c r="P2206" i="1"/>
  <c r="Q2205" i="1"/>
  <c r="P2205" i="1"/>
  <c r="Q2204" i="1"/>
  <c r="P2204" i="1"/>
  <c r="Q2203" i="1"/>
  <c r="P2203" i="1"/>
  <c r="Q2202" i="1"/>
  <c r="P2202" i="1"/>
  <c r="Q2201" i="1"/>
  <c r="P2201" i="1"/>
  <c r="Q2200" i="1"/>
  <c r="P2200" i="1"/>
  <c r="Q2199" i="1"/>
  <c r="P2199" i="1"/>
  <c r="Q2198" i="1"/>
  <c r="P2198" i="1"/>
  <c r="Q2197" i="1"/>
  <c r="P2197" i="1"/>
  <c r="Q2196" i="1"/>
  <c r="P2196" i="1"/>
  <c r="Q2195" i="1"/>
  <c r="P2195" i="1"/>
  <c r="Q2194" i="1"/>
  <c r="P2194" i="1"/>
  <c r="Q2193" i="1"/>
  <c r="P2193" i="1"/>
  <c r="Q2192" i="1"/>
  <c r="P2192" i="1"/>
  <c r="Q2191" i="1"/>
  <c r="P2191" i="1"/>
  <c r="Q2190" i="1"/>
  <c r="P2190" i="1"/>
  <c r="Q2189" i="1"/>
  <c r="P2189" i="1"/>
  <c r="Q2188" i="1"/>
  <c r="P2188" i="1"/>
  <c r="Q2187" i="1"/>
  <c r="P2187" i="1"/>
  <c r="Q2186" i="1"/>
  <c r="P2186" i="1"/>
  <c r="Q2185" i="1"/>
  <c r="P2185" i="1"/>
  <c r="Q2184" i="1"/>
  <c r="P2184" i="1"/>
  <c r="Q2183" i="1"/>
  <c r="P2183" i="1"/>
  <c r="Q2182" i="1"/>
  <c r="P2182" i="1"/>
  <c r="Q2181" i="1"/>
  <c r="P2181" i="1"/>
  <c r="Q2180" i="1"/>
  <c r="P2180" i="1"/>
  <c r="Q2179" i="1"/>
  <c r="P2179" i="1"/>
  <c r="Q2178" i="1"/>
  <c r="P2178" i="1"/>
  <c r="Q2177" i="1"/>
  <c r="P2177" i="1"/>
  <c r="Q2176" i="1"/>
  <c r="P2176" i="1"/>
  <c r="Q2175" i="1"/>
  <c r="P2175" i="1"/>
  <c r="Q2174" i="1"/>
  <c r="P2174" i="1"/>
  <c r="Q2173" i="1"/>
  <c r="P2173" i="1"/>
  <c r="Q2172" i="1"/>
  <c r="P2172" i="1"/>
  <c r="Q2171" i="1"/>
  <c r="P2171" i="1"/>
  <c r="Q2170" i="1"/>
  <c r="P2170" i="1"/>
  <c r="Q2169" i="1"/>
  <c r="P2169" i="1"/>
  <c r="Q2168" i="1"/>
  <c r="P2168" i="1"/>
  <c r="Q2167" i="1"/>
  <c r="P2167" i="1"/>
  <c r="Q2166" i="1"/>
  <c r="P2166" i="1"/>
  <c r="Q2165" i="1"/>
  <c r="P2165" i="1"/>
  <c r="Q2164" i="1"/>
  <c r="P2164" i="1"/>
  <c r="Q2163" i="1"/>
  <c r="P2163" i="1"/>
  <c r="Q2162" i="1"/>
  <c r="P2162" i="1"/>
  <c r="R2162" i="1" s="1"/>
  <c r="S2162" i="1" s="1"/>
  <c r="Q2161" i="1"/>
  <c r="P2161" i="1"/>
  <c r="Q2160" i="1"/>
  <c r="P2160" i="1"/>
  <c r="Q2159" i="1"/>
  <c r="P2159" i="1"/>
  <c r="Q2158" i="1"/>
  <c r="P2158" i="1"/>
  <c r="R2158" i="1" s="1"/>
  <c r="S2158" i="1" s="1"/>
  <c r="Q2157" i="1"/>
  <c r="P2157" i="1"/>
  <c r="Q2156" i="1"/>
  <c r="P2156" i="1"/>
  <c r="Q2155" i="1"/>
  <c r="P2155" i="1"/>
  <c r="Q2154" i="1"/>
  <c r="P2154" i="1"/>
  <c r="Q2153" i="1"/>
  <c r="P2153" i="1"/>
  <c r="Q2152" i="1"/>
  <c r="P2152" i="1"/>
  <c r="Q2151" i="1"/>
  <c r="P2151" i="1"/>
  <c r="Q2150" i="1"/>
  <c r="P2150" i="1"/>
  <c r="Q2149" i="1"/>
  <c r="P2149" i="1"/>
  <c r="Q2148" i="1"/>
  <c r="P2148" i="1"/>
  <c r="Q2147" i="1"/>
  <c r="P2147" i="1"/>
  <c r="Q2146" i="1"/>
  <c r="P2146" i="1"/>
  <c r="Q2145" i="1"/>
  <c r="P2145" i="1"/>
  <c r="Q2144" i="1"/>
  <c r="P2144" i="1"/>
  <c r="Q2143" i="1"/>
  <c r="P2143" i="1"/>
  <c r="Q2142" i="1"/>
  <c r="P2142" i="1"/>
  <c r="Q2141" i="1"/>
  <c r="P2141" i="1"/>
  <c r="Q2140" i="1"/>
  <c r="P2140" i="1"/>
  <c r="Q2139" i="1"/>
  <c r="P2139" i="1"/>
  <c r="Q2138" i="1"/>
  <c r="P2138" i="1"/>
  <c r="Q2137" i="1"/>
  <c r="P2137" i="1"/>
  <c r="Q2136" i="1"/>
  <c r="P2136" i="1"/>
  <c r="Q2135" i="1"/>
  <c r="P2135" i="1"/>
  <c r="Q2134" i="1"/>
  <c r="P2134" i="1"/>
  <c r="Q2133" i="1"/>
  <c r="P2133" i="1"/>
  <c r="Q2132" i="1"/>
  <c r="P2132" i="1"/>
  <c r="Q2131" i="1"/>
  <c r="P2131" i="1"/>
  <c r="Q2130" i="1"/>
  <c r="P2130" i="1"/>
  <c r="Q2129" i="1"/>
  <c r="P2129" i="1"/>
  <c r="Q2128" i="1"/>
  <c r="P2128" i="1"/>
  <c r="Q2127" i="1"/>
  <c r="P2127" i="1"/>
  <c r="Q2126" i="1"/>
  <c r="P2126" i="1"/>
  <c r="Q2125" i="1"/>
  <c r="P2125" i="1"/>
  <c r="Q2124" i="1"/>
  <c r="P2124" i="1"/>
  <c r="Q2123" i="1"/>
  <c r="P2123" i="1"/>
  <c r="Q2122" i="1"/>
  <c r="P2122" i="1"/>
  <c r="Q2121" i="1"/>
  <c r="P2121" i="1"/>
  <c r="Q2120" i="1"/>
  <c r="P2120" i="1"/>
  <c r="Q2119" i="1"/>
  <c r="P2119" i="1"/>
  <c r="Q2118" i="1"/>
  <c r="P2118" i="1"/>
  <c r="Q2117" i="1"/>
  <c r="P2117" i="1"/>
  <c r="Q2116" i="1"/>
  <c r="P2116" i="1"/>
  <c r="Q2115" i="1"/>
  <c r="P2115" i="1"/>
  <c r="Q2114" i="1"/>
  <c r="P2114" i="1"/>
  <c r="Q2113" i="1"/>
  <c r="P2113" i="1"/>
  <c r="Q2112" i="1"/>
  <c r="P2112" i="1"/>
  <c r="Q2111" i="1"/>
  <c r="P2111" i="1"/>
  <c r="Q2110" i="1"/>
  <c r="P2110" i="1"/>
  <c r="Q2109" i="1"/>
  <c r="P2109" i="1"/>
  <c r="Q2108" i="1"/>
  <c r="P2108" i="1"/>
  <c r="Q2107" i="1"/>
  <c r="P2107" i="1"/>
  <c r="Q2106" i="1"/>
  <c r="P2106" i="1"/>
  <c r="Q2105" i="1"/>
  <c r="P2105" i="1"/>
  <c r="Q2104" i="1"/>
  <c r="P2104" i="1"/>
  <c r="Q2103" i="1"/>
  <c r="P2103" i="1"/>
  <c r="Q2102" i="1"/>
  <c r="P2102" i="1"/>
  <c r="Q2101" i="1"/>
  <c r="P2101" i="1"/>
  <c r="Q2100" i="1"/>
  <c r="P2100" i="1"/>
  <c r="Q2099" i="1"/>
  <c r="P2099" i="1"/>
  <c r="Q2098" i="1"/>
  <c r="P2098" i="1"/>
  <c r="Q2097" i="1"/>
  <c r="P2097" i="1"/>
  <c r="Q2096" i="1"/>
  <c r="P2096" i="1"/>
  <c r="Q2095" i="1"/>
  <c r="P2095" i="1"/>
  <c r="Q2094" i="1"/>
  <c r="P2094" i="1"/>
  <c r="Q2093" i="1"/>
  <c r="P2093" i="1"/>
  <c r="Q2092" i="1"/>
  <c r="P2092" i="1"/>
  <c r="Q2091" i="1"/>
  <c r="P2091" i="1"/>
  <c r="Q2090" i="1"/>
  <c r="P2090" i="1"/>
  <c r="Q2089" i="1"/>
  <c r="P2089" i="1"/>
  <c r="Q2088" i="1"/>
  <c r="P2088" i="1"/>
  <c r="Q2087" i="1"/>
  <c r="P2087" i="1"/>
  <c r="Q2086" i="1"/>
  <c r="P2086" i="1"/>
  <c r="Q2085" i="1"/>
  <c r="P2085" i="1"/>
  <c r="Q2084" i="1"/>
  <c r="P2084" i="1"/>
  <c r="Q2083" i="1"/>
  <c r="P2083" i="1"/>
  <c r="Q2082" i="1"/>
  <c r="P2082" i="1"/>
  <c r="Q2081" i="1"/>
  <c r="P2081" i="1"/>
  <c r="Q2080" i="1"/>
  <c r="P2080" i="1"/>
  <c r="Q2079" i="1"/>
  <c r="P2079" i="1"/>
  <c r="Q2078" i="1"/>
  <c r="P2078" i="1"/>
  <c r="Q2077" i="1"/>
  <c r="P2077" i="1"/>
  <c r="Q2076" i="1"/>
  <c r="P2076" i="1"/>
  <c r="Q2075" i="1"/>
  <c r="P2075" i="1"/>
  <c r="Q2074" i="1"/>
  <c r="P2074" i="1"/>
  <c r="Q2073" i="1"/>
  <c r="P2073" i="1"/>
  <c r="Q2072" i="1"/>
  <c r="P2072" i="1"/>
  <c r="Q2071" i="1"/>
  <c r="P2071" i="1"/>
  <c r="Q2070" i="1"/>
  <c r="P2070" i="1"/>
  <c r="Q2069" i="1"/>
  <c r="P2069" i="1"/>
  <c r="Q2068" i="1"/>
  <c r="P2068" i="1"/>
  <c r="Q2067" i="1"/>
  <c r="P2067" i="1"/>
  <c r="Q2066" i="1"/>
  <c r="P2066" i="1"/>
  <c r="Q2065" i="1"/>
  <c r="P2065" i="1"/>
  <c r="Q2064" i="1"/>
  <c r="P2064" i="1"/>
  <c r="Q2063" i="1"/>
  <c r="P2063" i="1"/>
  <c r="Q2062" i="1"/>
  <c r="P2062" i="1"/>
  <c r="Q2061" i="1"/>
  <c r="P2061" i="1"/>
  <c r="Q2060" i="1"/>
  <c r="P2060" i="1"/>
  <c r="Q2059" i="1"/>
  <c r="P2059" i="1"/>
  <c r="Q2058" i="1"/>
  <c r="P2058" i="1"/>
  <c r="R2058" i="1" s="1"/>
  <c r="S2058" i="1" s="1"/>
  <c r="Q2057" i="1"/>
  <c r="P2057" i="1"/>
  <c r="Q2056" i="1"/>
  <c r="P2056" i="1"/>
  <c r="Q2055" i="1"/>
  <c r="P2055" i="1"/>
  <c r="Q2054" i="1"/>
  <c r="P2054" i="1"/>
  <c r="R2054" i="1" s="1"/>
  <c r="S2054" i="1" s="1"/>
  <c r="Q2053" i="1"/>
  <c r="P2053" i="1"/>
  <c r="Q2052" i="1"/>
  <c r="P2052" i="1"/>
  <c r="Q2051" i="1"/>
  <c r="P2051" i="1"/>
  <c r="Q2050" i="1"/>
  <c r="P2050" i="1"/>
  <c r="Q2049" i="1"/>
  <c r="P2049" i="1"/>
  <c r="Q2048" i="1"/>
  <c r="P2048" i="1"/>
  <c r="Q2047" i="1"/>
  <c r="P2047" i="1"/>
  <c r="Q2046" i="1"/>
  <c r="P2046" i="1"/>
  <c r="Q2045" i="1"/>
  <c r="P2045" i="1"/>
  <c r="Q2044" i="1"/>
  <c r="P2044" i="1"/>
  <c r="Q2043" i="1"/>
  <c r="P2043" i="1"/>
  <c r="Q2042" i="1"/>
  <c r="P2042" i="1"/>
  <c r="Q2041" i="1"/>
  <c r="P2041" i="1"/>
  <c r="Q2040" i="1"/>
  <c r="P2040" i="1"/>
  <c r="Q2039" i="1"/>
  <c r="P2039" i="1"/>
  <c r="Q2038" i="1"/>
  <c r="P2038" i="1"/>
  <c r="Q2037" i="1"/>
  <c r="P2037" i="1"/>
  <c r="Q2036" i="1"/>
  <c r="P2036" i="1"/>
  <c r="Q2035" i="1"/>
  <c r="P2035" i="1"/>
  <c r="Q2034" i="1"/>
  <c r="P2034" i="1"/>
  <c r="Q2033" i="1"/>
  <c r="P2033" i="1"/>
  <c r="Q2032" i="1"/>
  <c r="P2032" i="1"/>
  <c r="Q2031" i="1"/>
  <c r="P2031" i="1"/>
  <c r="Q2030" i="1"/>
  <c r="P2030" i="1"/>
  <c r="Q2029" i="1"/>
  <c r="P2029" i="1"/>
  <c r="Q2028" i="1"/>
  <c r="P2028" i="1"/>
  <c r="Q2027" i="1"/>
  <c r="P2027" i="1"/>
  <c r="Q2026" i="1"/>
  <c r="P2026" i="1"/>
  <c r="Q2025" i="1"/>
  <c r="P2025" i="1"/>
  <c r="Q2024" i="1"/>
  <c r="P2024" i="1"/>
  <c r="Q2023" i="1"/>
  <c r="P2023" i="1"/>
  <c r="Q2022" i="1"/>
  <c r="P2022" i="1"/>
  <c r="Q2021" i="1"/>
  <c r="P2021" i="1"/>
  <c r="Q2020" i="1"/>
  <c r="P2020" i="1"/>
  <c r="Q2019" i="1"/>
  <c r="P2019" i="1"/>
  <c r="Q2018" i="1"/>
  <c r="P2018" i="1"/>
  <c r="Q2017" i="1"/>
  <c r="P2017" i="1"/>
  <c r="Q2016" i="1"/>
  <c r="P2016" i="1"/>
  <c r="Q2015" i="1"/>
  <c r="P2015" i="1"/>
  <c r="Q2014" i="1"/>
  <c r="P2014" i="1"/>
  <c r="Q2013" i="1"/>
  <c r="P2013" i="1"/>
  <c r="Q2012" i="1"/>
  <c r="P2012" i="1"/>
  <c r="Q2011" i="1"/>
  <c r="P2011" i="1"/>
  <c r="Q2010" i="1"/>
  <c r="P2010" i="1"/>
  <c r="Q2009" i="1"/>
  <c r="P2009" i="1"/>
  <c r="Q2008" i="1"/>
  <c r="P2008" i="1"/>
  <c r="Q2007" i="1"/>
  <c r="P2007" i="1"/>
  <c r="Q2006" i="1"/>
  <c r="P2006" i="1"/>
  <c r="Q2005" i="1"/>
  <c r="P2005" i="1"/>
  <c r="Q2004" i="1"/>
  <c r="P2004" i="1"/>
  <c r="Q2003" i="1"/>
  <c r="P2003" i="1"/>
  <c r="Q2002" i="1"/>
  <c r="P2002" i="1"/>
  <c r="Q2001" i="1"/>
  <c r="P2001" i="1"/>
  <c r="Q2000" i="1"/>
  <c r="P2000" i="1"/>
  <c r="Q1999" i="1"/>
  <c r="P1999" i="1"/>
  <c r="Q1998" i="1"/>
  <c r="P1998" i="1"/>
  <c r="Q1997" i="1"/>
  <c r="P1997" i="1"/>
  <c r="Q1996" i="1"/>
  <c r="P1996" i="1"/>
  <c r="Q1995" i="1"/>
  <c r="P1995" i="1"/>
  <c r="Q1994" i="1"/>
  <c r="P1994" i="1"/>
  <c r="Q1993" i="1"/>
  <c r="P1993" i="1"/>
  <c r="Q1992" i="1"/>
  <c r="P1992" i="1"/>
  <c r="Q1991" i="1"/>
  <c r="P1991" i="1"/>
  <c r="Q1990" i="1"/>
  <c r="P1990" i="1"/>
  <c r="Q1989" i="1"/>
  <c r="P1989" i="1"/>
  <c r="Q1988" i="1"/>
  <c r="P1988" i="1"/>
  <c r="Q1987" i="1"/>
  <c r="P1987" i="1"/>
  <c r="Q1986" i="1"/>
  <c r="P1986" i="1"/>
  <c r="Q1985" i="1"/>
  <c r="P1985" i="1"/>
  <c r="Q1984" i="1"/>
  <c r="P1984" i="1"/>
  <c r="Q1983" i="1"/>
  <c r="P1983" i="1"/>
  <c r="Q1982" i="1"/>
  <c r="P1982" i="1"/>
  <c r="Q1981" i="1"/>
  <c r="P1981" i="1"/>
  <c r="Q1980" i="1"/>
  <c r="P1980" i="1"/>
  <c r="Q1979" i="1"/>
  <c r="P1979" i="1"/>
  <c r="Q1978" i="1"/>
  <c r="P1978" i="1"/>
  <c r="Q1977" i="1"/>
  <c r="P1977" i="1"/>
  <c r="Q1976" i="1"/>
  <c r="P1976" i="1"/>
  <c r="Q1975" i="1"/>
  <c r="P1975" i="1"/>
  <c r="Q1974" i="1"/>
  <c r="P1974" i="1"/>
  <c r="Q1973" i="1"/>
  <c r="P1973" i="1"/>
  <c r="Q1972" i="1"/>
  <c r="P1972" i="1"/>
  <c r="Q1971" i="1"/>
  <c r="P1971" i="1"/>
  <c r="Q1970" i="1"/>
  <c r="P1970" i="1"/>
  <c r="Q1969" i="1"/>
  <c r="P1969" i="1"/>
  <c r="Q1968" i="1"/>
  <c r="P1968" i="1"/>
  <c r="Q1967" i="1"/>
  <c r="P1967" i="1"/>
  <c r="Q1966" i="1"/>
  <c r="P1966" i="1"/>
  <c r="Q1965" i="1"/>
  <c r="P1965" i="1"/>
  <c r="Q1964" i="1"/>
  <c r="P1964" i="1"/>
  <c r="Q1963" i="1"/>
  <c r="P1963" i="1"/>
  <c r="Q1962" i="1"/>
  <c r="P1962" i="1"/>
  <c r="Q1961" i="1"/>
  <c r="P1961" i="1"/>
  <c r="Q1960" i="1"/>
  <c r="P1960" i="1"/>
  <c r="Q1959" i="1"/>
  <c r="P1959" i="1"/>
  <c r="Q1958" i="1"/>
  <c r="P1958" i="1"/>
  <c r="Q1957" i="1"/>
  <c r="P1957" i="1"/>
  <c r="Q1956" i="1"/>
  <c r="P1956" i="1"/>
  <c r="Q1955" i="1"/>
  <c r="P1955" i="1"/>
  <c r="Q1954" i="1"/>
  <c r="P1954" i="1"/>
  <c r="Q1953" i="1"/>
  <c r="P1953" i="1"/>
  <c r="Q1952" i="1"/>
  <c r="P1952" i="1"/>
  <c r="Q1951" i="1"/>
  <c r="P1951" i="1"/>
  <c r="Q1950" i="1"/>
  <c r="P1950" i="1"/>
  <c r="Q1949" i="1"/>
  <c r="P1949" i="1"/>
  <c r="Q1948" i="1"/>
  <c r="P1948" i="1"/>
  <c r="Q1947" i="1"/>
  <c r="P1947" i="1"/>
  <c r="Q1946" i="1"/>
  <c r="P1946" i="1"/>
  <c r="Q1945" i="1"/>
  <c r="P1945" i="1"/>
  <c r="Q1944" i="1"/>
  <c r="P1944" i="1"/>
  <c r="Q1943" i="1"/>
  <c r="P1943" i="1"/>
  <c r="Q1942" i="1"/>
  <c r="P1942" i="1"/>
  <c r="Q1941" i="1"/>
  <c r="P1941" i="1"/>
  <c r="Q1940" i="1"/>
  <c r="P1940" i="1"/>
  <c r="Q1939" i="1"/>
  <c r="P1939" i="1"/>
  <c r="Q1938" i="1"/>
  <c r="P1938" i="1"/>
  <c r="Q1937" i="1"/>
  <c r="P1937" i="1"/>
  <c r="Q1936" i="1"/>
  <c r="P1936" i="1"/>
  <c r="Q1935" i="1"/>
  <c r="P1935" i="1"/>
  <c r="Q1934" i="1"/>
  <c r="P1934" i="1"/>
  <c r="Q1933" i="1"/>
  <c r="P1933" i="1"/>
  <c r="Q1932" i="1"/>
  <c r="P1932" i="1"/>
  <c r="Q1931" i="1"/>
  <c r="P1931" i="1"/>
  <c r="Q1930" i="1"/>
  <c r="P1930" i="1"/>
  <c r="Q1929" i="1"/>
  <c r="P1929" i="1"/>
  <c r="Q1928" i="1"/>
  <c r="P1928" i="1"/>
  <c r="Q1927" i="1"/>
  <c r="P1927" i="1"/>
  <c r="Q1926" i="1"/>
  <c r="P1926" i="1"/>
  <c r="Q1925" i="1"/>
  <c r="P1925" i="1"/>
  <c r="Q1924" i="1"/>
  <c r="P1924" i="1"/>
  <c r="Q1923" i="1"/>
  <c r="P1923" i="1"/>
  <c r="Q1922" i="1"/>
  <c r="P1922" i="1"/>
  <c r="Q1921" i="1"/>
  <c r="P1921" i="1"/>
  <c r="Q1920" i="1"/>
  <c r="P1920" i="1"/>
  <c r="Q1919" i="1"/>
  <c r="P1919" i="1"/>
  <c r="Q1918" i="1"/>
  <c r="P1918" i="1"/>
  <c r="Q1917" i="1"/>
  <c r="P1917" i="1"/>
  <c r="Q1916" i="1"/>
  <c r="P1916" i="1"/>
  <c r="Q1915" i="1"/>
  <c r="P1915" i="1"/>
  <c r="Q1914" i="1"/>
  <c r="P1914" i="1"/>
  <c r="Q1913" i="1"/>
  <c r="P1913" i="1"/>
  <c r="Q1912" i="1"/>
  <c r="P1912" i="1"/>
  <c r="Q1911" i="1"/>
  <c r="P1911" i="1"/>
  <c r="Q1910" i="1"/>
  <c r="P1910" i="1"/>
  <c r="Q1909" i="1"/>
  <c r="P1909" i="1"/>
  <c r="Q1908" i="1"/>
  <c r="P1908" i="1"/>
  <c r="Q1907" i="1"/>
  <c r="P1907" i="1"/>
  <c r="Q1906" i="1"/>
  <c r="P1906" i="1"/>
  <c r="Q1905" i="1"/>
  <c r="P1905" i="1"/>
  <c r="Q1904" i="1"/>
  <c r="P1904" i="1"/>
  <c r="Q1903" i="1"/>
  <c r="P1903" i="1"/>
  <c r="Q1902" i="1"/>
  <c r="P1902" i="1"/>
  <c r="Q1901" i="1"/>
  <c r="P1901" i="1"/>
  <c r="Q1900" i="1"/>
  <c r="P1900" i="1"/>
  <c r="Q1899" i="1"/>
  <c r="P1899" i="1"/>
  <c r="Q1898" i="1"/>
  <c r="P1898" i="1"/>
  <c r="Q1897" i="1"/>
  <c r="P1897" i="1"/>
  <c r="Q1896" i="1"/>
  <c r="P1896" i="1"/>
  <c r="Q1895" i="1"/>
  <c r="P1895" i="1"/>
  <c r="Q1894" i="1"/>
  <c r="P1894" i="1"/>
  <c r="Q1893" i="1"/>
  <c r="P1893" i="1"/>
  <c r="Q1892" i="1"/>
  <c r="P1892" i="1"/>
  <c r="Q1891" i="1"/>
  <c r="P1891" i="1"/>
  <c r="Q1890" i="1"/>
  <c r="P1890" i="1"/>
  <c r="Q1889" i="1"/>
  <c r="P1889" i="1"/>
  <c r="Q1888" i="1"/>
  <c r="P1888" i="1"/>
  <c r="Q1887" i="1"/>
  <c r="P1887" i="1"/>
  <c r="Q1886" i="1"/>
  <c r="P1886" i="1"/>
  <c r="Q1885" i="1"/>
  <c r="P1885" i="1"/>
  <c r="Q1884" i="1"/>
  <c r="P1884" i="1"/>
  <c r="Q1883" i="1"/>
  <c r="P1883" i="1"/>
  <c r="Q1882" i="1"/>
  <c r="P1882" i="1"/>
  <c r="Q1881" i="1"/>
  <c r="P1881" i="1"/>
  <c r="Q1880" i="1"/>
  <c r="P1880" i="1"/>
  <c r="Q1879" i="1"/>
  <c r="P1879" i="1"/>
  <c r="Q1878" i="1"/>
  <c r="P1878" i="1"/>
  <c r="Q1877" i="1"/>
  <c r="P1877" i="1"/>
  <c r="Q1876" i="1"/>
  <c r="P1876" i="1"/>
  <c r="Q1875" i="1"/>
  <c r="P1875" i="1"/>
  <c r="Q1874" i="1"/>
  <c r="P1874" i="1"/>
  <c r="Q1873" i="1"/>
  <c r="P1873" i="1"/>
  <c r="Q1872" i="1"/>
  <c r="P1872" i="1"/>
  <c r="Q1871" i="1"/>
  <c r="P1871" i="1"/>
  <c r="Q1870" i="1"/>
  <c r="P1870" i="1"/>
  <c r="Q1869" i="1"/>
  <c r="P1869" i="1"/>
  <c r="Q1868" i="1"/>
  <c r="P1868" i="1"/>
  <c r="Q1867" i="1"/>
  <c r="P1867" i="1"/>
  <c r="Q1866" i="1"/>
  <c r="P1866" i="1"/>
  <c r="Q1865" i="1"/>
  <c r="P1865" i="1"/>
  <c r="Q1864" i="1"/>
  <c r="P1864" i="1"/>
  <c r="Q1863" i="1"/>
  <c r="P1863" i="1"/>
  <c r="Q1862" i="1"/>
  <c r="P1862" i="1"/>
  <c r="Q1861" i="1"/>
  <c r="P1861" i="1"/>
  <c r="Q1860" i="1"/>
  <c r="P1860" i="1"/>
  <c r="Q1859" i="1"/>
  <c r="P1859" i="1"/>
  <c r="Q1858" i="1"/>
  <c r="P1858" i="1"/>
  <c r="Q1857" i="1"/>
  <c r="P1857" i="1"/>
  <c r="Q1856" i="1"/>
  <c r="P1856" i="1"/>
  <c r="Q1855" i="1"/>
  <c r="P1855" i="1"/>
  <c r="Q1854" i="1"/>
  <c r="P1854" i="1"/>
  <c r="Q1853" i="1"/>
  <c r="P1853" i="1"/>
  <c r="Q1852" i="1"/>
  <c r="P1852" i="1"/>
  <c r="Q1851" i="1"/>
  <c r="P1851" i="1"/>
  <c r="Q1850" i="1"/>
  <c r="P1850" i="1"/>
  <c r="Q1849" i="1"/>
  <c r="P1849" i="1"/>
  <c r="Q1848" i="1"/>
  <c r="P1848" i="1"/>
  <c r="Q1847" i="1"/>
  <c r="P1847" i="1"/>
  <c r="Q1846" i="1"/>
  <c r="P1846" i="1"/>
  <c r="Q1845" i="1"/>
  <c r="P1845" i="1"/>
  <c r="Q1844" i="1"/>
  <c r="P1844" i="1"/>
  <c r="Q1843" i="1"/>
  <c r="P1843" i="1"/>
  <c r="Q1842" i="1"/>
  <c r="P1842" i="1"/>
  <c r="Q1841" i="1"/>
  <c r="P1841" i="1"/>
  <c r="Q1840" i="1"/>
  <c r="P1840" i="1"/>
  <c r="Q1839" i="1"/>
  <c r="P1839" i="1"/>
  <c r="Q1838" i="1"/>
  <c r="P1838" i="1"/>
  <c r="Q1837" i="1"/>
  <c r="P1837" i="1"/>
  <c r="Q1836" i="1"/>
  <c r="P1836" i="1"/>
  <c r="Q1835" i="1"/>
  <c r="P1835" i="1"/>
  <c r="Q1834" i="1"/>
  <c r="P1834" i="1"/>
  <c r="Q1833" i="1"/>
  <c r="P1833" i="1"/>
  <c r="Q1832" i="1"/>
  <c r="P1832" i="1"/>
  <c r="Q1831" i="1"/>
  <c r="P1831" i="1"/>
  <c r="Q1830" i="1"/>
  <c r="P1830" i="1"/>
  <c r="Q1829" i="1"/>
  <c r="P1829" i="1"/>
  <c r="Q1828" i="1"/>
  <c r="P1828" i="1"/>
  <c r="Q1827" i="1"/>
  <c r="P1827" i="1"/>
  <c r="Q1826" i="1"/>
  <c r="P1826" i="1"/>
  <c r="Q1825" i="1"/>
  <c r="P1825" i="1"/>
  <c r="Q1824" i="1"/>
  <c r="P1824" i="1"/>
  <c r="Q1823" i="1"/>
  <c r="P1823" i="1"/>
  <c r="Q1822" i="1"/>
  <c r="P1822" i="1"/>
  <c r="Q1821" i="1"/>
  <c r="P1821" i="1"/>
  <c r="Q1820" i="1"/>
  <c r="P1820" i="1"/>
  <c r="Q1819" i="1"/>
  <c r="P1819" i="1"/>
  <c r="Q1818" i="1"/>
  <c r="P1818" i="1"/>
  <c r="Q1817" i="1"/>
  <c r="P1817" i="1"/>
  <c r="Q1816" i="1"/>
  <c r="P1816" i="1"/>
  <c r="Q1815" i="1"/>
  <c r="P1815" i="1"/>
  <c r="Q1814" i="1"/>
  <c r="P1814" i="1"/>
  <c r="Q1813" i="1"/>
  <c r="P1813" i="1"/>
  <c r="Q1812" i="1"/>
  <c r="P1812" i="1"/>
  <c r="Q1811" i="1"/>
  <c r="P1811" i="1"/>
  <c r="Q1810" i="1"/>
  <c r="P1810" i="1"/>
  <c r="Q1809" i="1"/>
  <c r="P1809" i="1"/>
  <c r="Q1808" i="1"/>
  <c r="P1808" i="1"/>
  <c r="Q1807" i="1"/>
  <c r="P1807" i="1"/>
  <c r="Q1806" i="1"/>
  <c r="P1806" i="1"/>
  <c r="R1806" i="1" s="1"/>
  <c r="S1806" i="1" s="1"/>
  <c r="Q1805" i="1"/>
  <c r="P1805" i="1"/>
  <c r="Q1804" i="1"/>
  <c r="P1804" i="1"/>
  <c r="Q1803" i="1"/>
  <c r="P1803" i="1"/>
  <c r="Q1802" i="1"/>
  <c r="P1802" i="1"/>
  <c r="R1802" i="1" s="1"/>
  <c r="S1802" i="1" s="1"/>
  <c r="Q1801" i="1"/>
  <c r="P1801" i="1"/>
  <c r="Q1800" i="1"/>
  <c r="P1800" i="1"/>
  <c r="Q1799" i="1"/>
  <c r="P1799" i="1"/>
  <c r="Q1798" i="1"/>
  <c r="P1798" i="1"/>
  <c r="R1798" i="1" s="1"/>
  <c r="S1798" i="1" s="1"/>
  <c r="Q1797" i="1"/>
  <c r="P1797" i="1"/>
  <c r="Q1796" i="1"/>
  <c r="P1796" i="1"/>
  <c r="Q1795" i="1"/>
  <c r="P1795" i="1"/>
  <c r="Q1794" i="1"/>
  <c r="P1794" i="1"/>
  <c r="R1794" i="1" s="1"/>
  <c r="S1794" i="1" s="1"/>
  <c r="Q1793" i="1"/>
  <c r="P1793" i="1"/>
  <c r="Q1792" i="1"/>
  <c r="P1792" i="1"/>
  <c r="Q1791" i="1"/>
  <c r="P1791" i="1"/>
  <c r="Q1790" i="1"/>
  <c r="P1790" i="1"/>
  <c r="Q1789" i="1"/>
  <c r="P1789" i="1"/>
  <c r="Q1788" i="1"/>
  <c r="P1788" i="1"/>
  <c r="Q1787" i="1"/>
  <c r="P1787" i="1"/>
  <c r="Q1786" i="1"/>
  <c r="P1786" i="1"/>
  <c r="R1786" i="1" s="1"/>
  <c r="S1786" i="1" s="1"/>
  <c r="Q1785" i="1"/>
  <c r="P1785" i="1"/>
  <c r="Q1784" i="1"/>
  <c r="P1784" i="1"/>
  <c r="Q1783" i="1"/>
  <c r="P1783" i="1"/>
  <c r="Q1782" i="1"/>
  <c r="P1782" i="1"/>
  <c r="Q1781" i="1"/>
  <c r="P1781" i="1"/>
  <c r="Q1780" i="1"/>
  <c r="P1780" i="1"/>
  <c r="Q1779" i="1"/>
  <c r="P1779" i="1"/>
  <c r="Q1778" i="1"/>
  <c r="P1778" i="1"/>
  <c r="Q1777" i="1"/>
  <c r="P1777" i="1"/>
  <c r="Q1776" i="1"/>
  <c r="P1776" i="1"/>
  <c r="Q1775" i="1"/>
  <c r="P1775" i="1"/>
  <c r="Q1774" i="1"/>
  <c r="P1774" i="1"/>
  <c r="Q1773" i="1"/>
  <c r="P1773" i="1"/>
  <c r="Q1772" i="1"/>
  <c r="P1772" i="1"/>
  <c r="Q1771" i="1"/>
  <c r="P1771" i="1"/>
  <c r="Q1770" i="1"/>
  <c r="P1770" i="1"/>
  <c r="Q1769" i="1"/>
  <c r="P1769" i="1"/>
  <c r="Q1768" i="1"/>
  <c r="P1768" i="1"/>
  <c r="Q1767" i="1"/>
  <c r="P1767" i="1"/>
  <c r="Q1766" i="1"/>
  <c r="P1766" i="1"/>
  <c r="Q1765" i="1"/>
  <c r="P1765" i="1"/>
  <c r="Q1764" i="1"/>
  <c r="P1764" i="1"/>
  <c r="Q1763" i="1"/>
  <c r="P1763" i="1"/>
  <c r="Q1762" i="1"/>
  <c r="P1762" i="1"/>
  <c r="Q1761" i="1"/>
  <c r="P1761" i="1"/>
  <c r="Q1760" i="1"/>
  <c r="P1760" i="1"/>
  <c r="Q1759" i="1"/>
  <c r="P1759" i="1"/>
  <c r="Q1758" i="1"/>
  <c r="P1758" i="1"/>
  <c r="Q1757" i="1"/>
  <c r="P1757" i="1"/>
  <c r="Q1756" i="1"/>
  <c r="P1756" i="1"/>
  <c r="Q1755" i="1"/>
  <c r="P1755" i="1"/>
  <c r="Q1754" i="1"/>
  <c r="P1754" i="1"/>
  <c r="Q1753" i="1"/>
  <c r="P1753" i="1"/>
  <c r="Q1752" i="1"/>
  <c r="P1752" i="1"/>
  <c r="Q1751" i="1"/>
  <c r="P1751" i="1"/>
  <c r="Q1750" i="1"/>
  <c r="P1750" i="1"/>
  <c r="Q1749" i="1"/>
  <c r="P1749" i="1"/>
  <c r="Q1748" i="1"/>
  <c r="P1748" i="1"/>
  <c r="Q1747" i="1"/>
  <c r="P1747" i="1"/>
  <c r="Q1746" i="1"/>
  <c r="P1746" i="1"/>
  <c r="Q1745" i="1"/>
  <c r="P1745" i="1"/>
  <c r="Q1744" i="1"/>
  <c r="P1744" i="1"/>
  <c r="Q1743" i="1"/>
  <c r="P1743" i="1"/>
  <c r="Q1742" i="1"/>
  <c r="P1742" i="1"/>
  <c r="Q1741" i="1"/>
  <c r="P1741" i="1"/>
  <c r="Q1740" i="1"/>
  <c r="P1740" i="1"/>
  <c r="Q1739" i="1"/>
  <c r="P1739" i="1"/>
  <c r="Q1738" i="1"/>
  <c r="P1738" i="1"/>
  <c r="Q1737" i="1"/>
  <c r="P1737" i="1"/>
  <c r="Q1736" i="1"/>
  <c r="P1736" i="1"/>
  <c r="Q1735" i="1"/>
  <c r="P1735" i="1"/>
  <c r="Q1734" i="1"/>
  <c r="P1734" i="1"/>
  <c r="Q1733" i="1"/>
  <c r="P1733" i="1"/>
  <c r="Q1732" i="1"/>
  <c r="P1732" i="1"/>
  <c r="Q1731" i="1"/>
  <c r="P1731" i="1"/>
  <c r="Q1730" i="1"/>
  <c r="P1730" i="1"/>
  <c r="Q1729" i="1"/>
  <c r="R1729" i="1" s="1"/>
  <c r="S1729" i="1" s="1"/>
  <c r="P1729" i="1"/>
  <c r="Q1728" i="1"/>
  <c r="P1728" i="1"/>
  <c r="Q1727" i="1"/>
  <c r="P1727" i="1"/>
  <c r="Q1726" i="1"/>
  <c r="P1726" i="1"/>
  <c r="Q1725" i="1"/>
  <c r="P1725" i="1"/>
  <c r="Q1724" i="1"/>
  <c r="P1724" i="1"/>
  <c r="Q1723" i="1"/>
  <c r="P1723" i="1"/>
  <c r="R1723" i="1" s="1"/>
  <c r="S1723" i="1" s="1"/>
  <c r="Q1722" i="1"/>
  <c r="P1722" i="1"/>
  <c r="Q1721" i="1"/>
  <c r="P1721" i="1"/>
  <c r="Q1720" i="1"/>
  <c r="P1720" i="1"/>
  <c r="Q1719" i="1"/>
  <c r="P1719" i="1"/>
  <c r="Q1718" i="1"/>
  <c r="P1718" i="1"/>
  <c r="Q1717" i="1"/>
  <c r="P1717" i="1"/>
  <c r="Q1716" i="1"/>
  <c r="P1716" i="1"/>
  <c r="Q1715" i="1"/>
  <c r="P1715" i="1"/>
  <c r="R1715" i="1" s="1"/>
  <c r="S1715" i="1" s="1"/>
  <c r="Q1714" i="1"/>
  <c r="P1714" i="1"/>
  <c r="Q1713" i="1"/>
  <c r="P1713" i="1"/>
  <c r="Q1712" i="1"/>
  <c r="P1712" i="1"/>
  <c r="Q1711" i="1"/>
  <c r="P1711" i="1"/>
  <c r="Q1710" i="1"/>
  <c r="P1710" i="1"/>
  <c r="Q1709" i="1"/>
  <c r="P1709" i="1"/>
  <c r="Q1708" i="1"/>
  <c r="P1708" i="1"/>
  <c r="Q1707" i="1"/>
  <c r="P1707" i="1"/>
  <c r="R1707" i="1" s="1"/>
  <c r="S1707" i="1" s="1"/>
  <c r="Q1706" i="1"/>
  <c r="P1706" i="1"/>
  <c r="Q1705" i="1"/>
  <c r="P1705" i="1"/>
  <c r="Q1704" i="1"/>
  <c r="P1704" i="1"/>
  <c r="Q1703" i="1"/>
  <c r="P1703" i="1"/>
  <c r="Q1702" i="1"/>
  <c r="P1702" i="1"/>
  <c r="Q1701" i="1"/>
  <c r="P1701" i="1"/>
  <c r="Q1700" i="1"/>
  <c r="P1700" i="1"/>
  <c r="Q1699" i="1"/>
  <c r="P1699" i="1"/>
  <c r="Q1698" i="1"/>
  <c r="P1698" i="1"/>
  <c r="Q1697" i="1"/>
  <c r="P1697" i="1"/>
  <c r="Q1696" i="1"/>
  <c r="P1696" i="1"/>
  <c r="Q1695" i="1"/>
  <c r="P1695" i="1"/>
  <c r="Q1694" i="1"/>
  <c r="P1694" i="1"/>
  <c r="Q1693" i="1"/>
  <c r="P1693" i="1"/>
  <c r="Q1692" i="1"/>
  <c r="P1692" i="1"/>
  <c r="Q1691" i="1"/>
  <c r="P1691" i="1"/>
  <c r="R1691" i="1" s="1"/>
  <c r="S1691" i="1" s="1"/>
  <c r="Q1690" i="1"/>
  <c r="P1690" i="1"/>
  <c r="Q1689" i="1"/>
  <c r="P1689" i="1"/>
  <c r="Q1688" i="1"/>
  <c r="P1688" i="1"/>
  <c r="Q1687" i="1"/>
  <c r="P1687" i="1"/>
  <c r="Q1686" i="1"/>
  <c r="P1686" i="1"/>
  <c r="Q1685" i="1"/>
  <c r="P1685" i="1"/>
  <c r="Q1684" i="1"/>
  <c r="P1684" i="1"/>
  <c r="Q1683" i="1"/>
  <c r="P1683" i="1"/>
  <c r="R1683" i="1" s="1"/>
  <c r="S1683" i="1" s="1"/>
  <c r="Q1682" i="1"/>
  <c r="P1682" i="1"/>
  <c r="Q1681" i="1"/>
  <c r="P1681" i="1"/>
  <c r="Q1680" i="1"/>
  <c r="P1680" i="1"/>
  <c r="Q1679" i="1"/>
  <c r="P1679" i="1"/>
  <c r="Q1678" i="1"/>
  <c r="P1678" i="1"/>
  <c r="Q1677" i="1"/>
  <c r="P1677" i="1"/>
  <c r="Q1676" i="1"/>
  <c r="P1676" i="1"/>
  <c r="Q1675" i="1"/>
  <c r="P1675" i="1"/>
  <c r="Q1674" i="1"/>
  <c r="P1674" i="1"/>
  <c r="Q1673" i="1"/>
  <c r="P1673" i="1"/>
  <c r="Q1672" i="1"/>
  <c r="P1672" i="1"/>
  <c r="Q1671" i="1"/>
  <c r="P1671" i="1"/>
  <c r="Q1670" i="1"/>
  <c r="P1670" i="1"/>
  <c r="Q1669" i="1"/>
  <c r="R1669" i="1" s="1"/>
  <c r="S1669" i="1" s="1"/>
  <c r="P1669" i="1"/>
  <c r="Q1668" i="1"/>
  <c r="P1668" i="1"/>
  <c r="Q1667" i="1"/>
  <c r="P1667" i="1"/>
  <c r="Q1666" i="1"/>
  <c r="P1666" i="1"/>
  <c r="Q1665" i="1"/>
  <c r="P1665" i="1"/>
  <c r="Q1664" i="1"/>
  <c r="P1664" i="1"/>
  <c r="Q1663" i="1"/>
  <c r="P1663" i="1"/>
  <c r="Q1662" i="1"/>
  <c r="P1662" i="1"/>
  <c r="Q1661" i="1"/>
  <c r="P1661" i="1"/>
  <c r="Q1660" i="1"/>
  <c r="P1660" i="1"/>
  <c r="Q1659" i="1"/>
  <c r="P1659" i="1"/>
  <c r="Q1658" i="1"/>
  <c r="P1658" i="1"/>
  <c r="Q1657" i="1"/>
  <c r="P1657" i="1"/>
  <c r="Q1656" i="1"/>
  <c r="P1656" i="1"/>
  <c r="Q1655" i="1"/>
  <c r="P1655" i="1"/>
  <c r="Q1654" i="1"/>
  <c r="P1654" i="1"/>
  <c r="Q1653" i="1"/>
  <c r="R1653" i="1" s="1"/>
  <c r="S1653" i="1" s="1"/>
  <c r="P1653" i="1"/>
  <c r="Q1652" i="1"/>
  <c r="P1652" i="1"/>
  <c r="Q1651" i="1"/>
  <c r="P1651" i="1"/>
  <c r="Q1650" i="1"/>
  <c r="P1650" i="1"/>
  <c r="Q1649" i="1"/>
  <c r="P1649" i="1"/>
  <c r="Q1648" i="1"/>
  <c r="P1648" i="1"/>
  <c r="Q1647" i="1"/>
  <c r="P1647" i="1"/>
  <c r="Q1646" i="1"/>
  <c r="P1646" i="1"/>
  <c r="Q1645" i="1"/>
  <c r="P1645" i="1"/>
  <c r="Q1644" i="1"/>
  <c r="P1644" i="1"/>
  <c r="Q1643" i="1"/>
  <c r="P1643" i="1"/>
  <c r="Q1642" i="1"/>
  <c r="P1642" i="1"/>
  <c r="Q1641" i="1"/>
  <c r="P1641" i="1"/>
  <c r="Q1640" i="1"/>
  <c r="R1640" i="1" s="1"/>
  <c r="S1640" i="1" s="1"/>
  <c r="P1640" i="1"/>
  <c r="Q1639" i="1"/>
  <c r="P1639" i="1"/>
  <c r="Q1638" i="1"/>
  <c r="P1638" i="1"/>
  <c r="Q1637" i="1"/>
  <c r="P1637" i="1"/>
  <c r="Q1636" i="1"/>
  <c r="P1636" i="1"/>
  <c r="Q1635" i="1"/>
  <c r="P1635" i="1"/>
  <c r="Q1634" i="1"/>
  <c r="P1634" i="1"/>
  <c r="Q1633" i="1"/>
  <c r="P1633" i="1"/>
  <c r="Q1632" i="1"/>
  <c r="P1632" i="1"/>
  <c r="Q1631" i="1"/>
  <c r="P1631" i="1"/>
  <c r="Q1630" i="1"/>
  <c r="P1630" i="1"/>
  <c r="Q1629" i="1"/>
  <c r="P1629" i="1"/>
  <c r="Q1628" i="1"/>
  <c r="P1628" i="1"/>
  <c r="Q1627" i="1"/>
  <c r="P1627" i="1"/>
  <c r="Q1626" i="1"/>
  <c r="P1626" i="1"/>
  <c r="Q1625" i="1"/>
  <c r="P1625" i="1"/>
  <c r="Q1624" i="1"/>
  <c r="P1624" i="1"/>
  <c r="Q1623" i="1"/>
  <c r="P1623" i="1"/>
  <c r="Q1622" i="1"/>
  <c r="P1622" i="1"/>
  <c r="Q1621" i="1"/>
  <c r="P1621" i="1"/>
  <c r="Q1620" i="1"/>
  <c r="P1620" i="1"/>
  <c r="Q1619" i="1"/>
  <c r="P1619" i="1"/>
  <c r="Q1618" i="1"/>
  <c r="P1618" i="1"/>
  <c r="Q1617" i="1"/>
  <c r="P1617" i="1"/>
  <c r="Q1616" i="1"/>
  <c r="R1616" i="1" s="1"/>
  <c r="S1616" i="1" s="1"/>
  <c r="P1616" i="1"/>
  <c r="Q1615" i="1"/>
  <c r="P1615" i="1"/>
  <c r="Q1614" i="1"/>
  <c r="P1614" i="1"/>
  <c r="Q1613" i="1"/>
  <c r="P1613" i="1"/>
  <c r="Q1612" i="1"/>
  <c r="P1612" i="1"/>
  <c r="Q1611" i="1"/>
  <c r="P1611" i="1"/>
  <c r="Q1610" i="1"/>
  <c r="P1610" i="1"/>
  <c r="Q1609" i="1"/>
  <c r="P1609" i="1"/>
  <c r="Q1608" i="1"/>
  <c r="P1608" i="1"/>
  <c r="Q1607" i="1"/>
  <c r="P1607" i="1"/>
  <c r="Q1606" i="1"/>
  <c r="P1606" i="1"/>
  <c r="Q1605" i="1"/>
  <c r="P1605" i="1"/>
  <c r="Q1604" i="1"/>
  <c r="P1604" i="1"/>
  <c r="Q1603" i="1"/>
  <c r="P1603" i="1"/>
  <c r="Q1602" i="1"/>
  <c r="P1602" i="1"/>
  <c r="Q1601" i="1"/>
  <c r="P1601" i="1"/>
  <c r="Q1600" i="1"/>
  <c r="P1600" i="1"/>
  <c r="Q1599" i="1"/>
  <c r="P1599" i="1"/>
  <c r="Q1598" i="1"/>
  <c r="P1598" i="1"/>
  <c r="Q1597" i="1"/>
  <c r="P1597" i="1"/>
  <c r="Q1596" i="1"/>
  <c r="P1596" i="1"/>
  <c r="Q1595" i="1"/>
  <c r="P1595" i="1"/>
  <c r="Q1594" i="1"/>
  <c r="P1594" i="1"/>
  <c r="Q1593" i="1"/>
  <c r="P1593" i="1"/>
  <c r="Q1592" i="1"/>
  <c r="P1592" i="1"/>
  <c r="Q1591" i="1"/>
  <c r="P1591" i="1"/>
  <c r="Q1590" i="1"/>
  <c r="P1590" i="1"/>
  <c r="Q1589" i="1"/>
  <c r="P1589" i="1"/>
  <c r="Q1588" i="1"/>
  <c r="P1588" i="1"/>
  <c r="Q1587" i="1"/>
  <c r="P1587" i="1"/>
  <c r="Q1586" i="1"/>
  <c r="P1586" i="1"/>
  <c r="Q1585" i="1"/>
  <c r="P1585" i="1"/>
  <c r="Q1584" i="1"/>
  <c r="P1584" i="1"/>
  <c r="Q1583" i="1"/>
  <c r="P1583" i="1"/>
  <c r="Q1582" i="1"/>
  <c r="P1582" i="1"/>
  <c r="Q1581" i="1"/>
  <c r="P1581" i="1"/>
  <c r="Q1580" i="1"/>
  <c r="P1580" i="1"/>
  <c r="Q1579" i="1"/>
  <c r="P1579" i="1"/>
  <c r="Q1578" i="1"/>
  <c r="P1578" i="1"/>
  <c r="Q1577" i="1"/>
  <c r="P1577" i="1"/>
  <c r="Q1576" i="1"/>
  <c r="P1576" i="1"/>
  <c r="Q1575" i="1"/>
  <c r="P1575" i="1"/>
  <c r="Q1574" i="1"/>
  <c r="P1574" i="1"/>
  <c r="Q1573" i="1"/>
  <c r="P1573" i="1"/>
  <c r="Q1572" i="1"/>
  <c r="P1572" i="1"/>
  <c r="Q1571" i="1"/>
  <c r="P1571" i="1"/>
  <c r="Q1570" i="1"/>
  <c r="P1570" i="1"/>
  <c r="Q1569" i="1"/>
  <c r="P1569" i="1"/>
  <c r="Q1568" i="1"/>
  <c r="P1568" i="1"/>
  <c r="Q1567" i="1"/>
  <c r="P1567" i="1"/>
  <c r="Q1566" i="1"/>
  <c r="P1566" i="1"/>
  <c r="Q1565" i="1"/>
  <c r="P1565" i="1"/>
  <c r="Q1564" i="1"/>
  <c r="P1564" i="1"/>
  <c r="Q1563" i="1"/>
  <c r="P1563" i="1"/>
  <c r="Q1562" i="1"/>
  <c r="P1562" i="1"/>
  <c r="Q1561" i="1"/>
  <c r="P1561" i="1"/>
  <c r="Q1560" i="1"/>
  <c r="P1560" i="1"/>
  <c r="Q1559" i="1"/>
  <c r="P1559" i="1"/>
  <c r="Q1558" i="1"/>
  <c r="P1558" i="1"/>
  <c r="Q1557" i="1"/>
  <c r="P1557" i="1"/>
  <c r="Q1556" i="1"/>
  <c r="P1556" i="1"/>
  <c r="Q1555" i="1"/>
  <c r="P1555" i="1"/>
  <c r="Q1554" i="1"/>
  <c r="P1554" i="1"/>
  <c r="Q1553" i="1"/>
  <c r="P1553" i="1"/>
  <c r="Q1552" i="1"/>
  <c r="P1552" i="1"/>
  <c r="Q1551" i="1"/>
  <c r="P1551" i="1"/>
  <c r="Q1550" i="1"/>
  <c r="P1550" i="1"/>
  <c r="Q1549" i="1"/>
  <c r="P1549" i="1"/>
  <c r="Q1548" i="1"/>
  <c r="P1548" i="1"/>
  <c r="Q1547" i="1"/>
  <c r="P1547" i="1"/>
  <c r="Q1546" i="1"/>
  <c r="P1546" i="1"/>
  <c r="Q1545" i="1"/>
  <c r="P1545" i="1"/>
  <c r="Q1544" i="1"/>
  <c r="P1544" i="1"/>
  <c r="Q1543" i="1"/>
  <c r="P1543" i="1"/>
  <c r="Q1542" i="1"/>
  <c r="P1542" i="1"/>
  <c r="Q1541" i="1"/>
  <c r="P1541" i="1"/>
  <c r="Q1540" i="1"/>
  <c r="P1540" i="1"/>
  <c r="Q1539" i="1"/>
  <c r="P1539" i="1"/>
  <c r="Q1538" i="1"/>
  <c r="P1538" i="1"/>
  <c r="Q1537" i="1"/>
  <c r="P1537" i="1"/>
  <c r="Q1536" i="1"/>
  <c r="P1536" i="1"/>
  <c r="Q1535" i="1"/>
  <c r="P1535" i="1"/>
  <c r="Q1534" i="1"/>
  <c r="P1534" i="1"/>
  <c r="Q1533" i="1"/>
  <c r="P1533" i="1"/>
  <c r="Q1532" i="1"/>
  <c r="P1532" i="1"/>
  <c r="Q1531" i="1"/>
  <c r="P1531" i="1"/>
  <c r="Q1530" i="1"/>
  <c r="P1530" i="1"/>
  <c r="Q1529" i="1"/>
  <c r="P1529" i="1"/>
  <c r="Q1528" i="1"/>
  <c r="P1528" i="1"/>
  <c r="Q1527" i="1"/>
  <c r="P1527" i="1"/>
  <c r="Q1526" i="1"/>
  <c r="P1526" i="1"/>
  <c r="Q1525" i="1"/>
  <c r="P1525" i="1"/>
  <c r="Q1524" i="1"/>
  <c r="P1524" i="1"/>
  <c r="Q1523" i="1"/>
  <c r="P1523" i="1"/>
  <c r="Q1522" i="1"/>
  <c r="P1522" i="1"/>
  <c r="Q1521" i="1"/>
  <c r="P1521" i="1"/>
  <c r="Q1520" i="1"/>
  <c r="P1520" i="1"/>
  <c r="Q1519" i="1"/>
  <c r="P1519" i="1"/>
  <c r="Q1518" i="1"/>
  <c r="P1518" i="1"/>
  <c r="Q1517" i="1"/>
  <c r="P1517" i="1"/>
  <c r="Q1516" i="1"/>
  <c r="P1516" i="1"/>
  <c r="Q1515" i="1"/>
  <c r="P1515" i="1"/>
  <c r="Q1514" i="1"/>
  <c r="P1514" i="1"/>
  <c r="Q1513" i="1"/>
  <c r="P1513" i="1"/>
  <c r="Q1512" i="1"/>
  <c r="P1512" i="1"/>
  <c r="Q1511" i="1"/>
  <c r="P1511" i="1"/>
  <c r="Q1510" i="1"/>
  <c r="P1510" i="1"/>
  <c r="Q1509" i="1"/>
  <c r="R1509" i="1" s="1"/>
  <c r="S1509" i="1" s="1"/>
  <c r="P1509" i="1"/>
  <c r="Q1508" i="1"/>
  <c r="P1508" i="1"/>
  <c r="Q1507" i="1"/>
  <c r="P1507" i="1"/>
  <c r="Q1506" i="1"/>
  <c r="P1506" i="1"/>
  <c r="Q1505" i="1"/>
  <c r="P1505" i="1"/>
  <c r="Q1504" i="1"/>
  <c r="P1504" i="1"/>
  <c r="Q1503" i="1"/>
  <c r="P1503" i="1"/>
  <c r="Q1502" i="1"/>
  <c r="P1502" i="1"/>
  <c r="Q1501" i="1"/>
  <c r="P1501" i="1"/>
  <c r="Q1500" i="1"/>
  <c r="P1500" i="1"/>
  <c r="Q1499" i="1"/>
  <c r="P1499" i="1"/>
  <c r="Q1498" i="1"/>
  <c r="P1498" i="1"/>
  <c r="Q1497" i="1"/>
  <c r="P1497" i="1"/>
  <c r="Q1496" i="1"/>
  <c r="P1496" i="1"/>
  <c r="Q1495" i="1"/>
  <c r="P1495" i="1"/>
  <c r="Q1494" i="1"/>
  <c r="P1494" i="1"/>
  <c r="Q1493" i="1"/>
  <c r="P1493" i="1"/>
  <c r="Q1492" i="1"/>
  <c r="P1492" i="1"/>
  <c r="Q1491" i="1"/>
  <c r="P1491" i="1"/>
  <c r="Q1490" i="1"/>
  <c r="P1490" i="1"/>
  <c r="Q1489" i="1"/>
  <c r="P1489" i="1"/>
  <c r="Q1488" i="1"/>
  <c r="P1488" i="1"/>
  <c r="Q1487" i="1"/>
  <c r="P1487" i="1"/>
  <c r="Q1486" i="1"/>
  <c r="P1486" i="1"/>
  <c r="Q1485" i="1"/>
  <c r="P1485" i="1"/>
  <c r="Q1484" i="1"/>
  <c r="P1484" i="1"/>
  <c r="Q1483" i="1"/>
  <c r="P1483" i="1"/>
  <c r="Q1482" i="1"/>
  <c r="P1482" i="1"/>
  <c r="Q1481" i="1"/>
  <c r="P1481" i="1"/>
  <c r="Q1480" i="1"/>
  <c r="P1480" i="1"/>
  <c r="Q1479" i="1"/>
  <c r="P1479" i="1"/>
  <c r="Q1478" i="1"/>
  <c r="P1478" i="1"/>
  <c r="Q1477" i="1"/>
  <c r="R1477" i="1" s="1"/>
  <c r="S1477" i="1" s="1"/>
  <c r="P1477" i="1"/>
  <c r="Q1476" i="1"/>
  <c r="P1476" i="1"/>
  <c r="Q1475" i="1"/>
  <c r="P1475" i="1"/>
  <c r="Q1474" i="1"/>
  <c r="P1474" i="1"/>
  <c r="Q1473" i="1"/>
  <c r="P1473" i="1"/>
  <c r="Q1472" i="1"/>
  <c r="P1472" i="1"/>
  <c r="Q1471" i="1"/>
  <c r="P1471" i="1"/>
  <c r="Q1470" i="1"/>
  <c r="P1470" i="1"/>
  <c r="Q1469" i="1"/>
  <c r="P1469" i="1"/>
  <c r="Q1468" i="1"/>
  <c r="P1468" i="1"/>
  <c r="Q1467" i="1"/>
  <c r="P1467" i="1"/>
  <c r="Q1466" i="1"/>
  <c r="P1466" i="1"/>
  <c r="Q1465" i="1"/>
  <c r="P1465" i="1"/>
  <c r="Q1464" i="1"/>
  <c r="P1464" i="1"/>
  <c r="Q1463" i="1"/>
  <c r="P1463" i="1"/>
  <c r="Q1462" i="1"/>
  <c r="P1462" i="1"/>
  <c r="Q1461" i="1"/>
  <c r="P1461" i="1"/>
  <c r="Q1460" i="1"/>
  <c r="P1460" i="1"/>
  <c r="Q1459" i="1"/>
  <c r="P1459" i="1"/>
  <c r="Q1458" i="1"/>
  <c r="P1458" i="1"/>
  <c r="Q1457" i="1"/>
  <c r="P1457" i="1"/>
  <c r="Q1456" i="1"/>
  <c r="P1456" i="1"/>
  <c r="Q1455" i="1"/>
  <c r="P1455" i="1"/>
  <c r="Q1454" i="1"/>
  <c r="P1454" i="1"/>
  <c r="Q1453" i="1"/>
  <c r="P1453" i="1"/>
  <c r="Q1452" i="1"/>
  <c r="P1452" i="1"/>
  <c r="Q1451" i="1"/>
  <c r="P1451" i="1"/>
  <c r="Q1450" i="1"/>
  <c r="P1450" i="1"/>
  <c r="Q1449" i="1"/>
  <c r="P1449" i="1"/>
  <c r="Q1448" i="1"/>
  <c r="P1448" i="1"/>
  <c r="Q1447" i="1"/>
  <c r="P1447" i="1"/>
  <c r="Q1446" i="1"/>
  <c r="P1446" i="1"/>
  <c r="R1446" i="1" s="1"/>
  <c r="S1446" i="1" s="1"/>
  <c r="Q1445" i="1"/>
  <c r="P1445" i="1"/>
  <c r="Q1444" i="1"/>
  <c r="P1444" i="1"/>
  <c r="Q1443" i="1"/>
  <c r="P1443" i="1"/>
  <c r="Q1442" i="1"/>
  <c r="P1442" i="1"/>
  <c r="R1442" i="1" s="1"/>
  <c r="S1442" i="1" s="1"/>
  <c r="Q1441" i="1"/>
  <c r="P1441" i="1"/>
  <c r="Q1440" i="1"/>
  <c r="P1440" i="1"/>
  <c r="Q1439" i="1"/>
  <c r="P1439" i="1"/>
  <c r="R1439" i="1" s="1"/>
  <c r="S1439" i="1" s="1"/>
  <c r="Q1438" i="1"/>
  <c r="P1438" i="1"/>
  <c r="Q1437" i="1"/>
  <c r="P1437" i="1"/>
  <c r="Q1436" i="1"/>
  <c r="P1436" i="1"/>
  <c r="Q1435" i="1"/>
  <c r="P1435" i="1"/>
  <c r="Q1434" i="1"/>
  <c r="P1434" i="1"/>
  <c r="Q1433" i="1"/>
  <c r="P1433" i="1"/>
  <c r="Q1432" i="1"/>
  <c r="P1432" i="1"/>
  <c r="Q1431" i="1"/>
  <c r="P1431" i="1"/>
  <c r="R1431" i="1" s="1"/>
  <c r="S1431" i="1" s="1"/>
  <c r="Q1430" i="1"/>
  <c r="P1430" i="1"/>
  <c r="Q1429" i="1"/>
  <c r="P1429" i="1"/>
  <c r="Q1428" i="1"/>
  <c r="P1428" i="1"/>
  <c r="Q1427" i="1"/>
  <c r="P1427" i="1"/>
  <c r="Q1426" i="1"/>
  <c r="P1426" i="1"/>
  <c r="Q1425" i="1"/>
  <c r="P1425" i="1"/>
  <c r="Q1424" i="1"/>
  <c r="P1424" i="1"/>
  <c r="Q1423" i="1"/>
  <c r="P1423" i="1"/>
  <c r="Q1422" i="1"/>
  <c r="P1422" i="1"/>
  <c r="R1422" i="1" s="1"/>
  <c r="S1422" i="1" s="1"/>
  <c r="Q1421" i="1"/>
  <c r="P1421" i="1"/>
  <c r="Q1420" i="1"/>
  <c r="P1420" i="1"/>
  <c r="Q1419" i="1"/>
  <c r="P1419" i="1"/>
  <c r="Q1418" i="1"/>
  <c r="P1418" i="1"/>
  <c r="Q1417" i="1"/>
  <c r="P1417" i="1"/>
  <c r="Q1416" i="1"/>
  <c r="P1416" i="1"/>
  <c r="Q1415" i="1"/>
  <c r="P1415" i="1"/>
  <c r="Q1414" i="1"/>
  <c r="P1414" i="1"/>
  <c r="Q1413" i="1"/>
  <c r="P1413" i="1"/>
  <c r="Q1412" i="1"/>
  <c r="R1412" i="1" s="1"/>
  <c r="S1412" i="1" s="1"/>
  <c r="P1412" i="1"/>
  <c r="Q1411" i="1"/>
  <c r="P1411" i="1"/>
  <c r="Q1410" i="1"/>
  <c r="P1410" i="1"/>
  <c r="Q1409" i="1"/>
  <c r="P1409" i="1"/>
  <c r="Q1408" i="1"/>
  <c r="P1408" i="1"/>
  <c r="Q1407" i="1"/>
  <c r="P1407" i="1"/>
  <c r="Q1406" i="1"/>
  <c r="P1406" i="1"/>
  <c r="Q1405" i="1"/>
  <c r="P1405" i="1"/>
  <c r="Q1404" i="1"/>
  <c r="P1404" i="1"/>
  <c r="Q1403" i="1"/>
  <c r="P1403" i="1"/>
  <c r="Q1402" i="1"/>
  <c r="P1402" i="1"/>
  <c r="Q1401" i="1"/>
  <c r="P1401" i="1"/>
  <c r="Q1400" i="1"/>
  <c r="P1400" i="1"/>
  <c r="Q1399" i="1"/>
  <c r="P1399" i="1"/>
  <c r="Q1398" i="1"/>
  <c r="P1398" i="1"/>
  <c r="Q1397" i="1"/>
  <c r="P1397" i="1"/>
  <c r="Q1396" i="1"/>
  <c r="P1396" i="1"/>
  <c r="Q1395" i="1"/>
  <c r="P1395" i="1"/>
  <c r="Q1394" i="1"/>
  <c r="P1394" i="1"/>
  <c r="Q1393" i="1"/>
  <c r="P1393" i="1"/>
  <c r="Q1392" i="1"/>
  <c r="P1392" i="1"/>
  <c r="Q1391" i="1"/>
  <c r="P1391" i="1"/>
  <c r="Q1390" i="1"/>
  <c r="P1390" i="1"/>
  <c r="Q1389" i="1"/>
  <c r="P1389" i="1"/>
  <c r="Q1388" i="1"/>
  <c r="P1388" i="1"/>
  <c r="Q1387" i="1"/>
  <c r="P1387" i="1"/>
  <c r="Q1386" i="1"/>
  <c r="P1386" i="1"/>
  <c r="Q1385" i="1"/>
  <c r="P1385" i="1"/>
  <c r="Q1384" i="1"/>
  <c r="P1384" i="1"/>
  <c r="Q1383" i="1"/>
  <c r="P1383" i="1"/>
  <c r="Q1382" i="1"/>
  <c r="P1382" i="1"/>
  <c r="Q1381" i="1"/>
  <c r="P1381" i="1"/>
  <c r="Q1380" i="1"/>
  <c r="P1380" i="1"/>
  <c r="Q1379" i="1"/>
  <c r="P1379" i="1"/>
  <c r="Q1378" i="1"/>
  <c r="P1378" i="1"/>
  <c r="Q1377" i="1"/>
  <c r="P1377" i="1"/>
  <c r="Q1376" i="1"/>
  <c r="P1376" i="1"/>
  <c r="Q1375" i="1"/>
  <c r="P1375" i="1"/>
  <c r="Q1374" i="1"/>
  <c r="P1374" i="1"/>
  <c r="Q1373" i="1"/>
  <c r="P1373" i="1"/>
  <c r="Q1372" i="1"/>
  <c r="P1372" i="1"/>
  <c r="Q1371" i="1"/>
  <c r="P1371" i="1"/>
  <c r="Q1370" i="1"/>
  <c r="P1370" i="1"/>
  <c r="Q1369" i="1"/>
  <c r="P1369" i="1"/>
  <c r="Q1368" i="1"/>
  <c r="P1368" i="1"/>
  <c r="Q1367" i="1"/>
  <c r="P1367" i="1"/>
  <c r="Q1366" i="1"/>
  <c r="P1366" i="1"/>
  <c r="Q1365" i="1"/>
  <c r="P1365" i="1"/>
  <c r="Q1364" i="1"/>
  <c r="P1364" i="1"/>
  <c r="Q1363" i="1"/>
  <c r="P1363" i="1"/>
  <c r="Q1362" i="1"/>
  <c r="P1362" i="1"/>
  <c r="Q1361" i="1"/>
  <c r="P1361" i="1"/>
  <c r="Q1360" i="1"/>
  <c r="P1360" i="1"/>
  <c r="Q1359" i="1"/>
  <c r="P1359" i="1"/>
  <c r="Q1358" i="1"/>
  <c r="P1358" i="1"/>
  <c r="Q1357" i="1"/>
  <c r="P1357" i="1"/>
  <c r="Q1356" i="1"/>
  <c r="P1356" i="1"/>
  <c r="Q1355" i="1"/>
  <c r="P1355" i="1"/>
  <c r="Q1354" i="1"/>
  <c r="P1354" i="1"/>
  <c r="Q1353" i="1"/>
  <c r="P1353" i="1"/>
  <c r="Q1352" i="1"/>
  <c r="P1352" i="1"/>
  <c r="Q1351" i="1"/>
  <c r="P1351" i="1"/>
  <c r="Q1350" i="1"/>
  <c r="P1350" i="1"/>
  <c r="Q1349" i="1"/>
  <c r="P1349" i="1"/>
  <c r="Q1348" i="1"/>
  <c r="P1348" i="1"/>
  <c r="Q1347" i="1"/>
  <c r="P1347" i="1"/>
  <c r="Q1346" i="1"/>
  <c r="P1346" i="1"/>
  <c r="Q1345" i="1"/>
  <c r="P1345" i="1"/>
  <c r="Q1344" i="1"/>
  <c r="P1344" i="1"/>
  <c r="Q1343" i="1"/>
  <c r="P1343" i="1"/>
  <c r="Q1342" i="1"/>
  <c r="P1342" i="1"/>
  <c r="Q1341" i="1"/>
  <c r="P1341" i="1"/>
  <c r="Q1340" i="1"/>
  <c r="P1340" i="1"/>
  <c r="Q1339" i="1"/>
  <c r="P1339" i="1"/>
  <c r="R1339" i="1" s="1"/>
  <c r="S1339" i="1" s="1"/>
  <c r="Q1338" i="1"/>
  <c r="P1338" i="1"/>
  <c r="Q1337" i="1"/>
  <c r="P1337" i="1"/>
  <c r="Q1336" i="1"/>
  <c r="P1336" i="1"/>
  <c r="Q1335" i="1"/>
  <c r="P1335" i="1"/>
  <c r="Q1334" i="1"/>
  <c r="P1334" i="1"/>
  <c r="Q1333" i="1"/>
  <c r="P1333" i="1"/>
  <c r="Q1332" i="1"/>
  <c r="P1332" i="1"/>
  <c r="Q1331" i="1"/>
  <c r="P1331" i="1"/>
  <c r="Q1330" i="1"/>
  <c r="P1330" i="1"/>
  <c r="Q1329" i="1"/>
  <c r="P1329" i="1"/>
  <c r="Q1328" i="1"/>
  <c r="P1328" i="1"/>
  <c r="R1328" i="1" s="1"/>
  <c r="S1328" i="1" s="1"/>
  <c r="Q1327" i="1"/>
  <c r="P1327" i="1"/>
  <c r="Q1326" i="1"/>
  <c r="P1326" i="1"/>
  <c r="Q1325" i="1"/>
  <c r="P1325" i="1"/>
  <c r="Q1324" i="1"/>
  <c r="P1324" i="1"/>
  <c r="Q1323" i="1"/>
  <c r="P1323" i="1"/>
  <c r="Q1322" i="1"/>
  <c r="P1322" i="1"/>
  <c r="Q1321" i="1"/>
  <c r="P1321" i="1"/>
  <c r="Q1320" i="1"/>
  <c r="P1320" i="1"/>
  <c r="R1320" i="1" s="1"/>
  <c r="S1320" i="1" s="1"/>
  <c r="Q1319" i="1"/>
  <c r="P1319" i="1"/>
  <c r="Q1318" i="1"/>
  <c r="P1318" i="1"/>
  <c r="Q1317" i="1"/>
  <c r="P1317" i="1"/>
  <c r="Q1316" i="1"/>
  <c r="P1316" i="1"/>
  <c r="Q1315" i="1"/>
  <c r="P1315" i="1"/>
  <c r="Q1314" i="1"/>
  <c r="P1314" i="1"/>
  <c r="Q1313" i="1"/>
  <c r="P1313" i="1"/>
  <c r="Q1312" i="1"/>
  <c r="P1312" i="1"/>
  <c r="Q1311" i="1"/>
  <c r="P1311" i="1"/>
  <c r="Q1310" i="1"/>
  <c r="P1310" i="1"/>
  <c r="Q1309" i="1"/>
  <c r="P1309" i="1"/>
  <c r="Q1308" i="1"/>
  <c r="P1308" i="1"/>
  <c r="Q1307" i="1"/>
  <c r="P1307" i="1"/>
  <c r="Q1306" i="1"/>
  <c r="P1306" i="1"/>
  <c r="Q1305" i="1"/>
  <c r="P1305" i="1"/>
  <c r="Q1304" i="1"/>
  <c r="P1304" i="1"/>
  <c r="Q1303" i="1"/>
  <c r="P1303" i="1"/>
  <c r="Q1302" i="1"/>
  <c r="P1302" i="1"/>
  <c r="Q1301" i="1"/>
  <c r="P1301" i="1"/>
  <c r="Q1300" i="1"/>
  <c r="P1300" i="1"/>
  <c r="Q1299" i="1"/>
  <c r="P1299" i="1"/>
  <c r="Q1298" i="1"/>
  <c r="P1298" i="1"/>
  <c r="Q1297" i="1"/>
  <c r="P1297" i="1"/>
  <c r="Q1296" i="1"/>
  <c r="P1296" i="1"/>
  <c r="Q1295" i="1"/>
  <c r="P1295" i="1"/>
  <c r="Q1294" i="1"/>
  <c r="P1294" i="1"/>
  <c r="Q1293" i="1"/>
  <c r="P1293" i="1"/>
  <c r="Q1292" i="1"/>
  <c r="P1292" i="1"/>
  <c r="Q1291" i="1"/>
  <c r="P1291" i="1"/>
  <c r="Q1290" i="1"/>
  <c r="P1290" i="1"/>
  <c r="Q1289" i="1"/>
  <c r="P1289" i="1"/>
  <c r="Q1288" i="1"/>
  <c r="P1288" i="1"/>
  <c r="Q1287" i="1"/>
  <c r="P1287" i="1"/>
  <c r="R1287" i="1" s="1"/>
  <c r="S1287" i="1" s="1"/>
  <c r="Q1286" i="1"/>
  <c r="P1286" i="1"/>
  <c r="Q1285" i="1"/>
  <c r="P1285" i="1"/>
  <c r="Q1284" i="1"/>
  <c r="P1284" i="1"/>
  <c r="Q1283" i="1"/>
  <c r="P1283" i="1"/>
  <c r="Q1282" i="1"/>
  <c r="P1282" i="1"/>
  <c r="Q1281" i="1"/>
  <c r="P1281" i="1"/>
  <c r="Q1280" i="1"/>
  <c r="P1280" i="1"/>
  <c r="Q1279" i="1"/>
  <c r="P1279" i="1"/>
  <c r="Q1278" i="1"/>
  <c r="P1278" i="1"/>
  <c r="Q1277" i="1"/>
  <c r="P1277" i="1"/>
  <c r="R1277" i="1" s="1"/>
  <c r="S1277" i="1" s="1"/>
  <c r="Q1276" i="1"/>
  <c r="P1276" i="1"/>
  <c r="Q1275" i="1"/>
  <c r="P1275" i="1"/>
  <c r="Q1274" i="1"/>
  <c r="P1274" i="1"/>
  <c r="Q1273" i="1"/>
  <c r="P1273" i="1"/>
  <c r="R1273" i="1" s="1"/>
  <c r="S1273" i="1" s="1"/>
  <c r="Q1272" i="1"/>
  <c r="P1272" i="1"/>
  <c r="Q1271" i="1"/>
  <c r="P1271" i="1"/>
  <c r="Q1270" i="1"/>
  <c r="P1270" i="1"/>
  <c r="Q1269" i="1"/>
  <c r="P1269" i="1"/>
  <c r="Q1268" i="1"/>
  <c r="P1268" i="1"/>
  <c r="Q1267" i="1"/>
  <c r="P1267" i="1"/>
  <c r="Q1266" i="1"/>
  <c r="P1266" i="1"/>
  <c r="Q1265" i="1"/>
  <c r="P1265" i="1"/>
  <c r="R1265" i="1" s="1"/>
  <c r="S1265" i="1" s="1"/>
  <c r="Q1264" i="1"/>
  <c r="P1264" i="1"/>
  <c r="Q1263" i="1"/>
  <c r="P1263" i="1"/>
  <c r="Q1262" i="1"/>
  <c r="P1262" i="1"/>
  <c r="Q1261" i="1"/>
  <c r="P1261" i="1"/>
  <c r="Q1260" i="1"/>
  <c r="P1260" i="1"/>
  <c r="Q1259" i="1"/>
  <c r="P1259" i="1"/>
  <c r="R1259" i="1" s="1"/>
  <c r="S1259" i="1" s="1"/>
  <c r="Q1258" i="1"/>
  <c r="P1258" i="1"/>
  <c r="Q1257" i="1"/>
  <c r="P1257" i="1"/>
  <c r="R1257" i="1" s="1"/>
  <c r="S1257" i="1" s="1"/>
  <c r="Q1256" i="1"/>
  <c r="P1256" i="1"/>
  <c r="Q1255" i="1"/>
  <c r="P1255" i="1"/>
  <c r="R1255" i="1" s="1"/>
  <c r="S1255" i="1" s="1"/>
  <c r="Q1254" i="1"/>
  <c r="P1254" i="1"/>
  <c r="Q1253" i="1"/>
  <c r="P1253" i="1"/>
  <c r="Q1252" i="1"/>
  <c r="P1252" i="1"/>
  <c r="Q1251" i="1"/>
  <c r="P1251" i="1"/>
  <c r="Q1250" i="1"/>
  <c r="P1250" i="1"/>
  <c r="Q1249" i="1"/>
  <c r="P1249" i="1"/>
  <c r="R1249" i="1" s="1"/>
  <c r="S1249" i="1" s="1"/>
  <c r="Q1248" i="1"/>
  <c r="P1248" i="1"/>
  <c r="Q1247" i="1"/>
  <c r="P1247" i="1"/>
  <c r="R1247" i="1" s="1"/>
  <c r="S1247" i="1" s="1"/>
  <c r="Q1246" i="1"/>
  <c r="P1246" i="1"/>
  <c r="Q1245" i="1"/>
  <c r="P1245" i="1"/>
  <c r="R1245" i="1" s="1"/>
  <c r="S1245" i="1" s="1"/>
  <c r="Q1244" i="1"/>
  <c r="P1244" i="1"/>
  <c r="Q1243" i="1"/>
  <c r="P1243" i="1"/>
  <c r="R1243" i="1" s="1"/>
  <c r="S1243" i="1" s="1"/>
  <c r="Q1242" i="1"/>
  <c r="P1242" i="1"/>
  <c r="Q1241" i="1"/>
  <c r="P1241" i="1"/>
  <c r="Q1240" i="1"/>
  <c r="P1240" i="1"/>
  <c r="Q1239" i="1"/>
  <c r="P1239" i="1"/>
  <c r="R1239" i="1" s="1"/>
  <c r="S1239" i="1" s="1"/>
  <c r="Q1238" i="1"/>
  <c r="P1238" i="1"/>
  <c r="Q1237" i="1"/>
  <c r="P1237" i="1"/>
  <c r="Q1236" i="1"/>
  <c r="P1236" i="1"/>
  <c r="R1236" i="1" s="1"/>
  <c r="S1236" i="1" s="1"/>
  <c r="Q1235" i="1"/>
  <c r="P1235" i="1"/>
  <c r="Q1234" i="1"/>
  <c r="P1234" i="1"/>
  <c r="Q1233" i="1"/>
  <c r="P1233" i="1"/>
  <c r="Q1232" i="1"/>
  <c r="P1232" i="1"/>
  <c r="Q1231" i="1"/>
  <c r="P1231" i="1"/>
  <c r="Q1230" i="1"/>
  <c r="P1230" i="1"/>
  <c r="Q1229" i="1"/>
  <c r="P1229" i="1"/>
  <c r="Q1228" i="1"/>
  <c r="P1228" i="1"/>
  <c r="Q1227" i="1"/>
  <c r="P1227" i="1"/>
  <c r="R1227" i="1" s="1"/>
  <c r="S1227" i="1" s="1"/>
  <c r="Q1226" i="1"/>
  <c r="P1226" i="1"/>
  <c r="Q1225" i="1"/>
  <c r="P1225" i="1"/>
  <c r="Q1224" i="1"/>
  <c r="P1224" i="1"/>
  <c r="Q1223" i="1"/>
  <c r="P1223" i="1"/>
  <c r="Q1222" i="1"/>
  <c r="P1222" i="1"/>
  <c r="Q1221" i="1"/>
  <c r="P1221" i="1"/>
  <c r="Q1220" i="1"/>
  <c r="P1220" i="1"/>
  <c r="Q1219" i="1"/>
  <c r="P1219" i="1"/>
  <c r="Q1218" i="1"/>
  <c r="P1218" i="1"/>
  <c r="Q1217" i="1"/>
  <c r="P1217" i="1"/>
  <c r="Q1216" i="1"/>
  <c r="P1216" i="1"/>
  <c r="Q1215" i="1"/>
  <c r="P1215" i="1"/>
  <c r="Q1214" i="1"/>
  <c r="P1214" i="1"/>
  <c r="Q1213" i="1"/>
  <c r="P1213" i="1"/>
  <c r="Q1212" i="1"/>
  <c r="P1212" i="1"/>
  <c r="Q1211" i="1"/>
  <c r="P1211" i="1"/>
  <c r="Q1210" i="1"/>
  <c r="P1210" i="1"/>
  <c r="Q1209" i="1"/>
  <c r="P1209" i="1"/>
  <c r="Q1208" i="1"/>
  <c r="P1208" i="1"/>
  <c r="Q1207" i="1"/>
  <c r="P1207" i="1"/>
  <c r="Q1206" i="1"/>
  <c r="P1206" i="1"/>
  <c r="Q1205" i="1"/>
  <c r="P1205" i="1"/>
  <c r="Q1204" i="1"/>
  <c r="P1204" i="1"/>
  <c r="Q1203" i="1"/>
  <c r="P1203" i="1"/>
  <c r="Q1202" i="1"/>
  <c r="P1202" i="1"/>
  <c r="Q1201" i="1"/>
  <c r="P1201" i="1"/>
  <c r="Q1200" i="1"/>
  <c r="P1200" i="1"/>
  <c r="Q1199" i="1"/>
  <c r="P1199" i="1"/>
  <c r="Q1198" i="1"/>
  <c r="P1198" i="1"/>
  <c r="Q1197" i="1"/>
  <c r="P1197" i="1"/>
  <c r="Q1196" i="1"/>
  <c r="P1196" i="1"/>
  <c r="Q1195" i="1"/>
  <c r="P1195" i="1"/>
  <c r="Q1194" i="1"/>
  <c r="P1194" i="1"/>
  <c r="Q1193" i="1"/>
  <c r="P1193" i="1"/>
  <c r="Q1192" i="1"/>
  <c r="P1192" i="1"/>
  <c r="Q1191" i="1"/>
  <c r="P1191" i="1"/>
  <c r="Q1190" i="1"/>
  <c r="P1190" i="1"/>
  <c r="Q1189" i="1"/>
  <c r="P1189" i="1"/>
  <c r="R1189" i="1" s="1"/>
  <c r="S1189" i="1" s="1"/>
  <c r="Q1188" i="1"/>
  <c r="P1188" i="1"/>
  <c r="R1188" i="1" s="1"/>
  <c r="S1188" i="1" s="1"/>
  <c r="Q1187" i="1"/>
  <c r="P1187" i="1"/>
  <c r="Q1186" i="1"/>
  <c r="P1186" i="1"/>
  <c r="Q1185" i="1"/>
  <c r="P1185" i="1"/>
  <c r="Q1184" i="1"/>
  <c r="P1184" i="1"/>
  <c r="Q1183" i="1"/>
  <c r="P1183" i="1"/>
  <c r="Q1182" i="1"/>
  <c r="P1182" i="1"/>
  <c r="Q1181" i="1"/>
  <c r="P1181" i="1"/>
  <c r="Q1180" i="1"/>
  <c r="P1180" i="1"/>
  <c r="R1180" i="1" s="1"/>
  <c r="S1180" i="1" s="1"/>
  <c r="Q1179" i="1"/>
  <c r="P1179" i="1"/>
  <c r="Q1178" i="1"/>
  <c r="P1178" i="1"/>
  <c r="Q1177" i="1"/>
  <c r="P1177" i="1"/>
  <c r="Q1176" i="1"/>
  <c r="P1176" i="1"/>
  <c r="Q1175" i="1"/>
  <c r="P1175" i="1"/>
  <c r="Q1174" i="1"/>
  <c r="P1174" i="1"/>
  <c r="Q1173" i="1"/>
  <c r="P1173" i="1"/>
  <c r="Q1172" i="1"/>
  <c r="P1172" i="1"/>
  <c r="Q1171" i="1"/>
  <c r="P1171" i="1"/>
  <c r="R1171" i="1" s="1"/>
  <c r="S1171" i="1" s="1"/>
  <c r="Q1170" i="1"/>
  <c r="P1170" i="1"/>
  <c r="Q1169" i="1"/>
  <c r="P1169" i="1"/>
  <c r="Q1168" i="1"/>
  <c r="P1168" i="1"/>
  <c r="Q1167" i="1"/>
  <c r="P1167" i="1"/>
  <c r="Q1166" i="1"/>
  <c r="P1166" i="1"/>
  <c r="Q1165" i="1"/>
  <c r="P1165" i="1"/>
  <c r="Q1164" i="1"/>
  <c r="P1164" i="1"/>
  <c r="Q1163" i="1"/>
  <c r="P1163" i="1"/>
  <c r="Q1162" i="1"/>
  <c r="P1162" i="1"/>
  <c r="Q1161" i="1"/>
  <c r="P1161" i="1"/>
  <c r="Q1160" i="1"/>
  <c r="P1160" i="1"/>
  <c r="R1160" i="1" s="1"/>
  <c r="S1160" i="1" s="1"/>
  <c r="Q1159" i="1"/>
  <c r="P1159" i="1"/>
  <c r="Q1158" i="1"/>
  <c r="P1158" i="1"/>
  <c r="Q1157" i="1"/>
  <c r="P1157" i="1"/>
  <c r="Q1156" i="1"/>
  <c r="P1156" i="1"/>
  <c r="Q1155" i="1"/>
  <c r="P1155" i="1"/>
  <c r="Q1154" i="1"/>
  <c r="P1154" i="1"/>
  <c r="Q1153" i="1"/>
  <c r="P1153" i="1"/>
  <c r="Q1152" i="1"/>
  <c r="P1152" i="1"/>
  <c r="Q1151" i="1"/>
  <c r="P1151" i="1"/>
  <c r="Q1150" i="1"/>
  <c r="P1150" i="1"/>
  <c r="Q1149" i="1"/>
  <c r="P1149" i="1"/>
  <c r="Q1148" i="1"/>
  <c r="P1148" i="1"/>
  <c r="Q1147" i="1"/>
  <c r="P1147" i="1"/>
  <c r="Q1146" i="1"/>
  <c r="P1146" i="1"/>
  <c r="Q1145" i="1"/>
  <c r="P1145" i="1"/>
  <c r="Q1144" i="1"/>
  <c r="P1144" i="1"/>
  <c r="Q1143" i="1"/>
  <c r="P1143" i="1"/>
  <c r="Q1142" i="1"/>
  <c r="P1142" i="1"/>
  <c r="Q1141" i="1"/>
  <c r="P1141" i="1"/>
  <c r="Q1140" i="1"/>
  <c r="P1140" i="1"/>
  <c r="Q1139" i="1"/>
  <c r="P1139" i="1"/>
  <c r="Q1138" i="1"/>
  <c r="P1138" i="1"/>
  <c r="Q1137" i="1"/>
  <c r="P1137" i="1"/>
  <c r="Q1136" i="1"/>
  <c r="P1136" i="1"/>
  <c r="Q1135" i="1"/>
  <c r="P1135" i="1"/>
  <c r="Q1134" i="1"/>
  <c r="P1134" i="1"/>
  <c r="Q1133" i="1"/>
  <c r="P1133" i="1"/>
  <c r="Q1132" i="1"/>
  <c r="P1132" i="1"/>
  <c r="Q1131" i="1"/>
  <c r="P1131" i="1"/>
  <c r="Q1130" i="1"/>
  <c r="P1130" i="1"/>
  <c r="Q1129" i="1"/>
  <c r="P1129" i="1"/>
  <c r="Q1128" i="1"/>
  <c r="P1128" i="1"/>
  <c r="Q1127" i="1"/>
  <c r="P1127" i="1"/>
  <c r="Q1126" i="1"/>
  <c r="P1126" i="1"/>
  <c r="Q1125" i="1"/>
  <c r="P1125" i="1"/>
  <c r="Q1124" i="1"/>
  <c r="P1124" i="1"/>
  <c r="Q1123" i="1"/>
  <c r="P1123" i="1"/>
  <c r="Q1122" i="1"/>
  <c r="P1122" i="1"/>
  <c r="Q1121" i="1"/>
  <c r="P1121" i="1"/>
  <c r="Q1120" i="1"/>
  <c r="P1120" i="1"/>
  <c r="Q1119" i="1"/>
  <c r="P1119" i="1"/>
  <c r="Q1118" i="1"/>
  <c r="P1118" i="1"/>
  <c r="Q1117" i="1"/>
  <c r="P1117" i="1"/>
  <c r="Q1116" i="1"/>
  <c r="P1116" i="1"/>
  <c r="Q1115" i="1"/>
  <c r="P1115" i="1"/>
  <c r="Q1114" i="1"/>
  <c r="P1114" i="1"/>
  <c r="Q1113" i="1"/>
  <c r="P1113" i="1"/>
  <c r="Q1112" i="1"/>
  <c r="P1112" i="1"/>
  <c r="Q1111" i="1"/>
  <c r="P1111" i="1"/>
  <c r="Q1110" i="1"/>
  <c r="P1110" i="1"/>
  <c r="Q1109" i="1"/>
  <c r="P1109" i="1"/>
  <c r="Q1108" i="1"/>
  <c r="P1108" i="1"/>
  <c r="Q1107" i="1"/>
  <c r="P1107" i="1"/>
  <c r="Q1106" i="1"/>
  <c r="P1106" i="1"/>
  <c r="Q1105" i="1"/>
  <c r="P1105" i="1"/>
  <c r="Q1104" i="1"/>
  <c r="P1104" i="1"/>
  <c r="Q1103" i="1"/>
  <c r="P1103" i="1"/>
  <c r="Q1102" i="1"/>
  <c r="P1102" i="1"/>
  <c r="Q1101" i="1"/>
  <c r="P1101" i="1"/>
  <c r="Q1100" i="1"/>
  <c r="P1100" i="1"/>
  <c r="Q1099" i="1"/>
  <c r="P1099" i="1"/>
  <c r="Q1098" i="1"/>
  <c r="R1098" i="1" s="1"/>
  <c r="S1098" i="1" s="1"/>
  <c r="P1098" i="1"/>
  <c r="Q1097" i="1"/>
  <c r="P1097" i="1"/>
  <c r="Q1096" i="1"/>
  <c r="P1096" i="1"/>
  <c r="Q1095" i="1"/>
  <c r="P1095" i="1"/>
  <c r="Q1094" i="1"/>
  <c r="P1094" i="1"/>
  <c r="Q1093" i="1"/>
  <c r="P1093" i="1"/>
  <c r="Q1092" i="1"/>
  <c r="P1092" i="1"/>
  <c r="Q1091" i="1"/>
  <c r="P1091" i="1"/>
  <c r="Q1090" i="1"/>
  <c r="P1090" i="1"/>
  <c r="Q1089" i="1"/>
  <c r="P1089" i="1"/>
  <c r="Q1088" i="1"/>
  <c r="P1088" i="1"/>
  <c r="Q1087" i="1"/>
  <c r="P1087" i="1"/>
  <c r="Q1086" i="1"/>
  <c r="P1086" i="1"/>
  <c r="Q1085" i="1"/>
  <c r="P1085" i="1"/>
  <c r="Q1084" i="1"/>
  <c r="P1084" i="1"/>
  <c r="Q1083" i="1"/>
  <c r="P1083" i="1"/>
  <c r="Q1082" i="1"/>
  <c r="P1082" i="1"/>
  <c r="Q1081" i="1"/>
  <c r="P1081" i="1"/>
  <c r="Q1080" i="1"/>
  <c r="P1080" i="1"/>
  <c r="Q1079" i="1"/>
  <c r="P1079" i="1"/>
  <c r="Q1078" i="1"/>
  <c r="P1078" i="1"/>
  <c r="Q1077" i="1"/>
  <c r="P1077" i="1"/>
  <c r="Q1076" i="1"/>
  <c r="P1076" i="1"/>
  <c r="Q1075" i="1"/>
  <c r="P1075" i="1"/>
  <c r="Q1074" i="1"/>
  <c r="P1074" i="1"/>
  <c r="Q1073" i="1"/>
  <c r="P1073" i="1"/>
  <c r="Q1072" i="1"/>
  <c r="P1072" i="1"/>
  <c r="Q1071" i="1"/>
  <c r="P1071" i="1"/>
  <c r="Q1070" i="1"/>
  <c r="P1070" i="1"/>
  <c r="Q1069" i="1"/>
  <c r="P1069" i="1"/>
  <c r="Q1068" i="1"/>
  <c r="P1068" i="1"/>
  <c r="Q1067" i="1"/>
  <c r="P1067" i="1"/>
  <c r="R1067" i="1" s="1"/>
  <c r="S1067" i="1" s="1"/>
  <c r="Q1066" i="1"/>
  <c r="P1066" i="1"/>
  <c r="Q1065" i="1"/>
  <c r="P1065" i="1"/>
  <c r="Q1064" i="1"/>
  <c r="P1064" i="1"/>
  <c r="Q1063" i="1"/>
  <c r="P1063" i="1"/>
  <c r="Q1062" i="1"/>
  <c r="P1062" i="1"/>
  <c r="Q1061" i="1"/>
  <c r="P1061" i="1"/>
  <c r="Q1060" i="1"/>
  <c r="P1060" i="1"/>
  <c r="Q1059" i="1"/>
  <c r="P1059" i="1"/>
  <c r="Q1058" i="1"/>
  <c r="P1058" i="1"/>
  <c r="Q1057" i="1"/>
  <c r="P1057" i="1"/>
  <c r="Q1056" i="1"/>
  <c r="P1056" i="1"/>
  <c r="Q1055" i="1"/>
  <c r="P1055" i="1"/>
  <c r="Q1054" i="1"/>
  <c r="P1054" i="1"/>
  <c r="Q1053" i="1"/>
  <c r="P1053" i="1"/>
  <c r="Q1052" i="1"/>
  <c r="P1052" i="1"/>
  <c r="Q1051" i="1"/>
  <c r="P1051" i="1"/>
  <c r="Q1050" i="1"/>
  <c r="P1050" i="1"/>
  <c r="Q1049" i="1"/>
  <c r="P1049" i="1"/>
  <c r="Q1048" i="1"/>
  <c r="P1048" i="1"/>
  <c r="Q1047" i="1"/>
  <c r="P1047" i="1"/>
  <c r="Q1046" i="1"/>
  <c r="P1046" i="1"/>
  <c r="Q1045" i="1"/>
  <c r="P1045" i="1"/>
  <c r="Q1044" i="1"/>
  <c r="P1044" i="1"/>
  <c r="Q1043" i="1"/>
  <c r="P1043" i="1"/>
  <c r="Q1042" i="1"/>
  <c r="P1042" i="1"/>
  <c r="Q1041" i="1"/>
  <c r="P1041" i="1"/>
  <c r="Q1040" i="1"/>
  <c r="P1040" i="1"/>
  <c r="Q1039" i="1"/>
  <c r="P1039" i="1"/>
  <c r="R1039" i="1" s="1"/>
  <c r="S1039" i="1" s="1"/>
  <c r="Q1038" i="1"/>
  <c r="P1038" i="1"/>
  <c r="Q1037" i="1"/>
  <c r="P1037" i="1"/>
  <c r="Q1036" i="1"/>
  <c r="P1036" i="1"/>
  <c r="Q1035" i="1"/>
  <c r="P1035" i="1"/>
  <c r="Q1034" i="1"/>
  <c r="R1034" i="1" s="1"/>
  <c r="S1034" i="1" s="1"/>
  <c r="P1034" i="1"/>
  <c r="Q1033" i="1"/>
  <c r="P1033" i="1"/>
  <c r="Q1032" i="1"/>
  <c r="P1032" i="1"/>
  <c r="Q1031" i="1"/>
  <c r="P1031" i="1"/>
  <c r="Q1030" i="1"/>
  <c r="P1030" i="1"/>
  <c r="Q1029" i="1"/>
  <c r="P1029" i="1"/>
  <c r="Q1028" i="1"/>
  <c r="P1028" i="1"/>
  <c r="Q1027" i="1"/>
  <c r="P1027" i="1"/>
  <c r="Q1026" i="1"/>
  <c r="P1026" i="1"/>
  <c r="Q1025" i="1"/>
  <c r="P1025" i="1"/>
  <c r="Q1024" i="1"/>
  <c r="P1024" i="1"/>
  <c r="Q1023" i="1"/>
  <c r="P1023" i="1"/>
  <c r="Q1022" i="1"/>
  <c r="P1022" i="1"/>
  <c r="Q1021" i="1"/>
  <c r="P1021" i="1"/>
  <c r="Q1020" i="1"/>
  <c r="P1020" i="1"/>
  <c r="Q1019" i="1"/>
  <c r="P1019" i="1"/>
  <c r="R1019" i="1" s="1"/>
  <c r="S1019" i="1" s="1"/>
  <c r="Q1018" i="1"/>
  <c r="P1018" i="1"/>
  <c r="Q1017" i="1"/>
  <c r="P1017" i="1"/>
  <c r="Q1016" i="1"/>
  <c r="P1016" i="1"/>
  <c r="R1016" i="1" s="1"/>
  <c r="S1016" i="1" s="1"/>
  <c r="Q1015" i="1"/>
  <c r="P1015" i="1"/>
  <c r="Q1014" i="1"/>
  <c r="P1014" i="1"/>
  <c r="Q1013" i="1"/>
  <c r="P1013" i="1"/>
  <c r="Q1012" i="1"/>
  <c r="P1012" i="1"/>
  <c r="Q1011" i="1"/>
  <c r="P1011" i="1"/>
  <c r="R1011" i="1" s="1"/>
  <c r="S1011" i="1" s="1"/>
  <c r="Q1010" i="1"/>
  <c r="P1010" i="1"/>
  <c r="Q1009" i="1"/>
  <c r="P1009" i="1"/>
  <c r="Q1008" i="1"/>
  <c r="P1008" i="1"/>
  <c r="R1008" i="1" s="1"/>
  <c r="S1008" i="1" s="1"/>
  <c r="Q1007" i="1"/>
  <c r="P1007" i="1"/>
  <c r="Q1006" i="1"/>
  <c r="P1006" i="1"/>
  <c r="Q1005" i="1"/>
  <c r="P1005" i="1"/>
  <c r="Q1004" i="1"/>
  <c r="P1004" i="1"/>
  <c r="R1004" i="1" s="1"/>
  <c r="S1004" i="1" s="1"/>
  <c r="Q1003" i="1"/>
  <c r="P1003" i="1"/>
  <c r="Q1002" i="1"/>
  <c r="P1002" i="1"/>
  <c r="Q1001" i="1"/>
  <c r="P1001" i="1"/>
  <c r="Q1000" i="1"/>
  <c r="P1000" i="1"/>
  <c r="R1000" i="1" s="1"/>
  <c r="S1000" i="1" s="1"/>
  <c r="Q999" i="1"/>
  <c r="P999" i="1"/>
  <c r="Q998" i="1"/>
  <c r="P998" i="1"/>
  <c r="Q997" i="1"/>
  <c r="P997" i="1"/>
  <c r="Q996" i="1"/>
  <c r="P996" i="1"/>
  <c r="R996" i="1" s="1"/>
  <c r="S996" i="1" s="1"/>
  <c r="Q995" i="1"/>
  <c r="P995" i="1"/>
  <c r="Q994" i="1"/>
  <c r="P994" i="1"/>
  <c r="Q993" i="1"/>
  <c r="P993" i="1"/>
  <c r="Q992" i="1"/>
  <c r="P992" i="1"/>
  <c r="Q991" i="1"/>
  <c r="P991" i="1"/>
  <c r="Q990" i="1"/>
  <c r="P990" i="1"/>
  <c r="Q989" i="1"/>
  <c r="P989" i="1"/>
  <c r="Q988" i="1"/>
  <c r="P988" i="1"/>
  <c r="Q987" i="1"/>
  <c r="P987" i="1"/>
  <c r="R987" i="1" s="1"/>
  <c r="S987" i="1" s="1"/>
  <c r="Q986" i="1"/>
  <c r="P986" i="1"/>
  <c r="Q985" i="1"/>
  <c r="P985" i="1"/>
  <c r="Q984" i="1"/>
  <c r="P984" i="1"/>
  <c r="Q983" i="1"/>
  <c r="P983" i="1"/>
  <c r="Q982" i="1"/>
  <c r="P982" i="1"/>
  <c r="Q981" i="1"/>
  <c r="P981" i="1"/>
  <c r="Q980" i="1"/>
  <c r="P980" i="1"/>
  <c r="Q979" i="1"/>
  <c r="P979" i="1"/>
  <c r="R979" i="1" s="1"/>
  <c r="S979" i="1" s="1"/>
  <c r="Q978" i="1"/>
  <c r="P978" i="1"/>
  <c r="Q977" i="1"/>
  <c r="P977" i="1"/>
  <c r="Q976" i="1"/>
  <c r="P976" i="1"/>
  <c r="Q975" i="1"/>
  <c r="P975" i="1"/>
  <c r="R975" i="1" s="1"/>
  <c r="S975" i="1" s="1"/>
  <c r="Q974" i="1"/>
  <c r="P974" i="1"/>
  <c r="Q973" i="1"/>
  <c r="P973" i="1"/>
  <c r="Q972" i="1"/>
  <c r="P972" i="1"/>
  <c r="Q971" i="1"/>
  <c r="P971" i="1"/>
  <c r="R971" i="1" s="1"/>
  <c r="S971" i="1" s="1"/>
  <c r="Q970" i="1"/>
  <c r="P970" i="1"/>
  <c r="Q969" i="1"/>
  <c r="P969" i="1"/>
  <c r="Q968" i="1"/>
  <c r="P968" i="1"/>
  <c r="R968" i="1" s="1"/>
  <c r="S968" i="1" s="1"/>
  <c r="Q967" i="1"/>
  <c r="P967" i="1"/>
  <c r="Q966" i="1"/>
  <c r="P966" i="1"/>
  <c r="Q965" i="1"/>
  <c r="P965" i="1"/>
  <c r="Q964" i="1"/>
  <c r="P964" i="1"/>
  <c r="R964" i="1" s="1"/>
  <c r="S964" i="1" s="1"/>
  <c r="Q963" i="1"/>
  <c r="P963" i="1"/>
  <c r="Q962" i="1"/>
  <c r="P962" i="1"/>
  <c r="Q961" i="1"/>
  <c r="P961" i="1"/>
  <c r="Q960" i="1"/>
  <c r="P960" i="1"/>
  <c r="Q959" i="1"/>
  <c r="P959" i="1"/>
  <c r="Q958" i="1"/>
  <c r="P958" i="1"/>
  <c r="Q957" i="1"/>
  <c r="P957" i="1"/>
  <c r="Q956" i="1"/>
  <c r="P956" i="1"/>
  <c r="Q955" i="1"/>
  <c r="P955" i="1"/>
  <c r="Q954" i="1"/>
  <c r="P954" i="1"/>
  <c r="Q953" i="1"/>
  <c r="R953" i="1" s="1"/>
  <c r="S953" i="1" s="1"/>
  <c r="P953" i="1"/>
  <c r="Q952" i="1"/>
  <c r="P952" i="1"/>
  <c r="Q951" i="1"/>
  <c r="P951" i="1"/>
  <c r="Q950" i="1"/>
  <c r="P950" i="1"/>
  <c r="Q949" i="1"/>
  <c r="P949" i="1"/>
  <c r="Q948" i="1"/>
  <c r="P948" i="1"/>
  <c r="Q947" i="1"/>
  <c r="P947" i="1"/>
  <c r="Q946" i="1"/>
  <c r="R946" i="1" s="1"/>
  <c r="S946" i="1" s="1"/>
  <c r="P946" i="1"/>
  <c r="Q945" i="1"/>
  <c r="P945" i="1"/>
  <c r="Q944" i="1"/>
  <c r="P944" i="1"/>
  <c r="Q943" i="1"/>
  <c r="P943" i="1"/>
  <c r="Q942" i="1"/>
  <c r="P942" i="1"/>
  <c r="Q941" i="1"/>
  <c r="P941" i="1"/>
  <c r="Q940" i="1"/>
  <c r="P940" i="1"/>
  <c r="Q939" i="1"/>
  <c r="P939" i="1"/>
  <c r="Q938" i="1"/>
  <c r="P938" i="1"/>
  <c r="Q937" i="1"/>
  <c r="R937" i="1" s="1"/>
  <c r="S937" i="1" s="1"/>
  <c r="P937" i="1"/>
  <c r="Q936" i="1"/>
  <c r="P936" i="1"/>
  <c r="Q935" i="1"/>
  <c r="P935" i="1"/>
  <c r="Q934" i="1"/>
  <c r="P934" i="1"/>
  <c r="Q933" i="1"/>
  <c r="P933" i="1"/>
  <c r="Q932" i="1"/>
  <c r="P932" i="1"/>
  <c r="Q931" i="1"/>
  <c r="P931" i="1"/>
  <c r="Q930" i="1"/>
  <c r="P930" i="1"/>
  <c r="Q929" i="1"/>
  <c r="P929" i="1"/>
  <c r="Q928" i="1"/>
  <c r="P928" i="1"/>
  <c r="Q927" i="1"/>
  <c r="P927" i="1"/>
  <c r="Q926" i="1"/>
  <c r="P926" i="1"/>
  <c r="Q925" i="1"/>
  <c r="P925" i="1"/>
  <c r="Q924" i="1"/>
  <c r="P924" i="1"/>
  <c r="Q923" i="1"/>
  <c r="P923" i="1"/>
  <c r="Q922" i="1"/>
  <c r="P922" i="1"/>
  <c r="Q921" i="1"/>
  <c r="P921" i="1"/>
  <c r="Q920" i="1"/>
  <c r="P920" i="1"/>
  <c r="Q919" i="1"/>
  <c r="P919" i="1"/>
  <c r="Q918" i="1"/>
  <c r="P918" i="1"/>
  <c r="Q917" i="1"/>
  <c r="P917" i="1"/>
  <c r="Q916" i="1"/>
  <c r="P916" i="1"/>
  <c r="Q915" i="1"/>
  <c r="P915" i="1"/>
  <c r="Q914" i="1"/>
  <c r="P914" i="1"/>
  <c r="Q913" i="1"/>
  <c r="P913" i="1"/>
  <c r="Q912" i="1"/>
  <c r="P912" i="1"/>
  <c r="Q911" i="1"/>
  <c r="P911" i="1"/>
  <c r="Q910" i="1"/>
  <c r="P910" i="1"/>
  <c r="Q909" i="1"/>
  <c r="P909" i="1"/>
  <c r="Q908" i="1"/>
  <c r="P908" i="1"/>
  <c r="Q907" i="1"/>
  <c r="P907" i="1"/>
  <c r="Q906" i="1"/>
  <c r="P906" i="1"/>
  <c r="Q905" i="1"/>
  <c r="P905" i="1"/>
  <c r="Q904" i="1"/>
  <c r="P904" i="1"/>
  <c r="Q903" i="1"/>
  <c r="P903" i="1"/>
  <c r="Q902" i="1"/>
  <c r="P902" i="1"/>
  <c r="Q901" i="1"/>
  <c r="P901" i="1"/>
  <c r="Q900" i="1"/>
  <c r="P900" i="1"/>
  <c r="Q899" i="1"/>
  <c r="P899" i="1"/>
  <c r="Q898" i="1"/>
  <c r="P898" i="1"/>
  <c r="Q897" i="1"/>
  <c r="P897" i="1"/>
  <c r="Q896" i="1"/>
  <c r="P896" i="1"/>
  <c r="Q895" i="1"/>
  <c r="P895" i="1"/>
  <c r="Q894" i="1"/>
  <c r="P894" i="1"/>
  <c r="Q893" i="1"/>
  <c r="P893" i="1"/>
  <c r="Q892" i="1"/>
  <c r="P892" i="1"/>
  <c r="Q891" i="1"/>
  <c r="P891" i="1"/>
  <c r="R891" i="1" s="1"/>
  <c r="S891" i="1" s="1"/>
  <c r="Q890" i="1"/>
  <c r="P890" i="1"/>
  <c r="Q889" i="1"/>
  <c r="P889" i="1"/>
  <c r="Q888" i="1"/>
  <c r="P888" i="1"/>
  <c r="Q887" i="1"/>
  <c r="P887" i="1"/>
  <c r="Q886" i="1"/>
  <c r="P886" i="1"/>
  <c r="Q885" i="1"/>
  <c r="P885" i="1"/>
  <c r="Q884" i="1"/>
  <c r="P884" i="1"/>
  <c r="Q883" i="1"/>
  <c r="P883" i="1"/>
  <c r="Q882" i="1"/>
  <c r="P882" i="1"/>
  <c r="Q881" i="1"/>
  <c r="P881" i="1"/>
  <c r="Q880" i="1"/>
  <c r="P880" i="1"/>
  <c r="Q879" i="1"/>
  <c r="P879" i="1"/>
  <c r="Q878" i="1"/>
  <c r="P878" i="1"/>
  <c r="Q877" i="1"/>
  <c r="P877" i="1"/>
  <c r="Q876" i="1"/>
  <c r="P876" i="1"/>
  <c r="Q875" i="1"/>
  <c r="P875" i="1"/>
  <c r="Q874" i="1"/>
  <c r="P874" i="1"/>
  <c r="Q873" i="1"/>
  <c r="P873" i="1"/>
  <c r="Q872" i="1"/>
  <c r="P872" i="1"/>
  <c r="Q871" i="1"/>
  <c r="P871" i="1"/>
  <c r="Q870" i="1"/>
  <c r="P870" i="1"/>
  <c r="Q869" i="1"/>
  <c r="P869" i="1"/>
  <c r="Q868" i="1"/>
  <c r="P868" i="1"/>
  <c r="Q867" i="1"/>
  <c r="P867" i="1"/>
  <c r="Q866" i="1"/>
  <c r="P866" i="1"/>
  <c r="Q865" i="1"/>
  <c r="P865" i="1"/>
  <c r="Q864" i="1"/>
  <c r="P864" i="1"/>
  <c r="Q863" i="1"/>
  <c r="P863" i="1"/>
  <c r="Q862" i="1"/>
  <c r="P862" i="1"/>
  <c r="Q861" i="1"/>
  <c r="P861" i="1"/>
  <c r="Q860" i="1"/>
  <c r="P860" i="1"/>
  <c r="Q859" i="1"/>
  <c r="P859" i="1"/>
  <c r="Q858" i="1"/>
  <c r="P858" i="1"/>
  <c r="Q857" i="1"/>
  <c r="P857" i="1"/>
  <c r="Q856" i="1"/>
  <c r="P856" i="1"/>
  <c r="Q855" i="1"/>
  <c r="P855" i="1"/>
  <c r="Q854" i="1"/>
  <c r="P854" i="1"/>
  <c r="Q853" i="1"/>
  <c r="P853" i="1"/>
  <c r="Q852" i="1"/>
  <c r="P852" i="1"/>
  <c r="Q851" i="1"/>
  <c r="P851" i="1"/>
  <c r="Q850" i="1"/>
  <c r="P850" i="1"/>
  <c r="Q849" i="1"/>
  <c r="P849" i="1"/>
  <c r="Q848" i="1"/>
  <c r="P848" i="1"/>
  <c r="Q847" i="1"/>
  <c r="P847" i="1"/>
  <c r="Q846" i="1"/>
  <c r="P846" i="1"/>
  <c r="Q845" i="1"/>
  <c r="P845" i="1"/>
  <c r="Q844" i="1"/>
  <c r="P844" i="1"/>
  <c r="Q843" i="1"/>
  <c r="P843" i="1"/>
  <c r="Q842" i="1"/>
  <c r="P842" i="1"/>
  <c r="Q841" i="1"/>
  <c r="P841" i="1"/>
  <c r="Q840" i="1"/>
  <c r="P840" i="1"/>
  <c r="Q839" i="1"/>
  <c r="P839" i="1"/>
  <c r="Q838" i="1"/>
  <c r="P838" i="1"/>
  <c r="Q837" i="1"/>
  <c r="P837" i="1"/>
  <c r="Q836" i="1"/>
  <c r="P836" i="1"/>
  <c r="Q835" i="1"/>
  <c r="P835" i="1"/>
  <c r="Q834" i="1"/>
  <c r="P834" i="1"/>
  <c r="Q833" i="1"/>
  <c r="P833" i="1"/>
  <c r="Q832" i="1"/>
  <c r="P832" i="1"/>
  <c r="Q831" i="1"/>
  <c r="P831" i="1"/>
  <c r="Q830" i="1"/>
  <c r="P830" i="1"/>
  <c r="Q829" i="1"/>
  <c r="P829" i="1"/>
  <c r="Q828" i="1"/>
  <c r="P828" i="1"/>
  <c r="Q827" i="1"/>
  <c r="P827" i="1"/>
  <c r="Q826" i="1"/>
  <c r="P826" i="1"/>
  <c r="Q825" i="1"/>
  <c r="P825" i="1"/>
  <c r="Q824" i="1"/>
  <c r="P824" i="1"/>
  <c r="Q823" i="1"/>
  <c r="P823" i="1"/>
  <c r="Q822" i="1"/>
  <c r="P822" i="1"/>
  <c r="Q821" i="1"/>
  <c r="P821" i="1"/>
  <c r="Q820" i="1"/>
  <c r="P820" i="1"/>
  <c r="Q819" i="1"/>
  <c r="P819" i="1"/>
  <c r="Q818" i="1"/>
  <c r="P818" i="1"/>
  <c r="Q817" i="1"/>
  <c r="P817" i="1"/>
  <c r="Q816" i="1"/>
  <c r="P816" i="1"/>
  <c r="Q815" i="1"/>
  <c r="P815" i="1"/>
  <c r="Q814" i="1"/>
  <c r="P814" i="1"/>
  <c r="Q813" i="1"/>
  <c r="P813" i="1"/>
  <c r="Q812" i="1"/>
  <c r="P812" i="1"/>
  <c r="Q811" i="1"/>
  <c r="P811" i="1"/>
  <c r="Q810" i="1"/>
  <c r="P810" i="1"/>
  <c r="Q809" i="1"/>
  <c r="P809" i="1"/>
  <c r="Q808" i="1"/>
  <c r="P808" i="1"/>
  <c r="Q807" i="1"/>
  <c r="P807" i="1"/>
  <c r="Q806" i="1"/>
  <c r="P806" i="1"/>
  <c r="Q805" i="1"/>
  <c r="P805" i="1"/>
  <c r="Q804" i="1"/>
  <c r="P804" i="1"/>
  <c r="Q803" i="1"/>
  <c r="P803" i="1"/>
  <c r="Q802" i="1"/>
  <c r="P802" i="1"/>
  <c r="Q801" i="1"/>
  <c r="P801" i="1"/>
  <c r="Q800" i="1"/>
  <c r="P800" i="1"/>
  <c r="Q799" i="1"/>
  <c r="P799" i="1"/>
  <c r="Q798" i="1"/>
  <c r="P798" i="1"/>
  <c r="Q797" i="1"/>
  <c r="P797" i="1"/>
  <c r="Q796" i="1"/>
  <c r="P796" i="1"/>
  <c r="Q795" i="1"/>
  <c r="P795" i="1"/>
  <c r="Q794" i="1"/>
  <c r="P794" i="1"/>
  <c r="Q793" i="1"/>
  <c r="P793" i="1"/>
  <c r="Q792" i="1"/>
  <c r="P792" i="1"/>
  <c r="Q791" i="1"/>
  <c r="P791" i="1"/>
  <c r="Q790" i="1"/>
  <c r="P790" i="1"/>
  <c r="Q789" i="1"/>
  <c r="P789" i="1"/>
  <c r="Q788" i="1"/>
  <c r="P788" i="1"/>
  <c r="Q787" i="1"/>
  <c r="P787" i="1"/>
  <c r="Q786" i="1"/>
  <c r="P786" i="1"/>
  <c r="Q785" i="1"/>
  <c r="P785" i="1"/>
  <c r="Q784" i="1"/>
  <c r="P784" i="1"/>
  <c r="Q783" i="1"/>
  <c r="P783" i="1"/>
  <c r="Q782" i="1"/>
  <c r="P782" i="1"/>
  <c r="Q781" i="1"/>
  <c r="P781" i="1"/>
  <c r="Q780" i="1"/>
  <c r="P780" i="1"/>
  <c r="Q779" i="1"/>
  <c r="P779" i="1"/>
  <c r="Q778" i="1"/>
  <c r="P778" i="1"/>
  <c r="Q777" i="1"/>
  <c r="P777" i="1"/>
  <c r="Q776" i="1"/>
  <c r="P776" i="1"/>
  <c r="Q775" i="1"/>
  <c r="P775" i="1"/>
  <c r="Q774" i="1"/>
  <c r="P774" i="1"/>
  <c r="Q773" i="1"/>
  <c r="P773" i="1"/>
  <c r="Q772" i="1"/>
  <c r="P772" i="1"/>
  <c r="Q771" i="1"/>
  <c r="P771" i="1"/>
  <c r="Q770" i="1"/>
  <c r="P770" i="1"/>
  <c r="Q769" i="1"/>
  <c r="P769" i="1"/>
  <c r="Q768" i="1"/>
  <c r="P768" i="1"/>
  <c r="Q767" i="1"/>
  <c r="P767" i="1"/>
  <c r="Q766" i="1"/>
  <c r="P766" i="1"/>
  <c r="Q765" i="1"/>
  <c r="P765" i="1"/>
  <c r="Q764" i="1"/>
  <c r="P764" i="1"/>
  <c r="Q763" i="1"/>
  <c r="P763" i="1"/>
  <c r="Q762" i="1"/>
  <c r="P762" i="1"/>
  <c r="Q761" i="1"/>
  <c r="P761" i="1"/>
  <c r="Q760" i="1"/>
  <c r="P760" i="1"/>
  <c r="Q759" i="1"/>
  <c r="P759" i="1"/>
  <c r="Q758" i="1"/>
  <c r="P758" i="1"/>
  <c r="Q757" i="1"/>
  <c r="P757" i="1"/>
  <c r="Q756" i="1"/>
  <c r="P756" i="1"/>
  <c r="Q755" i="1"/>
  <c r="P755" i="1"/>
  <c r="Q754" i="1"/>
  <c r="P754" i="1"/>
  <c r="Q753" i="1"/>
  <c r="P753" i="1"/>
  <c r="Q752" i="1"/>
  <c r="P752" i="1"/>
  <c r="Q751" i="1"/>
  <c r="P751" i="1"/>
  <c r="Q750" i="1"/>
  <c r="P750" i="1"/>
  <c r="Q749" i="1"/>
  <c r="P749" i="1"/>
  <c r="Q748" i="1"/>
  <c r="P748" i="1"/>
  <c r="Q747" i="1"/>
  <c r="P747" i="1"/>
  <c r="Q746" i="1"/>
  <c r="P746" i="1"/>
  <c r="Q745" i="1"/>
  <c r="P745" i="1"/>
  <c r="Q744" i="1"/>
  <c r="P744" i="1"/>
  <c r="Q743" i="1"/>
  <c r="P743" i="1"/>
  <c r="Q742" i="1"/>
  <c r="P742" i="1"/>
  <c r="Q741" i="1"/>
  <c r="P741" i="1"/>
  <c r="Q740" i="1"/>
  <c r="P740" i="1"/>
  <c r="Q739" i="1"/>
  <c r="P739" i="1"/>
  <c r="Q738" i="1"/>
  <c r="P738" i="1"/>
  <c r="Q737" i="1"/>
  <c r="P737" i="1"/>
  <c r="Q736" i="1"/>
  <c r="P736" i="1"/>
  <c r="Q735" i="1"/>
  <c r="P735" i="1"/>
  <c r="Q734" i="1"/>
  <c r="P734" i="1"/>
  <c r="Q733" i="1"/>
  <c r="P733" i="1"/>
  <c r="Q732" i="1"/>
  <c r="P732" i="1"/>
  <c r="Q731" i="1"/>
  <c r="P731" i="1"/>
  <c r="Q730" i="1"/>
  <c r="P730" i="1"/>
  <c r="Q729" i="1"/>
  <c r="P729" i="1"/>
  <c r="Q728" i="1"/>
  <c r="P728" i="1"/>
  <c r="Q727" i="1"/>
  <c r="P727" i="1"/>
  <c r="Q726" i="1"/>
  <c r="P726" i="1"/>
  <c r="Q725" i="1"/>
  <c r="P725" i="1"/>
  <c r="Q724" i="1"/>
  <c r="P724" i="1"/>
  <c r="Q723" i="1"/>
  <c r="P723" i="1"/>
  <c r="Q722" i="1"/>
  <c r="P722" i="1"/>
  <c r="Q721" i="1"/>
  <c r="P721" i="1"/>
  <c r="Q720" i="1"/>
  <c r="P720" i="1"/>
  <c r="Q719" i="1"/>
  <c r="P719" i="1"/>
  <c r="Q718" i="1"/>
  <c r="P718" i="1"/>
  <c r="Q717" i="1"/>
  <c r="P717" i="1"/>
  <c r="Q716" i="1"/>
  <c r="P716" i="1"/>
  <c r="Q715" i="1"/>
  <c r="P715" i="1"/>
  <c r="Q714" i="1"/>
  <c r="P714" i="1"/>
  <c r="Q713" i="1"/>
  <c r="P713" i="1"/>
  <c r="Q712" i="1"/>
  <c r="P712" i="1"/>
  <c r="Q711" i="1"/>
  <c r="P711" i="1"/>
  <c r="Q710" i="1"/>
  <c r="P710" i="1"/>
  <c r="Q709" i="1"/>
  <c r="P709" i="1"/>
  <c r="Q708" i="1"/>
  <c r="P708" i="1"/>
  <c r="Q707" i="1"/>
  <c r="P707" i="1"/>
  <c r="Q706" i="1"/>
  <c r="P706" i="1"/>
  <c r="Q705" i="1"/>
  <c r="P705" i="1"/>
  <c r="Q704" i="1"/>
  <c r="P704" i="1"/>
  <c r="Q703" i="1"/>
  <c r="P703" i="1"/>
  <c r="Q702" i="1"/>
  <c r="P702" i="1"/>
  <c r="Q701" i="1"/>
  <c r="P701" i="1"/>
  <c r="Q700" i="1"/>
  <c r="P700" i="1"/>
  <c r="Q699" i="1"/>
  <c r="P699" i="1"/>
  <c r="Q698" i="1"/>
  <c r="P698" i="1"/>
  <c r="Q697" i="1"/>
  <c r="P697" i="1"/>
  <c r="Q696" i="1"/>
  <c r="P696" i="1"/>
  <c r="Q695" i="1"/>
  <c r="P695" i="1"/>
  <c r="Q694" i="1"/>
  <c r="P694" i="1"/>
  <c r="Q693" i="1"/>
  <c r="P693" i="1"/>
  <c r="Q692" i="1"/>
  <c r="P692" i="1"/>
  <c r="Q691" i="1"/>
  <c r="P691" i="1"/>
  <c r="Q690" i="1"/>
  <c r="P690" i="1"/>
  <c r="Q689" i="1"/>
  <c r="P689" i="1"/>
  <c r="Q688" i="1"/>
  <c r="P688" i="1"/>
  <c r="Q687" i="1"/>
  <c r="P687" i="1"/>
  <c r="Q686" i="1"/>
  <c r="P686" i="1"/>
  <c r="Q685" i="1"/>
  <c r="P685" i="1"/>
  <c r="Q684" i="1"/>
  <c r="P684" i="1"/>
  <c r="Q683" i="1"/>
  <c r="P683" i="1"/>
  <c r="Q682" i="1"/>
  <c r="P682" i="1"/>
  <c r="Q681" i="1"/>
  <c r="P681" i="1"/>
  <c r="Q680" i="1"/>
  <c r="P680" i="1"/>
  <c r="Q679" i="1"/>
  <c r="P679" i="1"/>
  <c r="Q678" i="1"/>
  <c r="P678" i="1"/>
  <c r="Q677" i="1"/>
  <c r="R677" i="1" s="1"/>
  <c r="S677" i="1" s="1"/>
  <c r="P677" i="1"/>
  <c r="Q676" i="1"/>
  <c r="P676" i="1"/>
  <c r="Q675" i="1"/>
  <c r="P675" i="1"/>
  <c r="Q674" i="1"/>
  <c r="P674" i="1"/>
  <c r="Q673" i="1"/>
  <c r="P673" i="1"/>
  <c r="Q672" i="1"/>
  <c r="P672" i="1"/>
  <c r="Q671" i="1"/>
  <c r="P671" i="1"/>
  <c r="Q670" i="1"/>
  <c r="P670" i="1"/>
  <c r="Q669" i="1"/>
  <c r="R669" i="1" s="1"/>
  <c r="S669" i="1" s="1"/>
  <c r="P669" i="1"/>
  <c r="Q668" i="1"/>
  <c r="P668" i="1"/>
  <c r="Q667" i="1"/>
  <c r="P667" i="1"/>
  <c r="Q666" i="1"/>
  <c r="P666" i="1"/>
  <c r="Q665" i="1"/>
  <c r="P665" i="1"/>
  <c r="Q664" i="1"/>
  <c r="P664" i="1"/>
  <c r="Q663" i="1"/>
  <c r="P663" i="1"/>
  <c r="Q662" i="1"/>
  <c r="P662" i="1"/>
  <c r="Q661" i="1"/>
  <c r="P661" i="1"/>
  <c r="Q660" i="1"/>
  <c r="P660" i="1"/>
  <c r="Q659" i="1"/>
  <c r="P659" i="1"/>
  <c r="Q658" i="1"/>
  <c r="P658" i="1"/>
  <c r="Q657" i="1"/>
  <c r="P657" i="1"/>
  <c r="Q656" i="1"/>
  <c r="P656" i="1"/>
  <c r="Q655" i="1"/>
  <c r="P655" i="1"/>
  <c r="Q654" i="1"/>
  <c r="P654" i="1"/>
  <c r="Q653" i="1"/>
  <c r="P653" i="1"/>
  <c r="Q652" i="1"/>
  <c r="P652" i="1"/>
  <c r="Q651" i="1"/>
  <c r="P651" i="1"/>
  <c r="Q650" i="1"/>
  <c r="P650" i="1"/>
  <c r="Q649" i="1"/>
  <c r="P649" i="1"/>
  <c r="Q648" i="1"/>
  <c r="P648" i="1"/>
  <c r="Q647" i="1"/>
  <c r="P647" i="1"/>
  <c r="Q646" i="1"/>
  <c r="P646" i="1"/>
  <c r="R645" i="1"/>
  <c r="S645" i="1" s="1"/>
  <c r="Q645" i="1"/>
  <c r="P645" i="1"/>
  <c r="Q644" i="1"/>
  <c r="P644" i="1"/>
  <c r="Q643" i="1"/>
  <c r="P643" i="1"/>
  <c r="Q642" i="1"/>
  <c r="P642" i="1"/>
  <c r="Q641" i="1"/>
  <c r="P641" i="1"/>
  <c r="Q640" i="1"/>
  <c r="P640" i="1"/>
  <c r="Q639" i="1"/>
  <c r="P639" i="1"/>
  <c r="Q638" i="1"/>
  <c r="P638" i="1"/>
  <c r="Q637" i="1"/>
  <c r="P637" i="1"/>
  <c r="Q636" i="1"/>
  <c r="P636" i="1"/>
  <c r="Q635" i="1"/>
  <c r="P635" i="1"/>
  <c r="Q634" i="1"/>
  <c r="P634" i="1"/>
  <c r="Q633" i="1"/>
  <c r="P633" i="1"/>
  <c r="Q632" i="1"/>
  <c r="P632" i="1"/>
  <c r="Q631" i="1"/>
  <c r="P631" i="1"/>
  <c r="Q630" i="1"/>
  <c r="P630" i="1"/>
  <c r="Q629" i="1"/>
  <c r="P629" i="1"/>
  <c r="Q628" i="1"/>
  <c r="P628" i="1"/>
  <c r="Q627" i="1"/>
  <c r="P627" i="1"/>
  <c r="Q626" i="1"/>
  <c r="P626" i="1"/>
  <c r="Q625" i="1"/>
  <c r="P625" i="1"/>
  <c r="Q624" i="1"/>
  <c r="P624" i="1"/>
  <c r="Q623" i="1"/>
  <c r="P623" i="1"/>
  <c r="Q622" i="1"/>
  <c r="P622" i="1"/>
  <c r="Q621" i="1"/>
  <c r="P621" i="1"/>
  <c r="Q620" i="1"/>
  <c r="P620" i="1"/>
  <c r="Q619" i="1"/>
  <c r="P619" i="1"/>
  <c r="Q618" i="1"/>
  <c r="P618" i="1"/>
  <c r="Q617" i="1"/>
  <c r="P617" i="1"/>
  <c r="Q616" i="1"/>
  <c r="P616" i="1"/>
  <c r="Q615" i="1"/>
  <c r="R615" i="1" s="1"/>
  <c r="S615" i="1" s="1"/>
  <c r="P615" i="1"/>
  <c r="Q614" i="1"/>
  <c r="P614" i="1"/>
  <c r="Q613" i="1"/>
  <c r="P613" i="1"/>
  <c r="R613" i="1" s="1"/>
  <c r="S613" i="1" s="1"/>
  <c r="Q612" i="1"/>
  <c r="P612" i="1"/>
  <c r="Q611" i="1"/>
  <c r="P611" i="1"/>
  <c r="Q610" i="1"/>
  <c r="P610" i="1"/>
  <c r="Q609" i="1"/>
  <c r="P609" i="1"/>
  <c r="R609" i="1" s="1"/>
  <c r="S609" i="1" s="1"/>
  <c r="Q608" i="1"/>
  <c r="P608" i="1"/>
  <c r="Q607" i="1"/>
  <c r="P607" i="1"/>
  <c r="Q606" i="1"/>
  <c r="P606" i="1"/>
  <c r="Q605" i="1"/>
  <c r="P605" i="1"/>
  <c r="R605" i="1" s="1"/>
  <c r="S605" i="1" s="1"/>
  <c r="Q604" i="1"/>
  <c r="P604" i="1"/>
  <c r="Q603" i="1"/>
  <c r="P603" i="1"/>
  <c r="Q602" i="1"/>
  <c r="P602" i="1"/>
  <c r="Q601" i="1"/>
  <c r="P601" i="1"/>
  <c r="R601" i="1" s="1"/>
  <c r="S601" i="1" s="1"/>
  <c r="Q600" i="1"/>
  <c r="P600" i="1"/>
  <c r="Q599" i="1"/>
  <c r="R599" i="1" s="1"/>
  <c r="S599" i="1" s="1"/>
  <c r="P599" i="1"/>
  <c r="Q598" i="1"/>
  <c r="P598" i="1"/>
  <c r="Q597" i="1"/>
  <c r="P597" i="1"/>
  <c r="R597" i="1" s="1"/>
  <c r="S597" i="1" s="1"/>
  <c r="Q596" i="1"/>
  <c r="P596" i="1"/>
  <c r="Q595" i="1"/>
  <c r="P595" i="1"/>
  <c r="Q594" i="1"/>
  <c r="P594" i="1"/>
  <c r="Q593" i="1"/>
  <c r="P593" i="1"/>
  <c r="Q592" i="1"/>
  <c r="P592" i="1"/>
  <c r="Q591" i="1"/>
  <c r="P591" i="1"/>
  <c r="Q590" i="1"/>
  <c r="P590" i="1"/>
  <c r="Q589" i="1"/>
  <c r="P589" i="1"/>
  <c r="R589" i="1" s="1"/>
  <c r="S589" i="1" s="1"/>
  <c r="Q588" i="1"/>
  <c r="P588" i="1"/>
  <c r="Q587" i="1"/>
  <c r="P587" i="1"/>
  <c r="Q586" i="1"/>
  <c r="P586" i="1"/>
  <c r="Q585" i="1"/>
  <c r="P585" i="1"/>
  <c r="R585" i="1" s="1"/>
  <c r="S585" i="1" s="1"/>
  <c r="Q584" i="1"/>
  <c r="P584" i="1"/>
  <c r="Q583" i="1"/>
  <c r="P583" i="1"/>
  <c r="Q582" i="1"/>
  <c r="P582" i="1"/>
  <c r="Q581" i="1"/>
  <c r="P581" i="1"/>
  <c r="Q580" i="1"/>
  <c r="P580" i="1"/>
  <c r="Q579" i="1"/>
  <c r="P579" i="1"/>
  <c r="Q578" i="1"/>
  <c r="P578" i="1"/>
  <c r="Q577" i="1"/>
  <c r="P577" i="1"/>
  <c r="Q576" i="1"/>
  <c r="P576" i="1"/>
  <c r="Q575" i="1"/>
  <c r="P575" i="1"/>
  <c r="Q574" i="1"/>
  <c r="P574" i="1"/>
  <c r="Q573" i="1"/>
  <c r="P573" i="1"/>
  <c r="Q572" i="1"/>
  <c r="P572" i="1"/>
  <c r="Q571" i="1"/>
  <c r="P571" i="1"/>
  <c r="Q570" i="1"/>
  <c r="P570" i="1"/>
  <c r="Q569" i="1"/>
  <c r="P569" i="1"/>
  <c r="Q568" i="1"/>
  <c r="P568" i="1"/>
  <c r="Q567" i="1"/>
  <c r="P567" i="1"/>
  <c r="Q566" i="1"/>
  <c r="P566" i="1"/>
  <c r="Q565" i="1"/>
  <c r="P565" i="1"/>
  <c r="Q564" i="1"/>
  <c r="P564" i="1"/>
  <c r="Q563" i="1"/>
  <c r="P563" i="1"/>
  <c r="Q562" i="1"/>
  <c r="P562" i="1"/>
  <c r="Q561" i="1"/>
  <c r="P561" i="1"/>
  <c r="Q560" i="1"/>
  <c r="P560" i="1"/>
  <c r="Q559" i="1"/>
  <c r="P559" i="1"/>
  <c r="Q558" i="1"/>
  <c r="P558" i="1"/>
  <c r="Q557" i="1"/>
  <c r="P557" i="1"/>
  <c r="Q556" i="1"/>
  <c r="P556" i="1"/>
  <c r="Q555" i="1"/>
  <c r="P555" i="1"/>
  <c r="Q554" i="1"/>
  <c r="P554" i="1"/>
  <c r="Q553" i="1"/>
  <c r="P553" i="1"/>
  <c r="Q552" i="1"/>
  <c r="P552" i="1"/>
  <c r="Q551" i="1"/>
  <c r="P551" i="1"/>
  <c r="Q550" i="1"/>
  <c r="P550" i="1"/>
  <c r="Q549" i="1"/>
  <c r="P549" i="1"/>
  <c r="Q548" i="1"/>
  <c r="P548" i="1"/>
  <c r="Q547" i="1"/>
  <c r="P547" i="1"/>
  <c r="Q546" i="1"/>
  <c r="P546" i="1"/>
  <c r="Q545" i="1"/>
  <c r="P545" i="1"/>
  <c r="Q544" i="1"/>
  <c r="P544" i="1"/>
  <c r="Q543" i="1"/>
  <c r="P543" i="1"/>
  <c r="Q542" i="1"/>
  <c r="P542" i="1"/>
  <c r="Q541" i="1"/>
  <c r="P541" i="1"/>
  <c r="Q540" i="1"/>
  <c r="P540" i="1"/>
  <c r="Q539" i="1"/>
  <c r="P539" i="1"/>
  <c r="Q538" i="1"/>
  <c r="P538" i="1"/>
  <c r="Q537" i="1"/>
  <c r="P537" i="1"/>
  <c r="Q536" i="1"/>
  <c r="P536" i="1"/>
  <c r="Q535" i="1"/>
  <c r="P535" i="1"/>
  <c r="Q534" i="1"/>
  <c r="P534" i="1"/>
  <c r="Q533" i="1"/>
  <c r="P533" i="1"/>
  <c r="Q532" i="1"/>
  <c r="P532" i="1"/>
  <c r="Q531" i="1"/>
  <c r="P531" i="1"/>
  <c r="Q530" i="1"/>
  <c r="P530" i="1"/>
  <c r="Q529" i="1"/>
  <c r="P529" i="1"/>
  <c r="Q528" i="1"/>
  <c r="P528" i="1"/>
  <c r="Q527" i="1"/>
  <c r="P527" i="1"/>
  <c r="Q526" i="1"/>
  <c r="P526" i="1"/>
  <c r="Q525" i="1"/>
  <c r="P525" i="1"/>
  <c r="Q524" i="1"/>
  <c r="P524" i="1"/>
  <c r="Q523" i="1"/>
  <c r="P523" i="1"/>
  <c r="Q522" i="1"/>
  <c r="P522" i="1"/>
  <c r="Q521" i="1"/>
  <c r="P521" i="1"/>
  <c r="Q520" i="1"/>
  <c r="P520" i="1"/>
  <c r="Q519" i="1"/>
  <c r="P519" i="1"/>
  <c r="Q518" i="1"/>
  <c r="P518" i="1"/>
  <c r="Q517" i="1"/>
  <c r="P517" i="1"/>
  <c r="Q516" i="1"/>
  <c r="P516" i="1"/>
  <c r="Q515" i="1"/>
  <c r="P515" i="1"/>
  <c r="Q514" i="1"/>
  <c r="P514" i="1"/>
  <c r="Q513" i="1"/>
  <c r="P513" i="1"/>
  <c r="Q512" i="1"/>
  <c r="P512" i="1"/>
  <c r="Q511" i="1"/>
  <c r="P511" i="1"/>
  <c r="Q510" i="1"/>
  <c r="P510" i="1"/>
  <c r="Q509" i="1"/>
  <c r="P509" i="1"/>
  <c r="Q508" i="1"/>
  <c r="P508" i="1"/>
  <c r="Q507" i="1"/>
  <c r="P507" i="1"/>
  <c r="Q506" i="1"/>
  <c r="P506" i="1"/>
  <c r="Q505" i="1"/>
  <c r="P505" i="1"/>
  <c r="Q504" i="1"/>
  <c r="P504" i="1"/>
  <c r="Q503" i="1"/>
  <c r="P503" i="1"/>
  <c r="Q502" i="1"/>
  <c r="P502" i="1"/>
  <c r="Q501" i="1"/>
  <c r="P501" i="1"/>
  <c r="Q500" i="1"/>
  <c r="P500" i="1"/>
  <c r="Q499" i="1"/>
  <c r="P499" i="1"/>
  <c r="Q498" i="1"/>
  <c r="P498" i="1"/>
  <c r="Q497" i="1"/>
  <c r="P497" i="1"/>
  <c r="Q496" i="1"/>
  <c r="P496" i="1"/>
  <c r="Q495" i="1"/>
  <c r="P495" i="1"/>
  <c r="Q494" i="1"/>
  <c r="P494" i="1"/>
  <c r="Q493" i="1"/>
  <c r="P493" i="1"/>
  <c r="Q492" i="1"/>
  <c r="P492" i="1"/>
  <c r="Q491" i="1"/>
  <c r="P491" i="1"/>
  <c r="Q490" i="1"/>
  <c r="P490" i="1"/>
  <c r="Q489" i="1"/>
  <c r="P489" i="1"/>
  <c r="Q488" i="1"/>
  <c r="P488" i="1"/>
  <c r="Q487" i="1"/>
  <c r="P487" i="1"/>
  <c r="Q486" i="1"/>
  <c r="P486" i="1"/>
  <c r="Q485" i="1"/>
  <c r="P485" i="1"/>
  <c r="Q484" i="1"/>
  <c r="P484" i="1"/>
  <c r="Q483" i="1"/>
  <c r="P483" i="1"/>
  <c r="Q482" i="1"/>
  <c r="P482" i="1"/>
  <c r="Q481" i="1"/>
  <c r="P481" i="1"/>
  <c r="Q480" i="1"/>
  <c r="P480" i="1"/>
  <c r="Q479" i="1"/>
  <c r="P479" i="1"/>
  <c r="Q478" i="1"/>
  <c r="P478" i="1"/>
  <c r="Q477" i="1"/>
  <c r="P477" i="1"/>
  <c r="Q476" i="1"/>
  <c r="P476" i="1"/>
  <c r="Q475" i="1"/>
  <c r="P475" i="1"/>
  <c r="Q474" i="1"/>
  <c r="P474" i="1"/>
  <c r="Q473" i="1"/>
  <c r="P473" i="1"/>
  <c r="Q472" i="1"/>
  <c r="P472" i="1"/>
  <c r="Q471" i="1"/>
  <c r="P471" i="1"/>
  <c r="Q470" i="1"/>
  <c r="P470" i="1"/>
  <c r="Q469" i="1"/>
  <c r="P469" i="1"/>
  <c r="Q468" i="1"/>
  <c r="P468" i="1"/>
  <c r="Q467" i="1"/>
  <c r="P467" i="1"/>
  <c r="Q466" i="1"/>
  <c r="P466" i="1"/>
  <c r="Q465" i="1"/>
  <c r="P465" i="1"/>
  <c r="Q464" i="1"/>
  <c r="P464" i="1"/>
  <c r="Q463" i="1"/>
  <c r="P463" i="1"/>
  <c r="Q462" i="1"/>
  <c r="P462" i="1"/>
  <c r="Q461" i="1"/>
  <c r="P461" i="1"/>
  <c r="Q460" i="1"/>
  <c r="P460" i="1"/>
  <c r="Q459" i="1"/>
  <c r="P459" i="1"/>
  <c r="Q458" i="1"/>
  <c r="P458" i="1"/>
  <c r="Q457" i="1"/>
  <c r="P457" i="1"/>
  <c r="Q456" i="1"/>
  <c r="P456" i="1"/>
  <c r="Q455" i="1"/>
  <c r="P455" i="1"/>
  <c r="Q454" i="1"/>
  <c r="P454" i="1"/>
  <c r="Q453" i="1"/>
  <c r="P453" i="1"/>
  <c r="Q452" i="1"/>
  <c r="P452" i="1"/>
  <c r="Q451" i="1"/>
  <c r="P451" i="1"/>
  <c r="Q450" i="1"/>
  <c r="P450" i="1"/>
  <c r="Q449" i="1"/>
  <c r="P449" i="1"/>
  <c r="Q448" i="1"/>
  <c r="P448" i="1"/>
  <c r="Q447" i="1"/>
  <c r="P447" i="1"/>
  <c r="Q446" i="1"/>
  <c r="P446" i="1"/>
  <c r="Q445" i="1"/>
  <c r="P445" i="1"/>
  <c r="Q444" i="1"/>
  <c r="P444" i="1"/>
  <c r="Q443" i="1"/>
  <c r="P443" i="1"/>
  <c r="Q442" i="1"/>
  <c r="P442" i="1"/>
  <c r="Q441" i="1"/>
  <c r="P441" i="1"/>
  <c r="Q440" i="1"/>
  <c r="P440" i="1"/>
  <c r="Q439" i="1"/>
  <c r="P439" i="1"/>
  <c r="Q438" i="1"/>
  <c r="P438" i="1"/>
  <c r="Q437" i="1"/>
  <c r="P437" i="1"/>
  <c r="Q436" i="1"/>
  <c r="P436" i="1"/>
  <c r="Q435" i="1"/>
  <c r="P435" i="1"/>
  <c r="Q434" i="1"/>
  <c r="P434" i="1"/>
  <c r="Q433" i="1"/>
  <c r="P433" i="1"/>
  <c r="Q432" i="1"/>
  <c r="P432" i="1"/>
  <c r="Q431" i="1"/>
  <c r="P431" i="1"/>
  <c r="Q430" i="1"/>
  <c r="P430" i="1"/>
  <c r="Q429" i="1"/>
  <c r="P429" i="1"/>
  <c r="Q428" i="1"/>
  <c r="P428" i="1"/>
  <c r="Q427" i="1"/>
  <c r="P427" i="1"/>
  <c r="Q426" i="1"/>
  <c r="P426" i="1"/>
  <c r="Q425" i="1"/>
  <c r="P425" i="1"/>
  <c r="Q424" i="1"/>
  <c r="P424" i="1"/>
  <c r="Q423" i="1"/>
  <c r="P423" i="1"/>
  <c r="Q422" i="1"/>
  <c r="P422" i="1"/>
  <c r="Q421" i="1"/>
  <c r="P421" i="1"/>
  <c r="Q420" i="1"/>
  <c r="P420" i="1"/>
  <c r="Q419" i="1"/>
  <c r="P419" i="1"/>
  <c r="Q418" i="1"/>
  <c r="P418" i="1"/>
  <c r="Q417" i="1"/>
  <c r="P417" i="1"/>
  <c r="Q416" i="1"/>
  <c r="P416" i="1"/>
  <c r="Q415" i="1"/>
  <c r="P415" i="1"/>
  <c r="Q414" i="1"/>
  <c r="P414" i="1"/>
  <c r="Q413" i="1"/>
  <c r="P413" i="1"/>
  <c r="Q412" i="1"/>
  <c r="P412" i="1"/>
  <c r="Q411" i="1"/>
  <c r="P411" i="1"/>
  <c r="Q410" i="1"/>
  <c r="P410" i="1"/>
  <c r="Q409" i="1"/>
  <c r="P409" i="1"/>
  <c r="Q408" i="1"/>
  <c r="P408" i="1"/>
  <c r="Q407" i="1"/>
  <c r="P407" i="1"/>
  <c r="Q406" i="1"/>
  <c r="P406" i="1"/>
  <c r="Q405" i="1"/>
  <c r="P405" i="1"/>
  <c r="Q404" i="1"/>
  <c r="P404" i="1"/>
  <c r="Q403" i="1"/>
  <c r="P403" i="1"/>
  <c r="Q402" i="1"/>
  <c r="P402" i="1"/>
  <c r="Q401" i="1"/>
  <c r="P401" i="1"/>
  <c r="Q400" i="1"/>
  <c r="P400" i="1"/>
  <c r="Q399" i="1"/>
  <c r="P399" i="1"/>
  <c r="Q398" i="1"/>
  <c r="P398" i="1"/>
  <c r="Q397" i="1"/>
  <c r="P397" i="1"/>
  <c r="Q396" i="1"/>
  <c r="P396" i="1"/>
  <c r="Q395" i="1"/>
  <c r="P395" i="1"/>
  <c r="Q394" i="1"/>
  <c r="P394" i="1"/>
  <c r="Q393" i="1"/>
  <c r="P393" i="1"/>
  <c r="Q392" i="1"/>
  <c r="P392" i="1"/>
  <c r="Q391" i="1"/>
  <c r="P391" i="1"/>
  <c r="Q390" i="1"/>
  <c r="P390" i="1"/>
  <c r="Q389" i="1"/>
  <c r="P389" i="1"/>
  <c r="Q388" i="1"/>
  <c r="P388" i="1"/>
  <c r="Q387" i="1"/>
  <c r="P387" i="1"/>
  <c r="Q386" i="1"/>
  <c r="P386" i="1"/>
  <c r="Q385" i="1"/>
  <c r="P385" i="1"/>
  <c r="Q384" i="1"/>
  <c r="P384" i="1"/>
  <c r="Q383" i="1"/>
  <c r="P383" i="1"/>
  <c r="Q382" i="1"/>
  <c r="P382" i="1"/>
  <c r="Q381" i="1"/>
  <c r="P381" i="1"/>
  <c r="Q380" i="1"/>
  <c r="P380" i="1"/>
  <c r="Q379" i="1"/>
  <c r="P379" i="1"/>
  <c r="Q378" i="1"/>
  <c r="P378" i="1"/>
  <c r="Q377" i="1"/>
  <c r="P377" i="1"/>
  <c r="Q376" i="1"/>
  <c r="P376" i="1"/>
  <c r="Q375" i="1"/>
  <c r="P375" i="1"/>
  <c r="Q374" i="1"/>
  <c r="P374" i="1"/>
  <c r="Q373" i="1"/>
  <c r="P373" i="1"/>
  <c r="Q372" i="1"/>
  <c r="P372" i="1"/>
  <c r="Q371" i="1"/>
  <c r="P371" i="1"/>
  <c r="Q370" i="1"/>
  <c r="P370" i="1"/>
  <c r="Q369" i="1"/>
  <c r="P369" i="1"/>
  <c r="Q368" i="1"/>
  <c r="P368" i="1"/>
  <c r="Q367" i="1"/>
  <c r="P367" i="1"/>
  <c r="Q366" i="1"/>
  <c r="P366" i="1"/>
  <c r="Q365" i="1"/>
  <c r="P365" i="1"/>
  <c r="Q364" i="1"/>
  <c r="P364" i="1"/>
  <c r="Q363" i="1"/>
  <c r="P363" i="1"/>
  <c r="Q362" i="1"/>
  <c r="P362" i="1"/>
  <c r="Q361" i="1"/>
  <c r="P361" i="1"/>
  <c r="Q360" i="1"/>
  <c r="P360" i="1"/>
  <c r="Q359" i="1"/>
  <c r="P359" i="1"/>
  <c r="Q358" i="1"/>
  <c r="P358" i="1"/>
  <c r="Q357" i="1"/>
  <c r="P357" i="1"/>
  <c r="Q356" i="1"/>
  <c r="P356" i="1"/>
  <c r="Q355" i="1"/>
  <c r="P355" i="1"/>
  <c r="Q354" i="1"/>
  <c r="P354" i="1"/>
  <c r="Q353" i="1"/>
  <c r="P353" i="1"/>
  <c r="Q352" i="1"/>
  <c r="P352" i="1"/>
  <c r="Q351" i="1"/>
  <c r="P351" i="1"/>
  <c r="Q350" i="1"/>
  <c r="P350" i="1"/>
  <c r="Q349" i="1"/>
  <c r="P349" i="1"/>
  <c r="Q348" i="1"/>
  <c r="P348" i="1"/>
  <c r="Q347" i="1"/>
  <c r="P347" i="1"/>
  <c r="Q346" i="1"/>
  <c r="P346" i="1"/>
  <c r="Q345" i="1"/>
  <c r="P345" i="1"/>
  <c r="Q344" i="1"/>
  <c r="P344" i="1"/>
  <c r="Q343" i="1"/>
  <c r="P343" i="1"/>
  <c r="Q342" i="1"/>
  <c r="P342" i="1"/>
  <c r="Q341" i="1"/>
  <c r="P341" i="1"/>
  <c r="Q340" i="1"/>
  <c r="P340" i="1"/>
  <c r="Q339" i="1"/>
  <c r="P339" i="1"/>
  <c r="Q338" i="1"/>
  <c r="P338" i="1"/>
  <c r="Q337" i="1"/>
  <c r="P337" i="1"/>
  <c r="Q336" i="1"/>
  <c r="P336" i="1"/>
  <c r="Q335" i="1"/>
  <c r="P335" i="1"/>
  <c r="Q334" i="1"/>
  <c r="P334" i="1"/>
  <c r="Q333" i="1"/>
  <c r="P333" i="1"/>
  <c r="Q332" i="1"/>
  <c r="P332" i="1"/>
  <c r="Q331" i="1"/>
  <c r="P331" i="1"/>
  <c r="Q330" i="1"/>
  <c r="P330" i="1"/>
  <c r="Q329" i="1"/>
  <c r="P329" i="1"/>
  <c r="Q328" i="1"/>
  <c r="P328" i="1"/>
  <c r="Q327" i="1"/>
  <c r="P327" i="1"/>
  <c r="Q326" i="1"/>
  <c r="P326" i="1"/>
  <c r="Q325" i="1"/>
  <c r="P325" i="1"/>
  <c r="Q324" i="1"/>
  <c r="P324" i="1"/>
  <c r="Q323" i="1"/>
  <c r="P323" i="1"/>
  <c r="Q322" i="1"/>
  <c r="P322" i="1"/>
  <c r="Q321" i="1"/>
  <c r="P321" i="1"/>
  <c r="Q320" i="1"/>
  <c r="P320" i="1"/>
  <c r="Q319" i="1"/>
  <c r="P319" i="1"/>
  <c r="Q318" i="1"/>
  <c r="P318" i="1"/>
  <c r="Q317" i="1"/>
  <c r="P317" i="1"/>
  <c r="Q316" i="1"/>
  <c r="P316" i="1"/>
  <c r="Q315" i="1"/>
  <c r="P315" i="1"/>
  <c r="Q314" i="1"/>
  <c r="P314" i="1"/>
  <c r="Q313" i="1"/>
  <c r="P313" i="1"/>
  <c r="Q312" i="1"/>
  <c r="P312" i="1"/>
  <c r="Q311" i="1"/>
  <c r="P311" i="1"/>
  <c r="Q310" i="1"/>
  <c r="P310" i="1"/>
  <c r="Q309" i="1"/>
  <c r="P309" i="1"/>
  <c r="Q308" i="1"/>
  <c r="P308" i="1"/>
  <c r="Q307" i="1"/>
  <c r="P307" i="1"/>
  <c r="Q306" i="1"/>
  <c r="P306" i="1"/>
  <c r="Q305" i="1"/>
  <c r="P305" i="1"/>
  <c r="Q304" i="1"/>
  <c r="P304" i="1"/>
  <c r="Q303" i="1"/>
  <c r="P303" i="1"/>
  <c r="Q302" i="1"/>
  <c r="P302" i="1"/>
  <c r="Q301" i="1"/>
  <c r="P301" i="1"/>
  <c r="Q300" i="1"/>
  <c r="P300" i="1"/>
  <c r="Q299" i="1"/>
  <c r="P299" i="1"/>
  <c r="Q298" i="1"/>
  <c r="P298" i="1"/>
  <c r="Q297" i="1"/>
  <c r="P297" i="1"/>
  <c r="Q296" i="1"/>
  <c r="P296" i="1"/>
  <c r="Q295" i="1"/>
  <c r="P295" i="1"/>
  <c r="Q294" i="1"/>
  <c r="P294" i="1"/>
  <c r="Q293" i="1"/>
  <c r="P293" i="1"/>
  <c r="Q292" i="1"/>
  <c r="P292" i="1"/>
  <c r="Q291" i="1"/>
  <c r="P291" i="1"/>
  <c r="Q290" i="1"/>
  <c r="P290" i="1"/>
  <c r="Q289" i="1"/>
  <c r="P289" i="1"/>
  <c r="Q288" i="1"/>
  <c r="P288" i="1"/>
  <c r="Q287" i="1"/>
  <c r="P287" i="1"/>
  <c r="Q286" i="1"/>
  <c r="P286" i="1"/>
  <c r="Q285" i="1"/>
  <c r="P285" i="1"/>
  <c r="Q284" i="1"/>
  <c r="P284" i="1"/>
  <c r="Q283" i="1"/>
  <c r="P283" i="1"/>
  <c r="Q282" i="1"/>
  <c r="P282" i="1"/>
  <c r="Q281" i="1"/>
  <c r="P281" i="1"/>
  <c r="Q280" i="1"/>
  <c r="P280" i="1"/>
  <c r="Q279" i="1"/>
  <c r="P279" i="1"/>
  <c r="Q278" i="1"/>
  <c r="P278" i="1"/>
  <c r="Q277" i="1"/>
  <c r="P277" i="1"/>
  <c r="Q276" i="1"/>
  <c r="P276" i="1"/>
  <c r="Q275" i="1"/>
  <c r="P275" i="1"/>
  <c r="Q274" i="1"/>
  <c r="P274" i="1"/>
  <c r="Q273" i="1"/>
  <c r="P273" i="1"/>
  <c r="Q272" i="1"/>
  <c r="P272" i="1"/>
  <c r="Q271" i="1"/>
  <c r="P271" i="1"/>
  <c r="Q270" i="1"/>
  <c r="P270" i="1"/>
  <c r="Q269" i="1"/>
  <c r="P269" i="1"/>
  <c r="Q268" i="1"/>
  <c r="P268" i="1"/>
  <c r="Q267" i="1"/>
  <c r="P267" i="1"/>
  <c r="Q266" i="1"/>
  <c r="P266" i="1"/>
  <c r="Q265" i="1"/>
  <c r="P265" i="1"/>
  <c r="Q264" i="1"/>
  <c r="P264" i="1"/>
  <c r="Q263" i="1"/>
  <c r="P263" i="1"/>
  <c r="Q262" i="1"/>
  <c r="P262" i="1"/>
  <c r="Q261" i="1"/>
  <c r="P261" i="1"/>
  <c r="Q260" i="1"/>
  <c r="P260" i="1"/>
  <c r="Q259" i="1"/>
  <c r="P259" i="1"/>
  <c r="Q258" i="1"/>
  <c r="P258" i="1"/>
  <c r="Q257" i="1"/>
  <c r="P257" i="1"/>
  <c r="Q256" i="1"/>
  <c r="P256" i="1"/>
  <c r="Q255" i="1"/>
  <c r="P255" i="1"/>
  <c r="Q254" i="1"/>
  <c r="P254" i="1"/>
  <c r="Q253" i="1"/>
  <c r="P253" i="1"/>
  <c r="Q252" i="1"/>
  <c r="P252" i="1"/>
  <c r="Q251" i="1"/>
  <c r="P251" i="1"/>
  <c r="Q250" i="1"/>
  <c r="P250" i="1"/>
  <c r="Q249" i="1"/>
  <c r="P249" i="1"/>
  <c r="Q248" i="1"/>
  <c r="P248" i="1"/>
  <c r="Q247" i="1"/>
  <c r="P247" i="1"/>
  <c r="Q246" i="1"/>
  <c r="P246" i="1"/>
  <c r="Q245" i="1"/>
  <c r="P245" i="1"/>
  <c r="Q244" i="1"/>
  <c r="P244" i="1"/>
  <c r="Q243" i="1"/>
  <c r="P243" i="1"/>
  <c r="Q242" i="1"/>
  <c r="P242" i="1"/>
  <c r="Q241" i="1"/>
  <c r="P241" i="1"/>
  <c r="Q240" i="1"/>
  <c r="P240" i="1"/>
  <c r="Q239" i="1"/>
  <c r="P239" i="1"/>
  <c r="Q238" i="1"/>
  <c r="P238" i="1"/>
  <c r="Q237" i="1"/>
  <c r="P237" i="1"/>
  <c r="Q236" i="1"/>
  <c r="P236" i="1"/>
  <c r="Q235" i="1"/>
  <c r="P235" i="1"/>
  <c r="Q234" i="1"/>
  <c r="P234" i="1"/>
  <c r="Q233" i="1"/>
  <c r="P233" i="1"/>
  <c r="Q232" i="1"/>
  <c r="P232" i="1"/>
  <c r="Q231" i="1"/>
  <c r="P231" i="1"/>
  <c r="Q230" i="1"/>
  <c r="P230" i="1"/>
  <c r="Q229" i="1"/>
  <c r="P229" i="1"/>
  <c r="Q228" i="1"/>
  <c r="P228" i="1"/>
  <c r="Q227" i="1"/>
  <c r="P227" i="1"/>
  <c r="Q226" i="1"/>
  <c r="P226" i="1"/>
  <c r="Q225" i="1"/>
  <c r="P225" i="1"/>
  <c r="Q224" i="1"/>
  <c r="P224" i="1"/>
  <c r="Q223" i="1"/>
  <c r="P223" i="1"/>
  <c r="Q222" i="1"/>
  <c r="P222" i="1"/>
  <c r="Q221" i="1"/>
  <c r="P221" i="1"/>
  <c r="Q220" i="1"/>
  <c r="P220" i="1"/>
  <c r="Q219" i="1"/>
  <c r="P219" i="1"/>
  <c r="Q218" i="1"/>
  <c r="P218" i="1"/>
  <c r="Q217" i="1"/>
  <c r="P217" i="1"/>
  <c r="Q216" i="1"/>
  <c r="P216" i="1"/>
  <c r="Q215" i="1"/>
  <c r="P215" i="1"/>
  <c r="Q214" i="1"/>
  <c r="P214" i="1"/>
  <c r="Q213" i="1"/>
  <c r="P213" i="1"/>
  <c r="Q212" i="1"/>
  <c r="P212" i="1"/>
  <c r="Q211" i="1"/>
  <c r="P211" i="1"/>
  <c r="Q210" i="1"/>
  <c r="P210" i="1"/>
  <c r="Q209" i="1"/>
  <c r="P209" i="1"/>
  <c r="Q208" i="1"/>
  <c r="P208" i="1"/>
  <c r="Q207" i="1"/>
  <c r="P207" i="1"/>
  <c r="Q206" i="1"/>
  <c r="P206" i="1"/>
  <c r="Q205" i="1"/>
  <c r="P205" i="1"/>
  <c r="Q204" i="1"/>
  <c r="P204" i="1"/>
  <c r="Q203" i="1"/>
  <c r="P203" i="1"/>
  <c r="Q202" i="1"/>
  <c r="P202" i="1"/>
  <c r="Q201" i="1"/>
  <c r="P201" i="1"/>
  <c r="Q200" i="1"/>
  <c r="P200" i="1"/>
  <c r="Q199" i="1"/>
  <c r="P199" i="1"/>
  <c r="Q198" i="1"/>
  <c r="P198" i="1"/>
  <c r="Q197" i="1"/>
  <c r="P197" i="1"/>
  <c r="Q196" i="1"/>
  <c r="P196" i="1"/>
  <c r="Q195" i="1"/>
  <c r="P195" i="1"/>
  <c r="Q194" i="1"/>
  <c r="P194" i="1"/>
  <c r="Q193" i="1"/>
  <c r="P193" i="1"/>
  <c r="Q192" i="1"/>
  <c r="P192" i="1"/>
  <c r="Q191" i="1"/>
  <c r="P191" i="1"/>
  <c r="Q190" i="1"/>
  <c r="P190" i="1"/>
  <c r="Q189" i="1"/>
  <c r="P189" i="1"/>
  <c r="Q188" i="1"/>
  <c r="P188" i="1"/>
  <c r="Q187" i="1"/>
  <c r="P187" i="1"/>
  <c r="Q186" i="1"/>
  <c r="P186" i="1"/>
  <c r="Q185" i="1"/>
  <c r="P185" i="1"/>
  <c r="Q184" i="1"/>
  <c r="P184" i="1"/>
  <c r="Q183" i="1"/>
  <c r="P183" i="1"/>
  <c r="Q182" i="1"/>
  <c r="P182" i="1"/>
  <c r="Q181" i="1"/>
  <c r="P181" i="1"/>
  <c r="Q180" i="1"/>
  <c r="P180" i="1"/>
  <c r="Q179" i="1"/>
  <c r="P179" i="1"/>
  <c r="Q178" i="1"/>
  <c r="P178" i="1"/>
  <c r="Q177" i="1"/>
  <c r="P177" i="1"/>
  <c r="Q176" i="1"/>
  <c r="P176" i="1"/>
  <c r="Q175" i="1"/>
  <c r="P175" i="1"/>
  <c r="Q174" i="1"/>
  <c r="P174" i="1"/>
  <c r="Q173" i="1"/>
  <c r="P173" i="1"/>
  <c r="Q172" i="1"/>
  <c r="P172" i="1"/>
  <c r="Q171" i="1"/>
  <c r="P171" i="1"/>
  <c r="Q170" i="1"/>
  <c r="P170" i="1"/>
  <c r="Q169" i="1"/>
  <c r="P169" i="1"/>
  <c r="Q168" i="1"/>
  <c r="P168" i="1"/>
  <c r="Q167" i="1"/>
  <c r="P167" i="1"/>
  <c r="Q166" i="1"/>
  <c r="P166" i="1"/>
  <c r="Q165" i="1"/>
  <c r="P165" i="1"/>
  <c r="Q164" i="1"/>
  <c r="P164" i="1"/>
  <c r="Q163" i="1"/>
  <c r="P163" i="1"/>
  <c r="Q162" i="1"/>
  <c r="P162" i="1"/>
  <c r="Q161" i="1"/>
  <c r="P161" i="1"/>
  <c r="Q160" i="1"/>
  <c r="P160" i="1"/>
  <c r="Q159" i="1"/>
  <c r="P159" i="1"/>
  <c r="Q158" i="1"/>
  <c r="P158" i="1"/>
  <c r="Q157" i="1"/>
  <c r="P157" i="1"/>
  <c r="Q156" i="1"/>
  <c r="P156" i="1"/>
  <c r="Q155" i="1"/>
  <c r="P155" i="1"/>
  <c r="Q154" i="1"/>
  <c r="P154" i="1"/>
  <c r="Q153" i="1"/>
  <c r="P153" i="1"/>
  <c r="Q152" i="1"/>
  <c r="P152" i="1"/>
  <c r="Q151" i="1"/>
  <c r="P151" i="1"/>
  <c r="Q150" i="1"/>
  <c r="P150" i="1"/>
  <c r="Q149" i="1"/>
  <c r="P149" i="1"/>
  <c r="Q148" i="1"/>
  <c r="P148" i="1"/>
  <c r="Q147" i="1"/>
  <c r="P147" i="1"/>
  <c r="Q146" i="1"/>
  <c r="P146" i="1"/>
  <c r="Q145" i="1"/>
  <c r="P145" i="1"/>
  <c r="Q144" i="1"/>
  <c r="P144" i="1"/>
  <c r="Q143" i="1"/>
  <c r="P143" i="1"/>
  <c r="Q142" i="1"/>
  <c r="P142" i="1"/>
  <c r="Q141" i="1"/>
  <c r="P141" i="1"/>
  <c r="Q140" i="1"/>
  <c r="P140" i="1"/>
  <c r="Q139" i="1"/>
  <c r="P139" i="1"/>
  <c r="Q138" i="1"/>
  <c r="P138" i="1"/>
  <c r="Q137" i="1"/>
  <c r="P137" i="1"/>
  <c r="Q136" i="1"/>
  <c r="P136" i="1"/>
  <c r="Q135" i="1"/>
  <c r="P135" i="1"/>
  <c r="Q134" i="1"/>
  <c r="P134" i="1"/>
  <c r="Q133" i="1"/>
  <c r="P133" i="1"/>
  <c r="Q132" i="1"/>
  <c r="P132" i="1"/>
  <c r="Q131" i="1"/>
  <c r="P131" i="1"/>
  <c r="Q130" i="1"/>
  <c r="P130" i="1"/>
  <c r="Q129" i="1"/>
  <c r="P129" i="1"/>
  <c r="Q128" i="1"/>
  <c r="P128" i="1"/>
  <c r="Q127" i="1"/>
  <c r="P127" i="1"/>
  <c r="Q126" i="1"/>
  <c r="P126" i="1"/>
  <c r="Q125" i="1"/>
  <c r="P125" i="1"/>
  <c r="Q124" i="1"/>
  <c r="P124" i="1"/>
  <c r="Q123" i="1"/>
  <c r="P123" i="1"/>
  <c r="Q122" i="1"/>
  <c r="P122" i="1"/>
  <c r="Q121" i="1"/>
  <c r="P121" i="1"/>
  <c r="Q120" i="1"/>
  <c r="P120" i="1"/>
  <c r="Q119" i="1"/>
  <c r="P119" i="1"/>
  <c r="Q118" i="1"/>
  <c r="P118" i="1"/>
  <c r="Q117" i="1"/>
  <c r="P117" i="1"/>
  <c r="Q116" i="1"/>
  <c r="P116" i="1"/>
  <c r="Q115" i="1"/>
  <c r="P115" i="1"/>
  <c r="Q114" i="1"/>
  <c r="P114" i="1"/>
  <c r="Q113" i="1"/>
  <c r="P113" i="1"/>
  <c r="Q112" i="1"/>
  <c r="P112" i="1"/>
  <c r="Q111" i="1"/>
  <c r="P111" i="1"/>
  <c r="Q110" i="1"/>
  <c r="P110" i="1"/>
  <c r="Q109" i="1"/>
  <c r="P109" i="1"/>
  <c r="Q108" i="1"/>
  <c r="P108" i="1"/>
  <c r="Q107" i="1"/>
  <c r="P107" i="1"/>
  <c r="Q106" i="1"/>
  <c r="P106" i="1"/>
  <c r="Q105" i="1"/>
  <c r="P105" i="1"/>
  <c r="Q104" i="1"/>
  <c r="P104" i="1"/>
  <c r="Q103" i="1"/>
  <c r="P103" i="1"/>
  <c r="Q102" i="1"/>
  <c r="P102" i="1"/>
  <c r="Q101" i="1"/>
  <c r="P101" i="1"/>
  <c r="Q100" i="1"/>
  <c r="P100" i="1"/>
  <c r="Q99" i="1"/>
  <c r="P99" i="1"/>
  <c r="Q98" i="1"/>
  <c r="P98" i="1"/>
  <c r="Q97" i="1"/>
  <c r="P97" i="1"/>
  <c r="Q96" i="1"/>
  <c r="P96" i="1"/>
  <c r="Q95" i="1"/>
  <c r="P95" i="1"/>
  <c r="Q94" i="1"/>
  <c r="P94" i="1"/>
  <c r="Q93" i="1"/>
  <c r="P93" i="1"/>
  <c r="Q92" i="1"/>
  <c r="P92" i="1"/>
  <c r="Q91" i="1"/>
  <c r="P91" i="1"/>
  <c r="Q90" i="1"/>
  <c r="P90" i="1"/>
  <c r="Q89" i="1"/>
  <c r="P89" i="1"/>
  <c r="Q88" i="1"/>
  <c r="P88" i="1"/>
  <c r="Q87" i="1"/>
  <c r="P87" i="1"/>
  <c r="Q86" i="1"/>
  <c r="P86" i="1"/>
  <c r="Q85" i="1"/>
  <c r="P85" i="1"/>
  <c r="Q84" i="1"/>
  <c r="P84" i="1"/>
  <c r="Q83" i="1"/>
  <c r="P83" i="1"/>
  <c r="Q82" i="1"/>
  <c r="P82" i="1"/>
  <c r="Q81" i="1"/>
  <c r="P81" i="1"/>
  <c r="Q80" i="1"/>
  <c r="P80" i="1"/>
  <c r="Q79" i="1"/>
  <c r="P79" i="1"/>
  <c r="Q78" i="1"/>
  <c r="P78" i="1"/>
  <c r="Q77" i="1"/>
  <c r="P77" i="1"/>
  <c r="Q76" i="1"/>
  <c r="P76" i="1"/>
  <c r="Q75" i="1"/>
  <c r="P75" i="1"/>
  <c r="Q74" i="1"/>
  <c r="P74" i="1"/>
  <c r="Q73" i="1"/>
  <c r="P73" i="1"/>
  <c r="Q72" i="1"/>
  <c r="P72" i="1"/>
  <c r="Q71" i="1"/>
  <c r="P71" i="1"/>
  <c r="Q70" i="1"/>
  <c r="P70" i="1"/>
  <c r="Q69" i="1"/>
  <c r="P69" i="1"/>
  <c r="Q68" i="1"/>
  <c r="P68" i="1"/>
  <c r="Q67" i="1"/>
  <c r="P67" i="1"/>
  <c r="Q66" i="1"/>
  <c r="P66" i="1"/>
  <c r="Q65" i="1"/>
  <c r="P65" i="1"/>
  <c r="Q64" i="1"/>
  <c r="P64" i="1"/>
  <c r="Q63" i="1"/>
  <c r="P63" i="1"/>
  <c r="Q62" i="1"/>
  <c r="P62" i="1"/>
  <c r="Q61" i="1"/>
  <c r="P61" i="1"/>
  <c r="Q60" i="1"/>
  <c r="P60" i="1"/>
  <c r="Q59" i="1"/>
  <c r="P59" i="1"/>
  <c r="Q58" i="1"/>
  <c r="P58" i="1"/>
  <c r="Q57" i="1"/>
  <c r="P57" i="1"/>
  <c r="R57" i="1" s="1"/>
  <c r="S57" i="1" s="1"/>
  <c r="Q56" i="1"/>
  <c r="P56" i="1"/>
  <c r="R56" i="1" s="1"/>
  <c r="S56" i="1" s="1"/>
  <c r="Q55" i="1"/>
  <c r="P55" i="1"/>
  <c r="Q54" i="1"/>
  <c r="P54" i="1"/>
  <c r="R54" i="1" s="1"/>
  <c r="S54" i="1" s="1"/>
  <c r="Q53" i="1"/>
  <c r="P53" i="1"/>
  <c r="Q52" i="1"/>
  <c r="P52" i="1"/>
  <c r="Q51" i="1"/>
  <c r="P51" i="1"/>
  <c r="Q50" i="1"/>
  <c r="P50" i="1"/>
  <c r="Q49" i="1"/>
  <c r="P49" i="1"/>
  <c r="Q48" i="1"/>
  <c r="P48" i="1"/>
  <c r="Q47" i="1"/>
  <c r="P47" i="1"/>
  <c r="Q46" i="1"/>
  <c r="P46" i="1"/>
  <c r="Q45" i="1"/>
  <c r="P45" i="1"/>
  <c r="Q44" i="1"/>
  <c r="P44" i="1"/>
  <c r="Q43" i="1"/>
  <c r="P43" i="1"/>
  <c r="Q42" i="1"/>
  <c r="P42" i="1"/>
  <c r="Q41" i="1"/>
  <c r="P41" i="1"/>
  <c r="Q40" i="1"/>
  <c r="P40" i="1"/>
  <c r="Q39" i="1"/>
  <c r="P39" i="1"/>
  <c r="Q38" i="1"/>
  <c r="P38" i="1"/>
  <c r="Q37" i="1"/>
  <c r="P37" i="1"/>
  <c r="Q36" i="1"/>
  <c r="P36" i="1"/>
  <c r="Q35" i="1"/>
  <c r="P35" i="1"/>
  <c r="Q34" i="1"/>
  <c r="P34" i="1"/>
  <c r="Q33" i="1"/>
  <c r="P33" i="1"/>
  <c r="Q32" i="1"/>
  <c r="P32" i="1"/>
  <c r="Q31" i="1"/>
  <c r="P31" i="1"/>
  <c r="Q30" i="1"/>
  <c r="P30" i="1"/>
  <c r="Q29" i="1"/>
  <c r="P29" i="1"/>
  <c r="Q28" i="1"/>
  <c r="P28" i="1"/>
  <c r="Q27" i="1"/>
  <c r="P27" i="1"/>
  <c r="Q26" i="1"/>
  <c r="P26" i="1"/>
  <c r="Q25" i="1"/>
  <c r="P25" i="1"/>
  <c r="Q24" i="1"/>
  <c r="P24" i="1"/>
  <c r="Q23" i="1"/>
  <c r="P23" i="1"/>
  <c r="Q22" i="1"/>
  <c r="P22" i="1"/>
  <c r="Q21" i="1"/>
  <c r="P21" i="1"/>
  <c r="Q20" i="1"/>
  <c r="P20" i="1"/>
  <c r="Q19" i="1"/>
  <c r="P19" i="1"/>
  <c r="Q18" i="1"/>
  <c r="P18" i="1"/>
  <c r="Q17" i="1"/>
  <c r="P17" i="1"/>
  <c r="Q16" i="1"/>
  <c r="P16" i="1"/>
  <c r="Q15" i="1"/>
  <c r="P15" i="1"/>
  <c r="Q14" i="1"/>
  <c r="P14" i="1"/>
  <c r="Q13" i="1"/>
  <c r="P13" i="1"/>
  <c r="Q12" i="1"/>
  <c r="P12" i="1"/>
  <c r="Q11" i="1"/>
  <c r="P11" i="1"/>
  <c r="Q10" i="1"/>
  <c r="P10" i="1"/>
  <c r="Q9" i="1"/>
  <c r="P9" i="1"/>
  <c r="Q8" i="1"/>
  <c r="P8" i="1"/>
  <c r="Q7" i="1"/>
  <c r="P7" i="1"/>
  <c r="Q6" i="1"/>
  <c r="P6" i="1"/>
  <c r="Q5" i="1"/>
  <c r="P5" i="1"/>
  <c r="Q4" i="1"/>
  <c r="P4" i="1"/>
  <c r="Q3" i="1"/>
  <c r="P3" i="1"/>
  <c r="Q2" i="1"/>
  <c r="P2" i="1"/>
  <c r="R1682" i="1" l="1"/>
  <c r="S1682" i="1" s="1"/>
  <c r="R935" i="1"/>
  <c r="S935" i="1" s="1"/>
  <c r="R1746" i="1"/>
  <c r="S1746" i="1" s="1"/>
  <c r="R1223" i="1"/>
  <c r="S1223" i="1" s="1"/>
  <c r="R1024" i="1"/>
  <c r="S1024" i="1" s="1"/>
  <c r="R1927" i="1"/>
  <c r="S1927" i="1" s="1"/>
  <c r="R947" i="1"/>
  <c r="S947" i="1" s="1"/>
  <c r="R1390" i="1"/>
  <c r="S1390" i="1" s="1"/>
  <c r="R1195" i="1"/>
  <c r="S1195" i="1" s="1"/>
  <c r="R65" i="1"/>
  <c r="S65" i="1" s="1"/>
  <c r="R93" i="1"/>
  <c r="S93" i="1" s="1"/>
  <c r="R141" i="1"/>
  <c r="S141" i="1" s="1"/>
  <c r="R881" i="1"/>
  <c r="S881" i="1" s="1"/>
  <c r="R897" i="1"/>
  <c r="S897" i="1" s="1"/>
  <c r="R913" i="1"/>
  <c r="S913" i="1" s="1"/>
  <c r="R921" i="1"/>
  <c r="S921" i="1" s="1"/>
  <c r="R925" i="1"/>
  <c r="S925" i="1" s="1"/>
  <c r="R1037" i="1"/>
  <c r="S1037" i="1" s="1"/>
  <c r="R1088" i="1"/>
  <c r="S1088" i="1" s="1"/>
  <c r="R1096" i="1"/>
  <c r="S1096" i="1" s="1"/>
  <c r="R1104" i="1"/>
  <c r="S1104" i="1" s="1"/>
  <c r="R1112" i="1"/>
  <c r="S1112" i="1" s="1"/>
  <c r="R1204" i="1"/>
  <c r="S1204" i="1" s="1"/>
  <c r="R1224" i="1"/>
  <c r="S1224" i="1" s="1"/>
  <c r="R1440" i="1"/>
  <c r="S1440" i="1" s="1"/>
  <c r="R1460" i="1"/>
  <c r="S1460" i="1" s="1"/>
  <c r="R2224" i="1"/>
  <c r="S2224" i="1" s="1"/>
  <c r="R2228" i="1"/>
  <c r="S2228" i="1" s="1"/>
  <c r="R2232" i="1"/>
  <c r="S2232" i="1" s="1"/>
  <c r="R2236" i="1"/>
  <c r="S2236" i="1" s="1"/>
  <c r="R2244" i="1"/>
  <c r="S2244" i="1" s="1"/>
  <c r="R2248" i="1"/>
  <c r="S2248" i="1" s="1"/>
  <c r="R2267" i="1"/>
  <c r="S2267" i="1" s="1"/>
  <c r="R2275" i="1"/>
  <c r="S2275" i="1" s="1"/>
  <c r="R2335" i="1"/>
  <c r="S2335" i="1" s="1"/>
  <c r="R939" i="1"/>
  <c r="S939" i="1" s="1"/>
  <c r="R1139" i="1"/>
  <c r="S1139" i="1" s="1"/>
  <c r="R931" i="1"/>
  <c r="S931" i="1" s="1"/>
  <c r="R858" i="1"/>
  <c r="S858" i="1" s="1"/>
  <c r="R866" i="1"/>
  <c r="S866" i="1" s="1"/>
  <c r="R878" i="1"/>
  <c r="S878" i="1" s="1"/>
  <c r="R882" i="1"/>
  <c r="S882" i="1" s="1"/>
  <c r="R902" i="1"/>
  <c r="S902" i="1" s="1"/>
  <c r="R906" i="1"/>
  <c r="S906" i="1" s="1"/>
  <c r="R918" i="1"/>
  <c r="S918" i="1" s="1"/>
  <c r="R922" i="1"/>
  <c r="S922" i="1" s="1"/>
  <c r="R926" i="1"/>
  <c r="S926" i="1" s="1"/>
  <c r="R930" i="1"/>
  <c r="S930" i="1" s="1"/>
  <c r="R962" i="1"/>
  <c r="S962" i="1" s="1"/>
  <c r="R966" i="1"/>
  <c r="S966" i="1" s="1"/>
  <c r="R986" i="1"/>
  <c r="S986" i="1" s="1"/>
  <c r="R994" i="1"/>
  <c r="S994" i="1" s="1"/>
  <c r="R1429" i="1"/>
  <c r="S1429" i="1" s="1"/>
  <c r="R1461" i="1"/>
  <c r="S1461" i="1" s="1"/>
  <c r="R1757" i="1"/>
  <c r="S1757" i="1" s="1"/>
  <c r="R1761" i="1"/>
  <c r="S1761" i="1" s="1"/>
  <c r="R1789" i="1"/>
  <c r="S1789" i="1" s="1"/>
  <c r="R1957" i="1"/>
  <c r="S1957" i="1" s="1"/>
  <c r="R1965" i="1"/>
  <c r="S1965" i="1" s="1"/>
  <c r="R1973" i="1"/>
  <c r="S1973" i="1" s="1"/>
  <c r="R1977" i="1"/>
  <c r="S1977" i="1" s="1"/>
  <c r="R1985" i="1"/>
  <c r="S1985" i="1" s="1"/>
  <c r="R1989" i="1"/>
  <c r="S1989" i="1" s="1"/>
  <c r="R1997" i="1"/>
  <c r="S1997" i="1" s="1"/>
  <c r="R2001" i="1"/>
  <c r="S2001" i="1" s="1"/>
  <c r="R2005" i="1"/>
  <c r="S2005" i="1" s="1"/>
  <c r="R2017" i="1"/>
  <c r="S2017" i="1" s="1"/>
  <c r="R2173" i="1"/>
  <c r="S2173" i="1" s="1"/>
  <c r="R2177" i="1"/>
  <c r="S2177" i="1" s="1"/>
  <c r="R2189" i="1"/>
  <c r="S2189" i="1" s="1"/>
  <c r="R2209" i="1"/>
  <c r="S2209" i="1" s="1"/>
  <c r="R2268" i="1"/>
  <c r="S2268" i="1" s="1"/>
  <c r="R1382" i="1"/>
  <c r="S1382" i="1" s="1"/>
  <c r="R51" i="1"/>
  <c r="S51" i="1" s="1"/>
  <c r="R55" i="1"/>
  <c r="S55" i="1" s="1"/>
  <c r="R1142" i="1"/>
  <c r="S1142" i="1" s="1"/>
  <c r="R1150" i="1"/>
  <c r="S1150" i="1" s="1"/>
  <c r="R1174" i="1"/>
  <c r="S1174" i="1" s="1"/>
  <c r="R1186" i="1"/>
  <c r="S1186" i="1" s="1"/>
  <c r="R1230" i="1"/>
  <c r="S1230" i="1" s="1"/>
  <c r="R1234" i="1"/>
  <c r="S1234" i="1" s="1"/>
  <c r="R2285" i="1"/>
  <c r="S2285" i="1" s="1"/>
  <c r="R33" i="1"/>
  <c r="S33" i="1" s="1"/>
  <c r="R121" i="1"/>
  <c r="S121" i="1" s="1"/>
  <c r="R137" i="1"/>
  <c r="S137" i="1" s="1"/>
  <c r="R1161" i="1"/>
  <c r="S1161" i="1" s="1"/>
  <c r="R1197" i="1"/>
  <c r="S1197" i="1" s="1"/>
  <c r="R1238" i="1"/>
  <c r="S1238" i="1" s="1"/>
  <c r="R1246" i="1"/>
  <c r="S1246" i="1" s="1"/>
  <c r="R1254" i="1"/>
  <c r="S1254" i="1" s="1"/>
  <c r="R1274" i="1"/>
  <c r="S1274" i="1" s="1"/>
  <c r="R1326" i="1"/>
  <c r="S1326" i="1" s="1"/>
  <c r="R1346" i="1"/>
  <c r="S1346" i="1" s="1"/>
  <c r="R1358" i="1"/>
  <c r="S1358" i="1" s="1"/>
  <c r="R1611" i="1"/>
  <c r="S1611" i="1" s="1"/>
  <c r="R1615" i="1"/>
  <c r="S1615" i="1" s="1"/>
  <c r="R1631" i="1"/>
  <c r="S1631" i="1" s="1"/>
  <c r="R1635" i="1"/>
  <c r="S1635" i="1" s="1"/>
  <c r="R1659" i="1"/>
  <c r="S1659" i="1" s="1"/>
  <c r="R1776" i="1"/>
  <c r="S1776" i="1" s="1"/>
  <c r="R1800" i="1"/>
  <c r="S1800" i="1" s="1"/>
  <c r="R2259" i="1"/>
  <c r="S2259" i="1" s="1"/>
  <c r="R2320" i="1"/>
  <c r="S2320" i="1" s="1"/>
  <c r="R2324" i="1"/>
  <c r="S2324" i="1" s="1"/>
  <c r="R1699" i="1"/>
  <c r="S1699" i="1" s="1"/>
  <c r="R1747" i="1"/>
  <c r="S1747" i="1" s="1"/>
  <c r="R1755" i="1"/>
  <c r="S1755" i="1" s="1"/>
  <c r="R1763" i="1"/>
  <c r="S1763" i="1" s="1"/>
  <c r="R1964" i="1"/>
  <c r="S1964" i="1" s="1"/>
  <c r="R1972" i="1"/>
  <c r="S1972" i="1" s="1"/>
  <c r="R1984" i="1"/>
  <c r="S1984" i="1" s="1"/>
  <c r="R1996" i="1"/>
  <c r="S1996" i="1" s="1"/>
  <c r="R2000" i="1"/>
  <c r="S2000" i="1" s="1"/>
  <c r="R120" i="1"/>
  <c r="S120" i="1" s="1"/>
  <c r="R136" i="1"/>
  <c r="S136" i="1" s="1"/>
  <c r="R196" i="1"/>
  <c r="S196" i="1" s="1"/>
  <c r="R204" i="1"/>
  <c r="S204" i="1" s="1"/>
  <c r="R372" i="1"/>
  <c r="S372" i="1" s="1"/>
  <c r="R376" i="1"/>
  <c r="S376" i="1" s="1"/>
  <c r="R380" i="1"/>
  <c r="S380" i="1" s="1"/>
  <c r="R388" i="1"/>
  <c r="S388" i="1" s="1"/>
  <c r="R616" i="1"/>
  <c r="S616" i="1" s="1"/>
  <c r="R632" i="1"/>
  <c r="S632" i="1" s="1"/>
  <c r="R636" i="1"/>
  <c r="S636" i="1" s="1"/>
  <c r="R1051" i="1"/>
  <c r="S1051" i="1" s="1"/>
  <c r="R1083" i="1"/>
  <c r="S1083" i="1" s="1"/>
  <c r="R1099" i="1"/>
  <c r="S1099" i="1" s="1"/>
  <c r="R1107" i="1"/>
  <c r="S1107" i="1" s="1"/>
  <c r="R1123" i="1"/>
  <c r="S1123" i="1" s="1"/>
  <c r="R1131" i="1"/>
  <c r="S1131" i="1" s="1"/>
  <c r="R1297" i="1"/>
  <c r="S1297" i="1" s="1"/>
  <c r="R1305" i="1"/>
  <c r="S1305" i="1" s="1"/>
  <c r="R1329" i="1"/>
  <c r="S1329" i="1" s="1"/>
  <c r="R1361" i="1"/>
  <c r="S1361" i="1" s="1"/>
  <c r="R1421" i="1"/>
  <c r="S1421" i="1" s="1"/>
  <c r="R1482" i="1"/>
  <c r="S1482" i="1" s="1"/>
  <c r="R1662" i="1"/>
  <c r="S1662" i="1" s="1"/>
  <c r="R1730" i="1"/>
  <c r="S1730" i="1" s="1"/>
  <c r="R1738" i="1"/>
  <c r="S1738" i="1" s="1"/>
  <c r="R1807" i="1"/>
  <c r="S1807" i="1" s="1"/>
  <c r="R1851" i="1"/>
  <c r="S1851" i="1" s="1"/>
  <c r="R1855" i="1"/>
  <c r="S1855" i="1" s="1"/>
  <c r="R1859" i="1"/>
  <c r="S1859" i="1" s="1"/>
  <c r="R1863" i="1"/>
  <c r="S1863" i="1" s="1"/>
  <c r="R1867" i="1"/>
  <c r="S1867" i="1" s="1"/>
  <c r="R1871" i="1"/>
  <c r="S1871" i="1" s="1"/>
  <c r="R1875" i="1"/>
  <c r="S1875" i="1" s="1"/>
  <c r="R1879" i="1"/>
  <c r="S1879" i="1" s="1"/>
  <c r="R1883" i="1"/>
  <c r="S1883" i="1" s="1"/>
  <c r="R1887" i="1"/>
  <c r="S1887" i="1" s="1"/>
  <c r="R1891" i="1"/>
  <c r="S1891" i="1" s="1"/>
  <c r="R1895" i="1"/>
  <c r="S1895" i="1" s="1"/>
  <c r="R1911" i="1"/>
  <c r="S1911" i="1" s="1"/>
  <c r="R2291" i="1"/>
  <c r="S2291" i="1" s="1"/>
  <c r="R2295" i="1"/>
  <c r="S2295" i="1" s="1"/>
  <c r="R2319" i="1"/>
  <c r="S2319" i="1" s="1"/>
  <c r="R119" i="1"/>
  <c r="S119" i="1" s="1"/>
  <c r="R131" i="1"/>
  <c r="S131" i="1" s="1"/>
  <c r="R135" i="1"/>
  <c r="S135" i="1" s="1"/>
  <c r="R147" i="1"/>
  <c r="S147" i="1" s="1"/>
  <c r="R151" i="1"/>
  <c r="S151" i="1" s="1"/>
  <c r="R163" i="1"/>
  <c r="S163" i="1" s="1"/>
  <c r="R167" i="1"/>
  <c r="S167" i="1" s="1"/>
  <c r="R179" i="1"/>
  <c r="S179" i="1" s="1"/>
  <c r="R652" i="1"/>
  <c r="S652" i="1" s="1"/>
  <c r="R708" i="1"/>
  <c r="S708" i="1" s="1"/>
  <c r="R969" i="1"/>
  <c r="S969" i="1" s="1"/>
  <c r="R1155" i="1"/>
  <c r="S1155" i="1" s="1"/>
  <c r="R1199" i="1"/>
  <c r="S1199" i="1" s="1"/>
  <c r="R1203" i="1"/>
  <c r="S1203" i="1" s="1"/>
  <c r="R1240" i="1"/>
  <c r="S1240" i="1" s="1"/>
  <c r="R1340" i="1"/>
  <c r="S1340" i="1" s="1"/>
  <c r="R1360" i="1"/>
  <c r="S1360" i="1" s="1"/>
  <c r="R1521" i="1"/>
  <c r="S1521" i="1" s="1"/>
  <c r="R1525" i="1"/>
  <c r="S1525" i="1" s="1"/>
  <c r="R1529" i="1"/>
  <c r="S1529" i="1" s="1"/>
  <c r="R1533" i="1"/>
  <c r="S1533" i="1" s="1"/>
  <c r="R1585" i="1"/>
  <c r="S1585" i="1" s="1"/>
  <c r="R1589" i="1"/>
  <c r="S1589" i="1" s="1"/>
  <c r="R1593" i="1"/>
  <c r="S1593" i="1" s="1"/>
  <c r="R1597" i="1"/>
  <c r="S1597" i="1" s="1"/>
  <c r="R1601" i="1"/>
  <c r="S1601" i="1" s="1"/>
  <c r="R1605" i="1"/>
  <c r="S1605" i="1" s="1"/>
  <c r="R1609" i="1"/>
  <c r="S1609" i="1" s="1"/>
  <c r="R1613" i="1"/>
  <c r="S1613" i="1" s="1"/>
  <c r="R1617" i="1"/>
  <c r="S1617" i="1" s="1"/>
  <c r="R1629" i="1"/>
  <c r="S1629" i="1" s="1"/>
  <c r="R1637" i="1"/>
  <c r="S1637" i="1" s="1"/>
  <c r="R1641" i="1"/>
  <c r="S1641" i="1" s="1"/>
  <c r="R1661" i="1"/>
  <c r="S1661" i="1" s="1"/>
  <c r="R1665" i="1"/>
  <c r="S1665" i="1" s="1"/>
  <c r="R1931" i="1"/>
  <c r="S1931" i="1" s="1"/>
  <c r="R2031" i="1"/>
  <c r="S2031" i="1" s="1"/>
  <c r="R2216" i="1"/>
  <c r="S2216" i="1" s="1"/>
  <c r="R2402" i="1"/>
  <c r="S2402" i="1" s="1"/>
  <c r="R2406" i="1"/>
  <c r="S2406" i="1" s="1"/>
  <c r="R2410" i="1"/>
  <c r="S2410" i="1" s="1"/>
  <c r="R2414" i="1"/>
  <c r="S2414" i="1" s="1"/>
  <c r="R2482" i="1"/>
  <c r="S2482" i="1" s="1"/>
  <c r="R2490" i="1"/>
  <c r="S2490" i="1" s="1"/>
  <c r="R2494" i="1"/>
  <c r="S2494" i="1" s="1"/>
  <c r="R2498" i="1"/>
  <c r="S2498" i="1" s="1"/>
  <c r="R2502" i="1"/>
  <c r="S2502" i="1" s="1"/>
  <c r="R2514" i="1"/>
  <c r="S2514" i="1" s="1"/>
  <c r="R2554" i="1"/>
  <c r="S2554" i="1" s="1"/>
  <c r="R2606" i="1"/>
  <c r="S2606" i="1" s="1"/>
  <c r="R2610" i="1"/>
  <c r="S2610" i="1" s="1"/>
  <c r="R2622" i="1"/>
  <c r="S2622" i="1" s="1"/>
  <c r="R70" i="1"/>
  <c r="S70" i="1" s="1"/>
  <c r="R82" i="1"/>
  <c r="S82" i="1" s="1"/>
  <c r="R86" i="1"/>
  <c r="S86" i="1" s="1"/>
  <c r="R98" i="1"/>
  <c r="S98" i="1" s="1"/>
  <c r="R102" i="1"/>
  <c r="S102" i="1" s="1"/>
  <c r="R114" i="1"/>
  <c r="S114" i="1" s="1"/>
  <c r="R118" i="1"/>
  <c r="S118" i="1" s="1"/>
  <c r="R134" i="1"/>
  <c r="S134" i="1" s="1"/>
  <c r="R198" i="1"/>
  <c r="S198" i="1" s="1"/>
  <c r="R370" i="1"/>
  <c r="S370" i="1" s="1"/>
  <c r="R374" i="1"/>
  <c r="S374" i="1" s="1"/>
  <c r="R378" i="1"/>
  <c r="S378" i="1" s="1"/>
  <c r="R382" i="1"/>
  <c r="S382" i="1" s="1"/>
  <c r="R394" i="1"/>
  <c r="S394" i="1" s="1"/>
  <c r="R398" i="1"/>
  <c r="S398" i="1" s="1"/>
  <c r="R570" i="1"/>
  <c r="S570" i="1" s="1"/>
  <c r="R578" i="1"/>
  <c r="S578" i="1" s="1"/>
  <c r="R594" i="1"/>
  <c r="S594" i="1" s="1"/>
  <c r="R618" i="1"/>
  <c r="S618" i="1" s="1"/>
  <c r="R622" i="1"/>
  <c r="S622" i="1" s="1"/>
  <c r="R634" i="1"/>
  <c r="S634" i="1" s="1"/>
  <c r="R679" i="1"/>
  <c r="S679" i="1" s="1"/>
  <c r="R1065" i="1"/>
  <c r="S1065" i="1" s="1"/>
  <c r="R1081" i="1"/>
  <c r="S1081" i="1" s="1"/>
  <c r="R1089" i="1"/>
  <c r="S1089" i="1" s="1"/>
  <c r="R1097" i="1"/>
  <c r="S1097" i="1" s="1"/>
  <c r="R1113" i="1"/>
  <c r="S1113" i="1" s="1"/>
  <c r="R1133" i="1"/>
  <c r="S1133" i="1" s="1"/>
  <c r="R1137" i="1"/>
  <c r="S1137" i="1" s="1"/>
  <c r="R1194" i="1"/>
  <c r="S1194" i="1" s="1"/>
  <c r="R1218" i="1"/>
  <c r="S1218" i="1" s="1"/>
  <c r="R1226" i="1"/>
  <c r="S1226" i="1" s="1"/>
  <c r="R1235" i="1"/>
  <c r="S1235" i="1" s="1"/>
  <c r="R1415" i="1"/>
  <c r="S1415" i="1" s="1"/>
  <c r="R1424" i="1"/>
  <c r="S1424" i="1" s="1"/>
  <c r="R1476" i="1"/>
  <c r="S1476" i="1" s="1"/>
  <c r="R1484" i="1"/>
  <c r="S1484" i="1" s="1"/>
  <c r="R1488" i="1"/>
  <c r="S1488" i="1" s="1"/>
  <c r="R1500" i="1"/>
  <c r="S1500" i="1" s="1"/>
  <c r="R1504" i="1"/>
  <c r="S1504" i="1" s="1"/>
  <c r="R1508" i="1"/>
  <c r="S1508" i="1" s="1"/>
  <c r="R1512" i="1"/>
  <c r="S1512" i="1" s="1"/>
  <c r="R1516" i="1"/>
  <c r="S1516" i="1" s="1"/>
  <c r="R1520" i="1"/>
  <c r="S1520" i="1" s="1"/>
  <c r="R1668" i="1"/>
  <c r="S1668" i="1" s="1"/>
  <c r="R1672" i="1"/>
  <c r="S1672" i="1" s="1"/>
  <c r="R1704" i="1"/>
  <c r="S1704" i="1" s="1"/>
  <c r="R1720" i="1"/>
  <c r="S1720" i="1" s="1"/>
  <c r="R1765" i="1"/>
  <c r="S1765" i="1" s="1"/>
  <c r="R1877" i="1"/>
  <c r="S1877" i="1" s="1"/>
  <c r="R1881" i="1"/>
  <c r="S1881" i="1" s="1"/>
  <c r="R1885" i="1"/>
  <c r="S1885" i="1" s="1"/>
  <c r="R1889" i="1"/>
  <c r="S1889" i="1" s="1"/>
  <c r="R1893" i="1"/>
  <c r="S1893" i="1" s="1"/>
  <c r="R1901" i="1"/>
  <c r="S1901" i="1" s="1"/>
  <c r="R2219" i="1"/>
  <c r="S2219" i="1" s="1"/>
  <c r="R2227" i="1"/>
  <c r="S2227" i="1" s="1"/>
  <c r="R2235" i="1"/>
  <c r="S2235" i="1" s="1"/>
  <c r="R2239" i="1"/>
  <c r="S2239" i="1" s="1"/>
  <c r="R2317" i="1"/>
  <c r="S2317" i="1" s="1"/>
  <c r="R2597" i="1"/>
  <c r="S2597" i="1" s="1"/>
  <c r="R2613" i="1"/>
  <c r="S2613" i="1" s="1"/>
  <c r="R52" i="1"/>
  <c r="S52" i="1" s="1"/>
  <c r="R68" i="1"/>
  <c r="S68" i="1" s="1"/>
  <c r="R72" i="1"/>
  <c r="S72" i="1" s="1"/>
  <c r="R84" i="1"/>
  <c r="S84" i="1" s="1"/>
  <c r="R88" i="1"/>
  <c r="S88" i="1" s="1"/>
  <c r="R97" i="1"/>
  <c r="S97" i="1" s="1"/>
  <c r="R129" i="1"/>
  <c r="S129" i="1" s="1"/>
  <c r="R145" i="1"/>
  <c r="S145" i="1" s="1"/>
  <c r="R153" i="1"/>
  <c r="S153" i="1" s="1"/>
  <c r="R157" i="1"/>
  <c r="S157" i="1" s="1"/>
  <c r="R165" i="1"/>
  <c r="S165" i="1" s="1"/>
  <c r="R169" i="1"/>
  <c r="S169" i="1" s="1"/>
  <c r="R173" i="1"/>
  <c r="S173" i="1" s="1"/>
  <c r="R177" i="1"/>
  <c r="S177" i="1" s="1"/>
  <c r="R185" i="1"/>
  <c r="S185" i="1" s="1"/>
  <c r="R1182" i="1"/>
  <c r="S1182" i="1" s="1"/>
  <c r="R1036" i="1"/>
  <c r="S1036" i="1" s="1"/>
  <c r="R1040" i="1"/>
  <c r="S1040" i="1" s="1"/>
  <c r="R1165" i="1"/>
  <c r="S1165" i="1" s="1"/>
  <c r="R1169" i="1"/>
  <c r="S1169" i="1" s="1"/>
  <c r="R1371" i="1"/>
  <c r="S1371" i="1" s="1"/>
  <c r="R653" i="1"/>
  <c r="S653" i="1" s="1"/>
  <c r="R681" i="1"/>
  <c r="S681" i="1" s="1"/>
  <c r="R713" i="1"/>
  <c r="S713" i="1" s="1"/>
  <c r="R717" i="1"/>
  <c r="S717" i="1" s="1"/>
  <c r="R733" i="1"/>
  <c r="S733" i="1" s="1"/>
  <c r="R737" i="1"/>
  <c r="S737" i="1" s="1"/>
  <c r="R749" i="1"/>
  <c r="S749" i="1" s="1"/>
  <c r="R753" i="1"/>
  <c r="S753" i="1" s="1"/>
  <c r="R765" i="1"/>
  <c r="S765" i="1" s="1"/>
  <c r="R821" i="1"/>
  <c r="S821" i="1" s="1"/>
  <c r="R938" i="1"/>
  <c r="S938" i="1" s="1"/>
  <c r="R963" i="1"/>
  <c r="S963" i="1" s="1"/>
  <c r="R995" i="1"/>
  <c r="S995" i="1" s="1"/>
  <c r="R1003" i="1"/>
  <c r="S1003" i="1" s="1"/>
  <c r="R1193" i="1"/>
  <c r="S1193" i="1" s="1"/>
  <c r="R29" i="1"/>
  <c r="S29" i="1" s="1"/>
  <c r="R575" i="1"/>
  <c r="S575" i="1" s="1"/>
  <c r="R583" i="1"/>
  <c r="S583" i="1" s="1"/>
  <c r="R587" i="1"/>
  <c r="S587" i="1" s="1"/>
  <c r="R591" i="1"/>
  <c r="S591" i="1" s="1"/>
  <c r="R627" i="1"/>
  <c r="S627" i="1" s="1"/>
  <c r="R631" i="1"/>
  <c r="S631" i="1" s="1"/>
  <c r="R639" i="1"/>
  <c r="S639" i="1" s="1"/>
  <c r="R643" i="1"/>
  <c r="S643" i="1" s="1"/>
  <c r="R868" i="1"/>
  <c r="S868" i="1" s="1"/>
  <c r="R872" i="1"/>
  <c r="S872" i="1" s="1"/>
  <c r="R884" i="1"/>
  <c r="S884" i="1" s="1"/>
  <c r="R888" i="1"/>
  <c r="S888" i="1" s="1"/>
  <c r="R900" i="1"/>
  <c r="S900" i="1" s="1"/>
  <c r="R912" i="1"/>
  <c r="S912" i="1" s="1"/>
  <c r="R1042" i="1"/>
  <c r="S1042" i="1" s="1"/>
  <c r="R1115" i="1"/>
  <c r="S1115" i="1" s="1"/>
  <c r="R1147" i="1"/>
  <c r="S1147" i="1" s="1"/>
  <c r="R1151" i="1"/>
  <c r="S1151" i="1" s="1"/>
  <c r="R1159" i="1"/>
  <c r="S1159" i="1" s="1"/>
  <c r="R1163" i="1"/>
  <c r="S1163" i="1" s="1"/>
  <c r="R1212" i="1"/>
  <c r="S1212" i="1" s="1"/>
  <c r="R1220" i="1"/>
  <c r="S1220" i="1" s="1"/>
  <c r="R69" i="1"/>
  <c r="S69" i="1" s="1"/>
  <c r="R194" i="1"/>
  <c r="S194" i="1" s="1"/>
  <c r="R663" i="1"/>
  <c r="S663" i="1" s="1"/>
  <c r="R671" i="1"/>
  <c r="S671" i="1" s="1"/>
  <c r="R675" i="1"/>
  <c r="S675" i="1" s="1"/>
  <c r="R695" i="1"/>
  <c r="S695" i="1" s="1"/>
  <c r="R703" i="1"/>
  <c r="S703" i="1" s="1"/>
  <c r="R707" i="1"/>
  <c r="S707" i="1" s="1"/>
  <c r="R795" i="1"/>
  <c r="S795" i="1" s="1"/>
  <c r="R831" i="1"/>
  <c r="S831" i="1" s="1"/>
  <c r="R932" i="1"/>
  <c r="S932" i="1" s="1"/>
  <c r="R936" i="1"/>
  <c r="S936" i="1" s="1"/>
  <c r="R1025" i="1"/>
  <c r="S1025" i="1" s="1"/>
  <c r="R1029" i="1"/>
  <c r="S1029" i="1" s="1"/>
  <c r="R1288" i="1"/>
  <c r="S1288" i="1" s="1"/>
  <c r="R1391" i="1"/>
  <c r="S1391" i="1" s="1"/>
  <c r="R1395" i="1"/>
  <c r="S1395" i="1" s="1"/>
  <c r="R1456" i="1"/>
  <c r="S1456" i="1" s="1"/>
  <c r="R1541" i="1"/>
  <c r="S1541" i="1" s="1"/>
  <c r="R71" i="1"/>
  <c r="S71" i="1" s="1"/>
  <c r="R83" i="1"/>
  <c r="S83" i="1" s="1"/>
  <c r="R87" i="1"/>
  <c r="S87" i="1" s="1"/>
  <c r="R116" i="1"/>
  <c r="S116" i="1" s="1"/>
  <c r="R124" i="1"/>
  <c r="S124" i="1" s="1"/>
  <c r="R132" i="1"/>
  <c r="S132" i="1" s="1"/>
  <c r="R140" i="1"/>
  <c r="S140" i="1" s="1"/>
  <c r="R148" i="1"/>
  <c r="S148" i="1" s="1"/>
  <c r="R152" i="1"/>
  <c r="S152" i="1" s="1"/>
  <c r="R180" i="1"/>
  <c r="S180" i="1" s="1"/>
  <c r="R184" i="1"/>
  <c r="S184" i="1" s="1"/>
  <c r="R193" i="1"/>
  <c r="S193" i="1" s="1"/>
  <c r="R197" i="1"/>
  <c r="S197" i="1" s="1"/>
  <c r="R201" i="1"/>
  <c r="S201" i="1" s="1"/>
  <c r="R205" i="1"/>
  <c r="S205" i="1" s="1"/>
  <c r="R437" i="1"/>
  <c r="S437" i="1" s="1"/>
  <c r="R441" i="1"/>
  <c r="S441" i="1" s="1"/>
  <c r="R445" i="1"/>
  <c r="S445" i="1" s="1"/>
  <c r="R449" i="1"/>
  <c r="S449" i="1" s="1"/>
  <c r="R453" i="1"/>
  <c r="S453" i="1" s="1"/>
  <c r="R457" i="1"/>
  <c r="S457" i="1" s="1"/>
  <c r="R461" i="1"/>
  <c r="S461" i="1" s="1"/>
  <c r="R465" i="1"/>
  <c r="S465" i="1" s="1"/>
  <c r="R469" i="1"/>
  <c r="S469" i="1" s="1"/>
  <c r="R473" i="1"/>
  <c r="S473" i="1" s="1"/>
  <c r="R477" i="1"/>
  <c r="S477" i="1" s="1"/>
  <c r="R481" i="1"/>
  <c r="S481" i="1" s="1"/>
  <c r="R485" i="1"/>
  <c r="S485" i="1" s="1"/>
  <c r="R489" i="1"/>
  <c r="S489" i="1" s="1"/>
  <c r="R493" i="1"/>
  <c r="S493" i="1" s="1"/>
  <c r="R497" i="1"/>
  <c r="S497" i="1" s="1"/>
  <c r="R501" i="1"/>
  <c r="S501" i="1" s="1"/>
  <c r="R505" i="1"/>
  <c r="S505" i="1" s="1"/>
  <c r="R509" i="1"/>
  <c r="S509" i="1" s="1"/>
  <c r="R513" i="1"/>
  <c r="S513" i="1" s="1"/>
  <c r="R521" i="1"/>
  <c r="S521" i="1" s="1"/>
  <c r="R529" i="1"/>
  <c r="S529" i="1" s="1"/>
  <c r="R537" i="1"/>
  <c r="S537" i="1" s="1"/>
  <c r="R545" i="1"/>
  <c r="S545" i="1" s="1"/>
  <c r="R553" i="1"/>
  <c r="S553" i="1" s="1"/>
  <c r="R561" i="1"/>
  <c r="S561" i="1" s="1"/>
  <c r="R646" i="1"/>
  <c r="S646" i="1" s="1"/>
  <c r="R678" i="1"/>
  <c r="S678" i="1" s="1"/>
  <c r="R690" i="1"/>
  <c r="S690" i="1" s="1"/>
  <c r="R698" i="1"/>
  <c r="S698" i="1" s="1"/>
  <c r="R806" i="1"/>
  <c r="S806" i="1" s="1"/>
  <c r="R834" i="1"/>
  <c r="S834" i="1" s="1"/>
  <c r="R984" i="1"/>
  <c r="S984" i="1" s="1"/>
  <c r="R992" i="1"/>
  <c r="S992" i="1" s="1"/>
  <c r="R1090" i="1"/>
  <c r="S1090" i="1" s="1"/>
  <c r="R1106" i="1"/>
  <c r="S1106" i="1" s="1"/>
  <c r="R1140" i="1"/>
  <c r="S1140" i="1" s="1"/>
  <c r="R1144" i="1"/>
  <c r="S1144" i="1" s="1"/>
  <c r="R1148" i="1"/>
  <c r="S1148" i="1" s="1"/>
  <c r="R1168" i="1"/>
  <c r="S1168" i="1" s="1"/>
  <c r="R1173" i="1"/>
  <c r="S1173" i="1" s="1"/>
  <c r="R1177" i="1"/>
  <c r="S1177" i="1" s="1"/>
  <c r="R1181" i="1"/>
  <c r="S1181" i="1" s="1"/>
  <c r="R1190" i="1"/>
  <c r="S1190" i="1" s="1"/>
  <c r="R1211" i="1"/>
  <c r="S1211" i="1" s="1"/>
  <c r="R1215" i="1"/>
  <c r="S1215" i="1" s="1"/>
  <c r="R1228" i="1"/>
  <c r="S1228" i="1" s="1"/>
  <c r="R1232" i="1"/>
  <c r="S1232" i="1" s="1"/>
  <c r="R1253" i="1"/>
  <c r="S1253" i="1" s="1"/>
  <c r="R1337" i="1"/>
  <c r="S1337" i="1" s="1"/>
  <c r="R1366" i="1"/>
  <c r="S1366" i="1" s="1"/>
  <c r="R1370" i="1"/>
  <c r="S1370" i="1" s="1"/>
  <c r="R1378" i="1"/>
  <c r="S1378" i="1" s="1"/>
  <c r="R1632" i="1"/>
  <c r="S1632" i="1" s="1"/>
  <c r="R1681" i="1"/>
  <c r="S1681" i="1" s="1"/>
  <c r="R1702" i="1"/>
  <c r="S1702" i="1" s="1"/>
  <c r="R1706" i="1"/>
  <c r="S1706" i="1" s="1"/>
  <c r="R1714" i="1"/>
  <c r="S1714" i="1" s="1"/>
  <c r="R2254" i="1"/>
  <c r="S2254" i="1" s="1"/>
  <c r="R2271" i="1"/>
  <c r="S2271" i="1" s="1"/>
  <c r="R2279" i="1"/>
  <c r="S2279" i="1" s="1"/>
  <c r="R2288" i="1"/>
  <c r="S2288" i="1" s="1"/>
  <c r="R2292" i="1"/>
  <c r="S2292" i="1" s="1"/>
  <c r="R1202" i="1"/>
  <c r="S1202" i="1" s="1"/>
  <c r="R1252" i="1"/>
  <c r="S1252" i="1" s="1"/>
  <c r="R1284" i="1"/>
  <c r="S1284" i="1" s="1"/>
  <c r="R1345" i="1"/>
  <c r="S1345" i="1" s="1"/>
  <c r="R1353" i="1"/>
  <c r="S1353" i="1" s="1"/>
  <c r="R1357" i="1"/>
  <c r="S1357" i="1" s="1"/>
  <c r="R1656" i="1"/>
  <c r="S1656" i="1" s="1"/>
  <c r="R1685" i="1"/>
  <c r="S1685" i="1" s="1"/>
  <c r="R1689" i="1"/>
  <c r="S1689" i="1" s="1"/>
  <c r="R1693" i="1"/>
  <c r="S1693" i="1" s="1"/>
  <c r="R1048" i="1"/>
  <c r="S1048" i="1" s="1"/>
  <c r="R1056" i="1"/>
  <c r="S1056" i="1" s="1"/>
  <c r="R1064" i="1"/>
  <c r="S1064" i="1" s="1"/>
  <c r="R1129" i="1"/>
  <c r="S1129" i="1" s="1"/>
  <c r="R1172" i="1"/>
  <c r="S1172" i="1" s="1"/>
  <c r="R1214" i="1"/>
  <c r="S1214" i="1" s="1"/>
  <c r="R1222" i="1"/>
  <c r="S1222" i="1" s="1"/>
  <c r="R1296" i="1"/>
  <c r="S1296" i="1" s="1"/>
  <c r="R2220" i="1"/>
  <c r="S2220" i="1" s="1"/>
  <c r="R73" i="1"/>
  <c r="S73" i="1" s="1"/>
  <c r="R77" i="1"/>
  <c r="S77" i="1" s="1"/>
  <c r="R81" i="1"/>
  <c r="S81" i="1" s="1"/>
  <c r="R89" i="1"/>
  <c r="S89" i="1" s="1"/>
  <c r="R182" i="1"/>
  <c r="S182" i="1" s="1"/>
  <c r="R199" i="1"/>
  <c r="S199" i="1" s="1"/>
  <c r="R588" i="1"/>
  <c r="S588" i="1" s="1"/>
  <c r="R604" i="1"/>
  <c r="S604" i="1" s="1"/>
  <c r="R612" i="1"/>
  <c r="S612" i="1" s="1"/>
  <c r="R684" i="1"/>
  <c r="S684" i="1" s="1"/>
  <c r="R772" i="1"/>
  <c r="S772" i="1" s="1"/>
  <c r="R788" i="1"/>
  <c r="S788" i="1" s="1"/>
  <c r="R792" i="1"/>
  <c r="S792" i="1" s="1"/>
  <c r="R800" i="1"/>
  <c r="S800" i="1" s="1"/>
  <c r="R852" i="1"/>
  <c r="S852" i="1" s="1"/>
  <c r="R941" i="1"/>
  <c r="S941" i="1" s="1"/>
  <c r="R978" i="1"/>
  <c r="S978" i="1" s="1"/>
  <c r="R1059" i="1"/>
  <c r="S1059" i="1" s="1"/>
  <c r="R1146" i="1"/>
  <c r="S1146" i="1" s="1"/>
  <c r="R1154" i="1"/>
  <c r="S1154" i="1" s="1"/>
  <c r="R1179" i="1"/>
  <c r="S1179" i="1" s="1"/>
  <c r="R1183" i="1"/>
  <c r="S1183" i="1" s="1"/>
  <c r="R1209" i="1"/>
  <c r="S1209" i="1" s="1"/>
  <c r="R1213" i="1"/>
  <c r="S1213" i="1" s="1"/>
  <c r="R1217" i="1"/>
  <c r="S1217" i="1" s="1"/>
  <c r="R1221" i="1"/>
  <c r="S1221" i="1" s="1"/>
  <c r="R1225" i="1"/>
  <c r="S1225" i="1" s="1"/>
  <c r="R1283" i="1"/>
  <c r="S1283" i="1" s="1"/>
  <c r="R1299" i="1"/>
  <c r="S1299" i="1" s="1"/>
  <c r="R1319" i="1"/>
  <c r="S1319" i="1" s="1"/>
  <c r="R1376" i="1"/>
  <c r="S1376" i="1" s="1"/>
  <c r="R1380" i="1"/>
  <c r="S1380" i="1" s="1"/>
  <c r="R1388" i="1"/>
  <c r="S1388" i="1" s="1"/>
  <c r="R1392" i="1"/>
  <c r="S1392" i="1" s="1"/>
  <c r="R1433" i="1"/>
  <c r="S1433" i="1" s="1"/>
  <c r="R1453" i="1"/>
  <c r="S1453" i="1" s="1"/>
  <c r="R1457" i="1"/>
  <c r="S1457" i="1" s="1"/>
  <c r="R1610" i="1"/>
  <c r="S1610" i="1" s="1"/>
  <c r="R1618" i="1"/>
  <c r="S1618" i="1" s="1"/>
  <c r="R1667" i="1"/>
  <c r="S1667" i="1" s="1"/>
  <c r="R1671" i="1"/>
  <c r="S1671" i="1" s="1"/>
  <c r="R1679" i="1"/>
  <c r="S1679" i="1" s="1"/>
  <c r="R1797" i="1"/>
  <c r="S1797" i="1" s="1"/>
  <c r="R1809" i="1"/>
  <c r="S1809" i="1" s="1"/>
  <c r="R965" i="1"/>
  <c r="S965" i="1" s="1"/>
  <c r="R985" i="1"/>
  <c r="S985" i="1" s="1"/>
  <c r="R993" i="1"/>
  <c r="S993" i="1" s="1"/>
  <c r="R1141" i="1"/>
  <c r="S1141" i="1" s="1"/>
  <c r="R1145" i="1"/>
  <c r="S1145" i="1" s="1"/>
  <c r="R1153" i="1"/>
  <c r="S1153" i="1" s="1"/>
  <c r="R1191" i="1"/>
  <c r="S1191" i="1" s="1"/>
  <c r="R1229" i="1"/>
  <c r="S1229" i="1" s="1"/>
  <c r="R1250" i="1"/>
  <c r="S1250" i="1" s="1"/>
  <c r="R1258" i="1"/>
  <c r="S1258" i="1" s="1"/>
  <c r="R1262" i="1"/>
  <c r="S1262" i="1" s="1"/>
  <c r="R1278" i="1"/>
  <c r="S1278" i="1" s="1"/>
  <c r="R1286" i="1"/>
  <c r="S1286" i="1" s="1"/>
  <c r="R1351" i="1"/>
  <c r="S1351" i="1" s="1"/>
  <c r="R1432" i="1"/>
  <c r="S1432" i="1" s="1"/>
  <c r="R1497" i="1"/>
  <c r="S1497" i="1" s="1"/>
  <c r="R1642" i="1"/>
  <c r="S1642" i="1" s="1"/>
  <c r="R1650" i="1"/>
  <c r="S1650" i="1" s="1"/>
  <c r="R1654" i="1"/>
  <c r="S1654" i="1" s="1"/>
  <c r="R1658" i="1"/>
  <c r="S1658" i="1" s="1"/>
  <c r="R1768" i="1"/>
  <c r="S1768" i="1" s="1"/>
  <c r="R1788" i="1"/>
  <c r="S1788" i="1" s="1"/>
  <c r="R2247" i="1"/>
  <c r="S2247" i="1" s="1"/>
  <c r="R1950" i="1"/>
  <c r="S1950" i="1" s="1"/>
  <c r="R1958" i="1"/>
  <c r="S1958" i="1" s="1"/>
  <c r="R2010" i="1"/>
  <c r="S2010" i="1" s="1"/>
  <c r="R2215" i="1"/>
  <c r="S2215" i="1" s="1"/>
  <c r="R2223" i="1"/>
  <c r="S2223" i="1" s="1"/>
  <c r="R2231" i="1"/>
  <c r="S2231" i="1" s="1"/>
  <c r="R2240" i="1"/>
  <c r="S2240" i="1" s="1"/>
  <c r="R2253" i="1"/>
  <c r="S2253" i="1" s="1"/>
  <c r="R2274" i="1"/>
  <c r="S2274" i="1" s="1"/>
  <c r="R2300" i="1"/>
  <c r="S2300" i="1" s="1"/>
  <c r="R2325" i="1"/>
  <c r="S2325" i="1" s="1"/>
  <c r="R2361" i="1"/>
  <c r="S2361" i="1" s="1"/>
  <c r="R2385" i="1"/>
  <c r="S2385" i="1" s="1"/>
  <c r="R2397" i="1"/>
  <c r="S2397" i="1" s="1"/>
  <c r="R2401" i="1"/>
  <c r="S2401" i="1" s="1"/>
  <c r="R1688" i="1"/>
  <c r="S1688" i="1" s="1"/>
  <c r="R1692" i="1"/>
  <c r="S1692" i="1" s="1"/>
  <c r="R1701" i="1"/>
  <c r="S1701" i="1" s="1"/>
  <c r="R1705" i="1"/>
  <c r="S1705" i="1" s="1"/>
  <c r="R1709" i="1"/>
  <c r="S1709" i="1" s="1"/>
  <c r="R1713" i="1"/>
  <c r="S1713" i="1" s="1"/>
  <c r="R1717" i="1"/>
  <c r="S1717" i="1" s="1"/>
  <c r="R1725" i="1"/>
  <c r="S1725" i="1" s="1"/>
  <c r="R1771" i="1"/>
  <c r="S1771" i="1" s="1"/>
  <c r="R1787" i="1"/>
  <c r="S1787" i="1" s="1"/>
  <c r="R1791" i="1"/>
  <c r="S1791" i="1" s="1"/>
  <c r="R1916" i="1"/>
  <c r="S1916" i="1" s="1"/>
  <c r="R1924" i="1"/>
  <c r="S1924" i="1" s="1"/>
  <c r="R2029" i="1"/>
  <c r="S2029" i="1" s="1"/>
  <c r="R2226" i="1"/>
  <c r="S2226" i="1" s="1"/>
  <c r="R2238" i="1"/>
  <c r="S2238" i="1" s="1"/>
  <c r="R2265" i="1"/>
  <c r="S2265" i="1" s="1"/>
  <c r="R2269" i="1"/>
  <c r="S2269" i="1" s="1"/>
  <c r="R2277" i="1"/>
  <c r="S2277" i="1" s="1"/>
  <c r="R2294" i="1"/>
  <c r="S2294" i="1" s="1"/>
  <c r="R2299" i="1"/>
  <c r="S2299" i="1" s="1"/>
  <c r="R2307" i="1"/>
  <c r="S2307" i="1" s="1"/>
  <c r="R2364" i="1"/>
  <c r="S2364" i="1" s="1"/>
  <c r="R2368" i="1"/>
  <c r="S2368" i="1" s="1"/>
  <c r="R2372" i="1"/>
  <c r="S2372" i="1" s="1"/>
  <c r="R2376" i="1"/>
  <c r="S2376" i="1" s="1"/>
  <c r="R1745" i="1"/>
  <c r="S1745" i="1" s="1"/>
  <c r="R1956" i="1"/>
  <c r="S1956" i="1" s="1"/>
  <c r="R2217" i="1"/>
  <c r="S2217" i="1" s="1"/>
  <c r="R2221" i="1"/>
  <c r="S2221" i="1" s="1"/>
  <c r="R2225" i="1"/>
  <c r="S2225" i="1" s="1"/>
  <c r="R2246" i="1"/>
  <c r="S2246" i="1" s="1"/>
  <c r="R2276" i="1"/>
  <c r="S2276" i="1" s="1"/>
  <c r="R2318" i="1"/>
  <c r="S2318" i="1" s="1"/>
  <c r="R1528" i="1"/>
  <c r="S1528" i="1" s="1"/>
  <c r="R1532" i="1"/>
  <c r="S1532" i="1" s="1"/>
  <c r="R1536" i="1"/>
  <c r="S1536" i="1" s="1"/>
  <c r="R1540" i="1"/>
  <c r="S1540" i="1" s="1"/>
  <c r="R1592" i="1"/>
  <c r="S1592" i="1" s="1"/>
  <c r="R1596" i="1"/>
  <c r="S1596" i="1" s="1"/>
  <c r="R1600" i="1"/>
  <c r="S1600" i="1" s="1"/>
  <c r="R1604" i="1"/>
  <c r="S1604" i="1" s="1"/>
  <c r="R1608" i="1"/>
  <c r="S1608" i="1" s="1"/>
  <c r="R1620" i="1"/>
  <c r="S1620" i="1" s="1"/>
  <c r="R1624" i="1"/>
  <c r="S1624" i="1" s="1"/>
  <c r="R1628" i="1"/>
  <c r="S1628" i="1" s="1"/>
  <c r="R1666" i="1"/>
  <c r="S1666" i="1" s="1"/>
  <c r="R1674" i="1"/>
  <c r="S1674" i="1" s="1"/>
  <c r="R1678" i="1"/>
  <c r="S1678" i="1" s="1"/>
  <c r="R1728" i="1"/>
  <c r="S1728" i="1" s="1"/>
  <c r="R1753" i="1"/>
  <c r="S1753" i="1" s="1"/>
  <c r="R1773" i="1"/>
  <c r="S1773" i="1" s="1"/>
  <c r="R1777" i="1"/>
  <c r="S1777" i="1" s="1"/>
  <c r="R1810" i="1"/>
  <c r="S1810" i="1" s="1"/>
  <c r="R1902" i="1"/>
  <c r="S1902" i="1" s="1"/>
  <c r="R1906" i="1"/>
  <c r="S1906" i="1" s="1"/>
  <c r="R1915" i="1"/>
  <c r="S1915" i="1" s="1"/>
  <c r="R2007" i="1"/>
  <c r="S2007" i="1" s="1"/>
  <c r="R2019" i="1"/>
  <c r="S2019" i="1" s="1"/>
  <c r="R2023" i="1"/>
  <c r="S2023" i="1" s="1"/>
  <c r="R2212" i="1"/>
  <c r="S2212" i="1" s="1"/>
  <c r="R2241" i="1"/>
  <c r="S2241" i="1" s="1"/>
  <c r="R2297" i="1"/>
  <c r="S2297" i="1" s="1"/>
  <c r="R2301" i="1"/>
  <c r="S2301" i="1" s="1"/>
  <c r="R2309" i="1"/>
  <c r="S2309" i="1" s="1"/>
  <c r="R2322" i="1"/>
  <c r="S2322" i="1" s="1"/>
  <c r="R2563" i="1"/>
  <c r="S2563" i="1" s="1"/>
  <c r="R2575" i="1"/>
  <c r="S2575" i="1" s="1"/>
  <c r="R2591" i="1"/>
  <c r="S2591" i="1" s="1"/>
  <c r="R2611" i="1"/>
  <c r="S2611" i="1" s="1"/>
  <c r="R2627" i="1"/>
  <c r="S2627" i="1" s="1"/>
  <c r="R37" i="1"/>
  <c r="S37" i="1" s="1"/>
  <c r="R41" i="1"/>
  <c r="S41" i="1" s="1"/>
  <c r="R45" i="1"/>
  <c r="S45" i="1" s="1"/>
  <c r="R49" i="1"/>
  <c r="S49" i="1" s="1"/>
  <c r="R66" i="1"/>
  <c r="S66" i="1" s="1"/>
  <c r="R92" i="1"/>
  <c r="S92" i="1" s="1"/>
  <c r="R100" i="1"/>
  <c r="S100" i="1" s="1"/>
  <c r="R104" i="1"/>
  <c r="S104" i="1" s="1"/>
  <c r="R108" i="1"/>
  <c r="S108" i="1" s="1"/>
  <c r="R117" i="1"/>
  <c r="S117" i="1" s="1"/>
  <c r="R125" i="1"/>
  <c r="S125" i="1" s="1"/>
  <c r="R28" i="1"/>
  <c r="S28" i="1" s="1"/>
  <c r="R36" i="1"/>
  <c r="S36" i="1" s="1"/>
  <c r="R40" i="1"/>
  <c r="S40" i="1" s="1"/>
  <c r="R44" i="1"/>
  <c r="S44" i="1" s="1"/>
  <c r="R53" i="1"/>
  <c r="S53" i="1" s="1"/>
  <c r="R61" i="1"/>
  <c r="S61" i="1" s="1"/>
  <c r="R99" i="1"/>
  <c r="S99" i="1" s="1"/>
  <c r="R103" i="1"/>
  <c r="S103" i="1" s="1"/>
  <c r="R115" i="1"/>
  <c r="S115" i="1" s="1"/>
  <c r="R162" i="1"/>
  <c r="S162" i="1" s="1"/>
  <c r="R166" i="1"/>
  <c r="S166" i="1" s="1"/>
  <c r="R178" i="1"/>
  <c r="S178" i="1" s="1"/>
  <c r="R195" i="1"/>
  <c r="S195" i="1" s="1"/>
  <c r="R356" i="1"/>
  <c r="S356" i="1" s="1"/>
  <c r="R360" i="1"/>
  <c r="S360" i="1" s="1"/>
  <c r="R418" i="1"/>
  <c r="S418" i="1" s="1"/>
  <c r="R422" i="1"/>
  <c r="S422" i="1" s="1"/>
  <c r="R655" i="1"/>
  <c r="S655" i="1" s="1"/>
  <c r="R687" i="1"/>
  <c r="S687" i="1" s="1"/>
  <c r="R1049" i="1"/>
  <c r="S1049" i="1" s="1"/>
  <c r="R1334" i="1"/>
  <c r="S1334" i="1" s="1"/>
  <c r="R1185" i="1"/>
  <c r="S1185" i="1" s="1"/>
  <c r="R35" i="1"/>
  <c r="S35" i="1" s="1"/>
  <c r="R39" i="1"/>
  <c r="S39" i="1" s="1"/>
  <c r="R149" i="1"/>
  <c r="S149" i="1" s="1"/>
  <c r="R60" i="1"/>
  <c r="S60" i="1" s="1"/>
  <c r="R161" i="1"/>
  <c r="S161" i="1" s="1"/>
  <c r="R34" i="1"/>
  <c r="S34" i="1" s="1"/>
  <c r="R38" i="1"/>
  <c r="S38" i="1" s="1"/>
  <c r="R50" i="1"/>
  <c r="S50" i="1" s="1"/>
  <c r="R67" i="1"/>
  <c r="S67" i="1" s="1"/>
  <c r="R76" i="1"/>
  <c r="S76" i="1" s="1"/>
  <c r="R85" i="1"/>
  <c r="S85" i="1" s="1"/>
  <c r="R101" i="1"/>
  <c r="S101" i="1" s="1"/>
  <c r="R105" i="1"/>
  <c r="S105" i="1" s="1"/>
  <c r="R109" i="1"/>
  <c r="S109" i="1" s="1"/>
  <c r="R113" i="1"/>
  <c r="S113" i="1" s="1"/>
  <c r="R130" i="1"/>
  <c r="S130" i="1" s="1"/>
  <c r="R156" i="1"/>
  <c r="S156" i="1" s="1"/>
  <c r="R164" i="1"/>
  <c r="S164" i="1" s="1"/>
  <c r="R168" i="1"/>
  <c r="S168" i="1" s="1"/>
  <c r="R172" i="1"/>
  <c r="S172" i="1" s="1"/>
  <c r="R181" i="1"/>
  <c r="S181" i="1" s="1"/>
  <c r="R189" i="1"/>
  <c r="S189" i="1" s="1"/>
  <c r="R354" i="1"/>
  <c r="S354" i="1" s="1"/>
  <c r="R416" i="1"/>
  <c r="S416" i="1" s="1"/>
  <c r="R420" i="1"/>
  <c r="S420" i="1" s="1"/>
  <c r="R516" i="1"/>
  <c r="S516" i="1" s="1"/>
  <c r="R524" i="1"/>
  <c r="S524" i="1" s="1"/>
  <c r="R532" i="1"/>
  <c r="S532" i="1" s="1"/>
  <c r="R540" i="1"/>
  <c r="S540" i="1" s="1"/>
  <c r="R548" i="1"/>
  <c r="S548" i="1" s="1"/>
  <c r="R556" i="1"/>
  <c r="S556" i="1" s="1"/>
  <c r="R564" i="1"/>
  <c r="S564" i="1" s="1"/>
  <c r="R581" i="1"/>
  <c r="S581" i="1" s="1"/>
  <c r="R709" i="1"/>
  <c r="S709" i="1" s="1"/>
  <c r="R603" i="1"/>
  <c r="S603" i="1" s="1"/>
  <c r="R607" i="1"/>
  <c r="S607" i="1" s="1"/>
  <c r="R611" i="1"/>
  <c r="S611" i="1" s="1"/>
  <c r="R628" i="1"/>
  <c r="S628" i="1" s="1"/>
  <c r="R644" i="1"/>
  <c r="S644" i="1" s="1"/>
  <c r="R661" i="1"/>
  <c r="S661" i="1" s="1"/>
  <c r="R673" i="1"/>
  <c r="S673" i="1" s="1"/>
  <c r="R686" i="1"/>
  <c r="S686" i="1" s="1"/>
  <c r="R715" i="1"/>
  <c r="S715" i="1" s="1"/>
  <c r="R735" i="1"/>
  <c r="S735" i="1" s="1"/>
  <c r="R751" i="1"/>
  <c r="S751" i="1" s="1"/>
  <c r="R759" i="1"/>
  <c r="S759" i="1" s="1"/>
  <c r="R767" i="1"/>
  <c r="S767" i="1" s="1"/>
  <c r="R804" i="1"/>
  <c r="S804" i="1" s="1"/>
  <c r="R812" i="1"/>
  <c r="S812" i="1" s="1"/>
  <c r="R829" i="1"/>
  <c r="S829" i="1" s="1"/>
  <c r="R838" i="1"/>
  <c r="S838" i="1" s="1"/>
  <c r="R843" i="1"/>
  <c r="S843" i="1" s="1"/>
  <c r="R886" i="1"/>
  <c r="S886" i="1" s="1"/>
  <c r="R904" i="1"/>
  <c r="S904" i="1" s="1"/>
  <c r="R908" i="1"/>
  <c r="S908" i="1" s="1"/>
  <c r="R934" i="1"/>
  <c r="S934" i="1" s="1"/>
  <c r="R943" i="1"/>
  <c r="S943" i="1" s="1"/>
  <c r="R952" i="1"/>
  <c r="S952" i="1" s="1"/>
  <c r="R960" i="1"/>
  <c r="S960" i="1" s="1"/>
  <c r="R973" i="1"/>
  <c r="S973" i="1" s="1"/>
  <c r="R998" i="1"/>
  <c r="S998" i="1" s="1"/>
  <c r="R1002" i="1"/>
  <c r="S1002" i="1" s="1"/>
  <c r="R1006" i="1"/>
  <c r="S1006" i="1" s="1"/>
  <c r="R1027" i="1"/>
  <c r="S1027" i="1" s="1"/>
  <c r="R1031" i="1"/>
  <c r="S1031" i="1" s="1"/>
  <c r="R1057" i="1"/>
  <c r="S1057" i="1" s="1"/>
  <c r="R1066" i="1"/>
  <c r="S1066" i="1" s="1"/>
  <c r="R1074" i="1"/>
  <c r="S1074" i="1" s="1"/>
  <c r="R1091" i="1"/>
  <c r="S1091" i="1" s="1"/>
  <c r="R1121" i="1"/>
  <c r="S1121" i="1" s="1"/>
  <c r="R1130" i="1"/>
  <c r="S1130" i="1" s="1"/>
  <c r="R1134" i="1"/>
  <c r="S1134" i="1" s="1"/>
  <c r="R1143" i="1"/>
  <c r="S1143" i="1" s="1"/>
  <c r="R1152" i="1"/>
  <c r="S1152" i="1" s="1"/>
  <c r="R1157" i="1"/>
  <c r="S1157" i="1" s="1"/>
  <c r="R1162" i="1"/>
  <c r="S1162" i="1" s="1"/>
  <c r="R1166" i="1"/>
  <c r="S1166" i="1" s="1"/>
  <c r="R1175" i="1"/>
  <c r="S1175" i="1" s="1"/>
  <c r="R1207" i="1"/>
  <c r="S1207" i="1" s="1"/>
  <c r="R1244" i="1"/>
  <c r="S1244" i="1" s="1"/>
  <c r="R1266" i="1"/>
  <c r="S1266" i="1" s="1"/>
  <c r="R1270" i="1"/>
  <c r="S1270" i="1" s="1"/>
  <c r="R1279" i="1"/>
  <c r="S1279" i="1" s="1"/>
  <c r="R1292" i="1"/>
  <c r="S1292" i="1" s="1"/>
  <c r="R1300" i="1"/>
  <c r="S1300" i="1" s="1"/>
  <c r="R1304" i="1"/>
  <c r="S1304" i="1" s="1"/>
  <c r="R1308" i="1"/>
  <c r="S1308" i="1" s="1"/>
  <c r="R1312" i="1"/>
  <c r="S1312" i="1" s="1"/>
  <c r="R1321" i="1"/>
  <c r="S1321" i="1" s="1"/>
  <c r="R1338" i="1"/>
  <c r="S1338" i="1" s="1"/>
  <c r="R1355" i="1"/>
  <c r="S1355" i="1" s="1"/>
  <c r="R1363" i="1"/>
  <c r="S1363" i="1" s="1"/>
  <c r="R1367" i="1"/>
  <c r="S1367" i="1" s="1"/>
  <c r="R1426" i="1"/>
  <c r="S1426" i="1" s="1"/>
  <c r="R1443" i="1"/>
  <c r="S1443" i="1" s="1"/>
  <c r="R1447" i="1"/>
  <c r="S1447" i="1" s="1"/>
  <c r="R1455" i="1"/>
  <c r="S1455" i="1" s="1"/>
  <c r="R1464" i="1"/>
  <c r="S1464" i="1" s="1"/>
  <c r="R1468" i="1"/>
  <c r="S1468" i="1" s="1"/>
  <c r="R1472" i="1"/>
  <c r="S1472" i="1" s="1"/>
  <c r="R1626" i="1"/>
  <c r="S1626" i="1" s="1"/>
  <c r="R1664" i="1"/>
  <c r="S1664" i="1" s="1"/>
  <c r="R1722" i="1"/>
  <c r="S1722" i="1" s="1"/>
  <c r="R396" i="1"/>
  <c r="S396" i="1" s="1"/>
  <c r="R400" i="1"/>
  <c r="S400" i="1" s="1"/>
  <c r="R598" i="1"/>
  <c r="S598" i="1" s="1"/>
  <c r="R614" i="1"/>
  <c r="S614" i="1" s="1"/>
  <c r="R647" i="1"/>
  <c r="S647" i="1" s="1"/>
  <c r="R651" i="1"/>
  <c r="S651" i="1" s="1"/>
  <c r="R656" i="1"/>
  <c r="S656" i="1" s="1"/>
  <c r="R660" i="1"/>
  <c r="S660" i="1" s="1"/>
  <c r="R664" i="1"/>
  <c r="S664" i="1" s="1"/>
  <c r="R668" i="1"/>
  <c r="S668" i="1" s="1"/>
  <c r="R676" i="1"/>
  <c r="S676" i="1" s="1"/>
  <c r="R685" i="1"/>
  <c r="S685" i="1" s="1"/>
  <c r="R710" i="1"/>
  <c r="S710" i="1" s="1"/>
  <c r="R722" i="1"/>
  <c r="S722" i="1" s="1"/>
  <c r="R738" i="1"/>
  <c r="S738" i="1" s="1"/>
  <c r="R762" i="1"/>
  <c r="S762" i="1" s="1"/>
  <c r="R803" i="1"/>
  <c r="S803" i="1" s="1"/>
  <c r="R832" i="1"/>
  <c r="S832" i="1" s="1"/>
  <c r="R837" i="1"/>
  <c r="S837" i="1" s="1"/>
  <c r="R863" i="1"/>
  <c r="S863" i="1" s="1"/>
  <c r="R876" i="1"/>
  <c r="S876" i="1" s="1"/>
  <c r="R898" i="1"/>
  <c r="S898" i="1" s="1"/>
  <c r="R903" i="1"/>
  <c r="S903" i="1" s="1"/>
  <c r="R916" i="1"/>
  <c r="S916" i="1" s="1"/>
  <c r="R929" i="1"/>
  <c r="S929" i="1" s="1"/>
  <c r="R933" i="1"/>
  <c r="S933" i="1" s="1"/>
  <c r="R942" i="1"/>
  <c r="S942" i="1" s="1"/>
  <c r="R955" i="1"/>
  <c r="S955" i="1" s="1"/>
  <c r="R972" i="1"/>
  <c r="S972" i="1" s="1"/>
  <c r="R976" i="1"/>
  <c r="S976" i="1" s="1"/>
  <c r="R997" i="1"/>
  <c r="S997" i="1" s="1"/>
  <c r="R1001" i="1"/>
  <c r="S1001" i="1" s="1"/>
  <c r="R1005" i="1"/>
  <c r="S1005" i="1" s="1"/>
  <c r="R1010" i="1"/>
  <c r="S1010" i="1" s="1"/>
  <c r="R1018" i="1"/>
  <c r="S1018" i="1" s="1"/>
  <c r="R1026" i="1"/>
  <c r="S1026" i="1" s="1"/>
  <c r="R1030" i="1"/>
  <c r="S1030" i="1" s="1"/>
  <c r="R1035" i="1"/>
  <c r="S1035" i="1" s="1"/>
  <c r="R1043" i="1"/>
  <c r="S1043" i="1" s="1"/>
  <c r="R1073" i="1"/>
  <c r="S1073" i="1" s="1"/>
  <c r="R1082" i="1"/>
  <c r="S1082" i="1" s="1"/>
  <c r="R1138" i="1"/>
  <c r="S1138" i="1" s="1"/>
  <c r="R1170" i="1"/>
  <c r="S1170" i="1" s="1"/>
  <c r="R1198" i="1"/>
  <c r="S1198" i="1" s="1"/>
  <c r="R1248" i="1"/>
  <c r="S1248" i="1" s="1"/>
  <c r="R1375" i="1"/>
  <c r="S1375" i="1" s="1"/>
  <c r="R1379" i="1"/>
  <c r="S1379" i="1" s="1"/>
  <c r="R1409" i="1"/>
  <c r="S1409" i="1" s="1"/>
  <c r="R1417" i="1"/>
  <c r="S1417" i="1" s="1"/>
  <c r="R1438" i="1"/>
  <c r="S1438" i="1" s="1"/>
  <c r="R693" i="1"/>
  <c r="S693" i="1" s="1"/>
  <c r="R705" i="1"/>
  <c r="S705" i="1" s="1"/>
  <c r="R770" i="1"/>
  <c r="S770" i="1" s="1"/>
  <c r="R774" i="1"/>
  <c r="S774" i="1" s="1"/>
  <c r="R778" i="1"/>
  <c r="S778" i="1" s="1"/>
  <c r="R782" i="1"/>
  <c r="S782" i="1" s="1"/>
  <c r="R790" i="1"/>
  <c r="S790" i="1" s="1"/>
  <c r="R794" i="1"/>
  <c r="S794" i="1" s="1"/>
  <c r="R823" i="1"/>
  <c r="S823" i="1" s="1"/>
  <c r="R827" i="1"/>
  <c r="S827" i="1" s="1"/>
  <c r="R841" i="1"/>
  <c r="S841" i="1" s="1"/>
  <c r="R871" i="1"/>
  <c r="S871" i="1" s="1"/>
  <c r="R880" i="1"/>
  <c r="S880" i="1" s="1"/>
  <c r="R893" i="1"/>
  <c r="S893" i="1" s="1"/>
  <c r="R911" i="1"/>
  <c r="S911" i="1" s="1"/>
  <c r="R920" i="1"/>
  <c r="S920" i="1" s="1"/>
  <c r="R924" i="1"/>
  <c r="S924" i="1" s="1"/>
  <c r="R928" i="1"/>
  <c r="S928" i="1" s="1"/>
  <c r="R967" i="1"/>
  <c r="S967" i="1" s="1"/>
  <c r="R1017" i="1"/>
  <c r="S1017" i="1" s="1"/>
  <c r="R1038" i="1"/>
  <c r="S1038" i="1" s="1"/>
  <c r="R1120" i="1"/>
  <c r="S1120" i="1" s="1"/>
  <c r="R1128" i="1"/>
  <c r="S1128" i="1" s="1"/>
  <c r="R1156" i="1"/>
  <c r="S1156" i="1" s="1"/>
  <c r="R1178" i="1"/>
  <c r="S1178" i="1" s="1"/>
  <c r="R1187" i="1"/>
  <c r="S1187" i="1" s="1"/>
  <c r="R1201" i="1"/>
  <c r="S1201" i="1" s="1"/>
  <c r="R1206" i="1"/>
  <c r="S1206" i="1" s="1"/>
  <c r="R1210" i="1"/>
  <c r="S1210" i="1" s="1"/>
  <c r="R1219" i="1"/>
  <c r="S1219" i="1" s="1"/>
  <c r="R1269" i="1"/>
  <c r="S1269" i="1" s="1"/>
  <c r="R1291" i="1"/>
  <c r="S1291" i="1" s="1"/>
  <c r="R1315" i="1"/>
  <c r="S1315" i="1" s="1"/>
  <c r="R1205" i="1"/>
  <c r="S1205" i="1" s="1"/>
  <c r="R1233" i="1"/>
  <c r="S1233" i="1" s="1"/>
  <c r="R1251" i="1"/>
  <c r="S1251" i="1" s="1"/>
  <c r="R1256" i="1"/>
  <c r="S1256" i="1" s="1"/>
  <c r="R1264" i="1"/>
  <c r="S1264" i="1" s="1"/>
  <c r="R1290" i="1"/>
  <c r="S1290" i="1" s="1"/>
  <c r="R1294" i="1"/>
  <c r="S1294" i="1" s="1"/>
  <c r="R1314" i="1"/>
  <c r="S1314" i="1" s="1"/>
  <c r="R1318" i="1"/>
  <c r="S1318" i="1" s="1"/>
  <c r="R1323" i="1"/>
  <c r="S1323" i="1" s="1"/>
  <c r="R1428" i="1"/>
  <c r="S1428" i="1" s="1"/>
  <c r="R1449" i="1"/>
  <c r="S1449" i="1" s="1"/>
  <c r="R133" i="1"/>
  <c r="S133" i="1" s="1"/>
  <c r="R146" i="1"/>
  <c r="S146" i="1" s="1"/>
  <c r="R150" i="1"/>
  <c r="S150" i="1" s="1"/>
  <c r="R183" i="1"/>
  <c r="S183" i="1" s="1"/>
  <c r="R188" i="1"/>
  <c r="S188" i="1" s="1"/>
  <c r="R200" i="1"/>
  <c r="S200" i="1" s="1"/>
  <c r="R386" i="1"/>
  <c r="S386" i="1" s="1"/>
  <c r="R390" i="1"/>
  <c r="S390" i="1" s="1"/>
  <c r="R435" i="1"/>
  <c r="S435" i="1" s="1"/>
  <c r="R439" i="1"/>
  <c r="S439" i="1" s="1"/>
  <c r="R443" i="1"/>
  <c r="S443" i="1" s="1"/>
  <c r="R447" i="1"/>
  <c r="S447" i="1" s="1"/>
  <c r="R451" i="1"/>
  <c r="S451" i="1" s="1"/>
  <c r="R455" i="1"/>
  <c r="S455" i="1" s="1"/>
  <c r="R459" i="1"/>
  <c r="S459" i="1" s="1"/>
  <c r="R463" i="1"/>
  <c r="S463" i="1" s="1"/>
  <c r="R467" i="1"/>
  <c r="S467" i="1" s="1"/>
  <c r="R471" i="1"/>
  <c r="S471" i="1" s="1"/>
  <c r="R475" i="1"/>
  <c r="S475" i="1" s="1"/>
  <c r="R479" i="1"/>
  <c r="S479" i="1" s="1"/>
  <c r="R483" i="1"/>
  <c r="S483" i="1" s="1"/>
  <c r="R487" i="1"/>
  <c r="S487" i="1" s="1"/>
  <c r="R491" i="1"/>
  <c r="S491" i="1" s="1"/>
  <c r="R495" i="1"/>
  <c r="S495" i="1" s="1"/>
  <c r="R499" i="1"/>
  <c r="S499" i="1" s="1"/>
  <c r="R503" i="1"/>
  <c r="S503" i="1" s="1"/>
  <c r="R511" i="1"/>
  <c r="S511" i="1" s="1"/>
  <c r="R515" i="1"/>
  <c r="S515" i="1" s="1"/>
  <c r="R519" i="1"/>
  <c r="S519" i="1" s="1"/>
  <c r="R523" i="1"/>
  <c r="S523" i="1" s="1"/>
  <c r="R527" i="1"/>
  <c r="S527" i="1" s="1"/>
  <c r="R531" i="1"/>
  <c r="S531" i="1" s="1"/>
  <c r="R535" i="1"/>
  <c r="S535" i="1" s="1"/>
  <c r="R539" i="1"/>
  <c r="S539" i="1" s="1"/>
  <c r="R543" i="1"/>
  <c r="S543" i="1" s="1"/>
  <c r="R547" i="1"/>
  <c r="S547" i="1" s="1"/>
  <c r="R551" i="1"/>
  <c r="S551" i="1" s="1"/>
  <c r="R555" i="1"/>
  <c r="S555" i="1" s="1"/>
  <c r="R559" i="1"/>
  <c r="S559" i="1" s="1"/>
  <c r="R563" i="1"/>
  <c r="S563" i="1" s="1"/>
  <c r="R567" i="1"/>
  <c r="S567" i="1" s="1"/>
  <c r="R576" i="1"/>
  <c r="S576" i="1" s="1"/>
  <c r="R592" i="1"/>
  <c r="S592" i="1" s="1"/>
  <c r="R625" i="1"/>
  <c r="S625" i="1" s="1"/>
  <c r="R629" i="1"/>
  <c r="S629" i="1" s="1"/>
  <c r="R641" i="1"/>
  <c r="S641" i="1" s="1"/>
  <c r="R654" i="1"/>
  <c r="S654" i="1" s="1"/>
  <c r="R683" i="1"/>
  <c r="S683" i="1" s="1"/>
  <c r="R688" i="1"/>
  <c r="S688" i="1" s="1"/>
  <c r="R692" i="1"/>
  <c r="S692" i="1" s="1"/>
  <c r="R696" i="1"/>
  <c r="S696" i="1" s="1"/>
  <c r="R700" i="1"/>
  <c r="S700" i="1" s="1"/>
  <c r="R769" i="1"/>
  <c r="S769" i="1" s="1"/>
  <c r="R773" i="1"/>
  <c r="S773" i="1" s="1"/>
  <c r="R777" i="1"/>
  <c r="S777" i="1" s="1"/>
  <c r="R785" i="1"/>
  <c r="S785" i="1" s="1"/>
  <c r="R793" i="1"/>
  <c r="S793" i="1" s="1"/>
  <c r="R818" i="1"/>
  <c r="S818" i="1" s="1"/>
  <c r="R826" i="1"/>
  <c r="S826" i="1" s="1"/>
  <c r="R835" i="1"/>
  <c r="S835" i="1" s="1"/>
  <c r="R870" i="1"/>
  <c r="S870" i="1" s="1"/>
  <c r="R879" i="1"/>
  <c r="S879" i="1" s="1"/>
  <c r="R910" i="1"/>
  <c r="S910" i="1" s="1"/>
  <c r="R914" i="1"/>
  <c r="S914" i="1" s="1"/>
  <c r="R919" i="1"/>
  <c r="S919" i="1" s="1"/>
  <c r="R927" i="1"/>
  <c r="S927" i="1" s="1"/>
  <c r="R954" i="1"/>
  <c r="S954" i="1" s="1"/>
  <c r="R1033" i="1"/>
  <c r="S1033" i="1" s="1"/>
  <c r="R1072" i="1"/>
  <c r="S1072" i="1" s="1"/>
  <c r="R1080" i="1"/>
  <c r="S1080" i="1" s="1"/>
  <c r="R1132" i="1"/>
  <c r="S1132" i="1" s="1"/>
  <c r="R1136" i="1"/>
  <c r="S1136" i="1" s="1"/>
  <c r="R1164" i="1"/>
  <c r="S1164" i="1" s="1"/>
  <c r="R1196" i="1"/>
  <c r="S1196" i="1" s="1"/>
  <c r="R571" i="1"/>
  <c r="S571" i="1" s="1"/>
  <c r="R649" i="1"/>
  <c r="S649" i="1" s="1"/>
  <c r="R658" i="1"/>
  <c r="S658" i="1" s="1"/>
  <c r="R666" i="1"/>
  <c r="S666" i="1" s="1"/>
  <c r="R764" i="1"/>
  <c r="S764" i="1" s="1"/>
  <c r="R768" i="1"/>
  <c r="S768" i="1" s="1"/>
  <c r="R805" i="1"/>
  <c r="S805" i="1" s="1"/>
  <c r="R809" i="1"/>
  <c r="S809" i="1" s="1"/>
  <c r="R830" i="1"/>
  <c r="S830" i="1" s="1"/>
  <c r="R839" i="1"/>
  <c r="S839" i="1" s="1"/>
  <c r="R844" i="1"/>
  <c r="S844" i="1" s="1"/>
  <c r="R861" i="1"/>
  <c r="S861" i="1" s="1"/>
  <c r="R865" i="1"/>
  <c r="S865" i="1" s="1"/>
  <c r="R887" i="1"/>
  <c r="S887" i="1" s="1"/>
  <c r="R905" i="1"/>
  <c r="S905" i="1" s="1"/>
  <c r="R940" i="1"/>
  <c r="S940" i="1" s="1"/>
  <c r="R944" i="1"/>
  <c r="S944" i="1" s="1"/>
  <c r="R961" i="1"/>
  <c r="S961" i="1" s="1"/>
  <c r="R970" i="1"/>
  <c r="S970" i="1" s="1"/>
  <c r="R974" i="1"/>
  <c r="S974" i="1" s="1"/>
  <c r="R999" i="1"/>
  <c r="S999" i="1" s="1"/>
  <c r="R1007" i="1"/>
  <c r="S1007" i="1" s="1"/>
  <c r="R1028" i="1"/>
  <c r="S1028" i="1" s="1"/>
  <c r="R1032" i="1"/>
  <c r="S1032" i="1" s="1"/>
  <c r="R1050" i="1"/>
  <c r="S1050" i="1" s="1"/>
  <c r="R1058" i="1"/>
  <c r="S1058" i="1" s="1"/>
  <c r="R1075" i="1"/>
  <c r="S1075" i="1" s="1"/>
  <c r="R1105" i="1"/>
  <c r="S1105" i="1" s="1"/>
  <c r="R1114" i="1"/>
  <c r="S1114" i="1" s="1"/>
  <c r="R1122" i="1"/>
  <c r="S1122" i="1" s="1"/>
  <c r="R1135" i="1"/>
  <c r="S1135" i="1" s="1"/>
  <c r="R1149" i="1"/>
  <c r="S1149" i="1" s="1"/>
  <c r="R1158" i="1"/>
  <c r="S1158" i="1" s="1"/>
  <c r="R1167" i="1"/>
  <c r="S1167" i="1" s="1"/>
  <c r="R1237" i="1"/>
  <c r="S1237" i="1" s="1"/>
  <c r="R1241" i="1"/>
  <c r="S1241" i="1" s="1"/>
  <c r="R1330" i="1"/>
  <c r="S1330" i="1" s="1"/>
  <c r="R1343" i="1"/>
  <c r="S1343" i="1" s="1"/>
  <c r="R1364" i="1"/>
  <c r="S1364" i="1" s="1"/>
  <c r="R1381" i="1"/>
  <c r="S1381" i="1" s="1"/>
  <c r="R1399" i="1"/>
  <c r="S1399" i="1" s="1"/>
  <c r="R1473" i="1"/>
  <c r="S1473" i="1" s="1"/>
  <c r="R1481" i="1"/>
  <c r="S1481" i="1" s="1"/>
  <c r="R1485" i="1"/>
  <c r="S1485" i="1" s="1"/>
  <c r="R1489" i="1"/>
  <c r="S1489" i="1" s="1"/>
  <c r="R1493" i="1"/>
  <c r="S1493" i="1" s="1"/>
  <c r="R1769" i="1"/>
  <c r="S1769" i="1" s="1"/>
  <c r="R1639" i="1"/>
  <c r="S1639" i="1" s="1"/>
  <c r="R1644" i="1"/>
  <c r="S1644" i="1" s="1"/>
  <c r="R1648" i="1"/>
  <c r="S1648" i="1" s="1"/>
  <c r="R1657" i="1"/>
  <c r="S1657" i="1" s="1"/>
  <c r="R1675" i="1"/>
  <c r="S1675" i="1" s="1"/>
  <c r="R1696" i="1"/>
  <c r="S1696" i="1" s="1"/>
  <c r="R1718" i="1"/>
  <c r="S1718" i="1" s="1"/>
  <c r="R1736" i="1"/>
  <c r="S1736" i="1" s="1"/>
  <c r="R1744" i="1"/>
  <c r="S1744" i="1" s="1"/>
  <c r="R1749" i="1"/>
  <c r="S1749" i="1" s="1"/>
  <c r="R1766" i="1"/>
  <c r="S1766" i="1" s="1"/>
  <c r="R1783" i="1"/>
  <c r="S1783" i="1" s="1"/>
  <c r="R1792" i="1"/>
  <c r="S1792" i="1" s="1"/>
  <c r="R1805" i="1"/>
  <c r="S1805" i="1" s="1"/>
  <c r="R1918" i="1"/>
  <c r="S1918" i="1" s="1"/>
  <c r="R1951" i="1"/>
  <c r="S1951" i="1" s="1"/>
  <c r="R2024" i="1"/>
  <c r="S2024" i="1" s="1"/>
  <c r="R2040" i="1"/>
  <c r="S2040" i="1" s="1"/>
  <c r="R2052" i="1"/>
  <c r="S2052" i="1" s="1"/>
  <c r="R2056" i="1"/>
  <c r="S2056" i="1" s="1"/>
  <c r="R2060" i="1"/>
  <c r="S2060" i="1" s="1"/>
  <c r="R2152" i="1"/>
  <c r="S2152" i="1" s="1"/>
  <c r="R2168" i="1"/>
  <c r="S2168" i="1" s="1"/>
  <c r="R2172" i="1"/>
  <c r="S2172" i="1" s="1"/>
  <c r="R2229" i="1"/>
  <c r="S2229" i="1" s="1"/>
  <c r="R2234" i="1"/>
  <c r="S2234" i="1" s="1"/>
  <c r="R2249" i="1"/>
  <c r="S2249" i="1" s="1"/>
  <c r="R2258" i="1"/>
  <c r="S2258" i="1" s="1"/>
  <c r="R2272" i="1"/>
  <c r="S2272" i="1" s="1"/>
  <c r="R2281" i="1"/>
  <c r="S2281" i="1" s="1"/>
  <c r="R2290" i="1"/>
  <c r="S2290" i="1" s="1"/>
  <c r="R2304" i="1"/>
  <c r="S2304" i="1" s="1"/>
  <c r="R2313" i="1"/>
  <c r="S2313" i="1" s="1"/>
  <c r="R2323" i="1"/>
  <c r="S2323" i="1" s="1"/>
  <c r="R2339" i="1"/>
  <c r="S2339" i="1" s="1"/>
  <c r="R2343" i="1"/>
  <c r="S2343" i="1" s="1"/>
  <c r="R2347" i="1"/>
  <c r="S2347" i="1" s="1"/>
  <c r="R2355" i="1"/>
  <c r="S2355" i="1" s="1"/>
  <c r="R2359" i="1"/>
  <c r="S2359" i="1" s="1"/>
  <c r="R2408" i="1"/>
  <c r="S2408" i="1" s="1"/>
  <c r="R2416" i="1"/>
  <c r="S2416" i="1" s="1"/>
  <c r="R2420" i="1"/>
  <c r="S2420" i="1" s="1"/>
  <c r="R2424" i="1"/>
  <c r="S2424" i="1" s="1"/>
  <c r="R2428" i="1"/>
  <c r="S2428" i="1" s="1"/>
  <c r="R2456" i="1"/>
  <c r="S2456" i="1" s="1"/>
  <c r="R2460" i="1"/>
  <c r="S2460" i="1" s="1"/>
  <c r="R2464" i="1"/>
  <c r="S2464" i="1" s="1"/>
  <c r="R2468" i="1"/>
  <c r="S2468" i="1" s="1"/>
  <c r="R2472" i="1"/>
  <c r="S2472" i="1" s="1"/>
  <c r="R2480" i="1"/>
  <c r="S2480" i="1" s="1"/>
  <c r="R2484" i="1"/>
  <c r="S2484" i="1" s="1"/>
  <c r="R2512" i="1"/>
  <c r="S2512" i="1" s="1"/>
  <c r="R2561" i="1"/>
  <c r="S2561" i="1" s="1"/>
  <c r="R2569" i="1"/>
  <c r="S2569" i="1" s="1"/>
  <c r="R2670" i="1"/>
  <c r="S2670" i="1" s="1"/>
  <c r="R2682" i="1"/>
  <c r="S2682" i="1" s="1"/>
  <c r="R1231" i="1"/>
  <c r="S1231" i="1" s="1"/>
  <c r="R1267" i="1"/>
  <c r="S1267" i="1" s="1"/>
  <c r="R1285" i="1"/>
  <c r="S1285" i="1" s="1"/>
  <c r="R1289" i="1"/>
  <c r="S1289" i="1" s="1"/>
  <c r="R1313" i="1"/>
  <c r="S1313" i="1" s="1"/>
  <c r="R1331" i="1"/>
  <c r="S1331" i="1" s="1"/>
  <c r="R1335" i="1"/>
  <c r="S1335" i="1" s="1"/>
  <c r="R1344" i="1"/>
  <c r="S1344" i="1" s="1"/>
  <c r="R1348" i="1"/>
  <c r="S1348" i="1" s="1"/>
  <c r="R1356" i="1"/>
  <c r="S1356" i="1" s="1"/>
  <c r="R1369" i="1"/>
  <c r="S1369" i="1" s="1"/>
  <c r="R1396" i="1"/>
  <c r="S1396" i="1" s="1"/>
  <c r="R1416" i="1"/>
  <c r="S1416" i="1" s="1"/>
  <c r="R1420" i="1"/>
  <c r="S1420" i="1" s="1"/>
  <c r="R1437" i="1"/>
  <c r="S1437" i="1" s="1"/>
  <c r="R1450" i="1"/>
  <c r="S1450" i="1" s="1"/>
  <c r="R1501" i="1"/>
  <c r="S1501" i="1" s="1"/>
  <c r="R1621" i="1"/>
  <c r="S1621" i="1" s="1"/>
  <c r="R1625" i="1"/>
  <c r="S1625" i="1" s="1"/>
  <c r="R1634" i="1"/>
  <c r="S1634" i="1" s="1"/>
  <c r="R1638" i="1"/>
  <c r="S1638" i="1" s="1"/>
  <c r="R1643" i="1"/>
  <c r="S1643" i="1" s="1"/>
  <c r="R1651" i="1"/>
  <c r="S1651" i="1" s="1"/>
  <c r="R1731" i="1"/>
  <c r="S1731" i="1" s="1"/>
  <c r="R1735" i="1"/>
  <c r="S1735" i="1" s="1"/>
  <c r="R1752" i="1"/>
  <c r="S1752" i="1" s="1"/>
  <c r="R1756" i="1"/>
  <c r="S1756" i="1" s="1"/>
  <c r="R1770" i="1"/>
  <c r="S1770" i="1" s="1"/>
  <c r="R1778" i="1"/>
  <c r="S1778" i="1" s="1"/>
  <c r="R1782" i="1"/>
  <c r="S1782" i="1" s="1"/>
  <c r="R1799" i="1"/>
  <c r="S1799" i="1" s="1"/>
  <c r="R1917" i="1"/>
  <c r="S1917" i="1" s="1"/>
  <c r="R1954" i="1"/>
  <c r="S1954" i="1" s="1"/>
  <c r="R1959" i="1"/>
  <c r="S1959" i="1" s="1"/>
  <c r="R1983" i="1"/>
  <c r="S1983" i="1" s="1"/>
  <c r="R2039" i="1"/>
  <c r="S2039" i="1" s="1"/>
  <c r="R2043" i="1"/>
  <c r="S2043" i="1" s="1"/>
  <c r="R2047" i="1"/>
  <c r="S2047" i="1" s="1"/>
  <c r="R2063" i="1"/>
  <c r="S2063" i="1" s="1"/>
  <c r="R2143" i="1"/>
  <c r="S2143" i="1" s="1"/>
  <c r="R2155" i="1"/>
  <c r="S2155" i="1" s="1"/>
  <c r="R2159" i="1"/>
  <c r="S2159" i="1" s="1"/>
  <c r="R2213" i="1"/>
  <c r="S2213" i="1" s="1"/>
  <c r="R2218" i="1"/>
  <c r="S2218" i="1" s="1"/>
  <c r="R2233" i="1"/>
  <c r="S2233" i="1" s="1"/>
  <c r="R2243" i="1"/>
  <c r="S2243" i="1" s="1"/>
  <c r="R2257" i="1"/>
  <c r="S2257" i="1" s="1"/>
  <c r="R2266" i="1"/>
  <c r="S2266" i="1" s="1"/>
  <c r="R2280" i="1"/>
  <c r="S2280" i="1" s="1"/>
  <c r="R2289" i="1"/>
  <c r="S2289" i="1" s="1"/>
  <c r="R2298" i="1"/>
  <c r="S2298" i="1" s="1"/>
  <c r="R2312" i="1"/>
  <c r="S2312" i="1" s="1"/>
  <c r="R2321" i="1"/>
  <c r="S2321" i="1" s="1"/>
  <c r="R2330" i="1"/>
  <c r="S2330" i="1" s="1"/>
  <c r="R2334" i="1"/>
  <c r="S2334" i="1" s="1"/>
  <c r="R2358" i="1"/>
  <c r="S2358" i="1" s="1"/>
  <c r="R2435" i="1"/>
  <c r="S2435" i="1" s="1"/>
  <c r="R2443" i="1"/>
  <c r="S2443" i="1" s="1"/>
  <c r="R2451" i="1"/>
  <c r="S2451" i="1" s="1"/>
  <c r="R2459" i="1"/>
  <c r="S2459" i="1" s="1"/>
  <c r="R2467" i="1"/>
  <c r="S2467" i="1" s="1"/>
  <c r="R2564" i="1"/>
  <c r="S2564" i="1" s="1"/>
  <c r="R2568" i="1"/>
  <c r="S2568" i="1" s="1"/>
  <c r="R2645" i="1"/>
  <c r="S2645" i="1" s="1"/>
  <c r="R2653" i="1"/>
  <c r="S2653" i="1" s="1"/>
  <c r="R2665" i="1"/>
  <c r="S2665" i="1" s="1"/>
  <c r="R2673" i="1"/>
  <c r="S2673" i="1" s="1"/>
  <c r="R2693" i="1"/>
  <c r="S2693" i="1" s="1"/>
  <c r="R1441" i="1"/>
  <c r="S1441" i="1" s="1"/>
  <c r="R1445" i="1"/>
  <c r="S1445" i="1" s="1"/>
  <c r="R1505" i="1"/>
  <c r="S1505" i="1" s="1"/>
  <c r="R1513" i="1"/>
  <c r="S1513" i="1" s="1"/>
  <c r="R1517" i="1"/>
  <c r="S1517" i="1" s="1"/>
  <c r="R1530" i="1"/>
  <c r="S1530" i="1" s="1"/>
  <c r="R1633" i="1"/>
  <c r="S1633" i="1" s="1"/>
  <c r="R1655" i="1"/>
  <c r="S1655" i="1" s="1"/>
  <c r="R1660" i="1"/>
  <c r="S1660" i="1" s="1"/>
  <c r="R1673" i="1"/>
  <c r="S1673" i="1" s="1"/>
  <c r="R1677" i="1"/>
  <c r="S1677" i="1" s="1"/>
  <c r="R1686" i="1"/>
  <c r="S1686" i="1" s="1"/>
  <c r="R1690" i="1"/>
  <c r="S1690" i="1" s="1"/>
  <c r="R1703" i="1"/>
  <c r="S1703" i="1" s="1"/>
  <c r="R1708" i="1"/>
  <c r="S1708" i="1" s="1"/>
  <c r="R1712" i="1"/>
  <c r="S1712" i="1" s="1"/>
  <c r="R1760" i="1"/>
  <c r="S1760" i="1" s="1"/>
  <c r="R1808" i="1"/>
  <c r="S1808" i="1" s="1"/>
  <c r="R1844" i="1"/>
  <c r="S1844" i="1" s="1"/>
  <c r="R1848" i="1"/>
  <c r="S1848" i="1" s="1"/>
  <c r="R1852" i="1"/>
  <c r="S1852" i="1" s="1"/>
  <c r="R1856" i="1"/>
  <c r="S1856" i="1" s="1"/>
  <c r="R1860" i="1"/>
  <c r="S1860" i="1" s="1"/>
  <c r="R1864" i="1"/>
  <c r="S1864" i="1" s="1"/>
  <c r="R1868" i="1"/>
  <c r="S1868" i="1" s="1"/>
  <c r="R1872" i="1"/>
  <c r="S1872" i="1" s="1"/>
  <c r="R1876" i="1"/>
  <c r="S1876" i="1" s="1"/>
  <c r="R1880" i="1"/>
  <c r="S1880" i="1" s="1"/>
  <c r="R1884" i="1"/>
  <c r="S1884" i="1" s="1"/>
  <c r="R1888" i="1"/>
  <c r="S1888" i="1" s="1"/>
  <c r="R1892" i="1"/>
  <c r="S1892" i="1" s="1"/>
  <c r="R1970" i="1"/>
  <c r="S1970" i="1" s="1"/>
  <c r="R2237" i="1"/>
  <c r="S2237" i="1" s="1"/>
  <c r="R2242" i="1"/>
  <c r="S2242" i="1" s="1"/>
  <c r="R2261" i="1"/>
  <c r="S2261" i="1" s="1"/>
  <c r="R2293" i="1"/>
  <c r="S2293" i="1" s="1"/>
  <c r="R2366" i="1"/>
  <c r="S2366" i="1" s="1"/>
  <c r="R2370" i="1"/>
  <c r="S2370" i="1" s="1"/>
  <c r="R2374" i="1"/>
  <c r="S2374" i="1" s="1"/>
  <c r="R2378" i="1"/>
  <c r="S2378" i="1" s="1"/>
  <c r="R2551" i="1"/>
  <c r="S2551" i="1" s="1"/>
  <c r="R2555" i="1"/>
  <c r="S2555" i="1" s="1"/>
  <c r="R2592" i="1"/>
  <c r="S2592" i="1" s="1"/>
  <c r="R2624" i="1"/>
  <c r="S2624" i="1" s="1"/>
  <c r="R2628" i="1"/>
  <c r="S2628" i="1" s="1"/>
  <c r="R2632" i="1"/>
  <c r="S2632" i="1" s="1"/>
  <c r="R1419" i="1"/>
  <c r="S1419" i="1" s="1"/>
  <c r="R1698" i="1"/>
  <c r="S1698" i="1" s="1"/>
  <c r="R1781" i="1"/>
  <c r="S1781" i="1" s="1"/>
  <c r="R1929" i="1"/>
  <c r="S1929" i="1" s="1"/>
  <c r="R1945" i="1"/>
  <c r="S1945" i="1" s="1"/>
  <c r="R2026" i="1"/>
  <c r="S2026" i="1" s="1"/>
  <c r="R2251" i="1"/>
  <c r="S2251" i="1" s="1"/>
  <c r="R2283" i="1"/>
  <c r="S2283" i="1" s="1"/>
  <c r="R2315" i="1"/>
  <c r="S2315" i="1" s="1"/>
  <c r="R1389" i="1"/>
  <c r="S1389" i="1" s="1"/>
  <c r="R1410" i="1"/>
  <c r="S1410" i="1" s="1"/>
  <c r="R1418" i="1"/>
  <c r="S1418" i="1" s="1"/>
  <c r="R1427" i="1"/>
  <c r="S1427" i="1" s="1"/>
  <c r="R1452" i="1"/>
  <c r="S1452" i="1" s="1"/>
  <c r="R1465" i="1"/>
  <c r="S1465" i="1" s="1"/>
  <c r="R1469" i="1"/>
  <c r="S1469" i="1" s="1"/>
  <c r="R1503" i="1"/>
  <c r="S1503" i="1" s="1"/>
  <c r="R1537" i="1"/>
  <c r="S1537" i="1" s="1"/>
  <c r="R1614" i="1"/>
  <c r="S1614" i="1" s="1"/>
  <c r="R1619" i="1"/>
  <c r="S1619" i="1" s="1"/>
  <c r="R1627" i="1"/>
  <c r="S1627" i="1" s="1"/>
  <c r="R1649" i="1"/>
  <c r="S1649" i="1" s="1"/>
  <c r="R1680" i="1"/>
  <c r="S1680" i="1" s="1"/>
  <c r="R1697" i="1"/>
  <c r="S1697" i="1" s="1"/>
  <c r="R1719" i="1"/>
  <c r="S1719" i="1" s="1"/>
  <c r="R1724" i="1"/>
  <c r="S1724" i="1" s="1"/>
  <c r="R1733" i="1"/>
  <c r="S1733" i="1" s="1"/>
  <c r="R1737" i="1"/>
  <c r="S1737" i="1" s="1"/>
  <c r="R1741" i="1"/>
  <c r="S1741" i="1" s="1"/>
  <c r="R1750" i="1"/>
  <c r="S1750" i="1" s="1"/>
  <c r="R1754" i="1"/>
  <c r="S1754" i="1" s="1"/>
  <c r="R1767" i="1"/>
  <c r="S1767" i="1" s="1"/>
  <c r="R1772" i="1"/>
  <c r="S1772" i="1" s="1"/>
  <c r="R1784" i="1"/>
  <c r="S1784" i="1" s="1"/>
  <c r="R1793" i="1"/>
  <c r="S1793" i="1" s="1"/>
  <c r="R1919" i="1"/>
  <c r="S1919" i="1" s="1"/>
  <c r="R1928" i="1"/>
  <c r="S1928" i="1" s="1"/>
  <c r="R1932" i="1"/>
  <c r="S1932" i="1" s="1"/>
  <c r="R1936" i="1"/>
  <c r="S1936" i="1" s="1"/>
  <c r="R1940" i="1"/>
  <c r="S1940" i="1" s="1"/>
  <c r="R1952" i="1"/>
  <c r="S1952" i="1" s="1"/>
  <c r="R2013" i="1"/>
  <c r="S2013" i="1" s="1"/>
  <c r="R2065" i="1"/>
  <c r="S2065" i="1" s="1"/>
  <c r="R2133" i="1"/>
  <c r="S2133" i="1" s="1"/>
  <c r="R2141" i="1"/>
  <c r="S2141" i="1" s="1"/>
  <c r="R2149" i="1"/>
  <c r="S2149" i="1" s="1"/>
  <c r="R2190" i="1"/>
  <c r="S2190" i="1" s="1"/>
  <c r="R2194" i="1"/>
  <c r="S2194" i="1" s="1"/>
  <c r="R2211" i="1"/>
  <c r="S2211" i="1" s="1"/>
  <c r="R2230" i="1"/>
  <c r="S2230" i="1" s="1"/>
  <c r="R2245" i="1"/>
  <c r="S2245" i="1" s="1"/>
  <c r="R2250" i="1"/>
  <c r="S2250" i="1" s="1"/>
  <c r="R2264" i="1"/>
  <c r="S2264" i="1" s="1"/>
  <c r="R2273" i="1"/>
  <c r="S2273" i="1" s="1"/>
  <c r="R2282" i="1"/>
  <c r="S2282" i="1" s="1"/>
  <c r="R2296" i="1"/>
  <c r="S2296" i="1" s="1"/>
  <c r="R2305" i="1"/>
  <c r="S2305" i="1" s="1"/>
  <c r="R2314" i="1"/>
  <c r="S2314" i="1" s="1"/>
  <c r="R2328" i="1"/>
  <c r="S2328" i="1" s="1"/>
  <c r="R2332" i="1"/>
  <c r="S2332" i="1" s="1"/>
  <c r="R2336" i="1"/>
  <c r="S2336" i="1" s="1"/>
  <c r="R2425" i="1"/>
  <c r="S2425" i="1" s="1"/>
  <c r="R2465" i="1"/>
  <c r="S2465" i="1" s="1"/>
  <c r="R2473" i="1"/>
  <c r="S2473" i="1" s="1"/>
  <c r="R2493" i="1"/>
  <c r="S2493" i="1" s="1"/>
  <c r="R2497" i="1"/>
  <c r="S2497" i="1" s="1"/>
  <c r="R2509" i="1"/>
  <c r="S2509" i="1" s="1"/>
  <c r="R2558" i="1"/>
  <c r="S2558" i="1" s="1"/>
  <c r="R2691" i="1"/>
  <c r="S2691" i="1" s="1"/>
  <c r="R2695" i="1"/>
  <c r="S2695" i="1" s="1"/>
  <c r="R3" i="1"/>
  <c r="S3" i="1" s="1"/>
  <c r="R7" i="1"/>
  <c r="S7" i="1" s="1"/>
  <c r="R11" i="1"/>
  <c r="S11" i="1" s="1"/>
  <c r="R15" i="1"/>
  <c r="S15" i="1" s="1"/>
  <c r="R19" i="1"/>
  <c r="S19" i="1" s="1"/>
  <c r="R23" i="1"/>
  <c r="S23" i="1" s="1"/>
  <c r="R27" i="1"/>
  <c r="S27" i="1" s="1"/>
  <c r="R32" i="1"/>
  <c r="S32" i="1" s="1"/>
  <c r="R42" i="1"/>
  <c r="S42" i="1" s="1"/>
  <c r="R47" i="1"/>
  <c r="S47" i="1" s="1"/>
  <c r="R62" i="1"/>
  <c r="S62" i="1" s="1"/>
  <c r="R91" i="1"/>
  <c r="S91" i="1" s="1"/>
  <c r="R96" i="1"/>
  <c r="S96" i="1" s="1"/>
  <c r="R106" i="1"/>
  <c r="S106" i="1" s="1"/>
  <c r="R111" i="1"/>
  <c r="S111" i="1" s="1"/>
  <c r="R126" i="1"/>
  <c r="S126" i="1" s="1"/>
  <c r="R155" i="1"/>
  <c r="S155" i="1" s="1"/>
  <c r="R160" i="1"/>
  <c r="S160" i="1" s="1"/>
  <c r="R170" i="1"/>
  <c r="S170" i="1" s="1"/>
  <c r="R175" i="1"/>
  <c r="S175" i="1" s="1"/>
  <c r="R190" i="1"/>
  <c r="S190" i="1" s="1"/>
  <c r="R209" i="1"/>
  <c r="S209" i="1" s="1"/>
  <c r="R213" i="1"/>
  <c r="S213" i="1" s="1"/>
  <c r="R217" i="1"/>
  <c r="S217" i="1" s="1"/>
  <c r="R221" i="1"/>
  <c r="S221" i="1" s="1"/>
  <c r="R225" i="1"/>
  <c r="S225" i="1" s="1"/>
  <c r="R229" i="1"/>
  <c r="S229" i="1" s="1"/>
  <c r="R233" i="1"/>
  <c r="S233" i="1" s="1"/>
  <c r="R237" i="1"/>
  <c r="S237" i="1" s="1"/>
  <c r="R241" i="1"/>
  <c r="S241" i="1" s="1"/>
  <c r="R245" i="1"/>
  <c r="S245" i="1" s="1"/>
  <c r="R249" i="1"/>
  <c r="S249" i="1" s="1"/>
  <c r="R253" i="1"/>
  <c r="S253" i="1" s="1"/>
  <c r="R257" i="1"/>
  <c r="S257" i="1" s="1"/>
  <c r="R261" i="1"/>
  <c r="S261" i="1" s="1"/>
  <c r="R265" i="1"/>
  <c r="S265" i="1" s="1"/>
  <c r="R269" i="1"/>
  <c r="S269" i="1" s="1"/>
  <c r="R273" i="1"/>
  <c r="S273" i="1" s="1"/>
  <c r="R277" i="1"/>
  <c r="S277" i="1" s="1"/>
  <c r="R281" i="1"/>
  <c r="S281" i="1" s="1"/>
  <c r="R285" i="1"/>
  <c r="S285" i="1" s="1"/>
  <c r="R289" i="1"/>
  <c r="S289" i="1" s="1"/>
  <c r="R293" i="1"/>
  <c r="S293" i="1" s="1"/>
  <c r="R297" i="1"/>
  <c r="S297" i="1" s="1"/>
  <c r="R301" i="1"/>
  <c r="S301" i="1" s="1"/>
  <c r="R305" i="1"/>
  <c r="S305" i="1" s="1"/>
  <c r="R309" i="1"/>
  <c r="S309" i="1" s="1"/>
  <c r="R313" i="1"/>
  <c r="S313" i="1" s="1"/>
  <c r="R317" i="1"/>
  <c r="S317" i="1" s="1"/>
  <c r="R321" i="1"/>
  <c r="S321" i="1" s="1"/>
  <c r="R325" i="1"/>
  <c r="S325" i="1" s="1"/>
  <c r="R329" i="1"/>
  <c r="S329" i="1" s="1"/>
  <c r="R333" i="1"/>
  <c r="S333" i="1" s="1"/>
  <c r="R337" i="1"/>
  <c r="S337" i="1" s="1"/>
  <c r="R341" i="1"/>
  <c r="S341" i="1" s="1"/>
  <c r="R345" i="1"/>
  <c r="S345" i="1" s="1"/>
  <c r="R358" i="1"/>
  <c r="S358" i="1" s="1"/>
  <c r="R410" i="1"/>
  <c r="S410" i="1" s="1"/>
  <c r="R414" i="1"/>
  <c r="S414" i="1" s="1"/>
  <c r="R701" i="1"/>
  <c r="S701" i="1" s="1"/>
  <c r="R2" i="1"/>
  <c r="S2" i="1" s="1"/>
  <c r="R6" i="1"/>
  <c r="S6" i="1" s="1"/>
  <c r="R10" i="1"/>
  <c r="S10" i="1" s="1"/>
  <c r="R14" i="1"/>
  <c r="S14" i="1" s="1"/>
  <c r="R18" i="1"/>
  <c r="S18" i="1" s="1"/>
  <c r="R22" i="1"/>
  <c r="S22" i="1" s="1"/>
  <c r="R26" i="1"/>
  <c r="S26" i="1" s="1"/>
  <c r="R31" i="1"/>
  <c r="S31" i="1" s="1"/>
  <c r="R46" i="1"/>
  <c r="S46" i="1" s="1"/>
  <c r="R75" i="1"/>
  <c r="S75" i="1" s="1"/>
  <c r="R80" i="1"/>
  <c r="S80" i="1" s="1"/>
  <c r="R90" i="1"/>
  <c r="S90" i="1" s="1"/>
  <c r="R95" i="1"/>
  <c r="S95" i="1" s="1"/>
  <c r="R110" i="1"/>
  <c r="S110" i="1" s="1"/>
  <c r="R139" i="1"/>
  <c r="S139" i="1" s="1"/>
  <c r="R144" i="1"/>
  <c r="S144" i="1" s="1"/>
  <c r="R154" i="1"/>
  <c r="S154" i="1" s="1"/>
  <c r="R159" i="1"/>
  <c r="S159" i="1" s="1"/>
  <c r="R174" i="1"/>
  <c r="S174" i="1" s="1"/>
  <c r="R203" i="1"/>
  <c r="S203" i="1" s="1"/>
  <c r="R208" i="1"/>
  <c r="S208" i="1" s="1"/>
  <c r="R212" i="1"/>
  <c r="S212" i="1" s="1"/>
  <c r="R216" i="1"/>
  <c r="S216" i="1" s="1"/>
  <c r="R220" i="1"/>
  <c r="S220" i="1" s="1"/>
  <c r="R224" i="1"/>
  <c r="S224" i="1" s="1"/>
  <c r="R228" i="1"/>
  <c r="S228" i="1" s="1"/>
  <c r="R232" i="1"/>
  <c r="S232" i="1" s="1"/>
  <c r="R236" i="1"/>
  <c r="S236" i="1" s="1"/>
  <c r="R240" i="1"/>
  <c r="S240" i="1" s="1"/>
  <c r="R244" i="1"/>
  <c r="S244" i="1" s="1"/>
  <c r="R248" i="1"/>
  <c r="S248" i="1" s="1"/>
  <c r="R252" i="1"/>
  <c r="S252" i="1" s="1"/>
  <c r="R256" i="1"/>
  <c r="S256" i="1" s="1"/>
  <c r="R260" i="1"/>
  <c r="S260" i="1" s="1"/>
  <c r="R264" i="1"/>
  <c r="S264" i="1" s="1"/>
  <c r="R268" i="1"/>
  <c r="S268" i="1" s="1"/>
  <c r="R392" i="1"/>
  <c r="S392" i="1" s="1"/>
  <c r="R637" i="1"/>
  <c r="S637" i="1" s="1"/>
  <c r="R5" i="1"/>
  <c r="S5" i="1" s="1"/>
  <c r="R9" i="1"/>
  <c r="S9" i="1" s="1"/>
  <c r="R13" i="1"/>
  <c r="S13" i="1" s="1"/>
  <c r="R17" i="1"/>
  <c r="S17" i="1" s="1"/>
  <c r="R21" i="1"/>
  <c r="S21" i="1" s="1"/>
  <c r="R25" i="1"/>
  <c r="S25" i="1" s="1"/>
  <c r="R30" i="1"/>
  <c r="S30" i="1" s="1"/>
  <c r="R59" i="1"/>
  <c r="S59" i="1" s="1"/>
  <c r="R64" i="1"/>
  <c r="S64" i="1" s="1"/>
  <c r="R74" i="1"/>
  <c r="S74" i="1" s="1"/>
  <c r="R79" i="1"/>
  <c r="S79" i="1" s="1"/>
  <c r="R94" i="1"/>
  <c r="S94" i="1" s="1"/>
  <c r="R123" i="1"/>
  <c r="S123" i="1" s="1"/>
  <c r="R128" i="1"/>
  <c r="S128" i="1" s="1"/>
  <c r="R138" i="1"/>
  <c r="S138" i="1" s="1"/>
  <c r="R143" i="1"/>
  <c r="S143" i="1" s="1"/>
  <c r="R158" i="1"/>
  <c r="S158" i="1" s="1"/>
  <c r="R187" i="1"/>
  <c r="S187" i="1" s="1"/>
  <c r="R192" i="1"/>
  <c r="S192" i="1" s="1"/>
  <c r="R202" i="1"/>
  <c r="S202" i="1" s="1"/>
  <c r="R207" i="1"/>
  <c r="S207" i="1" s="1"/>
  <c r="R211" i="1"/>
  <c r="S211" i="1" s="1"/>
  <c r="R215" i="1"/>
  <c r="S215" i="1" s="1"/>
  <c r="R219" i="1"/>
  <c r="S219" i="1" s="1"/>
  <c r="R223" i="1"/>
  <c r="S223" i="1" s="1"/>
  <c r="R227" i="1"/>
  <c r="S227" i="1" s="1"/>
  <c r="R231" i="1"/>
  <c r="S231" i="1" s="1"/>
  <c r="R235" i="1"/>
  <c r="S235" i="1" s="1"/>
  <c r="R239" i="1"/>
  <c r="S239" i="1" s="1"/>
  <c r="R243" i="1"/>
  <c r="S243" i="1" s="1"/>
  <c r="R247" i="1"/>
  <c r="S247" i="1" s="1"/>
  <c r="R251" i="1"/>
  <c r="S251" i="1" s="1"/>
  <c r="R255" i="1"/>
  <c r="S255" i="1" s="1"/>
  <c r="R259" i="1"/>
  <c r="S259" i="1" s="1"/>
  <c r="R263" i="1"/>
  <c r="S263" i="1" s="1"/>
  <c r="R267" i="1"/>
  <c r="S267" i="1" s="1"/>
  <c r="R271" i="1"/>
  <c r="S271" i="1" s="1"/>
  <c r="R275" i="1"/>
  <c r="S275" i="1" s="1"/>
  <c r="R279" i="1"/>
  <c r="S279" i="1" s="1"/>
  <c r="R283" i="1"/>
  <c r="S283" i="1" s="1"/>
  <c r="R287" i="1"/>
  <c r="S287" i="1" s="1"/>
  <c r="R291" i="1"/>
  <c r="S291" i="1" s="1"/>
  <c r="R295" i="1"/>
  <c r="S295" i="1" s="1"/>
  <c r="R299" i="1"/>
  <c r="S299" i="1" s="1"/>
  <c r="R303" i="1"/>
  <c r="S303" i="1" s="1"/>
  <c r="R307" i="1"/>
  <c r="S307" i="1" s="1"/>
  <c r="R311" i="1"/>
  <c r="S311" i="1" s="1"/>
  <c r="R315" i="1"/>
  <c r="S315" i="1" s="1"/>
  <c r="R319" i="1"/>
  <c r="S319" i="1" s="1"/>
  <c r="R323" i="1"/>
  <c r="S323" i="1" s="1"/>
  <c r="R327" i="1"/>
  <c r="S327" i="1" s="1"/>
  <c r="R331" i="1"/>
  <c r="S331" i="1" s="1"/>
  <c r="R335" i="1"/>
  <c r="S335" i="1" s="1"/>
  <c r="R339" i="1"/>
  <c r="S339" i="1" s="1"/>
  <c r="R343" i="1"/>
  <c r="S343" i="1" s="1"/>
  <c r="R4" i="1"/>
  <c r="S4" i="1" s="1"/>
  <c r="R8" i="1"/>
  <c r="S8" i="1" s="1"/>
  <c r="R12" i="1"/>
  <c r="S12" i="1" s="1"/>
  <c r="R16" i="1"/>
  <c r="S16" i="1" s="1"/>
  <c r="R20" i="1"/>
  <c r="S20" i="1" s="1"/>
  <c r="R24" i="1"/>
  <c r="S24" i="1" s="1"/>
  <c r="R43" i="1"/>
  <c r="S43" i="1" s="1"/>
  <c r="R48" i="1"/>
  <c r="S48" i="1" s="1"/>
  <c r="R58" i="1"/>
  <c r="S58" i="1" s="1"/>
  <c r="R63" i="1"/>
  <c r="S63" i="1" s="1"/>
  <c r="R78" i="1"/>
  <c r="S78" i="1" s="1"/>
  <c r="R107" i="1"/>
  <c r="S107" i="1" s="1"/>
  <c r="R112" i="1"/>
  <c r="S112" i="1" s="1"/>
  <c r="R122" i="1"/>
  <c r="S122" i="1" s="1"/>
  <c r="R127" i="1"/>
  <c r="S127" i="1" s="1"/>
  <c r="R142" i="1"/>
  <c r="S142" i="1" s="1"/>
  <c r="R171" i="1"/>
  <c r="S171" i="1" s="1"/>
  <c r="R176" i="1"/>
  <c r="S176" i="1" s="1"/>
  <c r="R186" i="1"/>
  <c r="S186" i="1" s="1"/>
  <c r="R191" i="1"/>
  <c r="S191" i="1" s="1"/>
  <c r="R206" i="1"/>
  <c r="S206" i="1" s="1"/>
  <c r="R210" i="1"/>
  <c r="S210" i="1" s="1"/>
  <c r="R214" i="1"/>
  <c r="S214" i="1" s="1"/>
  <c r="R218" i="1"/>
  <c r="S218" i="1" s="1"/>
  <c r="R222" i="1"/>
  <c r="S222" i="1" s="1"/>
  <c r="R226" i="1"/>
  <c r="S226" i="1" s="1"/>
  <c r="R230" i="1"/>
  <c r="S230" i="1" s="1"/>
  <c r="R234" i="1"/>
  <c r="S234" i="1" s="1"/>
  <c r="R238" i="1"/>
  <c r="S238" i="1" s="1"/>
  <c r="R242" i="1"/>
  <c r="S242" i="1" s="1"/>
  <c r="R246" i="1"/>
  <c r="S246" i="1" s="1"/>
  <c r="R250" i="1"/>
  <c r="S250" i="1" s="1"/>
  <c r="R254" i="1"/>
  <c r="S254" i="1" s="1"/>
  <c r="R258" i="1"/>
  <c r="S258" i="1" s="1"/>
  <c r="R262" i="1"/>
  <c r="S262" i="1" s="1"/>
  <c r="R266" i="1"/>
  <c r="S266" i="1" s="1"/>
  <c r="R270" i="1"/>
  <c r="S270" i="1" s="1"/>
  <c r="R274" i="1"/>
  <c r="S274" i="1" s="1"/>
  <c r="R368" i="1"/>
  <c r="S368" i="1" s="1"/>
  <c r="R623" i="1"/>
  <c r="S623" i="1" s="1"/>
  <c r="R412" i="1"/>
  <c r="S412" i="1" s="1"/>
  <c r="R514" i="1"/>
  <c r="S514" i="1" s="1"/>
  <c r="R525" i="1"/>
  <c r="S525" i="1" s="1"/>
  <c r="R530" i="1"/>
  <c r="S530" i="1" s="1"/>
  <c r="R541" i="1"/>
  <c r="S541" i="1" s="1"/>
  <c r="R546" i="1"/>
  <c r="S546" i="1" s="1"/>
  <c r="R557" i="1"/>
  <c r="S557" i="1" s="1"/>
  <c r="R562" i="1"/>
  <c r="S562" i="1" s="1"/>
  <c r="R577" i="1"/>
  <c r="S577" i="1" s="1"/>
  <c r="R608" i="1"/>
  <c r="S608" i="1" s="1"/>
  <c r="R617" i="1"/>
  <c r="S617" i="1" s="1"/>
  <c r="R621" i="1"/>
  <c r="S621" i="1" s="1"/>
  <c r="R630" i="1"/>
  <c r="S630" i="1" s="1"/>
  <c r="R640" i="1"/>
  <c r="S640" i="1" s="1"/>
  <c r="R659" i="1"/>
  <c r="S659" i="1" s="1"/>
  <c r="R674" i="1"/>
  <c r="S674" i="1" s="1"/>
  <c r="R689" i="1"/>
  <c r="S689" i="1" s="1"/>
  <c r="R694" i="1"/>
  <c r="S694" i="1" s="1"/>
  <c r="R704" i="1"/>
  <c r="S704" i="1" s="1"/>
  <c r="R723" i="1"/>
  <c r="S723" i="1" s="1"/>
  <c r="R727" i="1"/>
  <c r="S727" i="1" s="1"/>
  <c r="R745" i="1"/>
  <c r="S745" i="1" s="1"/>
  <c r="R763" i="1"/>
  <c r="S763" i="1" s="1"/>
  <c r="R799" i="1"/>
  <c r="S799" i="1" s="1"/>
  <c r="R848" i="1"/>
  <c r="S848" i="1" s="1"/>
  <c r="R754" i="1"/>
  <c r="S754" i="1" s="1"/>
  <c r="R572" i="1"/>
  <c r="S572" i="1" s="1"/>
  <c r="R798" i="1"/>
  <c r="S798" i="1" s="1"/>
  <c r="R272" i="1"/>
  <c r="S272" i="1" s="1"/>
  <c r="R276" i="1"/>
  <c r="S276" i="1" s="1"/>
  <c r="R280" i="1"/>
  <c r="S280" i="1" s="1"/>
  <c r="R284" i="1"/>
  <c r="S284" i="1" s="1"/>
  <c r="R288" i="1"/>
  <c r="S288" i="1" s="1"/>
  <c r="R292" i="1"/>
  <c r="S292" i="1" s="1"/>
  <c r="R296" i="1"/>
  <c r="S296" i="1" s="1"/>
  <c r="R300" i="1"/>
  <c r="S300" i="1" s="1"/>
  <c r="R304" i="1"/>
  <c r="S304" i="1" s="1"/>
  <c r="R308" i="1"/>
  <c r="S308" i="1" s="1"/>
  <c r="R312" i="1"/>
  <c r="S312" i="1" s="1"/>
  <c r="R316" i="1"/>
  <c r="S316" i="1" s="1"/>
  <c r="R320" i="1"/>
  <c r="S320" i="1" s="1"/>
  <c r="R324" i="1"/>
  <c r="S324" i="1" s="1"/>
  <c r="R328" i="1"/>
  <c r="S328" i="1" s="1"/>
  <c r="R332" i="1"/>
  <c r="S332" i="1" s="1"/>
  <c r="R336" i="1"/>
  <c r="S336" i="1" s="1"/>
  <c r="R340" i="1"/>
  <c r="S340" i="1" s="1"/>
  <c r="R344" i="1"/>
  <c r="S344" i="1" s="1"/>
  <c r="R348" i="1"/>
  <c r="S348" i="1" s="1"/>
  <c r="R352" i="1"/>
  <c r="S352" i="1" s="1"/>
  <c r="R362" i="1"/>
  <c r="S362" i="1" s="1"/>
  <c r="R366" i="1"/>
  <c r="S366" i="1" s="1"/>
  <c r="R384" i="1"/>
  <c r="S384" i="1" s="1"/>
  <c r="R402" i="1"/>
  <c r="S402" i="1" s="1"/>
  <c r="R406" i="1"/>
  <c r="S406" i="1" s="1"/>
  <c r="R436" i="1"/>
  <c r="S436" i="1" s="1"/>
  <c r="R440" i="1"/>
  <c r="S440" i="1" s="1"/>
  <c r="R444" i="1"/>
  <c r="S444" i="1" s="1"/>
  <c r="R448" i="1"/>
  <c r="S448" i="1" s="1"/>
  <c r="R452" i="1"/>
  <c r="S452" i="1" s="1"/>
  <c r="R456" i="1"/>
  <c r="S456" i="1" s="1"/>
  <c r="R460" i="1"/>
  <c r="S460" i="1" s="1"/>
  <c r="R464" i="1"/>
  <c r="S464" i="1" s="1"/>
  <c r="R468" i="1"/>
  <c r="S468" i="1" s="1"/>
  <c r="R472" i="1"/>
  <c r="S472" i="1" s="1"/>
  <c r="R476" i="1"/>
  <c r="S476" i="1" s="1"/>
  <c r="R480" i="1"/>
  <c r="S480" i="1" s="1"/>
  <c r="R484" i="1"/>
  <c r="S484" i="1" s="1"/>
  <c r="R488" i="1"/>
  <c r="S488" i="1" s="1"/>
  <c r="R492" i="1"/>
  <c r="S492" i="1" s="1"/>
  <c r="R496" i="1"/>
  <c r="S496" i="1" s="1"/>
  <c r="R500" i="1"/>
  <c r="S500" i="1" s="1"/>
  <c r="R518" i="1"/>
  <c r="S518" i="1" s="1"/>
  <c r="R528" i="1"/>
  <c r="S528" i="1" s="1"/>
  <c r="R534" i="1"/>
  <c r="S534" i="1" s="1"/>
  <c r="R544" i="1"/>
  <c r="S544" i="1" s="1"/>
  <c r="R550" i="1"/>
  <c r="S550" i="1" s="1"/>
  <c r="R560" i="1"/>
  <c r="S560" i="1" s="1"/>
  <c r="R566" i="1"/>
  <c r="S566" i="1" s="1"/>
  <c r="R580" i="1"/>
  <c r="S580" i="1" s="1"/>
  <c r="R593" i="1"/>
  <c r="S593" i="1" s="1"/>
  <c r="R602" i="1"/>
  <c r="S602" i="1" s="1"/>
  <c r="R620" i="1"/>
  <c r="S620" i="1" s="1"/>
  <c r="R624" i="1"/>
  <c r="S624" i="1" s="1"/>
  <c r="R633" i="1"/>
  <c r="S633" i="1" s="1"/>
  <c r="R638" i="1"/>
  <c r="S638" i="1" s="1"/>
  <c r="R648" i="1"/>
  <c r="S648" i="1" s="1"/>
  <c r="R667" i="1"/>
  <c r="S667" i="1" s="1"/>
  <c r="R682" i="1"/>
  <c r="S682" i="1" s="1"/>
  <c r="R697" i="1"/>
  <c r="S697" i="1" s="1"/>
  <c r="R702" i="1"/>
  <c r="S702" i="1" s="1"/>
  <c r="R721" i="1"/>
  <c r="S721" i="1" s="1"/>
  <c r="R730" i="1"/>
  <c r="S730" i="1" s="1"/>
  <c r="R779" i="1"/>
  <c r="S779" i="1" s="1"/>
  <c r="R784" i="1"/>
  <c r="S784" i="1" s="1"/>
  <c r="R789" i="1"/>
  <c r="S789" i="1" s="1"/>
  <c r="R822" i="1"/>
  <c r="S822" i="1" s="1"/>
  <c r="R869" i="1"/>
  <c r="S869" i="1" s="1"/>
  <c r="R517" i="1"/>
  <c r="S517" i="1" s="1"/>
  <c r="R522" i="1"/>
  <c r="S522" i="1" s="1"/>
  <c r="R533" i="1"/>
  <c r="S533" i="1" s="1"/>
  <c r="R538" i="1"/>
  <c r="S538" i="1" s="1"/>
  <c r="R549" i="1"/>
  <c r="S549" i="1" s="1"/>
  <c r="R554" i="1"/>
  <c r="S554" i="1" s="1"/>
  <c r="R565" i="1"/>
  <c r="S565" i="1" s="1"/>
  <c r="R579" i="1"/>
  <c r="S579" i="1" s="1"/>
  <c r="R584" i="1"/>
  <c r="S584" i="1" s="1"/>
  <c r="R610" i="1"/>
  <c r="S610" i="1" s="1"/>
  <c r="R619" i="1"/>
  <c r="S619" i="1" s="1"/>
  <c r="R642" i="1"/>
  <c r="S642" i="1" s="1"/>
  <c r="R657" i="1"/>
  <c r="S657" i="1" s="1"/>
  <c r="R662" i="1"/>
  <c r="S662" i="1" s="1"/>
  <c r="R672" i="1"/>
  <c r="S672" i="1" s="1"/>
  <c r="R691" i="1"/>
  <c r="S691" i="1" s="1"/>
  <c r="R706" i="1"/>
  <c r="S706" i="1" s="1"/>
  <c r="R711" i="1"/>
  <c r="S711" i="1" s="1"/>
  <c r="R725" i="1"/>
  <c r="S725" i="1" s="1"/>
  <c r="R729" i="1"/>
  <c r="S729" i="1" s="1"/>
  <c r="R783" i="1"/>
  <c r="S783" i="1" s="1"/>
  <c r="R816" i="1"/>
  <c r="S816" i="1" s="1"/>
  <c r="R859" i="1"/>
  <c r="S859" i="1" s="1"/>
  <c r="R864" i="1"/>
  <c r="S864" i="1" s="1"/>
  <c r="R596" i="1"/>
  <c r="S596" i="1" s="1"/>
  <c r="R810" i="1"/>
  <c r="S810" i="1" s="1"/>
  <c r="R815" i="1"/>
  <c r="S815" i="1" s="1"/>
  <c r="R849" i="1"/>
  <c r="S849" i="1" s="1"/>
  <c r="R854" i="1"/>
  <c r="S854" i="1" s="1"/>
  <c r="R278" i="1"/>
  <c r="S278" i="1" s="1"/>
  <c r="R282" i="1"/>
  <c r="S282" i="1" s="1"/>
  <c r="R286" i="1"/>
  <c r="S286" i="1" s="1"/>
  <c r="R290" i="1"/>
  <c r="S290" i="1" s="1"/>
  <c r="R294" i="1"/>
  <c r="S294" i="1" s="1"/>
  <c r="R298" i="1"/>
  <c r="S298" i="1" s="1"/>
  <c r="R302" i="1"/>
  <c r="S302" i="1" s="1"/>
  <c r="R306" i="1"/>
  <c r="S306" i="1" s="1"/>
  <c r="R310" i="1"/>
  <c r="S310" i="1" s="1"/>
  <c r="R314" i="1"/>
  <c r="S314" i="1" s="1"/>
  <c r="R318" i="1"/>
  <c r="S318" i="1" s="1"/>
  <c r="R322" i="1"/>
  <c r="S322" i="1" s="1"/>
  <c r="R326" i="1"/>
  <c r="S326" i="1" s="1"/>
  <c r="R330" i="1"/>
  <c r="S330" i="1" s="1"/>
  <c r="R334" i="1"/>
  <c r="S334" i="1" s="1"/>
  <c r="R338" i="1"/>
  <c r="S338" i="1" s="1"/>
  <c r="R342" i="1"/>
  <c r="S342" i="1" s="1"/>
  <c r="R346" i="1"/>
  <c r="S346" i="1" s="1"/>
  <c r="R350" i="1"/>
  <c r="S350" i="1" s="1"/>
  <c r="R364" i="1"/>
  <c r="S364" i="1" s="1"/>
  <c r="R404" i="1"/>
  <c r="S404" i="1" s="1"/>
  <c r="R408" i="1"/>
  <c r="S408" i="1" s="1"/>
  <c r="R434" i="1"/>
  <c r="S434" i="1" s="1"/>
  <c r="R438" i="1"/>
  <c r="S438" i="1" s="1"/>
  <c r="R442" i="1"/>
  <c r="S442" i="1" s="1"/>
  <c r="R446" i="1"/>
  <c r="S446" i="1" s="1"/>
  <c r="R450" i="1"/>
  <c r="S450" i="1" s="1"/>
  <c r="R454" i="1"/>
  <c r="S454" i="1" s="1"/>
  <c r="R458" i="1"/>
  <c r="S458" i="1" s="1"/>
  <c r="R462" i="1"/>
  <c r="S462" i="1" s="1"/>
  <c r="R466" i="1"/>
  <c r="S466" i="1" s="1"/>
  <c r="R470" i="1"/>
  <c r="S470" i="1" s="1"/>
  <c r="R474" i="1"/>
  <c r="S474" i="1" s="1"/>
  <c r="R478" i="1"/>
  <c r="S478" i="1" s="1"/>
  <c r="R482" i="1"/>
  <c r="S482" i="1" s="1"/>
  <c r="R486" i="1"/>
  <c r="S486" i="1" s="1"/>
  <c r="R490" i="1"/>
  <c r="S490" i="1" s="1"/>
  <c r="R494" i="1"/>
  <c r="S494" i="1" s="1"/>
  <c r="R498" i="1"/>
  <c r="S498" i="1" s="1"/>
  <c r="R506" i="1"/>
  <c r="S506" i="1" s="1"/>
  <c r="R520" i="1"/>
  <c r="S520" i="1" s="1"/>
  <c r="R526" i="1"/>
  <c r="S526" i="1" s="1"/>
  <c r="R536" i="1"/>
  <c r="S536" i="1" s="1"/>
  <c r="R542" i="1"/>
  <c r="S542" i="1" s="1"/>
  <c r="R552" i="1"/>
  <c r="S552" i="1" s="1"/>
  <c r="R558" i="1"/>
  <c r="S558" i="1" s="1"/>
  <c r="R568" i="1"/>
  <c r="S568" i="1" s="1"/>
  <c r="R573" i="1"/>
  <c r="S573" i="1" s="1"/>
  <c r="R595" i="1"/>
  <c r="S595" i="1" s="1"/>
  <c r="R600" i="1"/>
  <c r="S600" i="1" s="1"/>
  <c r="R626" i="1"/>
  <c r="S626" i="1" s="1"/>
  <c r="R635" i="1"/>
  <c r="S635" i="1" s="1"/>
  <c r="R650" i="1"/>
  <c r="S650" i="1" s="1"/>
  <c r="R665" i="1"/>
  <c r="S665" i="1" s="1"/>
  <c r="R670" i="1"/>
  <c r="S670" i="1" s="1"/>
  <c r="R680" i="1"/>
  <c r="S680" i="1" s="1"/>
  <c r="R699" i="1"/>
  <c r="S699" i="1" s="1"/>
  <c r="R714" i="1"/>
  <c r="S714" i="1" s="1"/>
  <c r="R719" i="1"/>
  <c r="S719" i="1" s="1"/>
  <c r="R741" i="1"/>
  <c r="S741" i="1" s="1"/>
  <c r="R746" i="1"/>
  <c r="S746" i="1" s="1"/>
  <c r="R811" i="1"/>
  <c r="S811" i="1" s="1"/>
  <c r="R817" i="1"/>
  <c r="S817" i="1" s="1"/>
  <c r="R828" i="1"/>
  <c r="S828" i="1" s="1"/>
  <c r="R833" i="1"/>
  <c r="S833" i="1" s="1"/>
  <c r="R845" i="1"/>
  <c r="S845" i="1" s="1"/>
  <c r="R850" i="1"/>
  <c r="S850" i="1" s="1"/>
  <c r="R855" i="1"/>
  <c r="S855" i="1" s="1"/>
  <c r="R860" i="1"/>
  <c r="S860" i="1" s="1"/>
  <c r="R875" i="1"/>
  <c r="S875" i="1" s="1"/>
  <c r="R892" i="1"/>
  <c r="S892" i="1" s="1"/>
  <c r="R909" i="1"/>
  <c r="S909" i="1" s="1"/>
  <c r="R951" i="1"/>
  <c r="S951" i="1" s="1"/>
  <c r="R957" i="1"/>
  <c r="S957" i="1" s="1"/>
  <c r="R977" i="1"/>
  <c r="S977" i="1" s="1"/>
  <c r="R982" i="1"/>
  <c r="S982" i="1" s="1"/>
  <c r="R988" i="1"/>
  <c r="S988" i="1" s="1"/>
  <c r="R1013" i="1"/>
  <c r="S1013" i="1" s="1"/>
  <c r="R1023" i="1"/>
  <c r="S1023" i="1" s="1"/>
  <c r="R1044" i="1"/>
  <c r="S1044" i="1" s="1"/>
  <c r="R1054" i="1"/>
  <c r="S1054" i="1" s="1"/>
  <c r="R1060" i="1"/>
  <c r="S1060" i="1" s="1"/>
  <c r="R1070" i="1"/>
  <c r="S1070" i="1" s="1"/>
  <c r="R1076" i="1"/>
  <c r="S1076" i="1" s="1"/>
  <c r="R1086" i="1"/>
  <c r="S1086" i="1" s="1"/>
  <c r="R1092" i="1"/>
  <c r="S1092" i="1" s="1"/>
  <c r="R1102" i="1"/>
  <c r="S1102" i="1" s="1"/>
  <c r="R1108" i="1"/>
  <c r="S1108" i="1" s="1"/>
  <c r="R1118" i="1"/>
  <c r="S1118" i="1" s="1"/>
  <c r="R1124" i="1"/>
  <c r="S1124" i="1" s="1"/>
  <c r="R1176" i="1"/>
  <c r="S1176" i="1" s="1"/>
  <c r="R1208" i="1"/>
  <c r="S1208" i="1" s="1"/>
  <c r="R1272" i="1"/>
  <c r="S1272" i="1" s="1"/>
  <c r="R1309" i="1"/>
  <c r="S1309" i="1" s="1"/>
  <c r="R1327" i="1"/>
  <c r="S1327" i="1" s="1"/>
  <c r="R1354" i="1"/>
  <c r="S1354" i="1" s="1"/>
  <c r="R1359" i="1"/>
  <c r="S1359" i="1" s="1"/>
  <c r="R1425" i="1"/>
  <c r="S1425" i="1" s="1"/>
  <c r="R1487" i="1"/>
  <c r="S1487" i="1" s="1"/>
  <c r="R1496" i="1"/>
  <c r="S1496" i="1" s="1"/>
  <c r="R1514" i="1"/>
  <c r="S1514" i="1" s="1"/>
  <c r="R1535" i="1"/>
  <c r="S1535" i="1" s="1"/>
  <c r="R1622" i="1"/>
  <c r="S1622" i="1" s="1"/>
  <c r="R874" i="1"/>
  <c r="S874" i="1" s="1"/>
  <c r="R885" i="1"/>
  <c r="S885" i="1" s="1"/>
  <c r="R890" i="1"/>
  <c r="S890" i="1" s="1"/>
  <c r="R896" i="1"/>
  <c r="S896" i="1" s="1"/>
  <c r="R907" i="1"/>
  <c r="S907" i="1" s="1"/>
  <c r="R923" i="1"/>
  <c r="S923" i="1" s="1"/>
  <c r="R945" i="1"/>
  <c r="S945" i="1" s="1"/>
  <c r="R950" i="1"/>
  <c r="S950" i="1" s="1"/>
  <c r="R956" i="1"/>
  <c r="S956" i="1" s="1"/>
  <c r="R981" i="1"/>
  <c r="S981" i="1" s="1"/>
  <c r="R991" i="1"/>
  <c r="S991" i="1" s="1"/>
  <c r="R1012" i="1"/>
  <c r="S1012" i="1" s="1"/>
  <c r="R1022" i="1"/>
  <c r="S1022" i="1" s="1"/>
  <c r="R1047" i="1"/>
  <c r="S1047" i="1" s="1"/>
  <c r="R1053" i="1"/>
  <c r="S1053" i="1" s="1"/>
  <c r="R1063" i="1"/>
  <c r="S1063" i="1" s="1"/>
  <c r="R1069" i="1"/>
  <c r="S1069" i="1" s="1"/>
  <c r="R1079" i="1"/>
  <c r="S1079" i="1" s="1"/>
  <c r="R1085" i="1"/>
  <c r="S1085" i="1" s="1"/>
  <c r="R1095" i="1"/>
  <c r="S1095" i="1" s="1"/>
  <c r="R1101" i="1"/>
  <c r="S1101" i="1" s="1"/>
  <c r="R1111" i="1"/>
  <c r="S1111" i="1" s="1"/>
  <c r="R1117" i="1"/>
  <c r="S1117" i="1" s="1"/>
  <c r="R1127" i="1"/>
  <c r="S1127" i="1" s="1"/>
  <c r="R1200" i="1"/>
  <c r="S1200" i="1" s="1"/>
  <c r="R1762" i="1"/>
  <c r="S1762" i="1" s="1"/>
  <c r="R1394" i="1"/>
  <c r="S1394" i="1" s="1"/>
  <c r="R1403" i="1"/>
  <c r="S1403" i="1" s="1"/>
  <c r="R743" i="1"/>
  <c r="S743" i="1" s="1"/>
  <c r="R757" i="1"/>
  <c r="S757" i="1" s="1"/>
  <c r="R761" i="1"/>
  <c r="S761" i="1" s="1"/>
  <c r="R766" i="1"/>
  <c r="S766" i="1" s="1"/>
  <c r="R776" i="1"/>
  <c r="S776" i="1" s="1"/>
  <c r="R787" i="1"/>
  <c r="S787" i="1" s="1"/>
  <c r="R797" i="1"/>
  <c r="S797" i="1" s="1"/>
  <c r="R808" i="1"/>
  <c r="S808" i="1" s="1"/>
  <c r="R814" i="1"/>
  <c r="S814" i="1" s="1"/>
  <c r="R820" i="1"/>
  <c r="S820" i="1" s="1"/>
  <c r="R825" i="1"/>
  <c r="S825" i="1" s="1"/>
  <c r="R836" i="1"/>
  <c r="S836" i="1" s="1"/>
  <c r="R842" i="1"/>
  <c r="S842" i="1" s="1"/>
  <c r="R847" i="1"/>
  <c r="S847" i="1" s="1"/>
  <c r="R853" i="1"/>
  <c r="S853" i="1" s="1"/>
  <c r="R857" i="1"/>
  <c r="S857" i="1" s="1"/>
  <c r="R867" i="1"/>
  <c r="S867" i="1" s="1"/>
  <c r="R873" i="1"/>
  <c r="S873" i="1" s="1"/>
  <c r="R883" i="1"/>
  <c r="S883" i="1" s="1"/>
  <c r="R889" i="1"/>
  <c r="S889" i="1" s="1"/>
  <c r="R895" i="1"/>
  <c r="S895" i="1" s="1"/>
  <c r="R901" i="1"/>
  <c r="S901" i="1" s="1"/>
  <c r="R917" i="1"/>
  <c r="S917" i="1" s="1"/>
  <c r="R949" i="1"/>
  <c r="S949" i="1" s="1"/>
  <c r="R959" i="1"/>
  <c r="S959" i="1" s="1"/>
  <c r="R980" i="1"/>
  <c r="S980" i="1" s="1"/>
  <c r="R990" i="1"/>
  <c r="S990" i="1" s="1"/>
  <c r="R1015" i="1"/>
  <c r="S1015" i="1" s="1"/>
  <c r="R1021" i="1"/>
  <c r="S1021" i="1" s="1"/>
  <c r="R1041" i="1"/>
  <c r="S1041" i="1" s="1"/>
  <c r="R1046" i="1"/>
  <c r="S1046" i="1" s="1"/>
  <c r="R1052" i="1"/>
  <c r="S1052" i="1" s="1"/>
  <c r="R1062" i="1"/>
  <c r="S1062" i="1" s="1"/>
  <c r="R1068" i="1"/>
  <c r="S1068" i="1" s="1"/>
  <c r="R1078" i="1"/>
  <c r="S1078" i="1" s="1"/>
  <c r="R1084" i="1"/>
  <c r="S1084" i="1" s="1"/>
  <c r="R1094" i="1"/>
  <c r="S1094" i="1" s="1"/>
  <c r="R1100" i="1"/>
  <c r="S1100" i="1" s="1"/>
  <c r="R1110" i="1"/>
  <c r="S1110" i="1" s="1"/>
  <c r="R1116" i="1"/>
  <c r="S1116" i="1" s="1"/>
  <c r="R1126" i="1"/>
  <c r="S1126" i="1" s="1"/>
  <c r="R1192" i="1"/>
  <c r="S1192" i="1" s="1"/>
  <c r="R1384" i="1"/>
  <c r="S1384" i="1" s="1"/>
  <c r="R771" i="1"/>
  <c r="S771" i="1" s="1"/>
  <c r="R781" i="1"/>
  <c r="S781" i="1" s="1"/>
  <c r="R791" i="1"/>
  <c r="S791" i="1" s="1"/>
  <c r="R796" i="1"/>
  <c r="S796" i="1" s="1"/>
  <c r="R802" i="1"/>
  <c r="S802" i="1" s="1"/>
  <c r="R807" i="1"/>
  <c r="S807" i="1" s="1"/>
  <c r="R819" i="1"/>
  <c r="S819" i="1" s="1"/>
  <c r="R824" i="1"/>
  <c r="S824" i="1" s="1"/>
  <c r="R862" i="1"/>
  <c r="S862" i="1" s="1"/>
  <c r="R1242" i="1"/>
  <c r="S1242" i="1" s="1"/>
  <c r="R1260" i="1"/>
  <c r="S1260" i="1" s="1"/>
  <c r="R1306" i="1"/>
  <c r="S1306" i="1" s="1"/>
  <c r="R1342" i="1"/>
  <c r="S1342" i="1" s="1"/>
  <c r="R1347" i="1"/>
  <c r="S1347" i="1" s="1"/>
  <c r="R1374" i="1"/>
  <c r="S1374" i="1" s="1"/>
  <c r="R1471" i="1"/>
  <c r="S1471" i="1" s="1"/>
  <c r="R1480" i="1"/>
  <c r="S1480" i="1" s="1"/>
  <c r="R1498" i="1"/>
  <c r="S1498" i="1" s="1"/>
  <c r="R1524" i="1"/>
  <c r="S1524" i="1" s="1"/>
  <c r="R1721" i="1"/>
  <c r="S1721" i="1" s="1"/>
  <c r="R1739" i="1"/>
  <c r="S1739" i="1" s="1"/>
  <c r="R775" i="1"/>
  <c r="S775" i="1" s="1"/>
  <c r="R780" i="1"/>
  <c r="S780" i="1" s="1"/>
  <c r="R786" i="1"/>
  <c r="S786" i="1" s="1"/>
  <c r="R801" i="1"/>
  <c r="S801" i="1" s="1"/>
  <c r="R813" i="1"/>
  <c r="S813" i="1" s="1"/>
  <c r="R840" i="1"/>
  <c r="S840" i="1" s="1"/>
  <c r="R846" i="1"/>
  <c r="S846" i="1" s="1"/>
  <c r="R851" i="1"/>
  <c r="S851" i="1" s="1"/>
  <c r="R856" i="1"/>
  <c r="S856" i="1" s="1"/>
  <c r="R877" i="1"/>
  <c r="S877" i="1" s="1"/>
  <c r="R894" i="1"/>
  <c r="S894" i="1" s="1"/>
  <c r="R899" i="1"/>
  <c r="S899" i="1" s="1"/>
  <c r="R915" i="1"/>
  <c r="S915" i="1" s="1"/>
  <c r="R948" i="1"/>
  <c r="S948" i="1" s="1"/>
  <c r="R958" i="1"/>
  <c r="S958" i="1" s="1"/>
  <c r="R983" i="1"/>
  <c r="S983" i="1" s="1"/>
  <c r="R989" i="1"/>
  <c r="S989" i="1" s="1"/>
  <c r="R1009" i="1"/>
  <c r="S1009" i="1" s="1"/>
  <c r="R1014" i="1"/>
  <c r="S1014" i="1" s="1"/>
  <c r="R1020" i="1"/>
  <c r="S1020" i="1" s="1"/>
  <c r="R1045" i="1"/>
  <c r="S1045" i="1" s="1"/>
  <c r="R1055" i="1"/>
  <c r="S1055" i="1" s="1"/>
  <c r="R1061" i="1"/>
  <c r="S1061" i="1" s="1"/>
  <c r="R1071" i="1"/>
  <c r="S1071" i="1" s="1"/>
  <c r="R1077" i="1"/>
  <c r="S1077" i="1" s="1"/>
  <c r="R1087" i="1"/>
  <c r="S1087" i="1" s="1"/>
  <c r="R1093" i="1"/>
  <c r="S1093" i="1" s="1"/>
  <c r="R1103" i="1"/>
  <c r="S1103" i="1" s="1"/>
  <c r="R1109" i="1"/>
  <c r="S1109" i="1" s="1"/>
  <c r="R1119" i="1"/>
  <c r="S1119" i="1" s="1"/>
  <c r="R1125" i="1"/>
  <c r="S1125" i="1" s="1"/>
  <c r="R1184" i="1"/>
  <c r="S1184" i="1" s="1"/>
  <c r="R1216" i="1"/>
  <c r="S1216" i="1" s="1"/>
  <c r="R1282" i="1"/>
  <c r="S1282" i="1" s="1"/>
  <c r="R1324" i="1"/>
  <c r="S1324" i="1" s="1"/>
  <c r="R1519" i="1"/>
  <c r="S1519" i="1" s="1"/>
  <c r="R1545" i="1"/>
  <c r="S1545" i="1" s="1"/>
  <c r="R1549" i="1"/>
  <c r="S1549" i="1" s="1"/>
  <c r="R1553" i="1"/>
  <c r="S1553" i="1" s="1"/>
  <c r="R1557" i="1"/>
  <c r="S1557" i="1" s="1"/>
  <c r="R1561" i="1"/>
  <c r="S1561" i="1" s="1"/>
  <c r="R1565" i="1"/>
  <c r="S1565" i="1" s="1"/>
  <c r="R1569" i="1"/>
  <c r="S1569" i="1" s="1"/>
  <c r="R1573" i="1"/>
  <c r="S1573" i="1" s="1"/>
  <c r="R1577" i="1"/>
  <c r="S1577" i="1" s="1"/>
  <c r="R1581" i="1"/>
  <c r="S1581" i="1" s="1"/>
  <c r="R1430" i="1"/>
  <c r="S1430" i="1" s="1"/>
  <c r="R1448" i="1"/>
  <c r="S1448" i="1" s="1"/>
  <c r="R1466" i="1"/>
  <c r="S1466" i="1" s="1"/>
  <c r="R1492" i="1"/>
  <c r="S1492" i="1" s="1"/>
  <c r="R1645" i="1"/>
  <c r="S1645" i="1" s="1"/>
  <c r="R1726" i="1"/>
  <c r="S1726" i="1" s="1"/>
  <c r="R1732" i="1"/>
  <c r="S1732" i="1" s="1"/>
  <c r="R1743" i="1"/>
  <c r="S1743" i="1" s="1"/>
  <c r="R1804" i="1"/>
  <c r="S1804" i="1" s="1"/>
  <c r="R1814" i="1"/>
  <c r="S1814" i="1" s="1"/>
  <c r="R1818" i="1"/>
  <c r="S1818" i="1" s="1"/>
  <c r="R1822" i="1"/>
  <c r="S1822" i="1" s="1"/>
  <c r="R1826" i="1"/>
  <c r="S1826" i="1" s="1"/>
  <c r="R1303" i="1"/>
  <c r="S1303" i="1" s="1"/>
  <c r="R1332" i="1"/>
  <c r="S1332" i="1" s="1"/>
  <c r="R1368" i="1"/>
  <c r="S1368" i="1" s="1"/>
  <c r="R1383" i="1"/>
  <c r="S1383" i="1" s="1"/>
  <c r="R1393" i="1"/>
  <c r="S1393" i="1" s="1"/>
  <c r="R1398" i="1"/>
  <c r="S1398" i="1" s="1"/>
  <c r="R1406" i="1"/>
  <c r="S1406" i="1" s="1"/>
  <c r="R1411" i="1"/>
  <c r="S1411" i="1" s="1"/>
  <c r="R1436" i="1"/>
  <c r="S1436" i="1" s="1"/>
  <c r="R1454" i="1"/>
  <c r="S1454" i="1" s="1"/>
  <c r="R1459" i="1"/>
  <c r="S1459" i="1" s="1"/>
  <c r="R1470" i="1"/>
  <c r="S1470" i="1" s="1"/>
  <c r="R1475" i="1"/>
  <c r="S1475" i="1" s="1"/>
  <c r="R1486" i="1"/>
  <c r="S1486" i="1" s="1"/>
  <c r="R1491" i="1"/>
  <c r="S1491" i="1" s="1"/>
  <c r="R1502" i="1"/>
  <c r="S1502" i="1" s="1"/>
  <c r="R1507" i="1"/>
  <c r="S1507" i="1" s="1"/>
  <c r="R1518" i="1"/>
  <c r="S1518" i="1" s="1"/>
  <c r="R1523" i="1"/>
  <c r="S1523" i="1" s="1"/>
  <c r="R1534" i="1"/>
  <c r="S1534" i="1" s="1"/>
  <c r="R1539" i="1"/>
  <c r="S1539" i="1" s="1"/>
  <c r="R1544" i="1"/>
  <c r="S1544" i="1" s="1"/>
  <c r="R1548" i="1"/>
  <c r="S1548" i="1" s="1"/>
  <c r="R1552" i="1"/>
  <c r="S1552" i="1" s="1"/>
  <c r="R1556" i="1"/>
  <c r="S1556" i="1" s="1"/>
  <c r="R1560" i="1"/>
  <c r="S1560" i="1" s="1"/>
  <c r="R1564" i="1"/>
  <c r="S1564" i="1" s="1"/>
  <c r="R1568" i="1"/>
  <c r="S1568" i="1" s="1"/>
  <c r="R1572" i="1"/>
  <c r="S1572" i="1" s="1"/>
  <c r="R1576" i="1"/>
  <c r="S1576" i="1" s="1"/>
  <c r="R1580" i="1"/>
  <c r="S1580" i="1" s="1"/>
  <c r="R1584" i="1"/>
  <c r="S1584" i="1" s="1"/>
  <c r="R1588" i="1"/>
  <c r="S1588" i="1" s="1"/>
  <c r="R2214" i="1"/>
  <c r="S2214" i="1" s="1"/>
  <c r="R1684" i="1"/>
  <c r="S1684" i="1" s="1"/>
  <c r="R1695" i="1"/>
  <c r="S1695" i="1" s="1"/>
  <c r="R1742" i="1"/>
  <c r="S1742" i="1" s="1"/>
  <c r="R1748" i="1"/>
  <c r="S1748" i="1" s="1"/>
  <c r="R1759" i="1"/>
  <c r="S1759" i="1" s="1"/>
  <c r="R1271" i="1"/>
  <c r="S1271" i="1" s="1"/>
  <c r="R1293" i="1"/>
  <c r="S1293" i="1" s="1"/>
  <c r="R1298" i="1"/>
  <c r="S1298" i="1" s="1"/>
  <c r="R1307" i="1"/>
  <c r="S1307" i="1" s="1"/>
  <c r="R1316" i="1"/>
  <c r="S1316" i="1" s="1"/>
  <c r="R1322" i="1"/>
  <c r="S1322" i="1" s="1"/>
  <c r="R1341" i="1"/>
  <c r="S1341" i="1" s="1"/>
  <c r="R1352" i="1"/>
  <c r="S1352" i="1" s="1"/>
  <c r="R1362" i="1"/>
  <c r="S1362" i="1" s="1"/>
  <c r="R1372" i="1"/>
  <c r="S1372" i="1" s="1"/>
  <c r="R1377" i="1"/>
  <c r="S1377" i="1" s="1"/>
  <c r="R1387" i="1"/>
  <c r="S1387" i="1" s="1"/>
  <c r="R1401" i="1"/>
  <c r="S1401" i="1" s="1"/>
  <c r="R1414" i="1"/>
  <c r="S1414" i="1" s="1"/>
  <c r="R1435" i="1"/>
  <c r="S1435" i="1" s="1"/>
  <c r="R1458" i="1"/>
  <c r="S1458" i="1" s="1"/>
  <c r="R1463" i="1"/>
  <c r="S1463" i="1" s="1"/>
  <c r="R1474" i="1"/>
  <c r="S1474" i="1" s="1"/>
  <c r="R1479" i="1"/>
  <c r="S1479" i="1" s="1"/>
  <c r="R1490" i="1"/>
  <c r="S1490" i="1" s="1"/>
  <c r="R1495" i="1"/>
  <c r="S1495" i="1" s="1"/>
  <c r="R1506" i="1"/>
  <c r="S1506" i="1" s="1"/>
  <c r="R1511" i="1"/>
  <c r="S1511" i="1" s="1"/>
  <c r="R1522" i="1"/>
  <c r="S1522" i="1" s="1"/>
  <c r="R1527" i="1"/>
  <c r="S1527" i="1" s="1"/>
  <c r="R1538" i="1"/>
  <c r="S1538" i="1" s="1"/>
  <c r="R1543" i="1"/>
  <c r="S1543" i="1" s="1"/>
  <c r="R1547" i="1"/>
  <c r="S1547" i="1" s="1"/>
  <c r="R1551" i="1"/>
  <c r="S1551" i="1" s="1"/>
  <c r="R1555" i="1"/>
  <c r="S1555" i="1" s="1"/>
  <c r="R1559" i="1"/>
  <c r="S1559" i="1" s="1"/>
  <c r="R1563" i="1"/>
  <c r="S1563" i="1" s="1"/>
  <c r="R1567" i="1"/>
  <c r="S1567" i="1" s="1"/>
  <c r="R1571" i="1"/>
  <c r="S1571" i="1" s="1"/>
  <c r="R1575" i="1"/>
  <c r="S1575" i="1" s="1"/>
  <c r="R1579" i="1"/>
  <c r="S1579" i="1" s="1"/>
  <c r="R1583" i="1"/>
  <c r="S1583" i="1" s="1"/>
  <c r="R1587" i="1"/>
  <c r="S1587" i="1" s="1"/>
  <c r="R1591" i="1"/>
  <c r="S1591" i="1" s="1"/>
  <c r="R1595" i="1"/>
  <c r="S1595" i="1" s="1"/>
  <c r="R1599" i="1"/>
  <c r="S1599" i="1" s="1"/>
  <c r="R1603" i="1"/>
  <c r="S1603" i="1" s="1"/>
  <c r="R1607" i="1"/>
  <c r="S1607" i="1" s="1"/>
  <c r="R1630" i="1"/>
  <c r="S1630" i="1" s="1"/>
  <c r="R1636" i="1"/>
  <c r="S1636" i="1" s="1"/>
  <c r="R1647" i="1"/>
  <c r="S1647" i="1" s="1"/>
  <c r="R1694" i="1"/>
  <c r="S1694" i="1" s="1"/>
  <c r="R1700" i="1"/>
  <c r="S1700" i="1" s="1"/>
  <c r="R1711" i="1"/>
  <c r="S1711" i="1" s="1"/>
  <c r="R1758" i="1"/>
  <c r="S1758" i="1" s="1"/>
  <c r="R1764" i="1"/>
  <c r="S1764" i="1" s="1"/>
  <c r="R1775" i="1"/>
  <c r="S1775" i="1" s="1"/>
  <c r="R1780" i="1"/>
  <c r="S1780" i="1" s="1"/>
  <c r="R1796" i="1"/>
  <c r="S1796" i="1" s="1"/>
  <c r="R1812" i="1"/>
  <c r="S1812" i="1" s="1"/>
  <c r="R1816" i="1"/>
  <c r="S1816" i="1" s="1"/>
  <c r="R1820" i="1"/>
  <c r="S1820" i="1" s="1"/>
  <c r="R1824" i="1"/>
  <c r="S1824" i="1" s="1"/>
  <c r="R1828" i="1"/>
  <c r="S1828" i="1" s="1"/>
  <c r="R1832" i="1"/>
  <c r="S1832" i="1" s="1"/>
  <c r="R1836" i="1"/>
  <c r="S1836" i="1" s="1"/>
  <c r="R1840" i="1"/>
  <c r="S1840" i="1" s="1"/>
  <c r="R1966" i="1"/>
  <c r="S1966" i="1" s="1"/>
  <c r="R2222" i="1"/>
  <c r="S2222" i="1" s="1"/>
  <c r="R2270" i="1"/>
  <c r="S2270" i="1" s="1"/>
  <c r="R2302" i="1"/>
  <c r="S2302" i="1" s="1"/>
  <c r="R1261" i="1"/>
  <c r="S1261" i="1" s="1"/>
  <c r="R1275" i="1"/>
  <c r="S1275" i="1" s="1"/>
  <c r="R1280" i="1"/>
  <c r="S1280" i="1" s="1"/>
  <c r="R1310" i="1"/>
  <c r="S1310" i="1" s="1"/>
  <c r="R1365" i="1"/>
  <c r="S1365" i="1" s="1"/>
  <c r="R1400" i="1"/>
  <c r="S1400" i="1" s="1"/>
  <c r="R1404" i="1"/>
  <c r="S1404" i="1" s="1"/>
  <c r="R1423" i="1"/>
  <c r="S1423" i="1" s="1"/>
  <c r="R1434" i="1"/>
  <c r="S1434" i="1" s="1"/>
  <c r="R1451" i="1"/>
  <c r="S1451" i="1" s="1"/>
  <c r="R1462" i="1"/>
  <c r="S1462" i="1" s="1"/>
  <c r="R1467" i="1"/>
  <c r="S1467" i="1" s="1"/>
  <c r="R1478" i="1"/>
  <c r="S1478" i="1" s="1"/>
  <c r="R1483" i="1"/>
  <c r="S1483" i="1" s="1"/>
  <c r="R1494" i="1"/>
  <c r="S1494" i="1" s="1"/>
  <c r="R1499" i="1"/>
  <c r="S1499" i="1" s="1"/>
  <c r="R1510" i="1"/>
  <c r="S1510" i="1" s="1"/>
  <c r="R1515" i="1"/>
  <c r="S1515" i="1" s="1"/>
  <c r="R1526" i="1"/>
  <c r="S1526" i="1" s="1"/>
  <c r="R1531" i="1"/>
  <c r="S1531" i="1" s="1"/>
  <c r="R1542" i="1"/>
  <c r="S1542" i="1" s="1"/>
  <c r="R1546" i="1"/>
  <c r="S1546" i="1" s="1"/>
  <c r="R1550" i="1"/>
  <c r="S1550" i="1" s="1"/>
  <c r="R1554" i="1"/>
  <c r="S1554" i="1" s="1"/>
  <c r="R1558" i="1"/>
  <c r="S1558" i="1" s="1"/>
  <c r="R1562" i="1"/>
  <c r="S1562" i="1" s="1"/>
  <c r="R1566" i="1"/>
  <c r="S1566" i="1" s="1"/>
  <c r="R1570" i="1"/>
  <c r="S1570" i="1" s="1"/>
  <c r="R1574" i="1"/>
  <c r="S1574" i="1" s="1"/>
  <c r="R1578" i="1"/>
  <c r="S1578" i="1" s="1"/>
  <c r="R1582" i="1"/>
  <c r="S1582" i="1" s="1"/>
  <c r="R1586" i="1"/>
  <c r="S1586" i="1" s="1"/>
  <c r="R1590" i="1"/>
  <c r="S1590" i="1" s="1"/>
  <c r="R1594" i="1"/>
  <c r="S1594" i="1" s="1"/>
  <c r="R1598" i="1"/>
  <c r="S1598" i="1" s="1"/>
  <c r="R1602" i="1"/>
  <c r="S1602" i="1" s="1"/>
  <c r="R1606" i="1"/>
  <c r="S1606" i="1" s="1"/>
  <c r="R1612" i="1"/>
  <c r="S1612" i="1" s="1"/>
  <c r="R1623" i="1"/>
  <c r="S1623" i="1" s="1"/>
  <c r="R1670" i="1"/>
  <c r="S1670" i="1" s="1"/>
  <c r="R1676" i="1"/>
  <c r="S1676" i="1" s="1"/>
  <c r="R1687" i="1"/>
  <c r="S1687" i="1" s="1"/>
  <c r="R1734" i="1"/>
  <c r="S1734" i="1" s="1"/>
  <c r="R1740" i="1"/>
  <c r="S1740" i="1" s="1"/>
  <c r="R1751" i="1"/>
  <c r="S1751" i="1" s="1"/>
  <c r="R1801" i="1"/>
  <c r="S1801" i="1" s="1"/>
  <c r="R1385" i="1"/>
  <c r="S1385" i="1" s="1"/>
  <c r="R1444" i="1"/>
  <c r="S1444" i="1" s="1"/>
  <c r="R1646" i="1"/>
  <c r="S1646" i="1" s="1"/>
  <c r="R1652" i="1"/>
  <c r="S1652" i="1" s="1"/>
  <c r="R1663" i="1"/>
  <c r="S1663" i="1" s="1"/>
  <c r="R1710" i="1"/>
  <c r="S1710" i="1" s="1"/>
  <c r="R1716" i="1"/>
  <c r="S1716" i="1" s="1"/>
  <c r="R1727" i="1"/>
  <c r="S1727" i="1" s="1"/>
  <c r="R1774" i="1"/>
  <c r="S1774" i="1" s="1"/>
  <c r="R1779" i="1"/>
  <c r="S1779" i="1" s="1"/>
  <c r="R1785" i="1"/>
  <c r="S1785" i="1" s="1"/>
  <c r="R1790" i="1"/>
  <c r="S1790" i="1" s="1"/>
  <c r="R1795" i="1"/>
  <c r="S1795" i="1" s="1"/>
  <c r="R1811" i="1"/>
  <c r="S1811" i="1" s="1"/>
  <c r="R1815" i="1"/>
  <c r="S1815" i="1" s="1"/>
  <c r="R1819" i="1"/>
  <c r="S1819" i="1" s="1"/>
  <c r="R1823" i="1"/>
  <c r="S1823" i="1" s="1"/>
  <c r="R1827" i="1"/>
  <c r="S1827" i="1" s="1"/>
  <c r="R1831" i="1"/>
  <c r="S1831" i="1" s="1"/>
  <c r="R1835" i="1"/>
  <c r="S1835" i="1" s="1"/>
  <c r="R1839" i="1"/>
  <c r="S1839" i="1" s="1"/>
  <c r="R1843" i="1"/>
  <c r="S1843" i="1" s="1"/>
  <c r="R1847" i="1"/>
  <c r="S1847" i="1" s="1"/>
  <c r="R2278" i="1"/>
  <c r="S2278" i="1" s="1"/>
  <c r="R2310" i="1"/>
  <c r="S2310" i="1" s="1"/>
  <c r="R1803" i="1"/>
  <c r="S1803" i="1" s="1"/>
  <c r="R1813" i="1"/>
  <c r="S1813" i="1" s="1"/>
  <c r="R1817" i="1"/>
  <c r="S1817" i="1" s="1"/>
  <c r="R1821" i="1"/>
  <c r="S1821" i="1" s="1"/>
  <c r="R1825" i="1"/>
  <c r="S1825" i="1" s="1"/>
  <c r="R1829" i="1"/>
  <c r="S1829" i="1" s="1"/>
  <c r="R1833" i="1"/>
  <c r="S1833" i="1" s="1"/>
  <c r="R1837" i="1"/>
  <c r="S1837" i="1" s="1"/>
  <c r="R1841" i="1"/>
  <c r="S1841" i="1" s="1"/>
  <c r="R1845" i="1"/>
  <c r="S1845" i="1" s="1"/>
  <c r="R1849" i="1"/>
  <c r="S1849" i="1" s="1"/>
  <c r="R1853" i="1"/>
  <c r="S1853" i="1" s="1"/>
  <c r="R1857" i="1"/>
  <c r="S1857" i="1" s="1"/>
  <c r="R1861" i="1"/>
  <c r="S1861" i="1" s="1"/>
  <c r="R1865" i="1"/>
  <c r="S1865" i="1" s="1"/>
  <c r="R1869" i="1"/>
  <c r="S1869" i="1" s="1"/>
  <c r="R1873" i="1"/>
  <c r="S1873" i="1" s="1"/>
  <c r="R1910" i="1"/>
  <c r="S1910" i="1" s="1"/>
  <c r="R1948" i="1"/>
  <c r="S1948" i="1" s="1"/>
  <c r="R2475" i="1"/>
  <c r="S2475" i="1" s="1"/>
  <c r="R2479" i="1"/>
  <c r="S2479" i="1" s="1"/>
  <c r="R2488" i="1"/>
  <c r="S2488" i="1" s="1"/>
  <c r="R2517" i="1"/>
  <c r="S2517" i="1" s="1"/>
  <c r="R2541" i="1"/>
  <c r="S2541" i="1" s="1"/>
  <c r="R2579" i="1"/>
  <c r="S2579" i="1" s="1"/>
  <c r="R2600" i="1"/>
  <c r="S2600" i="1" s="1"/>
  <c r="R2617" i="1"/>
  <c r="S2617" i="1" s="1"/>
  <c r="R2621" i="1"/>
  <c r="S2621" i="1" s="1"/>
  <c r="R2634" i="1"/>
  <c r="S2634" i="1" s="1"/>
  <c r="R2638" i="1"/>
  <c r="S2638" i="1" s="1"/>
  <c r="R2647" i="1"/>
  <c r="S2647" i="1" s="1"/>
  <c r="R2656" i="1"/>
  <c r="S2656" i="1" s="1"/>
  <c r="R2664" i="1"/>
  <c r="S2664" i="1" s="1"/>
  <c r="R2699" i="1"/>
  <c r="S2699" i="1" s="1"/>
  <c r="R2703" i="1"/>
  <c r="S2703" i="1" s="1"/>
  <c r="R1897" i="1"/>
  <c r="S1897" i="1" s="1"/>
  <c r="R1922" i="1"/>
  <c r="S1922" i="1" s="1"/>
  <c r="R1943" i="1"/>
  <c r="S1943" i="1" s="1"/>
  <c r="R1969" i="1"/>
  <c r="S1969" i="1" s="1"/>
  <c r="R1974" i="1"/>
  <c r="S1974" i="1" s="1"/>
  <c r="R1994" i="1"/>
  <c r="S1994" i="1" s="1"/>
  <c r="R1998" i="1"/>
  <c r="S1998" i="1" s="1"/>
  <c r="R2015" i="1"/>
  <c r="S2015" i="1" s="1"/>
  <c r="R2064" i="1"/>
  <c r="S2064" i="1" s="1"/>
  <c r="R2136" i="1"/>
  <c r="S2136" i="1" s="1"/>
  <c r="R2154" i="1"/>
  <c r="S2154" i="1" s="1"/>
  <c r="R2176" i="1"/>
  <c r="S2176" i="1" s="1"/>
  <c r="R2180" i="1"/>
  <c r="S2180" i="1" s="1"/>
  <c r="R2193" i="1"/>
  <c r="S2193" i="1" s="1"/>
  <c r="R2329" i="1"/>
  <c r="S2329" i="1" s="1"/>
  <c r="R2338" i="1"/>
  <c r="S2338" i="1" s="1"/>
  <c r="R2342" i="1"/>
  <c r="S2342" i="1" s="1"/>
  <c r="R2346" i="1"/>
  <c r="S2346" i="1" s="1"/>
  <c r="R2350" i="1"/>
  <c r="S2350" i="1" s="1"/>
  <c r="R2380" i="1"/>
  <c r="S2380" i="1" s="1"/>
  <c r="R2384" i="1"/>
  <c r="S2384" i="1" s="1"/>
  <c r="R2388" i="1"/>
  <c r="S2388" i="1" s="1"/>
  <c r="R2396" i="1"/>
  <c r="S2396" i="1" s="1"/>
  <c r="R2405" i="1"/>
  <c r="S2405" i="1" s="1"/>
  <c r="R2430" i="1"/>
  <c r="S2430" i="1" s="1"/>
  <c r="R2446" i="1"/>
  <c r="S2446" i="1" s="1"/>
  <c r="R2462" i="1"/>
  <c r="S2462" i="1" s="1"/>
  <c r="R2470" i="1"/>
  <c r="S2470" i="1" s="1"/>
  <c r="R2474" i="1"/>
  <c r="S2474" i="1" s="1"/>
  <c r="R2483" i="1"/>
  <c r="S2483" i="1" s="1"/>
  <c r="R2500" i="1"/>
  <c r="S2500" i="1" s="1"/>
  <c r="R2504" i="1"/>
  <c r="S2504" i="1" s="1"/>
  <c r="R2508" i="1"/>
  <c r="S2508" i="1" s="1"/>
  <c r="R2549" i="1"/>
  <c r="S2549" i="1" s="1"/>
  <c r="R2566" i="1"/>
  <c r="S2566" i="1" s="1"/>
  <c r="R2570" i="1"/>
  <c r="S2570" i="1" s="1"/>
  <c r="R2574" i="1"/>
  <c r="S2574" i="1" s="1"/>
  <c r="R2595" i="1"/>
  <c r="S2595" i="1" s="1"/>
  <c r="R2599" i="1"/>
  <c r="S2599" i="1" s="1"/>
  <c r="R2608" i="1"/>
  <c r="S2608" i="1" s="1"/>
  <c r="R2629" i="1"/>
  <c r="S2629" i="1" s="1"/>
  <c r="R2642" i="1"/>
  <c r="S2642" i="1" s="1"/>
  <c r="R2646" i="1"/>
  <c r="S2646" i="1" s="1"/>
  <c r="R2651" i="1"/>
  <c r="S2651" i="1" s="1"/>
  <c r="R2655" i="1"/>
  <c r="S2655" i="1" s="1"/>
  <c r="R2668" i="1"/>
  <c r="S2668" i="1" s="1"/>
  <c r="R2363" i="1"/>
  <c r="S2363" i="1" s="1"/>
  <c r="R2478" i="1"/>
  <c r="S2478" i="1" s="1"/>
  <c r="R2487" i="1"/>
  <c r="S2487" i="1" s="1"/>
  <c r="R2544" i="1"/>
  <c r="S2544" i="1" s="1"/>
  <c r="R2548" i="1"/>
  <c r="S2548" i="1" s="1"/>
  <c r="R2586" i="1"/>
  <c r="S2586" i="1" s="1"/>
  <c r="R2590" i="1"/>
  <c r="S2590" i="1" s="1"/>
  <c r="R2616" i="1"/>
  <c r="S2616" i="1" s="1"/>
  <c r="R2633" i="1"/>
  <c r="S2633" i="1" s="1"/>
  <c r="R2641" i="1"/>
  <c r="S2641" i="1" s="1"/>
  <c r="R2650" i="1"/>
  <c r="S2650" i="1" s="1"/>
  <c r="R2659" i="1"/>
  <c r="S2659" i="1" s="1"/>
  <c r="R2676" i="1"/>
  <c r="S2676" i="1" s="1"/>
  <c r="R2685" i="1"/>
  <c r="S2685" i="1" s="1"/>
  <c r="R1900" i="1"/>
  <c r="S1900" i="1" s="1"/>
  <c r="R1904" i="1"/>
  <c r="S1904" i="1" s="1"/>
  <c r="R1908" i="1"/>
  <c r="S1908" i="1" s="1"/>
  <c r="R1934" i="1"/>
  <c r="S1934" i="1" s="1"/>
  <c r="R1938" i="1"/>
  <c r="S1938" i="1" s="1"/>
  <c r="R1942" i="1"/>
  <c r="S1942" i="1" s="1"/>
  <c r="R1968" i="1"/>
  <c r="S1968" i="1" s="1"/>
  <c r="R2051" i="1"/>
  <c r="S2051" i="1" s="1"/>
  <c r="R2131" i="1"/>
  <c r="S2131" i="1" s="1"/>
  <c r="R2139" i="1"/>
  <c r="S2139" i="1" s="1"/>
  <c r="R2148" i="1"/>
  <c r="S2148" i="1" s="1"/>
  <c r="R2166" i="1"/>
  <c r="S2166" i="1" s="1"/>
  <c r="R2170" i="1"/>
  <c r="S2170" i="1" s="1"/>
  <c r="R2175" i="1"/>
  <c r="S2175" i="1" s="1"/>
  <c r="R2183" i="1"/>
  <c r="S2183" i="1" s="1"/>
  <c r="R2187" i="1"/>
  <c r="S2187" i="1" s="1"/>
  <c r="R2333" i="1"/>
  <c r="S2333" i="1" s="1"/>
  <c r="R2337" i="1"/>
  <c r="S2337" i="1" s="1"/>
  <c r="R2341" i="1"/>
  <c r="S2341" i="1" s="1"/>
  <c r="R2345" i="1"/>
  <c r="S2345" i="1" s="1"/>
  <c r="R2349" i="1"/>
  <c r="S2349" i="1" s="1"/>
  <c r="R2362" i="1"/>
  <c r="S2362" i="1" s="1"/>
  <c r="R2379" i="1"/>
  <c r="S2379" i="1" s="1"/>
  <c r="R2387" i="1"/>
  <c r="S2387" i="1" s="1"/>
  <c r="R2391" i="1"/>
  <c r="S2391" i="1" s="1"/>
  <c r="R2441" i="1"/>
  <c r="S2441" i="1" s="1"/>
  <c r="R2457" i="1"/>
  <c r="S2457" i="1" s="1"/>
  <c r="R2515" i="1"/>
  <c r="S2515" i="1" s="1"/>
  <c r="R2543" i="1"/>
  <c r="S2543" i="1" s="1"/>
  <c r="R2556" i="1"/>
  <c r="S2556" i="1" s="1"/>
  <c r="R2560" i="1"/>
  <c r="S2560" i="1" s="1"/>
  <c r="R2581" i="1"/>
  <c r="S2581" i="1" s="1"/>
  <c r="R2585" i="1"/>
  <c r="S2585" i="1" s="1"/>
  <c r="R2602" i="1"/>
  <c r="S2602" i="1" s="1"/>
  <c r="R2636" i="1"/>
  <c r="S2636" i="1" s="1"/>
  <c r="R2662" i="1"/>
  <c r="S2662" i="1" s="1"/>
  <c r="R2675" i="1"/>
  <c r="S2675" i="1" s="1"/>
  <c r="R2697" i="1"/>
  <c r="S2697" i="1" s="1"/>
  <c r="R1899" i="1"/>
  <c r="S1899" i="1" s="1"/>
  <c r="R1903" i="1"/>
  <c r="S1903" i="1" s="1"/>
  <c r="R1920" i="1"/>
  <c r="S1920" i="1" s="1"/>
  <c r="R1933" i="1"/>
  <c r="S1933" i="1" s="1"/>
  <c r="R1949" i="1"/>
  <c r="S1949" i="1" s="1"/>
  <c r="R1963" i="1"/>
  <c r="S1963" i="1" s="1"/>
  <c r="R1967" i="1"/>
  <c r="S1967" i="1" s="1"/>
  <c r="R2012" i="1"/>
  <c r="S2012" i="1" s="1"/>
  <c r="R2034" i="1"/>
  <c r="S2034" i="1" s="1"/>
  <c r="R2038" i="1"/>
  <c r="S2038" i="1" s="1"/>
  <c r="R2066" i="1"/>
  <c r="S2066" i="1" s="1"/>
  <c r="R2070" i="1"/>
  <c r="S2070" i="1" s="1"/>
  <c r="R2074" i="1"/>
  <c r="S2074" i="1" s="1"/>
  <c r="R2078" i="1"/>
  <c r="S2078" i="1" s="1"/>
  <c r="R2082" i="1"/>
  <c r="S2082" i="1" s="1"/>
  <c r="R2086" i="1"/>
  <c r="S2086" i="1" s="1"/>
  <c r="R2090" i="1"/>
  <c r="S2090" i="1" s="1"/>
  <c r="R2094" i="1"/>
  <c r="S2094" i="1" s="1"/>
  <c r="R2098" i="1"/>
  <c r="S2098" i="1" s="1"/>
  <c r="R2102" i="1"/>
  <c r="S2102" i="1" s="1"/>
  <c r="R2106" i="1"/>
  <c r="S2106" i="1" s="1"/>
  <c r="R2110" i="1"/>
  <c r="S2110" i="1" s="1"/>
  <c r="R2114" i="1"/>
  <c r="S2114" i="1" s="1"/>
  <c r="R2118" i="1"/>
  <c r="S2118" i="1" s="1"/>
  <c r="R2122" i="1"/>
  <c r="S2122" i="1" s="1"/>
  <c r="R2126" i="1"/>
  <c r="S2126" i="1" s="1"/>
  <c r="R2130" i="1"/>
  <c r="S2130" i="1" s="1"/>
  <c r="R2182" i="1"/>
  <c r="S2182" i="1" s="1"/>
  <c r="R2327" i="1"/>
  <c r="S2327" i="1" s="1"/>
  <c r="R2340" i="1"/>
  <c r="S2340" i="1" s="1"/>
  <c r="R2344" i="1"/>
  <c r="S2344" i="1" s="1"/>
  <c r="R2348" i="1"/>
  <c r="S2348" i="1" s="1"/>
  <c r="R2352" i="1"/>
  <c r="S2352" i="1" s="1"/>
  <c r="R2382" i="1"/>
  <c r="S2382" i="1" s="1"/>
  <c r="R2390" i="1"/>
  <c r="S2390" i="1" s="1"/>
  <c r="R2394" i="1"/>
  <c r="S2394" i="1" s="1"/>
  <c r="R2403" i="1"/>
  <c r="S2403" i="1" s="1"/>
  <c r="R2407" i="1"/>
  <c r="S2407" i="1" s="1"/>
  <c r="R2432" i="1"/>
  <c r="S2432" i="1" s="1"/>
  <c r="R2436" i="1"/>
  <c r="S2436" i="1" s="1"/>
  <c r="R2440" i="1"/>
  <c r="S2440" i="1" s="1"/>
  <c r="R2448" i="1"/>
  <c r="S2448" i="1" s="1"/>
  <c r="R2452" i="1"/>
  <c r="S2452" i="1" s="1"/>
  <c r="R1830" i="1"/>
  <c r="S1830" i="1" s="1"/>
  <c r="R1834" i="1"/>
  <c r="S1834" i="1" s="1"/>
  <c r="R1838" i="1"/>
  <c r="S1838" i="1" s="1"/>
  <c r="R1842" i="1"/>
  <c r="S1842" i="1" s="1"/>
  <c r="R1846" i="1"/>
  <c r="S1846" i="1" s="1"/>
  <c r="R1850" i="1"/>
  <c r="S1850" i="1" s="1"/>
  <c r="R1854" i="1"/>
  <c r="S1854" i="1" s="1"/>
  <c r="R1858" i="1"/>
  <c r="S1858" i="1" s="1"/>
  <c r="R1862" i="1"/>
  <c r="S1862" i="1" s="1"/>
  <c r="R1866" i="1"/>
  <c r="S1866" i="1" s="1"/>
  <c r="R1870" i="1"/>
  <c r="S1870" i="1" s="1"/>
  <c r="R1874" i="1"/>
  <c r="S1874" i="1" s="1"/>
  <c r="R1878" i="1"/>
  <c r="S1878" i="1" s="1"/>
  <c r="R1882" i="1"/>
  <c r="S1882" i="1" s="1"/>
  <c r="R1886" i="1"/>
  <c r="S1886" i="1" s="1"/>
  <c r="R1890" i="1"/>
  <c r="S1890" i="1" s="1"/>
  <c r="R1894" i="1"/>
  <c r="S1894" i="1" s="1"/>
  <c r="R1898" i="1"/>
  <c r="S1898" i="1" s="1"/>
  <c r="R1962" i="1"/>
  <c r="S1962" i="1" s="1"/>
  <c r="R1971" i="1"/>
  <c r="S1971" i="1" s="1"/>
  <c r="R1979" i="1"/>
  <c r="S1979" i="1" s="1"/>
  <c r="R1987" i="1"/>
  <c r="S1987" i="1" s="1"/>
  <c r="R1991" i="1"/>
  <c r="S1991" i="1" s="1"/>
  <c r="R1995" i="1"/>
  <c r="S1995" i="1" s="1"/>
  <c r="R1999" i="1"/>
  <c r="S1999" i="1" s="1"/>
  <c r="R2003" i="1"/>
  <c r="S2003" i="1" s="1"/>
  <c r="R2016" i="1"/>
  <c r="S2016" i="1" s="1"/>
  <c r="R2033" i="1"/>
  <c r="S2033" i="1" s="1"/>
  <c r="R2037" i="1"/>
  <c r="S2037" i="1" s="1"/>
  <c r="R2041" i="1"/>
  <c r="S2041" i="1" s="1"/>
  <c r="R2045" i="1"/>
  <c r="S2045" i="1" s="1"/>
  <c r="R2146" i="1"/>
  <c r="S2146" i="1" s="1"/>
  <c r="R2151" i="1"/>
  <c r="S2151" i="1" s="1"/>
  <c r="R2160" i="1"/>
  <c r="S2160" i="1" s="1"/>
  <c r="R2164" i="1"/>
  <c r="S2164" i="1" s="1"/>
  <c r="R2195" i="1"/>
  <c r="S2195" i="1" s="1"/>
  <c r="R2199" i="1"/>
  <c r="S2199" i="1" s="1"/>
  <c r="R2203" i="1"/>
  <c r="S2203" i="1" s="1"/>
  <c r="R2207" i="1"/>
  <c r="S2207" i="1" s="1"/>
  <c r="R2326" i="1"/>
  <c r="S2326" i="1" s="1"/>
  <c r="R2331" i="1"/>
  <c r="S2331" i="1" s="1"/>
  <c r="R2356" i="1"/>
  <c r="S2356" i="1" s="1"/>
  <c r="R2369" i="1"/>
  <c r="S2369" i="1" s="1"/>
  <c r="R2411" i="1"/>
  <c r="S2411" i="1" s="1"/>
  <c r="R2419" i="1"/>
  <c r="S2419" i="1" s="1"/>
  <c r="R2427" i="1"/>
  <c r="S2427" i="1" s="1"/>
  <c r="R2485" i="1"/>
  <c r="S2485" i="1" s="1"/>
  <c r="R2489" i="1"/>
  <c r="S2489" i="1" s="1"/>
  <c r="R2518" i="1"/>
  <c r="S2518" i="1" s="1"/>
  <c r="R2522" i="1"/>
  <c r="S2522" i="1" s="1"/>
  <c r="R2526" i="1"/>
  <c r="S2526" i="1" s="1"/>
  <c r="R2530" i="1"/>
  <c r="S2530" i="1" s="1"/>
  <c r="R2534" i="1"/>
  <c r="S2534" i="1" s="1"/>
  <c r="R2538" i="1"/>
  <c r="S2538" i="1" s="1"/>
  <c r="R2546" i="1"/>
  <c r="S2546" i="1" s="1"/>
  <c r="R2559" i="1"/>
  <c r="S2559" i="1" s="1"/>
  <c r="R2576" i="1"/>
  <c r="S2576" i="1" s="1"/>
  <c r="R2584" i="1"/>
  <c r="S2584" i="1" s="1"/>
  <c r="R2601" i="1"/>
  <c r="S2601" i="1" s="1"/>
  <c r="R2605" i="1"/>
  <c r="S2605" i="1" s="1"/>
  <c r="R2614" i="1"/>
  <c r="S2614" i="1" s="1"/>
  <c r="R2618" i="1"/>
  <c r="S2618" i="1" s="1"/>
  <c r="R2639" i="1"/>
  <c r="S2639" i="1" s="1"/>
  <c r="R2657" i="1"/>
  <c r="S2657" i="1" s="1"/>
  <c r="R2661" i="1"/>
  <c r="S2661" i="1" s="1"/>
  <c r="R2674" i="1"/>
  <c r="S2674" i="1" s="1"/>
  <c r="R2678" i="1"/>
  <c r="S2678" i="1" s="1"/>
  <c r="R2683" i="1"/>
  <c r="S2683" i="1" s="1"/>
  <c r="R2687" i="1"/>
  <c r="S2687" i="1" s="1"/>
  <c r="R2704" i="1"/>
  <c r="S2704" i="1" s="1"/>
  <c r="R2708" i="1"/>
  <c r="S2708" i="1" s="1"/>
  <c r="R349" i="1"/>
  <c r="S349" i="1" s="1"/>
  <c r="R357" i="1"/>
  <c r="S357" i="1" s="1"/>
  <c r="R365" i="1"/>
  <c r="S365" i="1" s="1"/>
  <c r="R373" i="1"/>
  <c r="S373" i="1" s="1"/>
  <c r="R381" i="1"/>
  <c r="S381" i="1" s="1"/>
  <c r="R389" i="1"/>
  <c r="S389" i="1" s="1"/>
  <c r="R397" i="1"/>
  <c r="S397" i="1" s="1"/>
  <c r="R405" i="1"/>
  <c r="S405" i="1" s="1"/>
  <c r="R413" i="1"/>
  <c r="S413" i="1" s="1"/>
  <c r="R421" i="1"/>
  <c r="S421" i="1" s="1"/>
  <c r="R426" i="1"/>
  <c r="S426" i="1" s="1"/>
  <c r="R430" i="1"/>
  <c r="S430" i="1" s="1"/>
  <c r="R347" i="1"/>
  <c r="S347" i="1" s="1"/>
  <c r="R355" i="1"/>
  <c r="S355" i="1" s="1"/>
  <c r="R363" i="1"/>
  <c r="S363" i="1" s="1"/>
  <c r="R371" i="1"/>
  <c r="S371" i="1" s="1"/>
  <c r="R379" i="1"/>
  <c r="S379" i="1" s="1"/>
  <c r="R387" i="1"/>
  <c r="S387" i="1" s="1"/>
  <c r="R395" i="1"/>
  <c r="S395" i="1" s="1"/>
  <c r="R403" i="1"/>
  <c r="S403" i="1" s="1"/>
  <c r="R411" i="1"/>
  <c r="S411" i="1" s="1"/>
  <c r="R419" i="1"/>
  <c r="S419" i="1" s="1"/>
  <c r="R425" i="1"/>
  <c r="S425" i="1" s="1"/>
  <c r="R429" i="1"/>
  <c r="S429" i="1" s="1"/>
  <c r="R433" i="1"/>
  <c r="S433" i="1" s="1"/>
  <c r="R569" i="1"/>
  <c r="S569" i="1" s="1"/>
  <c r="R353" i="1"/>
  <c r="S353" i="1" s="1"/>
  <c r="R361" i="1"/>
  <c r="S361" i="1" s="1"/>
  <c r="R369" i="1"/>
  <c r="S369" i="1" s="1"/>
  <c r="R377" i="1"/>
  <c r="S377" i="1" s="1"/>
  <c r="R385" i="1"/>
  <c r="S385" i="1" s="1"/>
  <c r="R393" i="1"/>
  <c r="S393" i="1" s="1"/>
  <c r="R401" i="1"/>
  <c r="S401" i="1" s="1"/>
  <c r="R409" i="1"/>
  <c r="S409" i="1" s="1"/>
  <c r="R417" i="1"/>
  <c r="S417" i="1" s="1"/>
  <c r="R424" i="1"/>
  <c r="S424" i="1" s="1"/>
  <c r="R428" i="1"/>
  <c r="S428" i="1" s="1"/>
  <c r="R432" i="1"/>
  <c r="S432" i="1" s="1"/>
  <c r="R351" i="1"/>
  <c r="S351" i="1" s="1"/>
  <c r="R359" i="1"/>
  <c r="S359" i="1" s="1"/>
  <c r="R367" i="1"/>
  <c r="S367" i="1" s="1"/>
  <c r="R375" i="1"/>
  <c r="S375" i="1" s="1"/>
  <c r="R383" i="1"/>
  <c r="S383" i="1" s="1"/>
  <c r="R391" i="1"/>
  <c r="S391" i="1" s="1"/>
  <c r="R399" i="1"/>
  <c r="S399" i="1" s="1"/>
  <c r="R407" i="1"/>
  <c r="S407" i="1" s="1"/>
  <c r="R415" i="1"/>
  <c r="S415" i="1" s="1"/>
  <c r="R423" i="1"/>
  <c r="S423" i="1" s="1"/>
  <c r="R427" i="1"/>
  <c r="S427" i="1" s="1"/>
  <c r="R431" i="1"/>
  <c r="S431" i="1" s="1"/>
  <c r="R507" i="1"/>
  <c r="S507" i="1" s="1"/>
  <c r="R586" i="1"/>
  <c r="S586" i="1" s="1"/>
  <c r="R606" i="1"/>
  <c r="S606" i="1" s="1"/>
  <c r="R504" i="1"/>
  <c r="S504" i="1" s="1"/>
  <c r="R512" i="1"/>
  <c r="S512" i="1" s="1"/>
  <c r="R574" i="1"/>
  <c r="S574" i="1" s="1"/>
  <c r="R590" i="1"/>
  <c r="S590" i="1" s="1"/>
  <c r="R502" i="1"/>
  <c r="S502" i="1" s="1"/>
  <c r="R510" i="1"/>
  <c r="S510" i="1" s="1"/>
  <c r="R508" i="1"/>
  <c r="S508" i="1" s="1"/>
  <c r="R582" i="1"/>
  <c r="S582" i="1" s="1"/>
  <c r="R731" i="1"/>
  <c r="S731" i="1" s="1"/>
  <c r="R712" i="1"/>
  <c r="S712" i="1" s="1"/>
  <c r="R720" i="1"/>
  <c r="S720" i="1" s="1"/>
  <c r="R728" i="1"/>
  <c r="S728" i="1" s="1"/>
  <c r="R736" i="1"/>
  <c r="S736" i="1" s="1"/>
  <c r="R744" i="1"/>
  <c r="S744" i="1" s="1"/>
  <c r="R752" i="1"/>
  <c r="S752" i="1" s="1"/>
  <c r="R760" i="1"/>
  <c r="S760" i="1" s="1"/>
  <c r="R718" i="1"/>
  <c r="S718" i="1" s="1"/>
  <c r="R726" i="1"/>
  <c r="S726" i="1" s="1"/>
  <c r="R734" i="1"/>
  <c r="S734" i="1" s="1"/>
  <c r="R742" i="1"/>
  <c r="S742" i="1" s="1"/>
  <c r="R750" i="1"/>
  <c r="S750" i="1" s="1"/>
  <c r="R758" i="1"/>
  <c r="S758" i="1" s="1"/>
  <c r="R716" i="1"/>
  <c r="S716" i="1" s="1"/>
  <c r="R724" i="1"/>
  <c r="S724" i="1" s="1"/>
  <c r="R732" i="1"/>
  <c r="S732" i="1" s="1"/>
  <c r="R740" i="1"/>
  <c r="S740" i="1" s="1"/>
  <c r="R748" i="1"/>
  <c r="S748" i="1" s="1"/>
  <c r="R756" i="1"/>
  <c r="S756" i="1" s="1"/>
  <c r="R739" i="1"/>
  <c r="S739" i="1" s="1"/>
  <c r="R747" i="1"/>
  <c r="S747" i="1" s="1"/>
  <c r="R755" i="1"/>
  <c r="S755" i="1" s="1"/>
  <c r="R1268" i="1"/>
  <c r="S1268" i="1" s="1"/>
  <c r="R1281" i="1"/>
  <c r="S1281" i="1" s="1"/>
  <c r="R1311" i="1"/>
  <c r="S1311" i="1" s="1"/>
  <c r="R1302" i="1"/>
  <c r="S1302" i="1" s="1"/>
  <c r="R1325" i="1"/>
  <c r="S1325" i="1" s="1"/>
  <c r="R1263" i="1"/>
  <c r="S1263" i="1" s="1"/>
  <c r="R1295" i="1"/>
  <c r="S1295" i="1" s="1"/>
  <c r="R1408" i="1"/>
  <c r="S1408" i="1" s="1"/>
  <c r="R1276" i="1"/>
  <c r="S1276" i="1" s="1"/>
  <c r="R1350" i="1"/>
  <c r="S1350" i="1" s="1"/>
  <c r="R1317" i="1"/>
  <c r="S1317" i="1" s="1"/>
  <c r="R1333" i="1"/>
  <c r="S1333" i="1" s="1"/>
  <c r="R1402" i="1"/>
  <c r="S1402" i="1" s="1"/>
  <c r="R1397" i="1"/>
  <c r="S1397" i="1" s="1"/>
  <c r="R1301" i="1"/>
  <c r="S1301" i="1" s="1"/>
  <c r="R1336" i="1"/>
  <c r="S1336" i="1" s="1"/>
  <c r="R1407" i="1"/>
  <c r="S1407" i="1" s="1"/>
  <c r="R1373" i="1"/>
  <c r="S1373" i="1" s="1"/>
  <c r="R1386" i="1"/>
  <c r="S1386" i="1" s="1"/>
  <c r="R1405" i="1"/>
  <c r="S1405" i="1" s="1"/>
  <c r="R1349" i="1"/>
  <c r="S1349" i="1" s="1"/>
  <c r="R1413" i="1"/>
  <c r="S1413" i="1" s="1"/>
  <c r="R2011" i="1"/>
  <c r="S2011" i="1" s="1"/>
  <c r="R1926" i="1"/>
  <c r="S1926" i="1" s="1"/>
  <c r="R1935" i="1"/>
  <c r="S1935" i="1" s="1"/>
  <c r="R2021" i="1"/>
  <c r="S2021" i="1" s="1"/>
  <c r="R2062" i="1"/>
  <c r="S2062" i="1" s="1"/>
  <c r="R1896" i="1"/>
  <c r="S1896" i="1" s="1"/>
  <c r="R1921" i="1"/>
  <c r="S1921" i="1" s="1"/>
  <c r="R1925" i="1"/>
  <c r="S1925" i="1" s="1"/>
  <c r="R1930" i="1"/>
  <c r="S1930" i="1" s="1"/>
  <c r="R1955" i="1"/>
  <c r="S1955" i="1" s="1"/>
  <c r="R1960" i="1"/>
  <c r="S1960" i="1" s="1"/>
  <c r="R1975" i="1"/>
  <c r="S1975" i="1" s="1"/>
  <c r="R1980" i="1"/>
  <c r="S1980" i="1" s="1"/>
  <c r="R2022" i="1"/>
  <c r="S2022" i="1" s="1"/>
  <c r="R2035" i="1"/>
  <c r="S2035" i="1" s="1"/>
  <c r="R2048" i="1"/>
  <c r="S2048" i="1" s="1"/>
  <c r="R2053" i="1"/>
  <c r="S2053" i="1" s="1"/>
  <c r="R2068" i="1"/>
  <c r="S2068" i="1" s="1"/>
  <c r="R2072" i="1"/>
  <c r="S2072" i="1" s="1"/>
  <c r="R2076" i="1"/>
  <c r="S2076" i="1" s="1"/>
  <c r="R2080" i="1"/>
  <c r="S2080" i="1" s="1"/>
  <c r="R2084" i="1"/>
  <c r="S2084" i="1" s="1"/>
  <c r="R2088" i="1"/>
  <c r="S2088" i="1" s="1"/>
  <c r="R2092" i="1"/>
  <c r="S2092" i="1" s="1"/>
  <c r="R2096" i="1"/>
  <c r="S2096" i="1" s="1"/>
  <c r="R2100" i="1"/>
  <c r="S2100" i="1" s="1"/>
  <c r="R2104" i="1"/>
  <c r="S2104" i="1" s="1"/>
  <c r="R2108" i="1"/>
  <c r="S2108" i="1" s="1"/>
  <c r="R2112" i="1"/>
  <c r="S2112" i="1" s="1"/>
  <c r="R2116" i="1"/>
  <c r="S2116" i="1" s="1"/>
  <c r="R2120" i="1"/>
  <c r="S2120" i="1" s="1"/>
  <c r="R2124" i="1"/>
  <c r="S2124" i="1" s="1"/>
  <c r="R2128" i="1"/>
  <c r="S2128" i="1" s="1"/>
  <c r="R2134" i="1"/>
  <c r="S2134" i="1" s="1"/>
  <c r="R2140" i="1"/>
  <c r="S2140" i="1" s="1"/>
  <c r="R2145" i="1"/>
  <c r="S2145" i="1" s="1"/>
  <c r="R2163" i="1"/>
  <c r="S2163" i="1" s="1"/>
  <c r="R2169" i="1"/>
  <c r="S2169" i="1" s="1"/>
  <c r="R2181" i="1"/>
  <c r="S2181" i="1" s="1"/>
  <c r="R2186" i="1"/>
  <c r="S2186" i="1" s="1"/>
  <c r="R2192" i="1"/>
  <c r="S2192" i="1" s="1"/>
  <c r="R2197" i="1"/>
  <c r="S2197" i="1" s="1"/>
  <c r="R2201" i="1"/>
  <c r="S2201" i="1" s="1"/>
  <c r="R2205" i="1"/>
  <c r="S2205" i="1" s="1"/>
  <c r="R2353" i="1"/>
  <c r="S2353" i="1" s="1"/>
  <c r="R2377" i="1"/>
  <c r="S2377" i="1" s="1"/>
  <c r="R2400" i="1"/>
  <c r="S2400" i="1" s="1"/>
  <c r="R2491" i="1"/>
  <c r="S2491" i="1" s="1"/>
  <c r="R2495" i="1"/>
  <c r="S2495" i="1" s="1"/>
  <c r="R2520" i="1"/>
  <c r="S2520" i="1" s="1"/>
  <c r="R2524" i="1"/>
  <c r="S2524" i="1" s="1"/>
  <c r="R2528" i="1"/>
  <c r="S2528" i="1" s="1"/>
  <c r="R2532" i="1"/>
  <c r="S2532" i="1" s="1"/>
  <c r="R2536" i="1"/>
  <c r="S2536" i="1" s="1"/>
  <c r="R1905" i="1"/>
  <c r="S1905" i="1" s="1"/>
  <c r="R1909" i="1"/>
  <c r="S1909" i="1" s="1"/>
  <c r="R1914" i="1"/>
  <c r="S1914" i="1" s="1"/>
  <c r="R1939" i="1"/>
  <c r="S1939" i="1" s="1"/>
  <c r="R1944" i="1"/>
  <c r="S1944" i="1" s="1"/>
  <c r="R1992" i="1"/>
  <c r="S1992" i="1" s="1"/>
  <c r="R2002" i="1"/>
  <c r="S2002" i="1" s="1"/>
  <c r="R2006" i="1"/>
  <c r="S2006" i="1" s="1"/>
  <c r="R2020" i="1"/>
  <c r="S2020" i="1" s="1"/>
  <c r="R2025" i="1"/>
  <c r="S2025" i="1" s="1"/>
  <c r="R2030" i="1"/>
  <c r="S2030" i="1" s="1"/>
  <c r="R2061" i="1"/>
  <c r="S2061" i="1" s="1"/>
  <c r="R2067" i="1"/>
  <c r="S2067" i="1" s="1"/>
  <c r="R2071" i="1"/>
  <c r="S2071" i="1" s="1"/>
  <c r="R2075" i="1"/>
  <c r="S2075" i="1" s="1"/>
  <c r="R2079" i="1"/>
  <c r="S2079" i="1" s="1"/>
  <c r="R2083" i="1"/>
  <c r="S2083" i="1" s="1"/>
  <c r="R2087" i="1"/>
  <c r="S2087" i="1" s="1"/>
  <c r="R2091" i="1"/>
  <c r="S2091" i="1" s="1"/>
  <c r="R2095" i="1"/>
  <c r="S2095" i="1" s="1"/>
  <c r="R2099" i="1"/>
  <c r="S2099" i="1" s="1"/>
  <c r="R2103" i="1"/>
  <c r="S2103" i="1" s="1"/>
  <c r="R2107" i="1"/>
  <c r="S2107" i="1" s="1"/>
  <c r="R2111" i="1"/>
  <c r="S2111" i="1" s="1"/>
  <c r="R2115" i="1"/>
  <c r="S2115" i="1" s="1"/>
  <c r="R2119" i="1"/>
  <c r="S2119" i="1" s="1"/>
  <c r="R2123" i="1"/>
  <c r="S2123" i="1" s="1"/>
  <c r="R2127" i="1"/>
  <c r="S2127" i="1" s="1"/>
  <c r="R2132" i="1"/>
  <c r="S2132" i="1" s="1"/>
  <c r="R2138" i="1"/>
  <c r="S2138" i="1" s="1"/>
  <c r="R2144" i="1"/>
  <c r="S2144" i="1" s="1"/>
  <c r="R2157" i="1"/>
  <c r="S2157" i="1" s="1"/>
  <c r="R2179" i="1"/>
  <c r="S2179" i="1" s="1"/>
  <c r="R2185" i="1"/>
  <c r="S2185" i="1" s="1"/>
  <c r="R2191" i="1"/>
  <c r="S2191" i="1" s="1"/>
  <c r="R2196" i="1"/>
  <c r="S2196" i="1" s="1"/>
  <c r="R2200" i="1"/>
  <c r="S2200" i="1" s="1"/>
  <c r="R2204" i="1"/>
  <c r="S2204" i="1" s="1"/>
  <c r="R2399" i="1"/>
  <c r="S2399" i="1" s="1"/>
  <c r="R2417" i="1"/>
  <c r="S2417" i="1" s="1"/>
  <c r="R2422" i="1"/>
  <c r="S2422" i="1" s="1"/>
  <c r="R2449" i="1"/>
  <c r="S2449" i="1" s="1"/>
  <c r="R2454" i="1"/>
  <c r="S2454" i="1" s="1"/>
  <c r="R2519" i="1"/>
  <c r="S2519" i="1" s="1"/>
  <c r="R2523" i="1"/>
  <c r="S2523" i="1" s="1"/>
  <c r="R2527" i="1"/>
  <c r="S2527" i="1" s="1"/>
  <c r="R2531" i="1"/>
  <c r="S2531" i="1" s="1"/>
  <c r="R2535" i="1"/>
  <c r="S2535" i="1" s="1"/>
  <c r="R2539" i="1"/>
  <c r="S2539" i="1" s="1"/>
  <c r="R2137" i="1"/>
  <c r="S2137" i="1" s="1"/>
  <c r="R2150" i="1"/>
  <c r="S2150" i="1" s="1"/>
  <c r="R2156" i="1"/>
  <c r="S2156" i="1" s="1"/>
  <c r="R2161" i="1"/>
  <c r="S2161" i="1" s="1"/>
  <c r="R2167" i="1"/>
  <c r="S2167" i="1" s="1"/>
  <c r="R2174" i="1"/>
  <c r="S2174" i="1" s="1"/>
  <c r="R2178" i="1"/>
  <c r="S2178" i="1" s="1"/>
  <c r="R2184" i="1"/>
  <c r="S2184" i="1" s="1"/>
  <c r="R2371" i="1"/>
  <c r="S2371" i="1" s="1"/>
  <c r="R2389" i="1"/>
  <c r="S2389" i="1" s="1"/>
  <c r="R2393" i="1"/>
  <c r="S2393" i="1" s="1"/>
  <c r="R2412" i="1"/>
  <c r="S2412" i="1" s="1"/>
  <c r="R2444" i="1"/>
  <c r="S2444" i="1" s="1"/>
  <c r="R1923" i="1"/>
  <c r="S1923" i="1" s="1"/>
  <c r="R1953" i="1"/>
  <c r="S1953" i="1" s="1"/>
  <c r="R1978" i="1"/>
  <c r="S1978" i="1" s="1"/>
  <c r="R2042" i="1"/>
  <c r="S2042" i="1" s="1"/>
  <c r="R2046" i="1"/>
  <c r="S2046" i="1" s="1"/>
  <c r="R1913" i="1"/>
  <c r="S1913" i="1" s="1"/>
  <c r="R1947" i="1"/>
  <c r="S1947" i="1" s="1"/>
  <c r="R1982" i="1"/>
  <c r="S1982" i="1" s="1"/>
  <c r="R2014" i="1"/>
  <c r="S2014" i="1" s="1"/>
  <c r="R2050" i="1"/>
  <c r="S2050" i="1" s="1"/>
  <c r="R1907" i="1"/>
  <c r="S1907" i="1" s="1"/>
  <c r="R1912" i="1"/>
  <c r="S1912" i="1" s="1"/>
  <c r="R1937" i="1"/>
  <c r="S1937" i="1" s="1"/>
  <c r="R1941" i="1"/>
  <c r="S1941" i="1" s="1"/>
  <c r="R1946" i="1"/>
  <c r="S1946" i="1" s="1"/>
  <c r="R1961" i="1"/>
  <c r="S1961" i="1" s="1"/>
  <c r="R1976" i="1"/>
  <c r="S1976" i="1" s="1"/>
  <c r="R1981" i="1"/>
  <c r="S1981" i="1" s="1"/>
  <c r="R1986" i="1"/>
  <c r="S1986" i="1" s="1"/>
  <c r="R1990" i="1"/>
  <c r="S1990" i="1" s="1"/>
  <c r="R2008" i="1"/>
  <c r="S2008" i="1" s="1"/>
  <c r="R2018" i="1"/>
  <c r="S2018" i="1" s="1"/>
  <c r="R2027" i="1"/>
  <c r="S2027" i="1" s="1"/>
  <c r="R2032" i="1"/>
  <c r="S2032" i="1" s="1"/>
  <c r="R2049" i="1"/>
  <c r="S2049" i="1" s="1"/>
  <c r="R2055" i="1"/>
  <c r="S2055" i="1" s="1"/>
  <c r="R2059" i="1"/>
  <c r="S2059" i="1" s="1"/>
  <c r="R2069" i="1"/>
  <c r="S2069" i="1" s="1"/>
  <c r="R2073" i="1"/>
  <c r="S2073" i="1" s="1"/>
  <c r="R2077" i="1"/>
  <c r="S2077" i="1" s="1"/>
  <c r="R2081" i="1"/>
  <c r="S2081" i="1" s="1"/>
  <c r="R2085" i="1"/>
  <c r="S2085" i="1" s="1"/>
  <c r="R2089" i="1"/>
  <c r="S2089" i="1" s="1"/>
  <c r="R2093" i="1"/>
  <c r="S2093" i="1" s="1"/>
  <c r="R2097" i="1"/>
  <c r="S2097" i="1" s="1"/>
  <c r="R2101" i="1"/>
  <c r="S2101" i="1" s="1"/>
  <c r="R2105" i="1"/>
  <c r="S2105" i="1" s="1"/>
  <c r="R2109" i="1"/>
  <c r="S2109" i="1" s="1"/>
  <c r="R2113" i="1"/>
  <c r="S2113" i="1" s="1"/>
  <c r="R2117" i="1"/>
  <c r="S2117" i="1" s="1"/>
  <c r="R2121" i="1"/>
  <c r="S2121" i="1" s="1"/>
  <c r="R2125" i="1"/>
  <c r="S2125" i="1" s="1"/>
  <c r="R2129" i="1"/>
  <c r="S2129" i="1" s="1"/>
  <c r="R2135" i="1"/>
  <c r="S2135" i="1" s="1"/>
  <c r="R2142" i="1"/>
  <c r="S2142" i="1" s="1"/>
  <c r="R2147" i="1"/>
  <c r="S2147" i="1" s="1"/>
  <c r="R2153" i="1"/>
  <c r="S2153" i="1" s="1"/>
  <c r="R2165" i="1"/>
  <c r="S2165" i="1" s="1"/>
  <c r="R2171" i="1"/>
  <c r="S2171" i="1" s="1"/>
  <c r="R2188" i="1"/>
  <c r="S2188" i="1" s="1"/>
  <c r="R2198" i="1"/>
  <c r="S2198" i="1" s="1"/>
  <c r="R2202" i="1"/>
  <c r="S2202" i="1" s="1"/>
  <c r="R2206" i="1"/>
  <c r="S2206" i="1" s="1"/>
  <c r="R2354" i="1"/>
  <c r="S2354" i="1" s="1"/>
  <c r="R2360" i="1"/>
  <c r="S2360" i="1" s="1"/>
  <c r="R2433" i="1"/>
  <c r="S2433" i="1" s="1"/>
  <c r="R2438" i="1"/>
  <c r="S2438" i="1" s="1"/>
  <c r="R2521" i="1"/>
  <c r="S2521" i="1" s="1"/>
  <c r="R2525" i="1"/>
  <c r="S2525" i="1" s="1"/>
  <c r="R2529" i="1"/>
  <c r="S2529" i="1" s="1"/>
  <c r="R2533" i="1"/>
  <c r="S2533" i="1" s="1"/>
  <c r="R2537" i="1"/>
  <c r="S2537" i="1" s="1"/>
  <c r="R2365" i="1"/>
  <c r="S2365" i="1" s="1"/>
  <c r="R2375" i="1"/>
  <c r="S2375" i="1" s="1"/>
  <c r="R2381" i="1"/>
  <c r="S2381" i="1" s="1"/>
  <c r="R2386" i="1"/>
  <c r="S2386" i="1" s="1"/>
  <c r="R2392" i="1"/>
  <c r="S2392" i="1" s="1"/>
  <c r="R2398" i="1"/>
  <c r="S2398" i="1" s="1"/>
  <c r="R2404" i="1"/>
  <c r="S2404" i="1" s="1"/>
  <c r="R2409" i="1"/>
  <c r="S2409" i="1" s="1"/>
  <c r="R2415" i="1"/>
  <c r="S2415" i="1" s="1"/>
  <c r="R2421" i="1"/>
  <c r="S2421" i="1" s="1"/>
  <c r="R2426" i="1"/>
  <c r="S2426" i="1" s="1"/>
  <c r="R2431" i="1"/>
  <c r="S2431" i="1" s="1"/>
  <c r="R2437" i="1"/>
  <c r="S2437" i="1" s="1"/>
  <c r="R2442" i="1"/>
  <c r="S2442" i="1" s="1"/>
  <c r="R2447" i="1"/>
  <c r="S2447" i="1" s="1"/>
  <c r="R2453" i="1"/>
  <c r="S2453" i="1" s="1"/>
  <c r="R2458" i="1"/>
  <c r="S2458" i="1" s="1"/>
  <c r="R2463" i="1"/>
  <c r="S2463" i="1" s="1"/>
  <c r="R2469" i="1"/>
  <c r="S2469" i="1" s="1"/>
  <c r="R2499" i="1"/>
  <c r="S2499" i="1" s="1"/>
  <c r="R2503" i="1"/>
  <c r="S2503" i="1" s="1"/>
  <c r="R2513" i="1"/>
  <c r="S2513" i="1" s="1"/>
  <c r="R2540" i="1"/>
  <c r="S2540" i="1" s="1"/>
  <c r="R2545" i="1"/>
  <c r="S2545" i="1" s="1"/>
  <c r="R2550" i="1"/>
  <c r="S2550" i="1" s="1"/>
  <c r="R2565" i="1"/>
  <c r="S2565" i="1" s="1"/>
  <c r="R2580" i="1"/>
  <c r="S2580" i="1" s="1"/>
  <c r="R2596" i="1"/>
  <c r="S2596" i="1" s="1"/>
  <c r="R2607" i="1"/>
  <c r="S2607" i="1" s="1"/>
  <c r="R2612" i="1"/>
  <c r="S2612" i="1" s="1"/>
  <c r="R2623" i="1"/>
  <c r="S2623" i="1" s="1"/>
  <c r="R2635" i="1"/>
  <c r="S2635" i="1" s="1"/>
  <c r="R2640" i="1"/>
  <c r="S2640" i="1" s="1"/>
  <c r="R2652" i="1"/>
  <c r="S2652" i="1" s="1"/>
  <c r="R2658" i="1"/>
  <c r="S2658" i="1" s="1"/>
  <c r="R2663" i="1"/>
  <c r="S2663" i="1" s="1"/>
  <c r="R2669" i="1"/>
  <c r="S2669" i="1" s="1"/>
  <c r="R2681" i="1"/>
  <c r="S2681" i="1" s="1"/>
  <c r="R2686" i="1"/>
  <c r="S2686" i="1" s="1"/>
  <c r="R2698" i="1"/>
  <c r="S2698" i="1" s="1"/>
  <c r="R2702" i="1"/>
  <c r="S2702" i="1" s="1"/>
  <c r="R2679" i="1"/>
  <c r="S2679" i="1" s="1"/>
  <c r="R2696" i="1"/>
  <c r="S2696" i="1" s="1"/>
  <c r="R2701" i="1"/>
  <c r="S2701" i="1" s="1"/>
  <c r="R2707" i="1"/>
  <c r="S2707" i="1" s="1"/>
  <c r="R2477" i="1"/>
  <c r="S2477" i="1" s="1"/>
  <c r="R2492" i="1"/>
  <c r="S2492" i="1" s="1"/>
  <c r="R2507" i="1"/>
  <c r="S2507" i="1" s="1"/>
  <c r="R2511" i="1"/>
  <c r="S2511" i="1" s="1"/>
  <c r="R2553" i="1"/>
  <c r="S2553" i="1" s="1"/>
  <c r="R2573" i="1"/>
  <c r="S2573" i="1" s="1"/>
  <c r="R2578" i="1"/>
  <c r="S2578" i="1" s="1"/>
  <c r="R2583" i="1"/>
  <c r="S2583" i="1" s="1"/>
  <c r="R2589" i="1"/>
  <c r="S2589" i="1" s="1"/>
  <c r="R2594" i="1"/>
  <c r="S2594" i="1" s="1"/>
  <c r="R2351" i="1"/>
  <c r="S2351" i="1" s="1"/>
  <c r="R2357" i="1"/>
  <c r="S2357" i="1" s="1"/>
  <c r="R2367" i="1"/>
  <c r="S2367" i="1" s="1"/>
  <c r="R2373" i="1"/>
  <c r="S2373" i="1" s="1"/>
  <c r="R2383" i="1"/>
  <c r="S2383" i="1" s="1"/>
  <c r="R2395" i="1"/>
  <c r="S2395" i="1" s="1"/>
  <c r="R2413" i="1"/>
  <c r="S2413" i="1" s="1"/>
  <c r="R2418" i="1"/>
  <c r="S2418" i="1" s="1"/>
  <c r="R2423" i="1"/>
  <c r="S2423" i="1" s="1"/>
  <c r="R2429" i="1"/>
  <c r="S2429" i="1" s="1"/>
  <c r="R2434" i="1"/>
  <c r="S2434" i="1" s="1"/>
  <c r="R2439" i="1"/>
  <c r="S2439" i="1" s="1"/>
  <c r="R2445" i="1"/>
  <c r="S2445" i="1" s="1"/>
  <c r="R2450" i="1"/>
  <c r="S2450" i="1" s="1"/>
  <c r="R2455" i="1"/>
  <c r="S2455" i="1" s="1"/>
  <c r="R2461" i="1"/>
  <c r="S2461" i="1" s="1"/>
  <c r="R2466" i="1"/>
  <c r="S2466" i="1" s="1"/>
  <c r="R2471" i="1"/>
  <c r="S2471" i="1" s="1"/>
  <c r="R2476" i="1"/>
  <c r="S2476" i="1" s="1"/>
  <c r="R2481" i="1"/>
  <c r="S2481" i="1" s="1"/>
  <c r="R2486" i="1"/>
  <c r="S2486" i="1" s="1"/>
  <c r="R2496" i="1"/>
  <c r="S2496" i="1" s="1"/>
  <c r="R2501" i="1"/>
  <c r="S2501" i="1" s="1"/>
  <c r="R2506" i="1"/>
  <c r="S2506" i="1" s="1"/>
  <c r="R2516" i="1"/>
  <c r="S2516" i="1" s="1"/>
  <c r="R2547" i="1"/>
  <c r="S2547" i="1" s="1"/>
  <c r="R2552" i="1"/>
  <c r="S2552" i="1" s="1"/>
  <c r="R2562" i="1"/>
  <c r="S2562" i="1" s="1"/>
  <c r="R2567" i="1"/>
  <c r="S2567" i="1" s="1"/>
  <c r="R2572" i="1"/>
  <c r="S2572" i="1" s="1"/>
  <c r="R2588" i="1"/>
  <c r="S2588" i="1" s="1"/>
  <c r="R2604" i="1"/>
  <c r="S2604" i="1" s="1"/>
  <c r="R2615" i="1"/>
  <c r="S2615" i="1" s="1"/>
  <c r="R2620" i="1"/>
  <c r="S2620" i="1" s="1"/>
  <c r="R2626" i="1"/>
  <c r="S2626" i="1" s="1"/>
  <c r="R2631" i="1"/>
  <c r="S2631" i="1" s="1"/>
  <c r="R2637" i="1"/>
  <c r="S2637" i="1" s="1"/>
  <c r="R2649" i="1"/>
  <c r="S2649" i="1" s="1"/>
  <c r="R2654" i="1"/>
  <c r="S2654" i="1" s="1"/>
  <c r="R2667" i="1"/>
  <c r="S2667" i="1" s="1"/>
  <c r="R2672" i="1"/>
  <c r="S2672" i="1" s="1"/>
  <c r="R2684" i="1"/>
  <c r="S2684" i="1" s="1"/>
  <c r="R2690" i="1"/>
  <c r="S2690" i="1" s="1"/>
  <c r="R2694" i="1"/>
  <c r="S2694" i="1" s="1"/>
  <c r="R2700" i="1"/>
  <c r="S2700" i="1" s="1"/>
  <c r="R2706" i="1"/>
  <c r="S2706" i="1" s="1"/>
  <c r="R2505" i="1"/>
  <c r="S2505" i="1" s="1"/>
  <c r="R2510" i="1"/>
  <c r="S2510" i="1" s="1"/>
  <c r="R2542" i="1"/>
  <c r="S2542" i="1" s="1"/>
  <c r="R2557" i="1"/>
  <c r="S2557" i="1" s="1"/>
  <c r="R2571" i="1"/>
  <c r="S2571" i="1" s="1"/>
  <c r="R2577" i="1"/>
  <c r="S2577" i="1" s="1"/>
  <c r="R2582" i="1"/>
  <c r="S2582" i="1" s="1"/>
  <c r="R2587" i="1"/>
  <c r="S2587" i="1" s="1"/>
  <c r="R2593" i="1"/>
  <c r="S2593" i="1" s="1"/>
  <c r="R2598" i="1"/>
  <c r="S2598" i="1" s="1"/>
  <c r="R2603" i="1"/>
  <c r="S2603" i="1" s="1"/>
  <c r="R2609" i="1"/>
  <c r="S2609" i="1" s="1"/>
  <c r="R2619" i="1"/>
  <c r="S2619" i="1" s="1"/>
  <c r="R2625" i="1"/>
  <c r="S2625" i="1" s="1"/>
  <c r="R2630" i="1"/>
  <c r="S2630" i="1" s="1"/>
  <c r="R2643" i="1"/>
  <c r="S2643" i="1" s="1"/>
  <c r="R2648" i="1"/>
  <c r="S2648" i="1" s="1"/>
  <c r="R2660" i="1"/>
  <c r="S2660" i="1" s="1"/>
  <c r="R2666" i="1"/>
  <c r="S2666" i="1" s="1"/>
  <c r="R2671" i="1"/>
  <c r="S2671" i="1" s="1"/>
  <c r="R2677" i="1"/>
  <c r="S2677" i="1" s="1"/>
  <c r="R2689" i="1"/>
  <c r="S2689" i="1" s="1"/>
  <c r="R2705" i="1"/>
  <c r="S2705" i="1" s="1"/>
  <c r="R2028" i="1"/>
  <c r="S2028" i="1" s="1"/>
  <c r="R2036" i="1"/>
  <c r="S2036" i="1" s="1"/>
  <c r="R1988" i="1"/>
  <c r="S1988" i="1" s="1"/>
  <c r="R1993" i="1"/>
  <c r="S1993" i="1" s="1"/>
  <c r="R2004" i="1"/>
  <c r="S2004" i="1" s="1"/>
  <c r="R2009" i="1"/>
  <c r="S2009" i="1" s="1"/>
  <c r="R2044" i="1"/>
  <c r="S2044" i="1" s="1"/>
  <c r="R2057" i="1"/>
  <c r="S2057" i="1" s="1"/>
</calcChain>
</file>

<file path=xl/sharedStrings.xml><?xml version="1.0" encoding="utf-8"?>
<sst xmlns="http://schemas.openxmlformats.org/spreadsheetml/2006/main" count="16372" uniqueCount="88">
  <si>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</si>
  <si>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</si>
  <si>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</si>
  <si>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</si>
  <si>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</si>
  <si>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</si>
  <si>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</si>
  <si>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</si>
  <si>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</si>
  <si>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</si>
  <si>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</si>
  <si>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</si>
  <si>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</si>
  <si>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</si>
  <si>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</si>
  <si>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</si>
  <si>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</si>
  <si>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</si>
  <si>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</si>
  <si>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</si>
  <si>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</si>
  <si>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</si>
  <si>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</si>
  <si>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</si>
  <si>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</si>
  <si>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</si>
  <si>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</si>
  <si>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</si>
  <si>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</si>
  <si>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</si>
  <si>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</si>
  <si>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</si>
  <si>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</si>
  <si>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</si>
  <si>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</si>
  <si>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</si>
  <si>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</si>
  <si>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</si>
  <si>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</si>
  <si>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</si>
  <si>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</si>
  <si>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</si>
  <si>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</si>
  <si>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</si>
  <si>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</si>
  <si>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</si>
  <si>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</si>
  <si>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</si>
  <si>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</si>
  <si>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</si>
  <si>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</si>
  <si>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</si>
  <si>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</si>
  <si>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</si>
  <si>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</si>
  <si>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</si>
  <si>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</si>
  <si>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</si>
  <si>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</si>
  <si>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</si>
  <si>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</si>
  <si>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</si>
  <si>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</si>
  <si>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</si>
  <si>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</si>
  <si>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</si>
  <si>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</si>
  <si>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</si>
  <si>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</si>
  <si>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</si>
  <si>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</si>
  <si>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 xml:space="preserve">Month </t>
  </si>
  <si>
    <t>Sum of Revenue</t>
  </si>
  <si>
    <t>Sum of Gross Profit</t>
  </si>
  <si>
    <t>Sum of Units Sold</t>
  </si>
  <si>
    <t>Count of ID</t>
  </si>
  <si>
    <t>Gross Margin Profit</t>
  </si>
  <si>
    <t xml:space="preserve"> </t>
  </si>
  <si>
    <t>Sum of COGS</t>
  </si>
  <si>
    <t>Row Labels</t>
  </si>
  <si>
    <t>Grand Total</t>
  </si>
  <si>
    <t>Total Revenue</t>
  </si>
  <si>
    <t>Total Gross Profit</t>
  </si>
  <si>
    <t>Sum of Unit Price</t>
  </si>
  <si>
    <t>Sum of Unit Cost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</si>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</sst>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
    <numFmt numFmtId="166" formatCode="0.0%"/>
    <numFmt numFmtId="167" formatCode="#,##0,&quot;K&quot;"/>
  </numFmts>
  <fonts count="4" x14ac:knownFonts="1">
    <font>
      <sz val="11"/>
      <color theme="1"/>
      <name val="Calibri"/>
      <family val="2"/>
      <scheme val="minor"/>
    </font>
    <font>
      <b/>
      <sz val="12"/>
      <color rgb="FFFFFFFF"/>
      <name val="Calibri"/>
      <family val="2"/>
      <scheme val="minor"/>
    </font>
    <font>
      <sz val="12"/>
      <name val="Calibri"/>
      <family val="2"/>
      <scheme val="minor"/>
    </font>
    <font>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theme="7" tint="0.79998168889431442"/>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9">
    <xf numFmtId="0" fontId="0" fillId="0" borderId="0" xfId="0"/>
    <xf numFmtId="0" fontId="1" fillId="2" borderId="0" xfId="0" applyFont="1" applyFill="1" applyAlignment="1">
      <alignment horizontal="center" vertical="center"/>
    </xf>
    <xf numFmtId="0" fontId="2" fillId="0" borderId="0" xfId="0" quotePrefix="1" applyFont="1"/>
    <xf numFmtId="164" fontId="2" fillId="0" borderId="0" xfId="0" applyNumberFormat="1" applyFont="1"/>
    <xf numFmtId="0" fontId="2" fillId="0" borderId="0" xfId="0" applyFont="1"/>
    <xf numFmtId="1" fontId="2" fillId="0" borderId="0" xfId="0" applyNumberFormat="1" applyFont="1" applyAlignment="1">
      <alignment horizontal="center"/>
    </xf>
    <xf numFmtId="165" fontId="2" fillId="0" borderId="0" xfId="0" applyNumberFormat="1" applyFont="1"/>
    <xf numFmtId="9" fontId="2" fillId="0" borderId="0" xfId="0" applyNumberFormat="1" applyFont="1"/>
    <xf numFmtId="166" fontId="2" fillId="0" borderId="0" xfId="0" applyNumberFormat="1" applyFont="1" applyAlignment="1">
      <alignment horizontal="center"/>
    </xf>
    <xf numFmtId="0" fontId="2" fillId="0" borderId="0" xfId="0" applyFont="1" applyAlignment="1">
      <alignment horizontal="right"/>
    </xf>
    <xf numFmtId="0" fontId="0" fillId="0" borderId="0" xfId="0" applyAlignment="1">
      <alignment horizontal="right"/>
    </xf>
    <xf numFmtId="0" fontId="1" fillId="2" borderId="0" xfId="0" applyFont="1" applyFill="1" applyAlignment="1">
      <alignment horizontal="left" vertical="center"/>
    </xf>
    <xf numFmtId="1" fontId="0" fillId="0" borderId="0" xfId="0" applyNumberFormat="1"/>
    <xf numFmtId="10" fontId="0" fillId="0" borderId="0" xfId="1" applyNumberFormat="1" applyFont="1"/>
    <xf numFmtId="0" fontId="0" fillId="3" borderId="0" xfId="0" applyFill="1"/>
    <xf numFmtId="0" fontId="0" fillId="0" borderId="0" xfId="0" pivotButton="1"/>
    <xf numFmtId="0" fontId="0" fillId="0" borderId="0" xfId="0" applyAlignment="1">
      <alignment horizontal="left"/>
    </xf>
    <xf numFmtId="167" fontId="0" fillId="0" borderId="0" xfId="0" applyNumberFormat="1"/>
    <xf numFmtId="0" fontId="0" fillId="0" borderId="0" xfId="0" applyAlignment="1">
      <alignment horizontal="left" indent="1"/>
    </xf>
  </cellXfs>
  <cellStyles count="2">
    <cellStyle name="Normal" xfId="0" builtinId="0"/>
    <cellStyle name="Percent" xfId="1" builtinId="5"/>
  </cellStyles>
  <dxfs count="173">
    <dxf>
      <numFmt numFmtId="1" formatCode="0"/>
    </dxf>
    <dxf>
      <numFmt numFmtId="1" formatCode="0"/>
    </dxf>
    <dxf>
      <numFmt numFmtId="1" formatCode="0"/>
    </dxf>
    <dxf>
      <numFmt numFmtId="1" formatCode="0"/>
    </dxf>
    <dxf>
      <numFmt numFmtId="167" formatCode="#,##0,&quot;K&quot;"/>
    </dxf>
    <dxf>
      <numFmt numFmtId="167" formatCode="#,##0,&quot;K&quot;"/>
    </dxf>
    <dxf>
      <numFmt numFmtId="1" formatCode="0"/>
    </dxf>
    <dxf>
      <numFmt numFmtId="1" formatCode="0"/>
    </dxf>
    <dxf>
      <numFmt numFmtId="1" formatCode="0"/>
    </dxf>
    <dxf>
      <numFmt numFmtId="1" formatCode="0"/>
    </dxf>
    <dxf>
      <numFmt numFmtId="1" formatCode="0"/>
    </dxf>
    <dxf>
      <numFmt numFmtId="167" formatCode="#,##0,&quot;K&quot;"/>
    </dxf>
    <dxf>
      <numFmt numFmtId="1" formatCode="0"/>
    </dxf>
    <dxf>
      <numFmt numFmtId="1" formatCode="0"/>
    </dxf>
    <dxf>
      <numFmt numFmtId="1" formatCode="0"/>
    </dxf>
    <dxf>
      <numFmt numFmtId="1" formatCode="0"/>
    </dxf>
    <dxf>
      <numFmt numFmtId="1" formatCode="0"/>
    </dxf>
    <dxf>
      <numFmt numFmtId="167" formatCode="#,##0,&quot;K&quot;"/>
    </dxf>
    <dxf>
      <numFmt numFmtId="167" formatCode="#,##0,&quot;K&quot;"/>
    </dxf>
    <dxf>
      <numFmt numFmtId="1" formatCode="0"/>
    </dxf>
    <dxf>
      <numFmt numFmtId="1" formatCode="0"/>
    </dxf>
    <dxf>
      <numFmt numFmtId="1" formatCode="0"/>
    </dxf>
    <dxf>
      <numFmt numFmtId="1" formatCode="0"/>
    </dxf>
    <dxf>
      <numFmt numFmtId="1" formatCode="0"/>
    </dxf>
    <dxf>
      <numFmt numFmtId="1" formatCode="0"/>
    </dxf>
    <dxf>
      <numFmt numFmtId="167" formatCode="#,##0,&quot;K&quot;"/>
    </dxf>
    <dxf>
      <numFmt numFmtId="1" formatCode="0"/>
    </dxf>
    <dxf>
      <numFmt numFmtId="1" formatCode="0"/>
    </dxf>
    <dxf>
      <numFmt numFmtId="1" formatCode="0"/>
    </dxf>
    <dxf>
      <numFmt numFmtId="1" formatCode="0"/>
    </dxf>
    <dxf>
      <numFmt numFmtId="167" formatCode="#,##0,&quot;K&quot;"/>
    </dxf>
    <dxf>
      <numFmt numFmtId="167" formatCode="#,##0,&quot;K&quot;"/>
    </dxf>
    <dxf>
      <numFmt numFmtId="1" formatCode="0"/>
    </dxf>
    <dxf>
      <numFmt numFmtId="1" formatCode="0"/>
    </dxf>
    <dxf>
      <numFmt numFmtId="1" formatCode="0"/>
    </dxf>
    <dxf>
      <numFmt numFmtId="1" formatCode="0"/>
    </dxf>
    <dxf>
      <numFmt numFmtId="1" formatCode="0"/>
    </dxf>
    <dxf>
      <numFmt numFmtId="1" formatCode="0"/>
    </dxf>
    <dxf>
      <numFmt numFmtId="167" formatCode="#,##0,&quot;K&quot;"/>
    </dxf>
    <dxf>
      <numFmt numFmtId="1" formatCode="0"/>
    </dxf>
    <dxf>
      <numFmt numFmtId="1" formatCode="0"/>
    </dxf>
    <dxf>
      <numFmt numFmtId="1" formatCode="0"/>
    </dxf>
    <dxf>
      <numFmt numFmtId="1" formatCode="0"/>
    </dxf>
    <dxf>
      <numFmt numFmtId="167" formatCode="#,##0,&quot;K&quot;"/>
    </dxf>
    <dxf>
      <numFmt numFmtId="167" formatCode="#,##0,&quot;K&quot;"/>
    </dxf>
    <dxf>
      <numFmt numFmtId="1" formatCode="0"/>
    </dxf>
    <dxf>
      <numFmt numFmtId="1" formatCode="0"/>
    </dxf>
    <dxf>
      <numFmt numFmtId="1" formatCode="0"/>
    </dxf>
    <dxf>
      <numFmt numFmtId="1" formatCode="0"/>
    </dxf>
    <dxf>
      <numFmt numFmtId="1" formatCode="0"/>
    </dxf>
    <dxf>
      <numFmt numFmtId="1" formatCode="0"/>
    </dxf>
    <dxf>
      <numFmt numFmtId="167" formatCode="#,##0,&quot;K&quot;"/>
    </dxf>
    <dxf>
      <numFmt numFmtId="1" formatCode="0"/>
    </dxf>
    <dxf>
      <numFmt numFmtId="1" formatCode="0"/>
    </dxf>
    <dxf>
      <numFmt numFmtId="1" formatCode="0"/>
    </dxf>
    <dxf>
      <numFmt numFmtId="1" formatCode="0"/>
    </dxf>
    <dxf>
      <numFmt numFmtId="167" formatCode="#,##0,&quot;K&quot;"/>
    </dxf>
    <dxf>
      <numFmt numFmtId="167" formatCode="#,##0,&quot;K&quot;"/>
    </dxf>
    <dxf>
      <numFmt numFmtId="1" formatCode="0"/>
    </dxf>
    <dxf>
      <numFmt numFmtId="1" formatCode="0"/>
    </dxf>
    <dxf>
      <numFmt numFmtId="1" formatCode="0"/>
    </dxf>
    <dxf>
      <numFmt numFmtId="1" formatCode="0"/>
    </dxf>
    <dxf>
      <numFmt numFmtId="1" formatCode="0"/>
    </dxf>
    <dxf>
      <numFmt numFmtId="1" formatCode="0"/>
    </dxf>
    <dxf>
      <numFmt numFmtId="167" formatCode="#,##0,&quot;K&quot;"/>
    </dxf>
    <dxf>
      <numFmt numFmtId="1" formatCode="0"/>
    </dxf>
    <dxf>
      <numFmt numFmtId="1" formatCode="0"/>
    </dxf>
    <dxf>
      <numFmt numFmtId="1" formatCode="0"/>
    </dxf>
    <dxf>
      <numFmt numFmtId="1" formatCode="0"/>
    </dxf>
    <dxf>
      <numFmt numFmtId="167" formatCode="#,##0,&quot;K&quot;"/>
    </dxf>
    <dxf>
      <numFmt numFmtId="167" formatCode="#,##0,&quot;K&quot;"/>
    </dxf>
    <dxf>
      <numFmt numFmtId="1" formatCode="0"/>
    </dxf>
    <dxf>
      <numFmt numFmtId="1" formatCode="0"/>
    </dxf>
    <dxf>
      <numFmt numFmtId="1" formatCode="0"/>
    </dxf>
    <dxf>
      <numFmt numFmtId="1" formatCode="0"/>
    </dxf>
    <dxf>
      <numFmt numFmtId="1" formatCode="0"/>
    </dxf>
    <dxf>
      <numFmt numFmtId="1" formatCode="0"/>
    </dxf>
    <dxf>
      <numFmt numFmtId="167" formatCode="#,##0,&quot;K&quot;"/>
    </dxf>
    <dxf>
      <numFmt numFmtId="1" formatCode="0"/>
    </dxf>
    <dxf>
      <numFmt numFmtId="1" formatCode="0"/>
    </dxf>
    <dxf>
      <numFmt numFmtId="1" formatCode="0"/>
    </dxf>
    <dxf>
      <numFmt numFmtId="167" formatCode="#,##0,&quot;K&quot;"/>
    </dxf>
    <dxf>
      <numFmt numFmtId="167" formatCode="#,##0,&quot;K&quot;"/>
    </dxf>
    <dxf>
      <numFmt numFmtId="1" formatCode="0"/>
    </dxf>
    <dxf>
      <numFmt numFmtId="1" formatCode="0"/>
    </dxf>
    <dxf>
      <numFmt numFmtId="1" formatCode="0"/>
    </dxf>
    <dxf>
      <numFmt numFmtId="1" formatCode="0"/>
    </dxf>
    <dxf>
      <numFmt numFmtId="1" formatCode="0"/>
    </dxf>
    <dxf>
      <numFmt numFmtId="1" formatCode="0"/>
    </dxf>
    <dxf>
      <numFmt numFmtId="167" formatCode="#,##0,&quot;K&quot;"/>
    </dxf>
    <dxf>
      <numFmt numFmtId="1" formatCode="0"/>
    </dxf>
    <dxf>
      <numFmt numFmtId="1" formatCode="0"/>
    </dxf>
    <dxf>
      <numFmt numFmtId="1" formatCode="0"/>
    </dxf>
    <dxf>
      <numFmt numFmtId="167" formatCode="#,##0,&quot;K&quot;"/>
    </dxf>
    <dxf>
      <numFmt numFmtId="167" formatCode="#,##0,&quot;K&quot;"/>
    </dxf>
    <dxf>
      <numFmt numFmtId="1" formatCode="0"/>
    </dxf>
    <dxf>
      <numFmt numFmtId="1" formatCode="0"/>
    </dxf>
    <dxf>
      <numFmt numFmtId="1" formatCode="0"/>
    </dxf>
    <dxf>
      <numFmt numFmtId="1" formatCode="0"/>
    </dxf>
    <dxf>
      <numFmt numFmtId="1" formatCode="0"/>
    </dxf>
    <dxf>
      <numFmt numFmtId="1" formatCode="0"/>
    </dxf>
    <dxf>
      <numFmt numFmtId="167" formatCode="#,##0,&quot;K&quot;"/>
    </dxf>
    <dxf>
      <numFmt numFmtId="1" formatCode="0"/>
    </dxf>
    <dxf>
      <numFmt numFmtId="1" formatCode="0"/>
    </dxf>
    <dxf>
      <numFmt numFmtId="1" formatCode="0"/>
    </dxf>
    <dxf>
      <numFmt numFmtId="167" formatCode="#,##0,&quot;K&quot;"/>
    </dxf>
    <dxf>
      <numFmt numFmtId="167" formatCode="#,##0,&quot;K&quot;"/>
    </dxf>
    <dxf>
      <numFmt numFmtId="1" formatCode="0"/>
    </dxf>
    <dxf>
      <numFmt numFmtId="1" formatCode="0"/>
    </dxf>
    <dxf>
      <numFmt numFmtId="1" formatCode="0"/>
    </dxf>
    <dxf>
      <numFmt numFmtId="1" formatCode="0"/>
    </dxf>
    <dxf>
      <numFmt numFmtId="1" formatCode="0"/>
    </dxf>
    <dxf>
      <numFmt numFmtId="1" formatCode="0"/>
    </dxf>
    <dxf>
      <numFmt numFmtId="167" formatCode="#,##0,&quot;K&quot;"/>
    </dxf>
    <dxf>
      <numFmt numFmtId="1" formatCode="0"/>
    </dxf>
    <dxf>
      <numFmt numFmtId="1" formatCode="0"/>
    </dxf>
    <dxf>
      <numFmt numFmtId="1" formatCode="0"/>
    </dxf>
    <dxf>
      <numFmt numFmtId="167" formatCode="#,##0,&quot;K&quot;"/>
    </dxf>
    <dxf>
      <numFmt numFmtId="167" formatCode="#,##0,&quot;K&quot;"/>
    </dxf>
    <dxf>
      <numFmt numFmtId="1" formatCode="0"/>
    </dxf>
    <dxf>
      <numFmt numFmtId="1" formatCode="0"/>
    </dxf>
    <dxf>
      <numFmt numFmtId="1" formatCode="0"/>
    </dxf>
    <dxf>
      <numFmt numFmtId="1" formatCode="0"/>
    </dxf>
    <dxf>
      <numFmt numFmtId="1" formatCode="0"/>
    </dxf>
    <dxf>
      <numFmt numFmtId="1" formatCode="0"/>
    </dxf>
    <dxf>
      <numFmt numFmtId="167" formatCode="#,##0,&quot;K&quot;"/>
    </dxf>
    <dxf>
      <numFmt numFmtId="1" formatCode="0"/>
    </dxf>
    <dxf>
      <numFmt numFmtId="1" formatCode="0"/>
    </dxf>
    <dxf>
      <numFmt numFmtId="1" formatCode="0"/>
    </dxf>
    <dxf>
      <numFmt numFmtId="1" formatCode="0"/>
    </dxf>
    <dxf>
      <numFmt numFmtId="167" formatCode="#,##0,&quot;K&quot;"/>
    </dxf>
    <dxf>
      <numFmt numFmtId="167" formatCode="#,##0,&quot;K&quot;"/>
    </dxf>
    <dxf>
      <numFmt numFmtId="1" formatCode="0"/>
    </dxf>
    <dxf>
      <numFmt numFmtId="1" formatCode="0"/>
    </dxf>
    <dxf>
      <numFmt numFmtId="1" formatCode="0"/>
    </dxf>
    <dxf>
      <numFmt numFmtId="1" formatCode="0"/>
    </dxf>
    <dxf>
      <numFmt numFmtId="1" formatCode="0"/>
    </dxf>
    <dxf>
      <numFmt numFmtId="167" formatCode="#,##0,&quot;K&quot;"/>
    </dxf>
    <dxf>
      <numFmt numFmtId="1" formatCode="0"/>
    </dxf>
    <dxf>
      <font>
        <strike val="0"/>
        <outline val="0"/>
        <shadow val="0"/>
        <u val="none"/>
        <vertAlign val="baseline"/>
        <sz val="12"/>
        <name val="Calibri"/>
        <family val="2"/>
        <scheme val="minor"/>
      </font>
      <alignment horizont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alignment horizont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auto="1"/>
        <name val="Calibri"/>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4" formatCode="dd\-mmm\-yyyy"/>
    </dxf>
    <dxf>
      <font>
        <strike val="0"/>
        <outline val="0"/>
        <shadow val="0"/>
        <u val="none"/>
        <vertAlign val="baseline"/>
        <sz val="12"/>
        <name val="Calibri"/>
        <family val="2"/>
        <scheme val="minor"/>
      </font>
    </dxf>
    <dxf>
      <font>
        <b val="0"/>
        <i val="0"/>
        <strike val="0"/>
        <condense val="0"/>
        <extend val="0"/>
        <outline val="0"/>
        <shadow val="0"/>
        <u val="none"/>
        <vertAlign val="baseline"/>
        <sz val="12"/>
        <color auto="1"/>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numFmt numFmtId="167" formatCode="#,##0,&quot;K&quot;"/>
    </dxf>
    <dxf>
      <numFmt numFmtId="167" formatCode="#,##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quot;K&quot;"/>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 1.xlsx]PIVOT T!Total_Revenue &amp; Profit</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T'!$B$7</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T'!$A$8:$A$11</c:f>
              <c:strCache>
                <c:ptCount val="3"/>
                <c:pt idx="0">
                  <c:v>Jan</c:v>
                </c:pt>
                <c:pt idx="1">
                  <c:v>Feb</c:v>
                </c:pt>
                <c:pt idx="2">
                  <c:v>Mar</c:v>
                </c:pt>
              </c:strCache>
            </c:strRef>
          </c:cat>
          <c:val>
            <c:numRef>
              <c:f>'PIVOT T'!$B$8:$B$11</c:f>
              <c:numCache>
                <c:formatCode>#,##0,"K"</c:formatCode>
                <c:ptCount val="3"/>
                <c:pt idx="0">
                  <c:v>3076.1515000000004</c:v>
                </c:pt>
                <c:pt idx="1">
                  <c:v>3744.5225</c:v>
                </c:pt>
                <c:pt idx="2">
                  <c:v>8076.0655000000006</c:v>
                </c:pt>
              </c:numCache>
            </c:numRef>
          </c:val>
          <c:smooth val="0"/>
          <c:extLst>
            <c:ext xmlns:c16="http://schemas.microsoft.com/office/drawing/2014/chart" uri="{C3380CC4-5D6E-409C-BE32-E72D297353CC}">
              <c16:uniqueId val="{00000000-D0E6-403C-8307-AF8F1F6289CC}"/>
            </c:ext>
          </c:extLst>
        </c:ser>
        <c:ser>
          <c:idx val="1"/>
          <c:order val="1"/>
          <c:tx>
            <c:strRef>
              <c:f>'PIVOT T'!$C$7</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T'!$A$8:$A$11</c:f>
              <c:strCache>
                <c:ptCount val="3"/>
                <c:pt idx="0">
                  <c:v>Jan</c:v>
                </c:pt>
                <c:pt idx="1">
                  <c:v>Feb</c:v>
                </c:pt>
                <c:pt idx="2">
                  <c:v>Mar</c:v>
                </c:pt>
              </c:strCache>
            </c:strRef>
          </c:cat>
          <c:val>
            <c:numRef>
              <c:f>'PIVOT T'!$C$8:$C$11</c:f>
              <c:numCache>
                <c:formatCode>#,##0,"K"</c:formatCode>
                <c:ptCount val="3"/>
                <c:pt idx="0">
                  <c:v>1569.4515000000004</c:v>
                </c:pt>
                <c:pt idx="1">
                  <c:v>1829.5724999999998</c:v>
                </c:pt>
                <c:pt idx="2">
                  <c:v>3962.7455000000004</c:v>
                </c:pt>
              </c:numCache>
            </c:numRef>
          </c:val>
          <c:smooth val="0"/>
          <c:extLst>
            <c:ext xmlns:c16="http://schemas.microsoft.com/office/drawing/2014/chart" uri="{C3380CC4-5D6E-409C-BE32-E72D297353CC}">
              <c16:uniqueId val="{00000001-D0E6-403C-8307-AF8F1F6289CC}"/>
            </c:ext>
          </c:extLst>
        </c:ser>
        <c:dLbls>
          <c:showLegendKey val="0"/>
          <c:showVal val="0"/>
          <c:showCatName val="0"/>
          <c:showSerName val="0"/>
          <c:showPercent val="0"/>
          <c:showBubbleSize val="0"/>
        </c:dLbls>
        <c:marker val="1"/>
        <c:smooth val="0"/>
        <c:axId val="1487934783"/>
        <c:axId val="1487932703"/>
      </c:lineChart>
      <c:catAx>
        <c:axId val="148793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487932703"/>
        <c:crosses val="autoZero"/>
        <c:auto val="1"/>
        <c:lblAlgn val="ctr"/>
        <c:lblOffset val="100"/>
        <c:noMultiLvlLbl val="0"/>
      </c:catAx>
      <c:valAx>
        <c:axId val="1487932703"/>
        <c:scaling>
          <c:orientation val="minMax"/>
        </c:scaling>
        <c:delete val="1"/>
        <c:axPos val="l"/>
        <c:numFmt formatCode="#,##0,&quot;K&quot;" sourceLinked="1"/>
        <c:majorTickMark val="none"/>
        <c:minorTickMark val="none"/>
        <c:tickLblPos val="nextTo"/>
        <c:crossAx val="14879347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 1.xlsx]PIVOT T!Top_Five_Country</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80251388032077"/>
          <c:y val="0.19258076640212987"/>
          <c:w val="0.7107923778189047"/>
          <c:h val="0.73176250393989062"/>
        </c:manualLayout>
      </c:layout>
      <c:barChart>
        <c:barDir val="bar"/>
        <c:grouping val="clustered"/>
        <c:varyColors val="0"/>
        <c:ser>
          <c:idx val="0"/>
          <c:order val="0"/>
          <c:tx>
            <c:strRef>
              <c:f>'PIVOT T'!$G$7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T'!$F$8:$F$25</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T'!$G$8:$G$25</c:f>
              <c:numCache>
                <c:formatCode>General</c:formatCode>
                <c:ptCount val="17"/>
                <c:pt idx="0">
                  <c:v>773.58</c:v>
                </c:pt>
                <c:pt idx="1">
                  <c:v>1230.7550000000001</c:v>
                </c:pt>
                <c:pt idx="2">
                  <c:v>70.776499999999999</c:v>
                </c:pt>
                <c:pt idx="3">
                  <c:v>680.35549999999989</c:v>
                </c:pt>
                <c:pt idx="4">
                  <c:v>69.577999999999989</c:v>
                </c:pt>
                <c:pt idx="5">
                  <c:v>722.46449999999993</c:v>
                </c:pt>
                <c:pt idx="6">
                  <c:v>2162.2835</c:v>
                </c:pt>
                <c:pt idx="7">
                  <c:v>106.84</c:v>
                </c:pt>
                <c:pt idx="8">
                  <c:v>672.721</c:v>
                </c:pt>
                <c:pt idx="9">
                  <c:v>1493.2615000000001</c:v>
                </c:pt>
                <c:pt idx="10">
                  <c:v>546.779</c:v>
                </c:pt>
                <c:pt idx="11">
                  <c:v>211.74849999999998</c:v>
                </c:pt>
                <c:pt idx="12">
                  <c:v>1161.8940000000002</c:v>
                </c:pt>
                <c:pt idx="13">
                  <c:v>2324.6264999999999</c:v>
                </c:pt>
                <c:pt idx="14">
                  <c:v>722.76599999999996</c:v>
                </c:pt>
                <c:pt idx="15">
                  <c:v>327.61200000000002</c:v>
                </c:pt>
                <c:pt idx="16">
                  <c:v>1618.6980000000001</c:v>
                </c:pt>
              </c:numCache>
            </c:numRef>
          </c:val>
          <c:extLst>
            <c:ext xmlns:c16="http://schemas.microsoft.com/office/drawing/2014/chart" uri="{C3380CC4-5D6E-409C-BE32-E72D297353CC}">
              <c16:uniqueId val="{00000000-DCF2-41B0-ADCF-2CEF8E2DF359}"/>
            </c:ext>
          </c:extLst>
        </c:ser>
        <c:dLbls>
          <c:showLegendKey val="0"/>
          <c:showVal val="0"/>
          <c:showCatName val="0"/>
          <c:showSerName val="0"/>
          <c:showPercent val="0"/>
          <c:showBubbleSize val="0"/>
        </c:dLbls>
        <c:gapWidth val="182"/>
        <c:axId val="1309473439"/>
        <c:axId val="1309475103"/>
      </c:barChart>
      <c:catAx>
        <c:axId val="1309473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309475103"/>
        <c:crosses val="autoZero"/>
        <c:auto val="1"/>
        <c:lblAlgn val="ctr"/>
        <c:lblOffset val="100"/>
        <c:noMultiLvlLbl val="0"/>
      </c:catAx>
      <c:valAx>
        <c:axId val="1309475103"/>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309473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 1.xlsx]PIVOT T!Total_Sales_Chennal</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T'!$K$7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C9-4B8A-8660-AEC9446825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C9-4B8A-8660-AEC9446825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C9-4B8A-8660-AEC9446825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C9-4B8A-8660-AEC9446825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T'!$J$8:$J$11</c:f>
              <c:strCache>
                <c:ptCount val="3"/>
                <c:pt idx="0">
                  <c:v>Marketplace</c:v>
                </c:pt>
                <c:pt idx="1">
                  <c:v>Online Store</c:v>
                </c:pt>
                <c:pt idx="2">
                  <c:v>Retail Partners</c:v>
                </c:pt>
              </c:strCache>
            </c:strRef>
          </c:cat>
          <c:val>
            <c:numRef>
              <c:f>'PIVOT T'!$K$8:$K$11</c:f>
              <c:numCache>
                <c:formatCode>0</c:formatCode>
                <c:ptCount val="3"/>
                <c:pt idx="0">
                  <c:v>2777.1035000000002</c:v>
                </c:pt>
                <c:pt idx="1">
                  <c:v>9367.2914999999994</c:v>
                </c:pt>
                <c:pt idx="2">
                  <c:v>2752.3444999999997</c:v>
                </c:pt>
              </c:numCache>
            </c:numRef>
          </c:val>
          <c:extLst>
            <c:ext xmlns:c16="http://schemas.microsoft.com/office/drawing/2014/chart" uri="{C3380CC4-5D6E-409C-BE32-E72D297353CC}">
              <c16:uniqueId val="{00000008-9FC9-4B8A-8660-AEC9446825B1}"/>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 1.xlsx]PIVOT T!Total_Sales Regionwise</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T'!$N$7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B1-443E-AAD1-2D295376D7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B1-443E-AAD1-2D295376D7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B1-443E-AAD1-2D295376D7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6B1-443E-AAD1-2D295376D7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T'!$M$8:$M$12</c:f>
              <c:strCache>
                <c:ptCount val="4"/>
                <c:pt idx="0">
                  <c:v>Central Europe</c:v>
                </c:pt>
                <c:pt idx="1">
                  <c:v>Northern Europe</c:v>
                </c:pt>
                <c:pt idx="2">
                  <c:v>Southern Europe</c:v>
                </c:pt>
                <c:pt idx="3">
                  <c:v>Western Europe</c:v>
                </c:pt>
              </c:strCache>
            </c:strRef>
          </c:cat>
          <c:val>
            <c:numRef>
              <c:f>'PIVOT T'!$N$8:$N$12</c:f>
              <c:numCache>
                <c:formatCode>0</c:formatCode>
                <c:ptCount val="4"/>
                <c:pt idx="0">
                  <c:v>3546.0004999999996</c:v>
                </c:pt>
                <c:pt idx="1">
                  <c:v>2126.3185000000003</c:v>
                </c:pt>
                <c:pt idx="2">
                  <c:v>4159.2414999999992</c:v>
                </c:pt>
                <c:pt idx="3">
                  <c:v>5065.1789999999992</c:v>
                </c:pt>
              </c:numCache>
            </c:numRef>
          </c:val>
          <c:extLst>
            <c:ext xmlns:c16="http://schemas.microsoft.com/office/drawing/2014/chart" uri="{C3380CC4-5D6E-409C-BE32-E72D297353CC}">
              <c16:uniqueId val="{00000008-D6B1-443E-AAD1-2D295376D7AC}"/>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 1.xlsx]Sheet2!Total Region R&amp;P</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Revenue</c:v>
                </c:pt>
              </c:strCache>
            </c:strRef>
          </c:tx>
          <c:spPr>
            <a:solidFill>
              <a:schemeClr val="accent1"/>
            </a:solidFill>
            <a:ln>
              <a:noFill/>
            </a:ln>
            <a:effectLst/>
          </c:spPr>
          <c:invertIfNegative val="0"/>
          <c:cat>
            <c:strRef>
              <c:f>Sheet2!$A$4:$A$8</c:f>
              <c:strCache>
                <c:ptCount val="4"/>
                <c:pt idx="0">
                  <c:v>Central Europe</c:v>
                </c:pt>
                <c:pt idx="1">
                  <c:v>Northern Europe</c:v>
                </c:pt>
                <c:pt idx="2">
                  <c:v>Southern Europe</c:v>
                </c:pt>
                <c:pt idx="3">
                  <c:v>Western Europe</c:v>
                </c:pt>
              </c:strCache>
            </c:strRef>
          </c:cat>
          <c:val>
            <c:numRef>
              <c:f>Sheet2!$B$4:$B$8</c:f>
              <c:numCache>
                <c:formatCode>General</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0-35DD-40FB-B760-7002B314BD72}"/>
            </c:ext>
          </c:extLst>
        </c:ser>
        <c:ser>
          <c:idx val="1"/>
          <c:order val="1"/>
          <c:tx>
            <c:strRef>
              <c:f>Sheet2!$C$3</c:f>
              <c:strCache>
                <c:ptCount val="1"/>
                <c:pt idx="0">
                  <c:v>Sum of Gross Profit</c:v>
                </c:pt>
              </c:strCache>
            </c:strRef>
          </c:tx>
          <c:spPr>
            <a:solidFill>
              <a:schemeClr val="accent2"/>
            </a:solidFill>
            <a:ln>
              <a:noFill/>
            </a:ln>
            <a:effectLst/>
          </c:spPr>
          <c:invertIfNegative val="0"/>
          <c:cat>
            <c:strRef>
              <c:f>Sheet2!$A$4:$A$8</c:f>
              <c:strCache>
                <c:ptCount val="4"/>
                <c:pt idx="0">
                  <c:v>Central Europe</c:v>
                </c:pt>
                <c:pt idx="1">
                  <c:v>Northern Europe</c:v>
                </c:pt>
                <c:pt idx="2">
                  <c:v>Southern Europe</c:v>
                </c:pt>
                <c:pt idx="3">
                  <c:v>Western Europe</c:v>
                </c:pt>
              </c:strCache>
            </c:strRef>
          </c:cat>
          <c:val>
            <c:numRef>
              <c:f>Sheet2!$C$4:$C$8</c:f>
              <c:numCache>
                <c:formatCode>General</c:formatCode>
                <c:ptCount val="4"/>
                <c:pt idx="0">
                  <c:v>87127.555500000075</c:v>
                </c:pt>
                <c:pt idx="1">
                  <c:v>60312.60349999999</c:v>
                </c:pt>
                <c:pt idx="2">
                  <c:v>57194.815500000062</c:v>
                </c:pt>
                <c:pt idx="3">
                  <c:v>91749.275000000009</c:v>
                </c:pt>
              </c:numCache>
            </c:numRef>
          </c:val>
          <c:extLst>
            <c:ext xmlns:c16="http://schemas.microsoft.com/office/drawing/2014/chart" uri="{C3380CC4-5D6E-409C-BE32-E72D297353CC}">
              <c16:uniqueId val="{00000001-35DD-40FB-B760-7002B314BD72}"/>
            </c:ext>
          </c:extLst>
        </c:ser>
        <c:dLbls>
          <c:showLegendKey val="0"/>
          <c:showVal val="0"/>
          <c:showCatName val="0"/>
          <c:showSerName val="0"/>
          <c:showPercent val="0"/>
          <c:showBubbleSize val="0"/>
        </c:dLbls>
        <c:gapWidth val="219"/>
        <c:overlap val="-27"/>
        <c:axId val="207854383"/>
        <c:axId val="207849807"/>
      </c:barChart>
      <c:catAx>
        <c:axId val="20785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49807"/>
        <c:crosses val="autoZero"/>
        <c:auto val="1"/>
        <c:lblAlgn val="ctr"/>
        <c:lblOffset val="100"/>
        <c:noMultiLvlLbl val="0"/>
      </c:catAx>
      <c:valAx>
        <c:axId val="20784980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54383"/>
        <c:crosses val="autoZero"/>
        <c:crossBetween val="between"/>
      </c:valAx>
      <c:spPr>
        <a:noFill/>
        <a:ln>
          <a:noFill/>
        </a:ln>
        <a:effectLst/>
      </c:spPr>
    </c:plotArea>
    <c:legend>
      <c:legendPos val="t"/>
      <c:layout>
        <c:manualLayout>
          <c:xMode val="edge"/>
          <c:yMode val="edge"/>
          <c:x val="0.46469669500924893"/>
          <c:y val="5.6624020061661777E-2"/>
          <c:w val="0.53530323587973783"/>
          <c:h val="0.1067138706521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 1.xlsx]Sheet6!Region Wise Cost &amp; Profit</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Unit Cost</c:v>
                </c:pt>
              </c:strCache>
            </c:strRef>
          </c:tx>
          <c:spPr>
            <a:solidFill>
              <a:schemeClr val="accent1"/>
            </a:solidFill>
            <a:ln>
              <a:noFill/>
            </a:ln>
            <a:effectLst/>
          </c:spPr>
          <c:invertIfNegative val="0"/>
          <c:cat>
            <c:strRef>
              <c:f>Sheet6!$A$4:$A$8</c:f>
              <c:strCache>
                <c:ptCount val="4"/>
                <c:pt idx="0">
                  <c:v>Central Europe</c:v>
                </c:pt>
                <c:pt idx="1">
                  <c:v>Northern Europe</c:v>
                </c:pt>
                <c:pt idx="2">
                  <c:v>Southern Europe</c:v>
                </c:pt>
                <c:pt idx="3">
                  <c:v>Western Europe</c:v>
                </c:pt>
              </c:strCache>
            </c:strRef>
          </c:cat>
          <c:val>
            <c:numRef>
              <c:f>Sheet6!$B$4:$B$8</c:f>
              <c:numCache>
                <c:formatCode>General</c:formatCode>
                <c:ptCount val="4"/>
                <c:pt idx="0">
                  <c:v>40596.190000000017</c:v>
                </c:pt>
                <c:pt idx="1">
                  <c:v>27802.149999999994</c:v>
                </c:pt>
                <c:pt idx="2">
                  <c:v>25664.330000000005</c:v>
                </c:pt>
                <c:pt idx="3">
                  <c:v>40885.859999999986</c:v>
                </c:pt>
              </c:numCache>
            </c:numRef>
          </c:val>
          <c:extLst>
            <c:ext xmlns:c16="http://schemas.microsoft.com/office/drawing/2014/chart" uri="{C3380CC4-5D6E-409C-BE32-E72D297353CC}">
              <c16:uniqueId val="{00000000-B3C0-49C7-9B9D-0D7C0B1B3C52}"/>
            </c:ext>
          </c:extLst>
        </c:ser>
        <c:ser>
          <c:idx val="1"/>
          <c:order val="1"/>
          <c:tx>
            <c:strRef>
              <c:f>Sheet6!$C$3</c:f>
              <c:strCache>
                <c:ptCount val="1"/>
                <c:pt idx="0">
                  <c:v>Sum of Unit Price</c:v>
                </c:pt>
              </c:strCache>
            </c:strRef>
          </c:tx>
          <c:spPr>
            <a:solidFill>
              <a:schemeClr val="accent2"/>
            </a:solidFill>
            <a:ln>
              <a:noFill/>
            </a:ln>
            <a:effectLst/>
          </c:spPr>
          <c:invertIfNegative val="0"/>
          <c:cat>
            <c:strRef>
              <c:f>Sheet6!$A$4:$A$8</c:f>
              <c:strCache>
                <c:ptCount val="4"/>
                <c:pt idx="0">
                  <c:v>Central Europe</c:v>
                </c:pt>
                <c:pt idx="1">
                  <c:v>Northern Europe</c:v>
                </c:pt>
                <c:pt idx="2">
                  <c:v>Southern Europe</c:v>
                </c:pt>
                <c:pt idx="3">
                  <c:v>Western Europe</c:v>
                </c:pt>
              </c:strCache>
            </c:strRef>
          </c:cat>
          <c:val>
            <c:numRef>
              <c:f>Sheet6!$C$4:$C$8</c:f>
              <c:numCache>
                <c:formatCode>General</c:formatCode>
                <c:ptCount val="4"/>
                <c:pt idx="0">
                  <c:v>80545.01999999996</c:v>
                </c:pt>
                <c:pt idx="1">
                  <c:v>55124.37000000001</c:v>
                </c:pt>
                <c:pt idx="2">
                  <c:v>51272.460000000021</c:v>
                </c:pt>
                <c:pt idx="3">
                  <c:v>81491.97</c:v>
                </c:pt>
              </c:numCache>
            </c:numRef>
          </c:val>
          <c:extLst>
            <c:ext xmlns:c16="http://schemas.microsoft.com/office/drawing/2014/chart" uri="{C3380CC4-5D6E-409C-BE32-E72D297353CC}">
              <c16:uniqueId val="{00000001-B3C0-49C7-9B9D-0D7C0B1B3C52}"/>
            </c:ext>
          </c:extLst>
        </c:ser>
        <c:ser>
          <c:idx val="2"/>
          <c:order val="2"/>
          <c:tx>
            <c:strRef>
              <c:f>Sheet6!$D$3</c:f>
              <c:strCache>
                <c:ptCount val="1"/>
                <c:pt idx="0">
                  <c:v>Sum of Gross Profit</c:v>
                </c:pt>
              </c:strCache>
            </c:strRef>
          </c:tx>
          <c:spPr>
            <a:solidFill>
              <a:schemeClr val="accent3"/>
            </a:solidFill>
            <a:ln>
              <a:noFill/>
            </a:ln>
            <a:effectLst/>
          </c:spPr>
          <c:invertIfNegative val="0"/>
          <c:cat>
            <c:strRef>
              <c:f>Sheet6!$A$4:$A$8</c:f>
              <c:strCache>
                <c:ptCount val="4"/>
                <c:pt idx="0">
                  <c:v>Central Europe</c:v>
                </c:pt>
                <c:pt idx="1">
                  <c:v>Northern Europe</c:v>
                </c:pt>
                <c:pt idx="2">
                  <c:v>Southern Europe</c:v>
                </c:pt>
                <c:pt idx="3">
                  <c:v>Western Europe</c:v>
                </c:pt>
              </c:strCache>
            </c:strRef>
          </c:cat>
          <c:val>
            <c:numRef>
              <c:f>Sheet6!$D$4:$D$8</c:f>
              <c:numCache>
                <c:formatCode>General</c:formatCode>
                <c:ptCount val="4"/>
                <c:pt idx="0">
                  <c:v>87127.555500000075</c:v>
                </c:pt>
                <c:pt idx="1">
                  <c:v>60312.60349999999</c:v>
                </c:pt>
                <c:pt idx="2">
                  <c:v>57194.815500000062</c:v>
                </c:pt>
                <c:pt idx="3">
                  <c:v>91749.275000000009</c:v>
                </c:pt>
              </c:numCache>
            </c:numRef>
          </c:val>
          <c:extLst>
            <c:ext xmlns:c16="http://schemas.microsoft.com/office/drawing/2014/chart" uri="{C3380CC4-5D6E-409C-BE32-E72D297353CC}">
              <c16:uniqueId val="{00000002-B3C0-49C7-9B9D-0D7C0B1B3C52}"/>
            </c:ext>
          </c:extLst>
        </c:ser>
        <c:dLbls>
          <c:showLegendKey val="0"/>
          <c:showVal val="0"/>
          <c:showCatName val="0"/>
          <c:showSerName val="0"/>
          <c:showPercent val="0"/>
          <c:showBubbleSize val="0"/>
        </c:dLbls>
        <c:gapWidth val="219"/>
        <c:overlap val="-27"/>
        <c:axId val="184363663"/>
        <c:axId val="184364079"/>
      </c:barChart>
      <c:catAx>
        <c:axId val="18436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64079"/>
        <c:crosses val="autoZero"/>
        <c:auto val="1"/>
        <c:lblAlgn val="ctr"/>
        <c:lblOffset val="100"/>
        <c:noMultiLvlLbl val="0"/>
      </c:catAx>
      <c:valAx>
        <c:axId val="18436407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636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_xlchart.v5.8</cx:f>
        <cx:nf>_xlchart.v5.7</cx:nf>
      </cx:numDim>
    </cx:data>
  </cx:chartData>
  <cx:chart>
    <cx:plotArea>
      <cx:plotAreaRegion>
        <cx:series layoutId="regionMap" uniqueId="{8BD9E6C6-58B7-4F77-98E9-606FEDC0FCE9}">
          <cx:dataLabels/>
          <cx:dataId val="0"/>
          <cx:layoutPr>
            <cx:geography cultureLanguage="en-US" cultureRegion="US" attribution="Powered by Bing">
              <cx:geoCache provider="{E9337A44-BEBE-4D9F-B70C-5C5E7DAFC167}">
                <cx:binary>zFxpc9w4kv0rHf15qcYNcGNnIxZk6fZtt48vDNmSCV4AAfD+9Zvla6Sy2uqZcUR3ORy2yaIAPCQy
X75M+n8+LP/9ob25Cr8sXWvjf39Y/vGrGYb+v3/7LX4wN91VPOqqD8FF93E4+uC639zHj9WHm9+u
w9Vc2fI3gjD77YO5CsPN8uv//g/8tPLGXboPV0Pl7LPxJqzPb+LYDvEH9+699csHN9ph/3gJP+kf
v56Fm/bKXv/6y40dqmF9ufY3//j1znd+/eW3w5/03ai/tDCxYbyGZzk5UoLjVBCKPn3Ir7+0zpZf
bifyKJUp46kUn28j/HXsx1cdPP8nJvRpOlfX1+Emxl++/HnrwTuzv3W9ii77vPjM7Wd6tvu0tN/u
gvu//3NwARZ7cOUW/ofIPHTrEP5su/lgqquvEPzn8LP0SDKaIobxZ3zpHfgxP6JUYSTwF/gP0P8T
87kf/W8PHqD/7foh+tm7vx79/xvjEH4q+vKIK4kkYvIu7OwIM5QqRfnnXTmA/U9M5H7Yvz14APu3
64ew/9/Lvx52fdOW1dj9PKPn6EgwzBSlKP30UXfQZ0cC/A1hhN3vcv7EfO5H/9uDB+h/u36Ivv4b
uJz8xnZXofmJ6POjlAihMCef8b3r8dVRmmIl0hQ80ecg89nR/4l53I/6twcPUP92/RD1/OKvt/nj
yv7cOCvoEWFCSsHVfaiT/aagFPM/CLN/Yj73o//twQP0v10/RP/47G+AfriyH26+2t9PiLLiSBCm
UEru+nlyxLiiUij52Q+l6dcxP9v88YPz+APQvzx3iPmXy99B/vyvh/zkJnRXdv26/v8cc46PwJ5T
BcTxM7h3ocfoiCoEvxT5gv3XoT9D/yfmcz/23x48AP/b9UP087+Bkz8brtqfiD2jR5xwzpH6EkKB
v9wi9ZgcYb5HXfG7oD84jfsh//LYAeBfrh7CffY3YDSPbwZzE/YOPn4F4CcYPAEPzwWT7ItF32U1
HFyQSNk/7f3A1/zJOd2/A3cePtiHO/cOd+Px5V/veh67MF/9ROvn6VGKKZBLcC+fPgfWj44kValI
YX9uE5yHp/EH2H+Z/iHsXy5/h/iTvx7xpy4MY3nVfgXgPzd+mh4JRXAq+V03v9cP4AYEWPrFzcP9
26j/mancj/s/nzxA/p83DrF/+jfwPU/dzyWWIOAQ8OaUyS+56l06j9MjTBkjX+WdQ/3m4en8Efqf
l/Ed9p8vf4f838DPvOivKvvV+v5zk2fAYFK012a+WPZdf59ADOaMCgYk6PPnwN88OJ37gf/y2AHu
X64ewr578dc7mxfzzfXNT8Qd3LuQDAQCfm+cxQy4D1Kg63yiOAD91y3/TCwfns4f4P5lGYfAf7l8
iPyLvwGrfDFXw/aZ53zF4CeYvThSCJNPpv8put5VLNUReJpUMJBwPn8O/P2fnNMf7cGtBX23Ebfu
He5GdvrXn4NXthpurn+5gHrBtfuZaho9ShlVFLbk8+fADxHwQwh4KfoSHxAEiNsR+M/P6/5NOXz+
YF8Obx9uzYn+GVvzx5L/t+JHfjVc7T5VTW6p/j+++2nBUMk5ePQLfPeepc/Inl3/41cB+/CtFLP/
CXdQP6ibfH3g5ioO//g1ATUoZRISZ6E4SHVQgPn1l/nm0y1InAVWEs4gFRgpuqexFvicgVoOVAsU
4VQqhiU8KuGp6MZPt/ARI4jCVaqEhOf5tzIVMIC1dPYbEl/+/Ysdu6euskOEpfz6S//5W/t5ctCx
4ICnBDMJ6b2Q+yn0H66eg2XDl/F/4VLGGNfQZ56QtwLz7TjtHdnVW5eccCu7/BYy9wyHwWd8Nx7M
nKsUNBwpJFjw7fEaorbFGhgv2qYsdVJsXdaTkhxPKbHHg5iGk7TATkvKQ26M4G9q7pmuB+bO+mjX
82Feni+8b86rdsR5MpJmV7fR1p9t83PF6Z6JAr6H8+QIw5ZxmmLM+R63W7ikqds2W7d9VsnwzrvZ
nBvq06xavT//MSTf78A+vAkYDaQrScnBSHiMGG2xD9mUGn8yL4s4IbWSu6lW7p1cUv7Ayr7fAVAu
JRgOBuvCnB3seEXaqgvEhYw0M8nWemOZaWyVUdOsj8bZBl3RRD2w7/csUgjAEYpjWHDwb3fhbOu2
iy2rQmapTLKk7Xrdx6bJw7j6U+qSjz/GlOzN6K5Zg21RGEhgIBgIsbvjDTGUtK0an7HNmkrHqple
GdxQqx2y8U1NsDAaDCh5QWWP07zYgnjhW8WvJXJtqmfa15Mu14DtTvSGy51Jxr7OYA3bkhc1Ey9b
PNEPZrbona+4nXVPNvWi7hz2pz9ezH3YgYFQCfYI2ifam+otUwyVxy03vc+WCalLG0Jz0sVlu+zK
xu3sSMTux+PdYyBgGxQUbk4EIeJgPOFDLLbZeTCLhJ3M02gvk4SOeaxl89h3SfGiqEV8wCoxZPKH
O6aoYhzBlgmK5MExmERVxnKsfNZOM3War7jO5roNJ4H5eoeStjjDxFfHrRRVXtmFHNOWF7p0nD1g
q98ffakUFA0RolAtpwJY0W28E66ioyXvs20ZyXnlR3yyVmp5IdCwPf4x1HszPDBTpVTKUywlooQd
HAsyBpEERnswU6ouWGOc9mbsz/6NUfZEjsq9j6H7Db9lQJGbiL3EfUZLvO3awSUvrGvCA37s+7Uo
UMUohBIFu8f3Eev2KIxPdd2FxGWj39yxpQUBJ5/ISP7l7VEc9gVLKpkgiu+P/q3VWNMWdDaDyxb4
0qnfL8SVbMu6Ya3+9aEEbEu6d5WwP/hgKF67XiKT2oyjyl8krpBnpK3RLvjos391j6B6zSmQbYHg
N92je2tVKW4XFTvXZ/NaUw38sD5VqrQPjPL9KQOygYE9QEU2BSkBHRgc5yohbYBhkEiXXd2ntcZ1
od4vE8W7xlVB86ZYcmv4tuOtG07G3m16IIV4wPK/czIKEXCyDMIQVI85PYC2lCIkI+/6LJkKqtUE
rrq3ll+0S+jzWC00p2WKHzgI+9B257jBoJSQFBRFKknK0V2Q5RwmX+1N1La0zijEQV34hGRsKBsd
iShPJjSovK366t8AHrJcoBMc9DOolRysF68d5UkF6zWMSo1wkWZ1bYguko5chqTE2ZwS8rgWgVyM
k1tyVctSq4IsD9j0fcDvS5PAaeCsYrb3w7cMDY9FMjSu7rOmq2KWVO6yqyujTYwmK8s0Od+QCg9E
MGi3OERewgECiguMA+3jyv7+rVE3Lgbq27755BHOi7J2VitPxqdVhXqTNzhWJ25Eo9VxXMozQVv6
ZhIuvXC+HFeNWEfrx2xVE9f1VttKM2X7KSOJqM6TuhTrrpICAr1P7XpDO8/f+JEl3VnJSvPIxK6M
emkIiye9Cc15E8ua7sKK7e9jIMOsDVdmOTHgq9usZJw/sg10kO2kHch5T0P5rC7SSeoIscdmTBnV
akdwARu0uvr5Mm79kz5O6MqrlQETwG1I9JqGatHVGtPnw8Yt2dHBrtuOuMG12YQWovTCBv97CsQ9
7FzflLPGrpqOPViu0SL06aC3uvD8lI198qGoFv47sOTeaaAv/k3bb/FpM0buMi8reSo9Ys+2Gs31
bppLdBrBo/HLCrrk3jo39ESrCvn3RRvUKxZSueWdKdN8pnRJdCeLgeXLyJcxn+cCfZipJ29ZNyft
U08MlblZ49Lp2TVrks12iUR3xeacLrtqbz0iIJ5NigGrCpjjeed8jf0O98Y7bfvZPJJWkleh6+Wq
k2qaV+3SFlcZt7RZd+s6xy5bW64eJaReVr1NjZHataWqTsepT2Re8aYKO1YX9arTKMdXM+mBkJvF
JL0eh4q9jTNSpZ56tMZsjf3Ed2ucwrsOYROzqnQRUoYlrXdmkq443iRDRlcEg91vxvePe6siIEFs
zTLp5xnp0m6MHUc6DPNxPcSx0lAjLdsd6Sk3eYJF1WUeGOLvczVPJZxYCIC56NOx0N3sKPydIfs6
7fttzkMakretTUejwcBnpakdtzlLZUMvh24cR61QvbwO/czSzKnUj5quaH47TxtYUUjr5Ur2XPZ6
toN/anhcRa/ToVebHtVWmmPG/PZ4NSDo7NBggMDX49KemFH4IfPF6KZsGlwcc7GWxalYt1Ucj/Uc
Y9ZzL4eMVRE/JW1aVrtmGupUF4VZy91oqvlRNbfNx2nrfZlRPLWvW8Hnp2JDYweUFIhLVq9N+Zi0
dmyyFex6Pi4L13WaD7590neEvkIz0Ofdqkh/ZjraNbqMaNTdNKfTcSqWuc7nQYr3BvHtZdMDldBl
GGPUK7fVtZxGvOkSx+Fto8Yi5qZd3HBMA62mTFS8EhlKfEp0VH45G8vNp3AuF253Va2SRZe1QR8B
cnDq0CfKt3xbZ/xxbUyFskCnZNgNY7um+Sa34Ha8oWLMUo6TCzMobPOZFWWXLxZtwDFMxVNNJgun
3PCKXQreTEYDRR5jnjCxtNnQtcxnY4mSIe/WAZWZ5clc7mzS8lnHoV/f15TPVIfEV0+HRA2LHsY4
D7qKHZq1UE68IcnUBF03bbC5dWTeydZ7llWTT69HPMJkC1MlL+3QrM+6GUjKydSL0mRz3532CBXP
9+eZnYjVepGBZ5reJqxPX8cNDpHG0J+K9bjaucok+DWr175Lb1I1mA0SMjRf+AXzUhu1EqaN8RVY
3UwgUY9l6V5Au+k06Wp0LgETJfGyaQe+QiaOWqFXEcSzaGfwBmKxTcxCNO4VGbam0zVC/JoP2/Bu
gPzTQWYR+XBWwJHOcYkMzwY6AR8Z5LrQrG7c+FzYyvZZOdhlPJ6n2hLdKjmV2TwvaDoz0RdPGlax
CIe+TnHGpUFeC753z9jM9YmRBR3ypS3pazIH9bJfCzSc8JWM79JN+vaMDrNvdnhO2JvVOCK0aToe
dh3Bm9WlGf2jYQ2y0naLzY2RJn0EJ7F/Z6bVfRA1iXPOoyMjeHw5t3lLuulimeZkvQDdxTxByrfN
DgkbiAaXzK83noQ6q5KevBubYMrMxLR/Ug+ejnqy5WoznGD0CI+qnbSBlLk5ngSPNJMrW9RH2M7Z
Pp+HhuO8YIINedOxdQWjKsl1XZTtpgPYTb7wTr6KSdK+24xEW24SvDTZ0s4jOnegOA1ZO5i00UNX
z2+AZTYFRJCNP9lsMBS8tezcaTFVCukKrVObwdWIILSG5bJv1NxluC/4h0mldbsrVjgMuvGiIHnV
k0lls1ogG+6mrpRnqnOBQxBLmlIvaE3O/OTWRc9+2YT22FGXmT4hRhf1Zi9rMUe0A0mqamFChoEz
l5vZdPQ2SU4Ic80T3yzFmvtQtYlO16J4tUImErPFeldrxWn7GoLWAJ535v2uB9nBZHVfbO9FY6PZ
gYWuL7oReUCjCxC+Vzz15fEmHF20d4iV+Ti0aYC7wg166hpPs2bohM9XK6uzrohi07Jr5Hsli4ZC
DJj7RhdsBreOTdg2DXtLLp0wJGSx3S8BdIjwu2fembxqZdPoyhSLy9JkhUNZToPSQ3TbGyq2Hs4T
a1Gn2Srpx24qupgR0zcJaBYbuNMxae1bJEhSZ03r1AeclsZcbrPs30149F2+lSt7zjZYgh4qWl8C
twpLRooJf5BeohuRWJpLBARKozgVH8tJOakHRcZx13aueB2AsxvNKO15PndNcVmpkV7TbR52rd3c
u25c+ZPCLKnXW0PD07ZJyKPELXWAUNe+lSJZnqoqMZAwVcXgdbWgYQcOpjnu6gCBBVFz3MjSnVWu
JjqVrp4zT+00QBqfjDeur7a3nBv2MnFsviDSVyXokjGYnZVjfDvHteOZN92YdwXl4hGjlsXTeuPz
63nDwGkBOPTILZKsGa7V+HoCknS1jGnEZ8ZvzcvCWQJ+lQRVZTNq113B2sFfei7rN4wXkBel3sZj
4psJMLRNW+lyggxDj2UFBws17XgeetmXmRtB78nV/jsZBN31YzF2HZAiTHuc1ZPvIGuqJ/xic2tB
c9+t22vvROLyuPD1ce18KnRollhmI5hQCgLnkobnC5ut01Ph5Es/9+CZyRIFr7Q03Jks4jKmx7Ut
hiUHHaq4GgkN13GOzUuRYtTrFo+k16h28VVn9ilkEQN/A0YrX5p+7s8hzpVSp51ckhwvqrM50EGf
5gxVQmrfusrnclYD1oj4wRwXdd8Xuxq3JdepaStzjlrlznxES3WS1AmtNGkJeZOsEgKi6JKeZj7Z
GgkRhZhLYhANWvKGvIdUpB81RqFKd1Xa1e+9WiLPVVgpcCh4qwGE1s5XF2xFS7sLbZs+R6MX6SmL
xJWaIB5fDAU8mKWpmV/hjdenI5rWWkdWd29Xx8lzaNhJr/sOrS+xHNYtn+oKLdqiqgH61cttheQD
FW+LdpqYhkDQek3bhJSnVTrbZ7FyqMpb2aUVRCpDn3gTGc4KVdRIo7kE/66mcn5VWTE6vZgVeNpQ
jx4mB0TAZ46nydNQl0DRhCf2bHIluCSaJM01axAQvm1Y+2crLoiEfSLTeR/6FWk5TqrRwAiq9GSR
9Z6mdXPhdw1lKs1t2m9P66QILbAD2V9DBdtA6oFJUWVFFbdV9+WEz1QpxKlwbTxZGkV2DCJJk014
FaduGDHszDhOT5fVADsvptiDCLpE1uSIxPVJIuZpylYCqd8zxjHddLGZuYNIsuEbBhTxJpokSN2D
+jNoVnpQqpeu6Kyu2NzEnM/OzKeumZddZEO17ETbgrwvRz++DUGuNEMTAkwLcKY3XpUyn9iIve7r
ZrO5kl2V7FyHK3EsptHIvLQF1AV4Y9eQDaSxYEuhcFcTkKFCh6Ippiyl4JkzG/AcsjYY+aj2saHH
cloW8APACHWQaFmzBIelAWl3n+wnK0LPWFWsXMvKO5ptaoSiQbsOK8tn74dHkq7bmJVpgDDaxEk3
FOI9sHL4ti4CnwvI1el0I0pGa0h7OLbAhjvYwiVs4XRxc2hzE2hRaT5JjPQkpuVlrbr5UgXXUL0A
1z9rcL82eoJE+czbCQyuaHv2fJyW+Rx6ufHrCSMPGQIcTQrs3i/vCkI6TaxC/njzwAdBsO/JceR+
CJDAQaje9QlbnhUykYUeRCNfrkIkk16cwi5TbtyKHYbyRcx4Bz4nS4AXuAzV0/KcrRY821Yx/LR0
G78Z8AC03hem1oF23ceUDvFDY0q1PK7j1r/lth6BD8q6NCewzCFkzru+ezbGjr4Zw1rJTDHDEq1S
PNisCikGQoUinJzSobHZGYi5Jre0Rj4vYr+9hndE2HJBwgL1n1gv9DFuLW8zREF4y1qZ+NMtrJDN
LWD2QsdWsmIXgfNiiG9ddzyrQJosXbZ60cmyht+TlaRTDpuPn7QBr03GpzDl7RjrLe9R5OdQYhMs
I/VkYOE2NZdpLB3OjRMzsEoFDlnP2NmXDTdC5d2wNB98i9NHS22Hy6F386S9D2LLQEBp384yLM/m
skhuauXrSq8JL5pzOjWzzOZuIk47YK6PtnLvU+ainvEOeNI+UWkUazUkneqEeBnfptK28RSttjob
aFyu03Sl64lawyjyqJKqzLceg6SQUl6+ZyNFsGHO2kwAO6LZ4lU7ZFOL52Yniw0A9TiRkCp7VGes
GazPYE4lPYaImKIc1MGkPh5Srk4N84UDwsyaqw1OMc/XZOwu26QEtI2ZqseETexjHVZ2EysSLlQl
5XQK5A0yuGVOq9/JJvkrYkvwF6LoiiLrja2frEAW0gw2ro2Z9dacBXi3TmhRC/bRN7EecyaHpXy7
Ws5A6CKYsHyKAZ2DNsGVDq7cgh5xB9Rxaer1zPmlYZAyCsSPp9r3S+aqWLcnEFnbNh/mZnLabKpS
u0aG5GJh1QCrKk0NvqeaIE9OFIRLoHD9h4GY2ufclfPjhjbbu2UYhstYrck7v3TJuxZeL1IZWxyB
qL6mlp6X3oM8n0LkHLJk7oM/b+pxLY8hY+yvgh0KuT//K8n6wZVtNvZdqR4zbNELW9Vy3U1q7kFm
6AK6HhbFOj2k+zTZUVM8b2N0ZdbiVo66Cbh+xYeZvYlwiJezbvDsZq3m7blnipRZ2jJTQzZVih6M
D/NBO14o0F88ZCC6BVnmogEnDJcbp15RxLv0pGIMu5y6EVyKgVPQaCjRtWCbbJ2as5lO6jK1TQWI
T8ac0UAEzhgzHiipHel7KUDP18SxaM+gWZBPuexDfR4bO/bgfV0RtXWthNJxsSCZ2wHap47lDJKb
jnUN0nGbii4bazF2eeiQfwwyu0mghNat/MQPW/y9kDE88RX1MUNNbwpQgIRlx50HhSazHQnX1QpE
U29A9mrdLWh81m1lYnJRNs0b0JYhM63mIaVnAQ4zxBhHEMgfY9/4c1NHoJKaBcgvNY+Ye2CHXTXn
cFcNT+ba8fcVBkFY98OaQDC0Y/2amMGmUPxmQeaiK9pZl+WaODDJxDUnGIS+j6DPq8sNqH3UcKy7
9xDilsuIO2HyvSRpgHDM3IDd1wXPQVvnuxJaOmzOBtelGtxSIbNKsOKpDy0wm7Imyp+DflJfQEKx
Rp2MkFBmPjKxXSbVNtNsnUBT0M3UxyFL+7QCer9MKW5eLLA2ezyPCcvwJKMOAxWQHFE1sqykk5l3
YiXTe4i/43AMXVjm0dIUJT/rXC3tWe1aDgxICsd3ptwbZS3a8knr6uXNf/HOYmSHBDYXVMSn/eS3
57Mqh8f/ZYtm3UQ3Q2m1taTNEQTt09CCRnL844rId5KxYkoIOHBQGkfQG3FQhhMQ86j1QJAlb/uT
dSI+2wbEz21dplkhXYToRrfMTKV9oExwT5WEM7JvhoA3fAhG+KBKMhQJCIBGwEutQgLj7EJ/ATwK
oh68bPv7MoQmX5vW6iFpzK4SIezKkXU5SMnlyY8x+K4UCaUuAm8TwS5gYK+H9cGlVk0XOuWgOBBK
Hey8QEiD01LPqtM/HmpfYLpbG4EWR3g3FUahcJjRgULfzn4iA4dz11jVnPq2LXaconX3r44CpQeo
wTDoL4bulX1H3+06wIqNYeMyWzArFE5I1VXPl8SLB2oc38MmoMwFBa4UXtTC8Pbn3VEGPC+q3KLN
+h7c+WS65sSwBsoIE8jwP17Q9+UUAa8K7Ht2GYFOdHlQTilqP5mRwlBJMGjczT1LjodKiV1XC2Cq
2wh8tS1j8+hfHHZfT8EU2sHQvjWVHAy7NgUIIX5fNEOiPN+2OGdJ2dYXWHYgsW5DuhtlkA8Usb47
kTAodMHCedh3HqXsoIZFu9n0GOIDiN6Q140TcPa59uIkcPveF3jNIxzVrGhk+wDI3x/I/cjwW1AC
dACKpHc3FCXFXmms90SGzFiX7dxChUT1/AL3iF4mCwHVTNS9Dn0YL1yEN5kyv6k+35KyfwAFfB8M
KqX7Tm0uFTmsZfHYQQUnAAxINv3zJi5tTiaQ2eZluxmnebrsEhqzuNWN3pJhOptYaE9TFpesMfuc
bqr6477sSS6d9E+hFYacFSWGggi14l/2oVDzh/YChgmHOqs6aKqofEiiJZPLokya45Un9GJpC3s5
4Xm9jANBuoOmMy2Ghyqt33uT/cDQaiAJdLGRfQPd7XOO2xkVahhdJsmyvGzTxeQrRc3pj0/BfaMo
OHlQT+X7F+8PDJIXS+xF37mMdUQ9sk6+Weqkf/ZvDCLxfhXQqEXkQRyaRmgzQGMLyRRt2OmMfft0
2px6yMT3JnzX/0I/H/QqCQV95hJq83cRG+kSps4WFrZqZI/pPIH2S0R6CXQ/0RGqEhqnAR2LyMyz
EZE62+LYeBAfapKburanHSfVhYpL8srxSV39GAR8H9RpygmBg8gQkQcbSqalIgXkZVnf8Y+oKv3b
sffPxby5C5oCK2zj6rKNj6DIyFmOj5RidoflOD8W5Wq0YwsouLieX/94Xt+dRSWgFwJ4AnRHQWsD
Oqjoh3RcGcj+Lut63B2XrgKBbcJlnnaiOd/8dFO2tjvGa3r943Hv2S22N4l9jyZIrvu3727bNyRD
8KYMBqNoBNDgqVDAYwuQf2fUPRTM8H4NB5YBY+1bPTli8H8ZHBxiEJqnZPMVlHmbDmq7fYvyrl3p
rmuhiD2sDcqmskofu2jlY55unW7TLXnAkZC9lR9OYt+mT/atgxLK+HcX3KYrsP4BKhQTI0UGXZdk
10JTg5YoBsiw1/oMr0t6DvLSctUnA3lH0+VjGASG5gZQrzxJzJNGRbsz3sun0HO6LZp0XrwwK8hp
ZR8SDLWnfiGZX2sOckqFFAhp6KEG1HsMhkO/K4cWBbTvtT7YONB1V9TjEQgIZuMNLyv1vAAav+MD
t883WSSvMdR6Hi0U8qwfm8x+mw4Q5BJDqIbwBVZzSCoNQ/9P2ndtx42rXT4RZwHMuJkLksWqUpVy
cLjBkhMjQBAgCZBPP7u6e85pyz6tP9zYS5YtFIn0fTt5UgTATi4w8hebcrInEL4+oNokD+PK3tsa
v9mxMQQnqH4i6AYhe/l5xiSIX5/Uvsh7CAgfoOCZb1cZBu881W82QoL3GaAUSVHVvT0XcMM0LWVg
giUm9pHIYMSJVTW3aafon/a5/yjJpb9Zg7hPAkwedFIQUr9Zg26KQpwwWuR6onVOA9GjH1rnE108
UGlTBe7QEgpygWCvNL7aayteaMPPKI/4yV/Gdw6fX99wQnHkoCL5Q4cWXj7v30Qtqh+rbl6EyEOP
tvvQoBtRkJq8s/V+XTcoLSGcAZGFYwBV7c+jML9a+wB7KK9613yQGm3lopk9SMh0bwYJAOef1+mv
M4rxInQCkJxCeO6/OVJDryNoSjBe6MumNCH4EDACvKwHQ/7biwdDJQxCcPyGpfrm0RpAs/3oVJ8n
86yP0aWM3rrUHaMmbd8Z6jdzdemkIKe/CMDQ0715ix2YtaTHiln6ZigjEYf7eqHeO6P8dq4QwIRl
il4AFOzPo6S0Jp2zeCAOohPTFOmTBC6VTy4ETRh3yzsF0G/n6m/jvTnNEjeSJtUjnkrP2+MYp0sG
NXlb1k68J1D83VAw4l4u2iCiSfzmONHMcOtRPBrO6jQLw4TmZur1yZur8J3++3dD4aKLoMJFYhWN
L2/5b/uq8q1ydAGx1qopPC5Tx7PACXozkMkr/nmx019nDBp4tDJplADeCsmlv/vbWCKSYLAnaBsk
9emXMR6gAQzb9E4hZasth0HH+SzC+bnzN9DtRq/lpc+4i+uR522kRpHJkafFBIE5OJpJjQXcFPSd
Lfnr4r18SCwqChEdi4I3Bw2ZUDeqGYds7DpVOMp5WQHqLv/5Xfz62tOL2y6GFw9FNWJjfn4VIA8g
S12SPvehB9nXXPTHcYy3Iuyi8Z2hfu2a4XbxUe/iHr6oeN8spqGZ4x72gx488Sa7AtRO8uJS0KAr
nZzMSJ/QKl/S9b0q9jezHYIrxL2YhgB22JtxOYPuKUQxnS+rjXkmq8qAZ6DTYaH8hBc/PGDyzRWW
+nbjL+FyWrtk2Ne1qXYqgRw2b5OleXa0uyMgeZ7oaLd3pvrXSYDMM47xKSHXBvL95hNWbHKKTBBA
aD+dHz1SDdczAWNTV957YuBfXwbCg3B5wXOCAxgN/c/zPYqOAEVourz3GPvs+12aLSDQXaGndbgb
13p9Z7P9uowv1nEsZYoDkkBg//OArQJbNCogasMYmufUButDqrdYv3MIXz73z4UWCruA4gRJsMjo
W6+Jing0pJ2DwBew79XmBKR0M9BXaNxSd9HMgc1cbGqPHtDijPWg6v95I/3mOQEJoVK+GLnRAF++
/7czpTMbZb6AfwFlNNuxYW53Xe2qx38e5TcrBZVkAowS1WT6h0Ps76PgjNTQRkwt4PdgeZjW5R6q
b/Ex6nHV/PNIv3se2KNTCt8OLun4zRm5jpXXWG+B7IQwXnIlli8JYerpn0ehv3sgBnE2tMmAl/zk
zfLYBgVDTj+3ufP0vGv9CSxON6WuSFbeFk3Hql1s+rUI/QmkV7/OOxfbr1Nk0r2C0qoEVQ/ZYrtO
OYWG/n+wqLCsLg1YGl6ah5/nFKIajqLLgEhuanNroN7KZQd2ZTMONB92M1rxmMtSxT3Uf5CBvzP+
L3OA94JVg1MZvibMxJtzAYej5nMU8Kxtl+659lh3nRgu3hnl1zYfpTXqI6AQF5U6Cs6fH7PzbG9w
Idc5gaJiBTBU1/vWcugFZQ+GIe669MDaFIIdCqncTtTba0jrZd9BFbjzmnnaaa9PnmtwQcUfy+Mv
t+fdnxv4T+fi10GtuqnqvzI2//Xl/73+/8Gdf+RC/vvPLymd//7qVn2Xj5P+/n26flVv/+ZlvH/9
VQz31/gXU+dPX/xiL/0PBtI/w0D/wzf/a+5SxOP9baf8Yi9967r9ty31j3/4p82U/h9c2ADBUNkC
+UaBi831l8s0RULfJZCMgUNAqQjy/V8u05ggMRSHMYRxAcDMKMTO/stlijRLNI0AVYBIEeB4/y2T
6W/QAz8EaICzMADDgLC6n5fVJvgQpqDs87J9FNcqu8kPp/tT8YMVB/vOYYW8Vvywn89/FN4UWAkD
nXl5uDeDddCxUtA1OcC8FdRnPOgkLe3aQ9Qhlce8PdgbdoLpwgwFNjJ9oZAelamnwmNPeNLcbLZK
f/BuoD+ckcOV18TVce3XpHQiaZ7SyqqdM8CAH7dtc/tEjuqOeGl8At0WfpR21PuBKRzD0aTAiQ/R
Sj43bmo+x7RNIDxTXvwhmHrJC4BkwGABkY5LAa2oXrOxSZdgH0OR+mjBNLPbjsmhLaatnWS2Jc7x
AtSeWo6sEjEtRdemH/059WQxTP6id+Clt7kEGc++q4HH9jBVUTXsOPfCYMdWQt1ed6RNoJAHtJ1r
aqzcyWVUY1mNwkVHLwmX9MFntQGf2lDnjiEXCTjLxYjuiiQeePdurkYIBAO3l8Km7JmHUWMKnHzV
YWLxiiGYE5/qYetv7QiKK1tt6i0HmUIQsPnpygsFH1KTCbUu1yKCxCq3W9WjEhG9S/YigM6D+7rG
GWur5Ay1HHgpCqtnnzu+xH4ZLaGB8qMP12/TRmAD7FUMUlktQ6LvasvpdFxbMtkilAmDodVb+8fB
svjW95Vrdg72t2t/9bjLIojJKQR/DJqZuAnlpwVSLHWlmbJRvm4bLWGPDr5QiEDT+57ZVZdTDRNC
Hhkz7cINismy7YkFG9jV6jbZQjk/bYMb5lwwJccdg6LMHCc1kS8Eyu094TXsK9HaVgFI9DaxJ93q
9BOkogkYWF7ZPdzAa3VALxY8bxTuzxym0ul+sSrQxTzEzRObErQYie/Jr1ZF9ttSx+PHYbXkOkz6
5jBGVXKavU54kC0uSVJAZQ+6sCbxdmS98p46ZsQDc8sIswdUO0Ug6vEE1KatMkhU/UfVC13y0Ydb
BZVgBI2drbqXgerxTg8BVN4cN+EhbRcohOGksS300Qt/jUTjvg6jZ9KcpWbbQyFO0LklWixF61g8
7uY2Get8FJTnqbfKVwGO5BBDR/gy0plFRZ/y4TsADhPmqk1iaKAHsUGkb5PXqo78DYIrPtw3OgK0
A2Mg/CV1ktzC84OrinQEutalYTCPz6RKoLgXPVQ9c8Db19Sj/ryvW0+W2jp7DaN7cNfFs7QlyHoH
wRNt5HVqImYhCTOgRDZSqegIbry/9ly3klJi236JVwolcycW6BX/dqb/dbv93Yf/8/0OvB9wJOrw
P8Kb4cmPgp8PLUG7iYSAS6EQKAZCDrGu3sEKfjsCEB1c8FGIoOLL9/9WlRrTjXruMMKoM70lB1K1
/8sR3hy8aFFtIBRGAPjQ4BmSyfxPRrjQD9hWKSCjN5Uo3SACar0I7oWk8KLwMLbvWdX+gLf+fXug
HYpQ4cGSS+FKBE77Fv6qFKnHoOVYBxNIi2u4ccnjZkT6oakA852IHpXEk1UT/POpvJbQFO58NIfX
sExEY5EGpo3L0c3igwPEnMAzQdbto6YLEVBOQbS45xF0qWfiEbiFaN8p/52l9HNfd0EjL+gyXHYI
f4VI9C0lDUesG2P4fTO20TOZvqWsuwoHshts+M5IP1fsf47kM9hWL7Io2OzfTLgXwjxFeo9mQAye
wIG0Jwj272Uttj+Lv/8I/f5+IHQfcQhPPyb+57W79TIWjYRdMoQiTiBGILDDC2S7H/95E/765hBF
BDQIDAfm/pdN6GLI6le6+hmJ+yJYACP3Mv3kZHzwbPfOWD9DIJd3d6njAabhlwuk82bDN0k3QXYN
mecMwFO25dhCVay23DenOin/+bne8Od/DIaHgormYmQG+Hl58L/t/S6WJkxdHWZOBHkfv5CgwB3B
oGwa09dkedDVVSrOwF/fKcYumgv86J/2U4y6j0WIGUHzQsCA/Dy0DZWulNQBKKBofkro0sIlpBlk
aEM6V7fSMrh9hrVPvvm911/B7LM9gP0cdpNxY1iEum6GAy765rYdgCSBcFOyzuuB16jsotn7qKzo
90ukiMh9XImnls7qeWU+Vks0t9MTXxv6iW+GfeZpDJWmSQFCgDcdeVPQuJ/HzBNzBbNYEFs0lxcq
Km8ZVAWt2qbjkKK6y0aIpL/0yoKgTwBPPscqdUmuRxrvevSfD9EsrHmogNPJvBrDzV0JwklwqpQl
XyalGlgluIE7JODjnNvY266ISkyYBQ1rHoK5+o77oVrhkZEzyyrHVIrwiUnBYRD79NGauIEtOFV+
fMVcNT6Om9XD0alIl6vyDGRy1XQXyXo4Cr8GFXxxKYaTgMy6bmFsKuCG9PV+mePgOgitWXAHM0Xy
OkkHAvP14IXFhDwIUrqBqi9t48H4sMHVisJz7YS7VdtoCsX9UVwLvS6vPJ2H01iNQQHWh9yzwKR3
FKauYgDQdE43XsPXjXIqr8TctkUQkeHWZ8MiymWZyPxYuR6uqnYc4SONOzO4a+OZyp6q2Fy4HMqN
i/MWUt95b/x6jjJYbpK1AP9sH5VM4HQzTdp9Yhu7anHeHaLBgaBIdXCPwpA9WpBRwZ5WvOxFneRk
9jIsuyB58WLKz55m8EQKPldn1XTSXmEyoT8eE1e4lC9X81CB2CS6clUWqlY+WeyanTd2sSslyKnw
PLOL5BRemSQ6T3AG7Lc09l5gCFngyZxns1viFhq8AW64+g7FQwI9XzumJRSwCiRVM+jreVq2HbTY
EIlMgW6OvuL18DBPYCdLWJzYfBJ4lbesTsej5QyXh5SrXZ86rJ1gDyBijOHQo6JDrdKPiNt5msKm
381+tZ30JOMC0gi7HiAOxVqGzXVIARkP0CGjQrSlmUCGXI12qdt9NC6297Oh8Yl/a7vKtF+XS0jH
jjs+eYc1Yr19hPS2fTWDx0D3O8QgQOEL3NaxoY/zVbDoCQYr3ZynQEKNyhr4dIox1u3ncZsA4hfh
bBgvFtzq+xA9mYNzYuoDkVGdeEepSTwXA+rLD7JjOiybi7EugHWvlOHKHutQdGW0hgvwB+JPrz6k
sGXozfbgrVbfORBZKJ9D9cOnNjy0RPhl03rpodV6fk1HYnegeQ02l+vTpaAhDF5Fg1gPCxMjXw5m
Tb1nw1vfz6QVJMnaaq6/DTMDMwwXHNJqrNw+6CCwfZaofntldesPecSJhNp1gajcV9vF3kbjcjF8
+hgHdfq6riOVWeLmYO/F03S3wEmxizzg3ZmvR3EF2SD1XhNTB3QvDTwQcwVMp5Ahh5xI+a7ydlBi
1TavccgBX9l6cw639cMgVf0KTaA8U9luX9sm5uneCsGGHVrhcYUUpiZ272CjrnOtePO8NsjCyYTx
9D4S3IOLCYd4Ay8cET/sNKZFpwLLHhYkU8V7wHp9dIIP3/m3dQJP8I4GqlmLLtLTdo7ChvjZ6FUr
yUUEG9jBa/RGoP2WsCB4oR2vIWPu5xcxwy8hi5HAC9uAHFEh9LWNhrMBRzRsRTVxeeN894TPDWks
LMOvcD8v6tOEbulCuODokDEkmOW0tJA2BxCshodLBA/JtGiXvRyp3fscapx9AtfMt3gI4WVI4Oy6
EhA92XxevW2X9KwJs4UY76EmCZhZwmTzvHERPcvZwR/eSnXFFK2rYpirqhjTaX1JFbx4ZwQSkGtv
RQTM06hJ5+dNIyXsum29nxEu8cXOUB9nM1O1X8bdpoIdGeo0eO7Tqcmlq9Sp15VOYMAJU3qEOs5q
5GusG2xfzbYq+4jer92uetKAjkymzQ/vkik04uPERzuWYePPzT2iQsSOwLB4NV+ChT73cw1Dctog
EevOon48IxlouUcHtoUHcBE+P/i2qotq8asbGsr4QarZD/MtVhCop5QvvAVH5eGyG1cXV6+xxrze
JCG8wBmAA5eW7bzR6uDsuPoviIlQaLRi606JXqrDYBSrrteFBtWlDdfH1feGR6EWprBzwFmcqmiG
SjwlA7vrK+uznfNXoa5WZBBUeZgwiIPoVIHHmrk2o4GhhrVNXq1xX7amJxr7O926kxdtPTxRwC8e
kHegx8PSIZD5gLtBHyIAL+JGs8HsG1JFH0Tl17AWA3SwJafLdNgsFR8qz24fNxwASVmFjSyNl65t
gdN2OY59TLFLYKuts86v6b4ier6btmZJzkLVDhL4Za1oCV2fHrNhZcFDOG0Sb9bZvTLYfdXUaJLx
lTePQWcIWgIe7OAG5rsNxp0VHFbc7xPRrrBatw7lSKajGC1/HeEESzYKQmm7mPr7LYFwnSyUnjsW
28kg/oHLh3AIE7WDsIA8ijry5N4wzHtmCEIbbqJgrR6gacTZY9UWPm91/YBjmrZFTZZ5PECKP7cf
u65i9kZ4PSgII8ebER6h9IyAJQKYSPcXiaSPLqr0ofD3IPYP8Kk3oldcpiSNAcu0Xs7X1l0tcDzm
w4bSynVTLz57ru+x72BqAKZjbNfvZNAouK07F+6CcZbTF88b6U7YjcQAqhQ5hFE/d2fBLVQ9TRpA
aU91Sy0qTzjOYM1g4wrIhkbGInLgFZ38CHtcaNsXO8EUVjjds/QmplsrTtqlTOYI6YDJ0XFZHVtO
8CPgVIs+bgzBFxkU6sMeHiqEwsFq3dFDZWQTHatt7iSMC11bpKOd6l0Aa3X1QPk2LwUQPuho003A
UOXJqmRRvKGCUusT5EpmeYQAN6dN016l1agLCWymsFVwGElU39Th1u25ZXVZwU6YcxpXZYXdL7Jx
JiFm2LmDI0DekCymt2Ko4vTc0Z6YH6O3JJm/GOBoiA/bm97zJO7arp2yhBux3MMGCGs6X/yOHeYo
mW6QQ0Q+CcglOhwks9p527KehFEuzNKJhX0ONNetpYVCsP9ogZ/UsDQL32RmWOnZRyQaqt4mXM5k
nQb/mnWhbzN4Y/svLS5XFAYeq46yi7sWHhIbX4zs8V2LfD44B5MhfYXNpqpeGJGq8M3GWlxpcfKJ
V1yXdaCQKzVYi2LCI588BylqDiTa3LvAl10mhIlPYMRSgA5pO+wYs8LLx7ZO/TKFqw5em3pzR7Wg
XATnrpy8CjePfxF+h2IQkRzeJ7RR8wYGT63eYyLrNAHm1Ighw7tfX6cWpoRvfiL5+IXqgTblnAhv
LkjfaPEYdTWOkGlUiKbSsIkcfcC4xdClVBTA+tjOD4Z1zszi6tz5JniaV0TiYBeQ9WoFSHj0aDOI
LA25l55xY0DQXTOIjZJwHH9ImDuzFMhm5truuHbdCTx9JlcZhDvJ4toU66a9Y7eOXZkMdXVoWctv
XUP6J2XKCaW8ATKUNWzBBiAumMTtFk1AqmkHshqeqXnbimCr4BrR3ZbcW78dg8xuJr2B50zu0GVE
NzOBzXIIxfyjb6L+GVsu3SewuZwQL+CXHnJNftAKOyvH0bweLVg8exXxeiSnzakAVeMqq69xqOb9
uMGG/jwHHQzx7YD4oYvZSMJvF0B7SrdmdQWC2aLlRUFzjC4MXFDWuQmW3cgzLayjUAPqqevOpofW
YAdOQNJ8Ggd/z7Xj27HZtrU69l4dNjk1guyFleOSW4S+tUdYURP/qNuxkue0hykfvh2tPjYa9rh8
7p2yu2mbB3nuEJ1yGmo/WI84Fusjmire570JSLODxnT9ituglXm3CTiUXU38i40LfRcSNjCqhLM5
7pfk0FaTzQeiYnNQMDXah9SFCcCx2G/v1rYfv4yJWa4hzYr2POmQuTGwGarFsePDeQYl+pEs0wKD
s3R29gs5xxOOzWpyyc5ufTueB6DoydXEVSueJpkCnpwwn8luDFT3MUBT3OWoRZYHt/TBvee4+ZxC
veN2tYu3U1WT6bSAzX11wq80YokEkdcbcmk6bONJ1w8xJ0isaFXYDCC4vfXkLdVqd2NI3E2XTPJg
wkXbS28CW2MFk3XWqEV/VbKZbz1PS3ME6th9CatwRNYBL6CAZKrcYFHurqOxhhWfoj4v/EnD8Bo0
HlrC1bQf2gnu5TzAtXuRHdXwI4/LVqONwf0zZdz4rPBijUSAAbEJVQDb8jlorY2PLUMdPyGv6FGw
uS/WvsOXDAkw0M5M5era/kFRV+0IGZPdjJhcibAbku7ZUlefW6BryO9QCzYXT10+Tn1zP2hDXjRF
yyo30t1GwKJ2vYsNyQAa8E8+XN8A6Oh4Sv1G39TbgGGdqka1C2u7fGCxan70Qw8Rh++Y27OwXm/i
ZUVfPsXa7UOKO7GQcTPdrkPo77sopuZ5CKP1qjZ1U2w09bcSWy6Ciy8M41zY+GtsfO+6A7YOw1pF
5D1K0uHTvFD4xRo8fCY2gwIoDHg145io1JotU4ROE6SQfwyiMNrDN4xQlabrz1jRtLBD2Jb46ON9
4A/0yYb9I5coEyKgGzCON4RhbfTUFI6M2w8cNPSqZZaFJY9re1xRv8sMVmv5wUBfW+/x08Kbrg4g
JBIalC462eArqOBuZ/U4HO2WUJtLZWCzaDV6EQ7t0ad0FN5hcAoYlefMXOeB8XBl9AHsprskrJVC
YTeYYsR58ALLOyt9dJIf4/oS2+obDy75bozlFUSZacF6UOnZUsXdvQdFxidPV+IhHqH4ibzKnXqQ
NWcLzzcWHU2g+kpjcVjWoHvQfEp2BIRSLiHGuZ1Mww5xx5YGUWKJywz6PSR/TLH9PCNarpgS38SH
1mG+CiyCaC5ryPOSnSIe21/+rz4vsw4fIG9GyZ/H2KX7jfpeEWtOwf6tqL9Hvz3V8NkfKpAER+0u
0U4DfNGFRHjNlUAqyxMDlXNfUwqGxUaOx7umEUpnIvKQQAAc/nHubbzfoIuW8DFD4g9p6todBh8i
rnpAcADCmUycDfDplwiiwcWTrANM5PjjpYPFu5/zUJMVrs2VITRjMC2eV/bU3Xt+WqNNHjUUt8tU
pAr0IUKbmn1kca5FdFUIEvQv/8gwIV76tfW7fYfzY81o1FdloJAjhPwv3NWQ+y1nCYOBQUqUjr7D
sDTscNPLz3NkcviZ2gduaLBcq22Oikvx/JxCGoUslQHqGjokc/d1S5n6sGovXEpvS0l/h9eB7eMU
REUZdXB0T8i1wa+IFr6lWxyD9Ltgg6gDXEr2oT8k66FpJ7KeZUWj16EJKQ5j4KKFDtBYlE3jaZuh
fvV3BKp3VjA6QkxUIxSgHCHmhAR4XL4uEDrvWBjfhbStxtwodFIZ9WDLmRdsncQjfr5gT90ZGaXf
4xXI1Cp82CxhDd4+MslDBGas9gEgGHpJ1kbylGJ3UcCVZk6h9uvQQtezDzJuA2Gzs83WPHK2tSXy
qJIdo5I3pQIv3WauxyLYafBJSDhM6jGCeIQmZyjHvB5uEsTKxXrtw0yBiUf1i5WXoRFzyyPSaDP1
4p1B5LViT+BxOpoBJH/ZdWjUzJn0qtkx4X2b1pkj9Af9+Hc+xx7deVxQSBltXUZcbyerEwTtTTQl
9QHJvuY1CUW4J8kQFuM8NOthnSiGtiZYsbPJou99D7pt12PiWAc/W8eELQhss6iH6MRvwqFB+Auy
qHySI0h3i65VY54GNb8mqV6ut9RfH8KFNWfo7DacshTU2lW0r+87LL/DyifYqHWIenyf6Gj+uDUy
Sa7IJBxOW6QJXAOTX1EeDmianF/Vx0t8pET/NMYv6A3tlU2l3UE56JZDBUs24j4oxChQGYpiUVga
GbVkhhEX0RIbp0g6qiG6fYH4y//SDzHmQcdoHXfdFNRIa0gHROwlBD3ZtUwHyQ5at82c1crNyyUJ
bryubYrTFyUbhPPttspnJmhNiwYQ+K2rFwZr8Bzg4Bhh762ylsG5fBME/VCmy4RcIvwvtPDoSJC0
X/zZNs2+N8l89OvesD1Hrf/awR69r9XSvXoI/FBIX/HpFUegASnRPKx234zsFtvyvquBHNRByLKo
cRE/Mj2HUclMAx8qnNI4cRPUQ9eqm3yYirliRasq/VE1SwjXuAEJ3jOBhB+0PCz359S6DFFQ+iUG
CItImK01wUMwgCzmSxseY4HPXxLrCV7oFsGkF+OdWQtkF1mTTX0IYDCwsb7m1Zp+A6D5ffDFPa87
ZG8Yl/q3a4SMsRJBIrzfVQnvH4MpnPeN9psfAczqCnUCzPu71BNhJhMov0S2rkyc17ZrI2yFutqy
0SAcsKjiYX2tVCpIjrbHvYQceouMpx3MjogOAqQ09zQ4+psi837evHnJU2u02IUinrtsDuep2/WV
0G3ZevXa7TQV4CcnguDRJ9cbPRVJU21LCYKZrxkIQX6dVsjqQGi06sy+Q1YojNiTj0AOUa3sUAvg
+zc1jdmKlLrIjWAU1uYrBTi+5J0nmnMbyjFCQle1JodgXVtvD51K/AqJA7JYFCqnuGBVP+/VILfu
vqJj+qRiQZaLrcae52TG50DGEOmOzHael2vkpC5VhriPuL2DlhNpiMDsZ0D/eGUZmtTRvoraIM17
DMbxdQFMt32b0GjBqYa69yhxBroD8he9KTPK9+9pNcQIRukkffIu1e4BmSbUHNgQcETkSbkLPU/c
ah6bx5l2EXDzkdDvW4P4Jicp8iJZJAUweBeoOSdx3SIzYl5KF+gYCDQlJWqT5jpcJr7tkSah703l
zwcLKQHaKM2224mT5g5lnb2RgVnqPKFOAVAgCf5W7Pg3uc5E514L21sOrraCt122kduTQdjwFETS
K+rY8BcJERuyoKROz5DNDCs6YaDwD7OPjY1AoXR5EZtEyVhttYfSgFbiBYnjCJzsxrmvd9viWSyg
CvhpNntV+9JowAE4m5GUlcEBXWxxaM7VxHEwJ90lybJPwQAN7hWDdXwH0c/46G2efoaLMwKzhhvr
eyjaFq7ONi0kzoppv8RpuuvjeEIfnJpanAbAhY8IKApt3iMYxj830cx+9BM614xwZB0WNTfG7gOy
rQ18+1XYIt5CQdtfTaw/XGL1ECDhkvooRYe4FS2XYd9V3fhJRGt0zWdPHQmb7CMJEAAytj2U6fw7
U8q7F57RZcu+NUjVYZGmBYhOIAcOBWifx5Ig0i/uKPluqGVjvsB/jjwDydvg1NWi/tDyWuldAzNk
AH4E6xmcMnsGKni71P0Tp1GHuIm45mNmK6MwiwMUJJOb0Wio9iTqdToYWOohUzGw7SB+huAu4yGr
ypCto75Sk53UcW6lBGWAqb5BPqpckHG+tFvG4IPzM+3D0nuCchEMoZDbdA45B8CHGW+An6Gl6G8J
kgMyJUEMFdC01BwfskakkFvBWkFRotWBgDN8GC+XbgV9KQKbmOp0nmJ3fwbRB+EuTLO6QermFu4a
TR0KTLn5T0a08nZJJCrBDrgjXhW6t9IBG+327f8j7bx25MaWNf1CQ4De3JJMV1neydwQckXvPZ/+
fKzGnK5i5iShaUFb7bQVXH6tiN8YCedCVpo8z/qwGqMrCU2Gr1IMKVPoU4SWqlmLydYGpZQhS0lX
vhX1oYtQaCnbMfWIn7FUQripqinpvxQFNQu7tPog3FWFwmFbhUa+6QSvp1RH1uahQBn0GKALGj9k
lOdomdn4yb3UaOZDGMpNdpVEYy64aWYIL1NdiHeijzSmLaakjbS4TMUNkpYijzpZl7noIMN5kxaT
8UUR51S4LzQ6krVZol8zl7wt9yhxa41Nm10NjaT+5MZJD2maVFR7al0vSIvCPJQSpUEmN62NaSen
ptm4kY/CxXPJVUxyZEVCk8gDoEa8VhgcCke+TpVAN4GamgLbdaJ3wmvuDeU+MjhS7TRMxp8MnHQT
GnUUf49pNrzBUBaeKIomFFcQikXKVjCUp74xhTnpiEIoesIkBLSoQlmU2lN3aFLLj/eTXxTVzq+1
6TnSwg7Fxn4YXppRCd1i9JXrkXT1A1X06Dsiq9UeG/e0OhhpU8T7oMpAgQ2avAE7SI4y9UYDOdqk
jp4yaUQyBRW3fHJJTFhPaJ2ozU3SAKZ9bBAN953UTCbexp0pjVsgDEWyTaraIpGY+YnIbcTQ3wRA
L8mh6YuGYk3K/ugoVlIfgpY7xM+CIs74IuiZFDyC+o2R9LIQFkRjRyWlr5lV/9J1UYqc1BBmL3U/
WNyRa5MsOtV1QbCzkLT5duosIXhovKag9BXG9TfF99NDIU7BXg3QYrTVKJlew1pRwT0O8VOgFeSV
VK/3BMZulj0jzyGWdlSGAyJgKMqJ103vS+FtrAmB+BjA5eTVyNwyjhpH9iFNRym8iqgy8yYN6H0b
Cdj2h6qbza0U9yWArtrSH0KZfdjpyya9Rx+sflJ49qs2KlZFeOU1evHg+0ivXPcyDiFJnPvfdC5C
sG4Hj1xjJIYKD5x6/FHGZmE4rV8jC+ujrtk7Muf2cBQmPLEdSfWH2s2HNrxX/ESZDrgHlPmXcor6
2yTUkaPN/Dj5kokgEGxRqpvnRtMr1LQMhTKwXggk+8P8ypzKKnAnS0CWy1LaWLOhlAAUSctYJplU
oJ9EQi954NthtCLA06i/4rGtjl2mVfeSzsVERqn3tYBfcQPG2kSfRypcaUq6K520ichwUjnQba0S
Rn+HvGWJPquSmFWGQF9kDI9I61D5NMRKfohwf/itioUVuEGodNs4AdT5LeQOSO5zBBcBgLsx9jXr
5VBpUYsatGx8R4nPPM5WDKTVK6S4LBhM8a6vROSMEbhWtrIaiQ9dLncIdOhlwiIc1RevTthhkWgL
d0ZTtsG+5U1M1TKtpb3cqjyywgzFsg3YWWujUZx448iSAK5CF3M9LUp+1G1V3QAtDO7zIQZVyLRC
7FAn/5e7mQAS0s4AzLaPpVzK93XYhtsw7YZb0RLlr1LVSNf6IGmbsuCPKqnee04W1lq6QZ8tQ3q1
L7ZjnY/MEjVL4XeIerdROiEyryj9IKxM7WPLzVmc7HQsmmOlBP6NoRXGq9jqEWUGub0t+tbah35M
vTOhBs17RfJJ4FMYy7iTUvj/zVryYGDX1n1UtWSqEuR9Sl9Xtn4qiXdK2AKhLBIk5FO2ky+tyOVe
ZGpuwDRCPWk86LhvyNsljAQE4PzKN+U6QAOO/XjPJR0ELLK14iHpvfQpkur+u5KFfmaTGK251aNN
p9wHoVfUe3B82RWmOPp+gOre2hqSyMxoUUgfR/ANlDOjMvojyt70Ta41KiMilbZqT7pyfCknsRFv
AiqA9IWaFh5SUC2IWwS9lD8Ky3DniapXuUoTVY2dCXHy6PsmWQeALNJjTw6TmxRZN2TMUELeojWt
8CxqEtnxQ8V8SScPRSHE/IxyU0chIDcosih2RsqUHTxrlm9KW6MQttwo0BJMqBHus8SfkucRbxW7
E1DMk7nXQQaL2eW2OUfaEdwfNhzJlGb3msklZ/QkxSTzKqEPxNB63FvmgdsiK5dnd+Q5Tf97N5Uy
C6XS5uIWVQTXTzv/pg1rwNLKmDXdq55zzbJ8pM1nHwAN8Wh5Usk6myTSWOIlj0hhklyDbVJw6lqX
7YCS7pQ0HcpKxY79Ir73BiMOr2K/iR+DNqMsz1AccQGYXqi2+/VtiNY/kmg4iuypf/rPBernO7lv
o1sfJiHZIKhuIEq4p0dbI5u58jzqWRcTHdY6Ardnd5iEcrDHIah+oe+L/i7itN13LdLYtDzkUO/r
vLEGN6a+leCZkuUbk6pE9tgS9RGVv/TosY3d8oTR79pmqB6kcAwjRDUzKhZdWm8tT+C9YjZx50wt
+uXc6RN1i4yoiu+NrKX71mQfdnCwEB8pnJH4LfmzoO1rqneA9o+aZaPDL+/LDnxjgjyMv600c1aJ
I7OQ2iHUVxnkRZvfK5Eq3wyZEChHsHX5cFB0jJwcsxLzewE1VYo7HUuFSn/IW6Os7vxK1VgbfbaL
uN8cJQ/KiVfF/VPVAKS0W8Rfr5GBmOoN0mu4KmgGF6xtYQHytKGrdgcy1/Krzs37C5Bz1Os9TaHs
oJbSjzaHgMzZkXj5/VAM8UZFzdvkijaqVz1q89aXZBCr60ybhtgOGBZlW6lpOfPPhaJEujOi6iUm
8V3U0UFbrgkSakN9VuvUTE09e6AKEYxPIAmS6ivXngp1r7QM9loVxG81xHJhl1rodN3zlDe7HZxI
XC/qBNE0sUMjxK7U3IRjQxlXs+H2DmTpgeE8sg3EIJfEnPNjZmpWUyO/GFI7UC3s8w09Ln4D2lew
C2qcf7LLS4YLPyd3zyN20khHUDNFa89Nu8ijPlRT07VyyjXK0Ag6qXUuADGJvusolNVr2AJl5KQA
416UwldfVcx73Bg1sd/o0lnVvlKHoqYAkZsRr0WJzBRfPATHES2SL9YUoxIUWnolbthxLYBYHIb+
F8uszN/+OMnxIesRn7wBnVghGJLEKFVrRS7dYJ/A1UYy+/Frk6nRz3DIFPwVulmjH4mq7wHIpsZR
yiKtqOb75u+A8oXFFk/9hRRqb5SOAKaarUuoKBMFUYrQNu5pGwlcRm9bxlhMe9gT1gMpTGAgMlYD
Tx06fcVt7Il9zzKE32uPal90d6kaTFeB1A2/RM7VP0peBqPTxTL7Tg7Vj3kemcNXGXWkp7EUpIQq
exh6+/l6ZlAtJLW0JZ+tj3YvZ1KE0LWClrmXmpLohrLVfEUg1DtGQxBXhxxlZsNt2ahHO0LbbIBo
Ic87td+RPUgbHwnHQkV5wJER8oo30+SR+459oX5V2kH9GWRc8B0lCTwOE47W5gop5lw/UDsfHpoY
ebnd/2mGKWuzqmMLD2MldwWorm9mWyuNHZCBfozbzNxJehtdj3gV/JCjpiQHK4rfLsNST1G9GC1B
krRglCHMvCSb5b3U1UE7KrZcP46hfJOycDGmOFyOcgZoSy0SdRhM56D9qgvukVhEnjA2EdV4GVqb
8BhagW3lt9RyC/X+cqgzWFdrFjQAY48yFwIwn7Gu4LOKpEb/354CXmyi9xzn3sPlEGf6zDJQnLEM
hfZA1/4cQlMKYWhjQijFQ2E8Z9OGJP7lEKcoaHMm585KXxr8r3cy10ewcIAJCdlqlaJ075aCYofx
DjFmGqWswINNPvYzNtgUsYTjNEcNTtLeGaEfImUlBF4vzMGSFBAbSev1ocgTYa8Pv1LzKrRW4cjz
WC8DQmuCv2mCIkcU+3Pv5cUUV+BsVbRkJ6cjeShKV1m1C62bKLzx/U1HuXdNg+t0xGbYMxg2WTNR
1Vhi12WfoqYFNs7Ou0c5b/ddhndFu7k8Zu9w8c8ts0Qy4DrDhUkxNbnPLRsMIQdIwh26cHun3ui7
zh1cwRZsyQ430Mddz7Uc8o5O6XZOsxmc3kXc2uZiaOPB5FJ+2Biu5rYrDIHTFcFnYTUkzXqKurqc
roWZtGGl81mSdTe0r435j7n0/5MYoECVXIwoAehZzKRgNkJ5+NxuIfHJUpvQdsrN3O7O7VzZkR1y
QfZk/9tu+GsOFVIHfIz7T6vBWjq+6znkUp1iZQW9a/l8Go0ZbA+nx8A+zPyHV/kRby/1ReKZqTTY
5ngIKUr4LhXPqHb0p3or3Xp7IT3qdssIvAT20++1TpdPVvAi/LzuPqyrDnnn3IsILyD4DWLhwTSc
7PD9Lncg7pJRRbv74G2L/S+gLHZmw8cc7bfejpw11ZWFZA/EA9Y1GxWEFADsOjv95y+pSbsbQ6Xr
tlojaiohVZV/iTTdqUbkWmUVmPjsetD9kOvXmnwKKekDsrkrYokn2wzkFJg8nDHoHUCdXrKGEF6V
Aww/eEdrd3lQuK3YPI54GDoomtzLZeRSgVrxN1sIi7y3nDUvwkoUZyETfbEgdUS4kjqQqK1E1m1V
fil6LpG12j/UQn49okPZ9votdVxS21oFPFZt7gdTcWolvs7KaY/Vyk3hD4+Xt4lz48FXKYiJiHQG
tJPP41HVI8VO2F+21/zMC/UocnXXIrW0u/zGxPfGH0xbyNoXS07uBG0uLSk/kX1a4b6cHRAE+2CZ
cyzL5mJADJkirz8AtS5TkLqa4FpWgimI75Ig28dk7gCN/brc8pNbwDwHPoRcLAm5GsF9ZISsmPga
iTLMn3pqtG3V7/NghW9zsustgi3GftB8gPE9wTpAVdzzqH8bvEIvt+jkXCEIK8vQZAz00AxZ3ATA
0Y5Ri52qLY7aLPm/K2Kw2TwhLoc53UtmFUcI4OzfFgqnixXsG0LTCA3CA75m3o+Z+IbPMSm1tH6Z
JiN/vRzspOPQZ0IZhlQKYjcmiZ3P01PWqq7WInRgsvyboh6jNS29c38+N6dZS0ebd4TF9C+wHFOx
ZTBJ2uU/G1IauKesNOGkv2jCxxDzJ3zYe3HF6MCzEEIEUsVT1I5QgzdaF5Ovv54AFlqsmOoxKojF
zMbSHyMVqVIKjYbsvxCKO4kHia90ryz5lUvt6WIlDJaJyPYqiBAujVlzzIUQSLI825Bem2ibgkfJ
QOHAAGi/Ykm2cmE4Xadc1tFsobBv0I3LCwMyI0FjIThiI1uK3UTYHjqv28RD+hBb06bLppV4J8Nl
EA8hBcSfRP663IrC0CSdjp+GreY/O126TYbmMRsTW8384+W5fRKJM4EFRKPwLtVR2Pg8XMJcCc4i
3cBq0Xjgd+Z7v6uockeK6QaNuLJs5y3m0w2EG5GsGPMlHm0HaKCfo4nVULWgXdnvWqdWnyTtrYdr
lYlU2I1N2n3Nun7lCnqyH80RVYMpYnHj0Zb7EQZEaewj9WbnGOhpePW12h8Ps4vLvXgmCk84jfnO
vgcfdNEuUrmjbGU6QI7hdsCTovLIe63cF86MFDFMxupd6WWp60exuDCh4/PwEa5NEmVqdWUkX8b2
9XJT3uVpF2NEQ6jCcl2X0fdbvEy7RhnREMVjDTSddA3fv3FLAwu7ZFCi49hqbxjdNuDkyefiBbSP
RyiNFRXSjRx5w8rsPFl3s16pTj1i3nW5rC+2rb4uEelFBRdzJLUHnAOmxUxV5RlFsORAgolkn4oR
9OUeYH2dTlMYjDOVG3Q683SxIWOTVHdKCSXUdd2j6964xxv+bjv/3G7t7eFg2/zlZrvd8nf2wd41
9mG3sx93/PJ/f+jQT37aj/aO/3zgr4/8Pn7vZv7v/OLMPx1+uPMvjmO7zsODu+fncU8sd/6F/zn8
nH/L/Fvnf3B/H18fXo+/j4Vb8E/HIz9/H+f/C995XFmtpzMOUV3EVjCHhaWFHMvn1aq2pI4pq4Lw
aSysIH7J4rT14mtPf77c4aejrKgKYrka7GNgy0vCtj9q5VQ1oIZzZl1XdHARtWMKuAtvxMJ6uxzs
XKNYpKqoI9FM3EWjUqXrQ8ki8xgnxT1E8QP8akDG/XUnC/vLoU6n0awIqssiDdO5Qczt/nDoYm4S
dZOPV1CaxG7uvdZl6ZIgdKA/bLLmFwiEy/FOdyEcJxgtHadmoJ1LPvXsJF8oEQ6lE+LeRxGpPBeI
Qn41CGm3sq2ebuSEQnkZ3T/ueFxhPzctrDEc0mostZDbiA8SxQY77EYMKUc9D3CqCvUr3xi7IzCc
VwMUzsp++951nzcpsHzzNYNNHUG6pZZ+pwUZllwpaXE7t7//86pW7gBN2Xju2uGu28JDdVPnT7+F
X6BsvCdYbbv+2Nut/Vq4ov3223T8reGOV2vijfOetPw0hYc2KY95zcjzKH0Y9QmEZmTUuWm3Sk2d
AlUAZe2OdRpi1nh/l4QwZPVkwQzdGAMIaw3eqBYVaWjB5Ypt+kLemUsBz7GPIeZl9KEVhWS2hlR1
zN1QyvZ5J4yuNubtoQJg65QjOBdFyn7HQlc6fZbcKa24Ju15ZqHOGw+vVaSZeB8vviBN8HpVO75A
oiTnIG6CgSGa6tn4NTHKv9/pICNryECRj+UpvnhOwMgYKZvwNMKC0pWEK9G6SXE8zOr/GGfxkqiE
Dk44XtScrYCcpRsMJrFQM50yWbksnJshloQEn8Xrcs4zfx6+0ktiv5VAvZS59FAW/q/IWJvnZ3Yb
iM1cdyRSKPNU/xyiD2IwxQmphArgr10rnaPhC4gBbbmy2KW59z+vKAbmQ6TFTMAzNzCDnF5rVRiO
4f3ExAv+NIIKYjx1hIqccPujBuevC2uhz2zhhJ4F9ikE8DeLRkYtegdAGNlWpOfQvwNqoYr7sr7v
5Z0IkEENr/PuShx2BZzg6jGorgFWtdZWw2Qh/3F5d3/PO592w7/fsugGNWpCpK/oBr5lzHfY3uTi
dw9NGEW7hvCta7tweEq8oxd1AFI2OtYK48rV6My04maoyyB6SW8qyxuB1OlKjhe8YReVKFFdKziv
watdbuiZhY/mLQcmInCk6JaJsRZAPtoT1MvgGr7JubaFK/EHkvKm1IO/DzVLySHISfpdJxfzeQ6X
fl+qRazoNgX5L104PhS1dgRb+8uLi7VN+3S98EJA2ZRiD6fCiYih0MslZq7zLFaEXVmav5RYRtXB
+va3vUcYHsSIO7KPSUv3ibEDlDkiAGobTXeN4jJoH9gf+bgh97CSTTx3Cs8vfZ16Cemyf1RWPhwS
lirUJeZSJOdIJ5gPBRXWgy8rQv8lQXM42irR7I5OJdL8oirNgAJ0OnFaCXhfjg4Vj/AAKV5/TRDB
MG68quj/oHRnTdfQvOAe4QFVp26eajx2moni7RbkQvI2etBIXX0KtVcZUvq9WCXWFVNmaHiP9N1z
EVRQBpHKz8jvFlmywxlxAAQYhNWLoU/+cx020TcKx80hwgjvj2dEzQF+2BD99WY/lz3+vQgs1msz
dX0PkdCE/yskbhoPvhPlYr+fkI/Y1Lk4PF8e+TMbBFVuWeJiRp4KkdfFpo/33hS3ZmbZwCZtXSmu
Cox9SfmhegKiCZkocFXPiGw8qtHgmAHcpDw75lDz8VRzJDl6uPw9p9d6nYIjQgIGRC3LWArjW9UU
JaEheLaUqY8qLsZZXaFHMFvjBl/N6e/MXeYbC+2G5ENRi3cbU/LzWvbjQhfkVhQAJSCuH9XGWz81
08qUP1nE1HXmh8osRIo097JN5YAHXaSgiceTyJXaq6lhnprj386cRZTFtjQikTV1EVG6Ea4R9YgW
bZKRqpkhrmyAJ2erLKNHzG4BGYXsyEm6LldkUUiARji+kG7VbGdM33wINeOuQV26rR5k8dlU3ixx
e3luLA+SZdjF2oDfoJip8o6GzbeCsjP1YaUPlyf3e4RZ2hNbgFmYbZGSqXwJlmc9QkDH10tBMaR7
gfKgCvs2jjCfWCsaLw+tOZxK3gTl8FnudDkxtMkjzRBIiYNugmT1Dig4p46+50K4+fue+xhoMTfq
Qsv8GlCuw9721E7Zs5KtKUUvJ/l7W7jSGTjYmLztFk/kUPUSxexms8nmq9keovI+653LrTg3Omh/
/W+IeX58ODm02ec47QkR9i+9tDXCzJZUDZgstOx7QFCXo50dnA/RFluDFVtiGXoMzhhf8ahxBKOw
exMqXLT7b4EW03oQIhl+JM2KvCvJfOmSm6p+hBJxOcq58dG4g0HkNcCOiIu8whBN5oTAzuy9gddm
J3wrinLf+9nK/n1ujc4qu+SFqZiiWvt5jLxA1Cb1nRQYR9TkPNhvPpoeL5cbI50LM1fBMJoiw8fm
+jmM2KCi0/KGdMJW+N6ikCUD7qB44KA7YfdDcN3XP5XedFHk2FrAW5H93ph4nSfwHlc+ZW7Rxxv2
PPFNkrizHDyJzyXGRCn0XtcsgISA12CAhR0QplmGU0VMGyOpXrDweC1tq0CvLcJud9JXvmCZVll+
wGJZ6FaZpEZGX+gRSIAWW/pjxmVe07F2FjdIl9p9vbISz62Nj21edL+GBIpf+DmmNdWwDZufdbjL
e8Wdmp8rnTtvTJc6d7E2wMGh6irRtlGDupJhqFD0+JkaFep677oVlms0PxWkS3rEfyOEeBO49isf
sTbCi6WjQtYx+7mD6xR5XnS/8AhWzT+T9qvUf4J9h8TixOqublfyKef2O14ac1KF/XQWrv6035nK
GMQqvBUH7uneN7ii5d61HD0Byo70n1HnXm7n8ur1zzz6N9yir3n0C7qgEs4Ppi/ZWG46Vb8q2rmq
n/qgXt4uhzs7h+ZHDdsEbkvLZ2HYhBHauriwcP10x9LNi9tJ3EXjGoLlbLOArygSixOI1uJgCkIE
BxBbAeibPs2Loit3AygWs0Qkd+WidzYUbk4AZogFCuzzgBVVGqAUh4cND12eKnsFzlK+Hb0f4d9W
MuexorCoaTMWhMvYYkqGIxDadsTZSGo2jQaI/aGL70S9h36IGeLKap/n2XIRfgy2eCJIYVz4gUGw
rKuzXRdJ4mxD3RzkljLP5UmxFmpxAYvjqVRTiVBKf2uMvxLhXpzilRjnJh6WFtzwMDDDcXExShKq
meJseu4UIAFjjB0xdbELGSro/1drPkSad7cPF5YoHJB1hBHs+E1jC7NIoHfbdd8ud9m57f9jcxbz
Oyo7VURKD44YMhal8liXiHVp8HSfU8hd9XBXlpvLEc92ILVmlZolYKhlroXDxm+zsYFsGcCi30Lp
D5NnbBz/W5TFrBvTDokatFGcIuN1KvnC9ymZrkJJvgMQvLbFnzlnTFYsbxnaw4a02GoDkD1SZOLi
g37qBoKu3aMENxOGWvXNSISDSt6F40e78tvu4MmSA1Ft5RvO7PZ8AkkWkTcVhriLJT1AoxqL+RMM
9U02Nl3lotrd5ZUtGihBrCViz2xVQLLZdRWSS8hKLhaajNdHPc0vglTrnDEUtgBNn1V92AO3P6Y+
yteXR3O+hCz2kLljVc4z+AoU0T4vBdTf0Y/EKcBBTW3T6+bG81cinNk6KNuDI9J5ZmuQCj5HyGoM
VSql47QUvhf+bToi+5SslJbXYizmpJqEaC+WxEC01ga5HxvCtWQO28t9dWZ9fWrJYmz6MNYUv2Am
VIjU4L+blIdQeZoT8/8ljiYu6nET4ooSOYPEEdXOzsU79MTaqHB8aWUlvye8l4NPTkAD0isCWFr6
n0OjV0sFfRBnqgwsFFoQbLBQAB+5HozkwAVBEsCBbksLETBRPQQIFB6GWuKWFyrZHuiM5cTwfhDG
ooLgTijf7ZALjLZEa/9k6OXDcA7K7N5sLC/dxFUkJsdwmHzSwfhLo7XFqjP2QMwSEav1WoH5WqCp
LEzDF/yxxG+RX/vXFops32GPG95DjCjKN7Qk0VYLhKCyAcD5O7RT9N9eGE/3RiLDwRLMLtsVRZFB
YYVbgI0tQBVvN0v7dNcQW4Ryq9QxXuuS7wdfKq3rvwhVqeCVkOfBtwLARGgLvoeMjonfxd4r4IT2
URWtgeDPbSzgIykr8jKXKL18XhhTwTGIUSdOfnDRG21XcX0t1P1QwhrYpObj5Ul1bol8jCZ/juZH
bYg6D9HwnbdRabKFJrBBNa/MqXNr5GOYxX5SxxPTZySMpPyWQFShr9n+giZ/uTHnMl2zWyUAPu6o
uNIszgXIjoGlBDpX//JXobhyulPUuzjAkKs4CtHOyO+s8l7XH/5j2Ln1Hy4O6DrC650dyDvld9dR
rk4fkzq24YFqWmeL6l0tbBBnFdbAACfZYO6VUFgsCnRs0UyXRXthCzaChdy20xrhLzX/PnUDChgP
fvfSxvWV7o8buDW2H2uHobmdYu2Bo/QwBfnVqBi7y51w5oT69CmLPmgqMxEazEoctQdNouQaNgmF
S0kAI4w8Psh5ujLYZy5SNJwTSpIoThhLEzkP6d9QTeEkIq/zlCdQD80CBlfq3bZC/ua3LfrK9VOh
mr8vN/S9uL/YHj8GXhpyaWjXgd7uUhDl08ETZ5C9mRoOtcrmBu7v0HMFQiMmmmojv4oDwUM0IglD
pyvq4M3DjFxwGli0QDPT7l6UUSeK4GPBgYfvKtvoKjXfglgbXmdNPUCc2N5foRmnXY0i0lZixIGc
+fkK1PLcyuFWiqoZqBKQve8z7cMUjvypboJuQKVQ6DoHvYobEVMSdgX1G44eaNdU8TMZmXsNyfFy
tgQf2rfL/bpwt58xfAD2AWOZVOhRfF9CZA1fM2p0ziCZji+I6m8DKX21sLfpouTJQjPXN0UMAzt0
FCsqPcN9iDJNo4VPjfykttGNJz0PBowSRTusfNi8434ecIkyKAUq1hkQtWXfmJmnIIQG+9LPLJ87
e4MmszHdkVuyvTzYFOhQR+PPAY35pP7lldrT5fhntmjs1wA2GhhsYaq82DvVwJgExPZSbkrpF0UJ
dlZtvOpS8vfXCwsbGLJigAJ5KyzPnT4adBTZU2dElRCnow79tTbYpSgAX27PmYGeM44z6JXHMHWs
RSQkXiTer2PqlPI3VI9F9Ss8fCRh0gnZ3xe13XpoigR7Bepx4g+2qNwl4QEBU1FxZP7d5a857d05
k09aA6oQh+4SHCsm0SSwsEjHgTPIERfAaTwZVo6/M3sGI8fmCkTVJKW7BDkKSGDBop4Sx93e3D3P
Px6BETpXztNo7wN7v1+5+Z6et5JCsyzwU+BrQJx/PpHaoDOUoeRE8iey7qE7aN9l+XVovl/uvNNn
wucwi02f66NS1jgVOenQ2r16O1prqNvTY2WOwLsHLpcCMnbxTNASPDRSjQg5zLVRfMkml9o9fPyN
l62s83ONmcHmErhBMELLapKuTx5Tgf0ntqLmvkHj4bpvgAhd7rIT1NW8zX3cTRZ9FvmC1ukNXuJN
aW27srPLURhtRQpuJ++tqsPtKKg+9ADe62s5vHOdSf2K45JDk01+8VLJc7QLpgxNNZ0nc9jdyKk7
X46A9E7xWoHp3Az8EEtevFbCXkGdc5a9VabGaaGn58NRCY/m2mvlbJuAqVAsgbwBmOTzTI8Dndy2
zr0jJWkjiTk2E9t2vE2a75mwWxm6swfBh1jzDPpwSA4dXDL0bVMUGRLu5H9EiTv5XveArBk/JxLc
obrNlW23VvU/00aeYpY58yDkGZPzOS6s0rA21Dxz+vTNzwRbzjiZVVuMrgwr2lxu5NlYpBmYHqQs
+fE5ltDj8BC1RYaHIVRGdYdxhgjXIqhbG32gy7HOzBHgE9SmuXPIUAUW7SqascRjviRWvdOlmwn6
TT0A9GyfL8c5U3+CBvoh0GLNFcpY6clAoDZFT+xmKsCO/JbNzUCS1GjtLjtScxHl1zw/mPWmjR8u
xz+9qhJ+Rrhz6sEZXeaKMoxMfC6jGQoQvSuks66pjiY0O7PxlNWFIyu/Y21lsp7t2w8xF7kPnCQ8
OVVnX3s1QUZyK6Xe3lCutGatorbWuMWmUpSNFuEITAEesWbwGzRqtFFllTSEndXOQb0rNL9d7tDT
N/KnDl0y6znLR7T4aVxmkHO7amoUUb9Ptcoj3xmi6vD30biWwhKYodcwxj8viXFAnpQ0Og//PNwo
iJnH1bVApi8uh+1s5jKs4sjOLcKPEReDpyFimPWGmDn43u/q4YeQxk6PAGCI4wQArJXbydloMw2E
csvMGl0sec00IvQfaF8z5O4Ill0DZBmOuSv7r5mw9kg/GbvZC0yDOAh1jEN9WeDxernv2hYJ5Hx0
hNqRgswOcNeKxBszeuDFdnnsTg71ORoYHqAvXO9Ojocg1LI68YgmWD/q1Hd6deUK9H6QfXodLCIs
DgUAzKjMR9Qj0Fr+Fe6Tw3ba/0Ee7qp4DZ2fnR07ui1C+W62wQoA+GTlERlYrsgPskXgXz7Pyy6v
jbBMDBhrIi8hsg/NbZ2/RmNERXvAd2df9GtYorWQi9M2SXueojLTwx+/J1Q5xQzSFeKU6A7/6JDH
tryVtTcfAcve/djGRe/K7dR0GXlbPJRu8WxAiJzr7N9ulYt+XBxD3uRPqREQI2BL9vDh6FvExt1S
XWnLubnI44pMDYlOZuNiH4HsUAcyaDm7Kp7xoHKqYmUunu+sfwMstg09RtszzecAwxMZCUl6QCjt
79fTxzbME+TDFajRRgCfDSHMwN9qiJJP4LX/U4gl7ySXIrI6czfVAehO/1W0VsbhfDdhDijPt3zw
hJ/b4A2y3gGfpA0Rtjg9wpePsv54uREnfHcc68lLzfwjmOan+hO9HuiC3tEK/UXefe3c+DU5YFMi
7dAd2tX7cr8S7+S8X8RbNKrMtFaUC+J1W+lJ+tp9lZ3H2EGRUr6/Rtbs2nDFneGuBJ13mJPV+aGR
ixmNPVEcADCjJ/3Y9ZEZx31hso5d60SqYevGXSBUdtmGdly7YrmybM8uJwQOAONhK2vqi+CSj2OM
UdFiw7sp0zuz/ts39HuP/vvnL1aT3yFs2ab8+cKoO6rSbUao1dNNoq304lo7Fkuq1BVfg3HDgYgE
WyrtPXENEfDOCjsdp/9tirF4jFVqC3obQj3Swo7hu9/Dh+m62/+qqb69ZUfEGrfptngpVzpwNezi
YhF6Frp6PWEt2RkfH9I30UHNnRvhsf/2ZXTTw4vlptrK9nEigfK+8lh8aLIgOEFN7PPybjFdFKkl
CfZk2eWV9kvejTvzpnxr3Of7KLFH7OVcEV0UO3oRj/rK/nj6vJ9nzYfo85L5sEGWVg0mwmNJjBq6
RZv8tbGbCtOojbCTvwQrS0Ca5/jJwELR44IzI1iWmKMc5hZe57QVR7a38lV2SIcf9YO0Gx7zr8MV
2utOecQnaG3Onm3mjChGnYEfJ8wgM5qGqR9o5hCDO9dchNj86LZSHJxxCs2NvNtyrf55trEoqbDf
wB0hHzvv6x+6to69ri0EGpumm3aDinBrl7vsqD0i4XE9bs2t9dDvh120+WtsA2P6MfBib9XrEn8H
DOjt2Lpt0ImSntHrs0ttZQ8/txF8DLPY0BhL6gQyYUT5m9HP9aM/l/frs3fVjxEWW5pgeJ7sgfe0
yUSWtnxVbNX7xrb969rHAsK0X+p9tntQDtr92ro4czzBIaFyjL4GiQxj0TZ5KAJtqsC3l/WLRK2m
dEf1MFivlxt45mQnCofBDJXQT6D7SoSuc1JN7HN4YFE8CSp0+Ktg5b10ZpxmfQOR6wP0JVb753ko
epWhwJpm0VkvlvEgBiu4tHf5uU+rmgykxnsM/hXcG9Va3LI7qcQjMIcReRzQiEK+8w4bj13ketvS
brbhMd40x/QBj1vUtBpner3H/uxW56WR2Uhy3rHXHL2Nens77TIHFxzbd1+SlT446enFJ8599GEt
BiZujgB6A0cVbuP+GOsbxfvb5UAIxpAHt4XSLooIn0N0voQtDIa6ThHhO/KoKit//sneOf/51HRg
ob1LzCx6+X9Ie6/muHUuWPQXsYo5vALkcKJG2ZJfWLJkM+fMX3+auvdsDzGswdn786uq3LPAhQVg
hW6hE/0QJOgBbZQ/UgUS7z3ES7IehMYcoCvfZ4CYtfItD/vCLwIq5xO4h/eh8VNNHMgM3HZ+ed69
rNt834XAuzFPyDB7LJmQllRyaCQ1tv46EOgNHWNHufsJcQ+cur7bHMN9R9MdhrfvtIfk0dqlNm4A
rvCcO7yi2dUemVkFUAFD1l6FE3/H8gv/UNJMTKusDzBz9KcJwSrJ61BaWdQFwLwYFwBpE0n6GAJA
M84TBI1AJ46OVF7fwoqPoOoG39NQFpBNjfFB0OxLntbMKOUp8Wpww4DJOKcm1Lx4R+rKjrqE0pk7
Gqj6ckUaADVM92rutvW+MzkXsjVrkA3B0LoCvpQripskD9S+hQANldRP0EOZ2cGrIUKOkmrMcfm1
z3+JNH+9i6+TgTcU/UVAyjXUbzNUsVXeNe/q7QEPu4RgvN2C1oIIIjGs18aQMWFNZMezC6cGdblM
BMTN6ev2/rp+0jGIjMv5FnqckgGIlbAJXwWLqLSk2cE/lrhqqZ/a/wOdH28dGf9rhAlHhDpPh+0z
4VSgZEp/W3Sg4hso00HsBSFJwR7d24aueCIy1fB3dDWiuYQtHjZ938VqrWEgHxm6+AWzpVHF6Tf4
LqYxsQoYmDxS4IoaotbSQRRBn7ps0APa2eUd5uuIuTfO6eNAQtpvoj9QUwCHYkNASXf3R3F6coe2
N2LepeQD0hm/btt7/WIA587lj2G81azSWmtyI6AjeAg1AlJ7dSSNPR1VGvxqHG8DbayS5uBshPRG
TjzOeb8SyhbwjCdjPgsM2NDMo4ny21SJD5bkMnrMQbx+287rKjRjJ+PAUZzLZT0BaHQg9UDqu2oj
O8kz2Eoem620ndyXjqqbhCgOpD7uLBczt1sUZzgD5qvmgjpsbl3CTd5gzl3T7K3cgHIAKMbtCOJW
uHqa56nmGLuyc1AtRr+zhvlosNQxKG2oQEJgakOqNehpeQ7Tl9uLef0amYmaLgDmH3AR4iof+byw
AUDzWSPIWSTZhQffMXfBr+lOPGsuxDcCx7F2vCHY664vBvlq74SlXHZArp08Id2b+qd1pzNoGdDn
fBJ+lsc6xLnOu8HzFpTZJJ3cZkEqAbWIN3V63xR/bi/otVug9whVFhiHZPbVdS8MekupKx9dp5Hc
bC2vuTPVqd41+cxwMQS89rHrtxAKAnNNYCbonHtrGHuSZCogdY2ESKDQHrrMKKzg4tR/TMQEZZ5T
kXETkdf4GSkDn36JqPJwPHSO3csQiB+AwRDEb8ywgjFg6UCqOQgxmgaRt4fAgT1HO/Xs3/eEmyS4
/nJLIMbSEuIqiRwCSHtKjujKBfUbyteHcJfSH/InhJAt4nHuois+usRkYloMhSQNMjnoDCHFs7gX
qfreYj1/m+eQokGXpL8yDuTacuKmKaIX0sLWY2fDO0NOo+/ZM63UoCfjZIE9WPdogRQjO29AM8xr
1F31IByT4GDBVQMnJfMBxbHTI2EKMAl6VOxolzq9Yzk4OVAdIYob/fGfjVNnUkiq2cNnS9uG40Ar
h+jcrvf3BzAfFuT2mK828ANSomyE7YRJkqP5pzm+fZmbcT/Y/mE4YDrBQQ83FMQO8bOKfkIq7u+a
CeKfBH0ZnF+0uocvfhDz1fHYGibIfSC5MDo6WLCMahPiquwLnG89/z/s1kE7HmqV4KCceSmWWwcc
2q3XtuCZD4ezFNRo9930xX0r15ui/7gdltbcSgHdn44WPHRls12JcQmS2kAFlJlD+yoGJdVDn9SH
aYwrUCbVIZXH/pdSj8MhDofP29irG1cE5QHYPsBYy465QOx9ECoTy6khNkF90Kl5U9Pzic8uJEhv
5sc8RlnQfrlcSD8q9STTId6Ra61jCLj7GM0hLsIfjQGZAXTuGFnI8ZFVoy7iLrNroC0SBkWDyBCW
95FZkOZfdyKjw87APDN6CNFTgvHzpU110qhip4gFDYPhoZ4+8/ANPB3bEYpJiPn27U905fEzmKVg
zh1jkSJG1JZgOMr8KmqlguL1jZuhIaiY7svecst4ExK0o/5rNAv6JsY3cb2IZ9wSTQzBCWLmUUkH
M/1hFk23lUOzckAHEz903shrfJg/xcI7TAmdzmBWEHEyX2+zwO9Cs7TikooYRydtGUP1XZKhOdHg
RfLvLQOT3jwbPjceacyODhO/swKxKjEgULizIEfWdbshNLYNVGdvQ105IKyax45w8MLj4fnLRWz7
3ujqGlBm1GxTY3ADg8cBtrZwmGlCuEBpfq7RLyG8QBBR1slKUEQkEgSn6y8jEFpbnozft225zsPD
GNyisWbYxDiImAdiidtvUVR9SfGcoqrYHjrIulmdB3E1wxWb6i6Wy70UFxvJ4zXCX0VGTIhhxgLH
D0Ri5jfc0sjSUkZ/gjQ3FVvlTkhMR8rfreHRkF/lqU2J1v4KPUiIcQyel471SUz/zDSpoPFGJX2J
KkF+FPSHU0mhmepA5tPJm2QnQQ1RL6sTqq47C5qdqaDYaaq52RjwGH+ujh4sODxn5qxCyyFIspb4
VZs1SqmIJS2gF0qSAfrYSt/d+UMVOGo08/QZreTcNnrNnS4wWbrWVuiwE5AVpgGGr1rjp6jH6LmQ
ee/DlVgGjuCZEVYDTx5YfZampUaXoEIglzQMLVfsh89S0rbI2m+RUdrctui7CMd+RnRUoTCOoImX
ILvfKytRJ3QP0xzisfPEqNqptp/pthQ2dgyKdLMtoRL0CmJfyGX47v8Iz5hqDikUCEvA1+0AVuI0
Bw1z2OMSoZbHIBTAXNUpZ9xbRrzE/V+GFh09s/rF+RFzRu9qDcA4rWHvoJzAFipDVCoMq9eQQwqi
e12LIIcNfgbLKz+kUd5HnuK2cXxsAwwdIGZxekXWPjaIhjV0KECEG93py4+dmdUIQVxoFYE77NTX
w2PhT4+CL76VE4+ubM19L6C+Y9jFS3mek40znCRUbYrWziELBt0qZCH0SvU4x/FabEe9AJNfyIFr
eFwtrZLHxlT8GlDoxneUsnjvVe3z9mf7zhywnw1EciChQmiX0dK/xEgxc4Lbn1xQy9yV0E8ocRn8
auNtkigkq9+CRj/o/stY7LzhqZS+IgtC88lJKDbptDUyVx2pNjmF72rFpld2t3/c9VfF1C4a9jDI
g3sxxjmWv62GAICad2FBpdKWpYm0aHkb5c/IevwPON+1GQktNLgeLHEGq1O6qsT0aZ54RBshbIKe
qUTZq5n+ry8GsAgmzZdgtLOyRd9AKCqvD5OCjphkaKZHQ30bvfOQftw26NpxQC6GVKqJ6jJaR1kY
a9BU6CLGBW36BEJk0KClnodb/22Utc+DnYASNiZcxKsKTd0KWl0FTYFZsCE5WCJyunkl67bcB6+Y
9qo5DYLXGw8n9MyIjscp+A9ZT5XQSTJMXlnQClz9YKBwtdaAhB/vwr22djP3G5hPFP26jRu3eSVO
5j7mwdim3pecvN1etTkYLzcczABRFWzBDDyu1EtnM+KgG/W0KzD8biuzqgX4XIIDiCVRVtip7e/b
aOvW/EWb/34RrSTJCyEUD7Sw15xJ9I96wuubmnfhlUH/3JxwR1xCQFO11FFVKsA2tK1b6L+7o0iF
IXVDPaQt2qXQfn/bqBVPQFsMxq4wxSYhO8LEBWjcRVY3KAUtUPCxpo0wiTY4cG6DXCd9sHGg0/HN
EIOyKju67A19PoJroqSJBs3zfKCGKWACKcIbOfoB2ZvnLn/FU9aOvQdQK3yOYnGANE1lKXYp88bZ
vkkwmUVe/Bh5uch1H3imN9/BLetBmBBxG8f3QzvGaUQa80fW5ocuLh1rEpykPw3DyIkoK0uOByGa
03AOaXjEM14rD8gbRDnqBqlvPuPd5lPwhtU0rhPeZWo+1BhLQQqJxgplbq3AgNnS0ryQwhAzQxXN
RxVjpkIDB5rE+9LwPzVoY8YlKKZuf+nv1mIWEndw0EerGBZExnYJicJ8ZvZGU9HsKP+cM6ah8/ke
2Q0kv8CbuAEhKMmcdvvSE408/PsBQnOmJMbECNrVcX1hL4+qKQQahEwrWo+kroh/l91PgLU1xz91
VHlVEoJX3V36vI2JwLu5zn7DmA62IAzzzRV25IOY1fZx7ReUvK6ofCqO6MvYm7uY/sjf8l288Zzb
67zmxKAnAhkD9gOeeGwVY1A8kCE1WGfhqabT1qKpC/Hy3eSgsWMbcY4LLhoT+oLE8CfdgmmlA273
PRqiz4kdhkQ/v6uHjPeSWnm7YmNcGMc4kWElpSRBzZ2OD2BPwSAcQdNCYhtuxM9Hz7vt6qtdYM0n
80VU16UIW7UFVr9vnV9I1rntW/mGznw4yHDmXcPWIuHCNOYeCsFZzILOpjVvGFv8MA4d6fYY4FIh
eeY/NW718pDy9uT1c2K5nMybJlMVs5dyYJoP6TawQQRmjzQ4WmSD4kZpN466Gdz3wBE3mfvK8dPV
5YV0IxJgeMug6Xm5vH1iCfVYAVv6tL7ij413klHPaDfIDkz7fMctL6yEPA0Jj3/wGE/VwlaMi/lz
qic8uc89RRIea12iy2XyiXzu7YYmJ5NmnCNu5eRe4DIu2/SjlQolcFtabMAu+etRc0UQllPOeq7b
p4Dfd248vIpwiSQXgWR1iHB72W1/pyfFDiCqmFKLVk73Ee4+gn17gMAxB3fl8gP7/uIyPmRlGOJS
o76i1Vv8gSyDT7xj9atyJDo4WUJeHniKgauAyKtDnxLSW+g4WDqO1ihaJs+O0wvTEePihybj8V9d
KTXOApiYRP4Hg3GWbsJAdhbiuBipimp27Zyl3UjPj28eOupQJSHGnbw7hS+/dTK+o/+L+Bs3OIS2
emc9v5icTzt7yFUgwjQSpEJwM4cs09LgPtRCM5IhGSHlz8X4mGTuyPOelVcG0n647UHODAV29hE4
aWZcerEGhXN1sMHBKMlg5fBOfsc7CleBvgdS8QrGM4PZDUIeSXmcqRUK3XTch9uJyO8q0R7A4Z73
BGT9RxG1r+m+FTmLuHp0gNAML10FgqrAXq5ioJZtWY9ooRs2nbkt7n1cOxz9LLiYNry9JVZtvECa
/35xcIB3AQPoA5BmgkWK1i+SWRxrViHAuY+coomuVXYPhG3S+X2C71V2LwH4RDxlW4Y7k3dzWYWZ
eTVQHsVlgr1LVBkS1t0Iz/OFo549yiUKhnTMtrfX67oqit2GjBJ2swSqV2yt5YLFEG+qPUPH0fcJ
BWkKER7XcHyi78xjkJDJafYBuYMm7dY7GTuZc4VZ2114d0DEQUR2BnwWS3BrDIqhNOCRhtnej7q5
bRsoc/cq54utG/kXR2FecOkkpWU7AGfcY4i+Uyj4qQQquYiRj5A0dyYNetZoW8qhDoOSqzU6MnR6
ONH6u7jExhI0J2LcAMN/uJMqS2vbLIQeUA7H0U/1h/no49F1BHGuPX4am2obfCgTUX5Wjv8sbsHL
9xlurI6zEKs+hReHPAsFYQSH+QWxr6ZyMOIXpNOuHx4Mr8QwgGPKvIOJh8OE8DEtzTEPgOOlyiYA
pxE87KWNUowf8vQv1o74maXj/5rEhJaZzS0yW0CNQnXSJW/Ta5adlzmVpe610j+TqsC0I+fydt1b
OO+aC1Rm1whNpkxdBdRp5kKJMTHze5RIiVljlBUNdQeeGZQVGlDPmPIO2lK3N+3KKYwxOAtMG3ML
Ksb+l45U4c6fRZkHRzIimnoNqXmUjSsfEGoFGFaVQESJkhXjKGijBf27IODBKAVk1MlkvIPWJ5zs
24asrSMyUTjt54NhJnZdWlLIPlom2rCmUG6RNsVZhdywdhK/GqdzChqcZF4XyNpRtEBkvpwhj61V
gywE3VgJunjk+/7eqgmaPeptxSNMWPtOl9Yxz4pOjtsin7HCEr2RBu2R17u9gCsBdGENcwGUu3pq
Uh8IhbXTwHIh1DZo6G5jrBR/UDy7+EhMlE6LQYdCJPo2RFd/COzWiWwhcXr7aXSNLw7WyqsIsyAg
mJjFuuAXjONBLjYRqxwK2NInvgomX1KCg2gglaufpncO2EpuALc6E30UaESSIdKy9L4h1MvC15Ka
yq51Fp3p4G0sWmDS7CMikcvt+F91hws4xvVKSMH1WpqBcrJT7DpCH7fJ+1Tz92aOmIVFjMfFnppN
igzKCuhx9Q+qG+Qk2lQQ7HJNu7VI4ygP85OkIPkx/KM9c9aTZyDjjaBpLPUpA3pL8zm1dPer24jU
uzdt8Sn/qmjw+zbgyrNrYS3jmMLQikNZYEF76z5MHCEjskKi2COZwun5XUMCEwjaK9B9qCOHtvQU
ZRgQ7SGUQsf0UIEU2kMK9CsP7YY3RXPd3Ixpq0skxidlQS4nQQaSfooE0u91V3PO92exIMV2IL6b
kL1MxJZ4TssrKK9u9EtsxkGnqjLkxgJ2/tARiVjUO8du5/yBrB1vAHrNUS+hGEctY18G22hRU/Vn
dgzOzVY4CQ/19t/7xyUI449Nm0JhKIc9Fk6xXpoHEZXSrtE2OvF4ydYud/hu85wZOOXRxswY1BiN
HEpxORs0bUAZ4yNXpZLYGXbV9j3Y5G/WSX4OHsdDhCRB/CseOVe7tRzW4gcwxoKgta6sHj/AhP6Y
X72V+d081pp/aqOdgb6q/1TVz6m+QxFX0SpSy69ctYbrkaZv5/27CMyGrNKpHSDsgUU4RbvxQXel
g+kOmHAVv9JdR9D6tOnIgA59CbOu4cbAwFvgDmeLvBq7f90Avfwt7IBOmVatOI74LZPVkE5/UPPz
be/6zluzwVaHKC/YS/E8A1X8MijEVVhOoVjVtENaAlcYNyXtXYA7zKzf5KpbzFFtp3vR5e2dtcQv
GPf/AjOfOhMwWlwPAMZc6LQT8dYV0SVs0XKO8WHBbUleuw1e4jGfVQADelylwGskmfSoXFQekSVw
NFvO7SWd/6MbK8oOvpvCCMYuE99MHKkh0do7qOF+rlWjTq2pGyX4vI13zTQ1O8nflWRLrmj1iiKw
gNf0p7+vS/IbJwh27URx6bVFCJOavDjBs3C+klzkJ/IcVKS+DgvbaJsVdqWi7rNJNcw8kCL9Y/Dg
5tPi1oIy1yko+8aa1syeAj4w0R6qX35zz1nDtSvb5RoyZ6M2lGmrScDA3CeFeNtzchB+RkS/U/5D
WXTxtZizsW6UWm0kLF7TUjCuplBh7zgeeE2CwHgEcwYmutr4/9+KbYIdZkD3mZ26aOlp4BHxrt6g
G34r/1Afby/idzbn+kOB9QyTBaBCYFtFtTKJG92AadaTvjcOyg8L2eOa3HfIxYA6blPQH4icNEFq
V9yKtvT+H9JNWNu/P4D5in0JYcAsxFeUJCKXRxD1B4o78Ojq1m6I4HpGC7OCdkvle/Uv3L/G2JYw
IRcI2i+R4OlCLO6g4ezSVyupQt0O1kCUhG0/CKwhEVsThugu6mI0+goCIt2F94KdONAb3vn27U+3
fmu6AGRWro3MyAssAGq4YJCxJz/eZVI/jdt823Oee+tucoHF7oASqbzKA1buiJ6jg1chJiIdiLpr
ULEnOkkDcu/dfxaPvtOgeBUfFUilcH7FykeE4gvYAZCjl0FkxWTT4rjyklIGsZqO4jVB2dXutIEn
gjSfYcxnnJvB0UWEXhUcdUzkUo14aiJLRYmorGxBd6v4DS25U4cBlfYcZJyPuGaSibZG6DCgM/eq
06dMVH2qAjSi6Yk4PelN+TLik3KynWuegu5BlBJQvAQrBstEAOLxcsKDBuenb3uDnUBL09dJLb7K
zVuTOOZwzIqHiUcjunIGXKKyh2o6QWGpbhUUGvOvItF+yJXsmHX2dnsbrKCgVervCjJ3kha8X3kO
GWgQJYLvWZX3ja7iLaZvb8OsuAVYcpGxnlmnUVJkriJl5ElR1gVYQmQyN2VndLSMoSaSZfm5rCzz
0VPL8jlMuGwfKwc3GudwyUPXBlo3WK76pgu81hTSCnQ4O990Wuu+wvU2OpXxT0gCxfHDbTtXHpwL
OOYYUn2Yb6iAq0bsctGJhcKJygr5RVuCm94GW/F+DHeCXUGHZ6LjiIkqvmoVbTqXL6dy14G7MEl4
7T0rN8gFAmOOkSRaETQDzCkkiI/GEGJ8VNNTXg+cjby2bpemMHfyoMeZEEcA0sWHuscYlV84U3mQ
8hSUe/8hzb2wivH5Qq/GAfKxKC9PQnlOg3hwWqH0H4rJehCzRubYtrLFsMHmTm9Q+cwn6PLuOKat
Ch1hwHXWQ5buqvCLWyBYWz5klhECVURddN0uIboyHtJRnlDIzu9DjfTtto/tdHzqMs6FZ+2eNZdC
/kFi1m7woMw5FUAaXc9N/0yb5vBrQlHGcLRH9cm/L1zVR9bvtqOvRY9LUGYFwaZjzAcLQmG0TRGe
xHujs9XWHoPHoOM8D9c21V8sJBiXS2m2IFIIcmA1w1PY701enXztwY+4Pl9x0AQrWt8ZiYu7lJ8Z
kyfFiOvTOTep6KSn3h1mjn28lnDw93jAWDYeMDyesDU3vMSVl4aNfjAgIQzc0J/lk35EXmKLAqfC
sg7yz1HJPsz6PLGKtMdRieemGxe4hCf5XjF5Qk1rDgGW2Lk9HM3hV8pUngXRNV+FLYb4J0+2ffo4
5THpKhB641z+ddv7Vn3+Eo2JgjJEeZo4BBqGOvSfZjTEO92C1Ao6Zb0JzCiK4gzwzvtG8jUKJtT8
aAzNuMOsUO1AEzikQ9LVuyBKdbuvGtNp4uLr9k9cq5SiWR6TeJj0AOUHKysQ5ko2pvoIp4plp2t+
tHh8t4FsR5G16ctP2QBJG/gCoadFJbE7Ncqokr5Exqt9n8z7JKh2gqTuUTU6ayL4PSyejtfqGl7+
QMb7hioHab+FH6ifhk0EKiV/CyVvV22ot1Wf0l22D7CxXUw03V6Zte18icvcR/vAkEsvQk0gj380
6inlJXXWPPHy/5/xL3ZzrkZqrKoIFzJ2lYKewaazjWAfRfdeR6yUM1S3tr0u0ea/X6BlRQddXMwK
YfL351jNefNXjcfutXbmX2Iw3q635tSXBVZMSDZR/KwgfxPb8vh4+7usFfQwbABmL4yXgUeJfTlD
yisd0gSmTPIrSBNpVe4qqSE5Moqaq9d7Fe0EJS/psWbbJSjztWpLKU1Pgxf23UsSP2sJXssnnfcq
WQ3xCO1QrNPR5YWpveVnUtHLEo5Qd6OVjY032efaDQ0HX8spTp5jIufXE/WRV7Zccw5MaxsoiGFs
7mpINjTaLpVNrGhfxE5YogJXd69TpnNqKmsefwnD7GQzNT0xLuEfQeNOuY09TboJk+7gIxfFmKgK
50Be95QLu5gtLFR63YvfDjk2dAB7vYpBMTwmjqkS2X0uGmB0Cc7QJiJW2XFuHrw1ZRxGDjzFV0Ss
qSc+hO173LrVsL+9E9bubpfryTiLIBv5JMZwlnBIHjsT2kQmqGuN6rkKOgedRJzPt5Y7tS7xmP2N
BoHG9BLgKU+2uk82xpsCybmnejPRcYf64qYe7dsWzovE5AQw8Qh2MswhYpaUbWBDYUwLaw+IeiL8
HqP+V5aoHIi174Q2+XnCD8/0K5ZaJUzUprfQDqWm9318lxjPosiLWGsf6hJj3hgXwVfBJbvuMmAY
Mh0OmPd9FGjo6Ls+ItNDu+v2UCZyh3fpi8dctGqcib4RMO6j2YotWHRm4ptxivuHNtUbr4tDktcF
ST2Pk+i4Zi5CYhkjOXhraZhwwIDq0sJRM5pRH3rwETzpbu5In8LZw46m/l0QIkNmSzYa1V1xZ7Zk
Gon6hjbgvfkpfgav5ibkfNGV4Yf5x0CIE40FYPJmM0lNaPg6RNQatC9omxyvDRCpQIHT2Eh3GCiN
iA/6pPqo/JZ2fkIyN3L1F16ou1745U+YHfvii2Oqa6xAbQ8Gj2hvyY6M7jre0+b6RAIEBgkxCwfW
TpAOLCHSWpVKMZ+tLL7a6o+ldiREJqv7c3sLXvvuEobx3Rj19kAsAZNA/KP7JfY7Lz/l8kBGkceX
slJfm7HwwkGyDFl5dsgvnuJhCjxg+UPkJu3XpOqHRv5Afp7qfUEkCDKjuR0M8/HvRg9tY+xOlgZt
iQpd5pG5EZL7wY+fb9u/cogsfxQT9VSolHudWDYUbxdIj9SOgC7vcTeGtqK/TeXWFO8UniDK7B7L
uAdMc6Z1APvR9cSeWFljrshIM6Wm+BCn+lMSGZzr7fVhvIRgzFKCWBjGsmqonClOFdFecsXYFgp/
Nwr7ANS9t5dxdUNcWMR4a91ajRDUgINSGukxvRckNbjpSw7MqrdewDDe2usFhO88LJweS1u/3uQR
SifKPLyHAZbdfzAJTBiIMjKGndjOJb/vgqiDvAqVUEjUSnDhNw6G1W+DrLqfBcGrmRISPEasNo2e
VUkzpLCokv4E6CJCpg4X69CjkKkiaUQDncjy9jbomvtZ6HbERCoy/lAdWYYWYxr00tTwsYoUA7eV
cpf0FecysRa9LiHkJYRQgiilDGGWEEZUwBwTVCqQGleKl9umrDnEJQ5zBQzLGKtaACczYlxrz3hY
T2i5hz5uI3D8gQfFxPxSzqW4VgEVy5kdmKSoZLRy06o5JuHnbatk3heat9vF+VJlsT6mYoPl27ag
QpSJeWp2qmNR+YyZTQreWLANS87k7s1z8PgS0Rff1uzbP2ItglwuLRNB0G7Rt2Ize2abOWnm9FO+
6dGPoEkHwbcF4es23FoEuYRjIkgJjo0xNwGHoaNnQZ6Q0sM0ZVkgX3EbaNU15/YOdCViE7DkVRKy
G4rQtg1Vy82kQEHsZPofE89bVlfvAoWJVJYVJikGThsapm5vdlsB5E6hdxjq1CnMe7/d3DZqpc1M
Q8rwr1VMJjQry8IAP3uDIVRi/jF8kr4ptvig/NBS4nek8KnwihaIrXxXbhrMh/lPt3/A6udTFKTd
MEiBjinGYztFE4ZghL1CBM0dP6ShSnWeJMTqtrgAYVzSH/VA+F5UD616ovwjbHkHzEorDtZx5gxC
9gEvZbZReorBCjJ4WMdMOJf5fea/V75rDJ+h+lV1Zz3a68XJF9xYfP4P63eBO5t+seM9sEXEwbzj
68m3JcitagZuROnjbZTZC9iLx6V1zFcSqi7tJg8oZXan5r/V8SgjsYbCnl9kEAlJnFz/1zwny/Vk
PtmQF6WF7BT8ot5b0TtUD/36XeOd1St7eu74BRUG+ppxY2aOgQ5ZgKmRgVJ4Ao0MZZOgVBSb504K
OafASgoHEBdQzIfyIRLcGxmeQlDKs56kjkzb8DS5wkm9ryqS7kD4cbDeJU5Tzko4QRUMiVAkxFBk
YWeUilpoFYimN7QpTqY3EB1CL1CGVaUcCXWnzTmph5XdvIBjjGyUPoECAuAK+ZgKj1K0lQSOK17L
0ILv49IkxhcHvejNUgRGpT1C/k+owDd0ahO7yyDUFzpS96dRN5V5EM2Hqjto2X0dnqGT0CKwBZzV
XXtS4reYWFoVMwsGWwyWahHq9n0Me23/Tjm3+LL5h0ofw2N3bLbBY7tJBeJtZzpkneyDl5oncbFy
uVj8AGabZJ6ASn6MHzB4G2/YFIEdWO+ddVcEBr0dAri2MgdtVYphEmqAUny7jLaihilT9SvY/I6P
n9Em+pFLdrjzQYSaHVsSPhcuKJ9v/wSesczZaJr5YJQQeYUcpN2rtgrGsCp1Qv+nEr3+b0jMqZgY
+dhk0OWiYP3pvEOZ7MfksR6fvJB3cMw7gomslx+Q7U5VwYikRhWQKvlYqT+bmHOhXuk1wdCgimYy
sD2YM8/E8oCo1QLSIWrS0HE4a94ZMy5DsimVzZQdxsGGcYofQGySJ+fzzTrGGIahcmwKBaRraIZm
HguBX9cFWNcbajWKXSG+DaA/j9yosYjcO4kJ7qGY+pa+TYuD352E4ACN6FE76Mpdr73p/QO60Ig8
QvrPd2PPjvLOAdl0Lx7iadPntjHh5aMQqJFEpndovZGE5uB00D5vMoHWkGEPCsxdfcitm6Q6NdKR
FPFhrM5GI26GgFp4MPngn+dFwBUfhVIw+lLA26OCZoo5UZCQQWvnpOEegAiIDtncOsUxtUSn1Cr7
tpOuxPYFFBNs816dmkSeocJjqNt1AEY7aNmCQx/U3AUnsq+CYVoR9RX8uyJ+96e+TVIFYAkos4d0
2oiCThrpTeiPeXsXFc3mtnErJ/MM9A8eE9jaegT1mAS8WHgVMcSiyM9+rW+m1rmNw7OLiWoSuGaK
Wp/t0jxoL6YbU/7MNVeZArcwzJ058TpgVgCVmRZp7v3C/mCzkIIcmJ6smy2VKkf0i104/Rybk5CV
51By/v1IOZIQMibqkIBFrpw9/tPMAC2cb7VU1jw6Fi8jysuBvukzjnesnPsLHMYVC0kJ1BoMijSz
zkN8SqTnsOOE5JVAuYBgjn1lUqwQxbaWNp4K5d2e6jydx1UjwDCKBCPCFboAlpFSnhTdzwIslhq0
PxoolndF8JhFnDvDqh0XKLN/XFzYO8kU9FAECrj1iILO1zzf3nZpnh1MxI+EwJLRedTSMv1dlI4y
IteFNOn/BMJOUqtarvjYIOgAgKRWo+16U0Xk5VSnOWvFcvaYKfr61ByWiK12DjrZxvyefduOteQy
Rgz/+erfLBQX36Oq4rLRwDGDkfrpFOpHaPrRPgdn3ajYRZgd0wbFgKDHY1wEj53hlBDcHQLJDrqM
aL3oev1TE/PqBPMnYg7PxY9iTpEMLUONJWB10/bFzJ/K8c73D6Cv7vyTFDtdy2kyXAm2C7j5O1ys
QeSJXRbJs0+GvduFFhHCH4nsejGn8sr7nswebjvLrAtr3sNxdN9W5SHNnm9/Th4Cc2zkpW+ZgwiE
Xn3zMlduJI7fryVeF2vFRAk9TCYMwWCtEk18NqMI4tlTD5Zla7wfOsGxYnMzhDlp6kfLj/9XcCZ4
BP6EkYHew4YQn1OvIgE2eXtOp/ta3w+RBTaWQybIHNRVZ0TWC0c/ag4YaVt6R12Zuq8KASSoELG8
zAnVCK0+1BhAHfmhP4rN79vfcM0bv5XskWdG/5PKrLA5qHUxWMBrre5PWuXPA3JhrZTZosJdUHll
o11iMQvaN+A8KOMQI7hHNGFXPvrlig/j5D29yI/VZ85pZltpWsIkMxSEtf/fNCY0m56aQJAccN2n
eBe+Gk/x3fi7tKDqAN52xbG13av2wB1MmDsM2WhygcryEBeGDB37BKh4nTr9H7TOayd1B1aPgBQ8
djDOx9OYa78pFbmYDcBCodPOQHk+ZTSOHk0eaeHaIXdp0/xhL0JWoEUYlImAkyrWTk/UQ9BDgmjk
JYh4MEwgbqWgUtJmhtFEavb7CNk1XtZ+hfxg4RUaE35HczTGdgYRQHxnutVb9JwdJTs75G/qU6ST
kBOGV8+8y8VjdjTYbMQunj9Snb36H1D8/dmAd0xwQrejaBsVfhcH+RnNj9ZD8np7b/PWk4nPiJtJ
FVZAVpTP3nyVlZqU4sttDK55TADpxlgSxNk39JOCdsCfEmkO4V7L7LaHSfnbtB/uY1sriOyavOc2
J6BoTEDBqf1/OPuyJkd5JNpfpAhAgOAVMNgu1773C1Fd1c0i9h1+/T3Uvbc/W2ZMdD90xExMTKUl
UqlU5slz9HAoYRt9cSCm5FsVjXhLx6B9sHmXACtgKznSAvxGB6u6os0UuN/kVKcnwR/TyCwaGbO2
RYS3/W2a7Hm8SaiD8X8nih/H8jrzt23rlaNDypuYeyvbPR/p0/Ay/wCAuIHhRmNafNFAUTYwk0zF
yFpfWbwDCrPQ7FGy8G3BkRVjADjUN5O/SYvNiuVvTYhLpoWTkxuBEQEwAHpO/QqQv6ZKwSC05f0u
4tfEvE3zQ1W+5dSr2IsJsSclski+odIvWf7Q8UbRLGng9+bM2xJIG9psov7aKP3t1HGbFU+okijk
Lc0rxyxiqwbVYVP9GELJbprbALTGarGlSogG5a5TMRCI8kV9qCeORs0PA/SkpFHtYXRlZRuDxjTd
aeU+J9mm7HcZ8fx4p2eT1QDgaXj66FXdIx+ufXqrBRkkeQMnzb4CCFOloHFEVpECFzfdJfFtpji6
4gJwWIAGILuN0108ulKDfDV7SYH+9rcx2xrmS17c0wYVAchEj/cJtGxk7hjVlpWPRuOmnFpFd9D0
fRzc6/mBgMCKvZpo+E8HXl3lFEowfMfyh5R7Wf3h90/om2TmI+u2uW6x0eP0NsP5kToQREWfNfTW
mtt+ciHms4lAyZ6+SfV7ziIbLRELSRHXr0PDVuXnLH4k+Qcda8fEcDoSlkYPsF0geCvVfU0cM/pU
cs1Wg3dpvEnjW1KAWBeNFKUDTt9w4X52nD/7JfiK3an53UCpwTxI/i3KWF39bPCffQUhpvLQQcCg
gcQwCDfNweadG6ibWqp3pC0PTTB6mnKb0N6ScsMz+BvQQm4abVJzre+00F0D1xlQm5hek9AWEolF
Ui3wKy1sZzCOLe/YrnIb0KZEVnKoMYZrSXf0mj1XG3jYI6bzxpXEbck8Zkgh7GPKgHAD8HUaGspE
y9tKgfn4kDiK3duQmr2twHtovT7qh8DJ9p9oHL3Wm7XRgIX5RJTojywLB1PPR51VuNS+4UH+RtmX
1vQalFaK1NV+YBt2DcnHw7gNd8wpnNgjgyU50LtdCRBztBXiw8nPmK+j4yyhq/MmgHamrcxUJDDt
O7qHYNyDh+E5s3DDOezArTfz67Lh8yzodPnCNdcV3Bglhn7ZEDhh+qNQNnVRWC1dW9/8+y+tT7jp
JJ72JdPQv0qt9Ea16VXocqyzdDoP+odX9ba110pKC42s07UJN1waglm+MbCn6UtphbvMLVUQOqD+
6Hw01zeJp9n9Stq8tkoha05oBZry2Y2Zuaea5w83lGwvf7ClW/TIUzBaKHgK6KV1XsFGrAc/JW07
SdmuiGur7j/QcXLMZPhoesUCqTm3oClhjzJkH6LunvO1F+Y3097//qho2p3+FNNMlMKcW/JIBu/N
EBph2S52+I3v/OTe4EwPuNUgxZZZtWtYHXQ3G7t39lpsPV7ekzMnhj4ShO7AlTwTGesi6Lwn4ZhI
io80aoTgJIYNSwTXml2vQvfPvi8MfdPuAriPEC4KspnJlBQ6dDxQeAMdn55ZBdlQxb28mvMvLFgR
zqTS0SkZalipIsvAYA/yMyuPvWzrP+Y7ameDlaN5tUbvu7Y24YRmmEpgQRn3Nsnvm/ip0Nxeti+v
bP4TJ/4iLEw4kKhYklpqsTASS9Iu4WX6qhCqx5shH/Nr1sbJb9LGw0odc8k7wI8OqhmIfQO3IXgp
jwGT6aakRzvQk0B2J2HqorpS6NvlxZ0/mb9X958d4aE3qQp0MYDxtk3kdY48uLoX7JV3YtrBwXjM
Hoor7ZrvNLteQ0KeP8tmy+B6AtaSzizewqcL2GT2ZsRBUrzDqdsxyXrFZMKGevUu3iBLW+PUXTUo
fMg2KNuoamFQv4bmNyrDnmlr9+xHDwLocG/crJYjzgoDwgqFwEq0MetZCIOlBuaa3O7A5mJVyNTc
zF6VsT1v3J9a+66sHV3GbZbk3SjB2uDIt4bXfUIFtQbDpj2/zyZPv62RGEEF/QPeNG7X7q3Fg4i3
AIQoIEsvia36Uc7zTJnSHsAqQFq7bT9XsTR9LeVaPBYU/M8YnINeiNhE0BuDFSa2FclWC31XCXqu
5FDui5/+HdtAvGy6Se8Ct1kTPF/2HdB2oHUxp3ripYEZqzbQDdhFY+lTvQew3vWd5KfyhHlCu7xt
f64cy/nYnQWdI3vCsdSIkjRhmIMoVgGSpWks4E/tyKsdyelBmIPX38rOnuMPZvc5sigks6z1Ez0l
WKHxI4C+E+rUbuaSDrx2UJ+CoMDtCLIlsotBs/QbEhY/ij05rFHtz2nr2aoxJgo+TBM7LWIAq6So
jZzOwSg5qPJvY03EZHmRRwaEEABkWZ8GDWJ5M+hAeecWVGDtWDIeshbw1LYwgXdBK79KrHhUUYIO
LX9Ak7sPt0ERQ4RPsxTdh1JIedsX/Y4b1JL76tHQOpT6SLT2wDhP8+dvcvRzhQDScVBWS8p8u+k7
/ccswpvrbvhYbB8K8Ggan6k79U68p/vBlnVnsEfn8a8RMKc/wRQSN0rUoUo07BiobEvpB2nvjQgS
T68QWlvxwMWPP/MMzlUOPOaE+yDutDKKa8SvCb2ubCpuhkHyVo7VYvjA2JFsQCNjpgg5zf2GjOF5
Okdk8DRpIKq7aW9c7YqCTua9sYInbQ8NAmAk3cq9bHjNrvBei/2K06iBXTNSdmoxHdCltoN83IRr
VFvLu/jfCuc4fXQLdPGoTU0AS4b5GkUvarS5vJL5hIhHFCgXQF4AHkDSKuQlrC7CoA9KuGSgeTWK
Hv4d1A37zJOz5CZdg3ssrebYmhAGU72YwjqBtdF8bQN3Fiy+vJw1A4JD6CzSBnk2oBuPqvwF6dDL
f38pefxmL8frB0AdJpxgWRkp1buqtzv2s9aguOzVkYtpFjNYyVIX8+8jS4ZwUPMB3L+Mw1JEpQ7a
eSEqzjy+ToOvwOduoFCAS5PGyTrztY8y0BVlzYvUYZpBM/IbP6lXPP4csYvAAQYXKNLMWp+AdZ86
4hioJe0y/B7+G1QkptMAVFSDD/UGICUURBpp5RW7dMTACIl5QlB+A0EjhA81oqoRlnVvBz6IJtih
oCmmazZ57Vz+ouIBkKFSplA4JdRSwbAvCqRrRTLSMioNKy1/RiZuD+MLExWgdLlBKZatMbeL/vNt
DdhSoOsZJgnFpA6ibDST1MawiDFtKfXv81q15La7VsGBRae1LE7cxNkc9HTmeUKAZ/DfTj8aRkEr
lLpNwwprGd3PjUZ7F1Aw2f9bijnIA8+8VuA+gf6KBFz3qaEua/wc2rYEApcfUY5pq5C50A96uvyt
zncPVubnkwGUDpO/s7qjYAg+CxoNURhA30v+bIrM84vxaSCY8caRzDBBZHiXDYpZ8LwsEPvMg60S
hIhFWoepzcaOyDywWf6UFQ3GMBlu5rXNO3u0Af4G0CGolDGahK6EOKCbKEOV5gTJ/NVbas1yJA+W
9/lqb+z7lUN1FlVmoB1A9zNZH1wNtk6/UwgOaV/LTBD0eZVz7bqed6gx5WI7K+Hre2eO7xXRkOB5
PVUGPkZ+iKoMqMegkFDhX4z0HqV0h2KR8z+U4ayrtzfn2txc37rWbpgX7t19qtZBhZaPtik22ubT
ulNBI6giZX71No/29v7r62qts31+UE73RbhmFSPkQRVgXwjrYjuC5oCXoTe7UQL+wLReXulCnTvy
bA6qERDCgCIjFfLWQdaQucrYnbgd9kaVuVLJ9kZfQqCtcfv0byuC+BiaifE6PLRQXqff/LNH56Zo
lQzKMGGENLkFX6eEIYSxvyoUslLkmG+/84/+37KEKJD4hDVoCIU20iGL+m/tlG543W9Bb7ulIA7Q
NehE6+HaCNXZKcU8AnTjAf6FNjQFWODUqadArakxlMDH5pOtt7gCuW4ZazwIS1ZMfDZdAVsLM0Qa
KWUmK+ybAXCn+qBV6IZCjI1EK+dmPhYnO4ghRQh2K8hnEQ6oqC1YcjB/0KxHP61ttxohFkLhSgqz
sA4sAdfqHK3xGBFCQDsFLU0qrGPyu5cwlNxal2+khK2EmjMz+CK4EnB1Y7YTgUZILFVfq0u5goJ6
bHBLo5XTSgf+t5qZcOwTI2I+WVTjmJQQ2R0i7JkMfGhbJ7aKOQcMn3mJ/zscqsfLV8IZQhw2DYYX
zayMOyu1CvuH8lrPx3aIbE2J7sNecVWoSQyV9CnLwf3AO7QipVdZxls0KJ1IXRNXPQsdqHDPKijw
EtCMnLlh2wKK3YWY2eulrrSann2aGdM+StrKYMNF1z4ps/H58prPvuVsE9qLaJtD1QK+f3rAhl5t
m1jPI7uKFZCDajnfgtQ92gQ9DvVlU4pYZIOi05yGwRpYJAD0mH/LUawKY9ROu1qGZk/gTnJghZm0
yaYXP+m2NX9pk8GJg0PHyFWYzFsNBYyncfD0NHYLLqFjeVP5vxjbaf1u5YctHE0I52JeDZ17DT9S
2ISpGnteqpAunTLZmHVuYmRRZlbT3ApkPb3mYx7ptq5XHFQiRG+bbZ4r2l2YKGQjoVDpb9PICMJ9
hZthtJD7UUfjpXLfA+rfOVU3FpIrk4FcGVKUqbbMk4ZAN7wHN1mZlvStZZEZuLFaxq1zeWnnLo0A
Oif2mLgyvw/U6Z5XGhhlxgzA+7jaolDtyBhxAPl4ZneTyzCGW7aFZYKFfI2oZ8GvYPd72gJzD5BS
OrU7leH3RA4CN44Q5XhPoakdsDVh+TOSefjUfDdQsLxCZQ7p8KkdvR5MLcW0r92BpCYoQgA2703j
Wa02fNpUMyI32pT+HqV5SLeSxB6Mx0qyw+6jKK7UfGOom6GFGPPKti84FPLyWb0FhwrME4JD6bwr
UYgpuM3BrqGaKD2tkcF+PyeE6+TExPwTjg5TO5RQd6phoviMVVvNbEAtu/341v8c3pMV9pKFwDS3
7uE/CsQDcC+d2kIRbSiTHLYMzDqO7aGvbxtFBVWKU/MVU0t+883HAq5PhANNeIUH4IgNIhMX/hQU
28afnIBrOyNf0187Swrx55EzqSaeaxR3spBXJL7SDUQCq0MxpfRQlsbkFL1f2NLUSVs5CtZIWhft
QWYWtybUdM8uf15NnVzrJYS0wmSvNO9BpLgBckP177cPlBhgLQUpBi4SMV+KoPusQPwG6xrLG9xY
n41fegExni6HlaXlIJFBnmtCPQ/sy6cOgTg4hUidYzuJf8jaV9e5Ov0qwrd/sQIlQBW5AD3j+ooi
SQ7bSIntQNo109cE5wuGu6j7umxmweVQ/5gJIyneuEhqThcTJw2SW9+M7BiZtEciLd2npQrVWDOK
8xVU3FK8ohA1RDUAzn1+B6LmVwIOxKEoHfbSy5AyswOoPpbvh1HK0O0hZQYxE6JIP2t0pNysGdvn
JAqmQ9rHErurhqRIEbvxUvZQlJdKi0m1/1X71fA0hUHyyVitbZmR1Zii7Qz2rsa5/PH3+wUNPrBc
K5imYeKgXtninuolH3gkdXT8ELOPZr41fdO5bGbJx47NCDdIpvgcw/Iwk4S5Ow7boJFsDHg6k//y
D4ZA76rpMmraZ1KlplpiSERFvt+mTAKIbVDVVxnl/AcUbejnpIdIDC5bXPA4NPhRS0H8MXRNfG8U
UiqPRhElNtP5jpiDo06x6zeRd9nMWf0LLw5oos2RG8tDxDt1bFph3rFpwsT21YpaYJhBXqvsR3Om
oGhMB8wsTtv+/hebTKLQ9MNzVLz3G7/yx4DBphmNm6iD2+4K+b7K8WhM77i0klIuXEw6OPMRVedn
MIYMT1cYw9n1nPLEpoZ+JSFJTDvm6O3vqCktEGG7l9e29NlQWUF2jjFn6KILHln6Rp8qWppAEd7Y
S5iSkw1to9QrIWLB7/X59QGGJ1SOzjieWq3nxCRZYku57s1FhDgFTCtFkTjrV26Lhe2bFch1wPEw
E3fmILUZUwSUIUYPh3ebTOrINYLIzyGrG8ykSmAsCfpypT6ysDwIvSsoi2HSCF08YROJb4DaRjWg
0tfTQ4xyfipBk8dIt36frtQs1kwJaYsx0RilAxR+ef5SGCEQTJmt52/h3zLkIQc9WZJwziJJajSa
wU4OYSFM+25YE23baU2zc8H95qETVPhQq8D7UMhZJAjrqJXszzsH6TK5uvHzAhOvaw2wOXEUEkvA
JE1gWYwZy8wEM7SD2Fzc1kDPxa+9XuGB//jXxwjAg1n5Fv2GGYVwemgLv+Chnrfc1sMeJzV10Ue2
Yv+v6/Hzywexb0ZtzXIJgqNJWm2ERA9Qb0nywwSEc1RL+zb70mpuRdH4DyH9+NTOvniUjkcqIEem
jlNLK/MJCps0sQptGp0KkLEVQpCFD4QAgfAA3n08fEQobdTlEX4JTGkl2WFi4naU1yAGayaE1Yxa
2AWFDxMV5o8epqCKUVYMgofLjrBwPk8WInhaCHlbeTJhxegha4jYo6KD8UDJ2ltpIczBDprVUEBB
I+hMZKJi0pSNRQLRSfWx65jVmUC2K+GmHPk1JcZaHWfp3j2yJ8pLjAYNk8DPcQcW9WDVVZjbeRcw
TNmX775vuEEUQIaQu5d3c9EqCE7mwjMeNuKbs08CrQ6iEvpXebJHX6hIfinyYBXqXUpluzVWzC09
QGe8wx97sw8debzSZ6wmJewFnQIcxgilTc2SVckOxsdeuwWXraWNG3NNL+esW4loe2JXCB+qXEAJ
IoRd2Z88GrpqeT/Sp171Gqx2zL28Hu0pyty23ulr5YZFTzpas3AudJ+kbZDCNrpK8Bx9Hpsgd2OC
YVSttyYtXZlPWgj5J2sVTog6mLj483mtyiGQU6usQ1cHtcFlz1k8h0ermj3r6EtORRy0UG5L0Lo3
N4PW/Ojr1oLHxlaxrm+7aAwVVgkcMfMNIywpaZKgAwlcgvEqAl22trKKkn1mc60v8p/ibd5aIFXK
AE2l0k7SvDD+8HXd7oK3Ll+JPwuuNEuvo8OAYitDj0F4xkpGDkio30PVoTLpQzbJ0tw90a6GmQe8
MKGS1+YQlOO+glskS6Fg3PqtFbdxv6lpZPzLxwbP/NyrlmU8EE8/Q6fIDWuLBjWqqP6VGpB5awE9
TIxgJetb/AJHdgQnpkaJDoSJL0AUGbqPik0aBRngj+ifWh44CShGoMYCgW0hMQpKZHrF0OK4kNG0
aG5i7MHM/+Hmnas5JiBxeEuJRXtUeYZUCvvEbgf0VILioCX+oW2Ml78/JHjSmLPiKT7ONwDs6JCw
oiMhuvnwhljPnnRpTHaVH7SHEGNgL1rKXy+bWyrcAgMOdkm4AkQtRN8MuygtqmhM7IRwp2t2KIPk
3buOx9y4b0lilew66Z3ady/bnV1eyP5mGe35VYVvBvTQqRPmfaZ3bSDhriTRwWgK1eM1JtikXKvv
DCjfJy9Dm1cWyz8u2z0bVQSRINAnKFIrKCngRScYLs1pbCLagkuphniROTXsQMLhjdRU2XBU2jEw
Y7yCGm96bfpidJoZ9Vfz6CGg9EcvBy/UqPgN0cfJ450ECuMAfYTLP/E8KcLvw86o6K9BC0KsrSVE
qgn409C+pk9N8dqv6UWdX+Cnf18Iw1AJDtU0lFFXlT1wvYDEcUjuk9TTDKcI1iDW5zfLqTEh9Klx
pk4FymHWLFUShFZCAxcsPitsKEsRFsrVs3g1gPEYjBS+Khh6uxkDpFoQ+bNU9qLxH5Q+E4wYlNqB
K89lf1VDEdm/Vvgq9GLhe801XrAP4a05l0NPXTljXZ6UFFO8ivyOmb/Ex6HpNkz9zTQbgJkKACRN
6zdm/+xzkH+b16t9ZfX8NM3nCDATdOfRXBNdhui5bgwdnJqNxUYuHO6XVhntG3UTKpFdkNsWQzRd
jGOs20Mp21nuDsoG1D5kcnr1TinsOtyWyMBH3+IKsLCx17GnbHjsK4dKoS0RDsR66M6cI6PvY4rj
Ua22IAyyBgx2YGBRzQKHk+um+JGqv+rq0TRuVdOLR8kLgHxBgTFJH1u2z7K1R95Ceni6dMGbo4j5
U5Zg6WXAnVBPrAFPMMCVQ/V2aB3aFs4YP2jtGixq4RCd7Ljw0eNhICTpYbYb3RYAe2BT1EfU4OBs
wQEltpXUaeUDi+QvU99zow5gLh9nohToNGDmeBisprMVKCzr45dkFM7lOLRwdI+XKLbfo6LpdJJ1
mqUBGR0Uk6WQFMzmwcrSzhDYiMiww/BgwhNaB5Tl9Pz44+jrvIWdcYLMpplalf+YJb9MbS+394wR
i5vOxJ1ifO0r7uiyq9AvlC2+ZwmUtLcIGl8Fve4Hr4Z4BYFc2+V9OMNciz9QeIH4aQDyHRmbP08K
N8Y+nuDzagpzOPMM0JRfyYgpjkTZsOBuin7kxRXPoHomZU42mPYYZZZk3re0tqTy1sAEb8VulFpf
u9kWv9dRlinEQNQhobpcYx+DSXEIs03+HIW7EkAt4JFiM3BU9mCgBYtKulm+oh/bDl9qbqzs1tqv
EM4jpHoGxn38Cqlhlup/lYANZm26koyd491mp9FnWmCMXqioX546TSeZU5HJg2Yl5X2quFA/oiro
NTDDw0ynNd9Y/i5hw/Eyxr8PbYBqp/neV8CPPK14x2zpNJM5/SXCgnMUhimt8UvqbrLictsCjpnx
8spQ9qaPpLcC7/mcA99K9YMkucF0M4zPKvGdIN62aEDG8Wgp7b5C/7o2NqmGgciIWuDxs9LkjelQ
bcgL7/JvXkj65t+sQqdVnzHI39fpUZJJeNIzsx81gDrffMVj7J3Q0Kpq1RuAG/C7yYYGUsWsVl6T
Flh0D3wySPigsXcGtAqMTs+7aNKsdiZ+bZs6d1LSfakNeuaXF3n+/JjX+J8l4bsEhu9DXgyW0PHD
wyAFubnbaMNOb9dGkNYsCXeBkuKj+RyWoDPj+LgqpwxtiOROXeOOPlN5/45E/61JvAbUrDTYGCLs
RKXvGJDLVvAfk33RTk4a3bck3kBBEFgSeyI3suQpdA9GA9VEGvKSmG+0eGEG6OjaH/14jbK7VbW3
mZnacbnJlRekmqN5f/kbnI0uf//guYJoAKWBKeZ5644cTaeJj04hfrBO/JshbBxWsftAZniWD9Tl
iuoO0oRKDnNS0/zB/c+qIsDm+pE3mR2w8asi03M19uy0Hv0gIW5MoVoOgNDOSn2Tm48gCZAaKzQP
dajYJilQ0bmqpbu+AelC9Pf3KSAkmKiaqwAymJZO9yJVUtJHKQJF1oSoV5Frv0s2TVKsND6WDjfs
sFlMDhDAM4gzqbmuMYYIPGgElP5BCN6HMSwgJtkAM+vXxMX/1/d8f+4wVbjSUj6iOQyNmn9Z8Ax4
Qg0GYVrEYfklrc0MnWgrauIdaIrdaMo2ebMGgjlHJCPnRzHjjx0hgUioP8ZhCjtxVX8MAXVyU36h
je4oQ26bufboB/3OkPjBxBhEqob3ei/fRqrqat1fk7/C4U9+i5ArtNwES5mGj9zOxQ7N66qdpF/n
EwPhyS0FhllK90w7tOnKSZv/ruDXmqbMu4DwACyQ4NcJWh0yBlc0i4P4XA7AAbvSDVh2qyMLQjyV
O3WMpAy7nJo3AXsd6K5OMSD8Sod7DPkAvaYqB9DErgSQcywf9vPIqnBo0JsPQtXAujT2LE+vPvG9
RNqT7K6KficNUBTAtvx92xw2MYGPcSaIX6AFe3pQtQavVn3ESlUd58JXtynEtvPMXHm0zht29smO
zAgbWklVCBoqmBmC1C56L+QbcL3R4SGnOtBPK1WFb3DhJXPCTiLLVhpS4Jbi+Z2cuiS+Bmg8Cn4l
IebyKXQjcDPaefYFbSkr7VcyjoVr/2hLmUj2kMRpIjcJwi6tw01vSrcdza+7xFg5BWtm5uh/dN1M
CUeNK8EaC+2hbm5j6AL5K8XcxYP256thMubURB5JodQO+Gp8IpYEVr5ujW99bRFCOON5I2lANyCE
hKFHBzwuh2Bv5vXm8tGavVj0B6DSgLWTAMdApfx0IUE5EIga4ZPUFYXWYAySjWu5bABsvCL6Gg7u
uwIhWEMOMCMNUCTBrNS86KMvE6hGodUxvkwp77vxtxYq26zZlvlg6yB0DM1baQKzIiZuK5ZYhHkS
qz1jeDTbbat9meqNRL9y9kWooyp3ZpM5dZ47an9F2IcBOTcO4ZXLu7MU7k5+sJC55GANTIrZlWKu
1LdKDJJSiG99Ugh2W/gfOMDZafQSBHF2FY5TZJNeujXCdo28eOnYIgYhb5hfx8CgCp+Jtbnsq6Gs
Wc1QpJvQMEtHoZV0kP08tDotMK0k60HkYcaPYZJCX62fMDETaQquegDZZLZ2AJYqLoCVmRDf0Gdw
yvfOHX1Kgo9WsQaDz1PybiaSpWVv0FqwWPmsG7tyqG3GHolK/t5dT76HsA8oseF9m+N7hCVKIIoO
Mqe4bLsdT9E0BqSksIImXpvsm2PiJa8VQnQAMc6oAbm4lYLXCiW0PhutKso2wIdBUE61JPpssOyf
XA+58nc1TzmbEFUxuJnpA04mFMeteh8nBoIMEJ2OAVXE22ysfqt6+lDpa0o4S1VU+Nofw+LAaNDR
JMEuz4/qp7Z/l5XfgSk5hfGUV7sG5PFkui/YVdkOVqutXIYLQe/EzYWdDpW2RgETpnUttdPuvcdo
zKr0+QIq0jixItyBQOaXnT/CSowrtuPQdB1f8nHCbetQ46MyLDnMLNRIWd7Ap6DEHDpTFqPo9ljE
jcMjjBu/KSYqpYk1TW//EnG+AQQY2gU2Wbi86iyDyteIk563z8N4ldAdTdwOYy/DtA1GYC+vUhUc
1rvLZpfKb9iTGUfwf80KFxqfMOdiZnhI9iaKiXzDEVegOwFZLoKKgGPIhp37H13sgZnTyhN0g5gN
9Kg1Bl5CHlLFUZjtJ3aMMmRjXNVrv2/+8GdHECNnSMUgvgbE8enFkceUlSHBrugqiA3GyOINVJnb
O5/tav4+Tg+Xt+OMMwUJ/Aya/WNPcESSB0ke1diOOBq2qOHIEfjtZLcodgnZR8VzZzxq2nXTb8Oh
RenxeoScWRz8igcnku/1Yk2tYvlMHv0ewWX1SU/lDorRKHe+Ze20q5LJlRHy2uhZITZvX0ZVQTHl
qQS127ASc/9HqP+zGSLCRAUoe5ApjBNkwIV2SPzC1f1rH42vFM+n4ssMP2PmXv4EYigAiQtmm4Fp
xPUCaJU4apGDXb8LaViD/Wo+jKWt0deGrw2OiH4lWhHu96TKVIkPsCLFn7W8qVunDD81vhl5acVr
HL1n2YRoTfBiSG5VKeMYCicdODqZrTV3EnOirnXa2glzp9UKlzUvUbBWvF7bTMGdlbaUiAZQp920
nhJfDcmvIVxDca1tpeCiUKLP5bSEDVOx+umtT3fp5Bl4y1RMcSd9pb4x/7XjgCBs5ff011H6Aenv
qO3mD5caGwJqx9aRsi8Cds9JAQeyeTUQ77I/nt0aokUhMBcGiFxAoVuDlgqCTso+Bebu0FyZm8SK
rmsXRKXUfhjd58Tr9r2FJtzKI1h8coj2hQitmZMfAssI5+HNJmBgXc1Wjtzsfud7qqFDCoFn4LqE
J0fXkpkHKK5tI39pwRBpXjXlS5hsGF1ZypqheanHH29A9pj6MFSMbhl+TdI+Q8+nd1r978UD5yjy
35Lmg3FkSe+AaBpUWJLyz7y3dEiMlwzSDyt5y/K3MebRHrxqJBHFOsaQfE50Xtsx+hwpIH7GmkjG
8un6z4JwgkcpVCZDn/kk5NgaIYfUR7ntM/XQ5cQCGM+pe7ZS6/nGspz7w382hRNtaGFoQn2qtqOs
fOWQN0cvIivRQknSLfheVIpqFiDqVhTz8T1q1dTmdVpe6QkjoEmMCP2ptFP92Q45gcaSMRykfih+
qJgReOhIrF6ja4sqg2F20Tad6saJC8iklQDT/E4w8fHSjtL4U1VoaBfloDojR4Zijw3BwL8eBJjQ
YL6bAgudW0Zh8mvWQc4IlZRgF0n68BI3zXXdzC+gMVcHpzRp9NkZY7EzuAmaSVarvyCkjMmYnqel
rRNtE9PhUSpY6vFSe6QDMbcq5i43FYnucjNaS7MXzwDmWnDOMKEDePqpZ5JMYRXG6Ws7kN+huzuS
yGLUUvnhXzRrcQiOTM0/5fgQVL1pEJIiMsfKTid4aBvbwnwnoLiS2RUPQSisbhJ9pfOyFKGBwpjH
tkFTLYlcAWXbxyRTcSbGAc3cOnExGAqFj3ZXaZkXou01gie7bqTXy3F6aV8NpIng1AHdhiqOoWRA
3LajkdS2X+Ows/tOi8HnWdQ/Y2AuJHmN72HpZj02J4QyP2QakQaY49J9n9Sb2niOm7+FGcyh/9iI
EMVYZZhT3sFIkP/C2FYEiFZyX1ayleRXiq+vROezZPPbHK4AhhkljLqKlH1Q2ugBxC5qqDYDquN/
QGajqEyHAhXSP7U4fxjYMPEGNsfG8uWfl7/f4oYa0CSFdTALiCi+hKhFbOQN6gfKF1D9dgQIVrkS
2ZaCKVhL/tgQPlqZgkaADxU+GohPo8nrA8VhMTKId6X9UtfYqJdXhOlFoAUBBxfHFw3K80DrcdIz
Si0pZBv156DlK/nQ0g0EPcT/b0R8tPNelVTCc6TLef0SZpqbVebmX77MfyaEBAiUWyRrCdZRFxFK
UMQqRwh7r81H/o8k+c+tI64EUlms0mvcOlmwIYWnDhN0tVuk/2+lZJnkMOXPDEjvbu2QLX2m+QL/
f3e4ISwvG0NZaXOkCpk/WTLQneA9tPkau+maFSGLIyzJppwjKpbjRtNAE925of/r8oda3kJoK834
QZwREdsblKbKsxFG2vgxmDypf540j+Np7gdeGrmk/lmFz3jRXja7dKowQPbHqnCjqUTJa9CBzJH3
IypfIjl21O6KdDvKH7mWrlhb3Mgja8KlloCgTaUU1gh5j+inCgIJqERdXtHqRopZ15DHgW/CSFzc
++2tYt4MEvAK+X4MnTpAdWiWc3V4QVbuzqVL7PjGnhd/dGMXIbg5pgY3Nqt8b4KCYxqFN20f3FRs
/GBQy7u8ziVzKOViZEVDyKViwDdpY0YR2qZ2J7803FZ0MBdNsYNivcWgK3HZ2JKbHBsT3IQ2dFLy
/0PalS03jiPbL2IECe6vXCVb8l7eXhi2y+a+7/z6e6C50yVBvEJ0XXdNdcVURCcBZCYSuZyTQpg5
PAbanYSOtVH9NLLSUfUt+AwuS1tTEwRZmBtBKACfz1h10Bfg2Zb61pZJ5Yd6YyWT6hYp59Ki38xG
ysdSGKtOxERFyzIurdK8CdIO7ww/JXdJxhGzFlIdi2EeaP04LbOyQAxYMDZZp/jt0FuNbACxBNkf
pKCL6VaUOs6B8baQuS3NNAhNYPlDKnkz+x/SXRHz6fIp8faP0fdYN+UWAwlwWN2UWbM5AzbVIG9o
Q7pupYfLslaXo6PJneY60UHNOI5Cz/JuUIbWHqEJwGq7GhX1rcEA/mUxq0syAcZBr3wM1jJiqq5M
ZnTwt7aKpxuAQMy7vlJ+5LD082nyL8tasV9UCQDFhEteloE/eOoumiRWapCjNbZqbG5JU9njcCPH
vCIUPWdGyU+kMIZbzEqJClTb2FmzqZbOanhh2Yp6QwDSu4DI0wETxKj3rM3xnAYQoKatkye6tUiK
V/ZPS4M+wkD4itrcao2AM6Cy4o8wCACKNQyXYWydTS2bQaTJYdM1NhgdvEIMrElT7nVguyTFrttV
anJ/+bBWFONEHnunhCCxDQTIEwZP7q2kLTcZ2Gi42CZnDTEI408EMc/3ItK0rI0gSKq3lbJVid1p
mK9wU/MZXTgEyfss3UyJry691fUGHoELxwZWTO34C9jEMR5G6lgRfME87zO0KxNwBBWby9t5lp1m
lsliAORhj9cRPb9UmN1gym0lMa14AiUQmtpSPXF7eJNIGh9LPHk4C/w/hJtgeAX8CTB4GJtIF32Z
R9I3toygEXBWgOP0svilUB5bobRQnUAt3EoEjthVQzH/SGV8C7jHySjqQ2PrvSeBToYAj6j1RGCv
lFaVpx4APy5v8vpB/hHI6OwYyEUuLFhm0+5r4xbcPvXEecCsbiVwCCQKW4lJcLaXd1b0oAqrEeoq
xt0NiAgnR6znwA0kOXcms6gsWSNgeo9IYqnKgsqdUsp/sU50tqA9D9igmFFkHGmudbOQjhjHC/G8
DUJik+Um4g0frXnrYyGMzggZJpOWAVRSRR3aU/oKxk8xcEzdHhvOvXA25kRt41gUoyidaDZNkGE9
2uSGGPqo7mP1Jaoep843JxSyKzdL91H2KYv+0m8w1bbImFZHLe/tsv6s+bzj72D0p4sxjZU1+A4h
R1+n/FyIs4PYGkxUE8c01jQVI0B4aqvAizkjRUtRNlKjmmDFMsjQAOWC8lhVepeXI62u50gKExJF
ZhVlSgYpiZo7UutM86chXg3idVT7gXo96LkXkB3I0CTdnvo3Nf0Jlk9M017+DLpr7IV8vFZGW4Hz
Jo4doBlsOXb1GcdZ2n2NFpEIzIIN8pbd31gHGgMALAmeZtlgLhTN0INM0CFvWczKyVoV9R2dfKjg
8eWcorwWa6Bt+8DPiBo4O02VJXWUVhE2GP0lTu1ODhqUrBkYsOkNCq3bxard0Y2v+sTKfjCC5MW7
5OW7cvNbchM7ko/L7CWzo524+bfjMAeL+vNhbO+11oxofBjxYbXxmAYgCVq2IGW7fK5rDoKIFD4A
LbN4jTHnusjjnGWF3Nh581yL8BHJppuvQKomEV5heW2fj0VRRT96aMazKU2LjOV0rSuibpESXlmQ
J4FxQXndZWO6QEKZgyxCqq2UV01avTmOF8F4F0xh5bEyQEScbNXmOlLcMf+IxE2iuL1wFbQ7aeLU
e9a8DAE5E6C3KaYSe1f1TZHPiUS1QPFEw63jnckTcahgstZNgEIrYpYPITHbK4d2L7wcAJljo8fs
qvVa3zSd9iv2X2an9yordwI7AAuFleugfCjBdnJZCddc3LF4RjOEMlcxz0Q3tWpsEX4akbGuXMXL
38hBrG+IIF8AjyYT9BvaKCZtjGXO022sOUryqZW3Knm8vJrVAzuSwjhskQgjRcqDw05ETCFstBDD
jrzBjLMuPeocZEyGo0EF6FD486k1jSTr6RgoUhtGfiOIfoPZPOM5CJ/7xZLV8jo173LIVwzPzFyT
Z2lr4glGmSkcN55QhM11ZLMWRlI5tzaZblv0yUz6vR69qNMXKZ4EcMYtDuiqgUHZy7ek5HjsFTOn
6SN0BKJPBGBzjJm3Ot6fQI5v0dou/DaqGshEoBC4fIhrMghG21SMigOrTWFyOX06tN1sasidVmj0
k2bVU/WU8zpbuVPRBotUPUIHVB/Yrm9xlEBHN0SdrUaGtcTusoBlz/jpY7edGivm4ZqsWNmJOMZ1
adGci/ECccIITDbBAMzHZDUDYnp12lzevcPVxDgUAng2ACkCxkdD6uNUOyNDGZrAzMBad1VamOIF
KWNpgckmdfqr0sd0IFhk3E/DqS31YbAjS7cx2O585U66AyuEpb/xsJ/W9vrog9i7VDAzZVwUfBCa
fkn8PeuRA5cdgWRnCPdVM3Me+msPYmwAuJoA+g/QC7a0NIRqqejgurAlyTItAUMgAN+1v9rXaGOm
1tsI5i8dkBycqEmmVn++73/EMr6HNAPSky3EPufuJFpg4+x9TKRYwVa5i3fLxvSGawwsW6ZrviNF
n1sf5vaj3QShJVuh137elIvTebMduJcVYi2KxX7omBDC01VGW/apQoDvSEStEh8W/BK8Cryk3Vdf
W4YT7EJXAlIKiFERg2x5ADBrZnwslpyKDcJMkBYZYsMWNEnyYBkvlxd2NqqL4z1ZGOOHZXFUh1qH
hOlrcOSN4sY35U3y2v6K7eBRRQ7YCh+V1wrhJNoRnKvITa2f/+cnMIeeV6kaZmEOzii7tXq3+5R2
ilP+usv3X2/VXvXHlwDkoR+CY1iqM18bHKVb61Y62QImhjRJGKK2ii0QNvvpNv9B++ZG1TbG9uu1
9NG4FxSW8I5Z9UfT1+9n6/fl5a89PE/EM9HD1KCPSImxfPX21rA1f/iUHBA9WuH9l2RXdufKNnib
ecMtK7c8wVCdBP4LkBQgp3eqWWZaxVW+pJ3dB25becBVR3YcCDca8KBtsdsL4RVKh2JiG2AGfo8j
d+IVAlbvYIruo9G5IYBNMPs+V3ql6SP2fenwuJY7KwXqBZyyrdS+LG9L89ZorbBHl1Bxsxg3Fe/9
u3ahAMZFwfpVWRfZO1KYyFIqPeQDWMhIMF28LUApNA7Plw+YJ4ax4ZGS7bQizjcAcMtSlzsiaV9C
Ez1IXcCJtc+GRg7WjM5k4LNhQEVhKfaiIuokleqSeRvYnRP5wb3hghvyyXiSfHkzXE8Pwr74eVR/
I+rwcJV4rTNbEwiWeVa17jGPPoVZdpO0+hgK2N10htkOeAPjaZp4uY3BmQnwDzaxBl/0lit9e3m/
1944NOYBwogExH4kL05Ve5olEWAtCTahA+CYPvkAhwHvOo52yhdMvM+3SLB+dJ0MiFAeyeGaw0Zq
HIQ8MC1AvTGxXSY0cg3wOrA5h2j6/R54syRrZquBToTi3Yh4TDH/fXFWzTGkFySJ5nkCrnqph94k
hRlm4fOwdi9vJf2vMdcxmrsR3yE1LSHly+wksMKiQhdR083bzOoE87EG82asZpYRv4NAmhN0UJdz
SRrjCJtAagAxTnuvitAusn3e2EGgO6X2kI6tlbZ7ReaoyrpEJF7QKU+L8cz60LOjFGkLh6fHmds2
eCcqLwlIofpcfhz7nywI7SHlFdXWYivKpoTYEsVW9HsxV26iJEOnqWgOkcBsrgLYIrQIKSwg44vj
lmSAmAGdhoCi+Yfal1aTbmuZE9+unCs51iImlE7Cup3rCVqUdd22aDSva2V3NgaMQSnWHL1d1qJV
m4DKotsTsKJnpIStLoVjP5YdrpIYrYntbhIzzst4bU8JBqYpSQxyjciMn9p8mJSzKMpVZ5flbAGI
0wJCNOgTDDcNyuuhKK6CMcTwQbzRG4AAtJjblDIkkWWbqLzBHLLm8NHbqqOeCZzls9ocGfJQHnpw
YBaC4VZTh1EzTKLMmT8F00bKiFcUmaePj1IJ/kxR9rN+3hZEsmqjsho12WEa0I6EctsDJqcP3pPi
I0WxUu2BKZtm+zk2gODSZSic65xIaNVzYt4Q7x5ZBTA1m0dJFRIJoYgvl+pXfdxJpkW6t8rw++hO
raypuNYw+39ZOdY66CgQ1D8yGavXArURxRYyQwr/iq6DQhbscHRzWfDE8nYy91KWYX4F3Yle/xdp
4RPhjNpEoBuYkhnC+1H41bWYBDeeWqlzkyy3JkBCKfMnZ7lrpne8XNb0CkNtp44ut0KvJXJ8UfGW
IiGtKY4WatZYO3KzEYHwKCtIu4CzVvRjAd7we5yvdfOb8zXU1TAu92T91EEe5TRRF8tCccLX6JgE
NKfdoWNYBQyAuwSpqwd3dfEqAsSoSF/q7FswHjny2WF1Gq/oSN4Ck1xRUIxnXKGaSk2NSTbsP3lq
EOUq0TOyL4RsVQ1zrZ6ZoteQV5tfe0ofy2SeG0osSdWkDPC92WM0eIBznAXNMmVvmCqrDDmeacX5
nTh7Rlo0j7IQmrjUZL18LVpMRZkdaThx34pSnQhh7jHw0gshAALRfT6E2zCMbU29bwCOj0qS1yl/
0bwGaSj7UUIeqj6M0iSdnk8Lbk0zFl2dLLYRv0hx/NSVhjcnCBCkantZT+j3M2p6LFGlanSkpgjb
pGToaccm+nkrkm0CsCik2V9k+CEGXUMKoh6M6TLeQAAU+1gmaOYV8CQDGfHyLoofl1eyonwnIhjz
D4hcjYT2nopJsUFi1NImj7YdAA1uAlccEV4vy1vVDMD4gUNDQ6WYzePIU4wGsrLGkgprEGSvDW6b
2DeAhl3MzmVRa3cw0P7/yGJUfSjMGdB9kKUvpXg3d9XejLX7fjH9akB3tEyER6LErSUho2xNbTbf
Bcj3uIDJu+qzPLntjDz/xfmmFQd38k2MZZhDNQ5mjG8K8uRZLtv3XKxusiz9CsbnHAXANAicERAZ
appYi4LJ1SD8IlrI8zkrIYFpIh2L1y6wFgEDfarAVSijTbxGax0QJMf6o+8cM33JAb7GWS41PdZQ
juWwaSrVrAOxBadR5wAeKnTjTeD0KGZbiqX6H8J+dtrbxc2d8FHYae5l4WtGeiybefANJniT9ZLK
JqmvZglYrMxtDrj1y2LWtvJYy5h4oSzVPjFox31b3AwU8q4FVOb0rPebv5ED0jGgrgLSnZ3wWtqi
RMkPcuLQNkRfD9NtiRE2bkPpwauwZ4ZSwD+CGLNR1GGK5R4qOhhfYtT72twhuxzov8Ko2MjZm2Ya
G8mYLHnunLx9aclw16vmSwVllYr0JplFJzZzjsdd9VNHH8XYTYleiAlY3vBTFLFvpyA0A9FrrqNV
GUM/E4+lfU13jveAOVRBEHqhIdjsfkYZoXNAzlaiNelvThSniU5GjIiwlchRnIpmStA5WVd2pFde
UBaWij62VOJcx+ub90cQ/fuj66pMtGCYkxYzE8VvRV3udCCNGR5oAvv5Sw54JHnrBvFHGnMdN2PU
xujahUHIMpIAlmi2vgASCgARXN6/NecC0Oj/7h97C5cg4VFB6dbaUfzWogCRiU7e5XanvtSRoxvp
9cQDwTlDQ0N8iCgDIaKBB7MCGqDTnUwDNIEe5iiWfNpM9WRJ6Awp4srKlPImlSdb0CrPUH+DLUct
vgkmkfH4ssTCdLQ+9y8vf01Hj7+FOdVFJTVAKnF1t2MC1BW0YjhjLUeOEkfp5rKotSM9FsUcaaWW
mZEoEJWO4TYbJCuM+22y5PYyEfuyKM6q2OHgua8mMmEawVYlYV/WKJ7IZKPpnFLhamxwtKJDDv7I
JKA1WakHEBMImd/HyotQonle7VwhlK0MyF+phKbAUfMnHeXtIXF1ANy3imLFIw9vc8064WwJkL9U
DVln5o40xLEXahVq3IajnQEyW+t0uzXV3dh9xhIQfIuFd2etRWGAf0GTioGkpMxWm0cEfE1kwJvK
s/zLbPrYasskg9CidmqZgJsmlDjGerZKCb2BBNxZgA9C+wX7shrEEdTGggFuC3GrJrM9gqdA3cnS
czM8cGd6z48XFQTKY4m2YBF5GHaKhjJ4DYtQRvar9+ltv+++3JvH0OFBY59BTdBCBSa3APZOKWrA
xXrqDkKhkvtoyWP7WbVApG1ZO1BXW7a74VRHzDMDpBURuoNIfiLxaTJ3MglIVpKwim1nD8bu1/1/
fjxv7+0tiMUv/Lj/+z/8wbe2Fn6BTvt//85yXcstrN3Odjb395uf+41zff98//z7meMqDiCIJ+ED
irOU/B1lQoCgIM4/3RM0DalKUPbgprVb2/O82D78bCLO7XneZEMFoWUeTW3IPUOvTgWJY5mn+YzN
d64dx3M8LNq1ON5o7YSBcQ/qB/Awa3haMg6/kc08r+M6Rr3x+vr52tm/e/7Ll2K9uJwjPp9Xoss5
kkQN6MgjiUUoBWYESdf7PY4NxO+XHevqwdAaBEEqUIavYZYSlyYm5GIAXV3vHed1731bPtTB3nAM
/ZCEZxXgWA6zEGnIyygtIWf//v759PQUWov1BFZ3BJFoU6D/PEG0u3PtzeNPZT/+PI4W/ednRtE6
ov/iOPtD7fD8i9CNZxqY5gDkyenWorlFLSJKJ+xQc9nebrG9lO7e3mxsm7P8w3/skjAmdBz1Aq3z
NRXmQPst78GHZUKSs3E4ojTqXs5EobSDzCp8HLLMp+sSpzacO7OlovbUArwtNXvqCLA8rM+hvy5r
0fpeHslkXlWhmU59W3eQmaPHAb+hEI/fn7Ha1I7tb//Fv9vd7XYu5xDPQy/YB2qj/yyWvqyP7KOv
BxKJKQTDA5aW5z35b/YNz6ms2vuxFOVUih5KBGQadHnOHoif8J53PjT1F09NztPMzHIYndTirKHN
8hD06nhb37rhSTjvXaESNEUBKBSYQcC9eroUOSkLIQVVBj2pa916HbzedTz/7qtyvw6u0t5QG+C8
NdbN/0gsY/6pHORIj0Es1Y/Ueu3t1+fWHXEdzMgCtO7gODqswsJNqVgd/snwxxc00aCzAEgilmZh
Fg7W6XAuJvMst8vsB3NfGEUEChvlP0dLr1Fnf/gNhkONh96ouEapsdLf8Dt+dvj3wZhgTvhxqBlf
tieN2suZDf/ZLvYRI9RB3YsnX3X4Ns/5z+1Nv4J+C37hRqA/vC8479fGvqAFF93oIOFEHMPsS1kC
8FZpwDJBBSOiOPzART5YL1j9jX1F3aRz7/GCmrOYBviswJjAOB8txJ2RvMtNG8mDAblDPzdWr2HG
yMSMSKq6csYjkDtMEp1sMyOM8cpdUghJZMi4/ErrNrRCCxh19mB9408L+rfo/4PIzcV6LSzb393Z
D9sHf+u6WP7Pz/1vbMvWo4b0fH+9uXfun5+v7ze99RM6o/WblzY7C88RH9NNQUCAuSSw855arpqO
eQGIDDxIMNOGJuIZGVN3kWQk1Osp6HUfo0vxNmyKjONkV44EsBEqXrloskO9kHFKmG2r50UZU3uS
gE2OblGgW5XLqzqryVVaALSCo/ys7qPPBrEztB/8XpLCPsKavtSbYZmAE4h+phqM7KZLTEqW6l6W
c977QQWh8glYcFXHKBSzrnCMRQx5QZCEcURJQ3VnAjBOZC1g+pC9SHgNg19t4U3FC9F9cGXM5DET
XEPzOd9Bbw9GC0++g9XCdDLFPsB3aElgGSTwMtPT8zv0+yoVhrPQ2bXT4Tglty7QWofOdIFDGUud
76UPYDSrXTB/NhN8gCJF6D8xQksVwe6gghK+EFM3DwO3AW7O5WWvqPPJqpkbIZCrXk1GCO2myE2q
qwagMlnkCcNGmN7+QhS6jUAShPkTwo5ftIHZE9Ddp0CCLwGc7lfEzRoMRQ1OwOttojpztpVIIWhg
AtclPN/x90fxiJGWuhI24HubzNulA5/wy8JD7F4XAYJkvGLRYMN2TyWiMhQ1AY5mNNfosXdm6ScL
Xy/v2HkgQm0D3M//FcIEdFETBQu4R1NbbMEQDsIPsXUFOexf8wGd7hryPpswXcTHYkIKPauqcddV
QHJ1p16It2kWq7yH0KqRHH0QE+ih/rpUMaD97AjILqLdRMinG44aXOsAHYjuzXhbm17cI6Wm72PV
biTeB1AB5yero5aIbkADD8zTkyVdqiw6iiG0CG13kp0LrqxsNXGvol6ixlYpOCbmN0cQMX0p6pZz
HmdhyuE8/khnzkOYlVmda6hwKfpRd7PogUXiT2N2xvFFxIRq47UNZ8XrevZHJLPj5pjWQ9FgwXLw
nqUPc7XPlZ/Ly1r1AcDK+u+eMnF1WYuLVFERYNcRmy8UuXPjdlhAUsVj+uYthv79kV0qeYkqc4n9
k5P5puzfBVP0SPSvwSeZU2I8uZkCv6QZqBS09UXoilX80bB1QN/qjaubHLdNQ7BLGsm47dIsUhVt
KfA1y904Wop5o2m7qfBjEIV1V2ALuXxY5yUgZnWMx67BV5r0AuQVQGZ5DX5aS94sn9lnuC23yQO6
gvz0CQr5qXKi4bWzkzH+Aho4JPZBKn16dppcZ01QmqldYdp1/AgTsGzwcME5Mg49R0f60ZNUylGD
BRh4GoDiKLUIpmdBa3F5C9ciqaOVHLI9R1IIeGpGrYaUPJOfyCi7KLGKw5iiaZ5jvGtXOuJ3UMah
uwvM9ozxglFLacwInDUgrQobLwcxxvzax73Vq9dj4F9e1urmHQljzFjKVG0aJAgbg9HVwvtEAXH1
8HlZyOreHQmhH3G0dwE8IKJCCNFx7ZFhn2tehsy7GPBc7epqQJ5EJ44xtM6+fIyuCJe5xRVeob2n
/JqG0ZrV3FElt6mJa0SPGeiApBJPhMLuG2eWb6Ppo+k5n7G63D9fcchzHi0X7QZDLFT4iiLZ5ePH
pF7J2WMgcExrTQodzwcdpQZs3kO24EiKaeIO11JQTXfLjZI6pnEjTI7BYwlY21GE1xTmGbxU6Mg5
PTqtGqJ2RHMuahkTyLPfWvCPjglnxvY8xQb3ZKCWAJYbgNydvRznUQKFOpUiieDH6bM6U8DWVAKh
gtTgpIL/B44P+HgbN0yNfm8YS4XJgXEu95Omt5i5NjKj/h4F5ErBqViGJrGXJOodI8zIt9hmagIG
uxD8iqVaiLXXziDwchUj77rdMMiT6Ge5OiEyaZRKcRS5CHmVzbXDwgA1WnFlpPbO+pwzdF8KfQyC
31oiThG4uQQ6McPq53/bDEY3UkWfKlrdJET6zL1SVZJcCzo2sm5CDKYm+k9WqTygDeoT2MvLAEgA
iAYohRDb8hP0SiSAKBePnrK9jsEgGhYRxweu7hdoYUGfiTFU8KExajdEfb0sMbho0evhTNN7gxko
bVKBVFDz2orWloN6PWY1aTsCBjVOZQWoO9QzoCYwR5BbRnk/ZHeX3d+qAGTsJHRHEXR/MYsBpqoq
ZBkWg+F8XE7bpPv6GwHg5BFRdkSvOSPADJMpNJUIiBGj/tvMRNsAjw3naX+44NhTx1QwJqxx9iro
lk+3qWxIXjcJiopTG/hS7JoEL9rcETRHVp/DZHRqYVcYFBWQI3l9+/4Ipn9/5OiGKgQ+R5Zmtl4X
H0AUtZWQcMxmTd2O18ZcUFKbGSCSxtqAqoXJZEeeXMFQvVnl3LbUW57tIe0yUDRdwkOTOSiMkesG
quyZ3ehSYEf110SHRsaXZkjuzAmgIEqR7cSUF4WtLg9kb5g0VaAjbFUzR/mxCwaInQctQuu17KSJ
/pmVwP4Qfl9WxXU1wT1BweJRx2OLUiKSxYVGeeuHSra1YKeXt7N2E8VbIn+X9UZV7wXypA+by2Kp
jZ5trIaLA+VoUcH7/VRHlLicERRghVoT3REMdBa/a5CPGqmvjN5lUas3ItBtDmgACiCDTkXVkUIw
1g1XLtTmzRgTWxrlXRem7mUxa2eGRP8/YpiIPWuVvuwwqQpyX3mw5BGwg8B8jkFZlvQZZ/d4sphL
XkmBow0UfJxZ8WZk10W6z6qbnkdyfd78Ty8nVF3RoQgS9TMSlTCP51bGbWzjMfLdt4ldi72lZxFS
xYqVR81dWmROWX/GDY8QetWFaAfyAmQlwcZ2emalMkR6TaAedYfnXSs1GOjltn3zhDDv/ETUC2gG
hMRj+jwG4pMOVPrLSrGq5rirMFJJ40t2SFiYdXNaBNwks9B/12G8rcYZvcTmxhjf62bgaPraQwTN
Uf9IYxYki3jko105s3tpQSAt9i5SrlY4fhiR8BIM5o2kvlxe33mbB1QEc/5gHsbcP2jKGeNSdVnI
YwEiy6i6H9GPJFXxLx0Q+AApskYQlquF5HRFVVmB/Cqbs0N6xemNytUbHojC+l7/+RTGAAM0m2ZZ
jWvHVEe7FmB6N13t9ugoynhzoisbrYMVEklz3Ax4KTPq2TZkqfMD9+MEwvfWT3QnUtEjhTZa413g
TRDypDHHGvdGNyx5ATPEe1lbftXh6xQS1GnwZDKvNB4m3IpzAWQKWi3QQoL+PY1xLm3VqAsZe1zf
qu4j79cLv9XuwVhq57LurNytOqI4PCBo5+XZUJQyARu+yYfMTsHK0jxp40YVrgoF81Ct1QCrrK84
hdG1fQQ6GQFaIVaGe/XUqRh5D8bjADddttxNtR0V0zVxt33iDl3LGVxc0UWMCyADjqkvk2CJp6JE
QWtCscKd0/bG9YS4wpp6UKuraEUMUv1OU/4t3yIauiAQw26yjCFCNLifClzCcgpSAa46GYnfC4bV
oaQxws4un9mabhyJOVR4j0K7piWV2lExAZ5FSbtHf25QEW8iHE+2FpUA1h8tZGBtwyTQ4e+PBNWm
2nfVQjHVqgasshgbTq2uIPX1nCn3wtTG90Y8y19BraE/sShTL0q0PsK0kFbU9uU1r12DKMuaKAfi
LGlf1eneCpFB8s7AdOCS7CoMoKsjBtQDGrtbsuwJIhwa6ilm/XFZ7qq6Homl19fRFoAHL5+GiCB+
n4T7uoQhRtpzGRm+YC53tZ6ASY1LFUqXwoRlJ0tl4mo1mAK5LeTMrsj3VLnT4BNlG5o73dzqyq3Z
/epzr8a0r5psx4DzhFzzB8fbzDhVDJVJOuAgcR1P77H4PhIvWyi/8pUq2qHZWjEvycrbYMavLm1Q
x6UGgeUsgP7ppV5+5cANIWVij/m7FG0un+eqTzA0DQ2LMpjX2W6QfuyWMqRDpp2IwdN20+kYMDNs
cQitseWkq8+RFKg/QE4BA+EY18Yo5anypOEUDEKMtclaJSI3HqMBZJzBSJYrGGaWgi8lTCo3jUZy
BSTARwE4kc6od5qNBLCJSzzijQ+srR5NBmDGQVEbT2vGQZljVSdqoUCzAsPV1epaSfyk9Qwh9WtQ
HV3eakKPjtXjI2lsRg+MZ2FXYSwdY1S3vQS0jroBcEx3D+dlR6XijHniFA3Z15FXSQ6x9a0WP1XJ
Dk5ayB9EoI7eTY7gSAnnw1ZCTh0ngzo40meUIff0WAS5FZBSwy5MqIumdXWLq2F7ee1rLhqoSJi6
Qn7BwCTlqQgATkcAL6TeKo311JkxaNWALgtz5M1Sx148md3jv5eI5ls0NQJsDSkZRteGGhUzowB/
3RI3yW0ftsiTiUu6rwcpdoKwa63L8ugK2MPFawStK+iRAGwzs4l4fKgCOpnxKG8FJ+i3CzQ2+r4s
Y/UCOhbCeF8QJ7TiGEHIIJimNVWJPYWCm6my0yWjVQ6TvyCTUiTm/aSbMcCufnM+YKUKCaSuP+dI
z/nI/St9lxLE8wjmzcQu64+h/6Ut7iihWeJlIvs8wkPi7bLMVe2EY4IGwkgVFn4lF4UwTRqoTjYC
YClvd2PAG4Vf1U60viKxirQUGnpPVyUFUrqgsQaT9u1OzK51oI8Q3xzvLy9k1dlgghjd/BIQP3TG
BoxSbmqtpM4mLO5SWbiqo/pxNmI37PubKGycy+JW901HVAnQOszCsL3uYheOXQ7SZJsObV23Wmnu
tMV4vixkTeuhDv8IYfQBvC4gcxogRFUnzArWlpCkTk0+LktZDXYOyO7od9DJGThjhmC2SFINeq/k
980o2YlZbeMx2ghBBZeibPrKvB7Vb938qzgL6VYdHhLKJxuMXQMAIzKD2MTDo4eVxW8ShrCjhnhD
FAAHNvdz9X0sJx9d2hyvfN5zCkCzg0w6c4e4k9rika1JUw90RXWhoYe5KQuAC0y6E8bP8kw2gqBd
tdVTE0bXKK04pgLkSKKASwtThgkClE7/pSTRRukVtPR8XT4N+SxEOXwYUt0SzeGiQnD6YU2YDCXa
mTOQygmtI/RhehWppUjszIyTZxKIy5thZuYW44IjEDvn1Gn6DvVp4IandtgtgVWDgPWlaCrxrghI
EjgAvVXptHTaK1Y5Th3I4zASDHpWTXZ0ElW/+2QIR4cI+fQ7KxLwfAVN7LXKBGyZMdbIJxAC1G0x
zun1HBr9ZAdhszz0ZiM9VZ2YvgVtTRvjotYDt3Ob78B6Y+5TcSg5Ofq1nZGQPdTxOlhrKEPL5pC3
0FMd5F++oC3ERbV3W1VNs5XlMndmwwgoe9nAeUWeGTuFt6YgVYqOyRM0tJ0eyWREerIsoJvvqqeg
QJpB5jUfnlk6I4G5T0fA7sxJHuVIWFaIendafxXw+HrOPCSVoaBejSQbhthZnJt8Rj+7OSZYhbQT
J6cf3gbdk9PtPHLc1kFFT27rgyQU0YAvIwJYi/H4vZzo4RwgOugBKNc5tFVd9+C+LPIYbxe7ugfW
FOclcZ6VYmRS5TmyZ6Mg3aDhzWhPnvKTXo+u4Sx+uctu6i1gNjx1yzuys7cLI5CJbjO1azR9gEDR
Dx/yX/Eu3U5uZYsPl/3BitLj1P7ZSzasVas40saGBiWe7gG+ufVULGfghAE8KYz+JUWE3DyNr6av
xQnvgx3wTgXnXyMtnW7ZIYQ/PqOQBAA3hpRkFwDRMXppncGNPZ1TKTq/0Bg5zK3SS0qHchvkKPeS
N2y668aFX3jNfF7QsWq2R4dDHcfRghai54gPIEgTN0vghM02IL8un/95VIqAF1VDCU9IeD2Y8KkM
VBgGsVtipFmztwrozAhlysGdtYdA9wwTtDk/uuiVOiebdRa0HaTSxyS1X5Od3lGjPtBAa57bAaW3
jjsrDjY1LoGSZ7dUsxhfgeUBfpdi/yGPxWielPVZSzBTZrda75ZyjbbDl1J8xa1vgYfINQZghrdC
76PDwQkXLvzgygki6DEA9QECFeDkMuIrJUhMpUSIBca00a28YlPu5MSuroMNzbf6QDwqfOkxfLl8
qivbeyKWyUNkSScpUUUfq+3VMtiC/Bt9EqCJ5jybznvKEExgwgCDBnRxwDM5VR4kfYcO1TAkyIcG
zOxRFA17hAfjT9wjHSEqPZqRtbSaPo1C6W+KaazAuDekSBOAl+xq1KfmIcPcagjctyX/1cRKeldn
Qv9ZmcLCud3P8xf4VuQxJTwogcR2VjiJ80ql3SeZTe77Z9PKXZlYkSNu/4e072pyW1e6/UWsIsH8
CgZJk7Nn5oXlcWAmwQSGX/8tus7dW4J4hfI5VbYf/KBmA41Go8Nay1Ud1pyqL93+8iZsXOsnAoVN
AAPVmjaGQLd71AFIaMvAMLZ2+VgjwQ/1Rtw7CoI1T9MDwFjXCkoiqeplhn9ZkS0jRhIYXSU28s5n
wyRKw5sh1RCfOBaqH0N+V+nIpfNW0gK0sV54HiNMX1EAAasoXOtVyZtsxJiENzijnyoIPCfvsiJb
IQome4Gzoa+zn+IjbgRi48hbKEJmtBgHpAr4QGiHvvxWk1GXbGwOciVr15SGahby9qdHg6sGKzgG
0ZEcorz6bKf7vg6yXGbVmyodiRGuCD6ODcDFEAvNO/cZkDLEq5/s6+I+eki9/ncV0zylBGTYit9I
XOt5RgzXoAMyeLTm4G0PSLxTDQ0976M8h4bas/lsXBmBEmRfxuOXeYf8I2D+Dk5FB7DKUi896N68
z8DrKXFAGyZz8gnCEctNNyXOvC5y9WE5t5mMMGnrdjwRIOxipqbcTF0IMH/oKe0jmlJODT8lIA4N
hi9LlmTdCpSO11TYziQtEp4lsNDkMNzWGJsD+POyMwa6XFVUe1R28zdQVHlv+ksvCdE2I9xj0asX
OAo2FKXQC4NA1fYdILWH1PH5N4M2NdVWQ/L6pzz8ewd5srjrETqSmKAjlBfp6lemiqpKEE9/XfQX
TFRwKeABtPpy1aki+cHi2b5mEh22j/m/h2Dd0CMdGhDPNMsMHZoqDl0dcHrTNwsTkFp42XVtygEA
/jrRtzJbCYZociTQATuCCTftcTFRgne+9/qdmyUSF7nh60Ea8K8cwQAtkGuCgwQvxVh5mPltN35T
BpmlrY5BiMlOZAiWllsR6VCHAtJI/JRFqMKVQYXiUzzu++WWtI9pdVDd7/N/cV2eiBXMDelzV0md
1VkY3oCxj6FRQUV0rcu2SraEotElNQa4B6gXOc8mu2/RNavn/mVzkMkQzG6ul6gkPWS08dPi7GuA
eBrSuelN74phTgA+4Ol+loQcMMcZG+j29RpAVg+m7wLpCxD0ReXZ6ivo44z0rS2eO0CXRxpYWIsX
RRZ5bD61MDWAfiHATwC/WzD7umvKjtcw+6EJdZCHl2GlAYu4AdSaCxCikarTTSGlk9paXRSK0X2P
k7A+H04PdW8mVjuvacPWn/zowL4WjMQ31MUkc3xveuxWfQIfsYzKaCtCXevT/4gVNjVT9AyrANw8
a2fjXTmFMaXt9eQN781zcy17xm55lGNpwsPPtvJlbjUbGcpyz4xbzKQ6Hfr+g8uGun6zeNaPpIig
dK1bOoALhxSzfa+Ybyy3DrhCgPbcTWFUvl8WthmSHEsTQhJNaaalIZAGTPfd5MfYsuzevkMIlNFy
h/cPeY+RL0qenvUr8GZmPujtuIxPYSv3e7yPf8bDj+6EehpYH4Ey2FvuP1Oa3y57wFk9u8EvcujC
CIM2DJXD62vZnOS21aJvykLTNHDBBatdmJbXjopQsGj9tm2RRvZs5enyCv9/bPRfIYKNjguavtsZ
uvUh9839cIec4vfyZvQjIK2P+0EW4W1GYPBB/2glmOkAoA/SaRBIdloRRrvpJX6s36fF0yyqUlkS
c3MN0aOvIXQHMIyYLsA4geE2a7yXVgieb/psP8qeOdsi/sn2ivTz9dhmYzrBpRllRtGwPeUx7bjk
Gt9w3SdpDyEw5nmuKk6KtEedTrRy7jRZ9L/hPZB+XYvvBK3DoAI4dZGFDe6f0UECp4MTzpXfE8pu
yW0iuwA2FutEjKBHn+h92roQo8c3cXbDk70ZhZdNenOpjjQRrpiFKE4T52XpgarBHzuVsvjlsgSZ
EusXHPkDpY1b5COgBOou6K/7nfCemuzzspCtk2mtOMca3ujOSvl0KmVBpzMmjiAliw0K4g0aJQVw
rmlV3SE1A3mT6S9dwOrXaXiNZBOa6zEU/PyJdCG4yhWdZxguRHzKs13n2s8qR2cVKLBj3QoAzOZn
aGiqnG53WevVp10SK/i8tMhivL6h9KI/ddFNYd5O2ofefuqL5ECd7yESBzaAxwAhjRqm2MJYAnPW
6lQbROy1CoqmobkrLQXA2YkkMXq+jujjQE+YAcIOJA3O4vx+aPpqtjBjWGFue7hlwIprgKymH9Qe
g7UP1SgpPm0phon3dSjAwCkQ2/wmVloYALdzr0A7u/aaJ09K93F5kyQixBY/c7AqN6ohgpnDrjXe
9cHyO9kIz8b71bGAfwcoKAfFtDNAqEhzezyRMJK0gMzlt8O88rdL2TU4jfqW2p/KrfWc+/X+smrn
zuNUqGD2s8LscZwgtLExOwl881HmyTdiGogARCVMAk1OSJefnuum7+MkbSKICKoXHhZeGWa76uDe
FIcO7boe8FurN3vHvMeRujfZzr2Rja+f+/rTLxCccGkoVqWm+AKbA7D6YJKA6xx31tvltdwQA6Sa
NcEIAofVmZwqiuMFdIIhhYLDq+le61Noqy+DrEXvT1vYqcsAVBosxAUhLeZD/0RvR95Y7YjblEWJ
iJSWT/mbxmkcZJqHtA5Nr9Jd5BdUj73slgdxWD670uhw4zScyBcCmqZYSAcmKFQvr5ZQ84vQ+NDu
5pDQ4tW5/Wnvvv+8vKwbF8OJwmKJD41TbZk5EBh9mhodVS9/49dgXAvM22EKtd9o+6QSkeduGQUP
Fw1jaGlfc5/CnZqps9KaaB/GA0p5zh6aO/6MhnbrxmJIny0791Pz0GkSeeAElhU0t6zIWSEeUMpf
M73r8h9tr6nMlpaD0wxD2lFBlyZ6KtThblyU7qCBtF5y/rcUPZa2fs2RtNw2s0XRMThYpU1ODfZ9
qooXEn84C9nP/e/Ly7phOWB0wSwGLggTE5HiqmYsiZoGG+nWIKFVv0/zQC32fFnIhkdz1iOoAYAR
nFVijnzSpr623QFx6doNRVEctB8RAjoSq9wSY+mIVoBIhP7ys21KnTKzlRFPbCT6QQjDnL8P5R0k
LgDDDHBEjCqKXQKpmyolydHoslSdT+w3DBfTRDZWt7UlgAhFF+oqC6Ngp/tv2EXKRgeFNsV55F1Y
DD7a+S5vyEZE4BiAAACqK6aXzgq0c+KWWsN7tKVEYb68J+1IM0z9oEyrhZgdQ3GhlB3fP+xAgo/E
jYMqCYa1oJVY10sWpXSTGPMhOrrTF6oa0eyVkRo9TLoNO7cTZNKwmMzwbIcPvjsmI200B70rSH2B
XAMrr3SeMSrI+KdLNx7GUTHeyqjDayRVOdtnTM8Xn+sIqFSwvCe7YSyAdcwRXN107TjcoNzY3jXa
HA/XzE6NB2uxcPMs8xKSfk6uLVKqn2SuMQqROt1hwEFMPU3DBCc1FkNrMNiSKy1tYtf6Xar1FC6G
M3+lymw+1l1UPidKl39jGCS/NgB+GJqQ8cic2LpmVUUSv5xcfmUUlvXO0ee3I/mcrPMWYz/7WqxU
d3XqcH9RCzBEzK3KvyPuRucxiTUQ6liwN9qOgIAaq7ZfrtGbNkYPrqLq99nkgv9odHW3B9FNUh9s
M5nf2NAmoZ1yN6a11mMIYsytXZLqS4pidc0A3DvMaBBdwJtzXwA97D1vluix7rsUfWO22QCmSMl8
m81je8UN4IkhHZ1U1xXL6ytsox4HupvPv0hD6pIuY16+pANhSJ+ZqhpWXZf+7voGjEGK3VZIAtn2
kCPdBrAgYoz9R73EPKE8cbIvLW71AEPlBpgDq0K/MZIOWfXeimTjvmsSQTQ/CNeQecSgHiZIT09V
ilg1UZoab/5y8QwwphCl3y0ZWGp65mGK9VemyPIMZMshYbgGpToE+HAYgkxeNk0S9/B7yjMSVNXN
ew2KCVreGgA7vePXoDt5Nu/yoPGHh/IrCRyEYWRlBL182De/AkPoAKcF0DEGaE81N6PYNqoSh13P
Qwuo1cMkjT82LkgHSCz/iBCuLH2MptrpIcKNQnOg5Hb2vpBHtil5cCtff2wO6U1L3YPsYpapJoR3
rCrsuh8hN9bR/FNglq86/G+LJ+Sm+lkbgDKyekqcry69m8jjZQFboRRCCsQVaAD+05h+uj093h91
1c+IHWuifNrctj+qJEYSsXEqVH3cpSvCMnKBh2CUFl9on0Qp8dF2Xf5sYz2D/abdNUtHLpt821rc
4+tUCA2KOJrG2MB1Og6vCkJaK5EU57es5ljA+gFHgY7T9nlNQOfmNSN5y0m1a1zAuc/sqiL/haTj
K1V4bbhlBY+SoQ2zmz5z0/KzgfltNaKJRQZVKLu8hUVT66Fmo4LLu5v3WnvV4aktQ77fiA8xMGEg
HsXYhHk2dp/ymXB4M0SjeRWWZh2WO+sZ6OKBEWm7y8YpEyWs21SrZT4ryH1HLN0D0r8q0JbY+716
m/z13JGB0OpIK2HhJs2OeR6hUIERQb+3QLhn+EX9ZqiNXymWd1mvrcsAhHsgigYtqwUW1VPLa+Ka
D52LJRyZl3YpZYmnG3u31ak5HcZMZhRbhn4sTjD0TsuNuQIVtjeXqPZzf1Z/R5zy4u2yVhtFgpVu
AoUt0AMYlimOLYBVpk1GxvEMDIbA3rvPv1BD/oErp0WtKaX6Tt2P1+6evY+uL+st3TJ8BPlI267M
vGcNPdYwDWZhQnai9BS93Q76RLSlDi6rKJEivjtnQOhY6YwbNUsq6iQYUX2yhvCyjK3dOtJETI6U
CyaQ8hmamMy0diPw21Ag1G6Bq6qhrBxlz/+bOOGMpbPRFF0Bcbr+o7B/gGMRw2cTTbJvl+X8SdaK
EdCxXoLRZ03paMr6Cku/uy8qco10uUHSDJfnjR2goAXclTsnTL8kYtdO8zOxCDsQBqE7Criqp2et
hQtpowGzNBw3aGli7v1pIM/ajDRu6id12M/yzoat8702SJprpgCT1IKqbqIlY7xO1uh1xTy26Nf1
MDwPIytBen7HUWRWXEnX1JarBPeCBRVV10aL1qmaiIRH3V7nQpXRGACM+WDmA7Bb00o9MKd5BwOC
rJa+KXHt7UcpHcRvItGTNfRG1+S4auq5sNEPoKXLPh9T7ZPkkZJ4jdFExa7ESIqkKrARF2D+BBOS
QP/Fs0Ls7sUWV7kF0ASvSsxDPdzaUbO7bDMbpxzMvWgeBs0B6nTi6JyChmvHGNA/rOZ5GZiLmvhW
203oRLR/XZZ0toZAT0IHLfIfK5QA/pzuGgbkZm10h8oz+p4SsJwOP1vj0Ux/WDJw2zOvskpaGbvx
/sX0kLhbQzb0tlbzyuOAUM3U3tfTvYWMWSS5BM5MX5AjaJR17oCMKDTSbZC1DvkPB5O1AEIL88L9
MCPjiuWyhkGZyHU7j+I4uxqRsVogEo8MAKL5SfLUzWAgroGZ8CMBp+3lPdteSfQJAgiInIN5zJjc
LIg9VihKoVrC79iYUZ4+mvlfB1rrUpqwjDXVg5KPkIhZQIZF1BKCuuKbWd4qRdgit1C5QTOmEp02
l/BIlHAJVGxy7UmHqFkBUBOhpByCoriKgTmU5zfmX/ewCZoJ/lFP9UR123UJAVuXJ9F1PI77y7t0
HowIMgRDLMHtlhrDunrzZ2U9zRrAVybqzFd9dtUuYT4CxokWbI96uGLOnpW+ju6T1T+gUIXu+RfJ
16wLeHILCV8j2GhGhrpWDXxNywHReA3yOoqMJOXoE2fWtRu1lKghxiKTKpCS9Z73G6zCkZPE7COm
3FFMPT0gitXksdPNFbq3yEeOMALwg3cKgCAcLd/NLkifK3QFtZ+VWyAWjUrZVqy/f6Y8AB2R3yVg
ORKvQ7wW5jFVVnBKzcLYGVqTAbdYDa+qhQpFqe8V9HnxMvpuWO27oUouxvMiGrQHqzwyL7iqCEZd
T7Wv9YFbhQPt+fhtrCw/IoDIdErPjJu3yCUHu7YDNoFUeJ6C2Mzfx7EKIqu/aUvw3F02gy3Xcfwp
wjEzI1MHezgWAni1LE4C1f2lJ7dqE/83K34sSDhgYARV8SSHoMZmXpG/6c6OqAzsWS8WcpsKnrq8
oxl70BMpL/VZvPVnuderE3jdKlIKp8vtAqqWNy6We82J6CwwrZ+6+gis+Gwygzy7T+a7kgT/zbr+
K3N1b0c3wGLgZA0NZAKqYmkCAtCTwreycty1RTp9cJeNT5clbl3cUPQ/Wp5B3vGlHQoDQSTgzsGJ
HjW4ue3bKn0u3cpDSte/LO0c/PzPomIAEQQUiHpEDqkCgCv1oKr47cShyeKp6qNpFJTZL471la10
bGBvN97r6H74a6CjU9Hi1G83KWbuzBDdN1MIuJFyGPxSRw48l/nITctZ6eUs8N0jSBAsx24nZWkJ
JJX1WxKF7eyR+BaZZmARX6GvzV68RQawt+kaUYD6R6ZgOfayFJVWQ6YFpt3cDgvV8JToxslCxby2
mt0SBZbip9p3yYauB1B0icdyhYppyh1lKDTIxYiI17qHtr8zLThCrx9vygGd470fFSGeJxjmiCzZ
DMCmH8JbDDUqALcCAOX0vGhdNuduaVQrjd/rMGYAsQbxTfJWKDKi+PWXzvQ8krR+ydHJ7CdeqNMI
STVQzliS+DpPQ6b8NYw1jHQN2QEYvJKCnDWgaXwCjosGhRSk2O0si6kTw+dUhvGZa4NkpGFr+ZDj
0MEMjb+GaKhO05aaoiqVp5DKAxYQdfsE6PvNY2TIqPu21u9YlGCfOqowsY7yDNIaZevnOqBWQXFp
+cySgXiev8/XNTzSSjBJG8ACnJcQVVfXHfkk7oMFuMTmJmE/UNfSQeqtvWnRnvBvdf6kTWjU310+
FFs+9egDxORKNaEdCdNfCBPqn2V5pTo3mpF5DnkoU1k1f1020SyPRQkxAW8io3PjuPa6xf6dJ295
heF+i/sMRRiHJSE3ColyWxKxwP9ci8LqJkvKSr5eGKbxM1Ouc0aVqKbJ5OnqbVbIDviW2fwrDf70
9NhFWjNnhOH+t6v6Kq27PesiBJy/Lm/YlhTw2uLEYRjVRN/JqRQls5S84xGMszIPbje8DizxGx4F
l8VsHrcjMULUpDtJkWoGxCCKvO5rI1wgIp3MfVsSSavaxi5h/B5TlWhetCyMpQgapcV/TNB2xy4o
IsP1R7VsMZJgP2S9ovpmOyUUjaKtJJ5YXyOCQZogUQLGNYF8SwSVqdhgJWWZ1KjCpMqTPpQ2gFEd
LjHC1chEKWBxxnsSbt/BuOCpekujR3Wp42FcNm/gTFLTm3mhXfTpuDPF5DLVZI3B5yVIoKwjz40W
f+DmriBbpxKbmgPkr1FrL3UY1TFEVwycDovtzQNScaO5d8kSpMSguakc9EGjth0HZp/u+gXg5vF4
l1bow7bGYLHsF7XWqOMUu8LNw8zNfVa5Xg4g7cvmtmEDFvZAh1UjCEFscPrJS458QqFo4OWxESYX
tHECKwqa4SPWG/AJSKSdj4OsbSlobUUtAIlr4PidimsdJBTIKs4uMVfzNWKeG+Uoy3y0l702BuOw
U0zvsoYbjhZ+yAYIKIp7mHMUXgdm7ThGsRi1B0QGP41R5LODOr5rnZvGSCX6bRxeGICLaxJoRmv3
zal68zQWzcSgHqryPosQr2a0yH6W/eNlnTZ2zcQwPKoOGNvGzPOq81GgYfNKSXMOnaZ+ZxLk6pJD
PL6QHC/Mfm/D0/9v4tbPORJXa+2i2usSTvFr7SZUc+8yfp9Er9XIafnfPKqgHYbS19IG2BKFVSxZ
k06datUeQGcKByTaPc1yze/IW+rQzjws9W0d0csqbu2cjW3DGcBRAGztqYoxGcwpKcba463fA+yw
Kn5V88uotpKl3LBGgBn8K0dw73HpgoFEg1MynT0HUqtFTcVA7cYrmLQLaLVs0QHingKuFkETECpv
pzrN8dS2RgpZtvYwGQ/K5BGkI8DtN/Scmm5oa37NwhaNW5m+c/ivyyu6ddZhnBANNGD8EQnzSsvO
rHKe/hhpr/7Im0/bDAnfM9dTTTSyDLtikpyL1VudaXwkUjDUpI+mqrOwixYIJZbFfS512QDN5gYe
iRA8WGLp82hyiFCa5KYx21CJm5C36a2ZF994Mku6u7febMerKPZeE6vomNNjFe1m/Nkm93ahgqct
vkdG8QpE189K7IQu0r698d45sshq6yl+Il04Fm7t9jNzoW3SHfImaDIgPrEnZfgZxW9OclOzZ/AC
tvoLMySvjvNODdylR9bjCgclVQipZgeS2ybzlRb1sz65Ma3svrXq144V4Tw+zXqyU2IOJPznWUcj
cCFx59LFF+6OXLfmemRY/Lz5WUSPQzP6veuV2T1vvIIfqgWv9W+drPFx0xetVWW4IjRRiYHLPMfq
VBmQmmh+1T/b3UM0hlklCcK27hAgMP0/KYYQNedZNNSKCSmmgQhpQKwSLtqemJ9k7X57uewMNmIx
pI3AnLKCuGD8Qjg1qT1XhgbEL891XpUq31nsbXaV51YFDmdt3WQmuqdNGQGJRKiYzAGCjaaMPYTy
GpA4ryCry5BySMDfod7YcUotGf/Y6lAF94MRVxRCgZYHHDLxiYAhKzcmLeI/zHiznlDSHmb03l1e
yg3rOBEiHAyztMqoB667t0wPPfI4QLoE9QmWT3JTyZQRbD9VHK222SrH+ULPKioLqLDKcDs3vCnC
T0yuIIuBAWXR1KsGk4g5SnUeKqtG8ebWgbMEIDZFula2OZvrdhTpCvq4BAMQtQpRLLpf+K9mfLbj
Z7OXvKm2bA5AOth8tNisHeynd67TJTWJHIRKdZnQOj+42mtSvzvTRM3+x4LuS/iMv7cHhO5o6MEV
j5ZD4WjNjVWAuQUS0XFLlT4Cl0B8owFtihR/3VqD6P1IlJizQM0hN5t8FQVAeyAA7RXyDRiJdKmd
h8tKnZPD/hGFJ9RKOIeaoBDhdoACY1Ns1t7ct8XPKorrL4dpyvtIOvbc2SQyg7kuYsBOJsVNsSz2
jTUDknunaW5yyAe7rqkzpUb/gO5qbQjSJWm4r+oll0QcG14UhWwCsnr0d6PcJKw+M6epG2a7RkwF
Ui0SWt2DCTCiAjOhep3Qsf24vDBbBwZdD2gFIIhSUbA/ta/YGhhnHeQlfUPzGp3BHxMCSEt9cNJE
cv1t6oayL4r2yMSfFTcUo60HfdVtaVoNALPJHBCb3bYxw5zlwu7yok73UF7S8rD1jAYnJUp4K9Xn
+YstKfQmRVKTYeTcit4c0EY82bGhPS/pRDRP50X/MVp6vidGaf5uzMH97k4JDzoOYEE6oeZzQBO1
+Y4HSzxT4Ic4T06Wm/lOqY1x9K2GJ0nQciv/ZiagWystvfMzpdV+x4uOfIemxZo0FN/I9gPhGTNt
4NsCe5TYEB0x4KiMOZqfWf1BjFviggXDemTkkZDJT6arzghQkrxsKhvbdyJzdYhHrzbDXlpuOB3z
lAJFz2Lxy/n7mlc1i4L2aN/tUc6/LHGr+ngiUji10zzGk22sIttABSqXsQOO91qD1ew90wASxw5u
fIs8U9+EFXtk7tvlD9hWGWBmYEmCzxDDDFy2wGwqBqAsqres9rv+yelRlwNGMmoPMIbL0rZiVKj7
jzgxwMgxMsQiDbuaqehpJPvavZv5YWg8BdNpKwFAZL0xIP+hyGP9nFoZh9vWC+tEvnDZgFMV6Awx
1I2XQwb66PQbMKlj1ZvT10TfT+Y7izOJzhtRwYlIwf+AsxtFiXWFCXlM+C8VvIXD78vLunGFnogQ
LmrGebFMKlY1Aclwjf4MVQtNlFfdcl8ufrvubHBZ4oZTBfoVoEJ0IKQBDk9YR2XU3HHRF4AZu1ez
A0pQh7rtVxrtbOmebYnC+x8EJwagVlGDOD2UbltiFCdGJ+ykfNaVb4KMx8mBZFfSaZG11GxEPJj8
wWwT4irNPctpGD3QdADUAx7cElXM6gaxaZBlP3izv7x8W3aIqRK8JeDb1s5i4dhrXLUiXmjMMwYT
/cuVbQwFNQoj8ceurxc6dypJKGjWqxtLcfrRLzOMC/lNPJWS3vMt89QAXguCAlBdno2g8jiJnGrO
YDsNhnxi4LtigD5ybElsvLGL4MTQwNuAcVcNJn+6i6qhOr225AyFVFoAUVklzyicuvmXLkMQ3ToM
AMjQVUyOIUUv4ufwClNGBqAPPQfIl9UbmzOqdlcA1iuVaVfWyQEXn2Q3V2sXXjEr5B1QPV0QNyJ1
c6qco7Qta7Qa16/6W813CGmpNqQUM/p8ysPc/ajrt1h/yyoZLOvmqv4r2BZepBMbcrXXIdhQuNcM
ADtQ/Mx9MKPvpOC0GcM0unKbnbnsU9frjIfWfk/jj6W+66RIPhuJpOM1ED3C1M8lHyx8iqK0ngnj
HTU0EoGFVv2e2Z2nt3tS3sSLX800VtC77EXV9F94WryUDYyr4DI7mzyw9UiPDb3BTztukJn3SQK8
lPpDstlbgQn6+lYYVxsxiIgeQOyelJEFKRzViDEsyPeo3DmrIbdhNl+1Gfcse/hb1eD/UHXC6cEg
NcJnwd/yMmtdp2GYdKgelsXPm8dBBmfxJ/A+seJVBuYf/+TIQV69eoqj6MfuG4XxP0R1n9N9VtNm
x8OwoXwf72xYj78EwejPgOIrfZl627ItDH1qgORFE5h4gqx20lIHc0z5Phvo9FyFYKMAfCxQhHpP
8Rrf/bVY3nILICxUpK5lZfQ/up3p/q988SCpWcp0Y4L8wYsewWPSUsMD3LVX78YA+Npj4mves8SQ
zg7vut5HMoU9TSeeDYmBBnfAZWYHoCZd2e9KTb8Ae/BjgvJ+EkxB9I3dZhJffJ6jNAg2GnePDhxs
IJwKtw8j9cBQVwLXdvrNjjw1PTTA3op3poN5TOWBg8Cl6WllqUCt2l3W+uyGFUSv8eiRkbF+0vpU
h2hiT4dJAxWHFUz8aeklL7HzSFMQJFhUj3aPqFogiN3oP9tweS+vjIN+22aeGRhhuuJ0Xtbsz1v+
1IZOVlW0oazvjKxQIVGdPeOz3k9+dj/fxk98X2CocvI0z/SqRzVMX7WZ2ldMsrIbyMSn8gV7qjIt
UlML8pODcg9k1Lfi0Lxlfn7jvMxxsOztnKID7oXcLbLh1bMY4nStbSHE1YoeHAhaAhwSpwD48bek
YmGvSPRbN+zS8goRRBulY9aNUG/RCLpDOwoatafOxWBur77FeCqVGBPvRld2WCQWK/bgT9Arx8WC
bd3xGzXbu7Tx0l+zS4eRkvvRn67INQoKvi5JAG8uqoZePkA6gI5SjGPY2OXqYmBRowJ0Wtmurd8i
WVPPpm7ATUP3ODigzwIX0sRc4auMxrX4fjTdXyCWue+Vme0B8htePiCbCv0rTDwf3NVzECVCWKL/
MtVgQU9NbEiM5DywXk3xSIhwCOwEdVJLhxBDuYkMnyNTbvOgKvWwJVedFizsB1HeLysmWUXR/JNs
cWctgkxA81Z+W2S3Jp/RsuDWCvDXCZe4Ntk6CgehVBE52TVer6r+mEQPDTrGa0kNTSZiDfaOvHQC
kNUF+X5slfPlgJQeDC22tAl5c9kAl6Ki0YCAUnL9iCMh5oKWAIxm5J7p3ioaUma3tUF73P76PioO
ZvpiKzHe5oCmAVvevQE8LYuSXpaAWQ3izK0cfcX6lUdf4VY6A68XvmJqD6pOCYYA8Oiz8+/JdF8O
JuhXfSsJXC4Lt2Ta26dykxaDn6yD3Dl7JpZH8v3CUh8Eapdtc/NAQD2gaBAQQGIi91ROtwxgjIsg
R8HIEjWgh2aBCDiqfRKBjSaZMYOpar7S6VfgIr4sfDUTcW3/gI6DfRstRSK0YKNnKfgJaphRPN/p
ShPkhazyty7TmQgVr/KV3AfxjHDNN2lkzhqBennjXBm24hdq742T/mnV9iGW3fHn5U24FzxV/yMO
tcbT1Zxsp6lnkgM6LOk8+xebND+OqNE9MQf9SBiTQEtuWQH8Q5ZZ3jKXY8GCX7NStZtJDMEVELca
3TrEaRsiqf+EB7zkrbEZHhp4OVvoJCFgthFMsxi6aahSyHI6UK1yfaHOsNDKLPwZExkmm4L1/9tO
v8u1Yg/j8xdHUhTaXuijbxDixAbAI1Ux4hsUO4teWuDmXJdWhdftUnOvUsE3OCrxsosnTOywlLT3
5dTuescZZU/sNXY5MzC0X+GVje4h4FCf7riWFCUGtPEhqpV5Ue/zYZ/ZP5Q+zM0QqIO1NflAfOFt
TieZh9zcc7T0I+mEafozeiEyu26J3hesQfoJTvdc/+mu5HmSAGfL16Ow64JOEdl2zOCcKpgpk67U
rF3jDPMKL/h9Ak6ccf667ArOE904OShowwmBFgT9oIIB2wVLNSdDGEU4XOwUOW+VrZSo8WH+LxoK
8hqBBjbDADNe7+PXxOr3rrMfGyMCkWapv0a9oUu806ZrBJInklHAXcEUrmDnvFBwMbUlfEdXBpEe
PaXoqesXJKPH3s+j9NEYMN45lUFcSCKGzVjdWoFXgPSMhJhY3SB5OXKw3EA0e2itaZe2xlcx52gN
e1q0Hog7yS8nx7PQfeUjxsDYR5/hFhpbwOmaOQI1Qi334/IOrSdKNHTsy1oiQ7cBkK5O7WC2u6bp
ZzjrdMqucv5Y6vMOTI00iqa7uuJhlMu46rbs+1ii8Gxg3C3meYFEli0N1RGudWrxkZo9qqUyUt4t
Kz+WJVi5pvTLREbIyhFNuxiQtNkbG/eXl3DrMjoWIoRNrakkwO2FkBn+McsamsbgGb6K8JCX5Ry3
XkPHogS3VBf9kIAtPve6nnhdFbgFtdPPKI99gnceMKQoGyQ+eVsk0l4Ya4A3EjsPspGhg9KCdmrU
QFLmtTk5zK5KB8u9iyxQOpf3ubJI8tP6Wb4NjgP9AcC3RBUXTdeCpkU0WAop4J+MXfrN8GaKZ+xN
favTwrtWgtmLgAs5+WhT8ctb5i80enlvPOMwXaUv0Xvz05Ds8VZMg6l9hFMo86JrQTAklANNIGPB
KSNfRMGDdJfG0pht01gBxewie01A2iI4proqF9MsOrjkR+NJC+urOOCuj2bE0NzFIRqbR+oVkmtg
y3bXTQX9pqPicSfoVTPkDuoOhIeVZc/soZw56KFyeE3TTws2Ypq5N5+6rrZbSbixpSxAOUxIRdIe
SfRTv9OyEnc9GJK8cr7P9bCvkDqWRYlbngbz+rhHQdeHXiAhSlT7aaxScwTI1/BdWe7i5DV1Xy0n
vHz8NzVBUwO2DCP7+OdUk8We5gLXKQ6Ikz4PA3/LWszQjktwWcxmfObgHgV1LywEr6dTOb0bRbE6
YU6/cG/NJLDAzVf9H2lXtiSnDiy/iAgWIcEr0PQ6++4XYsY+BrEjdr7+JufeY/doiCbs++QHR0x1
iVJJqsrK9EexFe2tam4KbWPgoURPWrfyllj078yulK+jQWujPprmHIr6bBLvjeq+yJSVVVw6h869
kwIxDjl0IXusYsRI6QqD/TMb3dkcU2J6mTOfl63mVXn+p81/5JkZhWTPk/s4k6UYMfu8MuoG3s3K
cDyzjh2j3jgpN4GSO7mm+JT+vPwhl1LJmUUZTxg0Ge+MXEUqAbmlFV/b7Rq32uIV59yEFCp44ZGK
hjABHU+3bLGzNlF4G/YvJYVAzE4HdV6whkZfOicA2EC3j6C6/OWcCMBLU0+xiTDpAE4z3/ocgOak
x2hfc83FcGhIdlL7cX95MVesyotJcL4nXQer1nAzlTdxe6tHz0K5rclOVGAbWYmWpb1w5qTckAHa
qAUBOMz18UORHiODOKuD+Us74dyGtN+KQRQ01GGDJLUDyJKJOfh/1YpGb2w209/U587NSRtvzKxk
rFSYY9E7RGudfNiIduUrLZXlgbnDOY6NBvidzDNiJGFT1bhIuO2YptzX9C58gz4I/c6nxPbtQssf
wNWXXLOhEROYJkPlJstVinZIEvanCFSwRzTp+3Hl9Fv4nP+L2ppVXCGFIPlu5TYH/HQuLlf7IDzU
IKyBTuLKSbe0GyFRQFQ8qXF9+AI8FOkkCqNDoRASZuYJJPz6bZiZx3To8agU9nbsdEwzJeEVWkMj
KJaKP6d0n/VjMW8LaAOSnFyCFYzVZZbiMQudHovcFhZGiFZW8iuxBvlsQ0o5Roe5Qhs1c7fhMdhB
pg0BoKifVI8FYtNw5aQ3zIk6ClHeyk0MjGhlkCLMNSeJh92Yp94AlcJG/cZQE7ycIhZuAZ+8l/aT
xZIqqOfCqQg3tvHct9hDh3Ctw7WQ1RHcFua1GBQX8aL+fDrTLq1RRsCrUhc/E/EYiafLXiz9fTA9
g2kaXWhIdkjrSwu84SnD35+wTiNgWjjwL1tYjFNQymB4GT8fADzpShaCQroxQzwuCnCPNLuh3lgY
BmNvJFJdDBYPmKPgK9J6S/UB1Jt+25yT4VkdVkQAc3R2jsPwwdaccWs6mkPeiq19PaHn/FyfbG9t
YmJp04NxBIANcHBhNaUvlVIja0gxP9eUU0q3Ch5t+VofcuFYouc25pg8dwsE3GrTzG5VnqaiRuRN
2VXAn1TmAKfVrl1BF3cf+h9QrgTN9FecTRxETKsHPE9aF+jdJ4iSz+J9nWs5aDyerBsVHXzl2PhQ
7l3JbourifEzQLVAMWbIw0s1OJVoa+CdxrUDiQ7l8M3iK2/BxdMDrAS/bEhBUuQJafMQDyN1yxy+
Czf6W3BqfXsbOfQ+9LSVCtGyS4BFzXUr9gUcmWHcMYomuGRpOBW+99nV2KyY+F/aCqnugmli6Bdh
1BLPPXmOrokHMSZcicFNwKsnSKWbH6aadM/EyspdWwb6t7TO7X3AY+Wa5XFziDMt28SGSXYBuKP3
YSyaNzIE6nsVF8FO1cLJjxWw1zh40BnbogsDf8C03kGlU0ecieXTWzI2xKXhAD6fbiBgflEqSwDt
GrdXDU8RIzWdmSdb/aoemXIjqmBoHNUap22lVeG7HmvpFc3a8i4o6+FEYt7cpopoUZWKShtIhswe
fN7WoReq+oc1JW0MqoU60DFKVzaPbcs5ToWOX5tMmLXHTR5Dwxwj18LJI1ZbgMeP9XNDE7LFwvX3
OFLCvWZW2sYO8BZw2tYiuwhTRpgZBtL6xA1j/mVBvO/AAuzpVZvnzkii2MvtovcriqEzNe/tbNuG
VbtDq6Df0yDjoatOkfEUppN16Gk9CGir5QbfBCQdS1APqeSklyp0i3sbpMRlrdY1hpM74vdZamDW
e1LeBo1myq5rU8wIMrOz/Zh2HBhem75mEKs7oIWgPMY44r5NgRXc1GUP0VAtMlqXQ2kodXjDwCRq
pCGBArWaaC/GpOOpHw70mGat9t6mQv+HFFy97VkabwqhcbwpAz1LQdNTpC8ZuO4qN7SLGfJvDofY
ULLnWOu6fZFjRlL0I/icC95eRZYFjpaUGVeBMmpowBrR3hr0+ErnZuWJAgQEToW20Itd6fSuz0PI
QNitMEqnJFbaQ7ksDNMtJvj1faHXzV0SG5UP9lK7wSykMR6UPu9BDxypG6YINJUspQi3PUYtAaXh
ZnprpWF9nQZVXEIPaL7m2EP4ABGi/L7IJ1p4YPov921RVW8hoRGa7Jro3wkUdoSTauNkHvQobV7j
hCl+PKXlIWhV4zFvSyPYkz4Bqj7RpzutN8A5m4wmSFoUdmeyKtg3Wm2idU/Qw8eUdhVomGJC88Ql
MVg0t2ldD3dp2Y2dM6R2cOpNJduB3rvdBbxUgPAaquIjB1Dn0cC6RE4VCeUh1Mw693LWpY9FTIYH
PWy0b3ZpA0qcguAIozhx/pgbXfVupqg8OjqYksHLk0TVS9Gn9h3okmsInZaGsW0Vkh2tfgBAo+0G
Py1qTCVXoy6AkhPFz6Hrh40GxMOjTnlWu6mFprKT6cVQbkBhFj0YSRCfMm6CjT7E+/VRH3XFL4LW
iBy1UNPciUCT/GxgVH4fpJmwnbyn9NiXenAdGg02cKFCWtOYRrKPsrI79n2ivo3FTAKWVAQ/3bSC
zBu7gl1nAoUvR0OU7auAgw2/oyIZt7ycxIFA0+B2jKcWoGMSVfvKoomfm5C5DMwpEqhSmsNJwd3r
Bwbq+6cS5Gb7zErBORugWXCTo4wBtHkVeaUoxHtoBdE1siGoqEQ2frBMr8Bmbyh4QuaYN6hZCXja
hKm/I+84Xnf2SINtReLsYUC69tW41jG1q5FwX9hl5VuGlVyRsojvlWCMdjQyTGyHpMRGolGzCY18
OKbj1PnFRJO3zK4Vh4xRu8nGhO16CH4PDg3NzhNiZGgOaHpdgboQbWkyMuumI1W/4XFONkWXmP22
pFTYrpURjPlA+Lm2nb7gVePpUZ2C/iIXgK+AfB+jRx0xQOfGeGO4LGTJBioe6aMVGyil5uBVAgqY
mGA5mmoCoLWt1snPCLJCoTMUVfNcFXawGQ1RvjESNLsuShN/JGn9BjqYZleZjEFnom02gonSA6y6
f4pyZXohWqv+7EliOYwlxR1gYuwUNnZ9xOzMtNcQiE9tpgCRdvlKuXj1ngtjYOacEX7SjRI7sA7G
GidpBnrCCvJEqTNWHtQTVq74Syc26ARQmzXBb4Yk9vm61esx3pYJbq5GcNCVf6pua6UrZfA1E/P9
/OxGp5ojNLsHmGitB7vjTis8dVzpOq7ZmP//zEaRiA40RriZWsXPKtkkxc1Q3v/NF/m9Ul8uplaL
wwhulEgVlfliFd+CzO3FWnl36bly/kWkL881PQqpCTt5ezCNp7j780IM+Ep++yFdCZUKh3NAsFRV
tqmgLVibz5r1fHmt1j7HfMk/+xxxAhYAKIbhSVsf4vZF2A9JcHfZxMoy/fskOzNhBzmEYwRM6OQV
+sqIqj+H9OAia4NKwUQ5Bdv/sw+j2iajmuFhkGkHPmyUjDtqsPaIm7eXfJc9NyJ9jM5Ie6Y2MELv
svfqOryedopLvdYH60Xrlu/q7vKqLb4azw1KXyZJAVnVZ696V8PZdjvtbrsjoFe3xvbJ9tTT2iNn
XqUvDiIpgtIYbPC23CxXLUWv7AZ5bISSpehvLeWuNa9C6wbo5Muu6Usp8/xdIFUrDJIOok/wLjAd
QFh98drsb/pNaEEqN76lHnOhddi/Ngfq2NsSauU4Ip6I5ux6FFY2l3/LEhrj0xtFSqsRVGQSwwpi
tzPuJ+6rgINo7E23X1SgBuG6An3b0Sedf9nu0qYARBlIfui7znP9n2NWtBjl0GbEoFJvKwyHpWKN
XGTxeX5mQUrmmATTQ3uGC9rt+K3UfqRAutlq4FADHS/+3U7TW9KszSks1leIamK2EYgIDL1Le7GO
a6PW4n8/rQ5WBMdE4WFntU7jhjf84/IarhqT9mRVs7gdFBhLLNTW+N7s/Bab3zJ9Hu0G/hKAcKz6
uWJ0Dk55n5x7KO3LQsQo/mcwGoHXfyd+ZAeUlV3yXfXizbDNn1bMzT58NYfHBvjbTfT5pAWFCkMV
BsoMLrkTJ8NL9x/cDa8ah2UOd/XbwK/3aEJY1+HNWrdqKYCAy/plWVpdW0xRGMwhKlK/3Kc/w5P6
XTzH2zXp6n+pxS65KK1obic8EBEMEdOxH4pnf9pyJ3NCB6PMP7Ir8z76wHPvOswdei2erJVstARY
Af8U5l1MTOEBzCdVHWs86nRS4oNeFffNjXVLSsfaVrhmubYL6cBvxe14xKPa9rKXv/m2Z5alPGja
EQiU5lBqXi3TucG1WNtSz2BO8d2KnNEXDvfqI/+It2Av1/Yr1hcD+cy6lII4lO5yXJxjt3ru8Sbb
3WjMSZ97rzwoW+6vzaEsHS/zXBFmuNHZRRXtc8LjdZTqdEYSF8E1505P/abc9vVV8Me8myjSnxuS
8l43QtC6mwG+inhsxasR7lt1JWSWkve5CekOG1cIVxB5o07N9kMG4AJoWi9/nKVrGdrs6CcZBsiS
5EmswkbVTp9xinZ/7EcMKW1scwUevHQInzVM5Lkkrc5qVevQMlAm6wTx50PDE08ruGvEunfZm6Vv
Dyq0X1cL6ZNUeIZGeTRfLdQtiXahsBxC76ZkW9grlhaPBGBpCJk1cCF5J+WSOM1M2mUwFdxBK17b
4PzpDo3L9Y3xI7i/7NbSRzqzJV9sda0MqjyGrU7zLHI9Eb/r/+buzCDLraOBABoRyR0xUBB3BADT
NeWVCbryJlvxYTEKfhuQp9bTvCmoFc0tnQ4Ebj6NjkWwpcbKZXZxpQBhBusBmH3waT5vfqbyvKrb
uVXAtn3oK1AdBHXz5a+x5AlGIy2QCuHM+oJeKsrJgngXoCMRBGoyYIkoeHCKjRZvLttZwqjQc0NS
NKtKLEjWzIbqpjyhIJwcchQkN6yp61smMHUmuhbDhZR+G1St9uhk+inlhtsSCCZe/jFLOwvNOLx6
gEBlIAH+vLBpY0zFpOORwBJf1TGIFd2H6rHB5N2grXQoZrfkU/rc1HycnD3j8lKvcFmAqXlohxt3
fbQGZVq2AK4/oI4xLilfdaCim7F4brM09bYsro1uZTMtRgga1P/9fflCk9uWJgb8/Sr/EbexF+ao
dIIA0uBrI8NLA3PoU+FaD5QIQCpMOu0QiIBsCJiyOuphcAe3UcU3w8wpUW9uJgasNST6Qr4Jk+KE
oaRrsJvtp7pFVbtzYiND2VJ1eG/vWu26DWwUrVfWYk4cX77m2Q+UghhEWO3UzmvRKi8WvY3oIYs2
UeFWzaEqd8YawHJx6c/MSQkA/QJcdji6WwnwHjVvoHQLjvNiF6K4e3lHLKWa85Wff8l5mNqxCTlC
OBZjYsF4apRrVV3JAItxCoIfhus42qtynPZKDuIIkP27sX6KEg0991Vw0/J6/TYhhepIC4IGBtar
xfSHG2Vue5374YZBsZLetHvFy3/yx/bBWrkTLBYdoBL7yzXpvOkmFinl/J0wwcavm1tdcdB4cX6o
J91TMChcumvqZYsZ7LdFmdKQ56ldAJ0JxB9X3bR+rJmfp69pfVKytemyxQ7ymXcyijHoA3Ck2YiN
dD+djKPhob5+bbvlhu/r7+p33WGncWfi+n8/rfRCV0JGZmoKbCr6SkfIRLzcFTE/UZL+xRl77pyU
cmpDH4c4wELatN0WRo/OQ+6kLF0J/rXvJSWOqksE0QKs4TgowLY4LAcbQ+KR7qGPU+9v9vKvaJSp
ocdS1ceOYtX0hnhgeszAsEGtlXVbGJDXkat/W5EyBiZvSa2i3wMldftE7gbP9gOMU/dvzTHw00N3
Pzpr4bCcfX+bnBf5LEkFqsaZXeNbhfFOxXyNqK/G/qoCQbCgXq5tbcO/vJLLBoGqx8UIzCFyytJa
CtbwtMWL5bW/BjbplNxOB8PlL5fNLN+NbBXvaKKD6FVGCJVQV+gJgR3GTzw7BMMNOPvRr3qh/a4F
TIM4BKRdMx+atcZHt5j4Z/j+zHFrfZm5zIcpQXMSpqP6kLeRq6LLG60R9S8WCzBQ9MuKFCxdzBIz
mq3UEHqcHkxn8vmhfMnLTUhdcRz31UP8pPQOwO37y2u75p8UM9CCHhU6nzq2tY3ZVkAAXV+DbCym
qTPvpGOnyvlkTiZsDFkItDySf7uypdcsSAcMyI5KriiwgM/oBAroONeGvv6dHv9ytQHiBHwi4CEC
ZOfz5oJirz7lzQAkjdtv+T3I1fzKnXb02QfjqNtd0VfuRzjULL8+PY1OvVt5iHylK0QFAhNQv36A
FCODyS2gW/EDBu8q8Ozv/Cj2/yQnuo+vDUfxaO4c1kirFvf3mUkpOArAv2mRYQogt+LHGHcgJ8v6
+jRFBXWZMaItmY73gCm8YxphJS5X3ZWCxtD50NAKtulVBG2v0LNvYp9u+V3+Yl6xyFW2xHa0DffZ
SiwtZhtQL6FGgooSxFelYKqSvo5BhwxclhneZZaBWf/Hvq7Qsi5PXc3cfFDvxPAxNc+YYd0QSG9d
3pLzh5QjDfM7eNNqYH1kX1qyStbrQoPnWawlsa+yUd2RTjF/2GkJbgqr0J4uG1zKAYgrCvwbqPMx
evw5tAfea00E4iV35l2HkAbNb6ZVJrs5Vr54dWZECl/YHnhJYCQyvnPoAhW7FHeiVjzW7fNldxbX
78ySFLXDUI1h1+IlXQ6NC8E65OsJKvGgVGreLltaWzgpRnEdoinwFnha2u9hCL6QB8Y2l00sdpJA
UDnPPEIBFdW7zx+HAEhRK/O2r5g3nciGetlJ+cc89I/tMdpeNjb/ra/fyEJ/cNYDRWXlsy1dr6oa
KmfY78E7434CrTNeAuWkOr39bih+FX5cNri8gL8MyjMIFlj+4qmGQb0wNnQA3JM2fgZg1WUzy1sa
zHv/55gMAU4GkNuM1WznAL3Axzr29B/CcjtgOqHWoMWe8C9bXI7B3wb1zytZFqYmQC6OGEx8mm8I
8fL0wSArqWrp2ANm+pdb0uXczPUig0wbCmDiNUM5v1x5uK39/fn/zy6UjNNpCDMVxZnBjZvQWVfS
Xoy4+VoH5C3IneRCYRfXqQVgCi4+7EE0oxsPz0IlgEQBzbXnI9qla8qci3kIg20Y4AYhI/jBPvsU
NgUD+gEWbe3EA4zGx34e9k4PqZSar0TB4vqd2ZKiQLdSxTQF1g/k1o6CFr/xfDnMFl/W86j7f95I
EZBDhpGIARYqjF7Fh1I8FOG9IG5ebVvA3FBFiA9a6PcA5mkYYFrTHV3eWOgh6hCh1K0vN/Ogz6jW
BohAJdIg25qxbnwiXAFsTsQWKNEbqAx1xlDdp4xmN+BaSsDsDCTllQY2E+EAcba28xZTCobTMZet
6rMOzOfvy/Swr+rAwC/qHmJ9U/eHxl7JyWsm5s1/ti2MzB4rnhJcBWN2nbQ5WBPj6xya7Jc/7uLe
OPNEOsdwuHQWn2CmBh3x0WR9gautdogHDpVvMz5Ydho5JA6PpCrW6l2L1y9A6n4to3S09aLURp1h
Ge9T2zFv9E3wVjtNvlOPxl3miY1+j+S5W3vBLm7OM6vSAdQ3LTe7cnYZZKyq7ovkoYi2RYQpo5Xr
9OLW/G1J5hmP47qzQgFLERTgBFGdRl/Z/CtRIicaZhSMiQIWUoI3VenrQEuTbAVbt+aGlGHsQSuB
/cVn6rRnZsHGw+UYXPwgFmSuKUgoMNki7aY8jvPBrNDO4yjPq6abgaMtvVKCW4weXba0OKqA5xne
2chnGGuWXElSLU6NeVoeTHtOYBy77mcaOEV8rYjUbYpNb+xY9jYGV6V5i0GoFetLjqLRMc8toIBC
5atPThIoyhXoQ/R3tk+2xf20KxKH7JvNafQYEEXOSbht7SorwMVlu4AIQIcD4BZZZj6gSh4rAWBs
OArfRYSh2eEbRgJuBvPRSOqVxLWUUcDEA8YKDF0TdBE+J65ZMdm05vEMnajuMB2z+GMwLAcU+FF+
7BKQWf9zeVkXDRILlCwgx8HflgwqJa4oJcqjgNIUx7F+qyFaZg3XkdW7UxA+TtnoheBFuGx0/qPy
LRaXBqgTQ5PLhjzyZy8Z6jUs1zAfnxAM8SR7vTuOoB79CyMg/gTMCsOZEOv5bMS2hhZNJdTaBKn9
Opj2VaRu65BuLptZvP7PEgVwB/PB0I76bEf0ekIT8Lq7GU+vRnEzjSjci/raoHSDYSw/qqJbwrT7
Ma5dO32/bH0pu4C6CazVYDmw0A78bJzaU04re357DBBRGU5d8eOygcVPZc0VBux3jJFKBhKdVINq
4PrAgmk7Y15LRfVDQPYum5kP5C8RcWZGOrBVI7VAw4Bbks5AvqFjjCzz2/gB5NH/PzvzZj+7GGiF
1nctpnfcAHdYDvxdAlCnBnaWNazj4r46c0g6nbkVQKRhwroVugrOm3eAi0j60JCblnk5FBNq6y+Q
I7ji4RiwLADSZVhH2be2KiqkxzA5jNOrSnfampbAUixAchZgd9CWmNAV/7x4ihGjUq2gBmrHscsG
UBDibF5rgS1F9LkR6ZChyRSTKIeRjFq3Km3v7DXNozULUmIwjDwrwOyMPQNJem24MdOVT7F45wZq
w5ypOWaZQym/JerIw15gV9bWi1qABOE46g9K+xRHdxDsja6UK1TBp7U39NIeOrMqv9Qi3LVTc67f
9MmEaejnRjCntLx8jbV0Dl15r57bkcIgFGo/5CrsaBXNt1wf77rhRUwQz52+ZyAqcVjycXnXLgbe
7/U05ZjIE6NICmymxMS0bp25RnsPIbLLRtaWTwqLTK/1UARwq7O3EySVJupUzDGilRf7mpk5Os8y
UMHq3hgYzJR4cabD6GT0o+l3pboGXF8gGZoJw/8LQrklQ0YtZTrgCK6Jmn44vk8BPthVUN6LoXVC
0Nbrpo6b3F+AOdBuMiCxA2FP1EelZbTjEKNK83GYduqhydl11z5e/lBL22vuaIGZHqce0p2UxAOz
6AdMTcIEq66ruSxQTg6PWieLDYyPVyiHHZiRe735OoSvevkXJHbAklBr1k0D947MnwdtGS3jOg4R
Fd3yvtjGmG9Qv5l8e9nPhaj/ZEY6E9HhCEnCYKZpMLrXDDcNqX42uepdNrOwnT+ZkVazaaeq4zNJ
TFrHVwREeQzTrncDs68EBDYxxbFy1C+cjAzvfuAnQCn0FUURQ0e8imsc9TGtnolebKL2ZxSAVax/
QEhhEuzD5v3KUi76eGZTOo0VovRm1ehzyvLE9CCSO8cxSu7EzQpYavGb4Z2Aey1438EH8nl3l7XI
Qj4b6sdi21qQ1Z6yQzWFK2+SNTOSP8YAdeZehRlIv1b0Nq79NNpdDov5l0pZnqmWaaLLAX0LXAA/
e9IEVZknGHl0ux5TKHxjC1StMFqdOc1ac3XRG5A/gKiRYjf/e8M+S4kQoMCWmk0NUe+1dGcMrZuu
1UuWjZjQXTIgCQKC3s/+1JmB4VbTQtUJ/BLgZhxBNWGGKyf/UpxBdQg6K3hM6V84V8Jw0JWwVYBo
j7VtEKGzERMQz5PRszsbo8oDCqe8WPlSS55p4Eaw8JJCTpKfcHFPZ6n1EKT7jaW6EJepPGZ3EMow
phX3Fs4ucNL+tiRlJAisUYyTwr3IJqBeIqe8s/dhHnk4afaXw2/JKZDkAQ4w91W+PIRBZBlA8xpF
4HKgm14FV3hMN6OwV07jpSjXKd6hiHWKV5wU5RVrbeiXoQRkJ7nDxy3BKlpHypwx9i87tLR255ak
cz9SsgnUVXAoV3zwNjqUfXT2pjMeLpuZ/4y8bc/NzOt6tpc0RVdDuAsz5nTDentbQL/ksollTxie
7dhK5pfJlDRLGVqiqGhl+c8R3Ff2C2s3vfk3AQCm3v+sSCmOJ5pRRXOVuC1vi3Y/gnBy2F52ZGke
DSJTcIGAtwkfX1qscuiyRJ1pvTKM8qU/yhO/Hw+Pipseh53piyPfswP6uTcg578Gevl4N1ONrE2D
LEX6+Y+QNhXPMrvt5x/RjNeD+ay03FXrlU+2ZkNKfmLoBU5c2LCIT8LXXgNL9hqgbyn3oSFvM7DV
gwVWLl0NqZ6ASxpnEpgvPsosOnVGdkyM2E/T1DUry7G0aE05dOkuMQ9KzNU5MBDJNzETQ1l9E8Iv
3pXgormOcWxUWeHUInRpuQF7R79Wu1rKGOcmpc/VlXoalioyRpWxayDiXL3Pvneltslsy+9YtpLc
1zyUvhwRQEYHFKs6FmXhNmR4D0ql3qdd/Vp06ptqh8Um4PZ1BjzySgFtqXWFCQEV7JIzhwv++ZxL
4i6Kq3LE6gJC5huc78Gt7WpdvulYs8Nhg2pk7IFY6b7rDB/40Y0VvqtKeJtGK7nga8YB9YsJOQco
+eBmJdcL+xQ8DnxAkTltbVAM7Hn5LbZeKfMv54PlCP4dTVLKUTBPPKQl/J0AhdiqJeqFoPjsvIwp
70MRvKmFdhWZax2Vr86hS4Opohm6BioXmSwnnDJ9LJX5COqPeK0ZQ+JM3BXBz8vOLdUpYYdCsGwe
YQIe8PPXJGD9GMC0hWSn0ys1oe6YUs/W7W2lxMcseWusbG+CtMMMx11ott8vm1/cNnP9EIVrUOQZ
xmfrtOs6AYonvJmK702SYadwXw873CTeMQi3ErmLS3pmTDprDVPlAai2UQsDm3xJn5MJGrx16JvK
3zxm8Od+uSUtqgnaipgKuDVGYB9SrSPLGa7jbNcOxU3cqJ6IGseaVmdR1jyc///smM/xk0AMD7tR
XO5AJezGZuuYoKEAAfXVMI4u8Om3IaYH9VjdBW3zkJX0hvG+gThwuq2S1oFe38qqL37i3+lCLjiA
eiYVfTtvHzQM0si3Q48SD7RrzvhxOZgWN+qZJcn7ngmwKkbwngzfiOFk6S5F8wsgkWCeFe1WQnfx
8DyzJqXgYpyVHGe/OBgx1fE1QHla+3NNTbxKzpKtKSWfqE9MxUznSDIxALIBTYqDS/DKJ1o8Tc5c
mf//LGyMxmwjbc7oU9u8GnZzilrqdcEz5ho3hPINj95zDMdc/lor60eleiE02GiAacm55q57JNKh
wcC3pdKs3HGWbr4GRvpt6G/gvSqD/Flal6ad4IEXMtPvY7oDp9L2bzz5bUL/vHwY7OFDqCCv1F14
iFkENH/0HEzTipnFzX3miZQrC6MprGaEJ2QM96Iur7TuXsstYHzoSjwstXSBliW6SjBpCOyV9G2I
3dSKEdm4fIJeHfrkk3mfgvXceGbkdZj8NrgxeycnoLpoN/XaxO6qdWk9I1zLayLgqI5CWkHuaHSI
LLcvj5CrSdsPkAZhF0AhsNMBEew3lz/mYhI5c11a5Zr1VSvmgkDBwTMduxPdhrz1wuwptx2yxuKz
NKD6aaWlMykMozLK8KR1o+na7DYlMP9mt524wPXt3lDuU90b4hXswWIgzVjoeUMYX3g7FTvtVbuA
zTKI9rnoIGRWb3JL2bZw8fJqLib/mZYZHFQEpVkpkLrRzMZAR2nAjDpAErWN0pJtiofMRF5xt/zj
CyGY83GbsVWmgtFT7rmORUhMhRR4VxisdkSS/mgqu3P1kHJn0s2ny74tFpxx/cQEIbgYdFWuhYWF
bdWqCXMAPpJtnZSnpq4Kz2zCYQ9aW7ptqfG94VXtDFZbeMYA0cEymB4yWq7Jm31dZ1yFZ5p+XKLQ
a5aTaV8IowWiMHWJ1W/0IQU/QeJFNXFS4y0cyEpO/Zq6P1uTNujU6V0cC1hrJvCT6/omZbfV8MfF
zNkIWPcBCZirwvOPODuU9CgZQmZzjK5m/fd+oMOtxbqnIm6KlWLPgjcIFnTqoaYKuQO5f2kSJRpw
DU5dW/lWg3Ss5Ru6RhHw9YSFqDPu8XP7g2FEcP5+Z85o7dCnmDXDNqcfabCfUkjp7AUDTUlyLIqX
4flyaC65BNwPNFdQcUHFUTrQ1UZFGS4cITI6bhRrZ1oP05+jpIwZWvSfCRmHVeq9qbISJkR1lYZv
Fd0ouf+nXugMtxIgiwi22Be9Hj1rjAEX9tSNU/tAIJ1OKnaVrlYoFnIwetfzUs34IcykS6vVxGEH
VY4ObQB+b+XvZXdXQOpo7FwgL6N8UyvK3PK77NvXHAybKG5jXsEAfbwMoFAsPeJFAJtx5mr1A7cE
BJb2Rb/GxL1mZ/7/s8BjehuHIATF/ZG5Tfsw5j6bbgR5+f95I4V3GfeQO7TgjQmOn8jCwL32QFRg
Wx4v21mIa6wacu7M+Au1EOlwrngECcxm9iZ96Lu7XL2p1nQVFzLpJxPSgRyZ5WTbs4mBfYRsrwkv
LABI+jmt9fG+XkyxeVSdAekEhgJsls9fpgFRpDLOwxtDeRcK+1612pWu06IFC09rVMpxOsnQOEOL
o4AHaKm1wm3iF2L88T0CHqC3AEVNFCnQPPnsQRuVYz382z5jT7XhG0HhJMFNjnHuy199KYbP7Uhv
IH3IAXftUbymmRemqRMyENminUtW/FlaLzSP0b5F5Rdk4NJlpW3wGikpasvCvtGLf9JeXzk3/60c
fy7DoyqAwiTYDMAsBFzO5xWjCivVocNrrjxhJmr/TQ8d5lWb4Fu9HTeZozrPV/rB8M0NJk4n5yXD
tEN3CD3UChxUQ4DTfg82IZAi0KvaXl7jhUlG/DR8xFm1bO6wSMetwHxkPuZ4jrVm6dTDo9oGTgRW
KYyxOKK4su2fhMZ3jdH6SXyndvUO3dPHVjc8VRMgWC6Qvqq1gs3CXkRtD/IyOGpAEyJvd9GmQQ2G
TTwRaXoMpvYouLY1KtMfsS3HaQ0asWQOMrTYlWgwIKKlJSgK6AX0DHEm6ql8G1kA7tBsspjuFmla
p048agRkaW1l7nIlw9QqIR1zpoH1hxD6shu7nVLLAdFIkUPd05pJluOufgpQG741i46Y3uVvtpAN
cQRDKh0wTZTXZSkHcNdOjaH0qcun3Uhe1Pgk1kBRiyaQPqgKMgwAJqUtHnW6JiaGU74bHtDMG5MT
7tOXvVg6fkEk8tuGtL1HE0Tb4FTH/Uu8Tt8Ivi7QuuY/Ov/WdndpKByzzVZsLrtlIPXamMEx5GCv
yqYlBQpTrin2YfiTQyjbeL/s1td3JIIWUqD/mfgfzr5rWW4b2PaLWMVM8BUkJ+2cwwtL0vZmDiDB
+PV3UeceawbDMyi57PKD5JomgEaj41rCwxtqKilw6IDpDINB2WXfreWn5e3sBnr7HxzYY1HCIblT
lMdmB1EuSKkjbTckn6jyXV7Oyt04WY5wSFk3Da2mQgZLJprk1HReJ1JQV7syZFZyxdyfiBLcMc1h
TajVEDVUvzTlkLff9egN0fbygs7VjsAQL06fhgoRrIsgJlHjVulAB4nIOx+xJA42LtAjkCT5J4vR
suvEtY+HrwzgPkU+c4bm+/IXnCkhPgA/gEFV4J/jOVj+/sg1q6ZRr3OOD9BYH1H8zyjZTMPPUGll
FHpnuvhbEiqZ6IxCJP7b9h9JWnL8KbqEGs81w7cy73vPBTp5wJG4HC00y6NDlDaWM0ns05nOCGIF
nUlRmgoNDWIZWg6B+p44vpnlNC5DGv01gKYgSzjNsmkwWaNgM5MWsHUlDrTe/Zfj+ncTzwKeBgW2
FHK8hNwCTJsOw1Uj62g8U/3TVYihKOlUdw45diwCoEujoHtNp5Ua3XHWS2zGsh8nnsgiCS0bcEI0
fXnxBeXTpyzvTKwmQ4e4040o3uG5cl9nY/LaJLsvmppOLZN0isikCkZRtZPYCs0WGpEeBrAv1PY1
ZlTopHnjAnJUb2JebC4f26oSHi10+fsj3VfjwVFRFgUKfq/7daUBM7Z7ykrmq5aC6RSZH7V6gkfi
BJ1POuBZExficmsC0efe7h9YO3mG7GFelaPj6OCBY3rPFJaFPrJSmyY49rZbXcWh41l9ESg1AFFK
2YjN6g4eiRKWBJQVt7d6DjvVAk/ghz3ukmxEjaX0GluW+12XhagYfTdwlMVQvNPJUBclLoBldIRO
1Q8nzg/IMMU+cmy7xpQOLy0+/dk9WMLw/xH4m5PzSD0sR+nKXoXdwIjRXq3Ng520V22k7svuncfs
DpMkFDWla1aouCb5/rJyrj4BS6EQmI5IDYmGmY15FebIN4MRpfZTBgra+WdohRI7vKorR1KEA6xA
otDxFFLUOPGVrt+rcbrpQLqbW5Xkgq++qkAMQQMQhgGcs7wGAdJ6ExWQpfBA73PwaqKdMvf1CHwH
JiURCD8MasrwLlb3EZh3KGTjIT97y/XOZkU+DLArEyhg7KGmmpH6tsIlOclV+/VHjthLP8XKEBZK
33hV5nq58Qk62qEEazEgWDCRbDW/LNcMLqvIcjhnCnokUghKR6KXlmJAZI4Dc2Mf73VfeC37TLWS
qrbk/GTSxMwuqTF5TbCR5kD18ClSHm33JjafkAaLZOG2bDOFYHiwS9ssVciyexbMio/cFJ/hjLyW
PeaWND9DvHt5L2USlwTA0WXPQHOClj9I1NDHx8FzkbpRMCCHHeFmoxj5kifjHQZ0vi6LXX720hEK
b61WaklPKoiN0KtSsNyPgWx8WcQ5ltnynsOVBHKxiU4OsZFCL9HM7SQTvBPlOu5fG/bO2ysDRFH6
DgwiTbkrzM085zRMH4gKDimMEVpXTrc3QDwaJX8bXgkfI+xzA/6Wfsqx4N5+LLopqLMrZPQkQlZ3
9WjFwq7mBrrjBoYVZ9nBaMaATTJGs1W7iQn5pXQFnFJxis7BUeW8n2HLsIVa/9Wa4QJxRpis3rpq
vo4ELR9yrJemEdYpg6Ch5rTqQa5jvGq2xHadCwEDE0YwMNEJRg1V9C2bXNNzNADDkCCJoYC6qerM
DZCF//pYTsUIFkRxksjIDJw9sBJ7VBVVcLckXAYFd340p1IE26EA2ID3HIshs+4X6WsDfi8W/hys
z8v3al0OkvQYFIWXII6tkLG20tyG72Nyewsq5F3jOqDiGvh2sHVZJuTcPGFRyxgzlE2DZgumXifZ
XKMShXFlqEE8PRmpRxw/XvhQ0wCxB26txGyc36FTicJhFbFhZ1Gu4j2z51unbSh3o4fLO7iqdkv3
xf+k1FxBt3tnxATnhEUpRv6zLAfzLTOdcBtm4JC6LOncd0RBG4M3GLDA4CumEU9vUV4r86hNJpqe
sgocWrueG7dmq1P2gTTrZVHnKAuY+gafwdJeiqHKs5nHrq30jBQ23MbJ09436tNI9YfKq6/QO5dR
5g/vkdf91GSzfL9T9qdPyalc4cA0hGZksq3Gc+gzOeTX830bzHf95kEDTbpDO1puO/yxE1GXPlvB
6PVv7VYJiG8FoCTdpa+aZ1PVd73quvJ5MLwZX5d3Rl++4NIXCjeTVFUDqrLlC+/ibfxcvzlB7BHf
DfAFV3UwIJk9HwjVHwF7Fm8NKgV8O3dhTrdIeHxmFdDS3YgPADtj07xp9rOW7s3ifjLwUkiUe8Xd
PRUmPEKJqkeVMkOYnvuaeWNYQQS6MBUtv80mrJ+aMJhriUlaVfMj1RMu1DT0aZkkUL2l1mZ06Gxw
QIxe0T7cObIXcG0vDVtTUXPD/QXZ6+mVwshA2FeKgytV0VExKObr6NQDPi/q/a65kvW8nzej4lod
yxPUu0xAhJ4CfcMrsxeO5gX1tqg/Ef15bnWjTOhE2pDOa2Uo8Wt2F7lAzHkgcgBYuGA4xnpU4iwP
oTHjHZgVlcSleRRooObL0EWpvhBZn8qaTTSX/hRkHlH9FcvzbgLkrAmsAR7PNkPz6VSvYyi5h+dN
VNjKIxliuopZeq3zRsHL1TRPczn7Xfejz5JPE9yvzaTda7V5VVu5r5IBs2JRkM1vGN+QmOTzFhnh
KwQFSvMkxmdgpcNQe7X1k4XlQzFWGw3zg4n+Og8RQplrRUm2Td+hlJL/bdpakC8oVFZpVuGW2AUb
UzUMkGiz+TZr11Z674wSTN81LTrecMHwVWVfM6fFUlVkO5saFBqOb3RfRruBs521O6f/L8bnWKJg
6SrLSJ12hsRsek7Zdiy8qCooaow+719aJwpAYtyof59pPVUsweSNwDox50Xq6LxUgHI0ZT6XbCMF
A0cKzWrbGgLaco5pBBAeZehpWyYYHakCwwhfS6Wkc2k9Xn661ozd8XYKZkBpw7omjgszYICoaHwy
M9DqcMer43/SdJ/8fVZm2UfkSBx04YFrRtCXmWPcNVehmlHxPfAeyRhaglTmrzEif9+AP2IEJdFZ
2GvOcgP4nO7CdroxuRmoOpNEF2uO8vFqBK2wEh6prQExavtYDsujZGzK2nPQcHv5lP4Pk/JnQYJ6
GCyc0kiBpCauvTHngZW82bOvO1swWYFbYQnhLW+OfcOSdTOuvk/LGC8BmKsGVGHBnJGx1arZjFpv
yK3hnyIzx+2CTLEvawekVl0R9o9KbbZvYM5lft901cG06iFo0kLGxrTmBZiajplSzQTmhroo81HI
aOR2lzhN3HpFb/px+lwD3AFRgmkGTiIpFfyuBYgu3bGs5cIeyQpHq0+yFqt2ms4HzCRkQticvjCM
izTuR2FMPpZ5xa1sy3T7wwHfqIoez34crtX+WyHFBuq/z9VfrhZ7GI/eGqOyTZPwkTUp2CnAuO7K
BkVl+yPcLiWuMzR945sV9Z+x3A/NplauKiRxVVksIJMkXDAX1HlpXEAScSOvcoKyfq7U94jFQQVc
nMvKv2oaj05duGURElgmiImRh883vAF2iIchYiAz17SwEk/p3rTk9bLEVQ/3+PCF6wbvRXFmG9fN
craptVe6ANP4Smp7YQPWigd3Qn6poxKhy+lc0jjBFLtg3e24gz016gengzZZV3n7ls9a0AIUsWw4
7ZaU4cNEaOMeQMgnkb/qoAFS10JxGPNl4uw0M6bQaXnSepZ2jQfPG+yOgqloTm9xzevmk0QtZt4f
tdGzh+fBPdgqhl1lTLL6umb9+Qph681s6upBx1c4d3f2B4Z3to2f7tHYrFLT4/De6OCr+8r7VdOY
fqNcqG4yX9nkgevPH5d3ZPVtPNoQ4UA0NvcNLE7rjQpA9/XhE0kM8N2Vk9+pbG+ZrT92lqxHcjWW
NI+kCkYujyI3bjVIbXyHlps4pv98urcJDb9ihJFo/scGgDuEYqwTU1x7ZTfKAm6ZIgimL9GLrMrB
VOJlDcXgsTfEflXLWHuMxQs9V/d/D9oVJiorJMDT3IIUIJEVQbfTQXhn73+Cp/6nRY2vyYuC+i1U
KPGTfXnoA07REPFhPP7SvGRT7dEp4We+/BJK9E/MR3UtN0i/fFY0akDPb2rb2oRZrHlV1IwvSk+0
Rw1gBoPnDDE/tF2CQd60SLp/TC01QU0aTu5PoMGkV32ruTcqLwinUema08M8hvyj6jN2rfVtiPE0
x2of0aLdbaY4xUCJPmSuX7mIbHkyKqCLrGu3o3HMwigAmTY7RKnFdwAtNa4qMJ9TlSnaw6h29hOy
DwmStY5j7sK4Jm9FO4SHrImmiKK5tvNxpZDxNob5tnTcfJsqo7tty7YKmKJgLJh05XWBQT0fyWW0
mBUNf8mraTiEtht7o84qZNBdUt7kxHTvKozh/gC7HbkpurnuwNZN9NRXq96xN6FllgcjHrONFTqq
X6LnlIL0x0SKtzU+Ep519xVUu/BBDl+jDj2X/syL+FlJe5tisJXc87yfADRkNl1L7XnWdrwmFib3
+GT/UrGBVzGLSo4MYadG3uDWqkGZG487dB2Ge5DeOECuTcHf07lu80rmfnoG9B67J+MY37Uq4MDQ
r6vtmQpWtHzo1e+E6Wh8rhr1o+e6u+/LGL8YkqbY1JPDQM49aXzfoBh1iDJTfVDDITJ8VKfIS6/2
/CZmk137jKnlVziDuj6M7S5chq6MnUaKGs2NUd6Yhw5NdDbVY+6WG6SyzI42YWgVKDZl3UhRDtIn
SlIduHhjGz2YoQ5K9arOw9vWtfV7BOqxQW1Gik+nicIWKJMR8Fpap1HQeMccd6eapXmvhhk/xIWh
3Lg2z7lXq8B7b+xw+rZb2/SqOS359rKB/J0+v3SHhUjTnJEpzFRcFv0meYQv+Jn699kh9H8BQGKr
31X7xH8brpz9tIkpSGQl0s9QnRYv/4+lFBtLi7it3H6xlGT7s0NSbRc/Ac9kfiip/jEHJEgfMPTp
XDt34a2z2E3ZlP+qY+JihhjMyyjCiuWnKce1NqMMq+eVSfnEbmxzJkHYDT+KlPzKmu7aKXFoVjXt
Ly993SdfIKFx5QAKIr7VCTOcoh6BEp9r7SY0gOxYEfdHFjNz0xg9XgZbgdOpIC2r5iyhioZEUlWV
kkTD8hafHf/RVwhvtcObiqioe3moSd2Gyrg1lf1cbEGg7l9e76pRPhIkvMQ9WlcVFNdar2Md0r1d
1tM6Da8tVfnoEkJ7KX7cqgeI1mAw2gN9FF2gQtCj5JlrjSZgKvlwZeDFmYjfOE8abDOPENr4/XiT
ytDz11YJaIIFLwfuLkLk05DD5JPe5Qs0ptr8LB2889ab3ViUdG+WrJNmfX3IxNm6QYCWKQbiUQwi
77bBjtrqczRi0v7KwrC00vkEzWqOuUmYn2gyouk1xwIo5hpG/A10SYjFit5NorrnZQtjVKLBNb2K
eRLUCM8va8uqGIy/gpDi9ySQEAZF3VSwPoQjXc27JnOprdzo/PuyjCXAEVXfOpIhBECIfcH0qENG
5NRsozW837MsCoPLUtYu2LGUZaXHQeg0GR3TIKUfMPyZMTpg3GTQ/WaMJEHWukIYSMqgZI7Snzh5
lthlnSoKRFlDE8wD3Gy8IYTNHmurPQDDbFoizxY3xDdrQ2bK104MM3xotV5A5DRxMAjRcYQ+bA5Q
WDRCYAw0UW1qRL0ki7Jmr3Gj/12iYK5mzc06NiCQzJRrXDYfUK7vmFx4SZX8UwtxyXOT1lxWoVvf
WdNeCmaYVYT+nx6ilSFawIhr69XNLjRopm17gDbr3qx79jxSpoHHWobGvrah6J8B2SggS1CrEwym
2U0K5kewVNd4tKAvxQTOc8kjtCoDDWs2Bgnxj8j8MhZsdqsa68rt6IrpW72vd3X9z+UbsPrSgdfz
XynCRUs5aXI+QEqCmVNtivGMZY8MpFqtSTyQsPVe0TSgXhv8obGe3aZU/sPbc/wByzYc38Eag6dV
AS+DZ9O7PSL9Nie/FKPeqSA4bbgsAF698kfrFZTUKrR+6EOst4y3vH9NxjeevPad5CqstM4gcYm5
ekxDuyg/OYJShkVcaFUH32Xusq9ZJV9AXgksJ6NGG1335q+egXgbWEy0M5KDqReUFFlCwWA7UNeO
U1qPXzXRbhLQWJtc5lesBd5HH0eE0LB0bJ5EIbZ8mClLrmay7UBbZbVeqoL8RIZbsq7HGOvE2IJD
MA15esA65v7DaNkK8FPQutT8Rqn2ZllKksWr1meZHv3/YgRFHk1tAEMVxKT9G6/vujn1J3NDcgI4
I+AzIGssA1CXLUzQ3IlrIYt7SFSL2eMkyilB03HFRybxxGWCBJ2NYrs2tXbZQecls25HMJTUgB+9
bAlW9w/NlUs7P3p/RVBn08nqZCHsBvcugp/sbUhvoyn12/AHphTxQNEWodhlkat3Eej+RMOYNPLN
gkOW111nh3oF22NtCCOgageN183UaZvLclb3D92wFiD+wJskwoVlcPxmgPri7UXX9GzuY+T8gJwY
XJay6l4eSRFOqSALgNaMDWRWfV1i9mgTceXD4WSmut49VBFQBS9LPEfNQoR2/K4LIkfuZoNd9YjQ
lF+8o8y5jlE8IyHzFA3lJoPCp7YbX00DPf6M2Ahwf0fS3Ll2hsefILyEoxHneRrjExxW+GpsbTLz
cTLH+6Z7uLzYs+1FDxPGTPAaAp8LlLjLIR+/E3MfAj0Rc3sTYMFomKk+WnMOJKmuR4V/lUn31x7b
b4FQmqX7FzM9gnZiVscZI7IghigNrHCr+oPRXYNl1XfmyW+YCxStAjzjwxbMIbKxweXHT/zfRTiG
FE2CGR40HwvCQTSJQaIZGBdj7/rNoO4U1d04KvhyLGujdMbLnAzAvgBpjv7c15Gk7LzYyjPpaE9c
vgBw/OIgR4nxgBkchxi9jn4OMRprWll34pnaYH1oVcCEnoP4CBbg9DTzPhqZ0YdACQwDM94z7Wos
g658v6wz576hIEZIoICmVkE1FNuovtZ6EL0YP9WPyQcomRnRaXtZ2JmVEWQJ79xYxhq3IsjqnT0C
CJqwO5fIbvzyI+LJIPBC9IPWN3TkCregbeZkbloAsJbWuMG0TU2Rz9Y8h2vTFtYgo6U1ZH5eZWiK
T/l4CzIHZELxNB7aonvo+TzJvmjZQuGLkB4A3ys6GS37jBZiTgdEwB0mLSeWBYBdQ5VWo2HXXzkM
9Ry92TlufYuZoe1khTexEz3E7G+bl5aNtwAFifkA/FccWTWScDBB8wHUCP0beKG0ILehqtx37gBE
0lHyZp07zL+lwalb8HwQcgjHbPQtwKsXLJ9aQ7QBJsFrNzTQj8Yq9tEndroBmsAdj2bnVjfUm5Qo
jp/OmeSC/j5nYdeXUAsBuAb7BCaG0/sTWiQe+zAGkEltDwgk+8JQkZUqzGfFTXUfqeAG7XpjVsZX
YGrAJUvSDMk7tI3Pe8dJm+fRyLqZcsUxf5AeSddMMWa8IGaRHVQ2lTF6d/BLtOV2+1y5iebXYY20
aVvyKYhmu3jRbY4JV15pzyo3lW9Wtmzrpor+aoUh2+V8Kvw0NufrODELII2GIdoukGa/75Dn/+v4
FqVelKyXnQDcClJKp7uhJo7aT1qCq6fPPsYp0NT1Gc4ysrjzC34qRfAwQ7csrDqHlMS4itOnDh0J
2eRdNiLndhEy8M6B/YcA/UccwaqbogpnFzIYOjdmEMgC3geo8zGgzC4LOn9OTwUtMcLRc5q5JQ/R
3I8HRgdvmPIrYjeuEcwNZbLenjPHckk5AALHcHQNiVxx4F4JuxxFF5gsQM1Z5V2f+Nx56qtbXJWs
8p1CEgecBTe4n4sXC3gX4GCgRVhY2Ij2OL0vc/SKg7BVd+5L6xcHZGumNbQjxmaU0dasWgSA/BjL
hP/SKCxIRHHFHDoH4TOmElzygAGJsnsrnee4/9G5DwmA6PDetLIWgXNtxDqhKQiplq4REVhgyPXJ
cnIglqFOthu1EB5Kdmc3pmQ711dHXBepI4A9n2VqUzACNMOCf1WFAyhsfrYTgPqvZpcirUnMQHcO
PWiia5nPfq41WJ6LNCYm9gCTKoYjxOROaGNYwrP5y9w9jTXKc9dcoZnyojY7TQacct4BBLVBA6yK
jK0J7kKR6KGruroAKQfArvhL0fuj4amZHyYBz6iTvhs55mx2mn1L6u3le7jmah3LFe5hqselMhCs
k7R8mzjjbphk7FTnVx1LwwgANhNTPGdohQ0fuJ6XOEEwwdftng27iRULDREa9CVB5JpSHosS/K2s
ipACAOaFRyKO8Xp7R6ycqkW+ubxpshUJ9j5KQd/axBATakgpjvdj9u4WlRdOX7G0Y2LNnoCaALk+
FwYFtahTe7KgWLblwPHSgnLOfXRTl7rWQxM+dRhxsGUAlvqaPtiwJIhSge5li8ZEYwpSQ8bi4IEW
hmvUrZ/0GScXKOyhDV9BzK6YN130Y6q8guwMQEDUtzHGR7R0S/or1fxqFEaL+imfd6XtJ2Xx+Pdb
f/x9gr7arDUyK4LjgU74VKX9tGmcB6P9yROJi3Ne/MSNhDkFzTnqJzBxQohgNKTVYgs70eCFKpNt
PgHtmbIYAyXZA7MnP9aQ7eVlkFew7Plnjbp96OXsl2UcsvG1JCO1R0+1H+TJ/EW/RO/r+NMENe90
DCOMyyaw4mpSC2x+gMIBylaG+5wWGxv1q2xXKX4eFX75H0DSkHmGeNAvIOktBmeMAYEJZfYc7Ygq
uiZAcY8GAFVykdfM77GQxU85dg/a2i3Bz4rXRfvgnFp86xQbI34erF0R3umyJP6524OzPlqT8IQy
NllRAvQAz7Ywn2RT07gdQfrpysLONcMBcB+kZm14V6jFnC4LaXuoXAVra2Q9CFv3zfwYI2wxtR+5
bJpsxW7gufxNSwSyjLOCD3iF0bZiQlSSPtlRAzZcdG9Xd5FGMwOjvhJ3buW8TqQJ5zWkepQrC95g
lu5nVoGiOwbQg0ltnRbmpwHSXzA2X7YEK7b+RKRwZil4nEurh0i9MQKVd/5Q3agyxVg5sBMhgrmZ
hzQNmwUVMhoKyvID/GBsKyXoE5R1G+urJ4b7hJoUcMfQQH2qHEWZmrk5LXuYPyXjfkhueWmgjca3
osAsn5PU9GIMbJZfiX0dzjvHaPzBRCFNXQZIAFnPo00TYmSnC0DUiC5iNBf1G3gUmUmr+G5w//4R
RGXoz+cKWwP72JV6gt9v0Ibhol1Na7YO+zkoJHC+Lh/1eTkDdDnHshb1OzIHDQHl37x4KSH7WVl+
q7wlwGZzOc3ivToFTbKpjWtXC/TqntuHYio9pj+61ntexNta9gSdj6GcfA1KY6df06p5OKgqvsbF
NgO6OLqxMCifqbTt93YZ0XB475pxa1n3ZeEP43+AP8Rm/IvtKRYcFeQEWlTnls24H91nfUYDVXUY
Y8kDuHq//ogRh22UOVTcNoGYsn1PmsGP6l3JSsklXrMbx9kbwW7UICEA9zGyNwbZ99M/dv+sG4B1
PLDoZ0U2ibqVKNJiYIWXE3xqCAaBvUfg2gueW+/O8ThoFmKlJvHQhJsnL04V5OFhNGdMgr0ZSKlw
uDiSZf4+kzO5IIFFwhFVYpSJT1XGKZSpCSsbo/K0fe1+FIHx0/DjrwqtczTZNxmNvlD6fOM35GqS
yF45RzD+gKcG3SBgFP7t5xzdnazhLHQAy7ogqhHiF3zbj8HlbV05RfRMa5j4UB0w2avC9awLpx5Z
ouD5ZAkqURgO2qKlDZB01Ep82KJUBm+78l4fC/yddz1ak62XjVaPIdTGTGmeYgQq2c/ddWpI8uBr
e3e0sN/B6ZGcXgX9q1m4iCeUCF2JSCaNGNr5Dwd0LEQXdKPurLKE5fZi0I+5oWe4b0MjKZOsvGMg
7AXk8AIHC00Q3pbMVubCyKB/wAq8bqvOMximFIYkqBbGxD6V7NvKU3YiTngbEgUhhKJC53L9K0OD
WqJrNFcCRg4EeynjYZRJE9SvsTqUZUtI022/SX+AzIWazW7MfEt/yLrvy7q+8kwjc7WgIQGZBQ+1
mPp0rNxl6BLLvCsAXm77Tf5cbadDs28Dsnc95SXxzLvoGnRot8onAHCDepte+zA4tA0i//K3nKvn
6acI26yqoV12jgKG2pYh2Dhws0cbj+SdP79rEAKcACQE0dp1Nh9kzQUqQSPWqwMu0ux8hmHgwnl0
lP3lxZwbEchZUHZAJoc6uuj+pHNUqXUCOZr2nTkB0lgze9PLlPb2Q+EMXmxJHrjzFvUlbXskUdg+
xNWpFoaQaNx9Jp7x3gZPmInbdsHzL5fO78njr6INEg/tWQkah6jpJ9c1zQ/VU7SZAyNAam8rK7Cc
39PTTxJUOVeHSpuKZbPDAAAnvXto+Ydr+aVsCnqlNHUsCY1EgtVx1XooFzWe0WGEJG8YJhuHh9EN
UIbSTeIWFjynpvoyYzt6jDUSb+3OzZ4vn/k55sDJEYDN4vQr1EmLhsHGVwxeg6gBY/VuwH/mKr2f
/BqYAwmuzZWycyQXZ3WbTfDGkKW/GFhjp2LDxm2MQkX2mbObFiwguf5AnI/R8lkjsYSrWn0kabld
Ry9IYaVqUy557mwA9CJGtwC0ooJ9ojJ38fDWmw8ml4y2rd7XI4mCqSdmCD5cAxINZ1sNwaw7KEfc
hfV/qERBg/5UPUQoZnOMy3Fa6hGq4yU2xoowPwTQR+QCmu47NB/V5Hl0b0FVc1ln1s/uT7FFUNww
UtPILpf1aT5A1Gmj3NtuULqBOkhyz6vm9c8CxSK4FjUgYK4gSTEDtM8O8702vV9ezPo1PJIhPP6a
otQYBovBs7IwdFdBgWQ2n9vADROQZrz0KVWmfS9jTF5ZmQ00FiTwkeBCfkvQkTRG9yXJEvj26bWj
3efWe/H3Hgeyh0ciBOOaoG0xHSbkqLLynuv3Tf/CKsxb3OmdxIyvpCxPJQk2c2ToukGJEIHoe/bD
9JqS5rR/xfzIJro2bikbPJPGPw7wee7ag5HS72/1M5fkP363sJ46+EuyFAVAvJMAbBML4xPQW8jY
oQisaQCwoOaWHNQfLKfZa7XNr8rYmw/j99hudInzuHIbTuQK9oV1SFI6PeSS8D5Xn1LmEeKZMOjp
tPt7VT0RJSgNcKGJU9vYZ5J/c+Xd/iceMMYy0ba70dirlt5EoWxea8WWnYgUlChXTLMkKVaHdNKg
vc/qtnGvS1mtZ/mVS2cnKFA/Ze08ESzM1b6m/oeh+KH7yOLHPNmFusSmrK6IAJ0U+NZLDlUIQNVu
aONhQKbRRKKgR1UObZBRfm3IOkBXb/iRHPP03cmGXjcyDjnRfKdbflg/9zJfZfkJcdug8LAgS57c
Eh22kpO40kNQWaCHDoiu34Ys07wugKjgZlbRACWGlQZBdsCZQakZaQbgYPSnWYrtuCoCKONLZQqN
XWKTFQb/rAGLXqzUV1U/2qCGunxr1s57gTH/XwGCfY+5po9zWQCVu3hQUUzXszsnf4xl7tzacR+L
EdSqSVmPlwrriNv9XL46jKah5P6vWZpjEYJGxVEbYfQPKyHVq5J8ANmZKEjATRnNZeisq6cCZB5C
0J6la2LLLsnMQWtV1NesBJ38tdcWspZWmQRhMRmclapaqsocTwLyQLUl8cJWD+RoCcvfH/l9Da+R
w3PRBqDEL4n5bEyjlw6SE1mVASahhdEMST+xNBiFc8myESX4arxTFJ9U10bxfVl9V9zXhWb7XxGL
eh8tI2+iNjNriKinW05o5/om+rnqG6bsupr5mDeV3Jc1W6wTdByidgH+EPEdRXeDhrI8so7xtGF2
6+sVQq7JV+xr2GcmRc9cVeojccL6uOXGYJeHONJcD9oucV4dw5+aHdAdL2/k+ln9WZfweA49YX0y
Q1A3ftrplgHO3pSo3OpaUMRaeMmWSrHwjBHmFiCZQULeqJ+H+iWJ92aEVrynNJV4XBJBjuCBs27o
ioLB8KvTri+e4bXmtdejL8v+20kvtO7of1YkTsxFOkFjIRrePDt+U3JAfjZJ4Moaz1cttAvOBPCv
g7VG1DgVTBYpOJWh4gDxBVUWRqDUDjSREg9x1eIciRE0TeNpqsURxOjqg6K8M9kcy1oksZDN4ogJ
Olfg2J9e1Sq10zJcGgXYXGDyO74iaeYbib7DPPuVOtyOZYleEr1kgORpJZOiKyURZAksdLc7iw8M
0qlT4WlpJA7hM0zRrXZVbJHy9VWFonALWBQKwLiUjhKRv+sPovtxLHKxJEemCZaiA9oQROrbcp88
Ppd7AFhob67H/Pob2YNtfKs9aJ+Gp2Digypfl+/zmtYA1c1wLXCg4V9ht7lRuMZc4rKN5K7CTKWV
7gYFPV/7y2LWzAb6MBb/AZlZTAOfLjLmvTG3BDeg0rZ6+E8/3U2Ydb4sY6XFahki+1eIJdxnTI91
YPiGkK720ELjY/g/dD5MZ+taHnAG5/IxBaBALrncaxfiWKqQ+okmA0XbRWpbXiWYs6rNt8vrWj0i
BxcBdxtTJWJ+otExNzzXuBAcAB+dZ2ICZwsQFJ15zMls7llgJij8yzLX3ksDnZMaOufBWyh6LqMx
A3gQ8/leyM1yomAuTAHzVSvMcxJOttagA7C/rZMbhYfI7U2Ftr38AasK82fRpnCWKCC3GVkWzaof
hbNn5KPrNpdFrFuaIxnCyTEMsLF6hgzN3gPLhGIyD80n9zm/n5EibkO/UoDGFVyWuvboYBAetHl4
E5YS+elNyHOFGF0OoSZcqdwIGC5d6OZUyV/1UuJYrWrOUiFEhh9ZfnXZ5CPTohZG17tuh5JZk/gA
VgAAJmc0znX4iVJEmNUTOxK2fMyRsLkq83BkoIZR6/vJ9PnwkhHJia3unQtsxgXyGaULwYooGAfP
y3zAgbESjNgKdcgPBNbowQO7WWxJ7MnqHfgjTUR+YTbj6IHBgqYEIOvkY27eI3d+KEr1Si0JfAVM
CZiyJsPzFwjP9wKVC+4o9K5ZlrDGKsVwPbySyiunzWjeYcK5B7wKMH68HigJ3Q1sWUe+SdNQ0K36
miWLKM6OcZEP2gqylHc13RXkh0oJ2ireoy1OPwzJL5M9xJHkzTlvEj2RcZaznxwrtOwGMlrXfMBQ
Fy060xvVX6kFDqtU3xlJ+cmj6SPtFKp32r7OZMzT/4+zL+txW1e6/UUCKFLjqyTPds+d7uRFSNJp
UfNITb/+W2rce2LTgoXsg32eAnS5KLJYrFq11lV6Lv0C6eiDWKoxEgu/YAJZ2oA21PVdwZuD0fSe
jux8CBf136eb9OKeh0nVAFEDlnZm4KFMpkkBVctdpQDwf6NggP1djBNRChm65onrbfFYEkVP11Qv
wCvj62YQHNVAi7dmkbdsLRKN7CPb6pYe3Vc3GH7ZlHGhmDMBW+XBD6Nv8z5nWgaSOn2jjNa6CP85
a5xMGBjCwrDGDPqzNdJ4MHHlY1Q22JXUcmlbL1xZV8FuMgFKAAPVoin/lTIZIobSHtGCdos03dIy
cJT+WIUUugz/TneAa1GFUixgaXj8Xq1XHiUxdIvBkhpBcg4CVLm91/PHYOmqmPMI5RywHCBvAhpB
uiowc6vVwGLgu6TkoJLfpCy3dU8gdqcrC7fS7JFEto0ECvjmCWdxGb0pJsU1bsYTGvbO7157fXQI
36pJ7Kb5vZK/GuIg9H3avnJj4bk3dxTPLUv5b5vRKuRVkuMVdjLLk5rtqKq4Orsz+as6LtyI1zki
dslE34DnBcPwoyzGHGk8SAeSgw4cAAItp09D+2K3xSoI8nURNU7DuhMh8dFSrH2t+t9vX/5zvoJP
xKbQTAQ2+esrnN2RIM7TRdlnuYu+8bdB5w7N2dqOLJdX5B2b9dAE2sKxmPfYwumjBpAqEMu9/LJK
PzDuB/C4j/WXnpK9MqherzZo5RnB0VA7Z4jtPSmYq/sfqfYfhmsR9rDWQGugTWnKFwrzuWq2DU5L
Xh+twmnqndVhuBdD7CgkWfbKsje2v04YpAKge4FZlqVPPqWKcuAFBHxCgeNVTOXXd2WHfi0IAkMX
7dQUhGU6xlCVT47YYCjbZNhp/qnv3H//0lBjYRhAAuQa2d7lqkMkHiyT0wWDgb/oGDdVCjm3pjih
tvE8ivDOjHxQPtvNAj5mLmTYmByAZjLwl1dCEiqrsiQEz5OrlagCCMiHGcN92HcOUYOFDsBVMobs
YCJhAfRAh8qsTIbiF1pFzByjtK3+267FBuOLXpPXjt1UOxNN8NvreZ2sT+bQkIIsH4yi3325oJAb
FSKephOQ+jz3oLCzaOrmJF6pVomJ94fWJm4r/HWgLinTzKzphWXpUyq5EZWdAsu1/9D5kdtkFbL1
YI0RkaWzSq+3Kkzh8tLAHjAJ0V46qQxgKrNTxIdmZHstjBzc/EeuBB4rqlWcaphI4OvcehoNfhg7
Y1OTJbKwWWcnaPc0qDGNa1/+gmwE1RzP4Oyo/Gj0U61gJql5gsDFv58PIMcNVPgAxoFUmuSpsFK/
xplEmquKfWW1K4RqwO7U30rWbJW03+ExsVnYQrM7FtBFvGkxFkjkypJWmGZmKbAZhzs934b6Xg02
VbLVCLRQtnz0UvNNV46ZvabRq4Jnb9NtdfNeLJW4Zm4BkAKD1B4BeRr3lVJsweyeKwN+RwTptHij
sRdTP1mV78b8YCf6+rbbs1/0rzW5KtL2QxlGJeJ/lrduQ97Kmnt9j3mfpZA3t7zUQoL3RZyFktbl
1vExSdcJMYIChYDWTwndyBZPmVocOIufert6vO3XXMqCpyAIL1Cvw/S7HNdr0pMQAvU5sIADpFUL
p6jXIDFytOKUpS40NP3wyc++hVboAsJx27g2c1DPbU8H+ewij9tOJRW02zAJHLijHx1VvsRaOPMQ
Q/cAg+UGeggaIK+XJtq6KLjlWyBgBhLdioSrkwFZYLi77ckM+QWICXA5T9xFkD+Uu5O60PQWNFMI
b5Wdb8KAayDiTzHzaQW21+p9ssEwGFjkDBgHmK0eAFXlwYDEMNBfFVw2uzZPh4VIOLOXJiYT/B+w
dER7KQwBTa2lg4nHUh7XwnDxCPKPFo/BxGnTBLm9WbH4oCt+tMSlMp09KVlAxwEpGoi8iEHknoAR
xobIUV6A8taKVnedUXp0NABMLNzE+pnWoO9f+gAzQf/CpPShQ5HZXdvDpGn1Xlm82hVxSZ+uNCV+
wHAEhh4gf4vMpncSSjaJbbudTxfaOtdTYrhe9ek/dZK8BbT8crelA5K0SOAwVSx02gTFMGhol/pH
y5qDRlLXj3HhaT/t0EDtqNpoAkJtarYN04fKMrax3jg+uF0jIzz4lrHhVHH6YrHAO3fqdKidaAxP
PJRIpF3R1iIKBhunLmstZHN7Eb9HvoNOl18Hr5FW7LTwXa0BfQfzM8W0ZBRVIGReGvmeO5g4jtMw
LSo1unx14QBgRH5E4hMypXFDTe23lZ5mLqurhafRvCW8My3gnfEGlHaGCjhsIqaSQaTRraXybd0m
KyMxFy7GuRvCxOjzBHwHt5QcAXrCFDDqpoVrcVQGa0iIfoR5vtaW2N5mIzYARCh+YqwclCjSJsuG
UI+aqCzcvPR9uuIhSdc6qRokbgowYtZgvqlCVbcpJjGPtVmrR8uo1IOWFVAdBPnewg0y4zeeuirm
CdDPxP+mIHQWxPEWa6toBFFXEg7vYYKenFKdGoXsrHppYG42fcUQG+571PQmio9LW7lSAGvlozFR
V04bHv38QyiftFmZ2rtONyhnojl8O7BfN5am8t2Zycn9M/fCSIDtOIZJyGB51RsKIk+/wM2It60j
DhgFdR72/A/4PVzTSxfCyczKXpiWVnbgRVXbUVu4Ufa9JEDPJ9C1ue9Ys/AqmLkmLuxMmdaZi37q
k7wWsKPQBBRCihvbvav09Q7i4Q5T+MKSziVu5ysqJW4dw9xE2GFFk+Z9rHpnLJ678IkoXu4DObQ0
mIa5Bvx86TJCjQJJDobpoWgm34JjlEZmxpC6obJmCjAI9n21qUs00laIDMa+amjJVoFt2ushbapv
pKjog6LbA9s3Zgq0d1eo/dqIGQZzBOpvwVobh+GRDjmgrmxkLHlAkC03QFBr5jb04/5nrPY5MLBD
wFZ8DBDtAyuID3VpN51HK66B2MJoc77qdaXaJwQdknA6nSyjvuKmgqgfdkPqLa27ePBIaiuh1/Io
M9269607XSkj3VFVq3hggUZeSqom7zpJLQKmLWvE4xHs18TVQtWnDs+baCfSjuE5NNixp5q8wm+w
xF1r+kyHApUS/FSrsPBQTK+eWckATUYLsFuJqCE/0OtESNNIaEBNLQX521rnJd0HXd6nTlNMHWYQ
kOsctO5KuisQXiBwqiaaBxQd2dolBQC4SQQdMTveo0ET9VmJCEyGdt/F3Ia8QxBZH7mKYZRBmPZn
HBTqLmV2CPI1Mnh2ApbtPfRKwM3RDC3WLcciO0EdgQ2uNIUAMUJj+K4gWvqnLAZxMsBTWbtqHPli
HfqCg367ivTP1Pabn2rYDJYLzYzqN5CS2XMe5qPv6CX4fhtLsT8THcv7ZOZmcFepPcZHgyHJmdOB
OEZrxnLVVhhoxZ2Gq7PD7Hub+bR3edHs0kZE+7Hrsh3qp3RHmt76WfYFOFloxtN8XdXYYUrVs2yv
6wNLT5meWysKjcrAqxKRHVje+idCC6XaDplqBlAVJgpI17F3oRFN83daDT6Ixmzgd91qGEsI8Jm6
nT8WfcQPRjUwzUUXrhydrC9LdPbbvIY4XsyDdcS7+k7RR/VZq/oQHItlO4KNnOVUfSj0NitWolNF
gB5kxY59R+sVw9vqV2sPoNAxjExHL5Ya6cLLdfYWQ60cvLlTNL/iKamqBrsnLXArk4mZacPLE+2+
x+EdQ0Mo2rL8sxq9gR0NMNbdDulzpvFYRunQsnGNgr/qMt7lbWOXdYwEqAn1Y922d3rwEYP1Uo+L
DYU5CNCtc9odSsz21gCaNNrSFM1MCASxDqYNAP0EQ5DcnsoUMqYcKbIrFNWh7kY/ik7DqSQuD7P1
bXdnojsDWtJAikXBcS1XLlUl0Wu1UVC5FI5h3BWp4Yb1dvBffLakijvnFmpmE0Ps1JyVi1nF0CFs
lmD792sNVdJSy/cq6UXiAOsEBnxEEeGNgRpD20oYXbfwXWeuy4tERLrGEgUgV8VAIlL25dYqdQiB
4xNjJDdgD7eXdMZPEHZrNir8GMyGfMrlBmL9YFfWAAarqM1WPniYPKrkz0rfrSIzXVmYbev7pSHH
maz9wqaUh5ggbORtBJuJ6JysYkjYn297NZMng7IMGTmeBWiry4gxv7BDrR5qtH508PdkQKv3FeQR
FvjRZtfurxX5aZjxSLRjJ0DdL2xcqsq3MIbgSWa4ipmszUDbtIGy+WfHMDAO3CIOG7j75c/VsKEO
ocOHawx8DjURSDT8XRKq/56ugU8KfKVQqEb1Ri47NuhAWAWH+EakNqtK34JwDBnVC4bVbrsz98rE
nBqeTThiSNzk6DGAl5gVQVhAFqnr3ss+NlGDHyAX5zZtAuUFjFDhV/AoHkbH6DTfcAYkIT/8VrQl
dB+D+JgFqnngdWtveWDwle8XwYGHnbJStaRFrbI2Yt+Lmy5/6BPDKh1atRhKue3GXI3gbLvJhae8
AdfyGIMtAHA+I3mw/E/a70KIvSYPPH022j+3zc1Gh7N9N2WJZ0lu1IQUI14wx/2T1W8BWB6rb9rS
8OnsKT2zwi6thDpK3Gza3ZWJcloXocoT86U55LlnEPYZaisUEA4EoOlXnPlit2GmE1FBb9JAeZWP
AKOAeGb8wVnmqPxHl05irammLiTuMwHiwqwU9uI6S2kVwazQu1WRAsY8bBKxYGRuBQkENiDgTUDw
JT/xmoTVQ0vwum3R2AsYv4+DpRmhJRNSKFXzCndlABNpGuNs+PyRNkuScjNrhUCjoosOsqapZXf5
iSqozrRJDbS6RYqnrFZ+Bn6yTv1i4fE9d4jOzUi7WoRJZTQWzEyI1eQ+b1JkECewQiX2irVvqbEQ
SmeSCbgFl0CSOlHkSFsgLdFuSXWU8ZoBOlF5cx9NCka9tocEKtjzlmTKZs1Z+JvgF53gCJK5aDRK
Q6h4mfpoT6ljstJLw6MFSJcYPxVLM8dzVxNAO/+zJu2Lsu17JRpgrVLux652KP2o41Ojrzla2hCB
uh2Q5j6dagAjBEiCbV4xSmlxSEfejbBm/NHMlW1u+u4ziV7szvdK8dEDWn/b4Nxi6mhJoRiOmWrU
9C+3pMZ6NBqDuAQ7TL/Scx88CYnWOyKO3IGbgysM8eu2xblDAKyODSAQEB5MJodKeZ/buVmgaZ0H
jtob90Ggb6B8xf+DZ3j4TBx9SF0MmY3ZGgYzxFnLQE6yascDJGrBNrriFZ49S8iyuUU8q2zLSRLz
UfodEySZZvWeE+Lk4etgYGLE3w5LDa7r0hMA72gf/n+gnqxOVmVWqSUjgHrjPeFu8JShfoes7M5e
jXehG+6CF3sDHW6IIXi4w+/y3dK40lWglH6AFF2SoFRooOIHpOB/m2Yv2qXx3RkqlEsfpQvTVEiq
9BHggf1aXevP/IVzr/W0PcophzJyRu6aezf4DlyHA+rp9e39efUxv/xDsMezaGoPSSciTUFcj6wa
KNLok42KM3YOKiJ29qovccIuWZJWEvwXPa8nWKcg4D6G3JntsvCxbUGQ8v2/+IQjNwEKplG5y1Pe
gKSONUYPPB4oiMzmrird1noBS2WLU3Hb1NXxxvJ9cVSaDMU1iItfmjKgbhaydNqferuKoQJbCoy0
0W+3rVw/1yUzUlgOuRLltIIZZeuf8p/opfdPGhr5x87TIfbmAPFy2+L0By8Khl8GwSuId/MXVeyl
Xzk66hBtGjBwZv6M2GePrl7p39fGAspkbk9MCfwXWzSAcNLuE7XogorjSwXKUQQ7Qu+S7kDzR2Es
PLm+OhxXDp1ZknYfSfVc8GbaE2qxGSv7EDVgy2IZQx+wEJ7aQog+LzcU5cG+rj8K/f0/LCg8JKCI
BihO5psRlTWOjT0taAVFEUXzgnLVAHAcfN62M7shz+xMF/xZXmwpSgIKIIIVtQ6RftCitbKEj/yi
vLxey7++SOcrVQekBkhFXPJoPKo73jr0sf6DkcRmazw3pqe8+oEzuqGHEbzVbfeuMoZpX/51j0lo
/rg3CtTOsYx9+4YKhFP226hH0559DqDroMMdYdvbFmdPAnjdgQ2A+KAqb1HTGmin+ljQFNQf0OE1
1E8+eAFdKhzNHgVwD1igukPXVAY9pEMoaIQmuRtDxCv6WYQvSreqi3t9abh71qFpknAqiKHyJp25
RAQ1pC8oTkKi7Izq07Lb33YCaENVLpzuJUvSmasSPxz8CpY6+mhbaAO+sdp0QWO5sClmb1DtzCXp
BsW4IjBsvgqXSus0trnDjMpts+gV3f+nKhbHkEDGiL/QAmpb/AE1BUcJx1VnfddQ2xwAiRqN0DXL
aKe1fPcf9s/Zb5sSjLMDKRLk61qJ36aWXm2vCu1EOOavnm5bucrbp3NhADeBuQl0k+Wx7aC0O6q2
oHGz+h+J+GxbF4LlpNwPhdt93DY1y+xwbkv6rDzFPYgBMMwprbJ3zJrdg1URiide0HhIxyBu4gLb
lv9a0v+Yy8S0CesK0jhA303pI2tDpHZWPB2Q/j5X7+tmaUxjdrueGZC+VMyUYohLGCiNxIvYcWi8
pGTrdgklPxuiz+xM/362I0yat6khYEcPf4Tp6OiYyot/3f5Is9HkzMbk65kNRVPQt5lsDCJ1ovi9
LwI3hi57JJ6sJUaf2XUD57n2hUIDMdalrS5oMSw3wFYFiWqYwhwCwRDGQmlxdoefWZEuNl7VHRgR
EPk5jqwRrRrgNfKVIKiarTXr5fbyzV4zZ8akGw4qth1TJw2NkJx80HfWYBBd2+oLD9B235bh99vm
FlZQRtZleAJQffhKDt5FvukxqsleAuLdtjJ/byMtnkRBgCSWH25aMbCRs+neTg/mun0nq8AhEeR1
neEhc+oHfWM8C+8ntHkXssnZHf/XsFzwVos8FlkOw7VibUY19kqjOfmNuRBqZyPEmRnpZtND0GP4
EcxwKNWFHLK4bwsreIUAn8LsmQUp9JWMpbEmYGGknxoQgmW17exvmvZEyzcOSj9F3Vv50u02e5bP
jEqBr+ctMbQYRvUCtxnGlZGNe3HIHTx+PGZ+CKh18exJGHiB2N/7kLuKeMtJ9tJC16OMAKbSutfb
CzG7Yc9+khQqFahR6xg+Sly0YzA791wU4NV9qpa6FnMfFKzrIGgEZGmSfbqMLGnRpG2O+Sq3oV44
QPlwHBd25uzL6szE1dHTw8DKMQ3oBnfxqocIp+Ovw9dxI9bxByrlKAzdXrlFg9ImNfIAwISJmzE6
is9s5+9bzGo4aDONn8ShwNasbxuc+1TnDkpb1g5io0pDC2vYvvXE681H1XzX/7nxiINxbkXao36E
7cBKeDUkf3roUwWx0/Q/GvvztjNzgQSkNBPKVIcEhhzBjC6vI9BbIRnH/DAeHLq2Hv9deG/y5a8R
OVpZtCAc6BDkAWh+p8GzXXp29GhVTh0d6jzyCoir3XZr7m47tyjtCUIDG/IhsGiUay1wBcUZp86Q
HbuPOFvikllYQ1PaEJYtWuCrYUzJX2Lh9e0rW7jO5kgMUWJFbx8fCWMyMtyoaRStGgRwMXpVv5iQ
KNj2A12b5fhu52rsxJ3Vbfq6GrwwaOneMpL3Li8xhR6t7PC3jnkqPe3WrB+bhRxiLpKCPwN1LoMg
jMv9NpsKjZMcJSirVTByG0KgyccExs/IcJolceu5ZT63JS1zFeRESQGzdIuyc0CU5o7Vb22JkG/u
cJ8bkY4dUqLAGgSMZBCK7QLVy5P2LlViZ/xP3FNfyrqTdgmgvZO/Zxkl0j6L10GPq0/19D52ePbz
9iGY/TiTdO//MzD5emaARICJmykMBCqIL8F6zUTo+O23XFup2RKCdO5mgV6YaVkmMBoAolwaE5Y2
kLDXJqagH0X3u+zWt52Z+/rnf19ypuRCMwOf4UWK8m3Aao+bL02/hCCaW7JzK9O/ny1ZhhFMPwVJ
vptHu1bf+GSlqS3g5XjhPv8Hf6CoBLQTbmOwR1xaSro0t6yJrhugfbes1wwDUtRciBuzH+Wvka+e
77k7ut/SmsCID1p1y9wA7LEQaOfOiwl6U0axlUHNIrmRVaCT7SNcU6zcjhCLzoAVe4r+C03bmZVr
OV8dHQMKP2iwTtXPHkprt7/G9agFrihg26BjgTc/iKUlP4TQEV8GWDDAL5FpO9QWDIHxvA1UOC1/
V1RvOKFxswFEAjSBno5X5u1fML+Q//sBhlSHg3J6VAHTNpVTuVtZjm+85vV7vzTSMHuM/vopD9kG
JFRztYafqorJBdwNybO9lLrMHiJ0zjBjCTwlph0vt7Y/sJq2EQo0Gf2mV896uCPZLq9X0VLtcu6W
B1Dhf4bkmEDzIYg4ymGoItLu1HWvg7LVmvcq3WpLhB10ul7kGu25MSk0aLktKkBPkfYJZ1ybz7YT
OkPkoE/3cHTe3kbXWR1XK8PZsqU+z+wpPnNTeqh3eZQlgwnLEbCuIwYAi3DhGp8lOD13Ttr+UdpF
dtDDBLsXqVc/Ka5yp7jlJjiZq9Ird4W7cvpV8Nx52at2DLyl9+zsS/rsB8jbP7Mqg48K9oz1Q30O
7vJvkGNsnOj5j/KjflAf98LDvMhpaQJ6YQPJpyGnPcBpFqzSlEMRGsQlR0scy8bT4h+J8a8AP4QY
axJew2ghpgzk+c0xsLVETMG4j/N1SKkrTH0nxmpbqza0pnqnqYoFBqvZsGYxUPdBRVkFYkRKZ1jj
h6GfIDXNQ9dnxAExCsMUUaPc++VOt5zQ/4Nc2YnKu5gezdhrFic75x74579g2txnV5BiVa0atvgF
QX5HeyA1QeKxLpITD04V9lf05OPBezuUXkOZppXWoAeHvgadcBCXNsG41zShsPGoAcV5p6HT/BAW
D0p14AbEvw3I7OSxAzmZBbPTn5UjBMgLcHtAfQNAFilCJJaVpZkBszaIWj6KeKzRSrG7g+iBYs/q
iTgXXKObElIW0GqPGB4ktMMj1RoJfhm4m1rR/RdSwKkZiHk9yDIAmHy5FCKCLHhFA0yJVU81e0uA
8QwxEXHb87m769zIFDrPvjHNxqFJfZ66mrKy+N6w7pEugYDjtpW5MHhuRfqqyTCarULgCt4ZjlkC
rLrEP7rkh7RXfaKmJFNhQY8fuxRVQ9iA2jhfAijMXZA2tHUBnp4OppxsxBbJy6KKUlcJqm+RaT9U
qnLHjP5gGWJT02Z7e+Hm7nzobKPCD4VE6ElIwb1E2TWzx0k7heRO1ryX1mcBGMRtI7Nf568ROdXs
0ULUOhsSI1Yt3ErDpMhSqjkj0TTN9QEJDrgtmr7yYzMPOj/IfPjBQ6dMnfRTuQ8P/aFYZwc8bsKj
uepwVYwr447v9d1t92bb3ZhFA7ofiCBA76RFVFEoscoaeyPnbms7uKCO8ansnuNd7EUbYBRu25vd
In/PrVyo02NIXQZNmKL8A9We4LeA5mFsf2TFw6J+wOz2+GtKLtip2mB1YQjP+iDxwmg8hj33aN8t
9C5nN8jfTS/f8HEaRvrow6NWF5te7R9HXH+3F23WE0zxgc1pQtDLOkSG6uttkMJEXfxmUFiK+aoL
vt+2MQegAvwSEGn0rqGza0pRPjWSClBSyIt27ri2j5ob7IM/1Za/BY/FLxQe2ROoVOgHBASnnj1g
atkufrv9G2b8vPgJUkIojDrQS6VIXVIPvgawKSEPEFqOTE/LQDKyum1trsBqqTrATHid0AkdfBne
CUt81mrwWMPgUKTg8tKPPsBbwgRAxy3G2LHEREj0wKpmjfmuhaMwk6RdmJduF9LSKDbiCl9VWyto
TUGUt8UMV+kyck+UhUx4Lne4sCbdMjXkGOI4hDXGnhqUG0bA7sGhbvJvguFiRwHu6Df/4Wq7MCpd
PPpgaxoGBoGzLe6LoEOSv/S8nHu+XJiY9tTZHR0wK0+VBH4pyqOvr2trxXjgaeSk++/xNCqoONUH
SxWMdmH69w0TFRPfLqo6rgnq0fDQGb9J8H0oX6x2ibRrfs0NnSKqTntMpnaFkkhahj1+myi+pdB7
bX/q47orrE1avWijh80H5ulFcZGZU2RhshidkKm5fsVKxkI9T7iFRR/25I/2vQTr9Lb0dDd+AY/f
Qd2Vq46AWHbhMM0EdjzjCaoNgOciHErfgUdKkykUZ7dfDyv60/9BVyO0gDDPF/zJ7ox1em9jZ++i
x6Xrc9ZdHeS9YGJDsV++Pcmg+aUKtRHX752IfTNAHNGsbzs36xueNuDVRknTlKXvEoWwHtOwOKmU
bcz+NyZ/h6B2+2zTR5vbpmZStYmf5X+mpBNTginTMnKY4qqXKKBT3trZZjAXHJq5sy6sSB8LknPT
VB+sWPGmp/e1tcSbMPtRztyY3Dw7lV2k57QIYSCirhG8hu2aLw0NzGUuE3sc2iET7vdKRIHzSqnC
FsT9ZkhWUKJwLHWVxr8wjBOqRwaBjXgNYiqI6izRXs+d6wvL0j2lsAQqwmySDCgfBdriKaAsv1Ac
HNGnKLwKTbql8tasSUwQULCpTSBx+Q2m2pGfsBaNElRpkvolh9gUmCpjsMcNwolAMaYMeD94tzfj
zFecxhb+Z1T2k1jREE+MuNn4kBsPRP00+t+3TcxcghcmpPSz8oORlT1MBJZLBqcyHWMXgC5gsBZu
2y/cpPSKPbckN+vqttHBoANLrOhedFHuI3/ig4vAMTxgIZnXsM8qeTfUZ7wmSuOY9hxEX8DdWA6J
I8fS+S5sDUy9V15gvFKfgK70dwiJKIAonVbPHvpOv4+g8HZ7gWYCwsXPlpOUsOWqXuNnt6hn0Hzd
qd9s4CWz1W0zs98BirTAFNogoZFrm4HG/QLzjCjbG6P2LbTt9EeAbQjxY41xPEN0RPYmM0CyRjCJ
/u+PLB1aYjjD6jTKhOAnhYukTCGoFgKxlTzn5JAlC95db2T8fROXE0zo4Byd/v0sHKUt6EX9CH+/
RqMWQ7eYo47XNnm/vYYz6EKYAXAXlRL06WDr0swE+NBzHcoxSfgEipEuXhO26QPPCAJwO9/ro1e2
jmkfG7d80TWncV3q6MV6XAqNc+4amDNH2jGpAMhI1IYXajRQuFvmf/LYODaDshkEXUJKX1+L4CvC
/zDZa6AxJlcZmyRTy6QpUYQbHP2FbFqPfEv3/tE86ZXbOOYp/cjc9JDslzTovlh3Ls8yLINHhYCF
AuNVMkZ6JEQoBUEA7gxj5I6C5/WnCrjhAeP/E2dx0gDL30wMxmHO6se8TyAZNKZqxTw1DPMHED8g
xw6SOoQMk10bHgO/0aqrqxYIeUOkmQN2jwDD7GXMX3xT1C/dmOPbMRJbW+pHS/fxtDGu/AHWG5Ri
qGdiLOdy45QiTQwtqtBp1wLUZgpTrBI7UV1TsSynpOlxqBKk6AmUaZBnLcEZr2dkkbhhJAhvITS8
rscgVD8BzrzC4Y929If/kznFUUGN2na1HRjJ31uUqLeYQM+cfXqv3YHBZSEduY5xF/a/Lr+z46mo
oGojNuznyWdgHPxw0/pverqQWs2eir9efuUTZ1ZAWNBG+iSJYdVPMbg9Kmhyqq+3Q8DckcCcLhC2
IPeZGNcvP6SowZRfsHYaAioeqNBP3GYbwx9xReeOpfgLF/R1Hge8MAaowZwNotErzjIQZSiBKuAS
xp8gJE4dyhd67bMWUG9GlmVM14IcOf2cUsqnFMA01raGabtqQcxgdsnOLEip4lACYQK2bbQP8sfW
B8fkM4kOdgxilqWZ/es7DqtlTzqsqHaB8UUKz8JvK0hhddjm4x3GAUi59fkq6xwdZLiLSPPpPS0f
6TNjV1TuyGyqbBoHq0ovpadu2KTlygJ3aLA1tHXPvLy+T0NM128tkHjc3oUzQrsXnsrDcL6STjON
MF7e1Y+kd5RX2x1W3eYjOeneCdxu3DM3b+rWCXaFo2KgBYxNTuaC4WyVApm78HPmDt75UtDLQ4Gx
ZSC+pnUn5bFCR9PeBnwhgswF0HMTUnWj4Lbvq9P0n0g80e8oII+j1zXoLK4Vy60XCX5njwUYWRjq
VdhMcumoz+JYy4AidYNiXTcPZHyn0daq7weM4DV/LLZLtB+FAp7jLHZz8rPW/7noiEOPArtuAuGO
B4F0LP3SCCLB4G8KYVQogTgtXYiWcx4CnQ8AMJijMYkkWSBjUcTUmCCyDNow6QnElwvbYqb+BifQ
xgIfGsQVmHweq1IhpR9jYAaKA75xSIcn1d4q8SloVrnhBXbslDWAbvhvoX04FwjODMtnMzbboGlb
GMawmq1sVPYrau7U4bUu9uq/Y/gvnJSPYjQgFBWTkwXovuvhZzHSvcJD7/aJX/JIPmJllhjDNMzF
GXOM8T7JDniJ+MYv0mwBdF6wNnegz9dPOm0CsL06JpNPwF6ZP+pmH3Xfbzs0dytAeIZMOnYYZpdf
BEWhV1XZQEfE8jVAVqrwT9iC4bHLx2HF+2BcQWB2iWVxbhGnMh0arEC9gwDxMk71CmehPQHx0vi5
aUBL7yrkNVedwQb91stt/2aWEET+YIUHOTyYHWWKck20aq4YsNXYKPxSzXgpGmNcJ2Y4LByzmdA4
kZ+gw4iH3UTEc+lVQHw8fKEH6YZZ6KhDeBfkDxhmulPUYl+wO07Y2tKRHt/27+r7oayOxpyFfBJj
OGA3vbSaM58CVJ7h/AL/lYvv5RebTLjLRLBH3Xt329rVl5OsTf9+ltohPYoMUcJaW+4U9TWq9nrH
H8eqA+1C5DArXAiOS95Ja5qlYxuFFewldb9OTfZQGDUUi5JV2ER3fQ7uwdv+XSXIl/7JODGroYlp
hqBqa9UGdc6Xqv4szY9+aTbsuqQm2ZGKDY3lh1GRwU5j0x91HHGnijLlAKXxI01TqCz3vQHi6h7K
CZC8WDW0/VSaIl4IL0veSsGsDq1BVSdvK2VNLa8AJFZglKdfJD+f/YyQRMD+RDkU5MqX2waaCSm1
B3xGXpzSct3HjwjVjlG98aUO/OwGPbOkXVrqFNPOxh6WbPoNjSRQJGZAW4HVXcSWE3RLZ352BUF4
inI4eEBQjrg0pyld0oRgtXObEpZC1UtxwJuRngxMTf+HrXlmavopZ0cvquKCFAymClN9tsBKF+mo
RHbGrtKXBC6vYua0O89MSTGljpQsow0WUQvsR9DKAvsufmlWveDR/Ck4syNFk0hDN77jRY0B1BUb
vQw8YpQXXoa9USYvmMVOIdeFieylVGHpq0lRJTZ5L/IKS1kyFIeonTtJJYCBz70u05dCyvVw5tdq
gplGhSzJtLCXH65M82KiiqwhwdP/SQrVBWDq3uqDXZOG736WotpYi88IpCCxnR25RYAXqb2o9D20
it80zM3e3kiTvYsH0+XvkfvorWJmRSe+Vh3ETOT/SLuy3chxZflFAiRR66vWWly2y7v7RWi3p7VT
+/r1N+R7T7uKpVtEzzlAnxlggI4ilUwmc4mobUPprSzSwL7iCZoDjp6yGf6Fp8Hti9oB8i649hmL
EopMJSOt8aXFAoIVVHeVYnLmsnZwpXDeuZcpfCzwFIwxq6wXCgOk2w1GUvak34PJUYlvhtwp9GeQ
nmbma4TiwfU9vcxIMpjMR86rucXIIDAVaUfju7zFRpZOmzymCBM7RykOobhJE7cBeV17mIyNNOyi
9kGPEV/t45DX8bl2gk+2gJXYEwQIw5AMP6dRwx9D2nxqcuqXY/C3r6OvVaMTEa3biwQ24/4khNok
LgCT6GjJ0Og78n3H6zu7dnUgH/IHgnF7Zki0ANM32NiksRpl3+Dyn4V7KX0JRE4KhgfFGKlmtouW
Kw5GDcHAKD82QuWVOqjoKR62nJ1b/0Dfy2JstG2iIM/QD2TDEYER3gkFNPMpHBmXdZCFzBzpRqT8
mQWlo2nEjYBTlzboZUki0PoH+5JQzidau3PBZPgHhllLHWdFUM1NY8/0MNZPmtC8NfS2yFpPQ0ok
AmE4J0pbvThOEZnTNkPQTExaIHYUVLfFxvwHiyO3U2ntYsGewRrV/z1hKZzKIqL2RdoMytJzL94i
Dm27EXsphu1NgnYtQR/crL3FCHJLONzwl123y7k6AWOimDILaajGWF9cEncEYW+Uo5m6rO2g9PpQ
sqQeYyUvhXnEtCuEgDvJynicFOt7fPIbmLMd0jlDthgL1jTLDH6MygPIFvMW0gW4wSDAMdSWodw1
+vv1887FZQ48hFwiHQUCnEL0BaHyIPbHAqwisleCQVjIcqvUQPmkOBIig+vQq8flZMXMcaF5LyR0
AnKJqoDY72Zt9Hvei2b5dOzti1IRnCUCJ+RImchfGKAuIIRdY8uz6IAxAa+mtnu7vpCvePoaCBPY
D2bd6ubYgnHavAOjWiu/mqZfCze5cguWRrt6NWW/aW+N4ldrcjZx1RmcrI85J0KVKkJvAppkLSgZ
RWsGbUqEkQbQCGvmphR0XlVlLZ6BCJkKSXEUVcF1en4y1ZImYjgDUSifpv7QmpYee0E5WBmprK7d
8Me/L1rSl+P5jcjerr0hZ81Egdjrfiu7WnE/pTMG4wqHRguDEeZSS9TGeNMqq/ZJoN2E1k00HrGj
thjvSak6ouRXCDfNeEyDAw231y1n1Tq/IdjafdjRqlhGmewKEklQanCGjEf4x1kF20aUS8EgZMsq
VJTz67RwwmkfRf9cX8d6DKhAsmiRuoIOG2OGYihlsWAAJUujd/y7L9XGptZLNwlm8JwTf9COFPUl
BL48TuTVE3ACzTjvuc7zGQ0MgJZeyjGyzKy3hrjbdsE7GX40FU/3cNX+T/CWDT95GFZoW0iGftlQ
c/bJPPpgt3fLQrZys78LK80XF+6FjMe7ylsm46fzsR+JuMDKpvAiBB99VkVgwJy8gvyQ+twd5JL3
Xlw1HRTav+ba0aLLfNQuUnKznbGzsTx5sjxCQ7I8xGAPM4z5NpGeY2najNDms/QpLhFno5nWFF7F
1LSMJvALjTdSunpaFsJtCZ1RYG1nPI+CnvUuUY3anqvRz+TuYYwI50CuxqR/IDSRmerrSzxI5wgQ
pLMG9RaPlyT1DQWj2JyAdO1NjODm/9aCt8O5FQmdqufmqCPEgHBBjBa/DtUrjKBsKLdkt/4Zv6GY
2wlT9UUsLp+xbze9djSG11biXQr/jwP4BmFshWrtLE4t1qPnIbJ50EtAE26a7eIAxSrqYrhcDvH8
bXijLFxg5vhjvqArIYuJ1YktOKzRDkFAMbXpMb0DWZFJ25DqttI5IThvSxkfADHK1EgEgFLZ0dG4
HoS+3vScsHsVBJPZ4BPHH7RonpsIoVk+Gst3o2jOGOPSVybNBWWPfd13r5r8CQzjWCpZm4xEAwzS
7FZXftSYtQoLdK0lXhCMHLBVsz8BY2I+yWz1op4AVk3UmrLbslfsKfzZFLxSDg9ocacnXloLpRpv
JADF9D4ZfAmL0g3Ij3MqbrxvxLgktcQFkCYwBFFH/iPMHyNx8vKqebz+jdZh0GiN0VmMhbHkZlVZ
RHkzwy1JGAYcyIQ89uMItp3/DoVxFDQt6xClj9oeW3UjmdET5A79hJqcZ/LqTYYR9P8shnEVXaxn
YWeY8LF498+RrwTUVeNNi+dkFToz7/XK2zvGQUAMclC6AnAYaIxku5R7K4l5rQC8NTFnFcmayNRG
bF2OrjWnls0ogd5F/jPOjNlt0WfZYAJqIC7J5u7p+ldbPb8aQVsOOvPAT8Csr66arNXMANDqHtHx
KNUOaR0S2aL0b1KZYD/4A8WssskwdEJLQEmkuyHhBDG1hzFH+U3swo++zrYEBcyhhODQ9SWufsIT
XMZFKWI69kkqIPaBdXRgKULrdTgOnETm6jc8QWF8E0lBuk2W1RmK02YPJdhRJBTSQf1d1qbLbe1Y
9VAncIyHmru+M6Uci8pCt0ciuC990vxQtI6zeTwcxkVJ2dAblYhlyVVrjUvUWMVIPqePXZHwIsYl
arl4CP9Zk8SGT5CEzYPYAJYZPcfDNgIPZQqxhc6eh8DK0sfZ/D2KT4XCm5i8HEdfnognwEw4NQpa
ps05gOPGQNP67yYwQ88YITsFV1algp+Xj30/WWZvOAOC1bIHewdUvWQCTutefwDR+v2Ui7zKznWT
QmH8/Baira6g7o5v3CbPbb9XjWNbRLske9G0H2nNU8ZbvuTl7mNeHbpGmB9lB9aJNJVlncEJ1Zlo
QRmkL0YrJo1Fpe1If04ZWoSjf3Off43kQOUAM3yMRxjTQJbjGs4VD3TMXLlN+96QfyoeS/J6huUE
h/EAQjclSRNgaTq4Deg2j0Gk9yurN3l/nCRfkrdj+Vl3z1V2xNiMc937rKfI8BYQUThF0oPt2VA6
IWqHAcZVt65a7+fOBcG2RYrbstiZrZPoVlfVVgjCkevAi+e+/J5/cL8mG09iGBrO1dSnWPQsyVaG
jv5g5B3Y1dTK99LYCcypF9oskwBhUDTfYxWlvtEQyWIaMoVo0tR52uRl4V/3xX8d1++VMedCpxRd
zj3MRhV0fLruZa4z//rmrd8Z3xBMlKFqcdeIEAGwzeJQQ1I0Lp50XP/XQdZP3DcIc/eCYdgQJrAw
26jxWYqwbRaeAplYDT6YNj606W4WNtcheUbBnLhsEHPayYCkAXqY9WwXFPTHdYj1G+N7Vcxh00iA
pgwDQW2FVmJaH2hQ+J12iMFG9W+AvuMJ5htBzGoIFAL3qOiYBM+T0Jap4fYjtQpDeb2OteqKTzwI
c7srRiW32mJyID7KNPSQpS8NKtCd4XUhxtF4E6Kre3gCx9zuWtlIUIACXAhJwvhWKe3KuKMqxzWt
GsMJCnO3QxhUw8gWUPp03qpq9yl1Midav74QlB3Pr7BMTMySxoCIq9qJEJ0IxKqF+6zyrn+f1fNq
LGUYSVQUk5UJAQe33CY5pg/lsTgICjloufii1frDdZh1Z36Cwxg3ZkjSLiDwC2R4RSlLIm4Se0Sy
WjV0xRpycRsw4kVgNuXgLrZ84cxPcBn7kyehabp5uUTQUlX31S6YiYXHoxPQ0aJp7Ubmz4ZGv0rI
zJSVbtGuudF1kNpd/x2rn/PkZzB2SYKZkqFdIpKs25VKuW/Q1JWPoyULvBHmZUXXVswYZ26q5YDX
V213+acKw6kTPO7QVjy8graV4xU5y7pgxW/SgKIRF8et9sIotoFlTraocDzjqhNZ7i5wjoEkx2A+
oqKMWqIPMNJq8pXmH3TqlBiSjEVHbZ9rseGc7tXb5QSN+VZmp6etPuJbicMPuX7W+r1svgxBhJmF
PS29qe04Z5AHyHyxtAkEBSo9WB5NrFCzqXCQMHxRF7c5cVXNJbx00Kr/+l4h27CsRhFkiuQIh94A
LQIyDXPSPl03+PVWkRMM5mkQNGj3oSMWJWbi0YwHc5Hz7DHcKveOlI231ZDciW3zqybDbOvK/NwE
81YwAuQP47u4Xtjd6ixxi4wEEEsHvcwwFWAUNyHSy/ml8sqBWdQkl8Y9dREqZ1xtILRiDhEjOyMo
6zehj3kvDEcV5UZOMJVZpbuob32lTMGoCU+VDNuxNXlJoEviAezVIsmngjwd/bVfofhJ1BmWUBru
lm8y2aCYxRiorb/hH2gU02/Vxmrdd/GjtcUH4Yb67TNYY7KjcDP51/di7TY4/RGL4Zz8iJaAyaMU
sBUVqDDHQfIKxdaIznGGayggnvrPcTaXD3KCEmDMEELGMI1EnHcC6kZZqdyGFZS9/341pzhMnAOx
1KRMdBxkZHE3JCjcSsfsgcJLwq97JzAc6SKqsxrLG4RRuwJtbViOrj332mw1udO1GMycXLC3iBpv
Fn79KsXQNhRywIeKrvbz7QsHfQxSBZaSpXamT1bR3eSoAUNmYowOA4W8YmIJLSiMVM5JWXUbJ8CM
dYSxKWQFGjbsSa98KK76A092a/U+OUFgj2KUqwilsJWjgRB49koNUpj6poDs9HXTWL0kwRWIaRvI
6SGBd76HoBUzx2KAadDoQa3cGA0XIqJSxcV8NAdq1dpPoJhdC0a5FyldoKqjIg2W1oggd044dwgP
hdk5qINDvWbJ1QnxjYnGgBjdnlzy2tWLCs3N4DDWCZr/GRCIWQsVafB5JJAph/HNBLkNEVQ+zZ2Z
uUmaWRXh3PyXjM6LW1wmepBh1VXoKJ1/qDLr0zzVAdlSKz2oD9O99tTcyveBJzqLMBlm/Ptt+BtB
3XUDWTvUJ7hsZCPXKU2krzfSvDV0V0XjbHIvh/tOcqaEU9a6HJg9XyRbZ4ACb9ojEMZd6ZtW6Oqh
FcL/Q0D2Pt/lEGMzZ+tVtLLnyoM4eWtBOVXgPDfWzsPpcuXzbUYRmcSaAvOZR69L9tOE3PKTUTua
9PP6vq4WDk+RmJOn5iaVhxBIcrKHS+6mziHiXlXRWUI2teZV0MiuePN8l5xozA4zh9Aw+lDuBexw
YxWHGWE+pkKtMYQEjxW9ts/Bw74lFmZanJ+BG/Kq24RnTMy5kec0FvsEHhskeV7wpN0nr42ju7GL
Kpwf4oMeE8dwIC6/VR8qR/jRgrXCb95KWHdpNxuETSaoRJPthrzXnngU9jHvnbTm2hdCAwg4yhBU
YQeNMe01p9C7xx023gbxCNoG3rW15qBOoyzmu9c0bzNxwuVBA0sFu4qQ+wF3UGE1YXmKwnznOlNj
ZV6uqBwOHfp0enYA04QSfZIOvRSZAC0VtxKfZ9EfTE+dRPe6dfMWudxvJ5GNgqouGhcBLxXHQcCo
IdoHc8orsq5GAKerZN9DbS5ADwT2hPRDbXhNczMPL5oAcfnsrUmexWKjVttqfri+uLXL+RSVeRcJ
5Yh+7xyLUyphl876fsh+g4r2tZmEz+tIvG1knH7diwWlYH239elelZ6n/rENfv9XEOwTKOmyjuoh
FiOnsy3HMmhfZ2/OqHMdhvep2HnN2TAjtRuWTQMrG7IPCDQ6Y1vLd73qDtJnIu0LyRG1fHsdl7OD
bIgdRmMviRFgQ/WtRgq7l46q/HodY92r/Xk3sXGoaoCbIC/xleIBzaQ96LgG4c0whn2tyh+J8dgY
8eY64rqX+kZkTvdkpnWmBECsq0MgIsTNITHCufhXMSAki4FNDEJfdF/RxmikYfEgchfdFuaAVJCp
FN2v6ytZ3TtJMQ0F5GaGyu6diG4nCG8sKBBVngRrgtxTNjmyQCBRdBcicf7f4TE7l4fzlIKcCB6j
eqiVuyD10ukmMd7z4DiClec62KrxnSxu+e8nXlAX4yQVNYBNPeTRlW2dNmAB4HSPr3qjExDG1aZh
P6C8D5BgqFwQXNlibCLXYNyhqYVjdryPxbhbLaSJnIqAAqcpMdGe47bzxzQ+EnkvtJxq+OrefacB
2GKi3jZTmQUIVHQwQE/DTjKcuOLxDawHnCcojDlQBa98tIxCPO8Q3dWbeYN6+zY/lFCuSizUUAor
dsiW2sIh98Tcyg6GK3O+3yXpzhKSnfwGxkraTgFJTIoj0P+6g/pR+IL+xc+3J1mFol/l9Lbq6/Zs
T6+G29lkN6t26ymc3/D1YGFzpae/gTEi5IHHvAmxDx34Kpx8sNWHcd/4/Sb5qH5FRwLiTheFe8m9
fkDWw9GTtTMWlVF50poKuBDJMgQLuZZ9u5E/g8+OWKiGi55sVR/o67gr0Tivuzmv/rh6eE7wF4s/
OaGBoqSpGQNffTyYoOh4DW6GxMW3Fz2IsD10++BBvgXNTPhxfeE8XOZiT7SmVDWKbw4y8xj5EeUw
Cy5X3JeD8vUEOVmdnmIeYSRYXVx/JMEeYhFp0ltzxXmbLj/2ivF8Xf0nMLLaBCQxl00EKXAW6f8Q
vCEgS2GJ5PcciXjWiMhR89qDV53R96f7YsE4QVXoXEf9BNSu/BQCxclS0M5kILh70pAjjRvv+he7
8Eegcl4SoyD/Qoe5yY77z6WppaIAsvakaBzIqXa6X8oV5zx8VZnOtnIhjJaXVhJU+/EEYR4HEKUM
o3wRCARl7eQqBxArb4lD9yiC42E0wyNEzmhbBbVRO6S+83NnG+7u+kovM9bMj2CcYqyDJEJZhB4n
H6yu0ET/MPeB0xzibbE1DyDO+kz/uZGt9K50DE5ofRF0MNCML8SQT1Sn9aK0p03WCIZJMnDusEt3
y0Ash+bEbkhVG72xCGuDGgmZGuXHj8TT3n+pO+Nu3kAU/djexD/yY/HU3s4fKNSGii25Aef1v/i1
a9+Z8Xv6jMBUJPgRILGtkvtE9CSyyfObAgohnK/J21LGxYWZSKH5BCjdyt4xU6WNVvmRP9/0L8Jv
Y6OgScDV769jrkJCVRziTqB1RQx5vsUpHelkTAtrigQm5M60y4gTNq6wTn7RA/2BYL9iHItUmAFR
ZI50h4GH3G8dwdLvntAO8wsz1b+1p9faEky7dnO/cobSMsBA7cUf2m23TwTOLl94WhiVBtYiBaxd
CnRJmCJPOiR6SUoCZRlpJw87qriT8btQeTH5yrIRioMUEP8P8bSLViA1y7spFk0YbxIXntmF/Yai
qWC2dKpqoaObkXGIxTy6Dc2oK5y6yKvbYciyx3gm8S7L5bzwA6gHJFZVIckra0H2KAtGdSMnI1S8
ZWWsQKOlQhe3GYYmsJICzJuuFseTDH7PWH0Eo12ClsFG1rZJ06BhR8gkgfdYvLhQIAOE6Xm8CsBe
BA0UxgsGUxoGdY1VklQV3Wmgga00jbAd2gWwakGELA+Kr07d4KOU/deDgQu8oYM8CaNXItrKzs03
14chTkvcZbEsV16rp+GbMZESCZuaN2Z6easAauGPQa0LlFcas9LRTKSEJlDCyDp0B+oSjbdRqRnI
5Y4Dx0TXoPDlFpk4k8jI9p+vKimJUAwZ+JyjqWz2haGVRzlpjQ+jJPHIwbos4mHaUcO4M3ioZLDk
sESSI4Znh6ascE3Z9Mm8Kzajo0pOl0EDqUms9AajEl56E/qGo7qZC0f0Sn1e5nplwWe/gXF8Utq1
QzjgN/TJjaq+RPp7ClK6656Oh8Fs6pSKYVcYwJjpXdDd1ZGXxI/XIS6d6dlWsgn4epybVpgBocyT
J0nZBjGP8/cQ4DHCZDb+gOFuWeXJlagPCq3A9o1nDhg4Y02/H2jKWcVlQvJr/vUbg3HYfQumzVYA
RuVmkZvc58/GjbiVQ1famX5kSaU18z7O2s6dLos5x02sR2B6A2Q215YJhtqeE/hetv0yi2JMLEQi
uRAWhPpGf4xsuUa1Qn1QHM3KvcFp8Hgz7vQdtUXee235i8/jh2Wa+Hs3GbsTwGdljlENasFjdr/0
EdjGu7qX72Pb2OouOmo880V66Q+BzWv5WkVWZLBWovYlgYjq3FY0tYdWUgVkrYgthT4lb4WeWuro
oOArjh/XDXPlIgCZAZh2FwkXBN4MGNyLmXV1C1EM6W7qF54k9MqF9qhBY8+fAsw68kYM1g40thbj
2uiugcQ945C7JCrMsoDuMEXoJ467PPmJ4e3rq7oMFoBwgrHY7clxq0ktgHoXGAK14t998yqGThLx
DtxFa+1Sh0fyDkw00ChEMeMcpVFbQ1aVkdrBs7grH7XFLGSvMlDdmTjP6JXPdAbFLCga5GCsBdD5
YARE0BIrjx41EFJGpiVpSILa1cyp0q3sII4WWFNVA4RyEju9mKm9iS5h0OCX5V1FBitVkNlFS1TJ
64lZBQLXE3o7CEbA2ZaGUNYqnaY9KieYq59iyTJBKg3CArdRqofrVrHirURUdv8DxT7Wg1IpxLkF
1LQQMDX0burK9+sQK8YNi1j0XcHvbF68YSslR0xXAmLoQycPyH2KfFOU8ppn1nw9KuNQKSULtS1W
dW56HfojhjCbcoxdeN38EGd7IXkJ5a0KXY4YPRnVfh7tIbkts3sQP11f42VKb9GQJPhWKgiICILx
c3CtVfU0CpTclo8oqyGjdGNs3dRPfeReJ2vyzKOAdyw0UzrrWfADztle+4rI54moH+INL7NPH1EQ
9D5O1dyWMIeadzgSsXd9gWsfEQPuSwsAujZAQ3a+PrVTi0DD0wJkIS9qsZvlIzdUvCQkWfZQAXU1
ch5gsGZV4JS4n7Rc0vA2Vffp4JgW9XprPMaH+diiuUHwfsqbanN9XfLaWQNJNlRODCieXAwZzqVa
tGqFheVWY3W7t8ZtEwtDIyB066zcuusd2Tdv0cB0G2xqSM1sczuFtJAV2qHH+zGXicllB05+jHy+
y+mc12XW4Meg4UEyLaTNAhs9B1Z7n3h4Topv+gPEq/FAiu3bT85GLH83c7mfYTOeu8MshATqByhf
vaW/p50jhW5lKffd+y/jc/bHDXpANsONplvJUfeLwpJsLr/VqpGdLH8x85MrqquUpKyXb1G45iN5
6y0UtQ6qD6OzR1c4HOVjycn3X/ZDQA8cLgnvaJg2AaE0A4nLfgjrAkqzrQ+638ltDsh73TWNm96P
HLCV5S2vdAPymosKOStzOYVpUc81CuJDuhFzwZrnTQwx0+vfccUVQK8P7Trwggit2QvYUIsqLg0J
JjRJNqYGwTjMQbhM2yNcX4azcQkiZIFs9/meBVDVamihQ0DntvGjV2Wwghu5s8TH+/QtcsNkg4RE
Y11f1trROANdzvGJbchClFMjB+hgN364kSwD8e+meS9f9YO8ke/AcVN70SHfS4tKAQd8JdSAdjQo
UNHPqMmI/87BdXMeyyA3IJrhBH51SLbGLlSs8UO+R1h4pC+xo27j9/Q1fkz89v06+IqDAokt5J90
dMsBmhlFyCvoHERBhNiQHoLoNq4Ouvl7kDl+cMVsFkZ4DdTNGpI8X/fbyfYaaUzblGJscaheJOVN
y/7e9pFnIMhlG2jyvUg50KZrJ5BsU9AeVdaQOjK9wzTt9Z1a+Up4HxBYPgh6CO7C868kZ4GiDf3y
2MNwXP40GH6hg9pwK6oPARgXBW6ldc17gGoQ/gMamZg9ZMc34ryfQPs7Ubtt/cEFXddPs3eolYB9
nfcCWjt1Z1jMARDQISRHNbAweZzf5gfjM/I0p/NkT76zwQF/ED9E3ktzxSrOMJmQSioqaL9KwCzc
CJIgBa7IyEnhjskhum2tnRHyjvmKjzxDXB6CJ3YoiBKGnjsIEuq4gH+JL2lot9a0nazGMd3gUbKz
XbflKZAsy2CuvjNQxnCGRi7AFLks03ychT3GlgbNJm1uUbRYXrfRtSj1FItNrBR5r2rtCCw8wxoX
IkmoNdvKI90nzr1+bB5D5zrg6oaCPQFWCgcisTli0G5SeDURzrKb7BnXTaI8VWi9+0uURZFnYRrD
eAhIAFmCaFEMxBmPFLTwtSloqZ1SwmAsj9XsYikMCGMbVQkijWAEiBpAKQv6wIT6Dc9RXZj8IvoD
8RSCZzgmsthHnigNozaOUP1JZBg7cYaw5JjAhUP/QgAG9G4WcREma992ZQn2c5DOjZXp0MoxzAcp
Q/PEx19/EkQAEBNBV7wuygp7Sxd1iXdkCZUkTMBn1YgJjtfwr58FkHpRQJIkifjqeIAwaxGaIlJr
HcTnNCJH0vWOSiVfDjl+aOXDn6HI505hyoagS4IFhaRbzPX6UtzdEb3x/37HlIVxDTUVBWl4xg30
I5Ly2gxu9T5Tb9qRHHQdM8F59y9gVOSIZfR6gqmXrelOsyBrtYqyeAOZawQ0i0i0wGPdXs7CmUvD
h4G6HG5ByClDHYW5LeSiosjoa1BTVlVvMGMXVPv+EGpOkyUPozA4UcTLfF9cvwwkc1kkBgb4xlYH
4X6soDHdjcufYdA66YiMXeYptQ99zusf7MJvI2uMAgbCUAhWQaiSMXF9LrRSbVFRNYwGQTWeJkMJ
jofS12bjoQ9yTox02U244CHiRWILrAvIbp3bYRSQLuhy6HQMQeV3mVtqu9z0C7Th689p+iJJxyh6
M0NOZXxtlZiLUhSkNBA8scJciKqGOK+RbCX1LozsYmytJt43I+Sde06Gd8U1obqHOFte9MbwKDpf
oEzTbK4KQCEI3uYkuOmyFLOv1e/ObI/Xv90alIyAEJNfuDVwOZ1DKeClH9Qe1qJqvYjR8bI7GNHU
3pRNJVhtOP0LTwWBF0ybgJVGW0pf53iDjMbCQMaBqGXNxcSDZegoR/ISMWvfCgpOiHKRjMFAJzlH
Mc10gvWghlhIqY7ZmVC30NV6jKVMQftE4U2Uvl3fx3VEsqxtud3ZWl6l131WV8bSu6H+k00g5lMq
aw7rxkqM1Gu4jeQ8vOX+PAnQmrFpCz0CXpnHv8WotRs67kYoqmM45ajVvHhpxfWD9/57ecwRn/DO
rLIUG2rQwSuFJ0lTvYKnHb0KgtcP2PUWUlG2HZQWkwnlXqxhTOVtRY4tuoM1Kf37e1+XT1CYnQvz
rk6TpZdnjGRPrIO3rq0OZP4VxjWnE2JtPSi2winifgG3OWPrZAZvyJxM8MT9QzaYdigIVsRzvis3
zNcUkoT/oWLOXv1Kokx1AGE9jBFKTiS+ivFrgCorDZpjFf/MdY6/WIUD76pBRJBoQR743O6mMRJF
pVxuzbnc6elNRj5rtJ5q/5RDuO3J4/VTtRIF6pCqQRCAwAa7yHj6Whw6sekRcaSm+UsAySqhMedF
vOYAEZ4RlHwQpl1Mc+EQiYrcwNcijbMVO+p0w/QDNQ10IKqce3LNHhCl6SgtLSV/tqAVSxXecDra
VhJ9g7lGKxM3ywD89S27TN/idjxFYS4PTYlzalZYUJsp+acwq9ouGEl9DxHH6VkSZn2D6krpo2sl
Q3Jeb/ZJiVo5qDYS8042h/5Ry1156LfXf9bal8QWm8jdgLn3gmGhy8qZZpGCBJ8Z3JO4vB+r5+sI
qx+SQJobDgRvLHaYUQ5Vak71ghBXabzrxVxK/JFI4JxKSjX42UY9L1O6BonEG1ROoJgpwoTOD0PQ
EhI0KpwwJiffBvF1TsmxRD0dcwC5d311lzkO5rMyB8+MJzWINBiPAIW9bPC1ztVmDDZElpY4RUUw
3uM3vHt07bSjqwlXNQRBFZlt7pSEsNZnFZ1NZd1uY41s57i7CbJxM8GVBXW3S5Xaub5QHiSzp32h
TQENAQmpKqtVNGs0frWBk4WBi65LGv8Lf4b3pQrRKDwyLyYr+2nqlVCAP2tp7He6+EbFcleUqMnq
8qGdwEuU6+71Fa5ZDURzySIuCalt1qlF1TyqiYmQS0cBTpnRbJzTvVKgzmKonFTcaqiM87b4TwDi
z7mFynqSqkUHCw1QuiHpgKlJ4IZekv4adbCp3FbBoy573MniVVcHi4HNKOg2YlmrIrTLzqmytMQ1
uiXR/L5uUy/gcvisRUHIrv8HhiWpaowphB4oYMQ6dMP2RUDRoiq8aJqtnscvt/bZVIjJojsM+mkX
BMChKkiJDAFZRP5BD+Vh49OsBt0W2jGCmFnqXzeS1fN+6luYqy8EWRwatvC1tI7cxvVDYeiFlRaD
n6mhJ8/Z+zhjqCm/A48R50Zc+3bogEBFAoEzkmSMzehVT4Mwgc2klZpapar8Ntt8h8pyxYnE1u4E
9KTBVf8vZwDj0uKW0GIeBcRH3fReVGZkkYknArz61VToR2D4BYwSZFnsSZycdGM+oPVokVqdLAwb
WUWS4KoHYTaXJu6i5wIeGm99pHjgRhbi6nMooxCmeZjRzqe1rSHtWpOE2QHBZjlakA01NT/qk8aw
tEFOb5VWjR7kSO72RldHnDzN5ZrxnINnwS9BCsVgy9AqGdShRBRgo5LhDpo1BSBeb1WL0ofrRnp5
/ABkoPqkoGMdc+nMikk/qB0xkekPmhuq/Rghb5TRDZ6q6CjjhDWXRnkOtaz55DtCy7Ak4EmkYMUE
477pmgXCKF4IwQNhDLJX1aaSlla4HPPPzYcp9FaqcgKhNQz0MsErIl+C2TrmdMVGX4tjiHYZEN46
WtZvcj3ziMBLkqzAoPUaN5qBLAJBNf98vyYJ4UIpId9MG/0nqEZ8PYD/CMvwr2NavDu+cVgRASIg
HTYQFAq0HCICpeA1wugGqsRxh6vLMTGT/UVUgbam8+UIJio8TaVh16agt0WjMCxTK6jVdjyZoxXH
C/FIBKrI2yHTg7buc6iwqnGGMxOkfdAeyQ3X0DE4czCK2DHqH1oZeYZU2TOvh/wy7FnKfXjJIYmL
0Q+W3EmLmygJYqAaWfZU1vWLXOKWFtGjItLGUgXIsYSme/34rvgJCQ1i2iK5qyELydhIT8Ik6+a4
sANd9HrykU2DPyPWmlQeef7yN52nQWGI30islYCHI2zGEUit8awaJq5QVwhUdx5/qJg5bt2KVz64
tBf4YrTJIOWu65f9zmpcguQZtWo7rdtnpBSgECAnDiUlT+xsxVyAsEi9w/HDCbLts+C8iaDthGgO
mYAdMRIQz4eVGzTRj6AfPmdIE2Kmx5YLei8hI3T9A/K2lTkVWVsE6JXHtkZNZekDwrjbZPA0+TXW
DbcR3nSNc2OvWgyYnjUToiSXMVCnK506NmlhSxq6qaLjKE+OGFi9zolb104D2j7/DwelhPMzWENF
rww0LAzsI8hcvyrmbAeJLahvuflqCDwe/8tARAKUauLgL3cZyzyiYww5Cms4y0rbyyDDIOHfF+ak
RbgVsSOqAEtYdb6gscqQaOjgv0pDFjHnjDnDtM1Nq9JLyjnVa4tB7hgMTF/ehC2Go6KWCZmso/E5
LC1VveeGVF9RNXOaVRNFraW5FCMabKDT1WKa1gF81ag21CoDda/nausJU3IXicJd3ijqLpCHG0kQ
doZRbwW5eK6q+VDKYegIFL6mie5RQ1IQy/a7QoaasoCILBRJ710/IF9zgBc/FarKS9kV0RDbwjnU
PZro0qiA6qnmlVK+ESN0wGqiU/amHY8R5q8CWxx/hbPqJFJom/1f9xQvpQICWRrkypAwY8sGzf+Q
dmU7cuu69osMeB5ebdfY1fOU7hcj3Uk8z6P89Xcp99y0S6VrITnYAfZDA0VToiiKXFysAlQgCcbK
lcoxHCw3bB5URTRX/NLdUSGOAoAKkvkWWzLLs7zOKxLCEcAJBa28M1U8LYv9+mr+LoozqwkOYtUA
dAp3xsWMuTbT50R1cCynrbGVbj4mP/8OPkmwstStuyOfzesDBb0XV6f0tnGzl0fpKTpW75YvBJle
xtpQGG9nvPwstJiwYX2f1IWipVC4nNJN0T9bhLZBddN+Bjld0/Q+CZoHpWps1xDOt+QuNl6dVDpi
OHaIO8LuWosNyNYT5zuZOm+qlKssEsGcOecYKn6JYSPeosFY7R5i4hKVpsy86aL4bX1DOfcHLU4i
GYHGNQNzbc+9kl1Xc5pL2E+zedCDm6H4pgHkOD3Y7Tdd3/eBIFbkZCOUM3nU7S+C+I5gFjKJkxIz
dPyyuUkJRhV5k+KP81GX3h3N7cZnaRBYLSchCqk0AWJQQJXDdnSlQ+XUoCbHVPq91O3se3lTeuob
3kOmr/v5Ydilnz/W15VnIUuJjJ4aYqq8AswQxRn5lmjlcQqN21j69vdSULgDQBdYZyTpmNvfrB1K
RZeXYGkkm6Yjh7ppfTSRCe5ing+FgSg49sAcg1WaarvcNWdMJ0ynxq7dRqdpOxzAn+Ep7+VJ/0Sr
vKD0KZTGmL2syAGy5JDWbdHTuTd3GOd1Bd7zm8zFQ1o0n4B3yDQHSGoZkTdgAMwajokd1YjncchA
Ia+1P/F2Xd+kS7wY/P9Sgnq+epZVGb2cQwJofrND900Fo5mM0qprKn56wuBB7zvyx39frwOiBTeO
CjAtXksXeb8EzdSD2cJHyU+KcdTUzZiJ7IJaMXsbANSAFj8ZD1qEvueaBUajBs00ll5xSG7t6yfz
h3pwbuaj/Jj6ng2kGPriQMTnry8o72wBXGjC/QJdCNfFSE1JVAIAAJ+VN37RmG6oIcMhShtdMu5h
25ZiqOEsjJ4UoRU11QCncVsSd/AREZae/QR8bbqzrstT82Lu6yvnMAtcx28qv8tV/dKPOW1GhVaa
Kod+6u59guD5tjiN8Fpb7RH5v5/VqQb2b8DgcYBtUTl/lY6bvvey78QnrnEQQuF5V8RyHZjjaEqJ
GcomPqdrN8beegRRyZXpVxv1sSr9djttHF/f16f4Nn31QMq3vtdc4QCBobAJK8ML8nwTQtMuHaQ8
cTrNqz7b5S3avcf7NPKL4Gcz+rloUC/HooE2Q8MUHo4YjMhGFdnQNLqTdpWnxTKQj+ClHjEz4y62
YzdLYrQ+CC5Eji1baMkBxAM8pmjLofovjEwig1EjG1R6aQGOoM7+HEKEqpr6172QuPmQzAUGjT4L
kI4/l1NoShVEsUyf3410nEe1Q0naEPEpX1JHQAwwHagzYAERcTNHM4ms0MxBUOyZz/a7dep8C6jK
4M6JXSBkJ6/35yPGRknX9hbT2NYthedmz2Qz57VOGlL3NWSrXvsrf2lO2Z12ldeuDSN1KlDoaKDL
fpZf18XSX2UO65lU5rDaaQ2DySC1za+m4aX86xEPdEWRN4H1Y2CVzGIUVZBwl4DjlJ7UbCoZBaIU
cJInpT1hTp8a7oioOZEXK50JZG6rCoQ4XVVRgVfmrjspJ+tqvnI20s/WJz464OSrdr++hJwzjkwN
zUAh8UX5E85tE5hCY+xk2KZVTsfemXao/rmm80uzPvDOdAPF2oFASTA5jbtvoF62UJGW8SZj9m0c
inpM8SxFCN/trXC8ySXdX9eLa5FQSwG/BvZPZx9+eq9FpYH/MIQBiHT9JYsPsXzdIYvRe83wrIJi
aL5T8SCMv2f9bkBwJYp8eVouv4DZzNTA2M660HEmglk6alav3uq18bmu56XPVIH9g4PG2ARUjDT6
EQsflktGEE5tW6HJ5VEuUIw+dqBx0m8l+ajrP9dlUVs4P27nsphtA2RBKnPqn0n/3dJ34NBMppMS
XzuJYPPoD50LAkpjsXeMJ2u0VIF1YO9A4baR8P926A5WLLrf6OXJiqFYELRJAj2JMOp87YgDKtDJ
oX4Zr8iusj0FIxmU+LYuy+36yvEUWkj6ncVc7JLRzHEc5UoJdvd5n+vgX3CSzTyaD+tieAqBIAmQ
AdTTUXBj1i1LlTrpUW7CJIT81nLCj6mJr2WkXtDyJ7g7eREapWA2UD200G/CLh5A9nmmhZClJtVV
34d3MzF3FpgQkb7Ypmm3l7U7Bd3pWa26znSjKo+YM3kKWwP8zB9NmgpU5z1ul9/DLnFXI8vd9vie
2Qhey0HZ6I1yxMDqY5JGdy0KCRkA+RbSFcAiRO5U/PU5RBSBxiG84lVE5awfHQeVpGMHlHzROm6O
oVuKB/4msCt6uYRH/dv6RnPsCXM8kNIGsFlB2x4TUcxm2JC8wpivYp4wvWRHsu/zIHDSIhmM+zKC
Ms2cIKowCqFw52BXkNCvhRRJHJM904Qx2bCuJllpoYmOWbvdm4QO78yPks36eomkMF4yqpy+03vo
YhKvCIGaOyD/qNpP61L4K4Y3ugaaHtQjGH9iK3NiwQwrTKMGqYa+d9BASxyBK+Gr8keIweTmo6kf
5bmhWy9dF/ptbu0T4k29AIRwea3AnJHARgs5eHiAqT13jXVhBclkYcGkFrSHY3eotPrU61XmDpnq
jUqwU0dR1YG3fLQCgO44hMnoJDuXmSVW2jh5UQHHjglkxDlh2tXO6ZTn9V2ie814fRthHXoYbYqB
ZuHrmPCQYFheDVsw1Wsyo4s3+FiXcHlP0jQXIiqQ1oHzhy0mgqG+VxsN7wrLjnN/HCKwxkdjvlHa
4n0kSQ+/GOYC/3e5Yed3MzWbxQ1Di6a9XuJu7sAuYN8kwbMToM3/oSxOkyqA4nOKbsCkgVkIBVoH
aXWdfsxCmCOjxT9Fa4UXxfahjF5lzfCSnHimBc68Au5o+pTD7DFwRFHd5cqqGDeBXBsAD0D8sdX7
GeFO5+iIj7vYH5w3XdsE/XHU33vZ+9sthCCk2WkTJdw6e7vFgaL1bYkIteq/TeZb0BzC/qVRj7OI
hOrSGs8EsdcWhsZZRjYiMlCab+BOcKdpt67JZYCvIrkGyBQSbCZeu/TULfaq1Ye57DoTsdR0NXd3
ZrGTotcm3NfjVaVeha0ggcjboaU4xg5L0NT2TQ9xWUU8Ih9m0uyC+F2a9l0iwtpyZYHqAaB/IIcB
gDlXbZgxxwb+BFe+/NLZyV435vtSazZS07uAqwginkv3RLkhKS7exixIkGudSzOkLglLeh+OY+5a
1na0n4Nqs75Zl86dykD3lYO6HkbtMjdImQw2KccU0Xz50yAPdXKKCKCQgtQhz+bQEIVnH6DQQFow
66YodV5oFpWi3JtBjLT//boaXGeEqwMvu9/+j1mqXq6roqqTyisL36ye1eAz1G+15JCDcj8V5Vp5
VoAz+kcY44yQ2436PsOFaGNAcJweDOveMCrXkg+t6H3OMwE0L+BxAjg8Uq7M9nSjPRZGhIWra7Bj
NDsHnNIGpj2vrx5XCubqgMUFkSTuqnNDi5rSQJU2qzxHuidO5arOg2SJZi3wLA2Byh8hzKrZ9SjB
00LIjMNZHtr4c1aOMiaqrOvC3RyU9BEVI2V8walaVFVrpTHE2KlxlYOhZY+sQuvq4fRuYaykGga5
4AhxJRqoSsLdyWhbYPYoMqLCkAPcTUH+gwYSreXV0kEaK78rd+vKcdfwjyjAT843atCLrk3KEuZA
9m16qMFz6RgIXgViuPawEMMcVzMw6r4fISbINubw1kcPVfyyrgl30VAnsVDQsqwLGLaTRHoDEH3l
qer9kGw74yg7AbCanikCfHOVgfOR0WEE78D240bgchq1HMqMbbytiOYlwO5POhHc39ytWYihf1/c
elk+2mZCxaQ9mMMTDN/aEMV0u/IfXCltLv0/dejCLuSAry9TlRRyGiM6aL39Uszhv2z/QgRzUpE8
DgsUXDDSOXwwMJXOuZ0nQUDH3/4vLZgz0+pOXxvUkFsl3UaYL5Tu6hBklXrpDsLEATXX8/gbkeqX
PuwDBtSiY1vrENYXEcjrRtqiN+8k493sbb+z8s0w65g/0Cdgex726ez8d+vJRg2mhR7qOoR8uNde
fRr0XdCKMv4CKzfUc7NQM/BQ2RVkZI3jWxFmDDquJcLkCmyc7bipzXLE1HEIUULf6TaDvTXUoyVK
XXFtA/2+wNgh12Ob9O8LC9dkEkXKBClj9RkUbk02Q3aP4QCeBQLndS/EydnCNBayGFOPlDGerAGy
1J2y7Y/xTXlTPqPKtbdmF0QzCB7u+r311692KhTNUVgsXFAs4W2kWy0eORXcq/ykgSAz/2mJPDj9
7guTX4igAdliDZMw6zQ7gF5m8WIXH5PyPXW8wX60R9UFNliwitwDtpBGjXMhLYi6TMlqKFSBngpj
7t+Kq8a1rqVd7Ds77ce6NL55fK0e42itAdP4Rh2v6QazgbW496NpAsmGOxofpfGyLuuSXg5Pv+VW
MbaYdlNrtBGEyWSfb2QvftE9TCq7GY7NPj04z5LrbIZNd5R22q55iH0MLlj/AtFGMgbahuEg1yWW
NmqMPUAFw/SK+Rg7RXtTq+tB/YcXx1Jdxi0D/pc2oQ5paqF/YMhi7AL8tCWNcljXipM7PVvX38Cz
hcWgEaoCoBDr2oWbJngyCt8CEmlO9lPvl+a+jHGHRvtAtgTLSRVYORcs8HNWpsiowM7hBU36MjjJ
wZmejIDKRLu9k4CNLPHq5l8eJ1/HQ2N8cxnMbRSmENqPzTYHmVo9euAvUNu3Mccwn1GQGOZeBQtx
TIITfVh1KlP3UvRoVALRRdNVD5lkCbQSLSXjYlSpM+Yhhxi5/DQSr+qOVh8g+7iPRo9g7K3o/SBS
i3EyYVZF0qRBXkCure6mLJ/U+nHdLOknr1kH41qGOqtqh4qYx8eJfGhEEPVw01iL83WBCraD0EwG
CLCn7mUm0oPiJG6lRPfgz9wQ07iKi9sqQy9ibopO3CWA8vzEMY6ksdVaTmKIxtzWFy3vT0kWXmHk
9zHT42PjyN6MMTilYm6MSRbcD3wfhijfwvOI0pydXw8FuDt6rcNllEi6l8mfchLtonzeKnPg501y
DToRQU6IaysIINCqhEczKEPOJWpoRZyyhJ44Y9yY9bgpFB3sZyI4PvcqWohhDrbe242TEKxpFw/b
3La9Zoxvh1j1c+1n5IhocjgFMGzhovLKaGXi5RfrOTKuwbsUuXRshXmor5t9CLacA26gYzK5ylty
EFXsufu3kMuoaTadNoBxAmFfh8n1eeo5/a7DuAF5dtXyNR0EPpq/ql8FZsZ/6UYyt6qEAnNQvkjA
89qvbenP7VYT3a28cJZm5MECYFqgoGAud8NsjX4G+MrDeInDJDlXOPz3SWNeD1EkMhWet1zKYo4f
piYUpVzgDExquotCfyzv+3mPrM7GkVxMsQUHsP0P67gUST9pccfqeVjVWQz12uxXbl9J/a+pewZZ
rhdh3Nq64+RZCH1cYwgIkKmoEJ6LavqhmzLwa3lzurUCcF68q/YpIOVWVX07FFLy8XzZUhxjkHlp
aVXfQlyNiMjSD1mkupJ9bwNlNDsnu9xU+c/eNAVKcs1loSRrl1HWWZVGtxCIpmk3lHgdALBiiigh
ec5rqR1zsWolerg75LG8cnxPZU+O7lIRhTfvoqP5eczgQ9nwYvY7ikR9aNbwj6Vd3gxV8IB4QXDh
iEQwd2lRSpVddg3Cgyo4obKzqVvRQ5G7ULQTFeTPlEOGMXAkleq4sOEoNLQtK9FbK09uImJd5R7c
P0IuOpOQCIvtdoLzswh5n7un2IkOMRK+00crPSaxcm+DvHP9NHGXDoBQFHUtB60sTKRTAFJhBy12
JyXvjXOn/z2LBYppi99ntmaSCzJINECMTXNvO/FtlAIxEJbSJiD/kvsA664NjAKwiJrG7JEZDfEI
HhTsEags3NCScjfuu2MdiepnfGP4I0hnUqO9NWVqakCQXOFJUb3+b7+wwKVyXcCXNmxcISNusmK8
dIHAByNA5trg3emf40jwDOMAK7FDIMXGNgFYAzqHc3+KirdqD4Aje+QefB/BvT99lkdQ7Qfb/FC8
hrvpWOyInx4CNzuKEMBcX76QzTjXQmo7YmvQkdBumjCLvCiP0Vg2xd7sYJpUmu1HvJbWTZ5z54PN
EN3RoPgHLP8CR1QYSYT+NiCuM8yi9/UB1F1uU/qS87IuiPfyBIIdBECA31KODOZwpWACM3PTARLQ
6Dc6yXdSNm+DFI3szbzv9J8ABdwYSKAlxDwlhgjlwNMTcClgjSmtBP5/vrHmLI/FmAAzpPc1JoBn
arFRxtRx+7TsPByiwpcjUEau68zxJ2hIQ3cAEAjoRmTBj2rRFyRQUBzLAszkceaPkYB6YV0GB0iK
oRMazUr/Hm7EptmH2WjNvEelyiT6XT4AlgVp3ZWt2MVRIgTP60m6Q17KulIQf3jqnHwHuwYAXOaQ
unGI4VnJ3xP40U8CmB3sQCBHYAvRFVHlfNKg92B8GvVjGqY+Bj1h1YkbmI7AaXP8z5kwxqn2KAPL
lQlhUzgBuiQZxFPNxnCliHysLzXnRoIkVFLxssHjgz0rRY1khdMirmvIkGICI8L/LI4lXyHSoSax
sW0yR3FBGPezm8qnddk8LcHlhIELqK4hdmAcUxEFdgfIOhygFR2KENxABRJwvag/VyRGZY6JUpC5
tKAi0LqNmrt6H7qjqFGT48zP1pEem0V83BWkB6cjKoXSbHroBbZUv+q0jV5u1teMd+aX+0WVXcgh
CRKVLUZGeyFpbyxEjTWmX1WNJ4HXfBTNuOUZhwFKYErXhu4m1r1F3dyo2QSl+rYdvFpTQQIqm9NL
WaD/TdaLH3GGCSBlMyTPctPngnc3b0mBZrTRfoemarBzn6vaTaAz7ycJcNC5atxkbro7o2trPzaK
1pvnqRfI4y0tCBQMSgGGIQIsoQG4C4ZQT6FtDTKKoX9x2mMf7JXwOu4Ex5uXukEH6h9RLKPBXOa6
Eevwb/pkBK5iDB4po29GZ3qpGrymfXMA7PWTVOqByKKH6u8CPJOYUpbHjnl6zKkzhyF9ehi3+U12
220dN97cFVtQks6YuUjLFO3HcA0CLUPELssJB85EM6ekGMzajGnxzCB3iuqpw33XPqjpKUdCXDQg
WCSLMZ9sqJV5aiErnMZT0Ztug+nT+tBuhiS6SwYHM1gHwb7yRC63lXVorYEEO3KLQJMld4MCxhRD
uZXKxksH9B/OluUOhnS37hB4p4SOuQIbmIIcFftatpParkYKt+jxz5Q9KXhW4tQnorHDXN0Wchgv
iip+OyQa5NjB6F8Xflmg372+k9KtrQp8HFcUbgWgwMGYCyD9+cG3pD7tNQMOuwTxdYjxnCBgrTu/
a5S9oV/ZolZErjgaF2MNcROyYLnAqHLjd4mwl8N4X8+mApY8oL1IXpIbJ3cUP4uD6yob/57WAV3w
aHoADzHerBdIGa1GB2RMEBxX+S1ldMSAPrnerZsHV7mFDPr3xX2RpIUWyCNkTIn10Q3pVRDHHl6E
jwigD2hSdDVJRMTPE2lh7hr4d8HDfcFRNORjbc8UrTwqT5LkOeGbNR/a8SlHuVCYLOJdUUthjEcp
ezWILKSiUc9NvGj4oSeYIfZ7fvT3DHnNYLyKjb9GlmN0NLIEQJsgr4iGtfMlraJ4kBMqUlLm7aR0
x7mLt/1obtd3jtPLDDkqbeyTsZCgmj+XM6Mhra1pEKiOvWtqj2GMoivY6dAO4avhJ0pcyExJGIOZ
i3rxeIuKIQAUOIrjYLC9uYmcoOmkwlmXUQ2V7HiTx8+y9dKbx9B6KLQY0BpBKMjzYr9p8dD4R8fr
0C9amCmYCsKklbCmSqQ+9iC76HN1E6HJsClEXEncy3chi0Vw2FME6FOKddXTHxFmOOSYheMBoPfc
hPEmLsqD2k21K1fOrS2HL+ubyosxKFE2IJKgc7+o1qOINrS9jIvfycB1ETw4CKkAlnMdKfSKSoDu
EQljzsY8o0szUSBs0D6dcKd2mZ8lr3W9mdDOuK4X/Sk2pljqxVy2zdyC1IViMgflRc2+g8PoH34f
ZXoggdEoht6gc/sI5S60Kwe/3zr5oxINH2ou+f8iwgGMCEPYQMLNiKjkRnNKFO3AQe9nYNyWq0gQ
HnCob3CiMWfmPyJYwsmiknM5SxG8W7dl7FWn6ZDuyF39Td+aj6b7vfqFaeGbctNu7J00utphXUG6
Bxd7BEgxHa5tgX2H9SdBN4wJcsGeJXeeUbikxeQKUdcgz/lT3PL/CWHCBPCYa3ZDyyCa81xbhzzz
1dlGU7Lm5dNt/rmuEdfqFsKYSBZUmqQ2CghTJ8lVwOmni4JI7pqBRBqQaXA8XfQ+o9ASW2qD7CYJ
gb8D3Q8mt2XPStIK7JsvB4QLcAqgk2b3BsMVcVgpSs62o3En44WzSdF44StKK8qOcXfIwcAFOFoE
jewzR5KTFNPp4P4cudl05jHB3Kvup1Glrlw8acHD328RpftCuwMAHxfcQs6MERWFBZOvyGuHJKck
SoLxVu5LANogzz0DqWc7z2wIMMfvFpSorWMkujJEMpiTE6HK3RYJZBBz6yT3mnGDQHt9nXgX4FIN
5txUci+jCgUR43CKEhDfHqreFw5gEynCHBgDU4TUXoOURmu3eZ1uCZB9edds1pXhXTyLFyb7crck
1elG6gToDHTbjZznFODi1PwsnF/rkrgKfaWQLLqsi7ghcXqC0BqSKkwTMjEJIjd3WSsI+LjpyKU+
VN+FlBrNkaQasWxDPN8btuSONa7tSPFNPX0elM6PnA4bR1D7BSvQ3A1uUcbbLEtumnoSfYxocZmI
PpOzttDp870/SrfOI7nHDGdMsXUVy3V28iHYE7/YJM/2q2i2PTdwWi4Dc0MS3WhVkmCxJ9t5GdGj
G8/lNgPhqVVGx0nXXTivHfgh/Cj/BwjiWeKAOeUR3ri9TsGiYXw9TR81CBPHDQjYCChOlMd1m/p/
9LSR9wL/LUZIMXo2dVeSmuId0cEVHDKi5VvkDL9ZeXhI6gnBWtYbXmokj6XjHOWaVNv1D+B4aDye
8HrCHY0eNfZBOthBpJXAWXlhGeF0fo6lDevyjHGnD8dE5Nx46kKcbgK2gJQ+ahnn1p3VY+KYCdIH
diTd6AriYqNDziv2Okw3S0FDSSJzQ+TWlUm2X9eUc3zPRDPHN9Obrm0yaJor10m1yeqXIhCI4BwX
iAA6VqMZZjQlnWtXmFUQTxQAktT3Se9L+iZxtsFw1WkCPBZXF0ztRW8NspUYI3wuaCCpYsQWlnEw
9yo5RuVLMj6tLxdXl4UIGg8t/FAmmWEaxBBRxJukv65BCQq+3HnaO6KBC3ThmVgRjX1fyjCrNjej
M6UVNgbE63l8JNX7FKK14mNdH3qQLqSgxYq2gmN0K/uSznJpaNV0xqWXucrgOl7xXdv0JxUDc9cF
8d7S4CDDqx2cvGjO/c2btFi5FMXprIyobV+TY/hAbmIQDkqH8JBDWi+quHLi0qW0C0Aq5sDLkSSj
RnaKdsmpOkXb+No+ydtwN++MXSMcL8oViLZ9h86xBPqI8VhWWjTRbEE9BxNUB9Qfu1FwjHjWjQ36
j4QL5EKqxs6k9JAgS3cD5mK3hzzw/2WTFjKYMMvGdJExGCCD3M8+ucnAB/Kj2ZBt8Bq9S9t/eO+p
4L0DgRKcH2UcOj9MYPtTh5mWpsNcngCSBDc/wvDcXVeKd5AWUthMv1X1mlyNeED0+rdO93L1qkhe
u3m3LoV3YyylMCunB3kvRTF0SRxwqGNK1XSVJVspeXW0m2K+XxfGMwXK0oFMNx1lwJ4luwdNBqiL
gCInjYqcm9m641xFGwsNrYLV44myYc4KHVMMJjzG4VWaMmPwGNxQme5R3iXJey9CHvM2yHZo1xi6
6TU03J6bQTWNg94WA/Ar0Y9G8+1iG7foMRaRtfCgAqAL+iOHNYQQ/cPqCFgbuAI3yjbcYMoSkmp3
RrDJNtKpEsF+uCu3EMdYRJXGudGAvNKTW0DhK5CuUpi44MSKhDCPFqdzBjVu6H00PtbjPmsfkvDw
98a2XDbmVpXKLLRjoJw9xYACmL2mRujTF5gZz30i1AP0CwYNXDGzWFKPhz2iPlpuH/127q6ILIIu
8U4oiuxIX1lgoYcfPTczw46GXAWTuBdh2E4VTF5Jyp2KzG1SOvd69GFruWDleMECKKNp3xPYKDDI
4Vxih4feGNKUQj2B6X6oXVV6MLLQNYjkxoaAcEMkjLGEWgO0LVPoi6/YlGAUJNOxnZMtUTB2Z7tu
EXSl2KBhqRdjERQKaKe0Q3aYbmTQbWPurxskmzz326BDZ8udhCfnukiunS+WknFDzZgOZOjw/gPu
9pgWzrcO3BuaHolwLzwjgY2gCIVpZYC2M0YyzHiKhxIuiwnYaDV9qa0XB1Bz66DE+yASPCT56/hH
GJuMLLuclJYKYVUY7cesQK9+v8ds3kOsF65kzT9Vc+pdW5JF3YVcj/ulJctgEsnJaCa0g6U0bLev
n6dQdef4GmNjBNt2OW4exLaL9VQZq+wDON2Bqjiq1fdI0RtXbg3cJeRkVdMmlzU/kaPbyX6TzcAv
7WeEbLukVd3OHG/V6imcdJRUY1fGSNx/MCg61ACswsjDXYAyNSnTKgtnczLDfdsiLoi7X/XcCMIC
7qlEneH3OBc64PfcBSgtgPaahJvalJ/a4LHTbptiN/8Iyes/qKMi5FUorf8FI8Po1INUz/CfaaJ7
BOkPx0LnugiqxNVmEQww2tRZm0e1Dimymd7jW7wUU3ADcJ7lWXnsFFHswb+xF/IY65nLeYYrw+2G
JI7qNvKPOXovp9yTe32Lquf1rJCnQH622sYzM9F0I+4hWQhnvFw6SUOWhrj3VDm7so3HXA4e02je
WljZv988jHDB2x9HRQY7yLmRhHnaB1oJSWV9wrSypj5Fopll3BQDAJmwREo5DULjcxlxhbKHNcm4
/ezPnjyFkeViihk6tG96GMyUuGryaINvc10z3rW+lEoNavHowwOXOBjQCA+HsVud7JnojliXwNkl
KIQUEeDhmJ3OAqRqwBewSThg+qQ+pxoeX7EWfvSTAbhSJ8KxcewfgEtdQTFCwbuFvdBHYs5m18L+
JeUHeBB8k6QHqSC+bbSulnyua8a58s6EMcZvTaGiRiOE5dmxnxpcQu44CuqT3NVbKMTYOIY6zpoy
IDUzA+Q1q89q9pCilz2SfqzrwrnpznRhru+xleS2wj8vVqdnUAVsrQ54I6f2G9u5Jr32jIFKGzMR
mZ9oCenfF+ZnzqozjLTDSkKR1wSgJC9B535Y141j42e6MSfLtvtQqRroFoIGJbdrd+xEuDiRHswx
6gHYmrIQeiSTdoXeHHQXOVAkE/ghTvBzpgn9+2K5IszfLDF6HNZg7czuZHfbqVHpeXKNLvdKgU3w
1w1staCHRnzMPvu6XMkNp4VzB12tr7VXdSzKOf3uvGcCVSj0RwT74ssqCVOVJYgwttoebawb3Zvc
4kp6vpFvx7fwBNzyE/A319Uu2KSNm37kv1LRR/AusbOPYC5No21s2gKCzFDk9qPrKKfJ8MA5ZWH0
ChgJesVDadYUieW7qi/VGe8ROYPUKSWkZrXhttp9nr9V02mIJjecBE5EsJEW40S0KU7bmqZdTQzc
GsnOlkRPd777+FKGfsHCMEsJlA6tQyXgpWGP7hRuxmSXp3QgGsa+7EbRpBTR6jGOI0YZc5pzCMSg
C3S1zvNdPKZeH/uj9r7uPfhH+0s1xnuMhZM3uQxJGPpCemT1FLdQRNlQWptZOweM/6j1ou36GAGG
TICO9s34tSneO/TQDvJ7kfhEdQcRa5zIKBhfgjZNdDDo0EtTXvrgXZiqFK0bEzMp9YC5RhN+v3Oi
7xIZ9+B6fO0qY7u+Pby4aXl6babs1WFg3DBT465CHU2JW7DEtSFYeEHmHV2bhV+oR0NE6cerdp4J
ZVxG3JhT3ptwxDB0+xBv5MpV9sVVfID/0FWvvpWe4EOKzl9XlhsNgKoc7PkGwN6XOWxEPoEKsfYY
+nEuHzQkKizp00LT0LokrnX8kXSRy26UWM77HpJIg47LpnSr9l/O1UICs4SlZfW9TO+yBpzr1vCJ
oauhiM2Ne18uZLA+1q7bpNFgG0b2ZjqPc3gDaMKUgTdfA4JcsGRcl0QHFlnocjActkaoSKNVo/Ud
Z1i91xRUa2x/ak99fFtJu/XN4R6thSTGJclO0vepTr1F+yAbviFvnErkkfgG8KUN45G0UI3LeYQ2
o4SAadhIWrcp1I1SdW6teGUzYnIjJoMAbvmS5m/l4I294GSLvoBxUCBwRWzdQcu2/GFqn+h7WV9F
7p21WEXGQc2ZMwf5RDUsXsLxwVEw0O8u6HFw/bzF9LhK1NIgMBCH8VTGXAR6gRnpXggiS0v2gtkb
Q/AmRt4gKkWJRDGHyxwbde4VaotIHEl0v77F5NuQHg0RT7VIEnPENPTRjVZLJY0SgNJXsRR5Suua
0+ckAldwvR/o/oGXBoMwEoDnQUY9E1CA0/KAbL9KHcbZmR+dcdeK4ODc07UQw54uNc7akGZqZus7
utaG8WQGgrwi17QXIpjD1dmD0lv05Tjaj1H3i+iHddMWqcAcHSOpTRC3Y6XUAgOk0tCX+50W/Prv
hDDnh+i1PQ50ndTBxODPHKQcOy389l8JYW/3vGmSDnkCvEtxDyXqZpYM14pFHJaC9WLTBs2gJXpL
01iK9Rzp73G4y0QEfL8TqRch3tee28xBwczKOkupJpbiOnsQzBq37+od5jrdKTe1n7yCzNTPOlf3
29Nz2GHAs1tfSQKXyj2si29gHgK1DQSyTWM+kG94xvASD7XXlKc0PinoNF7fOa57XciiZ2DxJJBi
NUqtGrLC6nuAKaZznb3Iieb3o7zpHMev63xrmPnbulThMjNOIgrKQsH1iLBzq5wUNBq78xazuX7l
XjL65mHelafgqtkUL/L2Pvxojy/r8rkRx0Jrxnl0nWJmM30zh+O7Xj1LGAYxNOY2UxQUmEzbLdI0
Fiw0/ck1w2KcSRkNwWjTIKerMEApcp1gA25CVxJ1bokOCeNULLNolImqppKDjcGU46twpItIBONS
umbWZdz5sE9na00PRfYhbG34TTKzslzsLUxABFg6M9RITq1X7pSH2AVM7g5BaDP74bWxKxSvelW3
wUPyar7K7rhXb3rP8Z+1Xe7noiyAQGO2/FAXtkT68PfmPWX9ndM+6LHgsuGLQMcILXPi7cDYR5dp
Yy3TE0Hm3o2SfRo8o8N33ez5juVLBmMbvakGk2JDRpyR5zjv3HjSt+kUuFVVvhW6CJfCPWUApIDO
ETT/yE+d+5a6wWS8XEPQYaGNCSyZrtNvhyb26+oYJQdZVMPnZ4hQ+NYBz0bTF9tmlJtFm085Qab3
oX0BQhsmEp/Q2Ge4+Z1+04qKctwTvRDHXBVNgP5TYkG9WH7TydGuD1Hp5fZhfc949FaYI/alFXMb
gA+jsMf/Ie3NmiPVmWjRX0QEIBDoVUBNLs9u290vxHYPYp7nX38Wvvd8XaUiimif2NEv291OUkql
UjmslUMrZWc/jp56Gx5I7iZvxY+Ka/toGx3iB9PxvetiF83xRKp0L5hxgi6TDFIbckQ/ozq8BcqK
ZrObuDjimBrUUAAAeLz8EuurRKepQFEjwXiyutNirwZGsD64tdga1sCn+O0LOp0IlLx+1epKTBTo
lNijfqQIiR2/NdGMo45rYF2Ly3ciSjrNk13E0TChH7Bl8eOUBU4orJtkWJnzXrTAEynSedZxdGvR
QgpNtjYB/8JDqt6Za4MwS2iwaOD9u1Gyv6dgoBnY3Nw4CRcT64lacRrclYU35K+ghrTDG4zVhf5N
Vz+NEWCHNuxLb2lrnsEEJtmMjX3uSnoDwNg9nQtgqEyR4WiOP+iad1y0xxMZ0moStCoYJmoQ83s9
IG6afljNf83kaf6v0vDKNUiCxc07ESetaq2IRq18qGQY7+b4U9NfKLtZTbwtvmHAzQf0MQMlNxk1
2B4TM8/mvavHwenKj8BfscFFSz8RIK1abwRGWFgQUDXbOD0A4m+V1HDpHkF6CJjH89WFyvz55gN9
QAlsAUdLxjx7KoLmwEz040xtZB4ajNHdCRWkRbpRp7vrDmNpi4CVYqNHENge5gVCzJANJssGOAz6
ZFmP6EIc9Jt4LYOytIIE3CAEcCzo55V7ZcBCqRRlQObjpbs+MPeEOYEenmyvK7NgCehzxHA2CjlI
e8nlhRrMAEpom4mjYvod8Gm+yoHr+QVimDMp0r3RsdIaWgopQHp5KApgl5fJBvQ7zzVKNRS1mutK
LawdSAUJ4KBm1DbQQZybBhCWE8MerMSx2sDLq/onaQaHKupKaWZRDEGinczoLhcsTBZIDoCZYydO
FxXvWYexGa16YKv4VktbBOZHDDXC2GBz82ecPMaskKamESiJ49uZ6dllHD2pNHifYhF5IWmPqV/c
xRF9y9Hsy7uJ3voiJVxtppIPfsn2cW2u4bzNjlW6pOfhXoJvskyK2eHzT0rNQgunMkgxeRvwHhQb
8XRnNo4WH1L2cn0vF04bkNDQgDAjJaogvTgXlWEQPajjKHUwIYMhilb4jp/hjtbG2MdNXSvNWj1s
ab3Rjfv/0WKAKk5ywZqfKhXR6tRpu6HjakTrbVPk9co4xRJMCTUxKI2jByQBbOy5YupU+1U+ovRb
BFtdPXSVF7DbTHHScisSFwmHbaUeaFHx2vjp215gfA+qvd8+hGtYwUsAamdfIi1xHIlQREObOvFr
PT+kqo/SLUEK+7vdxshA7oOj+RB4ttfu6N0auOKSJekmOsTQwwmiPBmfqet04G7MljR39vcsn3jW
UI1beK864D4N+Lz81y1qUeSM5QjUH5zczwfDyXkKBkuUmZamzjBsWHsAUzf+/BhN3SnWxrqWClz0
Ezfy/5clvQaMkHYRNSBrBCR/GuyyLuJ16KjTXTO5hDyOQDiqFO+6gvrSmTmVKvk/6osor4cEiElp
PGPvDVZ0q2t5/cP37fHWbkJyr/nU/O33g11sRNPWGU+o6u+FqnWP/ZhkKMrqGri0lUHdM62rOqeu
anRfFKTVMidRmPYzqAX1+lDgimowYTXwRCfFzo9D8S3IjDFxS6XBXIjfmSvFpyXtYDEzQrJlYn5M
ekCaJbpqTBvmqkRz2/QOVNuheGXTipjZ6mUfB+5p4MiZQIoAPtP5+WR9Uo4asNVBpa5tq0Hb2HXg
jT5Z2axFEwFxFSbhdHDi4EF8LkeYtKv7CndiPwI0wUv7wPyjdFUb89HXI3/Dwtb3gHDZPCVwgZbT
ZZhj4SJOg7UK5Wc7l6wyUXFrop8awB9y08g0Rp1JWlCLkA3Ap/295gJ7jw/eT80VaOpvH4VHDtbI
lYTrNo8O0R4c6166A6bafrgZvWzb8tZ71o/lc+Z8Ya4bs+P/+zi53YRoea8oM+/JZIJsnDy3bI+P
DIxtb91m3Uq/99LmnwqTbKwXcFjKvBIAENF13iuV+lsD7stTq4TJ9+vH9eK+QV8ignD4QFBWYVBM
MjQNhAVhKnIYgErerLF+rBG5/LsI3dTQBqkCdgiJkHMbU4e+HVg8Iu4qWuoAmKdxFFGvRF1LhfWz
HZKcXZFOFk3nHaKPVeBpN7pnux36OjjGGjbZne+p7p/req1tk+ToxlCJ8zKeDVY8Nca+0LZ+vLJ0
S6AWZ1pJ97Rh5rSoe8iwnt9Db9p3bvwDY0H3R815mHYPPk8DbhzDDfHE5rp2qwsquQZzYlVd6hDd
/rFepvfu/gOY5VugfB8e0u3gxMXKDi4v5zz3hEE7OFbJ6vWCYDy6xWWcmH+G7EFvb1ZJnRdFIG2g
YvgYuEafUdHJ5duyPAr7CsGsao7buFc5uiVQrl1rL14aiARyEWPAVJmnY23JMvSkjfX20zLCnI+j
8SGyn2mbHPUaLmpMflWa5WhG5JhpvJvAmyri8GFl92YRF970JEiWdi9O1EaryGycYKbzwJ76pjKl
35gMs85lEilb3zSe1cpOuKqGN4MZKt+tKHlKtZZ6gKdUVgx56doEvieWBLcaxctI8gF21sdkDqQj
8rvRvB6Nh+W0o2udFGtiJCfgt1HZawXExPmdH7mFf9tG2IE1kKrlDQYzOBqRKMI4+Xpu+yQO6zJO
HRFb0aYDmU7EomM0ji+sfQuy5LZKWqdUw7eWKpssmfam/r6ywQsZCEpOPmH++Ykta1oUiNTAJ1jC
DV7sgkcBT/6MXund6wp/613xrI283rN91/No5YZaimJn0tAZRM6yMdp3LrwTddoZJiLLxgCR3iuM
jQ/5tgp/pWttzItqnkiSHCDRwQVXzDFs1Zgui9+DoOXxoPIAya+w7feF369UPS5uRMDi48kHOlQw
t2FgTdJNEWNXkTl+RWZk4Gk8jG7VGl8o3yC1Al+Hfn0gw14ciDE0GlXNsIIo4cbfBtQG1MldsZGF
5kAwharziL4NtAN5EgZTI5ZRKojuVAH80sMwvrb2ppqONuDXQeCnWa61BkmzNBZ0JnM+oid2KUIf
FJUMMnUw1uaxq8HVFP915I74m1J3J3oflM4IT6S8l7qTAH0tV90m3dN8z/K1XMzi/Qkonhl/F+94
YLSffw3L6jl7O8e3+Y1g3DR++8MjqJ8Un/f6M/UByulpICKt7s34BjUMH4Aq5aFtvaL/noReHq3c
qksOysAwCGWgN2TABJa+Z8iRR0nwfDDV31P9XlAL4N02oJVWpy4XJWG218A4JKEX+L8W80VQUUiq
vcTNd8YW4cMGaIvHDi2hO3Pz3nNtY92HnN0pvN62gFXhufM98AAm5dh8uNG8eJ/d2eC/4LvmfUSQ
0b1OW58/Fq5/G3iv12116Wo2YakGM1CVuwgS27iuB9PoEb7hzQfLmcIHew0GaFkGMM40gncxXjzn
i1+Hdt5ijjt1stHcWWZ5a+XaTtHqFee4kLSn8CFzYgU5VDiTczF9nOQiYcit9HXGQj71mnrfAUv8
UKll6pKqUR+7Vm8P6dio1BnTIHu7vpbLrzrLgo4YOoKRSVaGi1apkCbDI3UHApqWDx8Ddc1qgzn/
jJOVUGNpVUEYDMIgoBmDo0K6c7WoaS0/7vA06jeM/MhSripr0zlLt8CpDGlJY3RRl8E0HxvhThaP
9Z2eAIY83wAfh65NfSx1gqA08Vcj6c5B4TgLIgGNwgovTIgrOcBlv7/n25QLwCbkWwvEsYmDjPJx
cg7mr3G3Rru2dAlZgC0FFCQglpDlPLehFsDzyBHiE6oJh6HVIx610YqZLG7ciYzZg5x66lQZcIlD
hm9jOBKU59per4MPK63Xkl4XkuwZFgQGqaLqg3MnLWigKgbtwi5zJt/ahppwdCt143raXLf7CzE4
dUCIgcGjyY/gv3OFQFwdTrTFwVPKvei+q/42XXOrS4Z4KkKKusqCjEiSQ0SJh5fiHyfqhWj+6FTM
79igQfC+oNFJmlbyWKSMSW1Xs7hOd4yU3QaD6Y3h9HRdzKJWJ2KkI9yWaD9uShwvQP2DwcmqKp4p
b7R+Ycq+WJ1XnH+b/DQ5zT1Lh1kXoT4ZPaQh09Ak75OweJB+Q+wcFG+N7eW5yu3farkHvwO/ruds
ALLk01MlGQhqxpYiMlwyyUud39Hmfphu1eg+fL4uZmk5T8VIRpLafYmROCjox8+iNniSO7Xhgt96
MraImleUWrpuAH5AZpwfE+Cu0jE2uiHTRYfR2eo9ReE7AKlndPCfRsG/0IABcFAVyU8dcQXwa8/P
V2U2FPShkKSaN3a0TfRH+gWk/1MRnzfbiU/SR1KVfTnvUP829b/02tUqJ10b3V70rn8VuUg1hHpM
2h6KNGru6G3NgXR23QSWXBHmYIB/Q2fykgvCsrhAbcHUEGqQowmIiBSjOWvV06WN/yyeqkhGI2cq
nSM2wNHW6FdBHR0FhO0ECIUUryO9EHwotk0Wu1G/4o8WI4tTmZInp1msUSSN4WIFaHezYyMqwF/c
qOmmH51a3IH6AQ3+19dy4dTO9wdmgIkK3nY55a40IqowwIgXBUbEuhnPN/0djWjGqT7IGqDZZ0VP
chEQhjc9rhATgGaSjYNzQbRh5aNm4hhO99wbPE35iEGG1/Cm2ZNNepic7IklHFB15QPbs22bceZS
HnlG7ay9s5eScKefQ6XOf5r7QJ9SoHt2tLfUyV6EF9/6O67cBjfkED6rT9fXelWgdOOIHpDpeQT9
Q8oxn8RtVzw2OwuihlffSfbF9teKxNlMr6w41c+9ytSnPuliSOzRB84VHjvDIdo8TMj2ZyB7jldO
5tKT8GxJpWMTtH2PaXjIA+j9kRynzmE85jnP7g1H/S+/E/yNVu4dthiD9DXc6UqUsrrE0hnKgiqn
df75AfVtrW9gY3TzUxzeUNbwLdTOOSh4VqZyFuwa6GzIVQGJn8ElyU8CUyRtZnXABWlNdAcCkYPa
HR9jr7PopjF/2UB27833AikjJgK8RzdI2POY/SHRdJsii9nWO2M4Muu5UffUfhJt5ilV4lpAOl2b
vbo87/OnMhsgLRaCX9l3qiEbiynFpya1F/ZPWvod6YtOxSt9+H3d9uaVPjM9EPNQsLchwlaB0Cgn
YWoGPpk6oInT5jneEpPR8DiZihWneXEXzFKYORePcHNe+C9gfBU0C9GpAWiv6VDn9beB6WC1z+i3
f1fH0qkOmj2CZho57dyRxgf9CIqGaiD+S5HRnXThXBdxEdpAlxlBGYVrNOxocktw1igkQd4Ppani
+0iemwlUWCgLCMGz8NWkX1g5JP2RLsEguW7JYGgkK8Z4MitUjsLq1dTE0Q6qVybWoNznCOncDPBO
n0utaKmCKBlRMK4HZYqttHGGZBMpbuY/xLXbs5UjuCZF8qy2ORjBkGQNcsY7c/zTsIcocwWbVm7L
NTGSO7ULKxs1LWkcMLA0e7UOfypdVr4Bk/+3hoaZlR1akyY50zRpbAbf3SDU/UNHj4UvtD4ka7Wo
y3OKDUK8hhAArSp4FJ9fEaZV2ywYo8ZJRADap4IK1xjDNWtb1OVEyvzzk9gzHBhG7JK4AYic7aat
vdVn+gJlrtJs/vUUzfogxKAwbVBBSO+QPElDYHNAElKTSDM7Suv46X8NTIPdA2pw5ca7PLPn0qTn
yGS0AQDLYRFD1dwQv6t5WdQhLzqt2aBNZeS0Bw5Tytha1mZ5Qf+qKcVSmDS1CBNQsxqfi1QDnSTj
2YR3A1nxSheRMPg00J7F8PQHbyWA+c53zrC6tslCHK3M9jltLLwhQz7qihfjPkOvk5vazOnJGsDu
0sKic2Kmrfv0ipLxl6EhYq2C8TcDqGyAjvYstL1IP4JiBB+StaLkZez9qeVfcVLcAF4wvVM7iAPs
jhebdxZG9HJ155MHs/8Whpu0dRDz/7ulnqoonbyuQPUiSSBTNJ/8vVmFyBcI7cJTrUd77V12OS7x
qSIa+9BZq1F45PONHAag2domCBZZ+M1UUbvc1so+zgSPyFHTceugIcR2LVw319W87EKTBMtnvy99
qhQQ3PnZUa1+RPZ/efGtVGoHpJPoh8P5IMp+bADqQYstQ4CYm+22S8m2DjBEgikSv4hcNSMbir6Q
6x83Ky1fT2gv/9+iSNbdlLXIiALrBnAw1/2njL5Hw4qMi5hr1l/T5kYxEylHuU5SVRX1qxEyAM5Z
8ZFheqoO+o53NGm9sc3u8PxcK+1dlookoZJj6lJrUgeBaenRyr9FQ7+1gtYtsp6HIfio0TfaoewW
ld8LVKgj8w+Jp1tD+5aoGBe2OjczR9cg07Hys+31BV82w5PVkByXSkU7IOBsHAJwplp509td122T
8SeI5XjWe6K4tdJD1+6vy13caPR8gpULPVAoW51bfwb88yDCnDxAu7KdaTU73QaAXVasqXdRFvxc
d7Q/wLuDZsmU/BZm2FKUP3Gou2p0/C5BU1PnNchpmyAs0Az9xQhyt7Pix3EKVmQv3eQzNN//FS35
MKNHNz2bfVhLu0NYlntirl0Gy6v4V4TkQ7Jej9sixuaxZgDKkQEXAjInQ/uSyzhRRXIZPc1UPRqh
SokUiBvvUEP7E+7QQnusdtkus50H/dnmrOd4XuzGp6+Yyl8lJVMpskb0CVqRnTDGcBKLvITWXj+m
KzHr4sV6oqN0Qi2/bq16vljtcG9OGzt/Yrh64iOw3it118aP/29ayeeuYQRdyVjSRHPr/pbSIx1+
XRexYoByQiWK/J4Vc3is5C8DuV8NIhd/P56TqGWiOQO+9PwMk9pAsAqoUSfJ7pvquWS769+/GHMY
6DpB+hXQeHKoQ9Mut5IaPqJR42MfU0606NksXqhR7Cqa3HRD/XFd4mxKF9fPiUTJBsqUqiXTIZGO
KNI7o/JQKjsz/+U3K8a2eHBPBEm73zNVxBgqBMysfd8CStRoMQy61ie4qA3e+wAkRqH5onMn7icl
MkgJB9TjekuTYQ/ihZwH6rs6lk4zqSv7tRQDowFsbntC8QsY+ef2YLS57+dpNSu1q403G7QmbNOs
MQosWgUAIBH6ggVIk2EmFWSThE2xdIImbtWg4ScpcXfXjiZ2yDdxJd98wSj+CpRnoYMmR9toD4Fl
vrX1uwpkR/lv1X7R6MqduLhfJ4KkV7NQ7FIM5awZ0GRo447Acos/dM1h00rfzyeHhGzoyPui+wBV
SuRPJPtLrVGIMWgQ8mU8cDD+cKDOsKEjD3ch73i8N2/7zV10+P7gu8xp35/rm9ZNbsxtuck4ltxB
/n3lSFyWonFVn3yTIeV/C7WvKkJrUPLevyueOJBdc5M/Jm8AtruZ7qK3cD95j7HKzYfyRoCXFMH5
SmR4ma6cP2EeswFJIrj1ZB6JuCoA0cHa2hmRFzyQ7eAGLgiHOqfxMHrzQLi+DVY6KC5ztJJM/fzU
jIkP7AMbMj/E5ABV7019GB/U99L9Dj4cd3TAOO8GB+MGq74zVyzucrpZEi6FRz0jEWNZB4UPc99M
7vmjE28Vp9/0D+YWz9hjcge0sLV1ns3rwvxO1lkKjQSet34RQyzqhG7pmRxo2DFoO+qfx/LFuLe5
4tJby1VdfVuuOKnPcZ9rsiUv1Yxlr44E643ZjM3EX637YfPxRHm7oa52UB/Ue+aQreGOPH57bjeI
0NeAchcfA6dmJoVTXdZUPfXxCQD/1mBijfc08WGjOJ9HL9uk78XWOhBvdUR/cd0twDmhhIohLzka
Rg/EWIsO625x4OWhXQr9Frx7JxuAfW1AJHgTjWiNikon3fgoca2EkUvxAjmRLu96nWA80YZ0Xze4
0Xk6G78gwQDgAUHpDNTb8pBToSQhzHnAjHQSOeg2dqLVisbSEhpoqkKDB+h5LhC3tSzpo1CFiBrz
/265g5NuPmA5Nz+z14L/FnvxMvJg3zrJq722gEsX7KlsyW6MWiOT5kM2iztgpzgicwOkDkDxeP3G
W0wRoA9PwyUORNMLCiLaVVVcgvTaIS2ffjJezxTf/wnUq8zHhJuVAwZZJ/+OBEnPx+2qV1qKjk7F
S4YCUrQwpcO8xiM3fw7v8W0EfFPAxWBKkNtO/B/BQyO9/7Wi9dJb0cIcLqhvCLrm5fmQqOkiv+wJ
lld7tRJux7+pdezil1h/jUw3iA+dsbLQi3feqUgp4LRC0geYB66dKuTxY7fDQN490Bhvin28601O
weV8Z8a4gAAIjapk5GG6O/iG2s111ReM2sTbGOMxyNHivSpFHn5Vp8FQoqg+0G957rD0vjC2yCmC
hw3A+vf2WmS6sMHIbM/z5Gj6Ai+aJE/XRzujWlk56BLstgNDg5vhRx0eQmCbua7agtMBAds8Po5E
m2nKjVJJWISdoQJaHUX3jV2M/wE9ZyWaWtTmRIS0iVnYIdQGQC4g3Ure5JPb9PfduL2ux8LZB6fI
XFKbyaIxwXkeJtCyjUhYQMhEkAoVsddCHXBq+d+vy1lKvc5sPJiRwptBQ+rpXJDQUlIrbVOBdfsw
IDwE3m9nABiNCwWQLns7uS2C5+syl/bIBmC8QdCJgIYESTdBoiKKu7ZyajvdZH6xT6xqxQyW8lxQ
668M/VytyQxolsSQERfosgEYJKmcPCt4QzZV404jF5MbNJtArIwfLxnHzD0PI0fvCru4klhWhMxG
rwgZ73z/dzg85+2f68u3aBrA3QdFCw4VmqPOVVOHfMzGrquAbfVSMowsEmCdRrhhX6/LWVblrxzJ
LQdZiHJoAzngm4jJndHeaWvoj5fTJtgjG72NyABjogec4ee6KFaYDL46W1+aP06RPw+65q/VRFq0
kRtiN4ppwrx2kR1zLdhXjHxnGKN1s0mkT9e1/exPlwJFfAqADXSUWXDTS8uqGWC81+KhcrpkEAmv
mVW/9nkgHqxkKH6ORjbogEsrrJSDky52uzqz74I4wNhfq8SlA4eW7fDL820GygJ00CAuOQ523Vu8
YlTkPAQes2CYDgyVYtiGeVMei0A030yq0oonfYGhLVWY4UM2GOYvYcfsrRl11DmH0XoNGYZ/XIB/
tI+hH2sw4IoP+gAqhEaP7vN2Tln5xWhzvezCDZhK8j99oODRZNu66gn00T9oWYmXc6m1+kFvW3sN
ce2zxVxaP4b5YAPzGOCSAzj6+Vb2SjONdjVWTkYVIIV/wxJ7oL3YTGza1bbGyQjMnCj8EOYftWye
AQrEAz16w4XhpiY6UtB1mlU/Yl1wo+4xfKyhmtb9K7IEuMbncpqO9PA8QSaZW4IGErU0scd6E970
6E7J8+EwWG/XTWnhej2TMh/g02rrZGetqUIKq4v+DpAtVcADG/2uXKXhtFezOn6KwRQlLHTKgEjs
4br4xXMLOhVAZ6B57iKawyBCLlQb5xaNIcdEQ/+zkh19Ib5wDWKrMSg2U6tjnOhcS3MQKS2iqXKC
1rov1M7FmHWAMZRVnI6FOI1hHgt5CxWtDHimnwuaSq3vrHT2d2ykHmsTVKdGCigFNP08VwJB4yRy
3dETrefUrjNPbzPxcn1NF3zuzCY33yi4s0BZc/4NZTdG4Pma/RTipa79UwFfwDC9YQ0/dE2OdG1V
eZYWBE3KjqYnG0bLo2r6r1FiH3owYjvXdVrIP0EZ3Pk2qHfm+Ptcp8AfiiSazbTKkS4kzxFYsMFx
2vVgVho312Ut6XUqS9LL8AO8RUfIUtiBVVszaG5VcUysNZSzRTmoLyGgR7oQTUnnOkUdPPwEZhWw
8unAb9MROptKrf1htMXgDTWzb9f1WghlQMqG4iL8KBy1DDKQDXE4YY4ORz3FHBrpn9J+LVG2cJzP
RMwqn3iTrjFKNjL41b7MMWOqbZg2uk1Xf8E1YlgeY4+IWjDOKq2cCG0tH+fjbFQfVZo5g/8cKb+v
r5Y2H9WLO+JEiGQGqQjMGv2tlVNan3UXNeZD/J6pe037RpKtaQ/o3XD65q5lWzToX5e+kEnGQuLN
owK5SMf02PlCToD6ydADh5Ca1twydiDtBNb0XYxkaODW3Rop29ItoCGuRnfc3BEjw92kHXA6xmo2
+aLf+5Gx1YbhB3oqbnLRHQ0jA1iJsTdJ/3pdyyWLnDGaMIKJrj+4y3MtC18oMa2hZTQAX0fP7zBp
+++efx40+58IKTBMuigldDYVUw0fOzV9ioK5wXVtxnPJ8LFbABxD8sowZXZF5K5icBhk8IUVc8Gq
tdGLac/S0b2+YNaSXeAFhGhgZs/DKPf5ipUWMrK6kVdOG2hlzhOGDeMVQHJcNY0rc9MFJt3YXTk8
A8yzuyuSJHYTvfTxlxR8JA/VsBm5pQa1zqOhKS3eDFXuqmaljE4VRACMBG3brYIEqJdMerGdYQ8K
7qvqcPQ7azoYaEp+GyY9wuQ488u3xmepZwcaIEMxlhAe+7qaHpnRFy91xKZDh143t2uKyebIm1gY
RZ0a/FNSFBHgAClJTS6Q3PhJwNrYebme5zsl05grhsB/sHu9xF2pW/0mMYbMMQuj25JyYODSwjwO
SirBA6Cfw42qlT5oovx9nCv63lJMwNxPZJMV1riZ+oKhTY2N90xXJwx+KMbRLPHa4kHS5qlHslh9
JAPNgNA5GGQ3TvX0OlZUS3lvRcUDmVAf58kQND4HMXzi2WbQvQzJoG3bMo2/KyLUnLENKXqOFB+N
T9d3fOnNi34qBBVwdBhVlR+gOgPDTmLhYahahnUM/bK4a/uq2YME2nhFa5sf8SprB7dQBvsOEK5R
xodo7FaO0dJdBYRF5GEQWgCoSnKGABCM1EzBVzSRyvOxc4z+mdjeWK/Eg0v3/Kkcyb6xgGQcUmRf
7EqAbHeTsxgwRG7ZP3edvbK0azpJrgF8uEnXxIhf1DTkLcCLAvQ6p15Zr1SPFuWAEg68uxQPQdmX
t4I1RK+hE2kCN8/cyrwtDJtb2u66qSx501NLkfYoQU2t6E3sEeKv4xBbT3HWbq+LWLon5nkaZJSA
kQ14qXP30+MZVxvIwKLDT3OmFqBvOcZcAgBIKUn+kWOMx4/sfUHXyrdLZgE8EmTKYHqYXZx/fhJX
MNYrHZmXMNOOeujkiuA60o1RskNp7gtmcSpLSpmlbTSkVodlLIB+zkH5mm4Uqr40SVk9oVWdfOVk
nUTrksWLtBzrxELyzGT+B8Xrlwu0ftVVYvM+t56u79+yKf59GkgmPwItpQTQ1BzaglJS8IrGXqG/
+MHaIl5uGAae574LlHDneo4Uv1QhiD/B2Zs6WoK0eP9C0LwizCfFIEgSruCMXiqFDg/opCMpiAy5
bByhn3ZsTAwESDagBP4omptOD+3w+q9LB5wRbYbAANasgUGCcxMczR4QGLk5gzgMjxH5AGHcbZHZ
bknXWscXIs+ZvGlGpZhzqhePyNIQNM0siALyjzu0h44g07RjuBqNG810hsmjgEyI+u+RdYN799/1
RFIQb0cT+F+4cM71ZC3qz0WHoFrFjRhYW8veY8IeiaA1zoZLd4WHCLox0PFvGDjbkonYJEwKNkIQ
YM2dMWrvBmE8XtdlWQRiJYAK4kkuY4DquVoFhpllTjmKPSIZVCq64ud1GUvWN/OZAIYOmemLpmcR
tKFt+OA2n8wPG6AW1veqBGdHvyLmMsBU5y1RYXmwdODenW+LaKO4R78rVsu4yUt2mxqWC+7blc1f
kyL5PqAS9UQLIQXdBtsprI6RafxKs3Tlll9cM0zVY90AWwOEpnNlmtCMWN5BjKDvYfYxJD4va3eV
THchsY5F+58cDOScyylok5tRDzlJVrtKuZ2GHyQ/TAGyeTTmJrvLMWFdOsm/9wGdy5VMWy8Zoll/
lms0Hsj6nKxjuKxsrxtQXSZPCKWcf7ZCpsIBUowEzyTF0qnNBj9shiZGjMwMRwzI4KL7yCev/rDy
9F7YujNB0g1CQQ+kkRGCapKkzygS6nsgCeY3Y1X8iK1gbRD58r2jojgBznqGjBrGQCW9WgXMvRqB
k6iL+FUtkUwQbcvBRMcRj94SAAv4hv6FtcRjGGgPaEKyL7AlY0tT7DBqM7QdU6fv0H0duCwbuV/+
c/0F87RI8H7iv+LmkpQLu74qbQuuA0g9BzvNAk41IAIRPJP+3TpOgR8kQWxUi66PodEIFItQf+nY
I0m8sFrr+V26uc4QJqRLcvADNOClEORPmRvHk0P6TW15dHQKetCQQCkCp1TcGryS7XQTkhXjXHBf
TAevH7YOU36mnMbIWD7jggLggoFpSFNiTx8NT9PzlShqIbg5FSNzGvlGqyVKAjEiQC+W/6Mn5bOh
5m6ja7u8WLOSRWnzDTnDnALjS3KW4VAOSm9PUAr7pRb5jWp8hOFv0dVugNHM65aycGMiQY48PMCj
MHf9ucEngbam1CqweKEaCbMHJSVHq/zvuoTFPTqRIDmQUh0rkTJIsKLOydA2MWnNkxEnm+tiFhUx
TQwUEgaLMKRVa8JsTDu1h+OwxaNqDc8kXHnWLRs7hp0AcY/hUSbn+vMQ/zvNTRj74D/5M2px/mIB
YcAouP2cIbXfPVrGrfVbxbsyS5vtdQWXHDGqkEiAzrEHUuPnd1tm1KVvjmPmRPZ9RPEy6n+Greer
04o3XPLABHhCs5q2jjGFczmVmfaaHgLwNyLWLdgr3CGn3B/REseSbYdaWZiu3TELrX/oj8J0NOpC
IIhBzuFcZjL1WdbPaUdMir4ZYtjTMG1/WAm5KRrzNmtr6kxG8EIr6ynsh56bcaDtK6NXD35a7k2j
IpuiKYESpJFv11d9lnyeFEaVCu5lHowCoJOcf6sKU+vDEaWwqkeVsHaQnRXlpkh/+xhJGdlLG6zY
8dI2z89tdOLgSYBdOF8KzIubIa1E5gBdhPvth2UhrTVh3mBlmxcVO5EjRX52aQWKnSsAS+m+NcND
l+1Vc0Cxc1ewW63YFP0X7j40PSCbNJ8eZJ7P9QphvIrfBwjN7QjJJCBZoFWsrrQVtZa8zamYeXlP
/JnRNFGt2Vg+yh56K+cNeEps9nLdKJaOCDIG2KbZXtFPcS7EDusUnblh5mjDnR/cppXBbWuHnp4m
84LxKwt3IkzaqECt8jpNIngdQ+VleaOH2zopVpbtEpge2AzotsKzbEZxMuR8NrDTgJ5D/g9p17Uj
Oa4sv0iAvHmVqVK59nZehO6ZHnnKUSKlr7+hxTl3qthCCbPnYfdlgM4ilUwmMyMjENuapnONRHOZ
CXoEVH5cxrOdWkUbg+kAtKNCYmS5p4BY1SCnHLJfA1R0hoa5jfHbaNakHZe8FOkkRtCB/8HEruA1
CPMRyxI86Ai1fBDy44T/zutuWynPZMIsyaku/evfdsmBUPbUQSeFVhPO/eW3rS2Jgr+xwLdtyixs
5EIHviThp0orzH9jCvuO7N2R0d4Sop4OP4qIg8VV7XRyRlAjcvnJtNjj9RUtIMkxWAgrEBYB2fj3
2RjQg5UAtOPFSoytlSfPA01P3fA1Rr80xnZ2QtEa72UPPICPSsoDQ21rX1JldzD6tfGtpeTm/OgI
a867uIN6A47OCFo8C5OzkNlLqiNNn9Xh30TSPwdHxPAPANexIoapWHmv7ZDn96361NS767u7GK/P
rAjXsumwnHcGrDj2zqlfx/oWmiADW7n8l87BPGUyY+Fk0JYKXqnH6GulJV5hsRb7Tv8loygKa1YH
nWcp3aAH7NnjWiK6dBQclB8cQJ9QBhOPQppVatlaiDzI4gMH+JwMNXrbur++gf/MrIhX7LmZObM7
C9lUabJecmBGQrfyuc+NAUCrLqVZMBjW+KhDqC7aYAKdGC7gD33p14ozfCBWMaA6lBiacvZQSB5S
AqV6sFWJvvBeSWeuUcCkIEgA2M9mTEBE6rSV9VmOk/MwmG1RoxKg2I9ZlDn33MRs/FBG3XuDvwLS
P+Dn3orG5luaAN+4iSV9oGB4gsS2m1CQTN23DJUuH4e2416WNZXtqZqcb1jCNRIwoHe6jdUVpsum
SfO71qrv6qiZSgD4CyCV+5pansWNetOAZK6MKVQgO70iGPJO+toB8RFrbpyWKpNrmpz8knorfRvl
HEQ9qQV+YxfS6XhVcR0sOqRr4t7Ts1o19/lgab5qxfIjawaenXp9NO+UpHR4AF1mhg4LV4vbXE17
H7zfsekmOvTC9ALEoFCilKOXpHa4dUpKEAUCT6ZZt+gJt7skbq0NzwZkB6NeZ/JWJw41PWfMrGeW
NRA/7fuh2CotrTalbtdkkzm0A8VXqrMDSIv5RyQnWe8xLtVBYqh1sRJJlw7huQsJ10Q7sakdMhyP
ElRVXXTTRw8Wij52/nTdVxeac+iHgVzcmSUiwDAmGOoyWU+UucA48ltShYkVZPJmbJ5tqFHW2SGy
dpoUXre5eArPTAoZDceQgkUkVERacLTXagMIbFLfx/X0ft3O4h6C6QM8c6DIwJm/PIZO10wDKWAH
DeKQQWKharLnTDMf6p6tfK7lbfxj659/PzvyfCQsVeZS8GSGiv0pj/dUT73R/tDrYJqCLr/P2jUp
iYVHxgyuA/MHqGaQSdhCpAaZadyCPRxFOucUN3cVO7X8Z5x8jECuGJsRBzZ9wjl3oT6IsUu3Uv00
f6PF5/Vt/h7JL3+FernNUIuyI5rgVww5Jgiix3bMfSJzL5qnu16T1EvX2pHfHQgWZ8z5/MJH+V1Y
NzGgP5gmlHg5RvvrRtroqb1j0ZqZheIr7CBTA9WVCcolkTUoYoNZF1OFm5CZj7oz3KdD0oY0cfam
llZuqebMSzQ88mja7tKqaQIbmLoV1/qeXyig/cNIEWCU0HARSawmIFPrdK7Epl13Qi6bbKPS7n06
StR1phHVWCNR/z4qzCs3sbkKMmf8gMtvGimgLVdyGC0bgGG/8mR0tRZfUnqXyo9hvIHE5Dit9W0W
P+uZUf3SqFxGRdzqcCRuTGGmmG806TcV5u6v++vCWcXi5hYEKI2hRyZWPWQIh0SV3qEeAGq2srxp
nacS2UaJSQzAsYKyO5XRGn/491g025yRNdhS3L2Cy5aAazh9C5ftyq+2y70MsgIRxsHWMF+Le3hm
RziMEbh3RvRiEVu7fVV80jJQ2Ep6M3+Gy+zmcimCb7SZ04OPEkuh7f0kVy4f1wQ81jZLcARb7Swj
IVhEDoJ13BS7PLXvreJgQwvDve4Mi8HrbL/m/TyL22VtZ2ixYDHEvpWsX1JnuhPfaXi6RMqRKZHb
UXXF5NLqcKJmwn4AGcFFdWnS0ZqeMxsVZpXqflLejukNAYpcW5N7X3KFMzui0hBLOm2UE9hJFHIw
FRJQjHRPRexf38E1M6Jn82LQexlmesh9O5AIScrWr8tVobnZc0W3QySywEAPkimkD5fbxhpWp8BZ
E69OGYaAYhbpG5X26QhMI9XKE4RSUDOzG+kGCLEh0EBC88Nm5XBQO9A5u6wF0effrxy8ghiS1xCX
cRdd/qJ6cGonlcHJG5uYQGjLovPihkVBXytff2/pfO3z3px5qaW1Op4JWLsdDY9VpPzqLN23qpVn
9dJZOLciHGyFdFM9RviSFnt1aO0qFcTrmnugHRJ5Qur5hrb9v1iXjYITKiFz8iRYjOs0rxMVJe40
taNN1sjGvgKFJ3qbhbHysZai1jx/h3F8XKRIdi+3kHYFBWwdpvpeA9NPdZcS07u+msWLBd0wPKWQ
TmPaXlhOEuUZeB/Q52h478bzUFKoyiEdNhoNFOdONROX9n8NvsFErqKBqhzlLqSAgk1JcuSx5ihu
Y0IAgCzQhUzjrtT1wCR05Wt9LxLCFMr0gNChjQ+49+UWWrnTtFOqEnQUS3eS/GmIXcV8b9UTYXvS
Pl/fzaUweW5NqBJaJaNTWcJagrKxTbaaTFFX6dwqXdnBhamoeagZ/4HyGihecZRGmtqiI/O6RkP2
bYNuNKf0U5A5007yMkvx2fgKHT1vbPgpKqxNlI0rnrO0VvwAlJHBiDl7z+XOliUwaBwiD9CB6zZR
+bO3E78EcbnspCvfcOmMz9yhGLxy5hEL49KSBNSb6Uig93YybQBTycRaN2KKhWGZTgdVmTl2t0Ya
M9DaoD2J5yByxH/xEzBNh0wI3enZdy9/Apj1bQJO0RnScjvYbDPzMNM7wz5q2Y7x1LWsduXsLzku
2j+Qmcf4+tyVubRomzFXuiKtPG5/TAqy2LsSZOqdkrgW9+Pu7yc9EEVlvEtmn0L7TviaalPVUOTA
+IDa282hGXV7DxkNANS4nqWBhirIllK7W8XZzjegeENiGBdyE8CfQqpGuCGNdMBCcwvVVxK5msYg
kPDYOC4nP4zxNs0xdXxrmtupoZvrJ3Xevu92UU0zIXYP4jdhexXb6vUYLFYelT4kXT0QVEdIvNar
XArgSNhRowBAXcME1OVHNEGlrRogEPYsNXHbcVtVdzy7N0vU1LaJGcrdUVU3U6p7DLmU8l7KK3nO
QkPhn04eFKbnFzemuS5/QDUpcu5IMsC22+7B9lgwHJSDuSOuHkZHCASCUEM+WDv14W93dzYL6AgK
ggC1iS8HFkdDyTQdMzaN/QqkYKhU5slOjLXlzft3+RUv7Qg5hmJUdtMWsJNA775rnsGxuTMx/Nmp
Iy4yAOalrTr0j10K1jrWuTVNUaAtnq8v9nt4uvwRwkfWrVJJmYzhYWPUbvso8VK9C7JCP0pmDGF0
O0DPxq9g/rrZ7x58aXb2vbP8ashVcOo2MJu3GjJ+za0VKyjXGIjWFiecE5QMaDw4sNIWno1l8GcA
/zXtbYw+ivwQ8bW3zfdb5XJVgsPKlZk3CXJHr9WDBDzdiUecV3mNQG7RigEJs5kDEHO8wicjRSIj
2mHwBgIFMt9CV4f1IF55u/6F/hnt+uaeZ2aETzROtoVHJ8zop+nN6l3tEzB+5Pp7+mru6H39YCIZ
+ZLWTsX3mIo9nF/tgCjMwFwh50ljq7MgEYPThzlpHSDSffvbMn1LvR0q1yp8PqDaFl5f6/w3vy31
zKaQ+cS006yxhk2Fb/LsNzd6d85AshuarJVcvt+MwOjOEC7MhQPsLAKPq4RaZdvh0Bv2qSWnPjm1
+i2tX7TpftBX9nLJUc5tCcvqVWka+wq2dAyuJmZQR75e1a7Edte3b21NwvWbKnpamZgCxqRsgZFo
9AGqX6mpbjJCXZNontnbwXWLKyszBJDmxOK+aeN5F+vbKv6yhud0ylxn7QZa8gukZ5hhQfEKU/yC
L7akkJlkgR/GsHLXLm5Mtgffpgv6PEw5XV/RUkA8NyV8K64XvOpNmMqzXVR9yNbOiL/+NxPCZyJV
jUlLAyaYwtFXuZPqnw2eMNeNLH6ZP1sm1kCcDrqWkTL7XNrr6GyQFpBjA4ifyDZvFSdaE4Zb9D0N
YzLgHAa2RqztmLS2Wyi5wB5XX6Ysi9EP4H7LxoNcEHfstFfT+XuwJ84wqrR4uiAr+pYgOOjfxC2L
wLtRtUAs4iIB72viF/rjv9hLTHAhwwTe8xvkOa6UFoPAFoZvCdsVKGGizeBIsVevkbEs3ZOI5nge
ACGBGVLhnkyZnnXdhE1sho+uPgDh4WrVlkNiovXRi1T4irMvnqsze7MTnd3+ZU1ipnLYU6ewYq6m
+jF9t5QTqX9c38EF5qd5JALNBExgmHiuiydYTRkiO7aQnZwb1CKU1zysw/TU7otnxeskFwRXd5BJ
/3L6MP+UNivmly6zc/PCqda6pJOd2fywqW56kGaguvpZHKRt6ndhUnnXzX0/e6i0YNoJE+8AFEHR
73Jb1VICO2qadR64JYCgZfQUTf6orkT7RSvgHsZEF7bVEntBEK411HFC6a3JQm4czfi55b7kvFxf
yz/o88s7WQPNJ0QlUbMFfEd8oY9MmXiJAS5Q+UluGqj4f7dVDtqNugcLZ+xW205zZZSw3GRv7VIf
Ej6H1G9WHkHfPRW/Aiq5eN8BN4nBJGFLdSeDrjL+dgHWwsmXFLesN0l1V7crnjr/oW/LPTM07/rZ
kWB2nKDhiOVy7SeYicoB+iyfK1u6ZkM4DOYg21TKsRj5nh4bz9zZG207YFtTj4b9Jt4mXh3kW+Ii
R/CzwNjJWzvQT2vvq4XMUkPhBdD8eTJlfjhfrlUfp4jJoI7x4pf2JzSrQcp2a25jV/qyAhKCMuWk
7McVmPcC8vbSqHAUU8PhqTobpT+BLPctdwrbY+rqu24j/WhvxvD6Zi/t9fkahctWsXM5kQaYy8Yj
+BnM4We1hlhY20cxC+prVW26CTZe6p19stzyXnIV2Y2Orw5En+hJOd3/T4syhHoHd/qcqrNBddxl
xk6Tt9JaZvf9Krr4TIbwKB7LyoqiAiasR+0V6aNfu+kT2Vor7rBEU3rug9+oI2XMlPfj/H12beUq
4MXzlE2x0Z9wFoJqN2768NkOiBtvCzdKVylD1e95y+U6hddVbMaR3s3uyILIS476Dd1k72WA19WB
PwwhxRm0cBblXbq7+c3v1FvoLwfpZwRHXVNeX90LIchVMsm0CPUxnMc+0PzkmG0IyPI3TgC68E9I
Hb9I2+zmMTkxL9uuvb0WqjyXOyFEPscYDSOfv8S4N4Noa6M4eRgDBdyBX0fgb35iXP7eDp2Vt9G8
v2K8RStpvl0wAIU5v8sYVEvNKFPFbj0rlbcFLQ9tXK1Q4S6FgHMTQsQBDZzMZ8ooD4PIYV3HYYrT
0vRkBdy7dEXhcsKQuG3NcyxCOcDSCop+KrLRihkfeVKinlJaAJsmxgNj1N4QQ125SJbOKIg3LPR0
wCyMy/ly7/QxskEPMb/3UNAt4pvJMbfDECTTLgHqF5PIZb4SeJZyjjOLosxT1Bjy2A/z66h6iasm
4E36YyCzhuuwVkteOpiQD5xH720QpYmXEyrIeRrNDwpMDB3ymD6YZQ5tu8Z84ix66MEDhZL98/W4
ungGzo0KroIBmqYtZeSJVjzdAWXnm6X9084mz7F+jFB3yON0M7Y4GtUo3ZtVd4Mxya1sPcsF+Kz1
YU8Ma1Pn8cP1n7XgWajeYxhSnWfavj1/KyNu7SlLQSAqAYhzysDeadW+iQe9vdYlWUD+oHaPPhdK
PgrU3sUnCHT1ZKeqkbsmGYRDQNJaS74y1G6djpsUD3tLqxRMyI4oC00PxMiC60tdPKtnX11w6YYA
Rx2V+AAKnTZR395wVntV0qx86EXnwkpM9EXxeBSfI4Brg5mOIySU/IdJgSQaY0/OPFO+m3jYWZJ7
fVULHxBcQPM7dR5nBn3T5UGlcjvJmY1VFeU71cjGVpr7cvpNBgzFGGss2ItrOzMm3NwNSACtZoCx
qAO7C8nDvEM7zTOTQ0d3Cvpr19e2+MXOzAlhrwUQz2hbbOUUAfU+sCADdTBPpZUHwNqqhHu6B42D
NEQIBxwCK5L2AYkvSf5QstfBPljSr+trWgxzZ2ua13z2CBi40zpphy2sCtVFuuo39FfMya7AXNL/
Zkm4dDuJtKk8v/hN8rsC+aqkunn3RMBPdd3O8lfCECIoHdD/FBv0oAzQrUxxUFnQdBewvxsK4EbS
5eF1M4u3OWL1f80IX6nBaTOsGndgTXPZj6pUCUcWa8F1K8u+8MeK8HlICuJdu8dizO4IEq6NZr0N
bFfTLQghG/v9urFlX8DEmA04LSr9wtmF8vDkRBL8m9oSVObwHsTcmAbypYSoK4nK4rrQIEa3Fugo
POov3a4xuaJFEJFCURDEQOaD1rxaXHKnCmwwiqesgc2WohLK0sB5gpMAzVNxGzX0o40EoZ60hpu3
Ny2o66r6fhzeWv2vaT5mEmjU6AC3xhycCEgmOlJ88C+hIhIrRji0MfJoNUu3pDbuCpBIPV3/Zktu
CFoRNPlnbM03UdKBVJVe0hg8420WlGp8M8Z8c90ECn/4GkLmCmIgyJJCuQ6s+yJVY1bZ5WjkeefZ
KG7tjSxL3q0YcrAKZQANFWqeP5FIYoGsxdVOSrXyJ61s0xu0qHocajt5ioBkvY9H0gU5kaAjmKUG
Cjm2dGRaO9z0VGHERXMS21RrefOT22X3lhdc84xOqd/AI28nHldqyYvsin/KkmQ8dJhJv2kLJwJ8
tUxCZYj5V9qbpXbDIz3ZxdacpxWTbP42Oa06XysSdVdPXApYPBW7SU6s0qdObkQHPU+yo1Gjn+CW
vDSgjzFQdfRHPppQUJB0aIzlZuWoUHJTMTUbTaWeBJDe0ojbyVaHZwRLWFDI5hDgJTn8HnrudNAD
zoCLdrLe0byITWQ3Kho/ZIpUHruiZE92PtUvndQ8g1X1DqaGkFcEM/WjPE2DSy0HTF+JWgJ0Fqna
BlP4xY/eorY3KXXx0KM/GsadowB/roJnj3B0jEERm7Z1oJs5G7yxlE3QiBVaYGZytlMKogaFMk+5
a9zaw5OkgAxtt5PaodkboK3ajZiZH9Bz4AnGLsBf/TOPeiXe68VUePjVtb1vqZlWQaO3FnhnE656
5YQtd5GyRYgXRIbqQdHmMyP0WD/qbZohec1xe2He/qWs29GlkuNs+BCB6rOxzN619U7+wTGQAQaj
ohpNX3diDh0ajLdsgA/Iaq+ph/ixnzpqPxYF70dvMIj6Shgtw1rnteKZIIvcMEUZf8lWDLagVqnr
oAQz3PPo4Jv5ConMCoAIHTbV1khedVAL23s9bpwnZN5lONK+UyMXIs/aacIgmuOC39e0Q6L09MhV
KKTuO7QXIGcx8/6SRoaEX+XYkeGCLWgc3Io41uT2aY0Kj8aqYdMTor+kZZxDAKIgZC+VshzWUd6G
vAEvjt1OQLxikkfHsylXLeLmcfRkDNCxGLhMT70GJbIEkWzfJaQJI4k6R40VqQrbcZ75lkzjkEJD
4QGY/GmnMTRUgWdNlaCKaLrV+QTCpNoZwMdtGCz268IadkObA4zDUw7BBXAP/NbSIc7cbkiRXgwq
hw5mzKOjJknFo2xV7Auqb2kwOhNU3VhFQxugtK9E4mDx45k9HXKSRSBmMrT7plMkLy1RB3c1rHlj
NAMEZiYpbn9gfj5VXaus43c1y9DLqtPaZncRIeW+jQow9dgyLe511jmPVG3iu1Ij4zsbu9HayLnm
bCemRiScLKk7Jkph4QIEaikoaW7egxRN7n1mS4VypHJRPxgSJQdVMrPflYHkCRNMDtqAOniPA8zV
QkrUzO2BPVJGIGkB4tm9OVmjDzbuDOKYijWu3NsLYxt4GGOgH6zlKDhikuHygmOOVRp2B7VryCHK
vjQBl8QhE285vmNaAW69Z6P50osWc4SInr2b7z/HuPJJdQLN8ef1AL4Afrv8MUKu0sly3cX5fCcV
oIIenkCV42fWD841f+rj31Xzs4mNYxIhHaPUTVfBUotPrfPdEO7fQpEKm/C5gM+yfUZ6v2+g0dCp
XlvqmHhTQh0MNGYBQBzauRjHfl3ZgDlzES8wfAxUK5wZXvMN/Sc1GWjzcYGZ7WeeAJHdJRuNdD/6
4rWSMZnfDhWQ01XsF3XiOjVfuaQXEiuMsM4gA4zHY/haWD70yzVeWA3M0+bWwHg8jsp+IHuCjvXK
Suc29LeVnpmaf8pZPl9J/WTRvoUuUN34qRPIWROgvum2sjcOL2a65cm+V1dy4YVsbpYqx+sS2EYd
Sfel0RzjxhHaeUivcA8aE3vBSGQ4TTIEDYnl1W3+II0f1xe6kNFh4BvcH+CBxctWF3LVJJakqehh
Mu1Sj+mNG6sJhvN3UQHux+11Wws5FqhZbdTWFWT10NG7XN5Akk6vtRGFAu0nMOmuRf3rBpb849zA
vL9nHw1hEHhCGwZ62qTQLtPLG8KityLLR7yWimbF3Oxuoo9gsgoksKh7oGcnfC7dyHCFGxM+1/DY
spcke43NlQrh4pb9MSEKJyajNNYSgwmucd/kYM1aU/9dWYQpOACJJp2ZKiz07ac9hL31/C961GCP
RAcM0HUED8wSX34WbZKMMc8V5NZpUrp2j7seNAOSorwRtT4OCb2fksStG7aGaFg6T8B5o98JykDM
/gkfKNcKUCHJaucNneJG5adcBsjZpAQzhsUTl1fqDYvXA+4pUHzPhTdTPL5SyUcJcyoITz+Ij1GY
4rZ9VW6QRe2qXw11xxV7S96OCSnw3VgYq8CJutxW0jd9p81XY648NRX4ez8l68DXIuGSFQwbADUP
Pn2EfcFKn+DBJ2vwj4zcdq03RtxtNKQQfw/A04Bw/mNHOLtG7VCW5jJWA7UFubLCbiqOFRLVgsgr
DdulQwVOF0hqgI0OxTzBLbjUMiNL4BZIN46FPR3HfC2SL50qsFIhKszPZTwoL7/NOMg6UgW4Ama3
Y3cwCUbReRqB1gWt9+tBb0ndAjh0nC2UoUEd7gg7h+dGIxmlg6wk4G94+ADme6DbJtC96VBDS818
jDZWYD2j/+6OldvuyUoRYnGxZz9A2E/mtHlRWPMPKEA5zfeEfOVrjNtLdfazVWJy5HJHHfCT8HyC
ESlE2t8EpzKgnxBw2xYbc1f9jJ66O/YKCfEVYMZS8xl2QZuBuSXUqMS6r2HpfUsk9Li61v0xhdBY
SX8kihfvHhvZVcMy91ahJ7NziPfKuUnhg2oQlmF5hKXK3rBTwrj3zbsBA6yB4knvZqg/ZHv1RrqT
w7UO7mK2PVM+oLbnYGpFbEipRj0mGo0w2rnlR/UZJaTMT7dRCFzBFgziDaS/2i07vFz34MXzeGZ1
/veza3tUir5xsln1nd/lsuFG6srUyuyA3zf0z7JmBz4zMNkD3sYxDLRHsO4Nh+w3eUk3Dqa2fl1f
yeIVcL6BczQ9s0SI2eWpjg0soZh6Q9/IMQ0kACs3xtbZ023+et3e8sn7szAhzMRJnA4ULBTQ32t9
UzFcHVQ8BXu6bmWBQkbDGfhjRnBIvI9rSxlghvrljeHKXhO8YaxJ3kWP8uajC9OVZS0Mh10aFCKK
bvJ0GKCD7Wk/AegtT5Psqczt37onaGNpa8tbyvVRYMS7Qv9HhVZ4Y+pGpWRWA/cAgp++dVv1HXCW
k31r7I01/1i6TUHrh92cE3w8Yi79o8u6xpnA+OGhsvagPQ4+kI70mL3Zu+QBc2j9wd7Qj2y7pl+9
eLDP7Qp+ifk9LY/REvWUn3mQvBA/5WCGdPkD8NmGp97oPzLJlSEpuyYRsug7FvjDdTBlAfIu3oRm
mjZJBdkHr8/kJuxIjmK1QcfRl5JM2iUVw/KnBo2gWjNKxFVbzx6nRu6eK4ZpsqhUeFhpEznVbS1X
wXXH1hfiwvlvE/yaTnZLwJuAuEAGTwXxXCWxzXUTi66MYi9Up/CymxGNl1+8kTMoK9oW8ppJRw1Q
e1Sad6YmYV4OXk2ALii/6lq+H4xkpVqxvLj/NyyKRcPd7S4dsfFRpmyYlWyIUmxXFrfozn8WJyqz
JCYqf/MIvcf29RGTtii/4JqUnyHWGH8dpdP0UfyWXW2tOboUz8/21Jnr7GdRlk5VotSmAX1mIr/Q
Wg3jqNtOFjBwlg5p0Cb27Ma862r9/fp6l8LtuV0hUBRaC+SPjC0tIcdefDbS3qqfr5tY3FEdo3AK
5EUUEAFeLo00I7etCDtaAlGA+qVxawJPLr9dt7LoG2dWBMfvU0mH6Pv83dJfdr3r1yDxi1nTPFaH
xwlmCb/N7ZMM0sZpjKxJg6YxSGAb17qR7xrf/NlsnF0f8rXO1OKK8MREXj/PnP1TOTtzickkSMMr
3BiD+iKxYy6vnOPFTw9KTAyXzVO9Yje0xSwB2JOwoL6tAD7mIGm6H6a/J+TGYw7IXMxB4k2HUtrl
12csQSQEOYs3dg8VC5rxrs1XXo2LCwFIA+8SVC5k0cFixaYDZbjsmvGft/hNhNmgjHX/xo/PzAge
Zk8l/u58gzcZGDpzt4xC3XyRy5Wnx+JxOTMjbJhTyCjNz/fpOIZlfcytXS/5+dojYP6xYv44A1v+
s2e68PZgTkrABQErquVN2VFufxSW70CBlAfKmnD08oWJZyNYt0Ayq4kDuFJhDDprEur1H3YfNEPA
9zZxtW2xT31QimeuPfhgN9BWYtvykT2zO2/12QlSSAsamXa2u2db61Z6wHvuVPUePdGAevS9D6/H
oMVPN2syYpoKc9wi0bEu9ybXQPTmZcoxnQwPxJK7rP2VS/VKJ3kxKZ9pMP5jSfx8Bto7Nu5hfL7R
6+uNbR6M+lUZXxOyy0mFYsOOZvdl7XbxGtJlOe86My1U17RWYZbcY5EOZDpd5zV5VB5AvxG7JOSg
BvByyUtO8gGSTJZ7fXsXffbMsnBHQtIBx4LkFMx4gBc+lPSo9aDGuymzI2/Wpq2W8MyQlEXskgEt
BAZgjjpnziNnCXRGGqyzs/zuBGJeNMn2UzDeWds6RMvxpNVueas+XF/jYj/EAj0hej1AgoJI89Ks
VpEmNyb4LPWHV8R+N3qMd+/JyQmnuxVTi/v5x5ToRBmznTiasML6rQ/MbXNjfOZf1Wm85a07bvSN
cZdv5B/xe+Ku1gPmtOJb+DkzLTrRyLSqn1c5+IrruOW2OFg3JHx/jjzQg685zrLPnpkTPEcZQIDa
/rOpG8dVwrvBS0+Da3naQ+HGnnUsTuXnGpB5TmuuLVHMrGaCLYIJS0zd3rbSIZfvWuZKJvBAwfXv
uHj9zZVMDKKC4ETUdcH7OCszqCd4qYNxbV1xmfM5JLvrRhaTkTMjQijNzZb2ToaAIxmRq/AHdCmv
G1jarhn1A8EveR6dEzwCFJRlacc43BO6NXRMvCkuThV3vBjsuMRqV7oQS6H63JzgETHVMKpXw1yf
RW6hx5u+PUn1plwbj14s8p0bEtxAbXkWpyo2jm+0XVa5TWi43OcHsG+3B4DrjB/9QQqZS+752vle
29L5m55FsBrS76iow7S+NX4CI1C5k58HTqDftrXn3OubYhvvpiAKyNprZs2yGDvtlmp9id117I8y
2RfW01gA/BD2awL0S75/vruCWzo9MxilMGQAntgQt0q2KkRyrrvm4lXgKDZm52Z8x/cp8K7sbTrn
sA0JYqkCEOYQF6+tvoPsS58d5ASyUFCGAFvBMVOfwNoZJSvlvqUNPf8Fcyg/+5QyiMYtNlcxaXlb
jI9AELjAsqDp6jrZmrb00p4Cz4NwMjd+bLFiasl5OdkcqWE63qrSr6bcaGtt0zUTgmdKbTeo0mxi
rJR7kqEAZkYbELp6Kx9uDhpiDD5fiuCH+QCBX8gT4zKFwmnx0UtBqwZx9VszTkAg+8nolc4tH1bS
wIV7FW4C0kZwRiKFEAeTJs4K5N2wqrSNqyifA7iEytLVlUceATLeb66vciGUXZgTQtlQpUUB7Bge
pnF71xDi6zTbDBiWxeNuZUMXboELU0Iwm/BatJk5v7SGMmhpvo87M/jfViO4RjtIljZSmBjK20l5
HZVHe3ok/+LJiIWYpgZNbUw0i0MjDQMXVDUnBJw9AoRjpDuyRouzVCY7tyGOiSgSjQitcS+PduFj
Utp34tLFbOk7BY2/GjfBLOI6pTxs0vH++iYuvbgubAu36aiq3DEYbMv6W1YHLN8XdVilL1MTdMlz
bIRUexybHat9Xb7XzJWAuRCtLqwLHgl6eV1voDcKImjdS+RfrZO4eQL1h0p+qephxWPWrIlOCSH0
Ip9fXb1zp2hf+pB5NgEVbXkAonNlX+dfLgQU1DyRuukY8tdR1riMwxpIqQc7wsqMEelyIx1ltHYZ
je+aLEGbN3qvCACnVHlAt+vW1tOZNu/6T5hD1rVfINwEVWlLjpJjtRkHMsm2mQKAW6t4ltKscQIt
buzZYoWniKmBHVwmWGyfGodEije1buw1Z3BztQBN0K9/szCAT3DDQhZGLEfJ8ZQURMHCjGanc0gQ
A7S4vW5ieUF/TAixpUiHJpI4TCjAhXLLraHvNJFjPmyz/OW6qeUTCHr7/y5n/o5nN7aiJiAVUJB8
jXs0zqKTsulO9i90Yu5Aim7s9bC4X7tV1cXwPGOxTWhRA2AonHpH4bkypLBJn/og8yEWEgIGK8Vu
6qHNG2jb0udBuandZG/e4B+O8N2DdtetgVQWiA5w+539ECEANDnckhX4IcZt4b3kBzC+lKanUt8+
YojKG8OP3K8bV3oiz9ouWUntF6/fM+NCPJCB+E1bA195LMKWebJ2oJGnq0FKHmqzWQl1S7nhxVIF
n6p4mzusmvd8U/sgONi+gUB/CP+PtO9ashRZtvyVtn7nXAhUMHb7mg1iq9RavGBZmVkBgQgCDV8/
izqidpLMZs6Zp7bqrEonlIeHu6+1uO/card1AI65YRuuXMPLm4uCtYegt3+Swvi6uTC7siNqiuvL
stwKcCNhTf3Qowvd5IvUhOAJUHnEYoEVMy/VCLi/E78x34GsW3kXLh6poy+ZrXQUaX01ttM7Chiy
7sJwQFJqACld+t2akNDyrjqyNVvYmBZJoQ0YtXHIzy9QlWmv+XW9s+7xkEpcy9W9eNN8KP4NB3b3
9HFeG+ZslVXSQR8ggmnFRteCBRxKnfglKN15+xl1xtqmWijfgjjw9/rOnEfB85iaBcwNylMfmW4j
96W9y0JwXBn3jnUNWg03litjXIwjKWShwLCHcsMc9KiMxGpECaMhaJYHpOupVdyAXUITa2zY0+d/
u8OOLE1fcuQbTVOCc8qAJYbCUwwKCyiMqPaKG1g2AqYVSGxRIFNmt1dMqzox1az2uhqhMASeeUU3
kVr5p3fGdzMgBQGGEs1XgEXpvwAyR2MJi5CzMEUDrw0FKjRojjQoIenlRq25UhhYSA3CFGAGkxAi
strWbP9nWqfEtl6ikFZbFzH7cNLmQNRmq0ZJwJOftsk9BerLNmn2Ql1TBP1+t/wiPwF7EegXgeue
TsjROKnGQSkpYbwY+Cbm5m3Sjv92HeeriVloQ3jPVTGicbexko2N1m81TX0RFSv7fCEw/2pntjP0
HKv0q0GYp+d69NChU7O3biriJ/JgRdxL1WeFrVGtfT9dk9Gp1maBZwTySF/nL5cO+tmqGp2UDfrX
snCT82ZrC+IqdC1ZsGZq5pMb0xoGZsBURK2g7wfcClMfu3OFLvSVHNP3u3YaFYBz1ILD+ianDiCW
0zITS6akXsYf63yTt5Ub2g9l9sOka3HF8sB+W5v5jZIllYGoAvV/7cKiJQRK9k4Uu4m54jq+e/uv
o5rtdWQUVDsdMKqBZeiK79y4+Omo1aGPnlplTeBtbVCzXS8iIUkqMCilDmIoeST2jzrsrqq1bT/t
6q9O9+ugZrue5HE96eTgYT3Eji9ZmKB/uL6p7e6Zke6yGTr0lw/GeJZaHC0Hp73konEw/qLiOEWn
877yFukmVctg3IRSjwIJxv5dqfZOFruiukuLn2wtMbgQl2G4vy3OneVoaqgXNR2aVN5Ahn0ggQH2
0NsiGDb5rUQEDA+9Vc/WnkwLlYavZmeBAkNNxaTFZPYR/cuRr+xCkBZ1j8Znts13A1ikG6/8ievb
XDmJi/cQXMtEWaChbjTzL2imjgUK7RMQ88LRamj9+oNdrlx2C3VHDO/Iysy1oBc81rUKVni5NUEV
zZBBsz108/sqWP+ZCNiwldxx4UWd9v70Hlo8KEe2Z9dfntltDOQAOgNr42xIYUSV5xAL25axtTtt
atEBHJmarWKGBm1eMJjKlW6rZOOWDGjQzagnrNTFHn84bW5t7aafH92tfREWTZrDnOa8FNqNgDbp
KnBgbfZmvtNMnaGMhmn2SmhuFTdZvWP2gY4rB31xKBBVAR00kJDfEiQgz60jsE3BdeZnqeKXxXu0
BqNevr8n9AOZgrtvvBUSieKMEoQiZv2kUdT2uwLPjfFlVKoL0yFBOxbPuYY8/JpCwuJtd2R45qpj
tPrlYrrtYn1TOdITIxxJDcIHBOYW0mzcMleYoRY34pHFmdMGUBD9bnS6X9UCdSNibzh96cP2RpOK
lxnqSl/BtK+/3RG/zX3D5uRqFLXTBctrxSsaBq2fcU22as3GzFHlJZDZGSBhnoFVQzgbuuqgrrWc
LO72o4HM/BQeiabRTLCzpin8uFVNLyQ0GG0NMQNkLU4f34U+E3hFNAnYdKJBRl/k1/MrK6kNZMC0
AQkhxm0srnn4ElbnBruvdQNaw0/E3Df8uoj2VfSyYnyar+9r9tv47GCDVUnkcQPjRgq86plBLpj1
ZPId9E7S9C6S55qJ/pqV22bxPp/wEQaqHAiHZiMeZQGlxhhGIc+DF6q2BW7f7wgJChPM+lDRKWzu
qdlq38DiYI/szgbbVxHtrSlYGuPzcYjx6gfvc0iHoBePdpV52vCYR40n6KMJ6o3/ZKaPjM/CwqZK
dXucQvgaSmeKcSHyS9t8HzgABfahsbcy9Fm5C+2b03YX9/KR2ZnXUdjInKiFWYUEFac3Erh6M5Qb
zX48bWjRdx8ZmjkbYH66EhzTeDfY0X7AC4gq+cZInJUrYmU8v9z70W3Ha5P3hTmZ6Z3QlV3/FOkj
oL6olTVrTRjLb+bfY/r18yNjUWKwIpEwxslPrQh6EC6wfQiAu1QckDNs1GbTV26LM3J6LpcDwQlk
o04tRBD7/eoTRIZeJZsh4q3R9sHa0Et65htc2VI9g5ia2JEUMPy23BsqDwxMtDLadylI4FPncdA/
i6zZr3zR8tn5/UUzn1iUGRi4yxYPAKR1QMjaXrWpl8voYELBy9a3SgWB5Dpw2Eow9avQ9c1DHU3F
LHCDuLNh5hRTMcqXkunb2kKbfm9dWYPhicwOCmSoNX5TZ8OhpT0oqNS9GWUgdLwDMwdo/8N7af3o
6MuEClcbgm0SHVo74S6azre10D6rtAwYA3GE0KDxW+XchYiU10n79vQULt7GRwOZhYXARybgB8RA
0hbopT3j75JorqH6rB9WVmvZwf5erJmDLUPIS4XTg0mSs5rcVWG/VYsbrb4y8KZQbJfY96fHtnz4
fxuceVZWqqlldNgdhRG6OPS7SgWDRt8Hp838Xw7kbztzJ5obkHhCRXzqZKB2IKnHBHTuVa8r90ni
ZU3jt6OL8sF2xfC0y77uQigNgw5manm1J5bFrweycCABRVQEwEV8XoWAgBkHCzsez5eG/0iQi+m5
1+bnfeaXgPOG3YpzXXiQwv6EkwHz2QLPrGKBPlifXoZMIoVcISmzSdQzA7xaoaTQqR88W1wDi19C
qnusUNTT/TS6Uod8c3oivm/ir98xu04gJwyKI4nviOqx2CAj0Lm8j1TfyMurEDw7bk7sYcXm980F
m5DeQoIJtN6oTH2d+24kgOpMfMKNc5kaOybvkzXmzumzvy3v1BxqAuc3KTt+NdGOlUZBlYPcEEoh
Q8u26J0PGgpSHi0ivhOeVxG6w09P5dKwwHAN4D/op8EfPNtSCvo/1M7AsPrh0gJfRzZsQDV02sb3
cBk3yJGN2bnsLYcRNsFu0RJHFWwbnv5/jmI2c/Eg07CfFieLvBaJ5eFSps+nBzF95Hxxjgcx23MN
MgOOosCEnUNmsXHTMLDYeV2tdEmtmZkFMN3UjzMdM6+XF3r/IbqnMLuh+koefnlFHFBMQOMNl/vM
SjZYHRtSrEhDOrdmm6ReWfLlYfzLwFy1IIwHCmlsGCiGu7LcZvZjFN6Rdk0w6vsVg51FLICsgcsB
r9vsUDI7hqDANFthy3ThQmMOjncsQvPD4k3+xEwl+RiNor4fQ44aVJUm4corYqFgjU8Axb+KXIFh
f8OUj9widBjRKVWCkV5uwz17NZlbmV62D9JH08s96/Js/NDvbL97pi4y2cC7ggzu9O5cKKdOn2FQ
KDdM98OcRF6XIIGDGCEKi6lPDr0fv1ovzQai7W52ngg3D5x75d9H93y1Sb76K6q0RiQdNFfgOrLa
e7ImC7Hom47GNFvdslY4uLLw+yP9vCx2lvPgcP/0vK2ZmA7KUWydxU6nGBQmLHqpmHtGE9dYE2Fe
PAtQU4T6jj4lfGaHraUxeNo4bGSyBCT4Dc/LXoCeim5Oj2XJDkhcAFOCtNd0KL6ORU2aHrt8qmO3
EJCnY9LepSGNOq+hDfnRJ5EQK7tu6R5GqhaqSVCMBO/zbPaQTkj0ukSjm5OC8rv5ySyAlgR2vd26
ptE/nR7fktMyyN857k0L8IKv40MRR3b6JB1g9GKbUQuvnrWq7uKACK5gcBti481hoTbYXfXMwg2s
kd7PrQC8gG4JiQL93ajvTo/m17LPLxQLQDyQ9IIN5ftyVQVP06qeQMfOrn4mF7rfQ4r4ubtM0Hzr
kncIgm/GS8t9yC+sq+F6uHoB0cfO2dkuOKFBK3H6e5Zm9/hzZodZdpD9jAp8zrSIfQgAzvB42sIC
JQaYN49GPDvPsch0EtYwoW/My/BCbNXr2rd39mV2aF4Uvz0UF5abbsHut8vOIfYb7k5/wNIBObY/
2641qSRqOLA/seWl6TmNL0Oh+AIPrX/fEIg4sVlxLEDIOdupOTc6VUwIZsIiD40PmepWaO/IjP1p
O4vey4QBw5maBOzZie9tmQ3VaCOLHL3SFuyGYeoO1s1pI0tnAsXyfxmZbQwrshVZT0YMOJX4euzu
0vYRLxG3QU/waVNLe/DY1GyDCBZq6WjAFA3PLScN8iZbWZlp5ueH7tjCbAuEEMkplBYWOuM5i3d9
fIVYUSseKhB48GfRrbQDLEX0cMgTzA1hFpkrPtZ9VQpugjMkFfe5nrgK0d0y+oiKd8N+jfOV7bA4
fUfW5oMLnbRDTgj1+WEHILRSrGTyFycPMr1wjiiOAFr71QEnICvoWAt3b7ZPNTvX1cukQL7FebHR
oTt4sns/vR0Wt/dRaDX9/Ohyzlt1yOgUWvHWCCQS33CZAWgUV+7NNTOT2zgyU9qZk3UFzKTmHgyd
0B1FpLj2zlpam+PLeXaKRqkzhWXoscu7p7Y4qM7D6bla8m3Hv392dMZEK7J2wuho1a5of3bQC3eG
bZutlT6WvAHgTbi2kAeYuOm+TtagaVwFgzdYcHpf6yLXJLtW3dOuwoNoxV0vrcuxqdl2VqIcxHsS
61LoSG+Oia9HT5LG/umJW7My/fxo9ZXWqsFbDCtUPWQa9N+TJwv4mP/ECNjWwGwF3u657vTYEMeq
nWko5COUnm0Qr47WMD6LWwDouX8amb1QS4bOKnDPAPRSp+6ox75F0FiSaG7U3J8ezqIle9LImEqk
ljNzBKRAtptriDRt9Eka4RXvd6EaAP582sxClXTiHgN8B+87y0ag+XVt+mSISYx6hdfahidN+5Eb
tmvoY4n+xcodkWUaMnOL0uXGqpTn08aXDuyx7dnuo0Otiy5EFZjko9eY5fXoaCuv8CV/Cv4qYLIM
5NjtebTJojHKsV+mHh0Gl9PkrW9UjPggVUYbnDDtfV2GiU9o+ZQbXbNSKF3a+HgtYsPoiKnxNvk6
ua1NQnuMcVvYHJEDE15X0POQ1isP5KW9MrG5GQBjgTh8Tp7QpApIS3uE1FYYkBRY1Vb4NST3HLk5
vWCL4/ltiKpfxyMH0UXFFLvraqV1rlaG9R2wU52KJEeGE3Ha2vLePDI3i72QoheTthLGBdKeJFbd
lIP6q8clDy5Ul8fQknYi3+6vmmJci5OWwgokIicNCg2pQnu2dHquhVqP7lAvRB7WcG6LAoSvjTyP
EuIb2kcNNsDTo13y+scPvZlB22l6o84nr292YJKpI+YxM853RJJr3qJ6KldO30KXzvRWAOm/PTHa
4sr9upo8Rf9h1bVA/+hoZcRJT4YcVJvGIbZALpchXGtq7pJYDWT6iZ4QXxXNWr/j4hqDdB7fgCwZ
8iozP5eG2iiNX2QISXMIgbDKLOrystk0ZHB7sA23wzWPMl+LPk7P99JePjY8c+UoxkukeJDN6VkO
8u1drki37lfCxaWTCS5EU4MYJiAy39gBCjAEWhZCBsXejuFW5Vtq/TDHtZWc9sY85EZXAeR5oXlj
AUv4dSWTpjOMZuJ50Ni1BbSKGFQvTtJdq1V7dN3vYnO4s4qXRIPyCIOgpNQOJF8DVCyOFU3twHRQ
Ff2rkys+vuUVQiZK3amTGsrVVsAFc7MyAGfh6YVbOpngxP6nnXnes8/VCkotOULWnN/qMQ+kVryO
oeq3hIFL9WOI19r1li4RtNlDrgpYTXTlzkZmjFnaan2BlvdY5z4ux2xXCrwDeR9e67q46DsoBRCh
hB6IFMW/3WWKnnGAnZD9VPGsmjuioc8qXg4CL3rzB++u2+xz7Ly+2oB0+t+fV6qDwRWA3qnRcjbK
WOsVlhA83S36VFR7zl+q+D0pXhr1Pbw9bWqhvIdBGQaBuCl4SPHfr3uFd3kzwM1hRpFSbtrNgJpW
t9GiK82E4M+GAtxfkCey9jRdTOEe251FHH2S6IraVhPgcfPRezfKrio39PVWeaRlEFdB+bjiZZa8
OjVtgG8mPU4U9L4O1BpTVGNIg9A3HT1qnhsgBdPeVP4Q9Sv7ZOn4HVua+bPU7ASNJ0uI81yHuIX6
1iWeEa4EVAtdTFi6oxHNtgnrbb2nk528Rqestmvd1M0P+k2NjLwvr2Xomfend8vKyH5dIUeOJez4
P+YwRkakDq9K8SQgEeBka7tycbHw5NJMkxIwGc/ijbGyRWuIfmJCsDyI+d1vhGfoLr3SXtnd6PGt
vC7wuHTHl9MDXLqKkJ38l13ydZPUKSQaBO2wK6sfDFIL7II5m9MmyPQ75lfEsY3ZiWvVVBeJAhvt
BjpN5FEeQr/f033lh3fiXut8ECt5EC7x2VvqnaFp3vtPnrXHXzA7eym3FV1JMbsjIdfJqG6KbPQs
NHSM9LqV5f7XgP/rvf9f7FNc/31o1f/8N/78LoqhjBlajr7+8X+uis/8j+v07f2z+u/pH/7rL87+
3vZTXL5l3//Sl3+DX/4P4/5b/fblD0Fex/Vw03yWw+1n1aT1r9+Pz5z+5v/rD//4/PVb7ofi868/
30WT19NvY7HI//zHj/Yff/05ebT/Ov71//jZ9P1//fm/m6ou47f5P/h8q2r8U/tvk8Y5GLM1JMug
FPjnH93n9APnb3ie/AInEfDWTY7qzz9ygR6uv/40nL8hCYEUqzqp9/y9HaJClDf9yPobehhxJYK5
GgVsdPL++c/v+rI6v1frD+QSr0Wc19Vff0KYb1r/3zsUiBdcOWh7wOGb0LDavNIB/hP0BI9or1Cd
NjxUyEs6KTr2Ovs5ZNEkXCUPTlltVX2rF+ouRrQcGP2rHfPGa0lqAcCYR/eOOTSDayhR8tBxEShS
4uXXu110P5AocaPI3OLK8ZxMZ54WmxZyEUUMAaJ+E8f31aAbvmbU+1ZrA8iYu5YAHF2rgc/GsWwc
6pLkua5Mca47PwDrOwyEunkEiIQBfCcelrEvoCCDNr8kuiKNs++tNnXRGHmR58hGJP1tRXovN54U
rXJrBwzfir2X2ThhicYrqO6kns7jJxIS6XU9QAC2EijlRac4bjkqfpbwg5oOL73W1QiRky0Cn41U
UOzMQRtRhc/toOxIUgOnxJsgNkO/ZK8ih5BQd0CIVEMMrojps5UERpG4jf7S5B9FoUH6B3iVhvgg
A9d3tpP5bUUSt7KqQ9moDzIFJKHqHprEeB8jtDInTvIgxgMZKOQhEmdDk/o8rXCv8Vx4ChSKnETZ
2chUgLF70xgJO3SkhCokj3ZGd6v3IZR/8v7RlrpX0XvbubJliXFC268BDWov+quSR7qXAwiyTcBa
PHI7upHc2pSRulN0NFCS7FztX9GC7NykaKIBWQCV95oSNxdqKB5rENArZf3KMFAIlzxrdeGmqnwh
RnGoUacV5R1Iu7ysipk7si51s6hmvsUMiOai4S4VJLCdHyNVLpJqPKvTvvWLvgiqEcJVoNr3k0Hf
t6getVTGj+XUe9VlGTC1ahmoFHHMED5Cm17+GGXTfdLiKWwy1+yHtxLSOyyk1w1Pr0vSeam8Ae02
OhpLV5kkMXV0/mVZAdEmiK9z187GczKmblUa97bhVKAwyx8GUBi4PRjOdrEAwE7yECy6qopCAeTT
e13zgC3zbXC6mvkDGNqDTruIx/SGWMWZFSot5JaEV1OwLXDnMkQXXJgxv8LjJ+PmTeGEj0JgSgeJ
lBYYWwnUhVLcs9a2E9k+zDg0fi4Kax9a3NNRb1EjY9crwmdK45Yke6DY3Kb9wVnmCXGW2NlVlUHq
SC98ap6ZpNkMbXtGLOE6TnVPIucuTt9HdsYG/kCKM/zVC3D1NgFpDd9qX8fsh1PdWAY/6FGDst22
cQo/0nqXJWfo5HT7RuD7teGsU+ofWmi7ai97z4huQoL/j+5JLsvQK6sSi5y7Ax7WuYwfoKB7XY78
aWD0Uh2NzUhSV7M8fXCQw+ulR+0DhGbScyceXekUaClkN4W9h/rK3g5bggYsbZdVUMpiPZUu4cAI
kZY14PDtd0ql/OxjOz4zKb/WkvJCl83PLo5fM7RSBeOA4gcb7W0U4UHd6pcOUsluo8TSz7k5vOMd
zJ7HoqA3XSrybQpWEF+F3whyXbuPjLY9jJBevspGp9mUMocOpw5tra7sI48rtHVzp7wmlXlX6pDA
o91F4pRbnvL8ZzIO5mNqd6CSapjhSgKtKKRQckdxsWBFXN1OSq1mFR2YWu3aSLlo0BQNSS63tKvX
sYVyWp1ZBdLQP7S03KVhfVYOyh3ElznyWi9GBoVlhmCwpy3bQLeu8RQ6aAFraOcbigEOVBYw+Rb2
jcugT+aJllzl+s9OZn7Hrf65Mc7EOHpp0bRPVK9Z0Fos+uhCoGPBmwCRx7EcnGGHTGWghhOxql3m
4NQb1deuSexzrYwgRp1Tgfi9rgM7UZ1tlWObQt4NqkiVqfiVvEp4NficGSr6wGsWu7p8zgi9j7RS
3XJHqXBTjOp7K6nuOSI1vGqUQwCdg0DKJ2LLZ26noGcPn8vsoJQOvZXxR1GlOM8phG4ldwccMr5r
cTiK3s0tX7GvYvVgIChunG2tvwtoIjIcjQIeUgKWJPYZa18tnkV+SMNdyvRDUqmbBNuwENiy+lsc
wXGzPNDjwcNbyk261A/xrhe9cZF2MerHkOmyNcDThucK/ozYyos6Qt1LZojEMyPZmqOwg9QWtjvQ
7lYLacC78pxA9qHI+G1kWneQt2Wxp6YiPQNW5tIu4teqx8MyavpziuG1Zeq25V1MzivTb6zQxSYh
Kuho6A012EsWxz7rwGMVU78BjsG4k/Cvkqhgc2GvBq98MrXA18mWCZA+OoCWWmDxFPuqPK/Yc1jL
V6XCoZaHVrddM5VuAxKMVrMDJ0v9CLi0RGGXsq2BgFUuzD59ie1+b8kHiMQ902IYXHjBM2gppgBC
6UOQQ40YBVo0fhRWuomc2r60CpSHjUkkqwXL0gidQBcpr3OlS24IbO+NEc/6jLFxV/QjQGqXOQMH
aOR4iDfRg0hd0WKVB+fDGMoNk8SntER+ykR6NUrTbdPGZz2X+4aA97lAoIEHr2eKtt07Ofgy4pQP
fmEkL0IR92GX/zDS4qwvUafuMsifcejfYQcro7URtWjvmlzbRAn9IH1i+YQZH7XlPNUa6Po7Vh8M
nHyXVQTdV1lpbQaiKWehgjbc3MRWcXLqqZCRU9KX3lLg8PpRD5A6cI0ufdbY0O97CVkuSSCXSpWR
Q66O+Gp7L3u+F44DYgolBlbACbhdPpt6dq9oIeBDo7aRNaD3MnTcNpaDV4wpJOLgqtAXutFwwyfC
8epRPyusfoP240bnnmgKj1vNY221ezszMPmFbNwxHntXJYhMQNqSUO1MiPyq4XtDI9xVQVSxlTZm
Rw6ulSeH3G53aWK7odGdxfkW0YFo9HiPS4x4SRVueIqMWuYgXxlfiZK4jap8tjreLQ4Iaof4Rsvk
XaFnN4PSXBGrv1UiiIToYfaig5M3bay7RNYvqvozy/RtI35qAwQJqzONvTGzQTNUvu/UxuuVbmfL
dJvUJTzCeaGWLssvouKipa8hOajto4YTHeaGF2dBV6BF/il38kCqwy7hO4jfubmGAkrU+orzqA+J
R7u3KgPCtOw3JLmM8Q/bnoHx2sLaGX6vmvc8RT+b6HedFuG6yF75FODVKiQLy9T0SWh6Qqcu7Sia
1/thRzrApxFsn2nQWATy0VWV5g6UnVYQl1AoDflPFbRSUZOcMaM7jwUVrg3BTB7tNQOaOemAFpxM
vex7aH01xnvZSM/pVSOgXICgSNlAkBNet9gVKSg7SBH70sw1HOEbKyEI3/ofeSF33djkQI4rHojx
DiS29imD6rc6QvzBEg+UV0FN5a1WXRBQYYwRuWnin+CP80ctgbdVIVNIDmC6v3Y0EvtjBg51kIbB
zzePkoH3E2iDMA41wCHAQWh2myJ2Hg1AImKETpdKGheZB31Fr0rgOA1TUbH3wyRgbdZbrjVIlFHR
84O14FRAZECFrEJ1ALVbk/V476b6TyscwbmPIUDDy2NRY986XA931tDhUcHJtZA9ddvsxizKHxak
tnynx5pYvTiLuXKb5g4EKOtg1JQrUmpX9ZDsO/FhCumHJp4OWWSIQ6p2eAf0XmVyaFE+5AZznRIT
Kqq9njh+NKJpwRb0Qk2rg1aWj7Ux7mJneDKj7jGxyUUaa2e4J7yOIK4R6pnUVT8m0QURQIgopHe1
sTnr0XuDvvy2g8/uwSFqZ5ucGJso4gSOmBRIxUZn0lKDwmhid7QGV5aal4nmnlfjzlESH0+d+wFT
rnSZX2VwKhy8R21OqF/VqCtZbf1Asx6xbqNGQcfHLTeKwVWZ6Re8fqtivAI6pAsRupYvVg7/n/Sa
eskyy4DzaPNtXKGPtG00I/cVRiwId0wpacVGql9R5JkdFvGOEWCDC03fISNr7lPO/LgO71JrZNdp
DwnKtiqLh3Is4XEjkXXgax765Kofee9aWqFuDLD5+Y5ZuJCPMxBLb0OtxU8s6oMpfWM30BCE6yuC
KAdpChXhtULw2Gt1qFaN0M0cQn0/lnqxsxvzvleUS0olBD0FxY4sRE83pdJpHgorrYuq5U5QPPxE
2wTUjpSnaIKv8NwOXxXLueaqUrrERMSukeQKGqXjhnQQGE+TmoJUSsAdGIC1CHFInPDWLnXVFaK4
jGKBLFOeX5dtmABr8AEajSAta+JbEJELZAzqZJ7lb5rFOSheWPWhmWO1oylNPbQUgNkeoZvU9dHr
7AlIJKB+WdsGmmQrlFOqOPZk3DjnVo2LrGSKS3tVgX6rcU8UINF1iwovxUvLBEUgiN/fWlLpGwGG
0F1sEMXvZOe4Y2Vlrt2WOtTywHOslXB+BfegOQZBW2ekWKRNkaOrzxqvapnsY7u8qVTnKkP4F8Vg
hk3aD3uUbmcAN2qVzLdH8qnnyXk+Wld2IxFr4rCQxvZIhuix1hS8/kRseWOXR1eI4xWgNQdlW9dY
tnDMLa8ws2ozlDrxNBMN/LVavRYlee5K7VaHTMJQ2edCgktPz6967OyzJP4pDfpSqs0OSps/85j7
SZ58lq0J9crwDa2LO5K9U+eRddojsOx3ZWrcmz1YSsMhelds680sq1eRVS+20tzGOkavGOQqi8o0
KEfrrWA4CuqkgBohZO7rfUUKXxfQEYo/MjzizyJLgNU81FDgasGsZ1am5Q5g1BEALI0VAgnejE+l
arKNUGJE7VBo4bS4VFBicavxhhR9tNPT10JrGGAxrXBjs74StrQCMwUfitVUF4qpmJekSjMvo2Lj
4KEwCvW2wvVhpMmB9MUhi5sfUY+Mpp2PBZyM1fsydeD0kLXo64Ng7CnNozuRp5ehWV0WoIcyJ8XR
Yvxo48bVcfF6UakBnpdE0H3Hdd2D0ikZumCgqq+mfItX+W1atJs6MRLkM4a3ToHU3lgp5zZlP2OE
ORrjZ6lsr3O1/QB7kvSFwfHoh3hYOubPdISUqxWBiNbWEbTnQV7S55JnmCCV1m5eOKhQ2iBnJj7j
2itYza7jKNyZI3iepouEWDJIKU8DqJ3gsQp9TjIeUsPZlhXwrr12QHfAmdo1rpo2DybJFDfK7G3Y
25uWan6CvGgM+Kgd656JUBJ59QFKzsOurHvXZsgQNTp5GjkkHWMD6Q2twjO7cMuu3kcNKmC2/WbE
YpfR6tDEuAlrKE7oSGn0oZK6TpNId3DSc4YQdWhD7boso0sz7rxaVx6RF2w9MWlwSpNTFfrzXQu9
5qI5t8UQIRTt9y3IR/Bq5XX9hIioOXckeUffLjSSR/QNIfSjUYVsGphXLtuh69F1VfTaPtKH+LKz
p+BE0SML2eyC9jd2x1Lmd6bV3fAKctDIZtzpErU7rurDM5RGDl2RICnlAAJZt1EONFT1Q1pm4PQf
vDf8JKvvo7i/hB7wp8jRskJFJy+ZXiiFZxrl8MBCqwMXFsuQaJK4eSH5Azx3gwu4ZBubS7HjSqXe
yjD/P9R9x5LkurbdF+EFQI8pk2R6U95MGFXVVSRI0IAWwNdrpfQ0kBR6ERoq4kzuuX26ujNJYO9l
j/hjg9yj41Nr8A1avCQpeht0rF19XboJIhgE9E+RjPGLrxLfPOHNZu3UuaQiqxuUNdMpapMIHGXi
TffP3MokWtWmAMNTyvI1h+cn8gDLIBfYP6Htt7wseDU2DCuyW5n3Xkb7oTde1nqjSvx+vXvAusdh
rsVpRql3Goo2W5FRvW0mhL27uJRrHerYb6v6WQ0wrDfowYuh3aqRYlJHeKtgnxKN/mm6MfVZP92q
2SC7CCgFaniwiezWKUzyZclYQ4uM5kWtUqHx2E9LEVxwyNdvkQNgr8IugPP6YzYT3HAr5pcpaLaI
sStRfz2Zy+yP+sU0wnwRSYu/ugXcOV9UQ3ZCFT8ucjm2Re8ijrj2u01UYtnCYYrQT3R2keCwQFbO
sEd3OeK0F7Qrz/7TjHIZOuldHQbBdnH3o/bQ/QzsozYkbXzxgM5xJP/abMkLLGRc2XM592/EpfuG
DI8rXuJ4UeXjSOFMKXL/byqH7X1GcYM1zemprI6E0aQLvI3nj1s2yOfI/XGnZSOFTCfpPvJ2MUmj
3HM4r/+cVeEWVd29j/oowkbuHJs/Vp46w2O5pRrQlFnwb5cJj768fy6lFI9DQ89NyHVGiwV1wcoV
bzL/GCtUvU2P4JFU0O6K1c+a3rIrgKnAL4Bzym1faT8OQ8U+7WhQhFf5bbrQCqGE8uKN+izy7959
ElDuxjVIYTG476ZPB/8dtdMQ6yXaNptoqS5Ck43FtUSmkiSkRdaLGhfMIvYdoMcBbrgdY4BAkKh1
CDtcf5JhGWDqackJFjjhfxBkbMZtHcDJjgkdQD0SQ6NHgbCHago+jfYnXNw8DQZHIHOugQ+mUsfK
fx6LMPFxmE24Y2eACW0hjrJjhygA2iOAAI202hXUbAimPadZASM43r7A2oNyxY2zogN8MtEbTA8D
zORRDCdHg1W6i6HwVXE7fYzkOgKVNkUc9Q4KmGVifL3FAB4HI6jy0OI8sjkvElro9b0sHhry2U1O
urYjMJLi7/6CBUh0pq3akoG+o5Z8xoZeA643l7V40mF0GEN/H5Q0Jr6ATHW78Lcaz4/O6cPcdJ81
0n02ywLlUy/3fMKRvE5PHY6L3DxXQZ50aNhY8dlXejovi7dV9H5A822rfzSTnyMURDZ/h0jjzkOv
JvqtsOUQAKD13CSNLaH0pdsgnA+1nrKygWA6rZ2nUv86zZeM3o2EC7T8N0XNkQ9LymZnE9Rgzl+A
atBGbHug0NSzCXCFyyj9bByxNjB28TjJ6kUCVmvHY1P89R1uFtacBwiLuoJuIzSO58YMcam8hHpI
UlV8w1CInPdVlJHyLUT6GRZdfHJecXDKz9Jx961s9mS5SQYUuQ7mHcqxdwI16coPbn77FLlfcnZj
x5Tp0jmPjcRSP3hkOzsoWfSG+jqK+phjb4ur1k1ZIBPtDklrgVIrMj8Edv1uvOJfx3AT6rG/ycgB
eOPd/IaeLE491Yo9WkVBTjRlexio89YztHKqN7VcWjAh+frKXJH1xZ8Gn6DqzeC8tet1nXyQua+d
0fhwoYEPbHOzZKaH1Wv3RCNCDnSEHoNtoKdU1tHBEwuqaDqAwkWyuO/CTnvRr8/S+ZQrzF9L+LiM
3rYybRzoMmH5sfA/PBHt2h4lMhMPX2a/W2OzylM7Vluh5LGbrjmfwYOKEpgT2akqjFmnsSnyJMyf
RJUfUVy9aTXZuo7JKr9Ibb1uasfBxR9tpvamSjTkkBwX4ePqPbezjZEC0pwDkRbT5+wcDADfaU9m
JH1C9lCvcBHTA3geNpywS3ns2PQo+8NHB4CyPNQgZoXdk+LQYkIuUTGPYVGkbfsq7VUGTebTT4Jr
vDr13UEX4a7CDFHqZ6Qan1eRSmpwieR4dg68d2NRF0mkVCLxyNxXQ490O2H/5WhW5pV+kHBWK/0W
eWZTOJABy/EMjLlb79CzvTAfa+TqZrQtbiDNU8ncbeXuSk9cBnX2UTAtu1pv4MdIBNA1gZIeyNv3
ofKvCgNT/oYrAFFvbUrV0W+PvjwH9HUku24CXJS5gsVd/6vbV3cE8ZUKB3dgHz6qBr+UdedcABJx
5E4uAaIPagTEkteBVQjFBtmxIBhMIbI1slvTu7tu7SGzmEHwXAYHz22xVXz9cKsH5E4ZlBcAYom9
qj+1LUwW8wYQ8eTiYBE4ppzM4zbxNPtmNnoqw7aIh+bGMUKArAAFEvkx4+GROEQlBRooYsdrzou8
R1jx8M2gpyTt7LyrsYJhhErrzu7hMY3BFiQjq+ISXyItL72+i4YaGqalI+rnpYwcLAlziH0dg1C5
z3PJYkWjZu+ZEQuaPPUMoK2cT6OdOijU+utU5l9r0H26cBraaX7zvUi9VYtsD6i9w1jI6v5s+PBR
63eYjcaYjuNPJ8VpANfuzjXQnhnR8n0alclEo6wh1zqf4jtIzo3ZDiHBKYxYFnPNKf7K5pO0Cpuw
B4dNJ16gUQLEsYPWjOz0uNWOEbEBa3uHfJ9r7BfKjn7aVCJtZtBq/ckoDPxt2iCrgr2q6gJvUowR
PbYEnfJ4Po0rs9w5Ne5yY+PP6pK96Ia9E33xSTxWQGEdccspxDPhkIYWCbmzygYgyXW3L+XezGmZ
vzvrsfWfgHJfhsbF/D3ZjeNDCeZTgFCjmp6sROg2mdwP7q+J5B/R0p/6wE14D5ZN5SIOYazXYLgq
ac/UuP/a4tsDeJzMwCm5o1Vc5qHIVNhegBe4wKJ6vam95bRQ/CFHKiAJ8XeNP9bXNh/qj8DmQVYb
54Z3a0or8CSpLbcIao05+cCejdcpBAs0zh+1bTdlbTNXug9FU/YxDcRvPiqYaJHOthT2IDQ8WnWx
U6M7AJjDlBIhFq+q8CQrWAdiwKEJMeFuCZFT0t5DWPqBfHeEX1oLHpdQ7yJrHh0jMS3Pi/W+Aoo3
vOX6kQEd0nz4Q2H83lQ5iQ1KMkF7AfHngCc3wwROROsHziv6NfkkQC31HB3Qk3UJ7QSl+JcB1R5z
j2lARYBYiiVo9iE353F2VcrCIkjavNDABEv1gDqYRztj+5j98oU7hYvsHaAcZd4jFaMZi13VMPeh
YVnO3RLj9RV9cHi2yLrGjXC/eGkFYNTCYOXU3lXhPIqjyay7zvFAoxdU5G9YDDkeIW6PFSumbbRy
cmjUzPw0MAWCQgG9J14z7PpQvxUa34ZaPZ16w9u6RjtS+l/c9bM6uAu0POe1oBYrmJONckWOub0G
i9qDIc6KCE/gWO57h54mTi9hCf1TRQJEJ2t9qNCL18+8POl6oIm0hG45nqRbGJgj64olimVbFPu2
9mVG+xCBKgsMim/O3HtVChn+sB1HzykT6lThjDXJdQjOk+JZ1HPvxOFYArysS/zcpDLVdg1kOvbu
dCCuH6Rgcdzj7OHvNIJ1AEY71Xm+ySPhZ3ned9uRto/wTbSPHYwnMK7k4bUvHLV122pK60A4L+HY
n+u1cVOsmt3GhpAhsx67zdLDiNJ0gCpsSacnBdQlBaLPbqukUCkjTmHauVaCq551Y6GacNBUoBCi
Xsb3/rOsd7AbI8k9gsmTPdV5/wO3LKsvbY5eq40sOvdjbUL1t9xB3sJh66ZfgTTJWg1/VqBvnRd2
/sU7CON57s5X2w1IKa8HoCtNBTK4J+rc4L+DksEsWKsswW8BNsZbYhAUOgWV+W/pDewzpXRuQxC+
LhwQmdfnuwrijaycW/cDlDuI6a6fr7NjSepRhtOjXVlCeyozHyr+96IuMefKaf2MIue3bJU37dpg
9U9qXN2voQDpXUDv8Nu31dqgJhGTPWXQnKxkx/OpaWNuUZzpB+V88vDq71bqtaeAAHTq8h2+iwln
o/YPrRp+p4X1V5+X2BxBR+K+1eGmx9UErAeOcMx1K92XBHMZBNzzhUnjvy8tVx2sSSP/o0JDVulR
smwdOWSAPVY/FVVnkhIbzbYv700AeanGMC7AZ2EPlkb+Dl5YP81T3j8urR5BoNguEav9RD9Fk9HG
yl9edWJIRoBFoGKX3sVtLNrqYZyLMCYWoxtCBNDS5XJsd0tUYzBonA1HBvkHa2fnqmjufEzYa/Z9
7TdnZ7Vq6wy+c2mwP2DC6TFRoZvTcxK3Ygx6GeXhVlxRhkJlrgK816w7VRUHPLiW0bZHrzziOtsB
39sAQiWv+2Db0nMdGUi5oaaP/vU+CkjAaFN0REPdcqVdy7/lQNi2siRMl37wzzkCBzLkp5ADEGoM
UbhLr+NC9FuI7uyNMzjBbWRmzAK5tAArez84DoPLL1HthsnST1DCuFgpXCRXyFirVWGdCJZvuRb+
sBWEYGfJJfJa3KGlh2GMvJNxCvbIJtR8YDgLuzTnoHOxgJmkE6SLoLqYQPS504h0isIbAAqb4jYD
AE5njy23OtB3qXpEwEqzcM045Fpnn4ENLtwabqRAYJWDkHdbu4VfbEhP36I8t0OmGrSIeI2MPqEJ
L5bNvcFHJbjFyKNTQ/YThuQfzRsNmMHk/5rBc+KmBekE7xBLBeRULSCKnF94AdQE8XxzMlVhhK9F
+Hs2+jedqwa3JtoZ0ry/N/1Bfo9NsQvZmydz9waAhw/QFfWSXYK6nklc5XmD/aBnmxoikpSQqGJ4
Z53uBGwD+HflLwlyNJMI4urENVX0EPaIDtWQhB7pUC1pt0IyVKBYdBdB0PaYSy0eeuwXygmbS4VB
EqKPNf8T/YBsYxjdonPfiZvmvdmWKGBC9SPN5tAFkZtboMQ98hXE0hfvax16h2r131YU7V3hy9A3
x5ksjmvHTfHXcvBZ5/kOINJ0VHXO3u9HYeZD7X91+ta8rBAZxzjdyCMk1f7WDAjdX7TAU+QNdO95
nXkO5gCoi25YGrkQ0QjgEw90cOYHIFU9nNqDEWsc0YUHSblWQxhXxPP7RE7NSwkmIY9WpBLJZj3m
tZkOcAcqvBEFQYY5i349UYGl8aMp63qwvniHQKooD48HDATmX7WW5gxA7rubwZiPUb/ldgGTPNWA
Y6S2SKzrONanasR4P9UwVZdDTXeBdvAIr+7WcChnRh7twxCp72MUIuSSqoPCnv3Qt958BmnpZUxp
c3bNaFIySbxj1dAmqIkOHnXeBmcnWuerWXy9azpVv0ZdBcSpR9wJOilW1DW6YElUnAuaY95Z6pue
tMjKOxo7OeWjaQb3avDdzjGGEzcFnRTuZKlfRRXJBz/g82nxwvytI4YCcavfGdAFtBePLLFad9Dv
NxlH3WjGlqFPckyNL9yf37lDo7Rf7+BoZ+T8Gq1uGcadKgIdq2ACnGTDqd8NSqO2U9fOuao8MP9F
RzOMP+CRJFiJyANRaUGQXkOfQZbVAAUCk3zU9epeRhUMm6G2nwB6gM90q/7Oc5fC+a2hvViDGRC6
w1LdD3aJJzDp2BhMjsRE3QDwJDQHW9x0kGW0oUjDVaLHySknXBoYRNp67DMzL/sGaB6k0gzri80/
naJmHg7sAKIhjh0kQcxO/cVafHW5A2GB26AuF/6qu/5C6bWHzAuak0k1+W9bsOhkAPspaGsS6xIo
eSqZUN6FG0pXesADWu+4s4bfTc0hzgQpeYWIw8UPGsKttCWqNFbmkAt1Svy9u3qXT/MABKbQwZ6u
C0gg7RZYnQ2E3XjasJeLUUlonXLxOEHYiBEzQoNN1TtiN2H+iPFjozcph3GnoKwzcSQWfC1FxMIl
GUenDGLAgvrq1PMEyAgqtktIJbD1tdX7yskrSD7n2W5gga/eeuwI0HwppGv1rNB/a6PE1ZM2QILv
gpWsLpH6l69cH6B/BaNT4veD6de3CztFUa9utWfy71GH+Oi6YKZXIwkMKFNn/2opuwO31NRpWBAw
Be5yZ2B18QkFhn8lOMkzNL/Ig7MsAsZA7pcPxLRtags2HdcZMPlaTmxn9TJ+TAh3TAruY5p2Zf/I
ZyXOwLC6tFkdTNGl/pDYH/AmdgSA4QSRx/Oca/sn66o58zxfsk5ajlophwgseyH8ehTKP4taktQY
QBbc8aGOlaWxyWAVdKzNGg1XXfCdrupm0+NK2gdRC9sQzCOQIun2rMa+TURlzFV3kPMMInzMwU9m
8AdUHwj3VcHGx9p6nMncJUQH6UBK+6ly3T+PE4c8q0KqvQz19EpHPFSxFnQAQDeFxyACq1StKJwq
3oHAQ4xAzXCRqkImYOvMV42euyYRdchfhmBGYVUgV9iwmUpJN48PLrlfDHqRuIXCBifpZC20bFEL
+ZI10cW2EF3hnUGvjcu876HAh1m6SM/Ce6xAs7eA8SJQQ3Fe2PXBVkjhdpeAWgh8gqrdaITDIEG1
Ym84TL5nsIp70MI89gAtpOtKkBwudHXOTYV3BBGSeBdW365fATf8ISrOMgf1UR65f8ubsjkERTH8
a1oXt1N+UjUypG0eh8GEEWDIbRay+21uyVGhotd6M0KG9NFfoDocppgyD5La5ughtD2ZBu5jncyt
xksfoeQNPFAe7jCg+D/gJLwP3Bz5FlpFKUCWhP4PVyR/nRs0UaEYjoM9B0WPMNiBEgz2VZCEPfO8
RMp7UbCnho0TlduGDbuiFq8U8N+8iSz8ZpF7CL1hN+SA1/thBXncDXYvQ4D3okDaN/WOtR0F/L1F
TGoL++v8Sjr8Py7C1aUDJN83v//v2v/nrsE//6Xs/yx+hm7s/qb/8ldt//8xB4QwlvzfzQEb+/tT
/q/mgPt/8J/mgOg/IoRee//d7cqhxYc6/3+4A5jzH/AtIeML6STwMbl3E/N/ugN89h+wNMKzGd6L
j70ggqXgf7oDov+AjB/eUvgDfJjXUA/5/+IOQNTK/+EOCDhyMfAb4eegIOB/sx5jhY8IbPLtRgxd
BEa6uo7a8l3A3ZcKrtm9MtgLTEWreBB5txnm8Mtt+ugm7nAbDNIVFK3f1KsfhAIkq5sNcjXG09J3
LlgZ72w7v70gM/AYNnjHa4120KANL+GMG8cfuz0o+Y23uD0EePp4v3z6EkyohVzOB1nOuzPWvzNB
pGgFGTP3m0+oqn5gbt950/A3En4OR/eAlf+xBMA5e6AhX0v+2+njwl8nC7VFfijWQ1uJE4teaoU5
oULatQLuT1sDImDLIa1QLt7a/ht/ug08QjSocYEzmzaiuU1cAzWoodtCbLt6xa6yN7VOozlz8+I4
+rCgA96tLNCwsyNwNtT5Gvvkp6rpiw3sHiPPJQK5qFWzI/x5RV8dsjGv1fBhW3/TQwbeQxZuG+A8
YI406p+9zRCIbRgAK0vM/FpAaYPPcgXAzcVZuxdnOihqoTbH+TH6v6RAjdcIdqQBYy+9mwFWzsj4
PBRfyGqMGShH+ZR35UZCR4vJMTPMAVqZ39bSpj6yGaOBnkuv31kKEXPDPf8c2npL/OEn18VhdEFa
L9pPjF5PIV2vJagTbcrdIsR3jR24/ur62o1r2qDwC441IhLH2YqifzAt23GI11yCQb/qN8XaTHsH
ebsPBX5sCayqdg9AKAfnteIinhHB2a83OR2qqo9bcLYG9Xe4O3kJ0r87LTWDQpEUGz8fHgsctiG7
5a2fliGSOofhVgTL0xDVM0gZsx3dFhWtFf4XMc0H+AzI8wLzUHTR0YVlC8IDGEwim9HJ8g1I8wxe
+8fRx4ds6/rdhe4MYCdMapb9MfrrMbDITrecTYVLtdkWSO4dw2YzLG+9G7D9BAq/8uuEVvUKRYnz
grzYeMkDgNDVpjHQCVswaMgVm9qj8BQoirFD/O7ZDea/KtSXEc3R7YB1bOoAxQrMRx8NaJ9lXpMR
/BdaQ2KvPZryaVBrotDjNgMlnOXLgDmiuBcog1Hz6XIbq76Pu+g0TrhDXJYGuB5aRPYwm3lMvk3O
/JQjuccBtbbYKDFmunDz3FkYe4T/MIb9hoHrkx5oc3c9m47+cOl/lIb9VMM7t7sRGGmObY03w95D
4vcQHhboAZr2Ovjh0+zKJtYc4AXFYxgsu6jOH/Kl+Ssh/YzVBE7NWxnDUz4noL4us12mr9AZfvjQ
HeBQwpcxZW0JLagAEarvjGgAoiUyGHtI/sYjvCTEd/9GTn8BtS13SoSDNsExkYu0tNURQqt0BiML
p8SN2zKlOnrQM1FZ49t+Y2vaZmzVT2FVALOubVKo+i5zg9YJvVH7svMsTE3GJCZC26Iu5VWHvEuw
ybwYvEeDxtlA5Y6uyCRsP2wPK5D/XuctBuZ8xCHyJKYflhsbT42FKM6ik7j8ZpG6lKGJwflC/zpb
AAmQjm8AYOAIyj2wTrMPFS2v1oSF5sRavNYOC/6tmIYiTJdx6BwdxDI8dSU5CY96exDSYFvNy9zW
G+s5y00VsHJBlxsvnfcEVWOMbAwgONOIbAwJdTbNxydTgjgIjPPQjO1V9fXWQobbBjo6RGCGM+Qv
2l2OOKG0u2vCbIlXE7KACtWl4rN2xmMX8XTuUKq5dATjxinqPPMMfhLqWXOrq+pYhf6FQUCSe5hM
C5v0i/gFK/9o19yLBQ9+h9ypNrquoHk0sCxx43jpCgnRYfAawKC+vi2zTz7ciYPRDDDobgy8LfFo
5gk8TqWyQGF2MnibPJKf8tUOF6GUjpulGOPek6cQqezYggwkvL1pp8ukPHEWTe7AWQUdoYAajLpk
AQ2CMEHauy/APEBO5DTYRxicn8jgz0kI3wfOb4o5E66EaW4BLUAK/TpM/Zr5puwf8IBU6QivwykE
7gP5L4e3c/S6XSDHbtNie0llASCpwQGbKIPokAKz/kYxew4Hnik74MsjUQLKclu4ZINj7QfR7zMy
uAeDwARaPxVRrtJhHqK0KPtuzyyWVaf710/FEwOJ6irSQab+OIrOPeXwQiTO0M/pgBPrNoQCrw3A
jfYyuN6UueW0fJeEgxuSnmF7g5ydGPMISu18B3DEGll0dyzqOrp2Tk3wTHzd7zXwJ4C+84AQhz/3
fv0VzqfXUpqAWkv46jaHup/0VkYJPmSYRjwF0gku8P0Utuj7mUGSlKYGKFnSzF/7KQ55+XZXLxvq
ngrdz2DiwieBYIyzF1b1D4TYBNqHtTrktYU5AM0baHPQfWIYVlFPwSI4C8m2q+qCDJ87xoLA+W6q
SsVewfDABkpmpBtvvkeW1G8lKid7NDr5fTNljbr/bu4M+9IyNFd4f75cJvXW70FnjWW5a1T0vLrO
1afRunE7X51mikEhfHVCzre2MO5mqGBjIJ35dioM6LA+imPkrzmcxRES/5zQ2Y74qjdAzA2iwrEW
CftXTIKheRj4iAyGN9u2/+DAeah9RdMyanAaOPLMYNJyxbgfC3MuG/YA+DRz3XY3+fOzMyCew8ON
ktsfHdafncKURvrtgI9dCLlF8d42iOZYAKP1Toh0TxgADN75BzH6W14P0IRCnQ2tXddA4gyPCTTg
qHwaZrigIlxU6tz59YHr5lrweSPXqxr9XduSS9dD3usGKVmAbOUY3EaPpQRMJIiH/oLPHhPEE/Eq
fuhlG350+bgc7WKLYsNBYKQlXdhVEjJvxgZqZoR8I4uobgZON9AO53vA99G2LmAOHdpFJ1PZEcRC
QpUg0gl2oSaxKxL0PDv2KnbHxUdVTthuiOhEtfEHxg8K+O4RQ3LwXRMMkCXsicdlCOpNWUx02/W2
fEA0Cm7G0ulkNi7YVgmSLLZBIXnmNB5u52XyU3d0IG9HkcUGGL89LqVHHlnJq+28Wn83lzU7LQjB
+zTCqscOK09aEospCRKC/EnlHQSeLmLegCZWULi3Si9X3wnrvep9uqukVm+DB1W3t7oQGFGsgSiU
bNtdT3tIaKxhZ6yW82H0Jv+vYWUH8d06PXBKvvy1hdkGm/l0iSZE8mgYvHw4Syi5QAJSZ3PUimc6
g6xw8VePl5KGD3AXh0kFUeJesrDfaQ5ZbkcWJJPkYECoW7pJsAJeQ7Z7cxiEg9sDVlGT4fxw3Z0L
nl/LoDgsXLw7I9RoGZuo/8YklE+AZUrQE6hQ4YEGAM2b0QVkj56KuOqj/AWYDt+jRMHiS527uBhy
jCmmXTesGcmxrSEesRV339yqyd9BJsuD667wN8HeiVGxN+GXXTAYE8UAFgBAmrdr2Mxn3ZLqfeAQ
DWrmQ2bprA0cSS1kr/8sSg12eiHehpTTpx9MFAeiSxKIhj2I9yHh4v7W190E7EEkQxBlanASeFkO
qoCD1he62eKTJDGi7c55212iQb96tU5Ws14c3UFUWy5aHzG+I3xhQYxWZSAQnuv80wW4KVkAOrNu
T4KyEy9xA6JkfE8hdInW5sWVNqtgju09cNweDEqYk9wxSmm7TIketEz9ovogM4i1gLAM1sYe1pbO
Qvk/3pxZFhs1txuk39xz8KiLzPH8jIX+DNHPno9feAYBBtRrn/KgeIVGJO4bYHyKOBgA6bjvurI8
VBE469pZINkmFZwwhfdmVwqmY4ElBE4/SGyibw4fNe4BAFyBEeJQGa9/dhwFhaW23jMMSTNYUuBS
wYrNz6uYk3UVA/RQDS+gJfljXdeQChfQpU8yOABoT2YRFqBFZXdVw2wgxseDHxU1SobgQQD4Sg5F
6GVOzx8N++yEv3FhE/OXYZvTdoMbJQ0bCJVaWGGCSoNNdXo4OfVWw+Kz1vj0Frhd/Q6UDHBTWIbI
1gPJfeFs+TfDAhJHmLCTUtIhkwKPOvMpAfU1CUirARtH2AHW+kjtvCRo74Z2LqznBKAlboyeNMd2
Kg4Qn14KMs6Hls63voRwVYR+tJXcBYs4ltueDIk/enkyVkEJ2rQddSqXBiSkHMI2w+0QnuvFx3zl
FGLnC9d9o/CloXgoAHLM6jHIvIb6FzkhorcZpbqWroC8jUlgg3kRHbHK4SVgudNkTiGrrKNI7EfM
XHkgQrYvcE5wkHOsvElHwsBUuuGbK2ezDSiyykEyCgJPjuZvKirsLViC5aUKjHwK/dnZUX+Zshnh
YgJ6Hu6/Of4kz+WiqrNsCX9qJYHUBC5NGJQjFmCdWdWeUdG8rQiKeC5k23wBkp2+F8wXh8nO5AAJ
ORuzWbHphS8hON66rQ6kjORnUNRw2i/1smw9IH8m9tHAeflvzJ3HcuTKlmV/qPEMyiGmEQitqMnM
CYyZJAE44NAO9fW94nWX9asyqyqrWc/utSsZDMD9bLFOOHr9Ry/s+DlvZfJk6YyDaOhi7rl2nKkX
7czO78VzCfgGUPVKdm6x1sdBXd9rmcMBskv/RbSNvQVVNF1zUZunxcoYwXy+mJ6vrGdK/nBxs9a4
EOCbD6r1m2ucZ8ImAFfzqpeF05tRvzQewe5lOS2uy9QWiLZ8x5GJ+dLMMxmy1n0O0Y4/ptBv75ra
3L3rUPQEmhAC3xAQpkObSDRUlYNDEPKwUPQ7TEmGfhj2rf00WeSqmGM17bJyzvloBg7moCN8E2Tp
WyFdwKAe4a/QHtIf7Q5UVLvEzdkLSeTpHu1K490immENt8DaLtpnMvSNej7lYcKZEBLY6ybCvwSF
NyVBFuyd8pzyrc3C6WDBe3C6hTS/dW8LIUq4vfdCcviBc7ZbjQO3g1jENI7cZ1OljDB5HBXxmO3B
Fak1V8x05ZSL9RWqgch/G0dN7mS06qT6nnXWXwlpHbIYa6ZkQN9oQcIgNhBww/yjiu1iZ/vpdgzd
jXR4Z/t59ihFR6orGLl25b9o4tHQn+2PVqlrLRpIYYaZvODwFCtT3CEAJdEt5VPnr8tlOBXgOlX6
s6CVuL5YDdp812l8CHWxGV1Lr+wOhHBLBSEgnheRbj5OZZOvsNn554rxXNnFdsjx5EIGMKdWEdPo
fX58DPwcqs9CB8CLdRjNA2nMVykWiseoDehJgUsPSacv5j2PtThVFXFDPZh+tRctRRw9WgkDn1Vf
7Pq7t8lQcNMSVH0Lqa6oHj7L7j1BhNCE4TCiZPg02+lMheEpa7aOjSVDOImkmJl8S6vcSuV/11NW
vJbKuOBbkc9qOq5VKnb3lt1xy7aZp3JZ07wODnyUXwZryleOjrGQun6bJ9MngPUHXnK84/uFZUf1
1zyQEqw/YhYQrT3kEhkPI2VIJgEsDYYyOQS8EHKx8xZ8sNGisucZxlufdJtONcykYX3SLU04M/fo
rabprotJRbdBMkVLrgbCmYiEghCeSenADc7EzxI4V41n3ZK8/mukISFGzZmZGPdcoxEHkSord8ep
Q1eqKPMNvqGmUYeI0hA53KhKNfuGR2it7Kp7TBbCfk0X8GpRq9rq2F8ynWNNaT3PqzecBkJnwafL
PgUio2W2s8z8cvfPNKpET2TZzpcLjXQ6KOqOaLgkselAxehzAqkNQMeYeF3HdpioC+c/pArOOoy9
K+/scZMQIyYXuwBlrMJNCVyAJeCka0R6JvResEjDlZ8JSFEuRE31jvXzA0ZEbJf74Gm2hdwkgX3N
e/cYJmGEmPFZZJnJbjrvrDv6xLlpWTddeiG0M3oYeYe9N1Y1Rsp8qup4ozNCroElfkyv5JDxwwsu
eUd4/jls6+rNGRd/495LpOAaRj4GclXTQKrcTOtgBWRDnA0Up2f4ZAOrb0aYA11/xSfdsZv+UZVc
6THQ3mZm7U2zhCQJEz6vEgoAkkyXc/Evt2rI+bYkr3mFoR+W2jt5dsyFvUwP3VJtg5hvaZtOD1ah
xItCXsxw3reJInnvFqm/q6rG39oVySoqfMWKe3zwCEjmbzMmD/ZCByRL3jgTLwbNbuUTUqT6uU9m
m1eh5GyMk+wgMhcGnJutp7rEdzaqB4rTyIsC5nGQZzs7LvTaK/tmM7vBKeTG05TT/JvDyuJun1Eu
mIKzzklN40TLaMT4ehgyskBcDS5WT7zx/lwMbJOh0CIf89Dwj12cfFsDy70Hb/nricym7ZgEz1Ox
8Njn1aPh4Lyt2klvk6K9F3ebnLtHRUKzsoZg2+WLfaxFLc4sS01ulYHR2llhts1GmggEY6p14zpr
Dq6HgnITi9i9N5KkO6LyfWT7df3AwbMrGzPcE1ASt/5euih5B7No/GZ56jkQ7JgdHCJYyz9PJX4j
8Qz0IrRJCHG1AX/RACuZ8n3i8kad+y0rdFaU46NeN2+O95veobglk+ncUn1I4iry7cchLUg5fxro
cM9BJWCRekFDdXahp9Ba7jP1gXwX9MvwUsYdFYRg0jdC7cbGqvIDxpp5EameCUUFv3TAdinuXm8N
khgyOy9eXd5HppG6ZBHW67qZMQz9qT5Lc8pZEsRfpPCfn9I6jkrzNtiC6J9Bua+lARf4w8YeDITS
ZmN6lbvJUx4I6TkhV9y54KKCKKubA53Pg2kZlxEaxUBcq2anmZ29cum110Nr74HiyI0QJEgXBmJk
13cz8LpL2qVi5SpfrDvCjfAthl3LOzcn7EJXPmjWNtO+A6CQyvpUe/gVHzTdy5VoKnEqq05HMUXv
femGKYoB1y7WJHYXjsv7+seZc1DWPykp56m6V5ACM8UoWeTWszWFsiI1xNHMcSZiTORt16u/duKf
8oaFWF7iHHKdf7RzYp4Gwi3HPB8P7Ler99JU/oqEDQEPVUOxoOuyGnVnfQdm0e9GW5+L+8duKJ4S
p4MGkRX9xprnzUDaxh7aP6EVk84z4ileUwA/j4DuVlnsH7Fp2q0K3CFyWjuBLd391YXfvcjYI58n
oiFxjxoFGeCQsR10yomUhCzrkESmaK+YVjTlih5bID7zmn5FzqKblzoYX/gaPGjlZVHtJN/cfuxz
HRKUGD1xmoRxSgap1gQCOKfZh01Mvk64csRkMCGnWNIFoGGMB5pWVLyprLK+zrnkkgyRb90wfN8N
PSM5uApERwJVTtpHlWRU6BvuAoVKz7Ycj67yRnY5hiVjO1oZSifREOnwqiJirSS4kDGkrUbb6uir
vZ+/lPmlr9sbYyp5KX8bz77H2Q8Iw2+A9VVqXfqGT+W7gmLD9ItmuA3q9uKa6W1wrUdtoGcS89n0
7UJWXoQ3kMPTahmnaRsW3wbAAcUXvzIrY11NKl9XWbdn1QPBHPksepUchB5vVtscMYHntUt/B44M
QE7zK/Yy3vRZJnZNBjhD8jfQ8qU0mXu9Wi+CNnzhzFHh/zZb84er9t43KPCBbtgac/AcNvJcztmt
j/VX6WYOaBI3BP2h6o2diPE2G8mpnZngan8Bmk+WJagrDu6rMopHiODQl3htLSE52Xlf9q6MFqIq
3hQex5B+Bx8/pamR9EQzPw6BSSzWO4+Ar3weTBKBUo07lXcB1ddko9rumV/riouSYiMSl6QuDh/m
/P4Ah7yZCf0nihSYWy0nPduRz2+TWEG5LhdODZ+mkJ0mF6tk6rVJ59R3EkwiwnefY5MkE0onweEA
iutdn7eMdy0yor2zpPgolyhwePi1rJZbZvFIjU5F4URTj0JT+SD++Qhbh7NnCg+lxoyiALHQE0hp
rSgR/nL4V2q+0+N9S0KvvwawIX4D6kdsC+8ahmqbeOmWNRiXJqZk1qTbgqmx1jz31q/Ctqa1YsFi
Gv9OONu8etws5ca2rZe5vXilcXEnTUzGBfJu7PUA/yaLT1UcNBzFUnIFzNYKwummRWt79ioefLcC
LJA2DfIb7f4VDLTnEGP3pekm8Uw6mkq1k1gvMMIpBHciiYcVglV1Ylg+uiVrhAS7D9eJZr6bXbL9
Dt9iyfyBQu2Cnml6AyyCcUgqgwA9obiw5NUIwogAPGCtqKiIvEiasXdSFKUtkoS2O5N2lsG6vA9B
tS4L8GwyCgd9yzPaApY505hipQyzj/GY6/ZoFMkjuDL0dPeWGtSq21TtjJwijxv2J/YAs5nSNcbt
FCTveZ3e5jY/WElbRHUxsVxzEURwEZLWsiugc5kTVTDff5VV82OaSKqzz9wpl3uBYQyffd6AUVb1
iFxw+3eG49ZUUvq9ZCFVNSxPijoScV71SP1JPqZ9ioEWGvxMQJ76qx0a5zrttirvb0tjr1KWlRvZ
suvnv33c3EzxVJJD1gp4mCqY41oc4aLa2p29c+fyKSC1Zfch89xX16dbrvX7HvTbuuTVdcik3JZ6
2JlhsM2Q25qkweX2toA0uGW09LRNysVnCfzfr059CfTHffHy7ubwOk/S5poR+J4giPsO+TN+a+6v
0Cm7je5yd93r3H4zei9ZkwhilhnHOCYxpvnpzNDeZt4LzYB13r65xbyNRX5N3WSbtAc5RMV0Fn66
c5O/IWO4nsW64TZgkAXniKV7/GPX99N24qcKNyLPPjwQEE7PNvKt6dQfhWw/49l4MMd7tsCJEji/
AOXXda42LdQ7GChm9lmmxbpm3JS8hpt+Kz14J5KjDlGm8H4pVdzpQ1nEhX7NHfDoC377ZNIodmfx
S91UGhcf5S5nvcna04V5WAJGbYp+nvkE5iZ5bpOueSgVgmC9NMOha41wR5SDgqbTZn/MMHZ3FM4K
rBreQ+u2G60NTj0LeMCEJfiPmRmc8iB271kCftSZ8Gdd6+4YO+W46wdRbypVum9lZjO8TR2vemmj
J4atm28oId9cWVq/BHSotajnHuG2SH46108OZs4rWrpm9a6tnpbuaKbE7WVQP01FDK2hkLeCBCHZ
Qql41txgPk6+pItpdxBAh/xl4lLPvq4icqwOI098NGG891X1LFvj1e9ZmI6U+iumVFtXJq5XwUu0
IiPbmZRf0vYNw7zaVbNbkdIj33XPLpeZsWblfLJCm46Pdhg0UR4Xf23pPWDWvUGXO9hp+jOKnBGj
Tld9WyALMslr76kPgmMYo+vWRPRCHy3XjJ2bmfG0dGGYbIgRr2o4ixZv0bzSaMJORMhkNQhsQP9O
LGtMnpYx3ZO6Pbp2NdKx7x8p31PYrdQDYID9EjrXpKDEIvzfJPifnNE4Sqc/LwW8tjv63e4oyht6
MUhayYei8qBgZDRhTXlUTv/hcrqu5nbhBHdTAZjHAO1AjT900+dmch6UmUaBgSpdOc6dInn2NTaN
lV/iGGBe5us/Iv9pLW0Q4Jz5RoHlMT0kXicn68gkSkEbPSsmhEzGGaaQBb4v5A/mictpAR8jNdKr
65BT7qHbxFDNnSn/rUO4FXVSf+s4/eOYFddrLzu2k11SMDH2cSJ6IJwTHTZr57gNJY3kGHrYPnTx
cbSTk4zDNy6GV8eCrSNbQtpmeA8kXl2TjX6xmOjPq7N0OE4BIPH0tQkawf2dbKnIi8GojdTPAVUO
+6rhB83j/KNe/F2QDkfLne6GYryqyzAyq5piN9n8Mu5/z7W6yZgdZ12QPpupZ6ybJsCXjJ80/BST
Rmnpzge317e+lNsErSJO6x/bNcxtYocvWUV2omu2PWWC1rTZjqqbXVAGYDTnct72anI2i7TDdeq6
HNeFe524KfbKeRhUd/CkAn7TJZ9WijljesZvS8+QcjrrR1ozfS75T9cbETnQD+lkUVGdrraZ3Iwx
jryOfWZGdyuHdmv485Mf/qG0mRXmFbuwXvt9vhEeG2qA/EfFKO5MiU1uwtSS2bfADiWZ31BOkeAh
1jZFGcO6FBjUbofEouyDRFwjnfo06+fAP7AjZB+U6nFSz3ZuRH1/B2qFlAsWU7RrhlTGtjg/JGQT
m9nPN+lINWVKBb5LmZ3YLlJsGosdJkAt8PlQrZalwkZiskVR5nJr9h3hwcbfST9s103O5B4WcAdk
QRxHeV/Gos5EP56FzjbGYqlVpQdnZaLW9R0tFIMluemEbj5wpsHA7z+Kej4WvvuVtP3RC60nrLXI
l8EFjePIuDrjh+FrMl8S222rNawof+c0M+jMiiqpgDXZBXhBrRXJXtu70rIR2A166tgM98wKKYWm
Gs46ML9cqVeB67w2tfoT++o0h8O3Lpovw4D3r2PIosQIYNm0fwEmUoRz0aJ0+xQIbtvwAikuk7RK
zqGkPqOK9aQljt6PafTDxvW/uzx4baf8SgXlrngp+9oWzbnv+1s6LgTaW+CkA/iLsOI9SmHxVKVI
kNVExIXddx9ccg9m01L7Tj/GLnbwIaB+jdbbPDQ/JUYuECNlIH8bLyaPNpyiZbfM34voKJpVvCUT
Gyxr4H0iHzekkQjnZ2nzwFl8ZCXnQwAbkgsGTIll7xfWFlMf5qNKZ37EnAY0v1Ex22dZqhuSHewf
FiSuwrE+G4rkUpob1Tq15p+MPDYv/BpvNdBRYeLMFnAB2eZ0brvaj0oUs1Vn9/D+ukytfY2CV83G
IWgGc+WRkOGrPB2zRFXrwUW5JZtC68wLbxbY43Ocp2ysDZV67bxiXdnGnwViCu2lF81WBisb+DcO
MqVRFqSnLJ35+GpcscR2Kr6P1qnEeFi3Ddtb+nuNI+ZZ5XgwdlQAmb29wV3HdvYjZPg8uxpxWtro
dmoXwnfsPR1R+ClrLJi55YNOZRb5Q/u7bKczZcQ83dYkyKmiEcnwxBu11wiTlCWZONWbeSCtPZfp
p9HKVzG56amcQjvK7UL8AWP/45Ut71TrcxyZs1Rd/7Izec7miRqSndwNqT99Z/+imLEWOKeyF2uo
VBZpooY33McSEpMYCy5R8EvOMezTRmYH1jY+8Os6GSFRNCylB1m4UW3ybaLsuy7IPBQAbmZC/t0l
TK+ktzNfulHveYTr62OytPumGZ6CoqgPZs2jJSxwo71HOIJuwWq2CDWG49Fzpg8hG+9qTrYf4eA+
LzV77kN1sqbh2mf+S2PzETr21k/brYsithqVB/DJ4JaTOL/i6rE1yLrV4bI1nNjEicTPUulTgzaN
JLeiwPtokWvsE9qeXvG7WVLS46N87oz870DgMPa/Ha4NHSbvKBz8D3GkMmWMuzo/zKImrYDrmheX
+2Mhq22RLutEvmp8vVA/AcRk/MndaG6Za01MDkg5C4qIAyVymtGMepXZx1IAMQjG/Jz6RMICc/NK
pdm6ibvDThgtyR+b1EtfsiaNn1qTH5RIKlCAuc++/Ry4mNKO8Z37Rb4p0qF8Xog//jg034LS7rdW
zkmkxiy9ZkqMc2QLy8VqnYEBEdK6kqKF20xynkSBlqfZ6IPDzIq0bZCWHRW0ND0r+g1/4hIKTGow
tzoxzW8LO3OrYrPdG34g4E7m8cfoJZ9xSJZFyE+/wUuy+4pMfNtj9MBu2xAHrM9DurQXmtb51XeU
SR9seIPCSu09RgXdOEb55tP6wxy3tXO0igAeic6/2qRd887dpImxXe7QE03bqbRuVZe+z8FAiM17
60ArRVZWNvch6sEvbYA/gC5WVE7h80rPeNQhwqfzWXGxgGfrr3JtXmSdPzS5WCU63hsIEHt0JOAN
fqs2jbs4+2zoHxo6C20aZE+jV0ewyslL2eV0bAlKR1PRgWoo9LXyrI8s60+V/RfsHfUwJhCcmR63
ucePl/kupxU64VHFZvYRmJfxjsocz5YH1wjPJfEeKn/Y30kYDRc73/qGwv9B5GwvtRHNTvPbkX+W
MERDfuO5hTHBjOkmy28DxNlWG6h9SQeWyu6I0LAG+dPx4xPMZyQ9Dw5xjMHObRHkuJ9sUEquiawP
wsbEnRMCg3b23lI+vU8vFJg5jRZojO7EtUmWxLGMB3rY65YXH+RF1z5USj00vjtsASRsnMKMP3Ly
jVta15yyhB1HCHHTUr2n5W6os1NF0VfexaRJArUZjaA7zF3IhDuZKM7DcwFnLh4oRyR9WEKNzaaD
DS1rk8iRPHZKs6QkN0vF3wjeUAbTrbOE3PvrFC7kSKWqvPsA5NbyGo7s4FK4DIFaQ4/jztKCg2sC
jtZi8vxVUYzrVqSXhDr9MFnvS9+eup5sLgSkbE4IK8vwK7R5RSKvGL98a7IolIvkIj0oFQBRT0ZF
iaSYd1SnoKhmeXBv4w7cs1jfXVJHIhoWf6U2DmBPztUIh0uj07Pff0M9JJjjckVyxcwes6n45Mjl
0RlJv1XTRwlGAAo7XjZHOlY58Fd6xkCRuJgp668v/7Z1RwrdDi/jvXOt+RNBZHQluGSDZmKjndmh
uNLS4EUyBpvMqdMrSboV72bqtj7l21hXmyRMXuY+AW0VOP63aqnnmOhtUWLVR+z/S5uZbzjcbEt1
i5HEtVDzJi86xf8FNu3/vIFx377w3Lff3/3ls/4vKxb/aRHj/8MFDDZLQf7zjsXqu0gyrf51AcP9
H/g/HQvvH5QhAi/0WEdnkp7/t4aF/Q/hsvsKkIgdsOLHcthL8v8aFsJ0PQuDKGC7k+ez1uPfGhbh
P9z7rjffMW3bZWmD+z9pWPz71SespmK9Q0i/QdgBY4H/zxXsfz+fsjJhWYP1v0xXTkWjPLHKBYVJ
hmkK//pdF+6JLGK/RQ7Y/cvn8n8XQPy7hQ/3ZSr/uu7hn/9FDyKsG5gujs5/WAeSMbqz2AWnRzf2
q2vlAK9h9xjyBZTdsx0yX9YaS2N03kMt/ppO+ySz+s+smm7VGs621eI7pYec94Atm+6jcmZoCAQX
N4ww/80aP349/+F/1rJDl53VjuXRc6HRcv/4/uXj0TP4Ohx7m97iCEhFFRM95galKYPvyKPErYMw
iEQR6+0XZJPlMc/yXZu2I03z5XWuSrYuJ9zXBicmXj6gQToT+C3Ptrtr4aS/2PRWr6DO4guwZ/43
9KfHFpPP8ZjzHQ0fdwluSRb0G+IN226c3FXb+85m0MnwilnlRMJX9MdjzjkzpP8GjO3PZPfXiRYs
xgryqm+QPHGs0uDVKbGFACsRx4Xs0jrNDkGc4ow9Jeexln5kYt+sW7/6rRYu5MNSwPfoUov0v4cO
nlJ+e2z6wXjkQEHjs8tsG5YE87BaGFYXNOBCm5vQ6K8+ttw2VpRTcflm5zvOjfy7g/C41fi3UW/D
mhLa2Ji02aG8ZM9d0ELuVuV72rvhwQ/8j8Wtn0VHC55e5LqbkFhz2s07zuJ85xOMOZtBGB7kGL9Z
E2KXOVFlayY+IDOkZMZ9Fr5Vm9Vbs2o6oMDGMRya12RW5tMycIlTC6EDyxjY9jAW9p/Q1XIXz86O
31+4b6pK3xKz4ZAZSkFI2z2oVH6NmaEeCtL8Z0H8ysLKdNJdBmBhxRU03wEQ2yErO3nUN9zlUalJ
sxqodKdgLnyg4AtKjQ3Znzwq0y50p55u9yqzY047GCE8ge5rlpP8m/PwEC72J2x/IraVRe4fdgsL
dEq1sQrnASxFu9H9UkZlRw4lS9vqKgzoXENekaqs763zHDZcWmjwnvPA8pEg/iERlnyBQPnsZja1
DUOh5Drz0n5fe6p6XFj0EKkEtZ9pgYp+YFVRA5x2nVg4J5wfyZZG2N+S8P6nHRhvY1o4Nwdy2Hkh
Y7Wza8M5pXC0/aUqPhqvM5/zGZ5MavrIDYmIu7un5l5ajSBBbpnskZApMQ+/BhkW19cQ3PTvZqK6
CN0AOS9I7ixiomlGxolmzBbrS1ogmW3t3VJpOS9MC5IPRygyVPBlEVTlNY6Bludkx/747L8A7o/y
a+qJUWJKHyqBvegLelVShSFkEpm8Nub0BLFa8oAmxbbtZ/aAxPssxWOrvXaMWsz3KG7rYgOtc9+2
im4V7fMnQmj5VWgkA7t0q6thhsuv2fbHX3qJ3cdivqNxsQSY4wZiUnZWw80NHzuaUKfWo6KkxDxe
YNi4iMBpEBW2H+96TT9v5Rj6D7GIm2cBiq4LlouQP6awPV+y0X91Z+fLdTr3jKnh77oq0MjXd+AT
SyX6x0HFDn2meuu0gbszPaoG4+gz97E5nqxM5iJf6qn5GiawQUnrer9ohrwxk2f7OS2B+mc1AzeW
DXsuyFS+uaX+XGxVX608cPd+671Lx5av1OK7RyK28bXqrOTCKyhD1OmsTZ4E5aazBIse+pD7ZTXb
DwHrK36TKwa4xnf1sW5qMExZWTzYMr+7Ammzjj0xg8HJoR5nJW5MXH/KUXW7Slb9D7wSNJjZT27C
rU2aQL4Gh91XH02d/p7VxGep+6d+Nq1d2gn3pMSA6WyYtz4ZXwzbfZ+E+SaA+nngEOrkkhdNus9d
+B5rWw5IRI45HQU210FALI8KXpDf1lRCVucB5voeazC5oI59zAyFKzvIxDpwc+KbOGhELshc6Efw
K/eOX/Ncd2pwKVs3zt50SugL0oAaQXwtE2gXTX2rG8El2ZmaOqqaWv/y+9bKtkWsXeSMFGL7GoHS
fKm4QvLJtuWPW2u1X3oscZN1J/LsJ9au92MgwlnxZfeYjVkTVCe3HitS1W4OXsSP/T/CSqqtY2Rx
NIRharNTEz6H6p32CKCE1Enh9VFcJeISOLJ+jNsC87Io5n0yuXhnoAkcZij7L1WdZtqIQMcvJKwt
IGLpYEXVXI/XuJlSYpZd+ZhITZtrbg9WENIlybsalU6089YgNhxpNDosRoc6vxK+iFQIaKdPRfhQ
tTEWXKeKo6ZfBNSX/EcK5NIJIbYPqS0veR3GP03lUsODWxFurZKWM0/N1tQGoAQMcwDr7kzou8o1
JC0MvvCMFv0zAh15q9ou3HDBdj/7Af/J1i4uU8NgfGIOzutrrb16NxKFi/wKEQ4G/aButYzdP1hF
920y47Kf3OHZbsr4mM6+hijouJsaysamDvV3qpLi2k2q2nj+aN2hUUd2p+SECvP+ocOq2XZCvbfg
D6A7VCgdRlil+zkrTVqPcKnKKSDbapoJnLrB4zUxY0eLIjQfieNAZ5oMrIg8IHDj1M39d2hMvwTr
NQtBw1LTFQgVAd1uya75CHt4yOMzYY6RtVP0WBGr7rHfgUNSS5lTQixG7FVVb40+YyINhqW7xmH+
1FM4YFeGHZ+N/p6C596B4VSWNxE07n7WQM6IY2KI9yMEyd4w0301+sG5KRzrgHsV/2ifRCFLSquT
0cG9RpBoQXTJn6wLnAPbtqpTYxXhW9bxJeWVbUwjVqaem/ZoynqYnkAAsP4gSEyAJo4b7Od+0gk7
IjHYirKDObKkmPedN13chuqS7f3YRevCQK6WcFuo6WEWXXnHp3Z+1JvJpU1JxQSFHUadR1HTUBId
6p/gmVqwBMn0xHVsiScV2qg/lmyK9w3C9L5zx/iUTnF7TgiSvie4pNuOHVN4jEN6aoepx1pjX+82
aFp5BApZs9gDt3vMve7bmO5Qm1ExiNmqGsn3zN7OEWn75AJX7kedRmWZPI+dVR4GICh04/CMcDvB
PbOOaSVGYUYO/J59wOtno5O+Qbqu5InGm3Nj8YPHIOm4ZwSe7lii9xC+9R9AZxH2myo4jEH+Leg5
bQU29N5PS6iEQDdxyTPGcOjeJdtEN8qaq0g747weh6bcDzKzrtZUQFYV2Tl1obWVrf8yQrVjuwt0
QXewv8pqrO4tECRX5bzVVFMek2G5U1fQ8s0WMaePqgV5hNhmTmAw5/qeykffGNxNVg/6UQf32dZZ
goDxtZBvg+bw7Jyk4u3YNKfev+Omx+RchtL7jp2uJllK6zbLkvA96OEFCoktsiRjMBHuLzH07HJ8
GFmsQVIjAfW5IM8j344aFkom65NAVV/RxvnwCZOvmeQxGqF9QOYp2qs1kxtNjELy7q4eKCa+uB1b
omyrNKlBS7FzNJqgMWfPee1dmqKD7Wi3m943irMDFFuSu1z1GBUHQpUQNlqPvXLmsBW1/8ybjriD
n2Eq+5xkQyp/6lYv4G+cr1x7nyruX+aqflyYxS4gTf/W6FfziBhYhSl8/MQGY6Veai7ZQNrTj8Kd
elZSlmx9CC0KvCSgEN4LbpOKL9/Ydck2b4bxIDOSG8Kq63VRCL3PYhKeap5VVEnSdn4z1bdFLc9t
VQbbJGW7MwkPdo8koNMy94Hf5J02017oe9dPtc0W1llxgrqavq5bxV+Gl2WrmuI9nrlmqxAp2nxO
QVqbiVw3HGDgiAHVw0ZCsCq7+sVz8/Scs3psJ2CPJqiMIsHBhkqpLoWAVpvUSImLJljtEIjiMor+
bGaFi1mMBz/2NJjtpd8nd9CVrMdgC+hEPI1T/UW9FPb/3HeMTT4bUuSACMcem9FzAFn35tUKCVCQ
EAXYlPi//dro9lObTTdXUSEZi57ob7CcyvoOAi+NNiX/KKJyRBR2ulas88Jg8Y9vgUflHVl5LiQq
wz3XraMe0gz90eqp5UlJERwAjIbJmxfVe98Z5rrMlnM+TQE8e5K2RfnHbP43eWe2WzeSbdsvYiKC
wSYCuKiH3al3I1mW7BdCkm32fc+vv4POWyhrSyUhz9MBbj0kkJWwuUkGo1lrzjEX5Ck1B5yNAk6z
GWkdPFKqYu8LfOrG7lY7EjRdBurkNnBqG92DtyydbQnwZDdnNNdp96IAK9ywP+1rg2bYOp2LFV/g
ix4wWZ6MFUOPI+YSdL/CVLh7CbwSnE7p4YzqAB6iSpx3TSu+1S2NnQmAfK51hjhk+jaOg/k4RbZ5
AtGx7LqmxI/CDmljWqz/EjYODvoyP4ld57rNPRJSK/W5Sc0jAK2brIvCc6fka4gXjpHd6piESn9q
u0reTwWUACTRH6bcu+2MLqGhkIiW1fMHsc50vsGNHyUkBxnj9yjbHJ1vHcNplmZBWl6aXJ7pucq2
ie2Dj8Je2uLavMGVR0Rh4Qq0HelHkCOYCjOzYBp0iV/J+wBnI7+s7s05v+mbN3/NsEwfCll+5LBu
Xzf+tPITMT/n03ztltAwdeK330o75ZSsQw8iWBqdiA6SopOsR80J305ngCA2C+clft9wwGHNY9J8
sFXVJDs77nI+PG5gj+XivMrT/MAA2nsRRWIzsQUW0+WIHebQcg5HL3Bt5jS9QrjAkmWAWyKIvy39
7NQJO1564C2X8cLJdRHYYjXz4oKR7EZhsEaAC+9/UB6+kSIPnnxiFxA9ZP25Eu5uqdL2riFO3U9R
tlRlNG/xhyvsAUghLXeszhMPntLWUZW4beGdnSAlt64W6htngAfbg9+U7ibjLPtzUXP1tKgmOeBs
nv8HRcIv/x9iWrw3S4i7n9iTmvTPEuL6B/4fpsX9i3xUQw0R3LBLCY1C1N+YFv2X8EmANzB4yXc1
v1ks/y4i+n/5BKaQ7I2/16AL+k8R0XX+4q+zjWG3wD+kI/9JEfE5o4UCJoVlqpu2sh3fc3x5FEFd
Fqk1JTHx5GO5EsBqE4NhwGc7x8Q7vF0+XFOm/1M9/H0pzAQOVxFSKqwjzwtyaewH0JDw1OKmZMVv
6BTGc5teTgSPXpI+x3a+ybPbhJn0pIqH6O904Wfhwn9WL1cczovr+wpequdqmHXOUfWyB6DHZg0Q
bkzAafRJ2pHe25OO9SFRZCrQQOD4xyOYo4TCiVfT+45CeeOrwX8KEz/4xKGg8XdQCeitJnitCdXh
bFlDsbTA4NIlyYsTXybjr3qsqW8UICYwvWkeaWMhEQaEX9KYiEiC/DVhxIKaYNOsJhOijr4wfnS4
bdgEPob+PNwNg2vfClwcQIVpBALfz6Lbt98HJM/XnohD8dhx1zfirYPjjxLpXAn6h3PCAhwbDra9
cKhbDS5LHoKKnOyDxHPuUNTIh6z1bFJKtQRwWJUw2IgJUvWPBZiZDT8ncMHbZ3i3CWitnlo5Vf7G
DHhHCTVNNK2eMHSTk4zm6JOc6HqehG7afQk6m8NEBE73ETzK6rIf8Mqe6q4q76deo4uL0dReuzVd
d2BgEWmU5OTBsjO66ejszdOXNvXbnMBdD2+tnHtCQaa2ttnxVpH7MQow9oFBxfiJosItaOgmkP02
ualo8sPs65p9Ohoa3U3jRM2Omg/MVpMW3YPIBOq3wpslyYe97XtXiy59YilbRYycrHV6WvoRPtmI
3uJyiJvJpydOxxXlw9J3Nx4C6fATnN7J3ga1jh78xre9U7u0iVoY/QnFpsdxE41aWyz1Pu0COEUV
zB8CRBc4LkT0QGvYJW6snc3iLBysa3CPPQE+hYHtTV1Q1DgNx1RdDlYA57ylHEQ5xvGy69gzsdj7
JG/JnY1mu6ekioX0NJZoEZ64YSTxcwA8CsCQH8af00D741UQUu88LLGu8JFQXckwuhoU06BN7Ows
UIqgiGBIW3tPtIwpPiYyYTNUYvrodiBfM1A5iWwI7qN5tlOElxrcai1FdDfAhfnYL04U4whXJP/w
ktA1J1ZNdBB+fHrFfmoUqWRFTgApsrSm2jt9NrI/CyBICpKJht3bg/+1yQhuJYhB5Qkp3LXV8cfQ
JxZkTgfRd9uw9M0JVlOH82ZL6Ki0MWSRRzHtWbrLw8Apl+NoH/x6+/rey0/POCCxaAJ5juevi8Kf
1yceK4xJ/xq2FUGs6PdL58Im1ffcdnJ5UkqTXL59PfnKRG+ge/m29mg94ep9fkGk4bKEDkcBrgAy
0zlsCJupaC5WNtcDOo/mNMAwtevcKdnBQRZnGSSExxJu+4w8glNADhP3sADuvIDWF/p/byz+6+ws
19n/+erAmVnTzRI+TTVHHcHC7FyYqa4zMOVWQJa8mVF0KYQLoyByYwMUQxJZS4BWge7LoJay5VZ1
znIoc6s7aSkavrNavVwtWKsFrSPXsG6TTPX8ecEnK4RUqAc449QIjpMxNBsE7vn2nRfzchJ22R84
rEfGd2CyHU3CEokFQB5SYqNyHD5FWdIm1ONGRdyn0/rUJkr8pFPiYnEUdKckNTRCazaOF0HkkIB0
5l0KKve+dhclD3SBsAf4QC9PIKcG+a4HeNK+85tfDl5Xetj6fFvxZNiEPH82mkqgP6zBttGwVI9S
lS3xW0GOjJzksRgl+Mk7z+i4l0evUdse7goXmCvfzNHXavkod0OLkNrBypyvdQD5bhM33oiuL1yA
T9RkzAE6zMKPiUnTr+PYQOQZ69Y6vP1Dng8K9i3sXAToZOphrvB+b+X+/Gqjxa1kJZN662hr/Jxp
jQ9zSOcvb19FvnYZiQUcKIyn4cAcjT05jsDliW7dEoSDx0RGhbnJafVex1C/n3oo6IeubZZb9BfD
ZRAirwE0ViRU2BMgzQdL6lKellP9gLwQk9bbv+75zLk+A8fgCVAOTgjNTupoIqk0SnBMf/W2IRD3
DP6Ntac+HZ3gv7gN+zTZ4+2Su4B4uQsxD+3NP7+61AwC1/OEB1j8+dCLG7sNHUq/W3/pJDGDGXrt
Mo0BaJA10AIKJnWY8Blgo7ISgIv8Zfz+9i94/r3+ff+2bQuGPhM3WOLnv0D7ImKTxxgYigQLQFcF
RKh0ST19KokwBmmT0dCd0QK+fdmjCXK97iorYOPvMkviRD9aMRR4Ipq/5KU4iSrBddtC3GZhzdaI
/ld6xV7N31ttiVYt9xICaadonA6xG6cYTdxsqQ6ecKNp9/avej4T/P5RPqsXCylyB8f+3YT/Yxll
jAiSMKDxLAGqRJ9T8Fkvph5bh7NCbxp99/b11pH/n1Xi9/U0+0PoleseXh3v4dW0AFZNWcVkocwa
++PuU5li/G10d5NXq9KIs/MhKI33zvN/+U0yBdEh+PvKuP6ev/ZFZkWmMfQhuWSrSFM03Qc+GIq3
7+9omf77BjkiMckZnqsrj5ZBmMJe5tYNUWpVlJ/CIgyuVKNgfPWy+IJRkrgJRKIYMX1gH6vGDCrK
relCceXM0IvaHK9s0jjFg4vB4Z1vzxHPNxG/f52UsEHRwiB+EfpoDPZlb7ez8eptC04xrJX+HFtg
ZTcFUYxEYfJg/AwiF+U/lNA9TdZ8b1IAggmE7Sid0i35p+kFWRAuqcwcESHdKKDp1JcDoNMy67wn
TPkwRFp4SeWuCqkT7mAlRfcePadkn7Vsn6sANwADf/nkUGROQhFe+iwZwT61dESWmIh9llEaxhu2
vf0vF4jEvWNNKCiKLoqXvXArsAd5K5riUEzVDEMgqGmOjNo+G3sXYtySd7CjgtQOdk3huUxplLO+
OfUoPlqV1DmdLsJFcKlz8Yt00MDCobQOiDC6IP5owxrD/FZJ+wzjgmnP2DNXkPeM7dFpSSv3ZiwN
trZ+rEHnN06wKghnlMOQbDyUDZwOFFaHmPb1+TyTYJbHJToOts/61xJqCGDT2JlbT/ZmpKeBf2cX
tqsTxO2IoUCRAD5SuXAJMaxZMYDSlt10CEJplw1992VyVXmfBXH7U4eqXrZrq4nAgLZJfkaSI8AZ
YxOnjmpnZLTIAMZHtm3gRxd2RF+EE+bTwVtM1hBlqmhSJyJIw0OiberHyB3mj0WfyZ+9nqZHUDIR
fBQLgy43Y74ObZFyBKCVdNVbkp41vtYIVkZcUpPDd6JIPbV6g0Oly2ko25PAEeGBq5fYVJjDNmO1
8MtYGWr9IatUfJ9nIJp3NlkPWDQEbUF86n2DE9qOgKt5fkFzu6rMbpIFMr9AuuStNRmR6w2MS/4+
znE/ZmTvXx0KaQIJqBusmesQIaxxxt+fVjOUq9ql97exszYBeT/3D8nQGWerEiG+2exLf3CMwBzf
k77xy0PSeY9kHlZQKiaJh4WcD4VYt1BfGiutv5X9SIfQluazlY0YyggvwiNUJoi/04JnvrUN7HJq
B8v0oSPhsiUMQs3+GfflP0kcCLj5UFbwjZWOOndT7QUnnFlW7Wap+oZEPTccIAcOHA8tlD/A48gS
CQ8DJ6F2h9SFeL2hS9Fmzm5MpntH0fss0VFF9XC2FLeBQSI+hypGSHI8pPTyqHU6HRN8xLFUemX9
4GFHbLcu2KVxS0WAdPsJqxctk2qqf0GviR50qaoG2v7S6+2MLnPY5xCsEOgjbcK/kPV4ltM27PX5
3HgAc+s0tc4GFM4wC6MMk2PHOv8YWABxIE7WXnXOnVe/3YB00Ml0YePVUzelGlNNCcidQAYS8Cjc
rA4SEnvoE/T5OSnOLhifbdp5uEv7APMUSgbGCdGZbagOkK8MA7sr7XsO7OS76ThQH1IG67RpBDGd
p7Y3EB7edIlX7SEQBPYOF6v6YgB8IM8KU/Oh5B3pHedogT6Uj7viDcbdJRzFtN2FXoHpBf215i8k
7+YePRiNr9o1Vc1ZKvG+juRGoVjF1oJgqQiSe0dlmMUwU/fWWeoa/3tVdnB3E1PKp8nrqs+kOOI8
6ImQ8k6s2DK885kE1mYJSTqk/OJf44+Jsy12bD6lrFPmmw3I5VdnDIQ0t1io72b9+lyn9bNTpv0y
zwv+I5tUWXRV6EvcjRvTvjm0Prpb6YZstzoyz9ncRK76FMp4yQ8sgy79AtQpV13oVHrvLTwaaFeZ
vx2roaaIUA3OtXERxIC+1O2yY0daE++b9vSyZ5aXTUnlet47M8IwROYubtVwGfLLOJZuxYjtEAVw
3+JC0Yz5NICuuRFiRANUZQo7Sdo1UDWnLArLU5N0cbddRTiIfCBunaquQDZLp0x+qEqyeA5UgUJo
F+vIJ0Ew/IH0PsS6k07iPGZEmF2eAaEAmuhwrDJdjmfIDwbLOujOY6PVZg6n0JQYZ2u0i59iUckd
f4MDKBqVyS6Z6uKbzhu0R9mSxvEuJgWjYI2LK1DL2il3ONVCOmaRwOAV0wW5Hh03UhfTIIDHKZuQ
a21XXbAta0WpUDTGI3Ojnr8mxTT4W471092QlVN1PrcMllOHHjx2saFxB3rLHPx3Lcb07HSSC+IQ
xKtYVDlHLL+YOeUHkwSc4OuWjsSmRw4WoylXHbrlCkJpP9ILI9QQ6iC2Lriw/WFsyxRJGpGqJGL0
o9OPl1HktXQbg9bbLZKoBZJVESJvSfEhCKBCX/O9WMifYsQh4fKxHi5Wgre+cWbSGkNgCrIuwFBJ
2uJATWPHt/bKXpC3IekGo6GHKgggkvXD2qiSEfOGjNpzvhwPv6bxhs9p6fY4KGLva23PwF+R1nVn
S5anV/bUshJGdgT5IlF935+Ax9pnY2ldjv2aT+8EKX6gtrmOAw8QQD2EIAzq9gpNUPszR81xJ+uR
7BrOWuxpzmG3lvF7G7uXxyZPCq2ENBwgFQfU5/vHrOTzJKltpCGdwhUuMGCE25GUGfw2bpM+xW7S
r7KmZPmYEDIB7thfNwZVNINYzC27b7czBkVr00djnxD1FfXf6chX7aarLafYYZuKgWnCHYjJ6Mmy
/p2d/ivnDw7g60+nyisUutrnNwAxqUJD601bUwuksEiPTqoZMd6ur2T3Q/j1jRO79EQjmTZnFJXE
E4KN6UusJqrFgyjU9N4jFerFaYAqxCpEVtqx193p85/URRwVijTtt8YwK58PSFH4AsZSPeAmpvJq
4JURv2Nb8Vdf6DDeVk0KOEaOcQIVSPWkKmg5fDYFMkLE/4J6KR+yh1kspfAKt1ZGP/FlRPnO0M6F
HBJpfIhBYg/zesmZ7a5lRT/GzlvluxGUUUyDNt9DqKrsscbFIcHAkKa1jV0fwoLgfW0GOLtgh4c5
uOkJ4SvpvMzhl4Dh/tCKYFI7OsvqF1Va8S2DCArU2dS0u9MCluRW0OuedtHidNHWCbTBjDsy4k6X
kdSJCw/j5S14QkRAUaCabxHdoxsl09zFuzTUay5sXEDWxSG4UV3n13uH4rp1ocqEuFva1Ng8PQ9B
VgYVEQUQbi9azSthdGQ/4e4cRRQV9AzhXa7q9O96aJaHIZnJam9KIm42PgBta2fD/aTsy94u30NT
RcDTk9qF/6/HXuEW9IvheJfBPgv7+q43jcRY5PqV2kLNGmjFwyz/Hlp9yEbQLVGC2u4gTzTirF8e
+zTnNOsH59CxaWQqWjBW4GvKSSaMk7QK4OHO3Uez+KCDKQthpdZYXLa1qKoWckwUEs5sm+qK/alL
oFpppRbejqg071RJXh6MPSIUPFIPePwuh+PnQ7MJpe5FGwzbqdHlQc45eHOc0IjF6EnT8vfeud7L
kxm1iNULQCPRtiHQPr9ezjYHI7pmWrYL98IADLwrxy4/SKdkzn/7kPpyKnNponENqpW2/6JU25NV
GWdBSSSuxCXMnU7UPxZ24JVvXVDTBjHSZWIHult8AJxlv1OEe/loXcXN8lQd+qOOWmeFP2oOcrYx
OVHc3DaRmT8sBFKeWHPj7Ly+FxC14+SdSvD66I5qDmBzfOZuXykp/KNZppoW/IAt24tiqsN7XRGj
UMhVScaG5dY0CZnoVD8+//NnrOnIuQLxv4vV5PlN0hYiSm3wCDA3cXWZmcm6S8hjPydcsSNH2+rP
rKgPbtOBCG/87vKf3zOkT2MrGgYw38VaDfnjGVtFrCk9RFy+TCxK4J23NwhOTgf8Uls/kqR/z6k4
e/ue1SsDizFs/y4maU314/lVU2fwM78Y2q3K2uEHShEUf3JoWGNGhOQdnv0uhTBDyyI4ATDfuZvA
RPND1MGMoy7TxRjWKrsp9lO3hIdaulBgobf1V/gd8BHbfsOpxBn1CMywktY3oVr2xXaVfVnmKt2F
UYK3YknxWJVGEQkylBgFOh8UV46+Yg1HGkq8t4We8NPmTgZNxy7CnaZlPcH2Qv6xC+kcticGXjht
OAHvbiTZMdiXqH7VO5/hKxUpX9m4kohyEXyHR1XiJMd2zHECNlZTBHes+6mLhGzFhbz9Wl6pufkU
W30sNviLqXs+fysWV4Y2GRBC3ElFnVU7nCOkJ4H2l58D2BZkO7Rzg0SvIeP17Wu//NY9dhKYqEDn
aEB5RyNiCUm5IhCcbqkdyRPStKAmOsB+KgOXxEpgP/7j6znoLjAOsaPA43T0TAVM7sVp8o4UKNJV
WMZJniGFLPjY8cUjD6QXY71ziy9fIw1ArFyeovXlefbRSuH3Jf9/1f1WwYFVJ3wFlWyg/u3v+68d
tpcfF2Ubf90wyVXnIY+uI/uybRuHWduf2/gT3/xq6OHAF8rGuu9zKhwuG/Ez6pLDXuVW8untJ/vK
AuU61G2pX7P54lz4fBQJEUSLGFBfIMXVSFuV+SR7UpkBTJX3b1/qlUHjUpOmgcIqRc32aO4UuoWa
mIzcqb/MNzC1iLAuQ1I7teHMQ2pa+/WfXxBT3Pry6FKhznl+bxm6aqsp8TppQsYOmsYIYRFe/qUm
GOay9sbknevZ65LzfEnyUBTZtKNoD/H9HX2SZTF7rScYM03OoWoLzA+GdA4qelfbGkBCKw3A9LGf
v1Sea5GiWxvnq5ViTkK9WJMc46VJVAFeGno08AZhA8ElTrPV7tRfJx3MYTJ0Z+rqc2lWDFTYyvf6
Ga8MR9esvW9mCt/o42Gf9xF8DGIktiEV4POmn9KPeR5TB6hd0Wx8NwxBBZIS2RaJOsvsaXHf+e5e
LutMag7qF3dtKNBdef7SQkppfeGgMfZbTFyNztXJJObqVxekHuWDkHQ1gRzj7ZHyysfOTGoLV6Gl
cfFRPr9oZfy5bxskr5PNoFzoXJ2rKFmu/vlVUFrRpOVbX3sJz6+CpKGTdsZVvNJfPjfskLZIRKqL
t68iXzl++dhZfZqUiml6dc3+uUngu/IpquTkWtjqO6Xk5qJqa4rgnDVgpHT1FjCQ/4n6LwXzrp73
SRzZH4Yinw+p8OBEwbgFnPvOj3rl09ASzbjhRIeuybWf/6hhaUwdp1O/7UKLTBmnqE4h45ZfO1nB
j/HE6O11FeRQDpM4+cYgwLVh9/17Z9P1MkdfqGZCWDczAj2Nf/Si4b2rKB5I4iD4ETtnRTv1tk1z
+6ZGwo69s2lxtKexBl9fTtNP3Qxm/pTFkXxi72wjj8M6Eu7ffjavjHhNS1muDUSbR3T0aNqh1bmv
INeNVvDwm2CuWpTXYpiWvYk5GY5oHt55EOt9Hj8HV9Eqon5H68w52qzrzNLZFEY95P0lWWkG2U6u
mffUhmsYLlMHbGkQl9EwtE//+G6NZAFQiq07v+BoUg4n5uTEgCYey1R8gtBC88aec+R2Xng6u033
mBVJ+fD2Re2Xz1j7ysdzjJSDde740yvjPFxrZHx6XtnoreX2OHrZ18TVrmV9Jc8y7UDnRLWhYQN9
YiI6V7SLvMRd2t35E742WhYOwLpZRDbmx9DRDvqtHvsy1e0xoZxZyQ/IzubPPc6+n1EH05wvLaAo
E7oTdOjayS1Y3oXnnURjbE+sfe18lS9B+846+3JJR+DAog4CUvGpH5df8DIA7dTUDq1+cE+wUBOs
YmuIZEFcnr39XF9c6vdx02dvZnwUr2tq4Z9TTRokOSl9eoHZ3X1ZanIbggZCVgXW+58OWFZxSklr
55q2iT7+SGKdz7kcKXNR0Ye7KevgrKDWsxUWVLWpldDqVdVeK5v4prfv8aXsg8Gq5aoGcxWW9d//
/Y9DF/UB5QYkmG6Nl4mbQkKsUjP18EZ75ekyL96nrEABaC208mikKHKE2vKzjGoHwEXon6VJ3X5o
y3X6ePuXvVi1PH4ZtXO+4VV47B2tJ8Lk0ERarMzJ5AVXkQbT7YbEeL19FaLGjieLFYWN2hk9MmgD
4Rxta3B62nld2tN2KtH8HWJpSI3o/Cqz9z7t2fvOz8p7MbmrKsudIHIGRTLSKlVlCHeTkt+8GWlT
ZkQFUZrBbh81382U6kfcqJPcR8VY6Cub03pB+JgQN5ZVDx9z3Xb1wY1Fgl8vmetlR5oYkNaM80G5
lbXlRWfOWNv9hhouhGYLGfMa8rCoaD+1ed0c5NDrK5PUQUFZlio3lLOIguLsxIKQsbHhcJouLcXC
OO2/tVIi+7TzBjWTQxRNA2VwXn72dY9zt4yySFw0Ue+U5yTIUY8fm74dOOYK0lfwqhGYgHspmc8q
YwW07JjrrV01qr497WmL+te5nglUWEIGxC9Vj+6tqafhh6vLpTgFUZ8YYNeqQmfYNFCzmH+I/+Xg
SsOsQZMMQgKLGJj6wP5OJ4lUhcEK4ebk/URd3h3y+lOXdwGNAzsPEDv7VvjT9UOYhC3cEhoGXu08
xTUURZjgdf8tLQPnFw1n+4JkC9SiVpNWZu+VpiChZ86KKxpAMjlfkrQgWgztFQoeFXbkPy1uxBbU
4Jyz5wxW3YC+BTIReSPYU4uW05Efex4A0lGR39Q6VXODz6YRJ1WJ8HhHGgky1rErlq8FWHeI2Y5O
NmZaxQYLgwF+vUc3EMJVRghI347Vx9CZxicNTEiA4m/m790SgKyuYcTdWn3tkQZJujk4MC9V9Sbl
SJcDs7UJNYiGEU/KiMI3OvUXmaYn5KwUpwIBUnNK8UBnGL0qCWkwETVxZRYbbhi6EYKEOp0x4qFd
sX85cddg3OMo33NEYorbTOgZGpYBCYu1gPsEhc0mqNS3c2Jz2NxIdvzpGG5BL6ztgry0qrO6q6oQ
QJ/GJQjlrnd2QVSINasz9NVJlBFdXtHtVZeRHZiD6D2imvu5gdZcWh7m6yR2mvuGWe5TSU4eWUBR
3V8hOCrukqi2v/R058t9m00B4TbWWike7cZcm9yOvpBHbPBpU4N9FLQTH9tlGAmFRmd8T0iX9jYz
OXUI5xGXrqD+EWRSrWuXaEpajtFmagNr10jKvihNLfuWiNpq35Bs/cQBoCceXal802LhgYQf9eaJ
iuoajD1Aby2cBRJH5zo8mKHFf7pp8LjWh4huMK94tspsW1BORJOuV4R1kfJJbqK8Nj/c0qvvs4Vy
94a8Gwcliy2rCzl35uc8DmQNBl4E1ke0HrExZa/rfoPPPaK9TOKLtVMooopdp90BsnqIWvsiY/P5
ge0//KbGKhHmURsO7XfWqJfz8drssBGoeohxfHO08Y4Jk8nikWKvgzNvlzK2TyqrWt5bj17s3Si7
YEExVF4QeaI5e77o4t7E2eiFNIl7EpLoiPfe90wSURARx3LOWGo/2ZkeLiqnmk+yqKy/oTVYw6Qz
vcWdhChssevTaUYwYyO/OaGT/K0i7vwW9EHYvLNGvbZ6+r4NicdoOkIvDuGY3tqB7q4guMghLikk
zue2gKiGPZI22wWNP+LifG+arpl4guua9vIZQS7x57EI0/5i1T15tChkc0cbBEDk24vbKxsYDrnC
BwpEC5B1/vmzZA+aFZhCxq2dJ+qxozW/LZ0C81oZvbMF/b3terbl5rWx4UW3rDkB0nR8filUFCUx
KO24JRGH/Eai5LHdpTr5SVXE+9hPpj4p+1lv6RaFV1E8kW9Hh/edw+HLpdxfEUEUcdnKSNqez3+E
i8uRRZN2Z55DcxlnODy6nr4pt3M+DHQM3znavHo52h80IyQj9viep4EqJHk7hCxHA6xekeePk7Ok
Z5gRsDaZOHjn23hRveAZ02tZ860BPKGHe357KauMJWLKV/aaIaHTvGpA9hTzVSGicB8YUChjsOjr
lk7UvtEBa9/b4+nFOWP9AdS3UKLahue7ThF/7BVLHc7jMmGmEqVfEoCTkwPXLP6DmyQ/SToY76fI
ce/evubLMcw12ZZRr3Fs1DVHNy2sLMrttpywl6cJHbSYNE9kIUhRQ/+dGc595YVKCE4anScHOHtN
Pf/z/gIzW5FD03VLUyuOtzHilWnTN2BPxhHT6YUfDe036g5ZeOIkLlVaT8TxJX5Ilna+bOe6isL+
LrYS+6azQlRBOE6W/mRwK3nrWRL75hS7H7A/BZ8FnXbwtG6Of0mVDQUBa6nE41IoQmE8NIYnGaW2
WxAX0UMgbIKJCs7JF+NQmKslHnR0sJ3BRVDVJfknHSTzsPGmtvB3layXEwzO5K+RDBbqPeiB4gF7
aQTNw1LVI7FVrHzZNDoc2BwUMgTqYTcBVSTs7SisyD0hU3X4Re2ZnEO7XQAod6NpwqsBBU8NM4aw
zy1VKt/Q+BpiVlTMhO+VDV57FYwybO3S5mUcH0toPXSeq2pORFMGGt2zL6ecu7OGESkWCo/inaH9
yvWYMyhsctCjCfW7S/TH0NbKxAvaJDYwRoKrnp3AQpjlVzmBjGW2Y2CL96bMV0a2whZDDYu/HYfM
0WyFb8u1JN8TqttlAfjMRoAkkPIDSpn2AXh/eojA5ex8T84HSmINKmPE5n7q3VdGzKfo1vR+SATx
V/Aqmnfmtld/HAu95PTLc9FHhQyrHrUpHE5FtZziOxXR9E9golDB8qClvv2JvzKtoLrl20bmQW/1
2HnQ9UQLW8rnWhDJSKWv68uqX8QFKtOafy2jE/Le53du0H7tjXPShpa3Vu19fTSx9GUSxZbLHQ6R
wRJFsrEXkO3pgROoSKH22KCT1HTwoX3dRbWFfdIE8IRkhxByF8XxMF/yRbLMzQkFLYBvefpU6UBl
NAKT+g6JVnfjUoJbtk3rkFO/5LX+yN/p+Hvqcv1+cJO0PqmqpPyFNJgeIcEqnX5nSnspoOFgT7aG
xvbleIpX+XxKG/hwp4AK31Z7ffM1piJ1oIBL8nglC7MPgwaosUNqczigXIPQhVAgtToHa43XXja1
aU7fftev7CL5PdqXhjO3EMcWtEZWgUE8jW6zqNKYXSz9mQ2to/Cdcz2G5KMaIGd522HvQ9cHr/Nx
E6/Bf2qqdhyBVszxaS9F2e1nhLKfZ78YieMsEHHCgEiiBzh0oM+kN42EN/R5+JBMCBjgF6voLG4C
gAhO6eXXgr2Ff147bL85lLey3vb+PH2mcjTdxZklCKaNR/A7ThtZBCDYUQCRhibjRQrAgVzXwit/
cPKVP1N78jmMC7e4xsILn2k20acUEkVESl3XBgctBBptSHX1nVwqdFupj45ti4zI+5UFNWmsc0Rw
BiC4xH2vMfi7fv5sI4eqj1YkazydLKh36vmACTtfJ0FcuVvUzBDdPAtfLFnDakQSswwoD315R3HO
vtYWFI2dmxJBfY6eOCdMyfeu08Epws9sPaDwBHTZ+kuySPIHsrdx3VapT6GCXIm63/ttbcob309q
f8+KGjd/ew9X0mf4Ey8eGAZgqP/6P/z7EySkJgZDcvSv//qvvNA//9C/3uSP/i8ki8r1TPTf0aKX
/fQzfyz7JvwTDfD7D/0bL+oinvd4R3QIVm86c//fbAD3L+xFiCH4HyY7LG/8l3+zAcRfTCIcx3CI
UA+lIvoMMLqKjrRhi2aYa/Q/YQNwpD7+cumPoa5jtsLWhOzvaGLGBR6Fqg8d9h5dt1H9NO9JjSoI
As+aJ2hwhrwymp1RQrz4zJy8dWtadomAyhVJkBtDuuT7NkAbEDdI0SEk6K/Gxu7dLjCQ0KfuiOEC
OxB2D3HuPVR+APfL+bZMZCnWykdiE/9CivSFUg3I/YhUFhmt/pJGoUguLlcQ2bk/h9fIpX84Tky1
zanqM6ondFyiyN95GlSObWckRRvIfUC7H+vJjN862czbaYnim2mM5y0+k36zhMK/6iSVAc+boTNy
iNgMOasDUs2U+8TmMhftctAhpZyozJ2PIiBAD7TZdGmasd2GUZvs2o6ymJpvdUHmUj5056mdfkaM
Ry6d4FduEZXUZIbM6XkPr52UFd/b5r38zmr82Y6S6QQSwZMP1OfcdBkWUILBJxlcYH5vNkGo9IFU
sEc3HtVJ3JkWMBSpPaRVBJuRQKYDsuSOXAEgMHWFjGYpw54gMxfivqcfkCnaWBzAC0OT7M6nKQ/h
LevvkO/C7eQ39mMp8MeDTPTdU4cK5QWdSXrHorRpmnCYFli8CmIAwFJ21rYi7RC5LYwiaTUNoabL
Wa5R3MatPGR1U39A1yhZVQhMjOcZW7ddXEfO5G5ayKW7qvCoCsQ2SKEWNWuJr7WJwdHUlFS3btV8
VSAZNwigNf/o4GSa+lYlcwZZmwxd0btfPSKxxRCQfUEvaQdt/WuFiuKQyvnKhdSFCH3qP5D8S8Rf
x2mXJ12t4SRrKMQMZYkkZGdld0VyuOvGEgm/Xd+wlBCD2g5XndN3m5JQgr1oIEESJH6oCnX4v+Sd
15LcRtqmrwgTcAlz2gWU6W5a0bVOEKREwXuPq98nObO7XSj8heCc/gdSKMSQsjKR5jOvQcyKcoKT
fQ+qAKqJ9izqDt0jDRFFoO1vlyHIvDbQf6hzaPl9jZJVVpXEMOpLbwGdSXU4MjlwUm6Cp6zDBCEM
Z2yuXe1HM1A+RdvmHcnK58WxjikFOMomQEVb8TWDFH3sAms6zgi7+d2gt3SJJgRfpSZpDvHj01ip
Z0wu7AesBf8OR4FtQjF+pb5nHpJSVS5RO03oFSEl7jb9S2OEnyrk0v4QlMDPMTwr38B7lejY8mZT
f9Rb56wZDqlQUFkXTDZpIzFL7RiXXeG7mdlAcJqQVSg0Kspx89LaCECN8GahDNkBOukzahbdQHOx
n85DZ1zUxHHOLiqtFZIQp4H99VXtmh+UYVNPK8reQ6nMAYJljEcL7c8jidWfah/+5SD9Ohg5AnpW
OHtOhpl3y29CxGFxT4BarENk8zuzIXtbuRNeTyYLXba89b3motZWLc9TFFaPLQZiqL5aLqIKoD0N
QEXYXMV/cicQbaHy+oAAGE6AVvq1kYK2iIQQ8LfjH8RhL3E8+t1S4eamD8ZJMWTrIapgXmq4Q3I3
6iezLe1DKehQoeuHdC6wB+foIKcrmsWHroIlllTadaTmroj7+FhX6FGFVHJYtdT8ONut+GQXheOl
IZJnWEOh37tw+3uaNj9hInRpE73hqFmxn+BsAI2iRWluiD9QwntCU41bRYEjX3w3yWM+1qGUbEAw
SIEy6AVSTNhdVPxs6EYiW/SjCcb0pHSL5RxoOf1NngNNBeVH5PU/u27S//JzfdBDypg4fXzuC/vH
EOTP2YClcV2C7i0TfAkCwqJsdLEDxT4Jfzy89moS55CvnNmSJZglwTHABC9rYNSUWCg+JbYiPCld
xfHh98C0Cc9BbP9MGzggeDFSTDGGN5M+/Y1byEQ9mh4YbISLEca2j12T8+9k87dik/+NgkYy2v+f
A5cjIq7fi79fRy3yP/h30GJo/xISkUemxoMtldH/b9Ciq0gT6YZBQ5hwgdoYKcd/ghZb/RfGbioq
B5Ro+a8l/Ow/qujC/ZcNnMkFckfdUnIMfidoWWfLKsgG4LqkrhQgSWxkSPOqemAYoEzcQkS+NcU0
10TmjI9430SfkdPqdrLldYGc0oflEIKRmZuswy+AzKuxEhFmadfFsQ940vzR93mLZHiO7NyYazb9
MgXEPqQYfMFFkaU7IJ/NwWnMguYAHgys73qiMDG7pAi1yK9NJX4qlLQ6AX0xPHPAbhdcGN43TpA/
gj7bA4TeZLK/5g0yGPo90Svx5vXQRjso8Nvof8LBnA+o5Mb+3MzKKSmRlp3GypYVMLN4asM6Os1A
vWBO2fpFL1PrQIVh/o91wVV+8VraSVtnmL9+kEtmSSDtUDrSr38QMulqioFy5ONpMTxnCNvRU4Se
xpZcjsFSl//krt5QGVT71itRKz7qInU/AN3R9nRW1lk1P8WGVYgtAPUkQvDV/lsCrckRJI39blaS
N0mB/fYB/yX3YqlRnz302Iy/V0a8y46YZ5cvbtYv/3RGzJVKGoESpo011zN6NCoPlZvysr06x/9J
xa6WSobsr5NK+fsQvwJdgJA/J24V0k8utn0zok9+7YzxRxPwD8aD0ry9cYTfyNZWBpj3CbXN4tjW
SuzhotTuiPNvfS/KexpyjtSz5GVx/b0cKptREDiJH5nN9K6OK9MzliZ7G/etcrEzQGSzCNH4mMMm
fU6jFNeaCSrld9vKHO/+gtzeF0BFDfJrEA7sHJN76fV9QS+hhwUWpj6sQP3vJjPT45TY3akLm+B0
f6h1NiWX/tVQ6/p5FVCHqBFk8HW1pqk/20r/SGAX/Imtx/we2rR9vD/gxl6Uq8tVbYGnAPR7PTfw
E4kCQywhtnOBTBh18WSahbFzC8rTvtpRHBTqOtAjgDzdQN0EHR4VMU+/HjHX7lJys2URqPbi5kbH
VXy3U9Pe+WraxmdjUFmilFcQDZDrqSXKrMRTOCGVk2f5sc/T+X3SchnmmdL9aWLzchTVhFsy0nuH
3lnwwRwBOz8A+wCRmJf6SYPTi7VR74rPC3pU5c45u/19EpMvn0HMQZBLWC099xSd4B72UlsSHRZ1
5cBUjUcc68xgZ6jbbUXDU+PiQw4DyNIanQOfshvRj5JfGTKoUsXwpvhhn8I6G7zFRn39/q7ampqs
YaL8Q3/YXgsW5VO5tMiiJJhpYSpbAI04Bb0KcrxSXf/3hxLUopkbDy2Bw/VX7lNSN6UMMx9vHRsP
AZzIjSTKjhOU1b3y7O02RlQGvxBwrDQ50N25HitFbAkicM3pTN0JwpypzI/lMJKwuhlZJlqtM2ZO
fWi81cpmfu5Ts3oTKhj7BthJ/1PnGu2m3nTf1yiBf8uQfPBLpZss30T1bqeiuvVTUbQQEDJVpBvX
GFd7RD8AaxMUSCqtPJLXE0j3eCBwvRmeanXqsSv0cWeBtgdlgWgtS3bf6qJc0jzQAJ6nftyWWLoa
eep8EByqcwMg7R8szKO3YDSUH7+/Ayz1/426bg3Ujr5Qlurxp3Q78yl2hg9ZlFlnBWeCnWN0e1ly
oei0WcDguUxytdcca061gL/5kg3JI+iab2BFOjt98Y2L63qY1TKOooobzZH6B5SPH+lm1LBFw/is
hRhtQ6pFkq62y/4wIwDwtRIBlMyYUk3/YKPL/AhTvf6gTEVAutxXz5jI2e/vL/jWbWLBpnU5cQ4w
9VUrbLBjB9+LMvUHgtszJT8sdDvH+qOP3PLrOOrB+f54N7gNVN8QbaeDaHPK8bnSr89dqVadtRRY
hCyitn90cJB+zoNN6go4WAAogtv9rRui4n0xCgcHW7OfLpEWmzMCvOmCVboeqN/HYUEfzYpN0e68
NFvr4crGIGeHNH2N2Ef1ja0WDbkv+m78Y15GRXkQZa184bJNn1CI3IO6bpwzwliIMlyttBfWcT3S
g4Y9ogHjY1aB2lyu8X7Eup1+7Wz+qQNm1aAkWrgf7n8Hue+uX3EHfJ2hS3Stzl+rfZlGmjbOeZf7
aFgEuKvNgV9PenlU4a+ivxzjrapr2UEzIEaUob1HONx4VBieXOLXtQbH/HoX6PVc54gX5b7uFJFH
Q6nBpblKD5kx7/HGt4aiHcWO0wzBhpNf/FXWJkri4qwbeZrtEkVP3E+ekg5Mfl6NiHrcX9Wtj0kr
lecEgV0Hxur1WNieWmVvAYx2A3SdnUJzsLgx0Xsmc8AgEQntvgfHfH/QjQkCueeJhj0Kv2U96GC0
S4DVX+hHTR99bAMMR+JxmZ/6VG2O94eSn2W1aywNKTzAc5Kf96v192otU0eE2qiHQF56aDo060ZM
75A/F1HUIVTvRF48dfllidJ/fn9gAFm/4h6qYGvKFdt1DLjKIZtb4fQN/bn2W4ECxMkgCHpo+173
qTemn2X0u5dCbdwIRAq0M+mKQCBaQ28y04RGFwOzVEw3epfV4T9LG1tHKp44JZd05+7PdGs4RqOo
wW1AKL+6kEmzyVECDWX7zMUsUZvtr+i9V1/qqMg+augW7azs5ng0bJE6JMPnrb/esjXVVwMJK2DF
U9c+FzxWdFWILvGNiHw173ZywdsdBCGQ46EymPye8ue82kEJTK8hQpPEXwKEV8h+u8cuhVa+ZCo6
HlHzHiz1H0Uk6p1l1TcHhmNMZ4UmK6oc1wPHeVpMPbgGHwSylOBBnfhdOlXWdLKTyf1QGlMBkRj6
hcAeRYlLrHGUOX2qgBBeMPeggdTiBvSkq1MI4DTCTAP7qab0UO50v9iJ4b7rwwXfGGj7qKLMYYfX
eVSDQwXYK9T38+iC3jKRlVO8ODTUP2nHQ2yt0TbytcoNzZ2baCPwABJoqXDKQa4Bs18tdGP2QgcN
F/t1p+LNUk2Vr9km8hgTiq+powUH2JmDX6ioUg14j/LvFCSgSzM76lmtHZQ0n5+k6yzdZ6XZubI2
KgL8NvY4oDokJVHZu/4aejwmMToMsV8tkX7oxKJ/LDVw/qmuibOq0RmC64MuVIbylj6O/WnuJ+UA
RsTdKavdXp4ItZvA3KDKyt7ravvnhjajtCZC39JG+xACdTp05RJe8qEyz/dP9tYngQkrU2YCTsn4
uJ50S4uv0wZkLNFag6UJH7J5HAzcs2Msp7QHV++Sz6KdVHBddTj8hdYINM9xGh0P5I/zaNVw7LIl
x3UVuchjImVrdnbN7ftFgVcKw6NJKEhnV4cEedeMhmsY+dgE62gT6Slm1wAEKoHik66EEfZ5zV4s
sDmoXBWiccCVa4GHsHUGFTuf0O8hnSSUzCpcv1Q3RgR8KdJvGKlQVkUFeOfL3yYAspj9/4ddvdWW
oo4A0VMuOaxuL5ljQHNoivl4/6NvTQ4KNrGdxotJonb9zUO4EVGFBpkfl4Z1EUsK2igdB99BWwvH
20L404SU2P1BbzDBqg7m2AUPA7eIut/68OtLREOpNCNfKzIQ2iCeD0bYZx7s4OWjO8TkjjK0Twv8
AtNyKmFaOPbedpeb5TpYkD+C8rxUDQZktjrjbhWQuMgfAUvOeGeatH5sMMlvrazrPvBph692M0aP
mCDllw5r+EuZifJ5TAvlEYSC/kYIGvA7K3Mb9sJBRtJWMtOBX6xfVw0pQb0BkekTiFc+3kUFPuoY
18QTsvVVUnXPoDrzE65bjt9Tlt3JLjZK6YyPqgh3Ho8gtevr7dBLA0yoHLxCVt0eBxLsI5pKAkQB
BouLok9P5TxOeI5pWfKjRQzrTbG0tPSkHB8FhsrYeY63rj+Iw8QZyBzfYrU0t6sRCmqQwwzj+Qyz
aTxOofPFCcXe1bK58myIX5VJLOlWu4EMLzdmdeIgpKk4I+BivgxU0k6VO7cIyiD9Tpt/NM4aRLi3
wTDpL/fPxMb7T5fIdUAZM2GAedcrryHNBqKEwCOjdws5JfhpFEX/aWrG/mxXUXLRkZIBftyE3+8P
vHXPCMhjpJT0w0l5rgfOl2iyx4UlxrFpPBWFmz0hpWju7Cy5fOvDRi/O4e6WsBppIPI6rrJK2lWO
1kZ+D//JR4wOPkArGs8t7fCT0RT5TmFj614D6U9AbLFzeMuvx1OWVoPvzHhLrM+PYmnobKMcqaJ2
VGMQTmyTYcWQZHu8j61xaaZbBhApybhdreaUJouaAPMDkjvj4arbPyJlVt9ZI8ghGuLn2jL+uf/9
tjYOr4TpkD0y2bUAdAQBENXxNvYbE4aou9QdMepsY7pLN+irZsUDTa7Mfd/mze6h2TqemD4zXSl6
htPU9SrHQB1S201j30kKtN1zaRFUNhH+la65cxNsbaDXQ62ew6LIcKno89hXHDCqjoW/1mDgWNfl
KPGgP2ztbNjND0kqA9GIiAOmwfXUKLIoGKWB5A8y4uAGx7k3VaAbB4DuWLakavAAY3A83f+WW+sp
SQ02vCFwbmveiNm27RjoTHIBV3RIGuCigKxQBjXFuPPSbB17rlXuVOCuUHNW65niReISNtEYpMR2
1EM6kzPAM//+hH71dNbnHoU+asNSOJ46wPUyIugKJIkl9HF2bR5nvQmOdK5poClxXZ3RfnvG0qJ5
Qdyr+mibpXZ066r7p6shR+htXZ8JAkHlDZWBnLJGfwoElWca+ejbuqh2ruCtT04fkE49xC3q2Kvd
bC/I/HZZnfgLmrMHpUaHGKE4w2/QNUJNtlxOZm4Zf+yskIzgVysENABZK9w/kDNcJ7jzhKJw2jRw
MHS3eNb1/qvRxcuXOVCWA17F7kHr6+zcaFF6cJCYHCx93GkSb8ybVjWgARP1QoNG6PU3UtouC7uC
/rkeF71vquDXzKmJz66hmMgj2PFJXcppZ7G3UiyKNLAGaf2iEPdLuuBVpt0apQgjxPb8CpudE/Cl
vPQGO7IPlF87ulNDelw0M3+jdd3wFn1mKCdLHSfHmFbtnq7TxrnjtwjUQ0zQpTeZTw/8C/ghVJXC
CtWjyd39zh5CzNMhvO+0q+SGX39u/DUoMUueFJSi68UOQ7xEM1xmfa1LNfMRG8foxcitXPNreiyn
IozSn8iMt6codN0ce5SmudzfcVufmxIgH44QzwRSe/0LJrMKIaWWkU/ryXwq+tK4jFYfX7JQ+6dW
hPEAaa0/3h9z4/amKsa0Cbjh7qwhGtpEepxEKd0aDVd7IwkHzLh75wLUODv3VRp9uT/exqOIF5mK
zod8GaGQXM/RnsygKkTBeOAX/LCMi6OFyc0Bs9i/+sqcntMFpuz9MTc2EW8FB4iyGEG0xEG/DnFc
gXUZFjZ0DlpgKLU5ilNmqPHRmET64f5QN8tJwoKejJAmWZAm1kPV9NkWsnjsgRWzlxlae8Kcvj4X
pqJ4SoDY9v3xbg8rW5WHCZ0u6rcQ4Fbhm4brVl5nqeJFZt9eqEUIP1BcANCVmtZ/xKBcLx1OOn5o
Ddox7YvyU5S4uV/nebZzfjamTiNbShbRFqLhuLqs2lHUg9pRpUIkFfMJFdghVl0jzSokP4/3p33z
RspZg4XHKE+WgpzVSUlqbi1kWBUvV4MBgo+Vz9ZhripjT9Fic1Lgl34NhMih/PNXd2EIg5qkrFO8
BJI9xTksWJUCDl+ggUyMZis93J/Y7bNMhsNWZZO6IDJujDKQR+/6mZ6tZ/ZNdRKNU3nN2MRvQMZF
P+uWDm6iJ+bTpE7YRCtF986MJvMlVytxDNtBP8LWwBcyjMNzXTvFS13YzXNaKuXPAVvXnc1+c5bl
byUgoh1OJ0hf31duOGVg+WPFC+KpwE7XiH4sg9q/aGmIOEklmualxMfUd5pc2VmnmyMth8ZsCfEc
VyNJWm17kdeIKTg0LGBczpchqfVPLXrkx8ZN9t7Djb0G2pCITDqq0N9bbYFpcVML4qXspM7hY58l
8Fo1lILvf/itUehm/erloUMkVq/PEozQvI1EwfJdLy8kC/1TX6Gb/9uj0GSiAaNDY2R3yTfw1XZO
YC2gTTIH3pSbxlMtNUj0QewVcDbmAh+TqhVZOzKQ61pF7IKgwSku8OBrOOeiVtC6G4pmJ+/Y2AKk
VuTHMFhoQv+q27+ai9IrPTWsTvasYsyGo844YmWSofTfazsh+c1QlMPBL8ouB1oKZOPXy2ZVNqpv
CDRgGjw1/mQa8dc0WqB3JXn41/0vdHOm0Jqj5sc1SqpBy2w11GhWapsBy/fCJtEeG80M/CYVEQG5
ZuF20kbv5kB8ysdO9+4PvDFHdKVIcEj3OdRrEYem69MuARbpjakTv0P5IPTMqnf8ZNGdnThnYyiL
AAvRAYnjJa6/Xs4KMqGDUqDrCXUCMNMNJUIsZMZPvZsgqnp/XhsLSn+Pxp+kxglujevBBsuqQ2wH
Xc+ZClR56sSZnpoADM+D0rb29x4r66+IFCWH3swQ+r8/+NZMKRupCGOAtLnBiqSBgeC9lmIPA38m
DihaooMHOyEAn3J/pK1pSjExCpyEkDexIzYDCKyilYIwuY4ATttNs0eRLvpo9njBHHLY0I/onhRf
w6BKXu6PvTVLbFsBgVAMJFmRf/7qJMYC0R13gDGR5SQAeWNDlx064SGLvofnu7lapJmXLFLT2acv
7xrXQyF7ExlFFrheO7raZVKXAX6U1e5M6ObVly0mYKeQesk78D29HsWZtHDMAXt4BPrFowWv8TDN
RvEWtJZ+DqfW+v1tgoMmU5NCnVKM9Ho8AaIAXXTd8XJsIB5s+GE+3XLl7JaV2HlntqYG4h6UHF3i
W6RcitBbhOQKZtHUmh+7MsnPCc1aRNcROcO1ZOyG+Hx/e9zoP8JKJHuXzVPqRA7/fD29vqA4JkGC
HnKTtvUwzCXmqtmcaT6K9sNHNIJH8ZBk84KhpOHAX8uRjVHcBcFSIzV91yoN32rV+PP937WxbflZ
LtAlkgKanatraFAaA9Xq3OFhj4o/VZ74wQvDYT7NzrTsoKU2xgIDINedWrLOmNdLIEozmKcidOnY
4b/dlthVSXfvhwjG0vH+tDZuAoBSBI9kIHyytYBuE9kBUlyB4zXtkB+jROsfuMO18uCoRXqIjGb4
4vTLh9bNy5/3R96cJN8SjCn4J+7a60n2pZ5Uzswkl6TTcM8I6jP2wPoDhON6b0/dFGeoweErBhKA
8YgDVtlGmjioIIQWRzQHZFmbrXZpzHxEzNbULpZTY89uDMGpNgFj6lgLHEPXLH7/HZNEN4mB4FZC
5P56vsmCb1XVYakyz8CehmU0H7NC0zwchM1v95d266MCn6FOR56HVOhquuHojh1W2w6eCbbybogh
KvZ0n4+BmYSemiSC3FZHwypJ099GKLPS+MtB39HkMVkTZRq9A2jmNg7ssOpnjnXLCbcacaTRsuyU
u7b2D7E8VVaAQkBH5eX/6h2pTRfR076DYlm52cNi0Wgc0vKHhZLLzpe7vQVBAWDXSqxD78NaW4yP
APMmGmWOl+QACEv8SD0xNiYGvqX13M1DtjPe7cwYz0TPl6uGgGeNWuutMp2rRrG9bmx/NoGTnYc+
fjfV5nS6v0+2BqKwAsoeDAe0ktVVW5Lvia4SlqeBhDmjowCXEaSGV9t7D8nmSORevw67Sqfh+mMV
s2tMY6ZZAGI0HXtBIc5hnaPPUDTKfzEp3ixSfnTsIbqvNn+iVcmsoUnlRUNGsgeIH3jjkKMzj/nS
768fAal8EHiPKeJczwpSlqyLVgj8BEnkoYgQHSZFaQEz6HtGkRsLCKmAbEwnGKYdJo/8q91eKTVl
5yWzPFHTT3jo+0A7V3pRvutnMf64P62N/S6LbnT05bSApF2P1auBQNmrsLxqsL8BnZ3eDaHWe4uC
Bwcxuti5nW+jNNChYP2Yl2xd/pILeDU1vBnCukAc1XPRzIbmP7h+Ymfx7xacuPj5VP9GZnGyVpNy
SWFnStAW5QealnkbSMxJ016CpCvP0CDoZdxfxZv67GrA1ZaHEtPyHdmHWoompmYi5kORo36AH2u+
hWof+62LjPT9QeWJvSpLMygQCJy/+X6c6FXksExIVTUua9kXufXGxeDD78w5OzsTNukZxdRDvUz2
BRaSeUFYbPxyf/itnQNRk7oHoQQU4dWdTBoIPT02LU+ZluAw4pmHHh1+MTlf9QzmV9sB12ydCgON
H/odVEMA2l/v1LEcOHnGzAFUG/GSBJ1iPaBsJB6d3Cn3qnubg0mJawtuBKyu1Q6qSVBTo2VyU5HR
0xnD6ZLZ5XwGRpn8btubz8iZQKkFjK8kuF7Pq7D7MY+W2vLw+ehgHxlILCxj66mZ03zkAU/eZ3X5
Xzxzkn4jHx7eHcql14OibI6Ud8IJqec2PdMr6jx3QpAKaDhqPl2yJ+K9tZ7Av8AP0rakHL3aq6bD
3azHTLLqcoz5LBtqtzCVi6uW0U6+e1v4lgsqiVMUgKnOrO+YwkA0sInZKJapuChCaX1mHpphCR5N
IM1vbbtWPiMmKXwV2MZ50prOb2LLPM1kGDuPxtZ1x+bh5wB+QydpFfeSr6bBMBhMu5oTOrZi9Eob
7dT7J3Hr9kGx5RfukbRlLTit1G0EWmIQXmaHjkdGhTtlZKDEVMzD0cKiwWvjwt55em/jTolxpDtM
q4bgc41hMGunAeZvkctXU46Cng5CfZys45LQs+nmavTCdBguboRb5f3pbl08MpPANQAsGnX+672L
uPaSNbWB46wT5e/SpEC9ephj6jZ0mYfuwaLKuCeWuPUhSVFp+pKroSS+uuxKJGDz1piFB+IoPM56
qRxsRJ52WFlbp+T1KKtbJwCZHTfxQomvwHl8VtrhoRvc5RDjeurdX8StoSjPAyQg0JDafNeLOBq1
6iy4ZFImN8CCqQGK8vQG/KISsX9/qFvoIOsFo5msk/sNDSC5f189+suUZaHTqcJrrKhXvWlKcY/D
/9r5lhpxkVySNNJPSNi42SEwqQYjiANyY3TQSbz/S7a+Io0w+PZSKIAQ4fqHxIXRl5pGCVUYUCaG
rrPfRLmzfL0/yta7LENEmqfApAlNr0dpchTYXTW0vLKrdBNdEaTooNmN0cPYjciRm3XU/5iKOisO
CZL6j5NbEdvd/w1yjHVsQFwgSf1Q7NH2vv4NvItZlS6p5WWughJRNy1Hyx7GBi0Qqzq1uhb/I6wC
PeT7w24dTXBC/5Y0kBKM18MaCKN0IUbvfONF5c5tcAWNXCxb7QED1QqH5z0lga0RgaaBK0Zdilth
dRkUaL3HVtxbHg6M1vtWVdQHVGCaQ2j2gd/FUD93pri1hySsGBaZ4PK5sSxQBvyh487ySHOTw2yG
5VvsloM/7y/k1vFEoQt/GaQIeD7kr3h1ZOosNO3Z4L0E1GgcMhPpzyHL84NTpu6n+0NtrSAVS0T5
cWsDsbnKoQy9zI1h5CK3ogBGrlB0eLhK8uBUIPibKZ933sRbwCrXwesBV4Ecjt3aDPtMeF2dDk+a
U7ue0Zv5weodfJzr2kW2c0yPqtY6b+oq/dMZG8u3XBT4rK6PT/dnv/VreJ8pxIOkoRpprU6r1SgN
mj4kW0td1H9iWpwh0N9UCo6bish/lqOxZD4a1imUq1TLFXZxnD8jW6FQiCiUajrPS9f+NrqFBg/o
HqJ6GYPiJXH9/cvW6DFFJLafoTaiQUkttGusZ7Te7Z3beWM/X420OkA4S+uB1TCSpmhfcTctTvju
WjupysZ2ZhBCFNkOZkKr10abMTwwsH5FGUxkZ7OZCTezYPTaMN4LuTaHAt+I7Dh8CNKF65VbRFEO
2DjyPYukw/O0yh+rtP60GFO1E3ZtHBwueForyHVwI6zzrxFjaZjzVATsxuyO2ajbRxXY29lxCtNH
8ynZGW/jTgeOQ4uDe47W+toIp08UpzLwUfRGG9JN3NoGDseFinaeI62/yzT9bKsRyPv7J2RzmjDH
UBckNYbgeb2g2uh29oRdmCfKxXkG3jK/pzxBcpkuwVuzEcvOidx4Pmk30rqXFR1cvVYfMKnnBmeh
hdRLQ+wcOfjFF02PEA8nojg4RZ+fmnB23oyx2R5Qe+13xt9c5lfjyw326upNhr6rMB5gmU1zOeup
kmJXoDuPXQOo3wBLfhCIxO4s8kY0TVsXVgXRCW2HdczgqOFUmFNme0nZVucIGdhDWqrgCWo3OrdB
m10w4a0OZY9Y2/3PuzVdYiLieK4aHgD556+mOydVk9lcKx7k8OjESxSg0hgbKO6VzdslxSi8z+vf
xl1xvRGeUDCj/8nHXl1vADhSHmkOaeJQGCRZyL0OL6VnLtI9BZOt+4ASCYQRtjAS1KvPmc9NZgwz
dc/FCmEgD6I7zOj3HAe6CDtLuXVSXg+1uuXmwdIGgWyZVy5SCa9OtHOmYbIxV6bxIAiEjvc/3S37
S8IAWKxfzylV0FWUZ4eR0lK7I70MAuVnPVrmo5s2rm/XAdWYYIlyXFabFn8lJMWHp9JQ4H2lcxx6
QzI2vhKbzdc0FOJg9MnyhzEq9rf7v3DjcWFbqQa1YOkyukYsO8ZcZ8gv2F6YB/0zkfFfY1jXl/uD
bHxhnhWe8F9VKGr21zvYVOu+ssfe9gIUgDF8VpLTlFaIIsf2Hln5VmqAQunrsVZ1k3juJrcPUBey
ECksDy6C+ZqnWMX8Fwq77c+4njrtHaQBO/fB2Kcv1tiaWLDjxKMc0sgCKWbTXrD9fOoxkKkUa0+S
+XYxpA4RzSDq1DyA64vExlSgD0DFeFaidI+jgq1s1sQ4F421s5Ot3n5csgteJChPVHWI+a/XXcHn
VnWSTHgDyttvxwQp8cpdut++GakyEzXIbF8GKqvwVLE6I1qUhESVIO2Ib255IRqjrpNiMQ7tsSo+
teNoeDodh9/FEZE+kcERftGapZW4Ol5NB0+FTp7wgo6XoNX0Cm0ixL/nLku9393DDEWzjOufrI3k
4notgzrIjCTDIN12i+xNGiUYsgd9fiCD+fJfjERGISlLaPGvqycSjz2hv8JXc5UO8HQvBZdawtpJ
M3Yi/dunhf8/8RExAxHLDZFALUtg5FlgejYuW+ewjV+4z7qjPSUJEX86Yiqa7rEXbu/gqzHN1Ter
ZwVND3TZvVEog6c6YXwAfl8fEOuOjnE65jtz3DoEr+a43p7L5HYjvRzGQ8/OX2y9PqJA6u7Ez5uz
4pWWlXbyzrU63dLYi1EEAmj/MKa4kdTY41QDGprpMp0VywlP9zfJ5njUauC2EdfCsLvejuOYWagI
I0MYqQkSAXOLEqmOjlGdU8EMRbtXN7gNf/hqtCWpyRBjgsa+Hq/vcCOiTspOSZ38qIoWAapont7B
MY8Out5jg6hY2UlvjGTn8diaqaRvEnPRAbvJTKymTcY2cU20z7vw3KBefEC3vTg3k9pctFl5ub+w
G7UwuKu0zHmyuVFIhq5nWjeDXgMxFx6OD8EFuE35GIhueUgSNFsNkfV+gObhA2+38sMxim9aqu6V
/ramDGhVEmYsqX62urd5SedGsyfy78pO/VokdvgQIwB/aRGguMxKugfzuX2TmLMGAMymo06CsJpz
X7ljREdbeH3LyUfENsI7rZr9Jtgzz9ycGoNRDZLyQ+sUqc5iq68rahkIi1W+itHWw2Aj9NVbU/ZU
anq4s3s2eg2MRp6OpwZXN3oX15/T0JtpLJFR4d6W0KwQFy/8TRJqqb3+oLv422RKaB20eTTfIXjW
nnI3Ug+Glbo7D4gc6Lrgxw+h/iULRjh7rbMmHXAo3vaUjhOwz6SgIX/rVM0bagnwqWF1n2HvKN3O
sNv7WRZ3pdsKwehqM2Vpn6Wh3vNtm86lkNy0+sdRGNmlo0zyl9Eryt9iRmchs2PzvW4H/QlP5mGv
KLe5w0A3SGocigtrJq4Vt8a0hBV1Rzftz3mZRi9B1v8RZot2vH+AN0eS5QWAVBi8rylQMFSpBgSE
I3nnGB+DuXefe1NpLwsFjp213RqKoF6eUMqNdMuv91atIletqAylzyZ648gJHOw+aY5znO291JtD
ydsXkCiB+ppXH1aK2Y4xt1JCFoYcdqV/W9I0wbtuiP+6v4BbD6YEoBB7AHxB6vd6VlnWOc0iNNOD
K9V81/uY98WM9qigGxcBsjqgXYGDSozSau2aReu0np68l4xR4+OWYr84UzM8K5b+sevDeWdSG+uH
HJRE8kJIo2K7Gk7HyW7QFNP0srmCEJZatscxdL4rZY9yy/0F3BwLEgiAXoa8EYSCcDqaeRGzLeCB
wFnW7cdOmD8Md0k/3x9p41XmPSZ9I0GXyMTVp+oK+oe2TSyV9ZVhHnthhB8sDQOUByRnGwONYicG
tugqj3B7x53dv3WzYPtGcis91mmnrK7WVqR61c7EBKNqJ8cxMZs3bdyZnoIm+qcszZBUsJM2eQi5
lx6LZKh8iOnp1/tLsLXY8lCwi9BNQmTlerdOZTA7zUS03Clmpx5qPa4eEweSCSiEas++d2vTSq3V
f1f3qJNeD0ZjWh/VICfVSV3CrITewsMoxu7Y9AOmlQJLz/m/2Eyvh1zlzlM0D043t8JzzQGBeC2f
/E6LnHeBFu/JY27uJhh+6NfiU0L4cz07A0feKKtJF6eyQEyVdKs+TfCUfJE6Nu5lnZV+Dia7+aJY
o7YTdm2NLc2hZINIPtiradLhGMuaC8MrcSB4dl3UUkJdyw+u1Rg+tc3R78P8exxW2e8/F5InzNNE
n5Xqmns96WnploH6rOkVja2e7BhD5iEzzFM5zYv/+1sVYjnUsF+U5LUDWWGierJYlKOtsvu7sFPx
Prey9gTxRexMamufYqymAtmGbU/wfD0phdo2Cnil5WH11XhDO5jvh6mBxTirUnHH/nF/YltBFggZ
Gv3wvKWh3+rrTUCHk0wiZJw6iL5nXHuXqE7E0xToxQ+XYu2nGZaep5QQzmJlFB/ymdZxWsbtTld1
o/wD+5brUJb85eRX10HsDnpvNcSXDtkCXsTK/IyPo03Yo71U1VJRmrfip9pswksRAOp01Vxlk1kV
Nc4UhbAwoyEqjD1s4kbwxxUJGwESEuC6NREtKIXog5HnO1VQW8Gsy/ZUFVecNiRmGCbIaUhQ7klw
bzzkV4OubqsqQ/YwoMYruTo4ztt6e8IzSuw8A1t7TaJ4DA14C/gh+SteladzjDDjcYwtL670L70d
i9PSgRMQavKMYX3x4f5Wk8dxFUXLEpOshDMg5Z3r0WZFH6HIaZanBqWGt3WoPzS5Nb6NtSE/h2o1
+WEyqg9GRO1vDPL4/f3ht14bIdgAYIbgeqzBwALHPBv8DKgsHIJRBY7bh77Rw4OIo+L03wwFDALI
OHHLOl9YUPpqTQnSrf4PZ+exIzfSbOEnIkBvtjRV7dWyI2lDjMzQe8+n/79s4F50sYkipMGMNgIm
KpOZkWFOnFPF8w1k6mVAxt+8SxX9KDjf/YRMlVBxQlaVSuHlphphVqMaTvOvnRIaOmWkvmuGSfEh
6oM+qq6OsDq7u/jK3uZgQt9YdxMM9b5TS/lpZfrEI4VbA0eyj9o2u0ujcy5ol+g4brMf216SuaOg
50eQgNxTp8gRHEGXRQjxNOOjoSd/TD0K1wHFNCbxcEOMzIjFv7oPZkHBLu4p+TPbbXnFkCAwHpqr
66ThH49Sb0xtvlvTOcnAkkA6rJPpJsow+F1TjgdV5L0rR4GJ7jtVZKoimwvedaPSplwoX5OcTtDM
24ObhYpzl6uRfDaQ1Pbz2gnvq2St/1WduVsPQqDdHyDAkKLOCxPp5jXrwnDpILc3UcFG6cNNMwAX
2jg6v4tKl5CD4L6b2iidJCnKfcVOjogB9o4rEhw0w3hK4eTZvCmVDi8yAZ7wcEO5uE5dF5Nrx7b2
cV6TNPSu3/vd1YpJI3YbNovtZWR0NC+NEGtqp8wucjjDuxVqTT/uIa0yk6SAqlGKHqxaMR9XYz7q
1ewFYnQKKHXTt6IgtDlTtAOVcjBw54oTF6krT+W3QU6lj4oR9id14uNmY917bdF1Bw5vN58QdP9U
vkiewJ9f3pzZ6ga5nUEKOcqw/hz1uT9RiK9u7Gp0bhpY1B4sqWpdUeoAm8rIB9WU+qibsfdoCpED
vjTf3NwOBmlSx2D8QnOZGta7Jg/hx4zCYzmTPb9EyxPOV0FqwXjp5VrzFK6QVAaPbsjdf3qOnlqM
Nqk753ofUKk4mrnfXdXLQwI8kl7N9giXuZ2EPejITm+RYkNy7M5cl6PSy97RFREAtTYGuwkGLxcl
RZ2TzQOJb4OCsuZJfbs8tjk8lyeErBEI7Do1qgMuOnyrpMhK5A9WPv8FmpHnGbw7TRpCeyg9Ln8G
pMDInihU2kJljb7KvDRI4k3lnVRZuV9Fs4XQyFCfZLvSXL3IqxutHsIDLPze9339G7ZOU06bJOtA
byYLnWZpjdsHpSvUGxTLMlcGEH9z3WvsfWA8FHqRgE84UputN4dZN62IkrFeVdNNZfTqjYNIwcfr
VvY8IaUGuHwZs8HO5oZOMVVLGo6oe6G28TPsG71w7SIfE9cZw/EI17LnilDSpRbPlA2sRps9VAar
X8qV+FXS0pYpU8NR7+pkymPPjjVkmHolYaygNPs0cnshoun/xWqJG6AnxRnAYXh5jvR2GnOpaykt
GJN9qotuuVnBLDHOME8HeYvYuG1Yy7EU40TEXyDKLk1l04KKPb0bfzVkBAuVrHc8S0KisgfLGSQw
s/rZUhzNUOxafekMq/RX3hyapoS0qBCd28zMq9vKzD5VTJ2dZUgZ7qUJ+sAy4qb++aZShKMQ/AIw
2ba/K51k9KU4Flfz8NhG8vpZGZP+honTQ82ovUshAlrK7ppCHW77AVXG3CILxrG8TatTBa3O44Sq
98HV2zumImMDCyXIZbcrGvNWHyAUNhAMVbX/DITjJ7+FfP68JKXuM1eY3PVwrwEXyqeDyZS9+4ir
BWTPf1y8zWOtD5EaGwy++fMQj7ddnKtuyG7cRW10RD+yb4oRBiIgOLa2ZFOO0oDbiygDwyVXBIvV
/9vN4RhAjNAfBEA7lsgnkY2Cu5+XeOtk2mlGUyoD72kNie7BFRPejZNtIAtqDtr5j08jvOt0v5kE
pni4dTFdpIwzWiCm3y8R8ti6IkHSai+PcUZ2ed3UzouAKTBOHBH6bNtZXFNnIEpLqZFE1SD9TlF7
cDVVjb8PbWMBqi2OAKo7jzHtLuE/4bwlrNq8CJYyZYls4lKUyi6ld1MhyZ9QA8/R1Ji6erpLkzq3
T7Pd6kwtrlbuSvO0fL2+5p0L+CKNRCUcdAgZ2KVbs/NII1im8jPoZvp5dIY16BjT/H3dyt6BobDP
eCeFFVoKm/e+Xcle4UAkuFFCVPL6KfnZDFKFqKx6pHO+Z4o5IeoO5Mr4sM2m5pXTIT44677txO2N
ZjfmcxkR2ZhooJ7+fFW8PdDJveiEbCtZi0x1eWZAzLfGeg0iJ4xvs4FR7sGKkoNgZecziT6FA2U8
FwH01OVnMs12YJwUXaFRS+ZTnOTWObGoalxf0M4FIBjD9dPBEqw/mzROH2wgJeK1IUXuA0Ud6n/s
cSp+OlL3w1aT/qAoufOpBCcHfh8ufBa1+VStbeVhRWkVZpOufodWEjy8zjAFqjIdBSp7+wfliGhl
oZmlbGFIPD69oaw0l5JWVW7sZhyCJsr0g/3bt6IzmetwLshHL79S2GR9TQtXJxKoyhtCEvXBZnLu
5vpX2t02un5APBg5IA28tJI5PWprDf2UCJW1k5SMKLvWo/w4Wum/f26JwRecPM8z5Pib9ZRyW/Ww
zlB573T9SS4X9WZe4sTLTDqc103t+EITQj94CWBGJ+namCrKkl5ORyRZKrnialGtuUooxTdSbH3V
pDzWXfRU5Jt2mKEXNjri2ev29zYVdkHodfDFojV9uanEWAxelUTnzAHLZ0Y4P1d6Reky1tbly3VT
e6cEG0iwMihE9XBTIJXDMisKKAN8vWk7QTa/QC3RIMh+sKS9LX1tR71cUlarU8MgHLd56YZvFvKW
t+tiN0w4pvmpsdB+H4vaCGKpCt156o6kPXZ3VOQ6IJSpO2+dSZ/W5tR3+Px1KvMHFR2Lj5a8Lq4R
Kp+ub+ieJSQ0RRjJ7Mkburp5XemaJCoNuCHLbpDCdT7EHVk6pLnmwZ7uxOOsB5oQYkkB/RPf9lXp
cHZmu8o7en0wTuS/nEGX74xezv6NADTcwW5WPBmzNv7FhacpQf/WoUFhbBtgHTCJPIVO01/STHPj
nqbIWIb9jQPSwL++lcLlbrIc8b6IygrEjxzRzfo0pW5XjUnJpp9JZrJw6M9JVeX3sWaFp7Y36mcY
46X/HDk7KuvsPT68bjSGAFUxerwx3apqPUpxTG8zUxllrGj4lNaaubwRWtDJZXsQWO4tlTCPWoYY
QmO6+HKpUmL2i0lwDmhfNW5HmH0Qeg9bv9SiTvQWVReR9TZI4n4Irm/yngNguJEuiOBpg3/30vLI
PEKzcvV87DWeM89x4cpO2Rx47z0zxLKiVkfB7Q2bV1PoaVLUou+eFfq/FfoK5zpXloPIZO9GEDII
Tla6E6zocjFtzCAJAuVcc715rorMONddIZ2tWipBaxu1l4ZSdXAhdlfGc8Q5haznjbRWX2udqies
jK5g7k8q0+fj6vy6/pX2FsZjBN8bHO/U47ZfqZJih04SrDKqTMulmnoXks7OIz7v3CQvaneokuHA
v+ysTDx+Au3L4P0bAl+Ir+VKXiTGH4xhGF0rlev7dk7mA1T2vhkBJybkB1G4WVsSR0hH59Tr0SaQ
fteLkX9Wauuom75rha4xuG/cCZiFy6MRFxpNiYzJfas2pRszkpbUbYZBPziBO+8cPN5CrY+qGnCy
zWL0YqzkdKANZ1ip/lQq0o8QLl9o67W7HETWu74dv8sz+g7qaB/VZ3aeHjgd6SUJ2nqoCDdLVGpA
EUUYCfK1yLkvuwZGWT0zZ7dVZt06OBy7xqDjFXNdvEHbzmoDW3WrJ6LNUyzOsxz2VqAaBe1ieair
Obh+/HeNsZt8PSZ1iQAvP97YRdECxtLyq6b+jXNsPqI9itjBmhxNF+0dE6ZZWQ8BLUChjSW9k0qo
EUL6GUXTnuAkmVZ3QbPrqKe5w5QHhJYikxjUxXFshy3ySaZ21/Cx5BbGynpR44exLrsgWazxJq+Y
3/PzadX8xkzQWJzHSH0eIeg/JdTmI6+d8oZhSBMWb//6Vu8eYLDEFFIQT6ekcLnVCoz/0jow4aPy
tH7P2ni4I0WuB7eZh/DEftgO1DRw0bmNJmeJZ2ZF3RzE33ufmxIjKBtRyWXc/fI3VGnDuHvWArcg
EXhktH94SFtzPrWTehhr73hWcPjwpoDLpC62jbWVxAgHjYIGVdvYvq36SjovxtB6JkfuH9gCZ0+N
ku4vzjMUswKERiT/hmtDTs3OkgpAhVlnLl/UCeVaR8mH7wUJzV/cU+rRVOBstNuASl3uZQvIOYc9
Gqegws7thmpo/ZepeVGeh6aV9dP107N3fSDoZaBVCOgARri0NiKZkUYRpycGnJ0953YNW7XeWMtf
jGmQcMLFAICIA7L1CAP0LxIZFDNia/3OahX7ZwO9z3/XVyN+7SYAReWMOSW4B0X9ebOaqDedNgzx
cTK14Huo7JXnkHFAL07UAeHwOTnKkvYOvk5dUdQfqNVsea7Qb44cQIOQHzitedIKYHRp1g+noQyP
6Md3TVHCIbCmAUp94PJL0ZoeFZQ0mOCWEB3rei27acdmDCo7PkIz7bkUGtT/b2pznbVWt6q2cSB1
05hP6E36FObcf+tR04TReXbcaVXWINbb3i1Sqz7olewdScB6cKGBB8ThbpLpqk8N1aDd5eudbrzP
mDg5FVPRH0SBe9tJLkaoROmSTyjczOtcLCeHnlKwFdkStTdLuCC7DkTxATrx6XT9VO4+HQwViyG6
l5R28+nSqAIz30SgiholNG7bnCzWU+WxdVwJUk5oV5sI/zxHlI+fzDVCOQVpjapxzcVUvoHon89q
2Uy/pl6XqoMft7fbzLQDBmCuiQxq8607hphyRRN1f72oPy8VGA9Avn8BmkFknhIaUCeRH2qXux3F
dWhnCpPzQ6uEgaV3/1ZyI91Eyvo37lOMRBI4gkCiPH5piYh8NiYVaCT8w0hZmEULwUEuKwiTZtSQ
DhgBdk8RpTpFgViLrEz8/atTpI7lXCuZoJ0zmvi7Q5nwJs1l9VMW5uYBTGfv3RN0J1QOICCAWvXS
lMxcRdwXAiXDJGmgkvH6pT1Rn1aXyJ2sab6TzFj6fP3oiv/p1qEKmicUQYTY37YmqSxlrDNIw11s
+/hhNmrLxbXWpds4nezX3XiEits1SDRC4vQCEdlsaIjAgl1UM5x2iKlDAKI4PxqLwZ6x0+J/4ko7
ahDt7uoL8zEnQ9i93FUIciRnkemwRQgYPuVab3xWpGI4jauWw3nSJLLXQ3p3FE3u3rpXZjcewWCy
tUezCQ87yarXJnlNI6w+Gurb30zeJuAuNDW2df9CMyU1FkQOJYkGGaehoF9rwDHtMdqCxBm5Ifzn
10/M3o0QbNnKS86GR7nc0KzNuhGUDy3LWDefuqXQgmjSrcfMtpODqHNvE8GCMhZAoERvdmMqkhEY
mWk/+caQZLFbyOC4XLgSDvO0vUNCXQvRJeJXhoE2hha6TaVSMN/ejRUqH5XZr6dQmZo6mNUSofXc
sQNnaPqv17dy7xm2wMAS0gCYIkO93MoBTE+UkVv5MaMs59Tu+3/XNgWLESfavaFJ5skEN+HBKd8y
96o7Bw5nD/VN1xnfxlwm9ZI3GXiVK9MKAocOYwOtHQM21bMRI9XnorKutH67jtNDr9eoouvDBPBy
Aho/ufVg69CE2E111KPe+w6A0HFHIshDZu5yQ2DK5uPmItqqcu0BPHd0ImXOfKeXy9RdrUbxYQWq
DvZh1yrYDf7BAwIyvbTKlP04DT1BZarJoqJYab/TbE7vIXBcn6qE8hvjlUfUorubz7siqO5kMdi4
+fh0olCVglPPj0F8nWBp67yubONn2F8sLwY7/M0Bo/dQ8tihAyGbxAph8o/dQb91/RTu3TIxfsRJ
AHKlbwME1YrNEZUdNn2MwzO5AhR1snaUQe5bYfQeDmHKqdtJJ2nOge4OpPHmtKa3mjrlD2ZqSAfO
SbjV7XMmCG04QzTMwXRcfso5lTStFfmBM+UdVRfTPKdzNp+nVF1v+8Gq3CqE+t5Ma/l8fRd3WK5E
i5whKnITIHrbtNUaFJho68zGajY8q7Yke2FeLF/gg5+GQGLaezhnmabW7mjY0wPKphkcbuKDF7Px
rDdKegS73d0MOh6QnMlQY24JCKuwgdahsyxil3D5oc2ymgD2slFoUWuobe90JYIDp9X0ByhJjziG
9p4m8kBKo1Sx6e1vrjJKwYoWrULrICyG9Emqu9yPS1V6F+lZM36T40g/Wu/ePRZZhSpTwRFykZcf
n9gqMbqJ9U5h6BiPam9Z71X0CuX36tyoz9nSt0FnNNpBOrOzUgD+OCxAt2JAV5z8VyEi7nFJmSmD
Od1S0ne5yvVV1qL41bXSP6sxlgfmdh4N1AxIR9HHUAQz8KW5JauyhgIU52zQzOd8aREUYrD0uxmW
2uIto6Pfw1ijfHJKoRG/Skf80nvLpTTzMmjAMd/ydC55G0lqrtuiFRvWrjRCW+BmFFC/r+3giJDK
Xn8d3C2REW6uNdk3FBeC3sx4c7faYoFwpe0tf+7q+EvXjOrZmrLomekb81eSDYW7mH1duYkh/dAW
rfeh5lcP3OTObeI3AMaBzBd097bb3Zkp6grzQsXTKtdza9ZwCzCPdhOuVuGaJqN3TKNbxSlri/TA
q+2EXKRv9PSZmyHJ2jJgDIVhApTG9FIky4emr+0vTK7at8rq2P8dbLU4rW+2Guw0HQ3Rr9kCZAqN
kkcMuYk/OnX6RBjg/LbQXp09J1aRmA1TRa2IBrL2yZoiqXYXuZTVUxLx+9xSTrsqSGgqQajYFTGu
rlXrow+x/ws5CZQOeDi3nWNTGuJiyBJoeENryZG86YsHqsfazfWd2DNDuUwgQvgXrYLLe9YYVSFX
CWdOCeO48pekAi3X5Gv+8bqdvfvEboPwAl1AmrmJPoyhSntHg5cMuFcWecqQNp/kTg3dnmQFXpfo
w3V7u+titAUGB2St8ZeX61K0rFxsm6A6sZfyK2gD+ZdlDkdYl91VCeATYGPWtGW/7upSlxcLFqdi
XacnvUrpeUDB7TeS1b+HruLoiuz4frgJdO4lZQ5gExvfX9n0/NJ0tvx6GqTck+HcKE+aEfeRF69D
EZ0rBfB6gBh0/M/1/dy1TJ2afNYSf2weOrO2jcXpyB1sKUs/LXoYfeKt4GCqtcm7XyhUDCtp8a9b
3XsF6PMI6hj6gG+KhWNDEC6lBO316GgDwKi1e6wzNXrHAB9Tt0qqSc0pSbT4d9wmTuzRel3+ohID
LTWwA0HDCxnIZs/NVSkh+qZmrndKQ7NJLqNvTpk5i6vPzdFUzd6BoowFBAikLCIKm2vSOcZAEEd4
1edxdkJvM3NDc2keyij8sZLQH+zv3leF3YtCM6ET3afNK2tr06TS1LWZcdUe1lBrb8pBfmcsZXN2
FkDr7dAc4T33TZLrQgdAPrAdXAlzySwoEKIdBL0Y+KapYRq+txdYGlfne2WmxT0KScYBAnnPqmAF
AlLBtnJXL92BmtvIvsUy3SWN8kQhxVIgGVF/G62p88NEzcRDF+qQ1GXva76yug2WTSiFITOjKyEt
nfzswAB2mgt5+b6Uei17hD6T6g6DSh3DTMwnSR30UwNvo6/002pCzATK0Yxl7TPb2H2M0mp5QkSg
f75+x/Y8JdxaQukIOUDe/Mut0aQl6iqaEH48R+u5csrwqRvm+nzdyt7jDm+3uMw2T802MWqXUM4M
ekA+CgggmItS9+TMlH1iuP7056aYxqDCSHuNurj4Kq8iVUVGpcnpiVQVZ0RMWkp1N6UCdoZ8Kjm4
P3t7B0RBIB0hNH2jnFGYBGllZgPpTfPshByVdMpVazw4vHt7JwawXoCbIAjEr3i1oDnNEMTWRJWt
WH4DyItu1Hb9Ti34CFKyZ4h0kqhKFRLDW5W9WlaGOm9Aq0ktjbMw0yZPL+FzyiKi/T/+SIgUMY1A
y460adviKtcszUcBdawYCr2HET8LVHDnHqOK7UFIu7MqYjzCG7aQzGXLZ6Crmc4MO+D5NUlCeOmH
7FRRWv+xwh//F6bIyMHE0YSgTbD5UtEIa8DEIC9RjlWfKezHgZXAatClylHFd68bQ/4n5nAEdgUi
nMtTQR4UK1laW36eytVZURvJS5CXDJYxGtySGrM3Z1YTdPa4uOESMU5XKM05XufSjeVhue1KIz9A
1Oz4OxpeqJgKCnCav5vnZLHLvFVLli8PSeP35sgEVqUQH6tm4hnTcEQ5u2sPDhB6pCbD0dvglScb
gbQGeEY8SRL4UcVYg6WdtS+LFmo3YdyqB1Hs3lFyqDHoqJkzpb0VyBg6DdrDkShImurpd5pW0e1E
JBBMhdMcAHpeOjybFIUiki6KworIhDebmU15CGiPJ0tSqtH0qp6tfZKUtoOFi976e+Sizf8StWsH
X8Kdhu5KZA3bC5xVDfOC6Ty6i0HC6KOXwujx1Fn1B2JhxQritS1ktzOc9bmewDh69aqOn1OmIEp3
jXIm3JnXiVs3J5aPvUKXyqc0F4wjsjz0qhtFyIT8qpRZNlwU7QfzFBPURwzcNiM1vaZp3+drPfxW
5zaX3L42oTFbllJuPLntq8XT4iZ7P63VUJ+h0tPkIK07VfLNtmg/pqlq/FybyvwQF5HzoY3DdvU7
6MaOegpvI0vRw1PIVcFD8KcIGF75VH2AfMRQRuAJtlp/7ZoFxZzE6M+NYZRnx4KXs3aIbvs0VHgO
5U/Xvd/bgyus8zoRAgmilc0TNSB5FNaZuLtdGD2i29B3Lumo8WgaY6d7U6zav/7CIsgiRMBgL+YF
vlxvtnBuFIuhZRuH/GSCAvEWU6ueFSuug67u7QNP+Dbgos5KogJ7LCulqHFpr3KMWF1G2nw9+m5w
mMT9SVPt3qvQBiCDVpZTytzUwba+vZ4YpUMEwzjjvcA0Lo06WRoVGl7PNzsz/9KviUotcjSeQpDD
B2+y8OSXtxNT8P9QeKSYDPLz0lSUDtK0hOSXMZfRKxIpfBelsnFQs987J6+tiF/x6pQmizYnpUn1
vF4l6y5vyuHByrTci0fZSF0N/qO/+Wz0oIDzMWjDs3lpMLSVXJrw8GSwfR9U6pp7AMvnc5624D2Z
cr1NUaL841iAvRQgTAF+Ez2iS6NMb2oGIz30pfq4+2DqSegO4Vg8T83hcMreCYEKjBkLKEmpRmyS
uaoZ+k4yuPaDXsJWoo+NB5ek6cIOc8RqvHcDUEoWxCgwKfFUX66KzEIQXwDwino0k8vRcDyacuFn
KNrrR3OdDNe0i6PR9r0D8zJVTtWU7sA2rErWRmtXla1MAA9O51lJ2vdjbqsBXAFN7zVaCR/Bdc+y
u07BIsKrCCOXvfGkMnwefWcDKGyaRL1FAXb0mVVsHoqFoR8NAY4zvATV+W+MkpKLAV1qpZvrp/d2
AgcSsJculyuG9/vvg0PcHUtS70lLNnlZqRwtdLu3TD2LwRhCOya9cdubswPJDBOKWbYGVGJLv8si
5MvDMvbqop59tXDWg9Lc9ol6sUfQyigA/pPY9fIAhVnnyMuYrMGU9e170XM6p9k0fM/CpbkDO2if
6zSS3ztNFXqq0sDxc32P99bLknkdBePOG29q1QOdDHNmvVb83Urb+X3CWLlr6tNtocXT7+vW9lZL
kQc9TPw3YOLN7takpmtMcymIQhWto6WJ79K6lMtT3S3NR1mqmcVTlvZbOMz5Qz/b6vfr9ndXS4+Y
+VpG44jgL3cb6T9pbLtxDShQ2FBPGJmvx33+aA6K4krLcDSi+YZGRHxeCAHhI6OQR1te/KBXvn1C
ZnEMdWYms75UbtZptX6JpOzcDb0S6Esx+VItqcGwNPK9rmTxxxjM2kFUsHWH/AbujgUgAJpbYKib
B3Omq9HxkddAz53Fn4BReKmR5l7KjFJwfX93TXGSyA9AaFG3v1zuOkWFWtE0CeBGGZ70OJdPfSnX
n8e5PJpz3DHFdeGSkl/Scd6iGdc+MeyuQ+4DWKP5wdQKUoMpS++LTDrYv63vY/+omMBIxVsCrmgr
GztGqQR8I5IDNTdjX5JX+P/mRfoREdY/pVBNam6pF91BVLC3PpMkndCUf3g2L7dSowKqlsiNBVYn
W14IC40b0gW9bdJD3cG9UwqiiHsBeoKZxO0Kw54lGoq0BqMjpj1ma14oDKTmTUHj49uiZfnP1V4s
yHgN9aSstS1DhgMj44Ev2tlowYcqxnLByLyZ1UD5Y7DbXpKDPpu+SJEu3RnU0CBlLZdTvI40aHpm
tg6M7uwz8asoIkGEyDyK+PtXN3QtjFyV80gJSE+UsxJF0ik25uTDTOZ78J7teD+SKfoIQAao/W5H
6oqSyrtiZkoQKo0d2PxxthVIp5NCXYJGq4cHx4YiESGO0q+GOTtI3N+uVBBrMDWIornwA5vLqUnV
LEtGqQQt2ib+XETx18jJW3+J1vX2uh9462fFtDNJl1CVoG6xcXtJ0aYtGiJKUABH8qwiH+4GWV3v
6tqpXa3t+s/X7b3dWUVGoABMOP5AzKhcfkTbbpkmhCg9mJkDc1t5Gm86q/+pDXX2bChVfS91jnIn
86XdtS5z/7r1nY0V9JZEm8ziU+7evGpqmIdRpY9TADN8eS8l8X+F0UTPVpfJp+uWdtZJdAIbFVUO
JL+2rFSLOSz2YuOK5ladg8pRsw+Q7y+3kVFS8F767r6KULaU1LTy9XRyDsoVL/MZrxMiGmD4WshZ
OKlgVreYlKGhM9+V4xKYmRprZ80MM9kl41MhLTej+LGjGOF4yHSpP+1a6aaTaAmmXiL36fuc1Kl4
16LGmbqxGjm11xsJej5i2mS574nV6/vBLHpqWJBVJbd5l4at2zQ2la7MGsJzXkxlffDp3rocmhN0
iGljsTa6FZcHh+54o0R9xe0P7eqst/YcKLUsNo+6SR7VCd4wrMzf1z/jvlVuoCroFN8IGhVtDqe1
jNWkGNQzU3bTuV+G+clZyv6/diZtL8Yy/ve60Z1TCtbYFpyfMGlTmLhcqjlJpbOgphAYedi7CGpo
t5ZRzsHc2ebBMd01ZdFKs6EdlKlcXpoC36e1Zm/JQdLV+rkGAe3hgyUPHsni4AMKp7U9kUTP5CTY
AZuzMQXRclFWcSYHhWlnnpaky9kM7cSVJdt854SOFJhJe0/9vg3+fDuJ54juwNmBLthEVRMqaksN
7i+QZ8YJTZWvqcQWom6KER1cu533mdvGAy2eKPo3Ww2GGo8OeCYlAmGo5hZ43bdlddpTUdLryOS5
uenbvr2bNVDxbtmmjQfesj9Y745L58aTvYOJJy/autjEikzGKFuOj4zGdToUw10ypvHPFkjYQ9VA
7nLwMO8YFCwqgsgXgBAg+ctDpNlRpGpNswSDPlefoiqlwh1F5W2CElwgkYIe2Ht7KcVkIw0lIhd6
pVutjcykHkfnXQ5sM4nupdIegLNpIXQMsdmdqnwePy2dpX66fozenl+CHSGWZxH30LkUHv9V+KEP
vWbHFds6ADjyRGELBXqp/BKXbXnPUMmPshLAM0M6aAi+vaL4ArpMbC6fk/Tz0q6WEdQtLS+manTO
+6zPaNBmSX6XZHl8cEV3NvbC1OaKRvOgp1mFN3DstADQBktlHhn2O7nVptMa1rWnaGt/EIHsrg+Y
kcy0tiAU20BD5Ao91LjmayqVnn4FeV38sgzekykunIOb8dYU+SROTvDCMcu8jZ6n2oyMvlvaYCDu
8xYKRY+rGn/Qa0v6Y78KPoLjArKbawiz4eVHg0AjMbt2BfoXtrlXwMx5qjpbd61Ekj5cP5dvIw0B
xcDXcOcFrcXmtagTKBGZW8OUpQ639TT2rmS1xUmZU4ohnEd3KRHHgzOH4fflz4VW4RqSdThrqfwA
g2Ea73Kp01CsFZLWXSCvSXPbl7P5JR4tzaVYpDxVal96BEndTZnXw3se0fXUM0jpj8ANci+a6Xgc
eIe9jwy2XRFxrYB1b7yRDbFzG8KQHhT1OkHYUsifaY7Q9VLsI1G2t/fFVng3SWlxCpRMN0fXRAG6
0NawDCJDKz2ILH9NZu3cpWPfBdWorR/ipT9Cq791Q8ImkaWIX0V8ebndcm6FTU5wF2RSGAkZaNU1
pXF5XLJ88BOhBNgsi3pyuvhIUfatm4cHA5p9vjajbTRwLy2vYByjolSroMpjg8hVUW7r1J7P0oAW
4kqg9P76wd7bXdJLfD0hg8C5XtrL0zKsekWvAqOY7CCRrcyDCiwJ7LXTb9I2+4dq5lHLfW+NFBUZ
LheUmDjeS5sZQTshn1wFYTWrXmo1MTijmMskz6kXVbb5x86Pm/PK3sZPTIbVOVWiVMGs14mrNrX1
WC19eZbt2jyITXaXRpELjQYeTnKDy6VVUtbVYTdVgd7oowvpJ0WEspbeZZBlwE7s/HkFj6WR/kDK
SyDCuNClvaXq8pgcha2cs+jGzqrfY1ahQtxCTdkOhnOwk3v34gVVgBQEcfPW43aq2WqZPZQBRGfG
l4iOv+dYSeJXaH/5XaNYj0bXZl6WasXBqyIWchnY0qSDo5/FQPBGa+FyoTpzznnOyE4Qh3H3jtn0
5cEsxuygyvQGYICffWUGRMilmaiutUVZjDKgrZ/A5txHvqa33YMdRu9DpInvYquIgxiQtNdGzGXF
KbutT8P0gI5cT1g/6wdjinsniv4QoR+9N6j1N1+4tWty7d6CYX5dpqBJ+yZYO8TM5WadTnbcH9Us
d+05hAgMRotS6eYEd4OJlClDOUGr2tmvQh6tr7WqTrI3Ll2RuXFSjT+vu6B9iyQtvOCisLhxQWba
9aTpfNq56XS3pbYXDEnYnBR9iYCi20fj7DtvFyRDhiirQRtCmnv5jftFB/9r6mWgFLbqI4Jse/bq
lLd13fQH52nPu4oyKY8JzSLmrS5N2UM1Q0Ri8/Hs2HnUp2Xym7KyPoZdMT1A/4XPWwbAb9c3dMcq
vFu0pWBWFWROmw0dKUZa86hVASy53W01j9JNMQKXrQj4vaEyFS+lW3VgVFzAzQUVPBbwFL50qLZM
jyno3HR18iboFWukoqGHj1mp/zJGbfCRUZnuYkONXoRq7rtJyQ9uyc6SIXKi4MRrQka/ZbPsYCNa
Jw0qM2UKB69smBuYnAhCdHXMPllmq3iJrh4JPb4Z9OKVhoWIIpAmOGzfbHRZUlkztdr2AQrXZkAn
ZYUWuBmNH8TG+m3Ua+ESFEjHvStmcMP3S9qHX50qSmp/NiXp4O3Z7oH4NcI7Qi8FBBAht8vDtui0
O4tMtYXG5HKbdsMQrG2TBkbfdvTTYDENq+JoLGvrlzFK7I0iKpUbIAFb+hDYYCUjzvLQt+K4/MJu
l/8s7eFk+PZwvVgBgARilxLqG5CeEjrUwMYihACn0B5USdK/FY7T+aEWDbdzO+anTqsNt0+S6r4c
7QMHtXUYwjoVTVEj1gXvgNj4V0mpNgwG0vC640dDvT7EpXanRfJ4V08Uq6/f3D1LRETUbQAiiIGY
S0tzW2kTpBRgv8l6JtcoKUm5jGM23+RyLQ/gHLvGwOKI4emXIaeNscYxpnVVgbcba9Z5emi23kRn
NPU0dV0+XV/Z3jkR47f/Z2zzfnfOOizSAKK87esayLPdni1gMue/sCKyQZojhEXblkJpLpoSjgJx
y2TNSU064ya2e+vDdSu7GwcghA417wTn/3LjrKlGXxXcvA/NYfE+nKLP4OGG04Ii78F63pS6xNET
5Jhge0hA37SiYLqw1LTWGGAFpUpBVMu/N3rpeDwiw33dxorXhLBmQ0PbnbV2tJ8JlP4Uvf7yG17w
HGCbqJluIoKpborE7sDnwxeZ3M1qpriy0pi3EFsvvhJJ653U69PBy7kNCjBK9MXABwB2XPp2gLo3
Uz2Wk/9x9l09khpt278IiVjAKdBp4s7OJvsE7WyoAqqAohLw678Lv/qknZ7WtPaRJfvA9lZT8Q5X
aHGZkdFUwp+UK9seN2ldh9PBQ0p7ZVEvDYgQemsuonAKlYbXiwpaS910UH1CB7oG30mCWorpDqts
Jd5N0F71HL2wiTAaYFQQAkWodS7PYCkfWxPnEA3WwXBMR2FvWLyQfYqo/cpcXhwKLxSqP7ha4Lz5
+tP62vK8d1lW1aHrqyAa/UKiHL2XMVh+f300UA/dBLs3nhmgmq+HUjNBFsAtvqqV7sRG+jKCDPAU
KCRC74904UkAsRlKN1CTglrQeZCjW88G8H6BgsDEydNiw+kr+sENyGxJ/wlpLLnt65WWPnU1at6O
Xhn+0pzC4hnvESCNQHOf3QH1tEjAtoFUFais7QM1yYPLOlVNy/zy/odeuDlRTEMJFnUnaNifg0QY
vInSecadlgvwm2Xs5f+EXT5eeQwubX9A0XDmQOnd0EWvF24kPUkmSLJUenLiWU+CnRra2jJWJjsG
aN2V73/VpeUDCnTrUoBXDfWO1+MZGIyma4LGK1fWHJaRej/FQviTH/RxCwcfpg7EZv19TYz82qeK
XrNdeZPqbTfMpo+58V1xAN+UmhuXExR68woUfJ/uXTLVZS0NfwG03P88sbHftwF1qtIjiWcY2ii9
g9lh/ox2roD7T96kX5qc2v9hY6VIrWEcsOVDb4QSajT4dL/m0Hxdoz34M0uRRVAekugIXjmsFwLG
TdQLzLpN9/sN2CmmftZClSKvVgntAdx0Y/60MJMFRUIT8zC2KtoZmVzb0BdnHnAn4Jy31j8QHa/X
HvdslCmQris+sOZzK0N2hGjV+CgZJQdkRoMrojncvNJHnxbUT/rPjYZbO1D/dkV51zfDi5+I+hqG
5sJ84KChqAl8EF6f8+oGpzE3ppZ5lU3BUGjM23FVGJAtKHSOgR6aYoKr6/79k3DhJsHdDIeRrcC5
VXFez0Yyyo526OZXYFWuyBYivXNJYmEkPK/V+0NdOHQongDdQeATg/2//ZQ/AlmXAK0eCLxxrvGm
HWy2gXsgagS5utOlRppwIrz/HEvBd2KFluX7o1+4yLDNQKPEPYbE9LyDNVClW5KzvAJgMTpO8HBH
rujYlYvl0nTCxBNiH5u6DPKC198YW7JGdYd3FdT5733S088Ue/AWNqnXiFAXrkwArjaY4KaBi0Dt
9UiykXTuBebQArlWDhIKNgPUVct0VZuXt2yP78/fpfFAlMcDjlQTdNSzt9VvpJj8SOXAqmgBrnr3
ScHt/uDJoS9Hzq+1kv/r8P2Z0WODwO516wBCph+Fp7PvU5Z2WKQpr0zP+n3DGgtJ5lSVMgzHm0V5
65HJzBYT7CSLzea3aCCae88jbNvcKXI0CfkJgb2wnAmK6PDec1cm5NJS4/pIcXawAujLvF6A0ACb
muc8B62yibCdKXmaRMwLABfr3ftzf22os7ngeDWV6DGU4744tUEq0LSLmg8JpCiuHNILxwSxPkJe
0AbR7z2/hRhlpnVQ/qhk3NFDvPZo+a7ecOWYXNhMyJGgHAn5Aah1nStqUEB+9QiDUKi8eljXfs1o
kVIV7MbYgbekM/L7/Rk8Lx1v1w3wD/8V3HxAIc4SQHRe15oQaFbVcNr9HGSoR6U1v/fGZvm2oPz3
ALEFXfRrw6986YWlQ5SGMt9/CB3Qis52yUBEmLsEX7o5GGTQOihyNNMfYirFlSrUxW/c9JYw4GYQ
uE36H/crWxaUTkNaVxaiO79AwIDaGvP8XkJFWrbfloSGD+nk1adJ6mn//vxe/EwYCm/UOKBMzsku
m7lNlEIjBEF+G36RC3BGS5bUvMgHe41IdGks3Hsb+ALax8Dyvv7OoU2jhcwEN0MmwgJOqNlN23U3
2Qp6099/FQovWyaInjJCtdcjwZhhRq451pBBa6S3Q7kH0ERjxWBK1tlmufJEXcq3AXrYfEKg+LMp
OL0ez08aGBFnrK6cHVCuzEWi/yFha+D4lfmFt3ag9NTky6olhxmLiMu+V+OVDXvhAsBv2CAXoKhv
hfjXv4HVNAYRrMc3wzPnK5Sf5WeJ/OLKp14IdlDdR3sYxbv/uH2vR8HD6Q1kSFG4s8Jvd5lgA5h1
YNhIE1QxxIWSvReo4G99UXENoGiCPYqSBiLOc9VFPxy6ron9ulqDKfkn8R351Dr66a93zatBzlYx
b1m/jgEGmSNVg3KCwxYOjO6FdO73+0NdCmYx1saxhXI7hA/PrpdOibpLI1NDhHwRNx2d86kwqeaf
w7BbvwceaW4Wb+4O0kXtFxq2cwmI3chuVDYNotA+wPDWLsO1TbR94tnjjUAB1RMUgoEJP29yeI5F
Jl6DujIsaA8o4c57mORtxku1LLi8JqlyaTdtCmPIUbdO/XnWki2BTWAxgOFCyuqumEA5MgXKZKs9
oWOWfZgtqlUPgFCoa3HKhcsIAD4E7jgvqNy86Sb38ZyDqeFVWR0DmATp++dGcgnTrG6J/z7i+K9P
DgnxDXdyXvnzvJQ7F2m4tfNgKFUnfZSDG7lzgWhO72+sSwu4teT//1Bnt0AAcn02KOdBWktEFZ9z
s4c8qd3nntFljyTtyniXpjGBwhlwJhDHAP7w9X0Q5LJ2Mlk8yOFIdMrrIP4ZNvNXERjy5f0vu3hk
tlI6RHXx7L/BmNuUUR2EWLElH5bvawR90CLyp+9GQpp4Dkn4vKXt0PTlrIBwRnqC5klcSB/oWIVK
EuqQsaze/02XZnsDvKIWF4Gmem4eHtXa46nne5VKc1C4wDy0jxLubEUPfYcTaLvmb73Zt4sw3TA9
yDaR758DPRY+Ss9fBg8F8U4jkk7VS2zsuIMb1sOaJ+J/uBJR7YAKEYq4qCadLW9jajQUghZznvXi
2AoDP5kM/Jdm879+fy4v7aQULB+cSaCI3zQ9EZJ3nWtxI4I0Xn/m7fANAJZ8H6T0f9mzwGCCHIEu
HOKts7s3yNtVNGT2qnUO02+LZU9TPLmqacJr5OXtTzq/ToGuAJgeqCBgT7dv/iOyW1LWjUuO/dHN
oarGLlZF7c3XZu7SLkQpGNQkTFz2Rj8eKeaKKg/OYEyW6ZAp574CHlgXHtfdnnYgTL+/Uhe/CjVh
UDAAGk7PM3LPT83iNqlG0w1+NaetfDJLC0D6+8O83RBIZIAmAKQJZK43dRV/hVphD0mjXcLI8JVP
ABCXY78MTx1bR3UlerowGKImEKHwGOEf53ti1uEM282B7tZArGWk8/zgJ3Va2jR0V8L9Lfh8vSkg
UQb3BYAzNr31c7DICLkBMDBinCkXpS9gr9FDPzpfFfCNNCcGHO8xkIlJijWJ87moo8VdOdVvFxC/
YCPPgMPyH6vt9baE5UnInMy9Kpgdv521CG7aHqL576/f2225jbJRbDdu+xtee2T1otqJU2BvKASo
vEb8A1lR3u6YHL1PXtA3YfX+iBcXEXEp5I83TMh5oapeRtgydZqiDDXlp3ZtamhByHjH0OP46ycd
H/fHUNvH/3GyzULdkMcT3U1Dxyud9PpurJE2hZTUH9//qourRSBZj00TIo44KyLAYiDMWmboTs0Z
jKcDpZ59mov/4YPQWdru+q0ocs5rMjLOe8Ig9To0U35gyfiDCmr3TQpD6Pe/59IqoYCMNusW+74B
XUx1tEbRXFPwNRt6IkHtf+zHRgyF36CE+/djAem/UXLxauINe71MQda0/qw9r5LENxUDqO6oFjXv
CJB9f90ug7LKlnRijSAHcC4HGYtoZIun2VYKEceVRvQ4BRJ2U8l8DTRzaUfgQQao978CxbkBjE8c
DQYTsh0oqXqn1RxsanZy//dzt8kbbHV+AKbPaagx7dO4biTbualLQfsnuiDwNDhFkl67fS9cFRuM
FCVm1Jg3pujrZbJzzhw6/M0O7X56p+Gqs488l+6kEPwAVBL58P6nXZhAEEFQyUITEFyMc6AuAOhd
QGTCAHKJ3SNsdOgDvJyjKxfg2+xm4ybB0gJUug3IdVZojD2PymjKm90Q1FFppsiWBKBhEO5b70PY
0mbXIHy+8rpcmMpXg57dFrQTklqWNjsyDQPABb390M3ddJuK1b1k46yv8CEvTCX0lcG7wHOGdvS5
d4dxoQpDiltdKBWVWMn8BHHHa5ZHFyosm+reZt0BVTps+7Md0g6b7AQ0uHerv3q7Os9UOadTvRtw
m5Sk9cKT7Xt60GCH3mDB4Zoddm73/q65cHGB/I3cI4Xu6uZv+nqX5v9nj0e73ZKMrOLrYA+Z9mp0
HPv8298PhewadzHeZ8AZzlaRK7TfwA9od7UvptM4e02xBuNaqinLruzSDL/6LBzZLLtQ6wTLFJ3D
7d//8ZKB1BeKgXEYZ9hsucE2mZ5gRNIdNF7TR+lvpQc78AZxnoB6wvufeWGzYmyAg/AXjI/OVxXi
uWlAE9HtPOqRXbTOQwFZ+aCMJB7xcHTXREEvreCf420n9o9vlbQWSxJjPBCGVZm1bigzGk+3oYn4
lcT4wuFHdWeDoQDaiHAufD1U5oT2eZS3u3Bl/vdZoMk/x7x9kk2c9gVHJfBfZHfi8P6EXvxAJIho
C+LSeUOiNTjzSQvpjZ1MgJ3Ef8ePAIwEN7k07MoHXhoK1+emWYSOM9Ko1x/oqy0ZkTnWzjWuqmnb
fAk94BkmyC9fGerSXCL2AesaxXHgtLY76I9lGybBJ4Vu4w5GDz2YsnLYUx+WKGyx8ePquuFAQFa4
EnZd2pt/Drp9/x+DpjqJPDiC4Fyk/nhDNA3KseHDzWBMc5NZ/bciODjpG55ny6dAoAd1//V4MYOk
T1czvgNR714IhzfdsAPCL3KowVEuhzy7Fkdcmlc8T2inb08GsrnXQ9pw8YnMXbNbgDaGnQayMRi5
JnUFHnbCigFX0KGZsr/vtUKoGRwgACk2z57zU086n3p5uDQ73SuzsxNMHbw81XfaJD///jgAhLlx
AzfN5nOXaK8dgEus/WYH2nxybCFkXTZzZMpx8NT/cPKgbg8gGKAhbzGYoaknm0rV7PjU0MeE9vwE
LPlyXGx0rfX/9slF/ghYKWKyDcNEzpbNtBl64mva7gBI6z8A+jrcxVpes/Z9u/8xaxGqegDTxRve
4vXmgL6Erc1GoIrgeQsxALMnmQEtffBf5NJE1fsrtQXir18hNIyhpI4UBKVn6Hi/Hk0Fa583I5DY
ac/EQa482wPc85iYThYps+6ocs2hoafrQxTP1xo4bw8CEGEowkMlcCNZnlfjmXHCBDOYYV1dJxDz
s8sNvCiG5zg3GqrCUgE5mU9P73/y2wsUmpQhSl7AJ0P56rxRnnVtGvdZrnZIgWzZdUodYJPslXCT
+1sLePTbQAZBEoTxgO8/F9ia65xZL7diB1IkbGJbQyEnTlWfD0VI0vYKovxtRIHR/uOCbIoAuK/P
1jLHRUamDvqadSRvHGBn1QpthzJMARoSWf9R1FF0AlDl+P6EXhoX4OfNFQAkOPhzvR63n8Dl1CFQ
KFEr0nvr8/bREXghUec9MxHqQ99Cqj5csJXfH/jCSgJ5tXFfILKFZs7ZwI0PXxxMLN/RaXKnwHbr
KUyNASAt4/41d5aLX5mhsAIiJfTazyXgdDRLYtTMdwq8CXQrTKCKVAl/35nlsZNOfupzsZSdJdew
b5c+E52S/3NSwUN1tq7xbEOU371uNyY+4kFho4Os1/nUT764soUuDgViBoghuL9wRF4vJQwBcYs2
apvRLEInDNyxxJvoYyzH/soxvDSfABeBCAyYJHAG5zePbHPeegPfdRm4kqARqsPo2QHs4DD4YqMx
PCxhYipQQq75tG/ZJr7j9bWHR38jxKJShljqXK9YWadoV8+wLoC3kI0K5B4BvN1GuMkVigUCYm21
X7OyjuYFlxB2g6wMlUNceXMbVhReWHMR6XUmhWw9+RygH1FDwzmSQ+Gci08C6HlZ9uCljkUKJs/v
ycP7u+uXmL4sKThGZZrPuSjUkEsJyio8SooxTjVsSOFo6cqlWfCyhII1GKdhszuCzNCPiC919K/l
nRSn2daZq0JtIl2aEf8lBuqgMcsEkMqFm8bu6CedUKUYafitgWz3VGnNlgdoStD2YKjx/k2WJD/2
hHaqCOamyQ4UX70LTQPGnB5mE5aoRjG1i7e7pcrhuFmNXqtAjlRTAMgQpvDkq4GKAkonEEV0OTRT
CgXVsHvVsPh3C9XVqdQtrBtAvrOjxKYNA1Zk0vPagjf+emsb5kVQ2Wlb/+QBSwO8h0XGVywDSpeH
esn4s6UBVBAbStNDF2v4fapszH/Goad+AGTVbcVAzW9Mq9P4dpRZwwoXEuvKOvbsqRsjGTxkC/Hv
OuK76JbNK/2CbCB8smvjvvei4f9Asnr6DijNaAtPZX6ObkvU3eUDelq7WiWAbNWJR74HKZKKckoz
R/f+hPxCBf7yiGdmGg94nJsnX4GBXHa1lccYOlQQp9YN4aUNrZCVlVCqLnxIIrBiFZP3Q3p9awqm
xzoExs+tJzlGfCpySBuMpWf88IOOgC06rmvNXam5idLdHKU9OgAw1ISdQTwD9qegHZQVUNLRXwKm
6odg6XRTTWOsv7XMmzfsa5fSMpstv5fIU36FLaLAohnBEjhawDtffONYV8phjqL70NAW1luUQ7gz
ybreVEEziK9w0KyHcslXezMpqscKmgTDyUY9iQvPr0HUHVfTf+aWQlhLyXrWZa0lVoJyCacyACfi
X6hscWCGwCWeCmLo/JXUsqtvBAb7AR5NJEr4QwBohFwZ0QCQN8uLg7zTbddL8hPyWnjFurxex50Q
UBncdVBN6nZRaoYPKo+8tFB+PvkFJZrtFcrcadHWifkdour5k/m5u3FJ3fGD763hJ50KWC55Q08U
5qT2EZnCSm2PTQx1mTamzVKmI88ptO+9Ru0ps/NUOSGCZr/4th8gORx2ooTE2bA8rU27kh13lAjI
fQ3kbuLOZAXqUP536vwe/XXAa08uCjs8g2PX/bASHp3FIoR3yyJLX6D0sjwnOkRNJW7nJSg5Svt3
SgECUILB28Q//LTJ0w9LB/W/ETV4W8Wp1KDyx+Msy7Veo7av5m4Y2X5poYyM1UDKXfbUAgJjDIFX
NIAy+T/x6AXxUx3OEWxAlAZKsNCpc/xkw2CEfp+nJNMF2CrJd2Fg27QfU8KH34AMAdo7QejC342I
7R9N0Bq/L2PO6rjEj6iHGwrh565oUs3cA+2C1RZAxbi7dOq8GBLLAyCGzpum9lvixQBYzEHfOxwl
Lz1BV2eyhQl8pcqU17X6ZOc4Wg7DRE1XOG9NfsHvk95DkY+wCOLOwfKBdgiBSumUR4tsdDNFuMpF
9z0HqWwqoCdt2kcNI4xsKgaZsuBjl6EUUK6kbT6PJvDyIo0b28HhL7BAPkBZCHpGo+cAkFSzHipG
eRQV2cKW5pBH1nxNElqTIu1oFh7n1UMEhzc/ZXuxNHOwX1eoa+wX6N2Hdwt0fMQvuwa0fo4m1quP
Qz3Ezyvg6TB2yGM9PCRtGDb3OoNW5k/u1UF/C4GDnD2k/szDbxC0C7P7zI5dUKHC5n0cRzZyXAg0
JgB2KqjrRmQOozJeurY5KJ90v3KemrvEdU4fZYDrZp+O0JA95ukgEdY3hklIVclhLXvSEixi4yk4
WxCnDxGrXbtPuhEKFKJOzS8WNH5074gQv+dmSFZQbIiWuNR6E963YuWfR2/W9Q2h4DpXI2myj6nx
A7FDL01M+yU2w29i0p4AgMWWz542lpcGwWBzx3Qzk32O3xNVq8nhPxcvwUhvfFLbrJi59Joj92LI
7ZsMij2QXFLqNoqbhH5ftB3aauqTda1izsex8LXqwo9KNj37gA0ou5LoiHuyFD6220OKSAyi800K
qglfeJgfyNgRWbRTHGnwlmmafgSuwfNlSZQR9X7QjTdXFkqwECFT3bSoPcfHyPtRUSBi/cZ0WpTQ
sXBR0UyG3KJcasUxt2ua7xtfLLg2vdmgilbDYS/eZVQ2+mcTrfQfHSWtKmkvs3Q3mCT6zFPfTXct
DbMGkD8YOD0D4k3aqo8JrGIgY2wi8BeykJl1hlxRrlZEJxnDa3pv01F4oBrAczunEONjc/47iDjz
HzkPfPs1qD3Kdi1fwcme0W5Moj3pxZrtJ0Uc38CpZNpBmhUiGUpTgCv2TgSL/OZTCHx6BQMUqdt7
yrOQ9Opj2M0fdNt2YxEDb9/+QtAI7VO8z6hqSxjqyQOa0U5/Ip4/LaUaJcOtCMnQoHJpPwAlz9YO
b160mBxHPhiifZuZVAKqN01jMQCP5Yp0TUf/37zJ2qHY9KoiqIvPY446IWjmJW6v3hU0i+axnOGH
gAI0/KbS0g873ADahyfXVkLRyx1oMJDoWWzNHo0lYtkxUy/sPpzH4XbyOG+rZpL8Lsg7TxwFtL39
MnCcvtgWawiZt6zjwNYDEFW2jQxRJuHa5AUAoMlSMSPy+UbHuOSKNaRuLWc+q28LJE0ebb/kQExP
6VyXpm+MX9TgMZ1mSl0MEd5G43Kzof5qLMsN7EQIjYp21stjb3XiIfn0Q1ouuFK/5G6CPxN8dfgj
VM9x5Qrgo1gV4CroisTEYfOh8TVSmyDuhCg6qpu8AkXCJBJ3mA7jcorDVey18oeu0p7rw/1ScyTT
HTTEeBVFy/Ko5n6KygDltKYYGJljiJ1rbkvUnEmIzbha+kBBlWE/lWj1zMvB1h0w66jK9WXCMwTE
QQttzQIHImv3fJiT5W7MEhWfVMyi8Mj7uZmPiQr0eKBerfHbAS0RC6wzJpGTT3JciOwQAhlV5wCp
y5QWcZv0+b2MB67vx5bFBr9tBL21CNN1ibNiiVNPfkO4KsevqRyH+rEWOcUd6COOd7Twks6Mt9aF
K0rZ4az1MaiJeKCAbtAqlR3Tp7jOFJ0q/M1rfk2MigSV717ZykJSst8RDw6MRdtmiM5wOYi4oFOA
BjpEQVRTLLmAkt9sTTYcUZgZvQra+5H7CAvl+HOAP209rMBm0GL2wmnaCZyDcR/6S/Z9IOtYF3Dk
HtKjVBQeBUglG7WL8rq2ty7O1ad0RZlzF6cuBYump3A+aBOlp8dRc88vZpL+h9bX8KJJcUGwouWJ
wk3kQbX7fkb4DElCPC22Cqa6+ZHMabbgvLTJv6GrE1m6NKdPCjFJWAGFER894kONbOE5Gm9Ib5iG
60hQh7A5i9Ud9l/tHaIWLNYiR4PiUUX5MB96hX/XZyzuqg6Y6d/wRoGH5Yhe6ccmdvM/2on2QfII
ZeKmA3f+rht5jPhD1jRBPdMZeWS+oiCTDGCmhjWrbUWCLmI7qJLFfJePNvicdCydCh0vQLSBJN4/
wqoDPFKPx1NegsAQfpAzGA4FmFa5PiAFkz/XVYvb3GTZeJwFd9+gEpjft0sOQx1jgWFH9BDg/yA2
X9Sx6dK96iLvsY97gyuYRdnJwI/0ZwdH1/4pcyZ8xMaMJiQO1HsG3iFlCPF4dwPIQ/05Fp5QRYds
4mPd1dSv4mYaPuGzYnabsp5imCbzH2dvyYOy9wJ9n5PZDxHwqrW+JcMcf1U+olh8Sr3oY7uQIapU
lECsA9nb+hWOGTjxUW6W+KAm2EmeZCZ5WswC61NlQz09touc0qIzLYVqwmAx2z7eulvfhf6PPqYd
3lnoMb7Akyv86Q0UopCLztv7WUu8bJmxflNwi+tnh6MQf2u51P1OghyflUInCS8bZDxJsTQtOH5x
ptcioE1wyqZwqyK5jELwLOKqzGffhmUUa5PuusgGd0ODPQrZ7aQWRav4KkoUZev+mLs47qE1AOXs
XRK23g3yCY/uyTCRH8x4wPmsdhIN8umVd3hhRrwha9Tn6gGRmOkL2qsk2Cu8AODYownxSy/DDKdB
CyGkQ5d09YteTYtcwbRRsgNen5BiCAFVipDnUjB9WLilUx5ZniOVBYg3IbZxO4YKfzZQbz6H9nHf
k7JbF35YTe3mom9E1H40NvB/wJSRmJLKtOv3Iplx/iek0i3OL4TM8C6Q4EeX5pxWQxIgyO9q0gdI
6BOgKQbULedSEx7yqoWjdlcEIM+5gs29jUs+AGeM4pFFkZU4B4C618eg4UhFvltmpnmHZ5sqPMxc
BkWQ+zI+DG0Sdrt+lq3dmSSF/kkz6Lz0elsvWGCUWY6sJUNbBNNkspLElE0Pc83HBwF9LF1AKyfP
7msku0fLRfQVoKzaFINTg4KjSh49twzoZlR7mrVifHsbIhPCx9T3J4T1YYu6WDmb1HwksQpZYQiL
25teosFYgPwdf4Iro1qOamzzryDaRnftRIN/fcV7frc2UB/Dm7rKsXQ9j57CHn7pH9qejN/b2OP9
fkVU+2te8RiXHD/x9wBCDW6SZU3vnUDHqUCUqJvjEg4G8xl5zVAA1BxqqHcMTV6obJMqCJsYEUu/
kn/Hfrb0hqseNo7EZbEtwbNL0CyLE5FC12lW2KYw/cYTRhTPH0zvlhTlHJRbHiHf2pkCVAP1FFJR
r3vnz8Mv0c2LLbNkzhFNzXWCmlAQs5ctI8Hjhhvb7ZHu2p94CIIGgod9A4k5bjAhJJubfSJnOIqj
HrBWgg5efhtrFj4C/Bw892Pus9K3izmho8mQNaVp+9THyWKLMYSMWUGgGx0XWcLV56COm5cwmuJf
etY5etP1OBxmDQ2yEikbUvEY2W+CI5jLmy5brSp0n0FRsxlGXuM+D5ZfuPuzAWbDxv0bDb7HMfeG
oumru+xRbNqSgFIx8WOInXaHWORKVphTOKIQSsKP9TqEQTHPayQKb4Du+yHiiAUKzPH0ffTb3hSt
JWYuAMsYPqXZoO8SEAaGosdOeJyGln9tIMX2q2FJfUQk6zko1IoWsYcip86t8puzIIoUo8xRJOgj
KVAvhxMqOrep9gQCxi640Q1vmkMkQora2oQSdwFzxxkyWjnFNde6yTUnAvfysURfCDiaQfvIBHwx
hA9apAsMf5ixEz48Do6YjJ7CvieKxx3+DPsMNzu04FoRya6iixuw63M2zQgD9PiCgkvqIxah88cW
wXsPWyGoExWtI/7PBK1tWrCx5RkYS1y9CDDCSDFOE3LWeZqzh2maBmjJijZ4jjw/+DfnzAXlrKfw
h+b58NRiw69lIkN7ky10TEtPIwI5EQNFYtQmk+EGHnV5VnqtjvdsQV4L01c/dUUXZDPZpWPtPARo
Tiy4nMbmGxR8+FeZB9031fooPSh/ocle16N7UZYNH/N2QP1S5USFVTIm5J+azRyThmLTisZy5L80
cRfdOcDgXOkzDzZZa2rpz8wNiAcNcifcA2Hi/0MiNqKkRS1F6OSkuiOQb/OQqHfrHVyYV1bafAUu
K8wH8ilQbXwKO9t96xOIcu2YSsgvhFsLTqMnybNKoUxYMX/pvqKE274EPFkM2GCD/R6A5RqirLAi
BiLwo2cgZBigvOBkPrwsARDahdb5/AUATqFLaLMQ7FL4CIU7Og4BoqdaIHcb1WwPooaXLlT7kvgo
04b6Be+GBTWRzHis6uppu7HhpfsoeTBT1MqS7MfMpPplwQxTRZ9l8H2JNIrlZQqloo8gsaa8XJSU
P3yFW3eHbZX8WnAtfwFMfPjSJCpE9aFJEEHU3oALlHM5TmXadJ7brVEA96ghbfGru0n5GYoQ6NZB
TzC3XjXnRG5PYTaeRutwFTgTNY+5R6FlSVLtqs5CObK0cYNHyCEh+hVoBFFgdfbJSRgB31+kOfEX
3QK485B0SAxLPNg6xfHQAgrqmvEZ4q1QqDz5TTOHH/o4xR5aLQwnS+Zc8oi2J7SoIsOa7Dih2ovs
biAxu4lQZOQ7zVp+M0aztXvhezovAuEnc2mIHYMygy8GOhdzTGwRKpJ+B/hiwrIstQlRsukhgxeg
xHzI28BFJUVfA0I6HetuOQzSvPuoRZZf2Sj3xiLTEeo2OU1ioB26KEBUbrMBNXHVymdn/a6pzBDP
utAiN+wRtXv6rw7/H2dnthy3sl3bX3Gcdxyjbxy2H4BCNSz2nUS9IEiKQp8AEkh0X39Hyfa9WxRD
vNtP52hTFAqoRDZrzTkmtG4cNOVwPdSOgZRuFe5VLdoqPVSs8rdNk424FTI2/zHW9kaFPS62Hjf7
zHZVGI0tI+IDjN3Qq6KKu2Ws7+TgcVRVs8dmPmHXIVHquMFFAwEbnugwTJcY+qgTBfiN19BULuua
Uzlex+bZWsuw7qeuDQ2qjXemmLRsH/RF8cR+iHOglrQeQPGAogwOz7pnQqInfZMKq3nKfTt5UMs8
uacqMmD4gb6EH00FJ5po7XvnzBNlO0Z12tEUCyBmN+HMBq3ezbXjz4eGSt0TOUn2Tap5ZR51rPZB
mPLuVxt9MgxFnnSiLlJr9qBfUXwxQpgjVNiE72hPM8eLq2x1hvtuXMrrpmzZXAm/8e95rfiSWj8p
j82UcLrHIeWbt3qgafmBLFwLfe7QitO5wh35O9p47FP6LYtRgWroB5szoc0hohjZxS0Op8pN4o8o
9kgJbouIPpGzs9PRJORJlHbDEuk2N8we4roR1VywKmCg2sjEMWLL6YRFHWs0Lti+jbxKGKoc/1y2
1EjPJWc2mIAgvfbONI83zmQs35RQQ34WDD3TYKp6c9/XbuZF0yn6JGoSx3/TOse4SplqeIXbdCjj
ypuDB0A7BnXYXHhPS9IhMpyCwWeAJcq7K3spClIoXBx6opatF+YBvJrQL1sv2+WTqYyt7lMPYHXr
UgSXoqoT6nlOWoaW9FR/2sb6u6qhfLeZi864V7ZdPTipsi+Jo11I1pI6ld8mnZcdugSbPpQlihYa
qBZA1gqy7KscVNLv0cOmpOIE1euSY4oIu9XjQISXQK+3vkwqPXZF4FyJQfFyZHNBE8dN7ZnCJntN
fTO6WXvj0Rb7YZvdWEAgZiPEzE6dNfTTGmFCtabOS2UPxQtBdl1KREGh9ikZjuV5IxQnTZMlgKOL
681nlN4gbcvU6/MbYZ0Mbo6QzSci098FFAFSxZMtik0vbfB3AqlE72QH0pt2tLLZegWZvm313iBc
MnPui7SfH/7chf5AI8kFbQIc/BNmE/bYr03TvhqADhDDQZCmWC6tpJ+jsmfqTHtStRKjpJzGoeJQ
V/20ybQx2Kq6+Ayu/AHcjg+BNvIkWD+B196JUxjsA/7+rEbdncjjyhi5U8FQfs/X1htiuOrsJLMU
SnY4rhnrD36vLt04APjOIKpQof3zQ/ldK0ODFUEVOWZUBPHn/vpMBtNo6qwj6xN/tTjnCN/cd1ad
fyK6/b2NS1sI2bx/8pDAlX7/5Be7py+y1rGegpKjazkxAbjOMRVrtvu7N4TyB5e/jTiHXfD7UZXR
HO2qNBBxUI1BqLJ2OtLl0D/pv38giDm5UuETIMYhevE0tv8ifmvqYbX8ueaGeskcUHvVW7N28t5J
XJyoK7l2Uuvmuz/f2kdPkQaHYyDyPWURnH7+l4tSj57QTfl1vGbdFDX+bO3toEm2fdaITxSFH74r
yO1ORnSUG7+ZEDQC0VYU9CK2s/SxVUh5rXHsIzp54pwgjmRvAkzcAr3sHxtrlVFVmc1nRNHfxyaD
8i+f4d3YTE0ttaYh4H5n4EFspypxnmmV+fcFDqcsdmjNCA2AqLybh3SPSOSFWkjMtShL9HrxQp2Y
0Nl1tF9oxrAdKMoxe0JT8xlC+aMpkAd8IvgR/AyI9tdvFFPkynxUiFhUtjrPvQ4N5ZJJVAXQ/AaN
BvKfR9CH1wPD46KbBq9inrQefxlBeYs3X6skFFq9WmIq9VPkaKW7HR2aceqE5f3z9T7wpPIVwqQ5
ZaN6TL2nr/gvF8ShmeqLU4k4qas2O5QLV4oa00nOl8ktLuVsDbd9T3tOkG1DbvNE19gqtdUNTXv0
47SpnbNaleaXP3+uD0cWdDOwnsDI3fcYPCUcK0/gTMYELJffNIWlXAP1HP75Kh8+bUK2UW8jnOFM
/uvNZ2oeOAGaqMpWagB5oDVXpTHRmeaUdyHZVXwyl38wKZH0wkQL5IkC8XtRfOZ2nTNyJIgJRQ0O
plLDlramQ9UMzZeeDM7N6slm/Lt3eco9gO4HrweOsvkeVbp2pWGzaxVxL9rkzXOK8hFT1HLZGvN6
WGwMuZ/c5u9z088r4qkmDQlh4HvXaFYDA8iXrIk9ZygA8Tr2vV0FlM781YtyNN6RqBjeyzJQtjM8
JBQ1epg/f7e/qaJOnwFiqot6Fl3ke8n1IEe7KBaNga17Liir1T8r7ZPTbaTeLqrU3Pp660dFV6m/
i5Tjyjg0eORwHvgA70YVbTRrSIoeNjmp23s1dGmMEKUP22UiG2q0P0OE/zaKT9fDsEUsPfPUb7sm
VtAlXda6IfvGLJ79zG2rjccx6mWFt9pF5io/S9X4bRxzxZP1+BSRgp7rPWRhrgOagKi8sbGM5NF5
bn81ZohTcmJ4jkgbvEv0E94nU8Jvi+vposjgPbhM6Gzf53HnahQ+MLgmVq0vwiBY8UbSuUQnWH22
Rfno/k7LN1c56RV+h65rpk2XRMS5p1dd6Gh1V+/Bhhl+aK36sOPgUH4TPNzdn8fszxfjFzUd9whS
GAk9LyrYoHdDpxkRkiAHamMNy9jtwDGWmlhAInhVTBaQNHi1j9T6irhrU/8LemRBt2lM0vMMLRYt
CYRdcYae4y7LjMQPK5OG5/9iNsEqddoj0ob4zfzL3tMaMzdpYr9txF6jmBajO253fkDtJ1uX8erP
z+Sj0U09Fa0927nTMvzrHJ0G3VDbnPLjduqWyFmqbDtrmX2EWVfCvio+88X+HLzvvwNWw5PhDUMD
//PrBVu3phNaD22cTDZlZz1Zr9lcpPMxIcDqylvcdYjlkllPg2Z6l4Uu6mvXHGUS1nK1b9oe0fvf
f+SQNpm+WakCwDWn4fqXNXoc2m7sRdLGpODWcdA37Z66SxYD5jK2HmqHT+bvD940A/wGIRUEAuFq
erffolphiVSfeOSFle+VHF6cxU1jH2LO9s9f7m/LPNs5fPEcswC7YQV4d6XVTjI7NemWFGyW+9DV
c+sNUt5ngMPf14LT+IHCxVd6kje/O92kE7ktZH91cSlafYvCB7i0ZWln/lqBXHTQZ3SJZx04MXxG
p/r9NHmyiSDOZSbBHgb289fvjgT0oPEmq4stOpEcn0s0GZ6XbQZ4VmPcKts9DM2kYjNjn2MPQXuV
dar/ygnps9Dd379VwhEtBO2GY/AmvWdslxPHSB09BoAAP9lr8zT/CHDsXE+D06lPRuyH12JfySGe
gj+Ex1/vmp6jj/6Za/mdPoTVbAHdNYo1nJeljP88hD66FKbKgDBxAwnye76aUE7brL7TxfrS2xuG
WHUwk/qhNLrik9n598F6eguxXsISBlj5fiaiVWKhcw34Kudy7UOqwkhCsz5t00+e3m9WEsYMTHmD
x0caGOvBr08Pt1g32aogSUouj/3g3mu4HzbrWPSx45I/vVqUn7yT9qDTuvKTV/Kj58ktUvo4MXhY
cH+9eN/o1pKt3OWkVcFW0qE5IEbK96Vc208u9fsy+zMVkORy3n/2Eu/uE9eB0aKOkbFXOMO2anX3
emHnFOte0qKr4Yzk0GoL5Ce1jg/fSY++2f9c950NwHS7TC+JWEVBxpwwdWN6qGvf2Jqi7beCNMoN
oEN5qIsgYIUZ5N1qS/9ZkFn92cz+wcPmoEeFiD0hxZD3DprVTgEOl0ISAaLcCEW6fubVWHM7GXxm
lftg9DJkGb5wm12+2ncPuyYcIeN8LuOFpuqGatNwbChvf/vbb+OJvnAyjnIh6i6/jh4YpAbrYydj
MrvErh2XLCa5zgxnYcyfrFK/bwwwF3Oi4fSGg4wp9tdLNZDzUr8zeUu6SsZ+RUZn2lvibealCv0Z
Qs4nr+WHFyQCWuceTAzH75bhzJ8N9CCepMsEznHCTb2pSuc7agLcB05ZffJ2fDQ2mDyhioGPQdb8
bm0kjTkjA6bpYSSkVpQLRw/BGurRwkP95I34aGw4xLjiNGR1gAH866NELu3NVUBahuRp3xgTCWCb
wC0wdf15dHx0HXbVnBugtriwxH69DvlwbVaWKQjewffjIBkuMYJ8lpv20XP7mZLJa+VhMHx3EcWB
VkuTScZTFoCLpVmwTT21bhzBe/7n+/lgAiPK65RZwdaCG3s3kfSGM4xybkmDs61T7C+ovSTv0biM
+XwBe96NVD7+bTQkwx5fEfXFUwXWe59cRtRW1o7F1MdGzck9kJPcY1O5bpfe+GTB++BJMg/o/ilK
mf3Te1yAgatQTIHoY78g9mMqibgrsA1Hk0/T7c9P8oORwWOEDOSd2AQYCn8dGf3J8s3+qY8rwlyu
6UJ5oT044yfj/IM3mGXNYGNC1TRw3md7ugLo17zajPOqXOIia7K9oPdG1gJtP0rJ/4ttEIZQysFQ
ZZkM3ztQzaS3jGpRQ9xkOL4VEbFhJ9gGFnU2/1fR4V9f539L35rr/zqg9P/57/z5tWkX+uHZ8O6P
/3mRv8qmb34M/376tf/71379pf+8at/E3SDf3oaL5/b93/zlF/n3//v6m+fh+Zc/xGLIh+VGvcnl
9q2n8PjzInzS09/8//3hv7z9/Fful/btP/7x2igxnP41GgziH//9o8P3//jHT0bvv/713//vH14+
1/ze3Zt8yZ9/+4W3537gd61/UoDCgsfYAsD9E3Y/vZ1+Yvj//Mkbg2wQBEyxTHmikUP2H/+w3X8i
BDu1XPgBjaBTFb9v1M8fmf802UHbIB/gQ3usO//4n8/1yzf0/76xfxGqvm5yMfRcEossw/ovZ034
Y+RGwewmR4h4OWb5X4d9nveYUVKJcF4W41melVo8Vo1zpnlp82w1hvpikosdLgU6jWGZvyEh1aLM
RNHq90lynk+5/ZJ0YDVYjPxDlS3Zl6xY162jVvsctTnur4yKylejaDAFVonIjpSCxTWKr+p8avr8
x5Ta+o1W5c4hWAftEmOPvNXoql8aRYEeJp/UNbW14WJ2VfvYr1oaiSkrILUDBjRnT4uxSPE+Bab2
QESbvWkHPT0MxkIE8ZRT9Fpprt74zmLf2bJdd5ZWFi+N5ys80fl0sNAN70llHW6ICFsBebnOfkbR
db5mIBGbHgU2onT6n/10gT7mOjWNOJ292wpCbLSaxl0C3j/CxmORsDUrHoOVPAc+ZpxTrPacqCS0
KUTSbDa/JxOC+unErKnwz1femUT3unOw9RTGWoWWm52ZVnXlpg8YF241p5KUfJzpmjZgva2DKQ1C
xOjTFyHJ4BPChyNkqeHNn8i2zsGQ740VpUl1Uonoy7S8GEWm39mq7g7aYt83q5ieyiSw0BTY2m4y
0g3+gMsCRO0OJKy4SVBVXayN3z5MQl9iz1Uu6QDaeI+LtA6l26KapBVBnlg3udFQ9uoR+TPF+gnR
SZzaXXCFVuNVdXWMqJzWPimNSMJrK9J8i965NySvKhuzXd1Zw41ltcGpCqrt2kSNm7a1rxwtsTdm
MxBYP3zVRgRlGa3XCe9opM/2QdQp/I8OGlSmLjs1P6bEXofLrEdpqV48K791SiuP57K80BNA6T5F
9Gio12xr2QWxns56HMb52GlZpNVOVLXyBU0pchwFj0bU48NosiUP+1Rl5xq5DG04QFmbwt6QamMK
t9l4pX/wO089Kq8oj0bmT0dCI/I+xEQQ9m6NOm+pra0+tvUmLeSmoH0wdd/Nzq9DLDKc9E0OM153
lnD4oads9XE3N9pOutMGiS6PN0sS6BhZjHyN+j9ia3S8SCjc3t/5JxQnhn7/1Zg0e9uQIYPtIyNT
YETucb1MSAbddOdCZo8Wb9nlOvI4qlVjVDj4g6QW6/a4rbL1pI4MDbGiq8YnuMce0Z2ZY/AmpXHQ
Zh/icjEcDQf3wkwkY5gO3nyRjXMbSyfdjiZ1mHEqjqOpys2qHF445EbxZJdHq82Ns7HqMpTz+taR
Rh8NlrAOeWtZl9SMLvvRt29mmIph6XWvvSYfvHFqrgzfuRGmnkfV0JYIgdAV9Ia9xp6nPc+tLM97
Ny9upY7BslgstF82EmZ7zvFtuBVGLnfxI91uyFRubfm8okE5ysy3d+Wie+HonHAASXo1DNwRfoQn
s6r13VgZ06PCNb1VTafu0L7h4dJ4Vpm2Ea0481CrV8L6UYCXlXaWX7jpbD+WYjU3bXU1oMrc+Iir
UZnZ2caaplexJHmYdrr16MwYRJX082PQaVsrR4uG2eQrVil9KyRhGthN75NVbtwhb3ZiqfeewduE
LDz3zvM8bx/thbxdPL6vVVbcOMJR13lPGEZgX2iWcciX4bHxgKkTE8OYHNq7JMu/i8V79lR36Yzo
hL0c36BbVeirm2SfVXlx5rQDNgjlyoNWleNjp9X1BQUrXEIeRmNz7bxtMlflqzVy3M1PxoVprtYf
ssB9IqxqQmDnpscy93psQmRcIEHUl7AQhGi3hq2dDa1BFlxBQaI4kZBER+PQNsW6kwv87gxDBRam
gNkwSLLNgipnVwNtp/GUurFeWy/rhPClmhIzam0x71KqacfFkusR3Vx2C+XI/JY3tlMiQR+MSzxB
8qonFAulPB5ILO1xVQX5NrXXC3ZWEdpKYYXCcLPvmEHcvTEGxdfUyRco8L18C8raeZv52s7KlePG
WNiR70/zi1No/vPSouWWTnLkRlZvQ6Nmk8Js81mK4hH50EH6aXVXe/n3YTC8jd101kYbDPHY0A6+
baEnPPZLjVjMXQ+Z1EskNqa40ZrRyKMFv26P68H9qs3OGIIZiId2/rZ44iGp7WYzFSsOaqaBy7Er
X6eMgIc+x6rWwT/GgFWlGe92Zz63WQ79XGlm/wh2xkXWhS1bD3MrtbZzWeF6M0XX3aKgBmHQT5Xm
7/pFsw++NmtP1tiKc7Yf2DfKVnj3tq75ZEiIVj15mobWbXXE9aCp8QBQtjk3G1i5vV0gHjPz2hSh
lY7y3Cr6dIqMRJoPrWCRGnOTaSCv1fiidH/ywwQ5+94ou/aRwBfn3jaaoY3KNsP+hoDYDfZDk2jP
ncrV7QgU4U6zwFqYbYZMThZ+SGAWTQcwDWFfp0mYGBZ+P51Jqwmc+YpjyXoxdr06w2DV7pxkLR8a
23hsOkRPLHnNEWm4dZavcn7meWQswG7XvC1r24QdSTs/Uv7Ssqny3nrwljkF6IGWINZHGEzMldZ1
KeABItCdezHemsqBm+TIiJYEDockuCuKMUSJe9nJ5FbDkn2wAHupAfelCqoHd6mSH7mcsJFa2h7r
765yvvu+2KDV2g32uCnz9UU3t+TllZssy8ldwg29XMFGSs79Esw0x6uDbYzP/qjNdVgzUURmrrUv
p+3i0WpUcF2nPb3LeU2AcGUevlfVPHdjAhI1Ve1p+F5QVN0FtDaLKWf9CoZxp6HverANhTVpmqwL
vWI61ss53QoPHz+W5ZhyWX8zFob7IHmdaib/ubsjdMDkBGYH1xkujmcMkw49VJaZpDI7XIhIo7H8
+4fMcRuGILs/XOVyOwST++Z6/ctSeetD1amJh1PLXasr0kkX0IEnzxYrqMQtLtmk9Z1xdJq1unNK
7D0E0cqNnN3d1Kxqh+/3xSv0x8Aa1Eb2jriEJmPv06JjVm+S+alK8r2+dDuT99LRxPnJMWMmHrMk
UQb4/Gz9Mec7Rua4mOmRRUi8jQWqNdyPJxtgm+70JEdSXFRF+r3ry2dyB+SVWRtx0c7OuWWV4tZp
PawttpldU1Mznzo5jkcB6OIBg6t1Namh37vVIja9O6PSmGZ711VD8QrbLonH3hzCtbSshymtsJVY
OEh/WHVl8ao6nbszW7azTYOOy66jzKjC0h2vFvy0pWo2ot45OMpY9dx9nbh5XGhZdZ02MjtDxS/3
cz+gVO+L9AoloqrjfK3b2DMVeNo0UbHDCnsQZn6j1sX74lhZcIk+fw07h2SOMB+N5oFQhr6JmrrH
8uhkS9AyjRO3HgMi5LVL+W/mRiu+TUu5t7Qh9ozkLqjOc3/tcHHPLm/FsGIgLXyEha7lJ4eiGo0f
0Jr7PY6oo5dbw5lMc+tYtfi7O5rz+zJb6gPWUXVYlWd+6RAPRyMb4RyxdBNUkZOD2QjrrqeYtuZ5
rDxZLRFnoz4cK+QhKbWwgu19kQaxmScGkkT6gLG92lYSeqNX8pYSpxCm5pL24c9xnjdL+03OuRa3
zrBLc9F8nfDKMT6WfKo3DHzMwTp6SHZRRhbxlI2NSePrWPOiiVCV0tY5eWRWLGfRT4hRJsAfnRdo
9wGMg/WgeV5asfsWPl1Tx9qDY8LaX/UzpluoCl8m2Ymo8628jmxXLtid8Jjei7Q0TS6Uj1O4FpVl
bKpJT3hwuv9oIJqOs6zpYkrS3j1tMB03UpCWt3Nh1TvNT7wtGrlmoy84fMPF1Sy++dqMxta3kArl
VEr6plzuq4kEIReuzxXzf7otUjZy/SD1eK3q/CrRunxrpY58NouZF1oryuYHVI71uWywQg6pO22J
Urkfe6z8sEHkFMEwufQQjQ9YigwzMhHOXiKAdtbFPUeCkIZWKetLWyoJGrmt7k2OAUxMHOpYQGxU
6nwAbEL2N56OOiDbdqHLVm7U9Nq0bVvPOU969dTSI91UQCJLBLG5s3eMcT3g8WbKE7orrijp4eLP
8MVabRpEgyzYqoCCOTNYnM+6wV13lVaTsSYb7ThpPrJsiEZbBRrkmLDyxXUirYMosm5fOLYWZwVo
j6j1VP21X1rnULT+ulF+H7CCGMumRU6/5z+xoOqSQ8uun0rjizuNa7nhwHqrd8FLzfgNzQWJAA70
cBjqNNaAFUauyTmZijfHomxGrVYj7b/KfGqrWTNpoVtq2nF0N21/t2bWLfaAM78vnHhwjWsODN9U
8B0Z/MEs+t2opuCQ1zl7XKTzuT7dNpz4whGfxFmQWRgNcRcdGB8l4WLT8JUP+pSM6HyKofkCbDCA
eFAMz25pv01FdhxF7kanTiTg7i1txIu5mzWQGzAOEF79sBzeCE1v3cjGj7vvgtGhYVJ/mf3WO59t
9Rj0mhmXijZUUCcXEn5BxPG+upQWlkGDnvF+XWY/2XAudi70DGMSAvONKJ35ARfgye9cpCEOJgbx
TC7Kwu5yFkBLNHa9/VpY57YSu1zAVuhMgAmy3M6rcO7kWmtbLWnWXWc4T3jF/a9MhOV+ymlkusIi
d1vDzIxdzdAedbHA2zAbZ8dX35DVQ0It/Jn7aeSEyNSWs70IBs4KHOhDkx0SqAdA8yHhSROGbdOr
dmmgFwgfCGaPUr1JNtiSix2/SEMzmO8gh7wuRNGjCx7sLAQHsynGNrnukCDxuL1HKz/BwjwnAZUQ
FOqlwJgYOcbg4DzorNhq520aFG04mrN26XljcItnhFORTPyLjoORr4aLvKyrK4eqzdHqcnfbLcrd
uoMdO46EG+N1xFtbnI7QY18kiwePwGGD2Q2XQRe8FspHWr4IfGmk6mFuPpLsY24AKRB56HcPytHu
pNbIyOywGmdG/zQM7rTnUMl4dfg6OiK/wm50x31npwQ0YCUyp/QyIezqbHSW9cqYq2+rrY+RZwGs
GEYOoBxeSD6ve3bO+SVwy/SAYTr0Wv4NgAk7KqRZaCyyjSiumHGR1rvcNTatAy0FWZ7PBoSrj73x
nA9SMbGa3wqn82NBVBbeYblpT36ZgLoSxe8BQjDy5NAfa4ALPr70plpvDCXuOqMDyMOUpDnouC0M
6lFnG+3WSO1z1lt8PMldab5o5jTukAos236W+cucUiWizHVWjd43LJ5YOeq4M4xqN0kW46Y07lgr
+itVqfasxtkd6ahhUjXZR7Jy18PJNosOFsOInWxHOVx3IogXuFD1FCx7VY7QBSb3RJRhwkmFOGTU
+yLokePO0CvnRrp2vgOismyDqV02btF/mYAyXfWl0DG3+l8Dm1lFNMWuBDMYFSXB7+zH921SoQ9d
UzO06v4BO/fWksV5U8vvrQ+1Qm8cTqrc126Z8/VM9N1XyxDypu69+yFx6tCpGvaxWCB2wvbHy4p6
QbQ62l7ZXX/giI6J1GsWLJgSjyc2xW1TALbWi2GJVW3eoLzzmEs144Xj2wsidzynU20e2srq8Q2t
m7IjWQHPPoAcHLA1PoooTTMRWaM+h3nnOBEgjC7SWJ5DIEQHw+X/NIQSH806vSpbA2d1ugCxqSn+
5XmKLdfVL1psFxvHKh7mxLrEoK7vfQk8q+wo8QSj5EjvLnSuxzp7zXXMy6EsBueZKLkgKjNx15rz
82ABFalrcoRKUFKc2zD45FB5QmJQDrkc5KFzZxkSWIxR1dBu6eOepV3AcdO1y6jBFpdWVPT00sw3
RcvudZm7vds0C8Yc/clg4bmya/9CZ2MNH3FTDAYsFr08TkJ8UdIoTn7+fOsiXDin8cawUTFO7eHS
TFx6b4wTsbewiEYZ8XHYwf0bNh6YPlSwMPWrqDa8GedxcDYvFtNIwwFT8YKGbAF/ZGzK3vwle7Xy
xg1RM9fhlPoY8AmwZur1l6uOaCKAW5xO0yDfdQplcRYMt84oI3TefbQkznBbD3MY5NVXyyy6w2rW
dUTEUMZHO8cbdkOU7U5amvsD+1Bo58mubNcnObGdyEcOGCtNqmilYBFy5iFK2rW/DhgbvwXBiPcO
NZ1lVuftmL16LIqhsnhuHluyrwb8ZvRHGIArJ1qNcbxp5uJoDv3WbmFsydJR0TBb1AzyqMX3uEk9
Ie7BamS72Z7xJ/U+C8cybdfFeu5K96xOhnMj+eZBfwoBOLyRWpFH2mkE4i/WfJRXhmzZozuOGI6O
OmWnwxA7rpl7M2N6mmB7gBLL2DrV9S4Z1jXOvJaltixSjpwiNpNt7tb3uRscjLIymYY49wEtgXQD
K4QzvUnA9QMApB+IR43zbDFOtjXoLlrmynOlGu3c77/p3fhVs4dNkBbWxpHdd68T47btB9AAnAWh
IoNIyaY2wAEyiRfWWSLEnDKaLEvuSzE/zcBYNtkwi43s3qCJxIY7X1KEBn1Uvap+/moWjhsOLmws
t86sfQFL7iKfsvXc6Eznfk2Z3DXbZrTYX8C5PTfmaMHIuVD1qvbo/17Lpl7jpdPn84lEAJKn52pL
/ZttC+IUbzyHPnScFIvJ3C/RUpKktrbuZV27F5la4iArV55em0UBrI+t6bj6U06vwZ9NB4klhieL
dM9Ze0PI2jP+u/kafXw8GXJnlj+W9VHpT2TFbXLWxrWsxKa2yrfFEVu/rdhADqK4dte+ImJFR9g1
1CMlrOxLX1TaAVT2yng8R01v3OtQivAna9X3TJnuphYnDYQp1xvKmRbUpqEJM11CMGo1gTdST86J
c0VpKu68Irkkb3DajWaXX1Re2kYtnqQpYYfuZEdyMZn7FdEJ/qzJkJbBV9Ou92pFRtOsWna0y6K6
4PHPW005+0TZfNAmE/cymJmpWld9VdpXJxi35jLTMfTwClo1BPw6KTaLbcg7u6aYNvnmWWqsh5I3
cceW5JVeYpyU6VGXJsid8btImktEfcmW49H3gD6M2XQkT1b6EbDEDjQaT2yFPo/Lmr5vjH2iDAuj
2dgQf87c1fGjJK+s7erpO0U8FdQ9RwHkb+0vCxulsPNBbRHYMEV91sPoAi9/kSaNv5+Tvt1ynKrY
aLd48MdCO+R0DLrQrgTVW3dg6fbttx5cxUJ1xZjnV3RW6dZrsRCWvOwcQIpone4wO+/dnEFIOHC1
U3lJMBVQH1ZcGD+Ayp7acghZjshwd9VZOmXLxUqnaAuKJB7rMhxyIEMLFRXK4ib7X8a7ulaetQUv
cidVsUKjSutvUNSORaJR+5puFaK0jZVMrMqyfxDsmvKFfbOUHaZM+NNnAGTGDVAyyv259zpXtgup
Adah3mu7wuuco3RZqSiCyaO9iDid1BICjik5LvIiBJ197CjMwm0Z84bgDsAxOiujaAD/OAJ0h7ua
iwJ94jXGqfzXXsyrlMdSBxtnrROTykh1DrxNf0GB9EfTConhtGPiNdj5xSt5XVfDqAOzyzQABjbL
JK6AFJf8IDds1u49pVl7jPjdXtPwR4etwb4Hf8a0ATWF91E2wUXfjQpjOHjPbSGcjJm1SKoIIZ33
4M2s05MKggichTiMXuHW0dq5WbaBx0R8uNEwMbEGpbHeDf6uWDg6G125EEJsBNcFtfcXgF0Nuzu/
1yK9AbLjdaRXhWujP9uNOtdqF++oyA8BMWVfTGcwN2PAND8iVdqO9v8h7sy2m1bWdn1DW2uob05t
x4kTkpAECHCiQWCivleVqurq/6di/rUnzL1grKN9FHBiWypV8zVvM9UnX2U4hyMQcYEL3hO01Pwv
Hu50AU7bUm5TiepSU7vPTru430pim3GHwUz5F47B2NULKmKpEOPeMJBf0TzCUg4xry9zZeLLuF+3
jwP27x8aas/IfATDcUUJ5xoKxUFMGLVSDq2CT34YereUhKLLeibQFGyE93lWve/Mmr9RTdY/lIsf
v0h3mZAvIU84RPCfD1oEJSzuIUJrBGvtu37qmtt2xWzKU8u0r72oukVkd/woEpNdbw6aZlSnwEGk
7XrAWtG/7dU8HzrTfymm+W1Y0T8oXWpJSzQ5p3KpkzsmhDh6Gf0EHpg7PBH2jfDquuiTP+gOBmFU
bB9UVtfXogs96kx5eK+hcRXUIjf3OhtMeBMh/vekauKRGPI8cUe/ao5av7hPcI+/aQdsw9c2TaHm
z+nzFqr5m4wWAWk3HY5DHmuMT1xzlKYOdx5WjUeUMZHN6LzHEI+9k++Py8feR3MKvMRwM1Qm/zb7
lE6oAfWFF1NHnHGjy7v+25ZQyA6rJDiMZnm/Op7LduMU5ptA0nLnoHp0Sak0uBnUh3ppnC8JsnZk
RvF65XeueFiKsMBmHeXHuq/aS9Vg0hov2XyzQPHkCCO4aJbNLp5JN/vW+t3BK0C29HHy87dVjnq2
63vhjVeIZK9V1BMhJO3XkQG4NhB+rygxrGqfyGGlP9k0jzMZ/sX/CVnIc5dSvTW1TBC7yfqb3GCk
NyNciqdqgRM7Em9sMeH89hXP8l/BMX4LtPgJoPEfgRv/P+EYYDN6ABp/R1YAILYYp/8MxriAuzP+
9f94yxmOEcf/ssxIqCqW1QUUEeTrGY4BoeJfBFuWrhkGHhg7q2L8A5CReP/ycFkKLT4Itwagt/8G
ZAThvyDHWl9wrEhTOE7+fwXISH5GPKF9zSwCthjhAgNsG3rDz3iMloPTH1raSqs3JLN3p2Z3LMb7
VkwzKZcXCeF6x6YcCEv2VnHe1YewzqGE7PvAk2u+o5TaZMEJTEcmH922n5yWBpAX8x+dduYDbj21
+TDora2/oxNYmQ/R0MwjzbLz+4d6SOSjB+k9vtNyayl+kGOtzZeKOjEFxi6e+X1le2MfBvZVfbPQ
T+UXs3T54GiefX2jHThfX5Lcb7fhZgWDpG5Mi4agorGt5vguXzrJV57/k3RxXegLrzH2Muow5zMF
5tRLdSnGwPDRvNfehhjipv6eT8rTN22/jfz11oA//oJVptFXAQhWSVy4ITSD5ojQw8lbTYTkq8/e
aYWPtObDVl93SlA0gyNFzB5DnXjsX2+KNlXL1xgRMyqzXDLERbg5dNaQQGmbLxqHrfo75SPuwCxO
w0W7PEr5mIuIuLZVOUX+fTtVA89ocsRY0z4u7KD5KQfhI2JLDLpPmyDj4UUit9zZIla8qa6jEvWT
871lIurq784It5wEAdjs0Yg1Xo71FMw8YSQz+bAslzwBTuah+RKVS19/p6iE8An9n46/7fuk5QNH
R5TgDpCts2PLOTLxAXTxRt/dJYFJKiLfOrCXjVUbW+ZuwjIm/WaCNchTCIE1A36eJSJMCjsXzjdZ
5wWCihdI09Wjf4Kr4bSoKqw8GE3RPns3IMA/XlJY5upS6kPob1KR499IONh5nMVcsE9BlcGJGukg
3wpWbeQCFjdT4uDmUUYZNmlYy+verDH6PRh6+y5Xev48b+okynkiK6pyIPSHb3b34w/6LbD3Ds6o
rdMjVVV34dg4z9KwjDeWlVcgiT3guGqfaK3csQEbsAXCEOGpngdXvk7wtatLbhrGEZebIN3YOTvY
iqb5MKHbXdx2ba5zcrJR2KV3fjBzgWx9cF0HU0tBs4xjbO5u8HapeQ4oQdjH0b+uvtAn/Ov3FIgQ
TPkAfsYV3zrhcB8jgUb9HY6XHfHzrZ0/23Vzh4GABTDFdz+Gz6HANWI6grRe+a1/Xb0JeqV8SuLM
JVJBTlERhe0iOWrmpVlKCpTQh9He2Qj6LLPpSBJWu+p8AnFu/Ad02c/Ysii0/AHb24U0BwIu+pVF
UG+UTusSBT0Y9nn0kZHa8iNK1at/rwzahvPO5WLUe2ayBGhS6yaNrwN/G/mNg+AS29Cczf69mPKZ
359fyupV1n/yyfwZRnu+UlxcALRyJPyTMDn0qMV3k+NR5LDXOOEQO2NwFODlTmJOh+ACQcQgvMK4
xo7a3w6oH6i8v6PwfsaE8uV8IRRGEH+cSlAKftnye2VGY/oOoUHYgIQT27Zyt4sMcazyehBD73WU
h80f5Al+PWj41hRHHxDKcMyAy//C80aqHZ8OZMP2OTOTEtmPJ5JOExIfOxJ2zYu/v9FXdOv/BRvy
jUCu4UC5aATC+eYc/flwa1B5bUlGl71boSP41MYE6/6lV3gsuIxmLdKKWbYKisVwlPtnMqN01bsB
hqzu3lQespBvi3FN2Um9KgtP84IGzWNSTPZS582hNbb3uxAX+T9dOEf/31CS9sIhEgNOR54Chwoo
eT9fOKp3jdhcPe8z2TjRR+oecX4jyoIrTsd58e8TBPayGYX9emyO6DtmwJQKFGD8UzpsY/8uimnR
FXvS7DT6+PtRfbUq/GlUMT7AuJY5FAbgS38VmpASPby4tkLmZmqZnZ3Vki0RUlQhAnZF03N9Ye0y
VNE2VNTHt7ZZnacq6tLw5DkFulldnDDNaATyRwWZXHiVlQit3Dki5kbHEeeEuykxdp5kAf4O13OP
jsxFs4D8WC8rUyp+k+ietfP7m/vHFgLRKQrAgLM6ExDTv6wNyoZegdlAv6/QUm+ekRqqqweX/T3/
0yO2QNefRxEmIEjcFPEXigy/PuLWWbuOWh0nikwZBQSYkerZU8l1HLH3ktSfXop0ZZQUgkHbez1u
Mb9IQ/p/z9gul9XDRKKk/sBm+cfegLkylL2UNRrC+vp1xQD7Em4dtTS9ABh570cQZev3MiPUQDRS
FuNtgktm/AfCqw2Cfx4Lux15kI8DPwBR8it/HAzGViSzU++JdNKWtk3mmqtt0EQiagvq5ml0KQth
4NDxelAixPO2cPuB6lWu5zhAU0mn+QWA4FB/N1XaQidq4iWODlL59hisgrpyQK2lur1roiol0ybe
LP9wG/+8C6s4ANODgfsBsP47abVpgLdog+hxqcfWvJtVOZAyb50zGqqYoZziPRWCxb3ban+jf4h0
NxDMibZxcPH7WfwL38tSy2A+BZbIattY8Ft+3j/QDwHCW5l2P3ctdc5dFc7MsQ1Is/MUB7T8Q6rq
OVtDvfWcPLY6EH/0B5f55PhdEp70GDbl4fdX9evcshcVB3bCwyb656ZWDDoVQ0IHSaVVDCw0l77h
4AFIVm8ZEA3NzJ79YGYv+f0Xk7T9MsHQZQDhCsEcsQDcon8dDwH8E+jzVu8pAIVFdB+ji+o2V5ir
NMDLQbwsOfGYlKjdXjlUFrPsAFK3zq9x06gXWPGVhxM42M6ZILSjNTfS6qzqtaYJQjfAwbvH8YV5
68Fap7sUjwgIv/PCHi21XZMiI/WwVckWvKuc0jdyF3h60JcU0pvoU+ObDPhuR5qYXkauHvE66MfO
f0/jNkWVa+1cNzvFia+6F4EwcnyvJ78Ivd2IYlSfQ+Ztkmo9OCiK0YDLPSrTiGy7ZV0Pp1KFIZtG
0SAm/IZaHZZde41IJSAqVxVresgHxynZVSonzbrrYTCBgxv5Wk8GCect2ObbNK7L/JggI0ixwq3j
vHo3A5sv//JHgHF4Q7mlCLML+vxNcgNkNnbjQ9w7k7whSmum7xwGwouuAIL2wHeVQrAybkqkGuBf
NeYWhs0UVjv0zkfzdQ41FcUdx1laXwU5ulM7dNz7xuwaiAHrZ7olVfFxzNc+uHeyTWagldmNtg3N
TUkHdO8vjcy/9U1Hr2pH6rpGlyBC0Sikdb7w0HYApRf3cqSvOlSXdbCU8btUoCLc7YxCO/HboHyk
jrF6tGcttVfhJM8As0vn1Olujm5y0bqo6hskMvuXDJn68JNAibeOLsm1cpfycOm40bybhoWkh5Kq
Mu5wAKgTq3dTEUXMQAfbk4CasgpHemLa3/wqOrb+Spv+EmXllBYXfJ7gT7Rs+Eu/rAHCCUIKy1C2
rtRoC/28JzBAZUF/kCw4F8QUI8oV+U4h/Nvgt4P0AVpwvk0WLAY9P9ZwnDnNW2zQpvWQJAAobkbj
q+YZOls3Pjp5PWZXyO7SqIKJAMv7AUr43NEzX50Z9RwPmH2hDvPcB+YKcGU6vG8G8vOvXZV1tDiC
dCyWC9RSADZdAU3X+pR7mnMfkUZOvQZZ0gWo+Uh6fSPrLnQvk8QgvE3rwinVq7kxfbydQE6W1MU3
iTdeuyArgYOh5g2it6bLSAjig8F/DDQPbKamLLp+uezaeCTvHtyWosIuyloT36lQbwTfvl2OiLWo
1fPesisMCU4DlRh1yMLx+/BGxLkW340Z6g3rJHD+8hYxRsLoRRcqOKm1olN86bdDovPrCa9n50nU
HflzqRH/OXW9J2weMtV4VvUR/iZqh1pegRgoAIE8iw6F147yOlI8LhY/oppItkiWeP5hRALRs6ZR
QxVgDjAu7NNwJLbqjcxkDoIuyGN4FQj/g6oVe4kKDCM4iDkiUsyVs6rPnfQY4dYEA21KQV4m9oR6
PU+9XkUoH9cUDaDHvCqlfXRtW0YfRVyTrl9W5UwEPILbUJ+z15QKoGjJsIxrrVtYh1GG+ywiwtg6
tVcj1Lf4eigDRRCKBHjLBp97haIlZBbcnehNlX1zzPJCMtoJ8Ec+Ke5WKj0AJ+PpZZlwOXEBiAGm
DXcVe+MasAuYEkMYtJ834F3si3PyvlqBR6JPLP0xqa9QdNQcd21aZNHHVpdT/R19bHsCsiEv6jMC
xor/iGWU6nMyofZX/UURpq0e/LEfGsx6Ri4hMLTXb5dR2OlWEd/L+f4cnxZm4JBa62ZxntiGUWDf
YX2Vg4IpTRheSQcNy2MsS4LGLqYzgxmChEsASwd+G846cJCb5wn8dJrsMXxh5hqUzONrqg9MESec
zXKXy4yENaf0R+NqbJd8PMl65bFJNO7D01aWwfQCHplLgLSuGb8JpAHrcknVche1zOpDXxpvejkn
cz46KdXDObKe5pHo26/YIxC9720L0h2U81S4SC9+LyjhsOa7TRNxS1+4PNfcRZf7e7MuXnyZIgAA
1j0BM0W6EY0V8KRdggp19DHy3YT6Sd8pclfyMRvLrq8zFC0eUb6LvXVMr3XF3nCB5VBTB/s4asfg
OigFO8v2ukRwc5LNcxosA9tI7C42SPCCla2JFiGzryAXkY8DVMb+HR39br1BUnmhdc/JBs6IUt5K
hoEWn02jz6nR2msuH3Vl7ogzivwJphdRztwP3JDgJKs1oEWfydhFG9FRM3KCXRJE2mvoNLra7oEM
MbA0FhMyqEC6mCgOjzukt+URpufLQFEncKvZeQLJsvBGx/cM22YfBnxkYHj1u5pCHi6SsXwv1GYm
WCF9brdKaRffaZBD3kGg9aLel5sfMf1azdXSK/TAbupgmOtbM1PHup5F9Zov5WZ6gUst2U76cHEw
PqBfX3bfusXvuwevDrHP2kvfq/XpPMlgeThY45m68YH/bjBY7rDWWz36D5Je7KED/N5fASzg2obX
06HhJBKfA5di8AM5JksjD0Z2tE2ZVn6q/ClontooWi3bapyl89jrps/cXbNVvr/ugbEXLHwyChdv
NL+3S3OhMV6/ocg4eI8In3YefIJJTzmHbTWXh0o6U/qW1HOpGqqxuvaewHdhbR3oTWHhNoZUyIDH
eF1zRC6/YeGiORVeEUHaoNYvKgbZzAEjJHo9lxdzkevtLkE3cHoOp2aKjkBymSVVWa8VRehkHYAy
Db5ZGEd/bmqPqdO7av5YzG3GNvqjLrLqrnqoF/gHFzJxJucJuSClwsPUqQ25qy5Mx2A8VIuO4+tx
Qf7kJYD6sL2fNSQUitFIoH+cEFsvD36xzOJLA322e0tzLy7mXagHlrzP9hYT3lQ2syd3EM0zPg98
IfhfO3RiM35zG/SSbSM31Amfx6UdRXpbww7DuXJMBjpeE8Y1Xr9znIm0e7fWvl2XWGARHrOBijJD
/puSF37aJUSCt+D4sDegx2azppp/Mwydgzox3K8tXPvdhsRK8gcW+a/hOGFICguVLQwARfCPCkKE
OPGYrs2GphWmHl9+VJDLgILtuYL++/j/H4kHlG4/TqHfQ0yOkMH4OfKhPj3SOQSsYxzF6lNqyRmT
4fVwdj1jSxRxVbEKf/+1vxb5cBd1adHwrba7Q/3pl6+d4dYQQXI4bSXK/fs13eyTxdyGxyQVakTX
YVHknNGVp+mD/lfSAxG1NnxjGV4KGTSekM38+eubWmUO7AVEkl+7MeeeAZWknNr372/01/HF+Jp8
jugyoF4VZr9mV5iYsfsTkCPrTxe+AKLl2HVP1cTe79T5cvi0xuPo/7Hg61pJiL9VUWJLnafSRbUM
nYbA+7WKMmxwESs1fofHSmCxp75oIvL9aRkJ3Ep8o7VzFHO/GAMRzDFBeeuYVSN8jT9hHK2HNnC7
dbldes8Mn4I6cNLnOY+XqNwnvZR+e7MEGzjYg9u2a6YvEdEeA3mdbBEdGzyNoTHu5ZSFCVY57Lfq
Ica+XT005H3EVM5KuLQgFTrXoXeoqmGBioPsknPbmgiTk2PW57a826SRxT8HVjE8OxZV4pl0X1LW
NAWwB5P4EBAacIrVHn+TmTYVhBa8MkmbSgl/GIJQR0pz2/uJnmn1hmhwjxBhoWEOOydvBBleliM4
sB2rkc0v2dNln+maI0Ha5PTXh6aCcOTGLTHifYloOC5xXVJ2+ksi9eo9wUQTkA/OS3OmxQK9yTGU
tJLPTkM97dkIBakIWl3KznuTylg5xTUV3zrP9rR5SiCoNLyE/F6j915GoBNzLxxuYEr3A5aBpY5W
AykxW+Kn1a82bgkPg6W9H4fGH/0LU8AmBYG04Hbe7cc0m7ZkZ6hkQf9RHIHGu3CiCom+PfZv0YrJ
hI9NYAVLWpd8W7tN0aaPTMY8exBukQzTnnR00tGNYSCZomuI8ScImMlLpxoT66gF1V0L1M0AJzcR
Z3ym3RlTub6ug9658BW8pHfo8G6Fh+vSNOPImAwUyFJ0HUFC1cdclmFfH1Tlt1N92Ea/HakpQmEk
mYUKFmoo7trjJMZWpm9A6pq6LN+pHro7RkRQbbkXGWPCBWAy6kH+AdQDlrBrRbL25ZHTQ5ZY0giM
LIGtj2PTrkc9zp1GgCpHOZbmlYA0PJyo8Wt2fsdBwjveZ5oDDGYzyQ70tmhr7W0HoaOYTEHRTOsj
bqk1nmWQS2NWshe3S7JcR1ONThkEax7oDA65y7wXtqxNfaTQUU8024D3ivCCBK03eJo5+C48YG6g
VnU1aAB+OQrri+8Sq3p9NLjxVerPRfaZagBShgDNOw4yWA7J0nqXChJDU+/BpWlHX2pqEgEOUGKp
6/nGH6BjwRvpROkaai4UD+pHDriV9zXbtGJzQ5VHb4eqnhJd7HNCuvha0OPD2gTWQBcXe1Ttk/5u
KvXmNS+E54rpdn7IAG/S9QQoMWBilRV5yGdGuVy/bXSKKyxMYaelElOPkHmzF2YQts0FvYfhXhb2
p3K3hE7PAk2M426noUY18iUXPX1qtNARH7gMF5yCOGhpRzkdQsZ6o8EoC0034DSTVPJJcYV3yUsk
YKWMn7YQxajgMapKDF4wbQtbth/0+MexgzluzMZ85SAYlLn0QGdL967soYhHgL5GrDWssWVOIJoV
0r4fiB9OB/sEOQIuQrK8VAnDBDThy4bvHF8+A5rlGypYHFzYQgDGntbYdMhrg4RPUnHZ8weeZ+wH
nq9Vcf7Zjq6IN0HuHPVi+7hOGIm/tAqp2wHrj97hr0FOpfyIoqZgKMyE8drtEohBvncHp8jegrtt
m+YK6b3GfJAznNYPGDTaBWqQPlQPMOplfovcAi4fF+S6YlnfqgR+jvUbwwaVSR879BeoqZbYtuxm
0iL1cB7/ATJwAdW0hffIAQEx0FBuNrHBPvT86W6a2+duQl7FkAqD1fXE/hPa/7w+Eri69p5zs6VA
vGanuFr7vmIEtyEPmtuEjnoEiXtzu2K+rGj8cuEB3fzpZcb+jIWmoe515qDAgAUZDmiuZOo5de/z
FYnBMPHlHDme46HuvG01QUoZ3JEuDwnSHKjwQ7EUdoX36WqfyDxSnVsPNWrx5gMZRcOvzmNbyYD7
l61v++3UrO2jaNi7YIuc2/yU+Ed2QZFK+6spSOx7dRgZJsmPv1/hvauHZTYcaxTjgABM55tJyphp
TTvH+icQNk7cC+bF2r61o5wEWFm1AZN8Pm+uS5bm6ykrJ/tB5415qlu7GOBu2ndhJmrH43zzDdwR
xvrHwHmppqMfNZGdHoqAsrk936GGis/jLBTp04fWqexYn1dR4lFtAxoILYjvc+DGRgdY8XZxtsFg
iaPT6z0Nnas4HCqCqeY2dZyZU56jz55ScZt1DN9cRXV32075hJdg6/qb81fZC7XJN6IKPG4QQQ6f
rzofj7j5vXbwoXvhgVYUWIzJqzjAW6m8jcO+mN6jVeFBdCKUkDCCmcZl+0j9TBlslMeQVtkxwgyG
uhDB1AIAdYDBjXuq0wvO/lPkgsd+xth3ISo4z4pOYrx3RC7Q5rgqBu65QzWLZA3nRFi4R0SQbS9w
jR0O30u3mwh1NqrB23sKAVmJaIMPCuCTjxYDYfHYarJVncl0/tYZry++yXxkoaIZ6zb1acE5DI/x
ZWUSf3bd0pmfi6yA1AqSzZbBMJ4llWF3Ju1etylbm3eARGz9LDXghxQeyxIBUSDqg01M2CvS0X1s
nAJf1r1U1Miu/KEWpDv+hGlEvYtCaVe2RAmcZ9cMNQkRQgG2Qf+jOLlornU51ctIWVMqEnfkWQwo
V+oRU8BrPxr5KuKtvqBsdRiwi1O4doN8dTB6FeySYORj+0Xd5NmegNu3XMqIaKWty6zAI0Yzc39t
Ju1VQU8Pxo+RrmKIPLEveInjnz7d1szCzn1icu5hREeVigmIkdRmXEGOfvoespvkeTQ+YOD1oiXa
GuBM2e1yywSrHAg8yWKYNLNfXxtOM3uryKdkn1QGhvgq7uEGP+QplZnmIi1xRb+fMNyh8ncu+5CR
WFhRHkEdxDDOrBU/vGFz+VLc2fiehVSTP6f4Ya9uSlq/+k6f2XXv0ateh+oNzfiE3QuXYXsijV7j
0vfA/dqWFyWsAP/eKyufrw/9mMetyw5fOlhgfjzWX+C3ho63k1lHe8LzK4u1yF4HX0DjjT4qXQTl
17VH8ZOaRue43U0MTI2PLqiUM5Jo/tr6VA51X6J5g5EYZirK29LgEBTAh5Zdmiudp5CEcOeFmLVM
lN2Ehk2zHlKI49NLipdQ+K1xix6acyG0IXCECuqOPLqZuOq91vSoMFECzxMgzKaTunp7TpSGypUA
R1fc+eK90gO+tBgHmTkl8mHhMhFe03i1bEyQc3VgwJeaUaUs2XwmWhcuVOcYw9D1QKDLeGPJmzvJ
td8B315OcxfC/r3pJugB6GAFK6zovR+Xa0/FaHKy5BpqXz6XjzlkFbuZG0fAkFk7EWfHttmCkSI7
9kAoGE2Lj9PSgMGqVxTtlVMGbiCP4MOxYboAiYVeCSAArcGRfBkcELH8kGT5BeTQHFPToL2o2IuB
DOwD2HZjj6IyLqEgf48T/9+yrzSLGqQX0FxG/Tj9ilQTlrtUZGNT6fx7KJPVLpo6Va5qcuZG0tNo
ge3qtShm3IomG9vyBZlZRwQvFlUVA8By9NzZBBH4rlHsP5vy2BMgQeHR7Y3LfnK9UOEx3QiwlRQn
CGVw/mXPiKvML5LDuHnlhoks86yLvfFQ+1Ka4s6swk22b+GQYVd1KsYuzSTULS8dR+9LvyDTonBO
rPqCsH6XcuCWEBxG2By1v++XOfH+8giT8+wEkMnz5L1H/YirjBqR8EOaqJ6ZMDNWcfLkYgOgifbL
3qvZM0uJCytV/bUrx6uKpn9846EGoxAQgn+Urxde1wnVd/ummVcv2MPqCUN5qgzM7PaU2uQZgjJh
ZuLcu9hcLOs1faZmKek8liU/tjkFx3ccyoiPu3TwLAiQREJFIEKsCEBG4Nb3xQQStYAfUeHgHv/l
Gj8ZhosN4BzZbzVR6wxPk6I3R05ehDACF0zTdLyvsKvKn0cZNbH3QZWekz0X4YptIxSiqFi5FJx8
On1LHy/Bb8OFRrHeClfo9HM74NHSfWpi0MfbPktaDOEQmKodh2XsMEk7znWIA1RY0IqJw/Z2y+Tg
1feEoD3vKFdctwhhurRJg2tDSZxB7QX89OByBYblbYeppxr3UoRYD8EsS9sBvYM4j6nCXqQQpjUF
tUhB8IYq52Fs+Dg1QOEFxtPUN/VVHbhJib2WmLIivRZuBvfiOICuM/Wb2qmlgoCRDlRfjpngaEmP
I2IzG5yAACUM8QaolIjKYpf7qyrzi8w4hneUmzYCI3vIPi48o7lGiwRHQmkvvoGZMxIuAG+bmwua
N9JWB01kF3KkHQrI1NPzeDp2jiyS6RhC6yIuzSNj49xhi5FyOYQUYplINeDH7Dk00ZAUe8y/MIqD
yw9VtbpUI/IW8g2m55vzRO+l4TmqDl9rPHr6rcfrbJE9dKj7jiCGwi4sGWll+fumLtmWltFzOxxM
3QR8+aXm+UXoKEwSekLANrxIVKC+bq4bGTAWIRqC7QSJjdIw6uzKl7k1kEwjSjNokVY1zUZkErG3
hnOk/VyhFGBT210jY2Cq+dz56edIpM0a3mwT5bbuw1x6mXocK0HniiuOkW6CINBXudjuN7i8GzyV
JZpXs3zoLH7u08TWq+ovk6QvR4iadlsZPUwCVbeQ5krSsEDBQtitCD95210ZsN7kxSUbJgfFiFFg
QQnnEjpTdRErOAQOHte4oXenjqmSiBsK+uuIS7Vb0B10rxdnVgVFo7b0vHInE5eDlp4lXPTsqtPS
sxYafmUc7BwQz8NSNu6arJ0uyjTCpfEaM7Rq7tHxYWfqj4vEipQiRTy4rn/YWjIvSeXY69fkCH1h
ga0WpyZFnsHrx1DMR1jGTethi1iM2rsgN+uC7OBhlOs6BzEmvdYgkaeVt+dUe8LysZiXRRTHxTf0
F+829sHA3RWyhLlxwqG641rW3LU5p6wiOGW7tYmb7k2eNmBCd0lkJXsQ5zGpiHfI1RD3HUDLrUGy
A8NC5LfHCjLCHdVvJt48VZudwqOobZRQtQj0dxdjRSXUIREmS7oACoO0765ONsVr3lbmRPMuiUa9
78vZvrZgucIPP5gCfmQFcgHvQ5wAtmk/D37qsT2VeefeNBxtq4sdQCQ2MljDYd4ei3yCIEzfR9vP
XQR7+2fb2+JqZMmmyhOLmoEL8FufngdUraVAIgOraxzd9oFY7RB4BUGOf+pSmCv9IUT2gN8ZBzmI
p4lWHH8BJNrtnCtC9Tj+nHd48UzHLNjsV6vzMPapbNRw5YYbN32+dRERYHTQjKN1CS/YIsjcMOUu
PAQ/5tLJ+hJmdcDK3SN7TciyJ4Ws6DoARWwbRH1Kmx39b/6JIbDzVKacPIj5FK1nh0rQw0RGq0zt
DWav1/bvu51K/vDHcKN3ZJ87W4StTFSTMlxIsSaY7RwmFcIZA3i6oc4C/wUBnOnY+4J2VUapgg8G
yU2+NrMBOE/065P2TlHw4hNaDyHkv4aADq1BVCRv6nWHbxiwsb0jx9mObwowZb1Ui4kDGj+B12Q8
OfATvPvHGugbOO4zCl1u0zLOsUnR19Dh5LvvWg1PxVwRKtjkavVngYU3COQBuRbTr/bhtudpNQ1E
cdCmk0XRQEpkay/vxxNxPMfnfzrGHOJzPU52CID72oJ0p3zjLHsq/iXaV0OEPAtku65SBppctU15
uacn5ETPEhxOSREv8nkmOx1EqCHcVucSZt1gJO+eioSoFFW2OALc+sZT8RxAEDahpp6bxesQf1Ki
CFwipHgqKBV4VJW5q2ZLfMfdu2sOveShXjlk1DHdpnIbkI2fiEF00HbyPpxViQRX24eZxKVQgxxV
CLv0Pgm9U5AH3KrX2oNIWZLyzbD5G4fJj3pGMjRbj+ofpKG3uapmn5Z+6S7y1t1EQ2dnMNhbG6RW
tnnt95IqlrzG1FAblDdpNbIjI4a7qSOdTBl89j12eoTbJMBQcmNQZOZp6doQoiK67N0M/n0w0fqh
8t1CnORrNbxMF9jql13p2VzcUevcfdUjpLc3OX7oGxU1V8wQ67VbFVF8cBew7CddBbYMMW2LrRml
kxi5WX/w7EpnelHkoKywkWOdSzSt3Gy5gs2n5TUGpY4jOPWtCr9SP8TC5L427BMbVcbci6C5OrFO
7hGUT9fnKRhKbLoD5NwmdY/whxDm6HSbNz+GEAa76WJd4k2jmESyBg26PFej1pIWv/dxGaIZGsjo
S3JU7FN91xDS+Ohbyf4AA83WVgcDJg6RqtpkK5zyzNbJ+jSxFIzydaDmkHQRD/WhBjRwJHxsy3Rf
zJOK/pJFGDjvxYi6C2wFgtm8uDC6p454K6Nsile85meptoscWfMGTfnFjZePW0XrjajEIQZ/Hquy
CBZKEyoKnGMTAol6SCRqdGaH4DcF11PdNd74Kdf0MR8EDRBIZSYNIxREf9wsjYKpFAfttzPuanMp
6JhdjDCUXIl6V2gLJS66QfZRyS4R6THACZUVK9doG8uHvh+ULo95H2v9eVjE5n8m8YjW7GFuwJM+
ZCOu4VRwuoGx/bHplODbWKdLM9qJgNinnQh2r2Qk53K19SsxZB7lxaKz7RApPQtc2nDuaYMD9ZJh
XOmYgPWhxOf7GF1eTktuN2XcvylluPX2WnnrEdmiWrVh6kZP4lxU6xyPAGe/0dl33idrFYsC9DhL
/xZx7a2p38zcGAbjbh1CiyR0QUPDPwwlzu9MpNdqHwJ7TNK8i2MmfaF7iqdUkTsv3y996o4fWqvs
R3LdiNyXV6OZNLmM/wouOFfYaPEyiy6Al01GYM46+LiHcllLPP+oE4rmf5g7r+24lSzbfhFqwJvX
9MykFUlR0guGKAPvAiYC+Po7g6nqI1K3qXHeukbXUVW1JIAwgR17rzVXS12EpTpZnDua0iNdvFg1
A0jIuS/CSm3KfNRrHeYSfWlIeZW0zizqGN5Hbx4RYG8Xt+pIWfTSdpyxygIF0P1dlnP8uy77uQ4u
WNXrPx70cI2gIjW2bj8i2tF90JpwaW6ZOl9MxxXtENz0Lvwo4zocDd1z7GAP8edyw2SlAg6uXwUE
h7rbNzaO/vIIO0j4S0bEsUu/z/kDlb/VUaJGuu2D2q8zgoEIpLkzctu2jjb2jeo6wlgLhKfI55w9
ASqaYWw3fS/lTJ7IaM23BWa2tGCATRr1F9ki10NDo8jzDi78SRXKXwcIR0D7nJeQpCgonNdx7xZJ
sUqH1tfeWV9BbodkgAQkXZ1f1i7JAxr1Y91Jfj/fllrd/WrNK6BlrO/eTDvnfnCYQz+MBs245/Tc
CK4yS7d54zRduDDsl8KMCkRU7JzXqSnD2YTlChLJvwcEFrfF6dx1n0esxfNucZ05Xr7j5iv1R6RS
c7vcIyXOwvqTJyk5A97nbpx/BEYxERgVephPKNFJZu+6Gz+rtMQL2T7aOnqqjb43zjRnNvYn5Ydg
1+rBISp4pSxCaz1gZaSgYvtxoyojT9fG7ZwDJwNrxiJJvX9hEATY31BENFnyOEBtrckIQfoCIRYl
msFz5Hh9wOPf5CLgmObQUVR8KJWoVPvZSvNRPx3nZ7N4aUn96irXVaA7TnXQ2Hqy8dJj/tXMflku
7calKmm7ibf/fPMyp3+Zv7y8dOX5KjcWkq+GgU88cJxYJrP+5bzSREREcfNsJm4LzdXR4VO1AvGE
92bTnDvqfu80436urCyIbrC+vywPWaVHCi1Man5J2RJzfibST92RJsVpcXd8jom9BCPU8/q70myj
fD3EEoHY5VCXk0h3KWWSU8OtAFIcH3Hh+FO7MdulKsw1uuVSzCsjUeNQbhwEgtVnW8y0a3dJBxOm
vmqcAAHy18HtGqMBCJeOmFV616VSu6pcAImgjabKz4YvPco+poQyKrzJ27iO0J9f/Gju0K+lKoJq
2I1DktkjidyD4r8lJdJN2gtlFVafS6LI6V1KRl4jPTYgqDEpwIbn0OFYlBt9kLCqHbX2SkTDn+OK
JfZZgFsMx5tw8NNOf9rmZfhYOI4MbhVSZAFlKEb41KzO3f0mAkmXrugrMUJAgYYElTpWrzTteeDS
JVI/RDEfhfHi3OU2xkUvN1PCrosFLQj01+DXEJhOOsXHYUjDYnqi5e9Ct54rswbv3Ebu3ItNv/S6
AvRzSdOE3nviBN+pYyGObAAAArIHkYnrLr5oosoB/7kIbCCEH3ee4RfX7KpaI9xJC9eK2pl2n3Zq
y8TZVs6asVFWAOxyRy+vT5iry556IW0JnUb5mOXlZ3I0J34/4c6DPa/H2CO2ewXfm8ag6RoMLiLD
Tfln6ekrxEi/sDx21wYYwbXl82Q+qKIR2RdVCbrDWTJ1Il1hQ4XvtWHSTuzPro5LXVYmrerddrOk
ycBfwUSpt9WzA1WGRZhuCgdUtadX3yrzXprqST3GH1XYW1C4ckWnndL0POXCoaD3dpJWjLpzXaEX
r1IA6PioIF/yT2sO2ocJZFQ/XyauIGflSo2zVdwZfjBz5qrsazgTFPF9HSHMEjH0Utese/OSXLvc
wvvWAX6194XBOl0znihL+lTmYNu0+mh9Y7fcdnzNxorHs43r8oC1qBDGLp/rLmJTiawnhf7bIpRd
MCEpaT0Z8DvUdB81bg/2FS9LZX3iAz2FH+ilMLpZRU2kCBjxZkFvYx2yjiJNg9vtLN+ztmTGAVnA
9iAgLllQQgJywEwCu2108a8Xd/3XogRzhmpX+wyvg/0kOVX8r9m4gNsxcTCPCI1G1KnDOgI2mX4e
QiaWxcZmlpCWB5xfOJbXzQx8yt3GL3O9amIpgMmRF3rqWjRtQMuQA4eD5PMnrPpHEzE/8w8un+rF
3EKjS1J5nGT9sqCXlf70iKnS99TS/jpWUJs9L+qCNuNm+aHS/1ulc8+5F8ugaBfZ46TKR6+LzGS+
PQ+vfr1OoEP08M0QzLbNPWUiXwGC0tnXD8d5QNXEUxIbutmuFCQ/UmgAovndtoG7bQ/bYMT2Dj88
lHUld0E78i6vmCAkS3C0enpuMx00j3OnZJbZEhzQFlP5P/SVm2fivjTTOZSHpcrNwahWzAn02apm
coAuU3MbTn8kbYQ7G1sj2Mq1icMgfvbbeE7SnWfCshhWRtnO8bNCWdI+WGnitg8hNXVjcfNK/bMV
KZY5NsUx9Mm7lv4dl/88K1SiHCOD7kwiPOg4ZuNUQAHPM88pFXqoiy56ZCT4a4x+Hgf0otMf9l+X
juQVveX49bUP5aLrhV8FEC+gHtv++kbV9N64Nbgj9fl4eagntiajbfY8KP3UncAvxTERW4Dv3rSi
9ft0PekJMp2Xs3rh1wSYIGbbSy7xSSdjzJM1w9ffGXnVMsfQagL3Ih/qwB75dFDTEx+WxSrq91Ft
GsZflFkvOTD/6LKIqyQEXk8crQC3jeNZb8RnQR8hTF4ybxNRchI+x/w/B41EE0YPnmTtogMelqHw
3F3QMJw1tzSNJ/TGkrDYmKZTpTW8tI9nhlYxKyhG3v/qWhjtMh3E3qR/efGreilbeQCupaWnYGFG
QNGVUSi9gCXeJBmInm2H53HgXBkM9djqYTNwAUjr2V0jkfNiNWeOhG5i7LbQU6X7I6ZN5h+xxyKO
RDSv7+kQgJ6/EgqegclWvMngh2QwsuHO5o5jmZtSYDXIYO5NfaYxlvaw/LvsGK4uukl2O75NeLlP
POgbQWNQuMHQ0ZLcdr20m525ZHQ7MNZPPRuv97V92hXy6kZyKHKCTe0dQd7na5Hjb0mMFeoeVG52
uHW6oGHfVahhVdlF+fH9w7z2zp1/ot8P8+Yn+ucwDI4SP0ChRAwbOnYBXCKkJ9ZGprlhSDP41VFA
FzBQ7rmxSgC99YP1lzhb67WqUJ8Nl5Z0KNPUOTaoKF//0NbIKIR5haQs5r15nKtOP0NUfmxjJFEJ
PDFxCBb9prNiHjVGK4wCz89KMzWC37vkNBfFfweacmy18OD9S/ZadYmhmcayrW2aEeUJgto3J+kG
YoK8ikPBiyuNNUhpFQHsceAYlOvWKaBa4OwGHfH+YV9e3d+fiEDHyoQE5oEgATutsSW/PxHoxRd/
9sZ2Z6O0ZSHrI5xaP9uipzgpJa07xFBJyth9EXTPN3x29SvvsrqilHkZcL9/QvrReHU+gW3ZkUWQ
d+jZFoLQ1+fjtt6o1b0xsFVrwWpGTwtEx9R6VfG1pFs9nxbHrDWN4gUFUgSMSD+8fwp/PDAhjqqA
d8Tj34TbvX0hO4wFPjobLet19QR7rALlfcEHv9TdBiIz8/yQFaqrduflI2gXD+PAeUeC6kLe9r3S
7JKeLQTT+vNY/f2TfC265qZpc62+UhyWh9p7syRD/0ByZxBmZTr40HIaBS+W+4onFSiWgGvOoOv9
Q759RDkknDcL66XF/eE/vL41mM1E2vVhBONQ0uZ5gMFQV4eyswjnOCWmL/Vq3eWM298/7ptnlPeW
7hVsfBzFRAzSrnpzYLQRc6bUYG5IFeRvp/2FdKPKkkw9nlkL529A0tajfkuVyeNK5zTHj5M6Tmv/
5VV9AyLQ50NxRFs8DDTRx31rq6YvU6QuUIENc0OtsD9rZXSPkH7KaBT6K3cW8IT0mEF/mFKrJkDr
F665oVjHxbbjjxpRhr6uz6XaK5poxdWIJYGXz5slf0Oe9lhx3r+Utn4s/nm9OPUABbnvQarAO0v4
9dtL2QpjoGXApey9EZAG/GvecHOc0UtlzPKqJ7ksaNDXcP20H6j1sNS42FbVi1gkt9EZBa1X4rur
VaBlO4GbolTCzKNVMEHj6uWUdAlugUX6j/7e21jij8lCCYOW9+Wj/P4P9cf9IG00BJTm+1T0gem9
NZzP9RIIYHjjGt/SWaCD3OZqFB3+ooKFHFVMqo0UcjVikcXJ1qcVwGNW1hAmX+Dm6FMkY6ri6ozK
sJMX9SQONz2CCm1GZmLtmgWWuvfP3Hn9FrPG4H2xSEfEPMF6R8/o9StlL/R+ED+odQX1lQFHXxio
mjqXrdBjqBgnPWN4CUFGxBHrrfBHfvqVABvGjxcgE/qheZTDM3Mbz0VOXHRzc8oq6U0gbPtZXZYg
gQodWjAmNBjpstpYmDtKgBjvDnMK8+7XHavgr9s3ucX4i/1uY7up2oZRjxwbwUm9WJ+LFo37T7C8
lRevi67sjHoz15leHlOErMUV/cww/dZbTkqKksOYz/8EQrp1nt6/ZG/M8PqSITcMWRHIzWTY9vaD
ha65whfWyjXeWpMeya+SsKD1yMt1LjjReOSNhwigKPNnxrJUg5FDvyvbJ2LK+W0FWdf5X6rkN58N
zowajT4FVaHNt9x/m9JM6LTjsggua/PFBZg2bK7YC1iw6h7rEIMdZWTszBk8XxHgFsVA6Fr5bSeZ
lDyiMFBjT1xMkdRHK06sblynyAdYU9+/gLrE+30F4JsKOsU1HaAQHlYP+/UjxxYrpu3Re+vQxQf4
iVbDQE4CFsweBvBEzEz7FRR2kOLZq6Xb/Q0b8Of945vO5ta2sXgEYRi+eeQZPtrcAXiSzAAHFk87
iDU3YOnrcsjuZ1YwQDkvxkNf67DYlcZOzHqZj6nWQgqjRaJW2ZVelt6/Mn+cmkMj0Qx5sAK6AhGy
pNeXRsCLcdIiczdLnfOFodeLNA4vmY4EikxiYG8cVBmcy+yZsflp9pA1VbtUllqZh/+5LxCQx2X+
/S/n9XbRhlwCY4ElzqFOtChnX5+XPTQN9qpRHfGXLEyhTd/A04qMRQtmxLpwwREsZJ8ot7ymsxL2
yRXECD1hC8/jbYueI5OC909LH/W3BwkTUOSCfaZURwEV8Z9enxVve5iVsHeYyqK9+FxGLmyd1S8x
Z0b6DQutjx38b5XyS1z8qwNjN2MF8ALfoRT5o0SUISrgkqkn3SgTUfliKT22wmhQIm/paJj0jAwH
OVg5zllgzWggaqas/arALp3fgItiALtCTmnBKnDYm5MrVTm9nong7aEhXUI3Hn/UckLLuNQ8yfui
AjWAMEqwCvND980ngNDK+1Y3WrU5IIOeLkEzT7OzcgVABOYIEdP3rY4I+xt66e11P6eE862j/DB5
l948pcBKgPC20/ezVx5MPg/pr+rr1zuCgpzV9/27/XZ1s2ny2Ky8BJVDK4z+uOqMrOXS0F0CqJQp
Vv0uGam/ep4C/Y1MOr1S8XXSFVjPZAr5dWbp4shImMUtN6LA1GutQlGb/MbUIEH0EUN7Sq/g/RN9
Q0Zg+8ACDDMlYkut68XgTWVc+IOy+mjCMHYeNeZt3vSf8a3VPB6ymLWeyLb7COw5OFps9DMx8vVP
F+t7rx3SAc9UmIUqruj3+8xw1mQ0+Nm31oq1vn0huIO/yOcbQCBJOLANCU/GjK9DK2k8O6dZXQZe
R1CbQlVwQ69aa+ohEehKq2ks7R1gpmtXJ3ycGBgBBJD7shYinccfLaCJsNh4fH/r+C/r25uVny8m
l8T0PTtg2/CnT7OD6Z/StkdCimbJfSJUzcg2U4d7qdrg3NI3dcQ2Nn7r50yn6L1/X96UOvroxJHa
PJ6I73mW3nx38LMMjAlksl4yTHoh/q+XDcuY9YPeSL30b94/4h8vikdlFbgIGPTOgfLw9QJFEwd+
wVww+y4T3V9r3EIXp03W6Yf0rGG2bcVG9/3jOvpH+X2BsoH0UMtB6HC9COfvmycQZssY8/ll/pE4
VkXGU0pSE4Gh2mLhFtRYdwg/WU+MZWG1GS1T8uwYpdPzCyULI4e9YGTNEoR6RosLBQlR3iZtLUfB
mDXSBlmIqFUa1OsGpn7mbZWkKN+et6PwJJb4NkDlruiYzRUqoHBWifkB8Xadyo1El0ODFC3v0N03
hQlhbDVm3Hnz2lZdAjMXmVRo9beSrBIO3wxzbpfH9y+SXqVeX6MXVpbJVj/QK8qbm9N5pUMpFg6r
iFA7gFkG1cqnswjm/QO9fepZuNg7RkxNPfRABGu9fgribnJnM6acOTvtFxtJ0Qek99z2c7GYGo5e
u9jLsLi/f+y3FYXNv2hfsk1kMB64BO6+PvgonbkLINMxRy30C+9MeiTAEIi7f/6ysBfBgm/VES9/
/PI8nIdqsWfye5xa6CnS+2f1x6WnCQgSzKcA04btty2WagRObXuISgGxJDHKDDtl0LT1MVihZ3z/
WG/37tBwQ6peqgRP18aoSF9fgWFo89azsmEdviyssEa75qbte3w89UQJeuW/vBa2QwL9VRL4epGu
o4Vv7kC/pfpbL/DtmsBqYNPADnEgUL78sQo1YYIszXKg8gRMLa5D3mL50OWhLh2K0NQKcQfLsE1x
kVWl2V46CGf4YAC84YGZTQfr7jqApIINgGV2MjZty2Au36Pe09IHaSceGsPi5Uf7t5eS5nBIr45C
MPAcOL+vL2WbiWyw5Fzr4GC+G8yiZaZA22kxUpRGXbE1l0L/BHHCZnnfG2Hn/WT81FbOJlKauPuv
T4i6lI+s7iXY9h89S0Sq+LAUaAhhRKxzBIgg+OqE0hILoiMXvqDw5TqDZnpBwQ2iH/Eq58f2YmFB
JBUt47K/f1Kv+4cBBj4KFDpj9HphtzG5eH2RCtKsYA/G3Xqm0cqro9MxumeyZ7SFOIKwolfiWfF8
JWnFm4fPVGtg3z+JP54y3cRkJ8hLrz88b0sQbBthDfWxWp/lc4EvOFKlaMN2/1VujtoSev/+YV+W
k98XVVpRIc0ZDAIcn4fgTUneQ5wPpOUC6VGggQSmgUThWzMRBydPTgoK7oiim6+Q8yK8GFNmdTWB
RiQ27uvMQ/+SQpBGfQQNkx9xG/qGienbldrv1E7mMv6IEnI3PuIk1nqQEbYiAbzDgqcxzXyew/PT
OOYIewiyA0DDLyTluEaAzQvfvLo6v+nv/+Cv5w3cdI1dZHU3A6LqwVm+uelwlLwsj6x2XaYatsJe
X3/vf6nQjBJv6Y9IsiCS3NCUQ48fPqHJh03zxQL5ci7/ipz+f5KHzrIu/j/x9CHLyP8ORN+Jr/W3
H78D0fXvP9PQo/94MM1Bh+oqB9Cj3gH+oqF7/0FuwesHQdzDxspd+R8aumf9x2QCxf7aY91weI7+
h4buWv9x9GeCagBJFb2lfxVP//olpC1LS43uv88Szn6AN+PNStBhEIxbsq4QsShkPdZL9eVFx1pU
/WVRjKb5lwL7jyNqjwRaMNsO4F3Ti3x9RKqmdugblLbIJ0gDoshD0yIlOW0NcQvtzkPscvfb3bg9
v9u/039fFv1/Xnl+LmrMkC40t0L/X8CF/n1+08CRQLlcjCvlo8le5cyJtQwszh1iSZdgrZI22PqB
H+fbMiuTT6MLDIhWtPtTOaJ8hmUwNevEcdQTXR8Z7t4/vdfFlz47Sh86BDZoeidwNPn+97NDeOXH
Q+JgBmvmBe5F3fuYZJfev/HoDmd4tWW4gSEwj5v3D/xmu8qR2YDxDPFh4knT07XXR85GP8AbY6BR
mjyDaFI0rfukdBbytxpUrxdQ1sce45stbkbso9apw0XeEUjWw3EWSefDwevGrPzgWeBu//J9sF5v
hl7OjuLLchln6L3Yyw7itzmsi9SukkR7rdoYSKEW1fu3wu1xCcMsyhjfVFlwwJRO6K/nixnAU5A2
P5vQ5VmCIt5/GQlVvKOSK4yrtM8Scnt9A2bcXy4i7zGX6Z/Hi6+X77CbMQP61KHHePDNykr4hM9G
iYuRI4m/yCgXt/w0+Qk8qnkITPG9KXNyfxH4fkwT6T53NQMofDbBcCPCuryc88T7jFuaTgti+f7O
oDhYg5jDTzSi4fBRUSfeJwfrGuiCLCUis5886ysmgXlYo0Ut15ihinTfIUph+ogRdLmVMwTbOzfK
rOclbrSv147HuFy1oGGK2yW3a5L6osZx7nK4APYW7D3iKrLMw9yGXp+iV0MmzydyVwI+yME2UUft
E1K/GAQnhM5uKFA0dQEcSzDcB8Jr4XNCwnsODChqG5FR0lyMNN530+xV9X6Y2rxYx4MRgKWwAnrT
Xs4zB5umERdCK95v5qmOIXdR4cUrsxnIlS2Fp0gRCSa0ExTk6mvCBhFypd4JbHBOuvh2M4+WAVax
YsuCw9+4wGBHC21OLlE0UEXvBJzCDXgTr1rnQZ9duUvgiqs66xvMMnim2Faq0ia0tIAjv06aAm2b
+TLIHZol7vZdpHA6NovdwImaoCTvZ8M0nxMMEBkUhoVrTj07opFpyU/0ZNIdW3rT7m7Ab1kS5zr0
p7CX5MDLIs3nm5FpZL6ymq78yM4cFlKUROH3cl4C/HLCSQmZGxXTjmgJngFi99RiLcU3EJVS3fru
wDq9AN48GRNCxlUJX1X3SnqWNOyq5rdQIOLd5VEUX4VJ6O58GqDJqkomx4UZU4ebvokW5FpymLb4
kscLlxgnnkGbFElJkhmUWlpkd1iKwu9ZI0lNxfKNwaOvGYdUlnXHzGEQR3ILiDDCPxSph9FlhrUS
WAsi9PyhtU6iuruFaYnDtbOH+slgZZkONFv9+xYhs7rwjCmsVmyt5F1YuHT7J5VAlLFExD69FlNz
0XltuzeQNR+dMvwKmqJSK1+jsxYKJftb68di12PP/z7nHtRANIssVcKZlbX1UCtvEQCPJyikJ9kO
y3erHOk8jUO/dzJ7+ubRX78yRW4+BAPt0TWNoJpzWNRwGKRwrnVG40UCHO7JEyMW7CFOVghtYT7i
PFun/dDsvGHi56dInrnxYbJNUEhWq8Jopl1UQFMgltPl2aVjZu3Qm8Z4tsKcdVz21jdkbshlBqRY
T1adxnjgCgIV1viUxUF4UFxXIJPCHdjqH5hs8weDYPCfndF5kIv489GarWH10LRUeRj0guxoCWWQ
/hYGG7d22q239O197hogdzoy2p6Kxiw2GZzLZEtfg+R6i9ttr9q5SMytCThyVfU969eCy/MYzKN3
z0jfe87UXN8IZas1FmbiJMc6uOiyoblsGt83Vq3pNafWs1lVmg7b05oGfD7s4KR7YleObrubO8v4
0dD7vOqAOm1HC8w5YZpxepTunNIYbMbiZ9MvqAfBieTwRo0JZJs0ilslkjDaKxI/N30mlg9m0WZr
Kw/dEySVfK3y3kiv5gGb+IkxW7G2ptICjTogdO9tU2xbmZEnTB+V181cbooIUSFS5kF+ap2AhzX2
E4dxXBrsEIYlt2RRQ8ctSIoEH0XC9eQN9l2RLMOGK+McsGSjUBgb72MXoX9Ct55hB00bgyxfYWO5
Bv7X7Eb2yIccjG6Bds3NjvPYzXuzK73hsklK98KpzXmfp43dMlbFVpyW9XjPl798Dv3MucotMe0q
pjrx3WAt7ByAgIFq6Ra7+1DRvxEHYxnHO7pdKT6qLPZP3hSFxWlC+LydZrXcGrWCHmGiMFyFZsla
RiMBRk2/fHGS3iXNuXH93RIRXAO1tHHDOzDQlXFX8aS3F3jmlujAB9mIL7BwKoRpvUp3HU8s73bh
XvfE3pAj6MvtZJtyk/upgfWHDF6j9/qjKr3bKZQX9DoeoBnbl8U0zztpDCQJ2vsusL5V5fKhNaMf
vdV+ILls6xMHOyfJjVjkzl2y24xQ3wtP9N0N8m0cqGVPNqwzJqypqXVftv7VYJHdSYT3ykM5clQV
EXsebaI1FnxmCrG0sOdUy2MsI7Xr0MPvAHXmh2nurQ0bc+eCL12ApzDLf8StlW5dI+n2PIPBFgP0
8EzemTpNHCLg69P4WxFyHd3Q6T4i6Y9hYprGIYV23u9MfEHlynOGOjsKrCXzGnAiyV+5hSlKmGA9
GJQzRHaL8Stg6Z2lajO7wi47yg2dSXMX4IYpyei1izj5anhqBEgdh8Z9myU4Wkl1S9gk+g6lFk1R
YgvjxAyvZFh4cBvoDj00JouqnbcWV7iotnJhcv8Bqd+yQeYdoxXH9rmmrRgnxwocNbXu4F1OXbzs
8Peofk+pgXcdU2q6djKprguZR9jFolGKS2du1TZjH9sSZW7mE3GnE0g3JoHTwQqFd935HeX77Lhg
vwG6+ul6VsFsomNelg95zDVnGfQca+2mlfeZPnJKeHwFQG3pzIUMkjKxpx0DWP+Rd7a7zGdzlusa
DbZaian2N1jr2tuFBYigS4NYP2JJy+9ktDr6GgXbWVh2uHGg+JDo2WT5Q0BtT79EVj3EYvxI9h7p
jXsXGFmMhzYqfrZWYjxiqsvGLd7f+qLXqZF4gQrGggGJ7SS9248o3UKE0241HrsGLAQ53pnbXEDM
jPlyTLPco9rvDpj/6o2akmhTZ524aaqqTg98Tcqb0IjU59EGFI1WQhwR44d3E//vK1ptT1OY90dE
jDaWhjL5yGCsWo2pPVhfQJB4p4g0j0MSl9bPvHeCx2QU8FyaePzGlfU+D1ZsnrhxPDH8eDGZdMIm
XyYrPfHkYxMvVr5anC3+txK5gXhWdqO2C3u5deGM7aG3C1wW2KdwAuqZ1bZ0DUceRry1Xwh1xDMj
iuhooejCJjBxnvA26hrr3DTw3je00hpE57Oj1NGv+mmPSrDYSPzc2xjDxFMeUPktrR8eTR28DrpC
cSdH+gs71/AAwyqrkJeT75yyJJ/w1AsfoJTPP0wZ0C0ccay1vG5jPF7ETp7soVHN3pa1S143lnOS
c9l8GEtPAnJPnOlCKpVsO6MNbzX47qEgN/tUDVZ3PQftfDu3lTuwZaqjXSGbehvr1jDUvQsAEkSW
O3a67iOp7jCuG3tsg0a8DSp3uYHESb5ym+PCxDeIS6bzuu8oyuPLypqskxBG/6j1QgdG6oABIthG
NgKkW5j6pyTvb8jWrS/beaQ5zAbgmAQGgfei+OTHjfzqxWPzOFLsgJfw7+CR7Sni5pWZEhTqktC4
CnHyXorR69ctHe0VAyh7Z3XWeIXwPNh4i53zQSNxFbcK5HQRDdvcJO606Kr2wZHs0ZsQwPoM+Xdt
w91aZVlh7eXcXiIusbYRPIzrqGAQIgmhPdnYodfMmcIVo5L+ximK+EL6hFA6RCue5r4dju0kjQdK
LmujcUGnCZ4dRBhuN/e9E/mmS9NgMwvX/jgnXbkPnXbRCctyU4/ec9qm8BxqFMUyIhG2KrKJ9Gzn
R+eKJtqNxVJtMwyRp85Y0MUg4ALiM9s3RjU3CNf7+qqqTR/Pb5LRD0sdqumZkPhlLOQuDNLhNLcI
bpQxz4ciMLwNXqD5VLnQCdOl+BnJsP9OmkGxSSZFFnxqE6MeZPggslHG+zbJy32Jyp5yP60juP3N
ZQVBeI6beEftXZ9cH49UYA+AZPHpf4FAMa+TtiX/klbuNRpHQ4Ocep4pP1unTg7nsabyiBd26hNm
m30Jxhdb3XI3hoP9gPIrP6huqncwGVMdbN1FWsJGKBiwxXWfdzwHZIfvTNbdbxGV4Y9AgGgfJ4vv
DIT/i6qPjSvQ9MV+hpX/iGuIvdMwlPKE4n/cplP5MVwS1lyPXPFYp75OkS2eLGISjSHOj0MTITmQ
js/Wypr49JedWbFxkcmlISbIceNgbrVV/jJufWsnh+See6JWSJScTZzGPSo8+TGMCXSfZ1VeqNm8
7V0cseiX4BI3NZzJKtinc1ZvnWyoyMLEs7yZfELICHRkeQEesSNNnuWoYBtj8W15yLLMORiUUhch
9QUbutr5hpm52lWj/OAMqPv4FkTpk5kZtyWE451hhz9807OP3G16rnxaLsjd3Ee4Q7aiG67nUskT
awFbNyLY7qnXlkMBxApjls23VGWXoJlhSNRgi6s1YOdxG5F5RKJlQw824vPOGNI7FF4U7yiOP1e0
bveoCJynKg+iq24GFuJhnV559TLuAjmyjhTRMxaVe3tqrXUb52LdthZBNlbZ7Hx7Jq8SLwfyIIeQ
0jD/XpelfJJVyCVQiIsuQilWzrzUt2WOpHAtCWK7j+e23U1DAE/bx8zlUPnEB29ZPmVeuux62Nps
xrwRcVSSVNuOTI412BZ/vCA6QLmrCrMzvLth4hZ2C8FkOAt4kTq2CKsQbD5M1/o5HpqnUqnwe4ex
5cQfrG4CwPj+RdyN3hU0HSzvqRDupwRQzdFH7XSt4ZZfoVKIWwmThAgaOXcH0/O+ui1onLUfivZq
8n0XDpbZ3vq5mR8713CvhF07ty4mF7Jn2V5I6Cx3bCi9IxCOeo8StT3C4ocMlxipdVFjQzkamD+v
hkyAPkxLcd1lEf+1ks0KpYhzj8TSoLXhyi/CnaznSg7VxgTpL/bk+RbBqoCqf4jwTDmrno7XBWNH
+HGkkK57B217R1n32AaL+T0mkHobjeH8HQZfv5deqHYiaCShYKlVnqq47omfHdu9KtkEbaO46FgV
0FfCxWWUiVNIYa5dib5yHhmmyRFHukfRuQzRU7OUFvOvysTPbvQjmQlx19315M19JFXYC8mtn8a7
ODDmoxIBjVAISd/QIEaHwrKcT00jm2NSe9+NrKyPLsKLteE7wQNl+305edlll7OjXUEjuAPEYD6l
PqVs2qrxYAKney7csPjRti3rm+1TZolhTzY6/qFqiS6RtVIjEbL7AKQnvDMDUW9zHppDlGM2kDna
LNXm07rGt7dv5sT4YMv6DstYugG/ezc2tvWt7BVoHqglV8UkP5P2WTp8sMzBXIHVb58j053MPSuS
pqY2ybBhl+QBQslUfGDK3n5SgtRn2RTGKfFzMqW54C2aiuSqQgqz8UtYsMADcv/o1EoS3VERN4aP
q3d3cUhKE04u/OmR44aHYRZz/AF6H4bUyYkGY7cIpfatPfs/Aukv286S+VWbNPfYHFXzjZx2dypX
k+3V1l1SBRPBZ7Q1biZysOOt9DpprQkDtY7WKDqq83HBBCJYWNwtbjaVfuzoPmE3A5bzbEWtP+/i
Uo5fQEqMxW4SXUTU+mjwFAaLfcIo5N5NhaC9FGKfo2nkukZkw+VhPJcwXsuL7OAIvOA7OnhUx9Vc
+uHJ6yZYg7Yo5vAAK5lpUb3QcLls7YRWWmOQIISUGgXNRliWscmHkF2WJctkz5cPbAMEoPGW5RSu
eDfIjDZ3QRoD0y0GYp8I7e6t67SYSv8nHbiixVw/T3h9uOADiyf6Cm07ghjElg8hV2vdYNGNweCO
U5/vcqqW7xOD4QebDQFROOX4ATWUik+BK8uPAyzTj+yeupLSrnK/LKLwR8D/obdcmxNG+j0AmXQL
pNK9HnnL2J7ntkdwFTCYajuza70iMEn1FxW9xJnORdzfCjuO6yMOrqFbNbWdbQy3ri7rsjXmVRSm
utxsSlXvMatllJpTgmokDsoVS0IB9y4FlL2u67b8CQUrERtNKPQerQjdx77J0Fbw5NpluU3sls4h
CJ6h22Kql/EKcpjTXFvgmokzCgRTMfyKQXFwOiBveDVtfn+9LNzXvsJO9v+oO5MluZEsy/5KS64b
IZgUCohU1cIAm30wn+ncQHwi5nlS4OvrGCNKmnRmBiuXvUmRSNJpbmYK1afv3XvuaukadRqXkccb
7j0iaGCBaDBV1/HXJWVn6We08u5DmOB8YaM+L5j1u6ldZ0tvkL8Zxfboy7CljRePLcUELOBlBWLK
0TdVdO6OpKamLp20k4sfEVLwxMBj2pGQkYtbp0KpkIdCa3xLhDATuCRyZxal5V5SlceXUcQAwrf+
JEGCy9D9jgWBAZ/qU/pplE0ZYEA7JX3CzWJ9lU8pXfQ/eYYL9pchyMl5IZ2FCizwqmSSN4sFQRQz
A9jkPTGCFk2N2ppORNkAocQEgmnKWTLCN9OeAbaiaKPjlJbqPo0RgQQJ6sxo5YwII/3RTpSzX8i2
wwBtFuwZqqrfY7uFfzNw4X6e2jA+dZZVvsPyGR4dc/Logdfdtd3pRocWWxJnLRYVrlLyOKYt8EHk
6sIBJ7qPc0e5e5hO9GkJga4Aa06iu+gaaFOo8rMTpp5Z+Dh080eL+v1pJj7kyqvkGbyNJBQoX1+J
B3KqdMLFPAW1h2JZvizN5G00OuWc0qp0nZVby7F4SvryHOhUdDL5BuqLlr0RyyHbdXjoZrASSVls
aMN03kXEebv1RBvXqwSnn9rwm1sv4+hh5rS00GXFzyJZD0qy+qzMnA5EWidfzKVq793I6q+MNiN3
5zvJE4KedIOe+hFEbw/N9rjMiJb8qo4SAnHAN+ZBQvoR4b9LYZnbAv/HKScm3jyJRhbWcc7LvF0h
7zTzvWYm5QDZqJEc3Aihw0DSjccfYBTeEbEqrXp31tjY+owxcT734jAkvVUcdCT25Zq7Got7Sqn3
A0cM+teEbNSWNOBiurN7WMokPQw8FToXd565odD2M7gw3EpIAl/sGdm9WyUxuGCu4M6axCrs5V4I
SGG3tEV21bm9h8qYAapJQ8KgtKpnApB8Tdq8hZancvRJO+Ia+Cf5VHej+APIh+lAn7bKK0TXJmG1
I1POsw0c3zZEoq+dmCyUsZNjgKwAOHtHP9d9SZo++zqbTUy4Um3lj+b3sPcFWN8jDhBAQEOpdJrr
skCp3qvx2uXxA2xVSvVkzOSdB51Hc2WvJ1PJxbrT+A0lZkKIHwzZBZSSMC0ggkX6ld2W4jUcaTwX
fcMDOkQ9X11sQBPYykkQv5aMlN28oldoAVbAkk73bNUbpPNUr2mjFRfMMOc68AhqubK9hrdGeJe+
xRKHtMDBv7zG+hJZQULgVcyKN1DW6cg8py0cfkttMYiT+tidRZbBWI52vq6mfO58kqSnap3zdrDB
gOwAtFmYzXXpeex5HMKk0ZPoRBBH3BblxZBO00VnLy73RNnL5YtjF9XbLKXo8DMCZz8K7kcQluMy
ojwtJhMhSreAMG/dqnmYelkT8FNUzDlmLUWI9n2KBZuiKPb4Pm0iTBiCvYIT8K5Qx7XzplOmi7CW
M5KprVdHd1k6mvAJ2TzXDg+bXBH55j1m9iwT7qNuf+sl9E32bjuVFTjQ6KPzzDO2MaKmqxLb28fY
jdnye7d/FCJcwEgNrUVafUaulV8BvcQv0tgTCXOmV29q/P5bobk0+Xu6/OVuJAtNbWNQpBXRKuVF
aJhleCQWr3DeB4nf7ZR6sAmvWqJhwpVA5NNf6ArKwaqnUWLiiYMJsqtIPG7P92cr35M1FS5Bg7K/
4wsq2m8t/PCe8ZmWkZLVnJ2PKjPDZxO+d4PhXYX53uqMtn/REwj8j2Z4rg5cY5LumjRoT65dehTN
nR2moNdiA+mK0ZMu51RubAd0gJKgdDr6PmPYQA9miJLEe1ySCdfLCWJkT1wCJ8WrvcQJDAM1tcVw
oiufdjdFk5gPC6x4uYaFZUGPqLoIK0UjBnE9aBqipjJKAneEdFca5u0QEUXU0hp8kuTjvUWJHl4K
2Gdcf4U4tkm0PNmiSqiwu+5Wkke1I5NLrEQEeNPqHXeXUS5dN4B6AhPIYx2U4SIvKOZ4JbPWB4i0
Qt7hG+jfskJGLB8vkVs9jpsTc+z8w6jb8RuUA5XwVM0hdIyxuU1QRHvHaSjco1M3Thto2TQlvkYq
iD+hmH2Sukp2XVqve9PDpZ7Fi/wKKSR87vAEPGiUvoHsWQoyixtwQJH4IHPPJYTSkublOKf9Xo6l
fh2TmCx3MdoF8zARY5Ov8qpug6RK+x2bgdhxrWrrFa2S6rWOMWqv0mHS1AaVXck51MQvZDSlOy1X
dADcyTsiplcHgXrDdwzNO5w5xbj9MnkVe+RKOHOPHVIVS5gFthK2xiAkNIiHi5e7ONEQmkddqduY
b2hwuYutdtC5kxezx4GPWDC75gmqtYCwHIpKGXfD22R5OX1DRlEMvcf0osfICdCBNkrDWDoBeRBx
092MXuNl60oW8fVCvxUXc90xWhXAola2UZMqYDZhcQfeOP7GLJvNzhi5scVAJeAn1l5t+W0Rw1kZ
4/4MbM/QYgJnO0xwDTuyT5N41eRDxddKuFM6JuF+9qYcSq87PJOWkQMDGdoLE5ji3qhyhmNG+CRc
mlt77GzEsEpArGK9pFP7NE/GNzex0ysixx+kMGaOwipbz3S0LpifzteqjjPlw0tMbqt+EoFsSflc
0fVMfTIfxKFXiCQcSxvuMba6LzMu1wsDicWJZioLnwSDcqOLVg+UaFgbxKubqzZE9wKyGksh9ZUZ
7nOp25Yfjho8CZiiVeAVehO/4sHQDgzeyFVt69bXwEdsoSl08B94wcB2pxSODbdjP1PiTlducYGS
BAaVrrsSHH8KbJzPjGk1F/2TPcwY/mpCiy+XsPb2XJDzRyYORQCqy6TJhhTaJ5QTNqlNQuiRNMHq
q0pGTrEJhvLDVLvyCn/b/OzVjblGwjyQMd4aT6WhTXR0e47UhFinmfqFQOrNMNHIgmuWH4XGST6T
AxBtIt0kM1arv8EhGXeirIEBnSVC/v+NJ9h8dhbCx9Y8+qIDjN41H7ucfZG01GwI8Q44LfJ9Z6aQ
vsFv/MYo8bM2B2mHa5m4SBAn43YiyvWsZvpBg9KyX2Kkjtlz04ad2gX8cFzCYXybhMm8TS/kdTqZ
v9VE/yyS+v6y4CQcpF8EJqPN//SyJa4Rscw9A+1Sk+6qyGc7DHJ63myphcvlgKge93dqIP0s9/lJ
x/LdM2RKPENnB5mH6OynN9shTixyps/992D0kThJ5lA6m9cKBVHfbmI1DfcqBJhXGtTUiCHcdMfQ
nxvfmDlLv45nR3+dc5wlXKASncsroMr6SZD1qe0djY55TmMG2+Er42Zq6FrY6TcyoWfCTzDAUrLr
JfUBGWj9m/QqRkBg8Um3tyoPF7XIq/Impa2h+aRwW1ejUQ8PLrfcyS96ytqbqkXluDX1oe6JTynG
Yd2n0zzDngxlExi9YDyXcjE6h9vYZwWJVmfsojx0tMrwut17ycAEtYEHt9dxRWhMlaam9omcW/bC
Kp1bZaU5jxZ3hVeUxZx1MSS6dUxptbFwMJRnzLRlB8DnFspCrQhhCSNLcc4YSkPsIaABtZy7ct7j
JODOpsjvYvdsm/pgZE7D3IT79VPZJ00Z1KLSPuCnJ9QaSkm5ZWKVPDs5yJNtko5uv7ZDY37LXZXo
vtaqAeTMqDp9nY4KYUATL07Q13SiuWhWii2A7hiU/9Qamn1e9HXGbSajcezJtj16S8Yx4y5TmqMg
ahG8EBo0Zyi3PfzasZaU26joEMxVjmUV69TpCY2tpjinLQDslO0b2Qx5H/nQHmwj170NDJtlj6NO
V9vviqt/Szx6X6FvKP7j/DNvVU2SZBT3//UfP/3Xv9SX/vS3th/V1Uvx0X3+p376l7v/+v7H0UcV
vPQvP/0HsqOkn2+Gj7NstBvyP3+Lv/7m//YP/8/H93/lfq4//vMfb9Xwz0Woholu8V+rUA8fbfcx
/6hC/f4Df8pQNfMPbEX4WXX2sDMQ4fzw/6VDNf9ga8OuhhULI8Z3nV1Zcb7/5z9s7w92PwzjnsCB
gpUfiV5XDX/9kUEpcbaBSn6O4/0f3z9/3vlfikw+ND7p//ffPyo0z+/kh60HrR9GMF4CH9DZQ4cg
9eetJw2HLGGeNDI95xdku6+YWudaVa9p9sKr4snPnivih3ZYQBfItL2BLaYxUgBtAFvfOyTqzxgT
mbCQ8XdPCBIVOrDm8qnVq9xPecSf7cyTJ5Co5pfOmJxvU6O92LEM3/791fm/W3rX9Ud517cfH/3l
S/3/wfo7myj/9fLbfrTFS/nT+jv/wJ/LzxB/kHRy9sBagAHBK/L9/rn6xB+YVFmRDgN/HTPYeV3+
tfoEP4QqGmeAhbeXdYHu8n9Wn/zDBDsJYUIwPefnxb+z+j4d8jpe9HM39mwgltR8n70+iyRMzupR
IcHWjmS06jB1R6veDvWUpokS7SX8HPWGiqPb//AR/fUc/LjuPxkxzq/Mp2IiABco6y3704krpw4G
VBQnCLoKygsZoytsCBuQ68himBygtqEDzCAx++iKofidyemz8YjXp7yxeeY91NgYZT8pV3ubSOXa
SStIHIDWQfjk1Jyu01XbqlPew5kC9cGFvTS5/iyGn/S1UW37Trf/3NL/5fP/s9RXnn8PrBIY3iHJ
YEn5bJMeeUabhuLUB+QmjrqVxV+YdU2HIVYUO3//mX+qrc6vhdgdhpDtIEXHY//zVlNP9bQwl2Ea
WYT2eE/nzQ0ENaZ22VvmufHBIOf09y/56wLj7SHvhmChI33/nEPeqUn1A6g7v0fLnazqTolsn/e0
VxEBampLnppeX8ml01///oX/2edqOw7vmTIJL8/5z38oX5Fsypk7cUYEO7KLK0elDIQtde5CaVH3
u1DMX1ezjVgFairAAsY8v3yLM2QxSBq5jz1THLuie0/toR82iyJHYDSIEJ6RlqdElZe/eY7+yQd8
ZnBbNoJZ3ujnTMx66C13PivBMuUIstNVto5QckGKSN+L1vD2hPqI39jk2Jh+OLK+r1nuBaaBPJ1v
9BcLNTH3g5NbEIPRQeqvf0r1U3aq37zMr1+hTVNOYhHBRca88pM7oLQ60zVrlfvQKWnMaxmXkbAc
lnfExZxxf79ejPPi/+EKwELh4+NlsEqw9zI+/HnBkAKTlVDuKx8CSPpIPxsndGHow5bMUTKmVE0u
XgDWCtRwOqDOWk39uaEwS6UxXS0FRW9cTs1vfq1fPwPSbNklcWvhCvsFqoTnMAL0PFdQ0RprPurQ
v/yyp7EKjif2/u29iAPnbP3WOREk/oOfP4Jl1vGVRzl7IkkBR1qxyVZEFqKazp7q57//vH9dQ+fD
DciQy85Ap4cT7sfn02EHSnlGKn/CWLG1UpBRqwKxSe3//ev8+mSCxMDKd/bYgtL5xWAaGiBryqjy
aXiOl+ms5Vs8N+CtEQ4CLBVe9KYTbn9fhBrY479/7V/3Wwn0BYoK9mJ2XvFpD+pJIu9VzXuMufe+
YhdZZnicThL5jpmaMHqIF/+dt/CffK4Y3jDusiu4vz40jeFGThniLYzNRZ20Jc8fv7to/v6d/bLr
YGCCL8FJwraHv+785z/srvBzACrzjlcYkLWTa6fhZdi49oHs2NBXxGPfGTy813//op9MO+w77K3U
3I51flB51U+lctVqo2aNCsVojqH1GFqRu8thTCN+IAeETuAyR9sRpQ0sv2pgQTFXjt4ZO5W7Th8X
b5/qMrN2xGcby2++6k9GK343vmi8pUglwaD9Ws9YVeb188ioaEHlv3VN5KNbwgkidEImSbGylOkR
i0F8CovI8+d0QYyZjhGP8ZJ9JBKlqS9oikHztobfIVG+HwI/7W0QFZhsWrBI+Oicz256aOiMJCzU
/kBP3Ke2H4uvC7cSRgQkqt0saanplwmJimcEsaQMNFATmOuZTClUQzCahJzKnTnIUZ7DRc0DNpVp
oh01yCjo8lbNQb2cM0oz4DRq3abD2CCDnGyEQ3xYKpjrMnuvWhaTD+x+XDazonmxARlr1j7zKgpA
u567bgVWXb+cmFp+EBZfqh0g/zTdKAwj06Y2Xf6eOWMrXJskiRyi2SMeNjo/W62eRtDIsJVCbhj6
W9UayUm3wnIDOjRDgzGp/E0a+UwAwMTAzCUXMPKJ9eNfJBBEnaps0QaoipZ7ZJTSEHxXj1RE9Fbc
7Dl1UnWV6Jbq13+/oj9vTuzq1PFnzhGML4P//fkxUjnSimJEZ6pd5QjgMQXmazuonOE3p8j5tOCf
+mEJ4K/j3zdBDLjfk7PtT3t7yqSv99rYXZl24sQvmql5kOlIvOt8U09GlKJtB1EcM8B60ZHZoK+w
TsQa4RfQw5EuYN9aF46KxJVTQtILIseLT0u3kFEXX1jKJEUAyzNKpym1fc608HYheKIJLB48RDrE
dJHnUuRbcyrMlQzDpUVvl3xdzJEAAprytd9NjDwrxJ5rpAv6y9TNu0o16RedWS8RbmE23SX2iHmL
gsddgY7S8RHU5rjqZmxaAUaNm/OWmGyaKgTQSYAVQcumO14gCU392q2cdstAPlSr3o3Z++HmWgiT
oYHHJdErGE9kufhoGCcdea8rb6a6FZdZHiP113RnM8Sa3gZn4P3ZnVM72zhmco3Hsa1WxmAsT1aU
7Gu7tpYXvnQ04B3TVvSisLG3GpgFwMKcPO1GI+vlnv0EI/4ydD6EIIl7Y05vjLHGGd/zW8xro3E0
Z+ctLi3vYqmCVOTdTajP9W0DvO7ONOPig3jhrlgRstrJlZGLDvNRjUUrHKLrgaa0tW1z5Gkrveu8
bwha2nNyINw9spcUSGpjcRlFWEr6tKpR17VSDSe8Fc2NIcZ8j38yuSibUBy03to4reduWktZRz58
/aqcycqubS3dJu7QWb5m0CNdR8wF+x3Nvo84nL8SN4n5qh8m70vLiroFElpD4B+ajDkjqjZCLq3n
Xm+M3QTJYVXm4SNKNvOECgkn6GK+0+FAopVAlqY5pxlM9OdxxnSSe4RdoaO4nAsnPRaFELe1ZyAp
XIj9wv6WWsQ6aKL9pmZZuX6lUZpuCTszsqs8rN8QMt0laeeuhtacUEEyEcJBseRQ5F3LeEQbVEbb
MDLNTZ3W+g00smiV6mTJaBFYUQSZb+2EJxYAfOQTnUaLEan5LWpj0j0zr9mGWC2ygOtbtbWr1CV6
UfI0sWvBVMsGPkHy8px1p2n9AYZTX6zLMAtDAopaeW/geIpNLLEHLi35PqMlRKotfr0ts1aRrkmz
z59wNCx8kuTjsmNEEceIZucQ2KvhVCyavkW1pQeDYaMpGhx14Jrt8HAnzyMaX+hM7V1o5f0KFS36
V2tDeOsjMU6PKTdHGrYY6lqt3M8qJJKEcxzlomdAuEf/7DC32ED+NxgWodR4N1OPQVdR9YyYOhRr
BLh3IzD9OJpXxG4n0JinZZ3kqiHjU7VroheQhSlDuzbb+IQGoIb9GFn+KOKHkmbwXnrRXd30zc0w
N8k7KYvFvqzyi7Tv6E6LKHAKuButeKnV8oIwKUflVGbjV6qdd8/mcFPa+Nqqxv6SYihkPdv2nhSs
zB/HAqJLdK3NVXnUkWc+peFyLZSc/CxKno3lvS2TBzfy3pm6nBNx5sOMKI9NCrHaMK4l3rlmMZrA
c5pyDQvlGU3R6OfCvDa0LvF7UW/ScnmwJOOBQleo+9RliaeB07R6iDTD2oIB/zbMKLZd89kT9ase
Jw+emMSKXAPHL4bG9btIveBUHlL8CvMb9R0d9+Xe1TN9o3X0P0xDI3gAnIhflQUZY110UbPG8hh6
TGvcNmHk+jEH70VVWKvWIBTHHLGEtVUaBQglr3N75htaRhJI0uiC8hOtWl7R5qmJtJmqWbsqehsE
ZsHs0MD7wyvo4kACuB6YLhIV0tpsUvsYQETIw0rDYwpKrDBa8VpyF7J2Gm7jVWml99EEnQU3JQWC
aNaK5wSjNMIq1AmmxTPkAoUgL9P3MK5QCScf6PbtPdUbCrK2Me1ulRriHaYawqq00NR7j4/si+iN
8oDArb6wKww6NpNzo0741ZXmoacer7PO0PxRM9UdvPHeN4ryQZ/H40KPf91650tGBAPUxDGpatrz
pnu5dExFvIZ2HZEPQT55GETA8KA//1Jm4aFr83CbqLJcaTbzFJtmEc0czxdCWUHUJjHMC7e7ymX+
IKOkKnzbwNCQFvK+WRYNwcfwkGKB1ER0k1N/Mf+2FDHG002Wum+RM48+eyxS9Eb0a1Qpb53JiHQ0
2RHLUiKYaqMCc1AHVt3Mosu0rt/MuD00ceYeMOMzds3Lb66Ge4HXTr5xPYx9Ow/1tTtX8TuaifLY
Ms/c0P/O72zR5w9YevlSTPRFY60ta70uazZoA/pYlG2WTN9SNW/ryZxXrIkPongXVh1NjQHi1yWu
Unff1vNtbNg7YxrvirIGP1/flp1KvyjV3EDcJRUuZkRp1u6bMefRGiWztV/G1qSfNafMrUMAVU27
DgmHIXsnuVrYnW/bZrxlsIvPAtSt48y+XalLqyGKV9T2Q5VxuXCZs7i4FdMsPjSauFjUeGPGDRvd
MF6ZdnaVyfo+XM5SdboWu2wav1X4q1dMUC7iyGDfQIsyIoRfTdFZHa7p3xCi1UgpASkfE6usKFWR
0VedQ8aQCY8/ny4gJW5R45Qrqgy5Dzt1Y5Ws/o3BB0lfni+86J9lNHaBVPYWEZaNG7eMsys9wuSE
zYuY6bJ8YLT4xs2GCNu2w1OcmdVAfoOO6pIgmYFp03wFd/3Qtx7OgsF7ZgMXfp0sX8MxSbpzcmG9
spyUOgW3spGY+qWtEB6YucD8sgw3U8GipHVRrGbmias4CasVkQRMFJZeQ4Q8h34ZpugQkjWenW3s
Yn2zZ/5On9xm51xkpuA64RHFy0QesZ8t5TvmAzxBNqZmd+hJUCnjVWEzYehG67qkjvYRit47ZXPh
5ClNGZMxe+HVL9FkHDGIqesszIadiGwjSK2uCbRZexprJ7kEhSn9oQ6vcM+FWBbJZy+yvY44VEY7
tPXBPNZrCExH4vouZZyudbflNC4R5U2hhhsNMTrZltZ6zJv3ZIzfHJnsEXii43EgTp/ZgfNiy/0k
2sxHf8pPFLThWjM30KnULpZSZ1vHyVaD6L8RrXlycXII/a4RdrhRTbdFvPAYcmubSPgyTPtEpbHR
vWXE0Uh6j2W/m/l46JLquOjattVN9PDkHq86oW2ibN6M0j3RVX7Qi/A9LW280gQsOfbaHpJ1Vcm7
SRTXSydyEhKzZ9mia7Kmh8rFT0OqFd1nY22PNv55dD0by81P9E/zjRrGCh+hNfmNleMeIzqVipOv
g+FVUJVpd5WmuFJ7BzZWzP6OD3LnKVZBUlrbWCD2jqb2rkG53GpavXHpp63EeC54tOpR79ElSKVf
5Jp+S+DylY0bySdq5oiPBiqInvUHh4BClhRRbFUeHTWbkWglSCszSIYqMKB7XxO6Peswm1FH9Bag
TA8/2pweF7e8yBw1XgECepOz0HwJjfyicqnIqaaf3KI5SbQLxOs68Q4ACk+Ny9FNZB1GP1Tic6g9
gKUz7vFEv+LVpV0k96Pe3MIeuke+4veg1H3l2N8S6Y5cQ9EGjVJ+1T3sSaSVFKtJNsZqsJbLxDVL
H70h9nM5PtNefxnQ9K7CVtZrp3Tvnckwz6LoTVXmy1YtKj24hXWfRe5dHGugUuzmhvnNDbFA1ZVu
ihZ34PLVnrRD29fIc5DGBrklb1WOpEd2YbguovqkZUnud6FCkEPSAUXaFtd+t/HwAjD0EIQ/CXmd
hKP0uwqYHuOWm6pJX7N2gEuqxddVnVNv9ZgxVm7XfGPAfFMg3Vwp+kho2+vHTjexAc/1e2VNNwbM
4H3tztaDZvSoK6de+HkYEURkdIoImeW6lwJ3lBmNGxERB7iCeCVXyMlf0mK4MPP6MuEAOzSLFgYW
t56A84rsMnqB2SXrbjkigXkm4Mrxy2Jmn6McWdhCL6QHZyYoDKfchXH1pvWZOvS91/syTq7Rs18D
ej1MIwoLQtW9bV31nDqz1Naajf7aaGvMBS4ipyojHPUcIrBOLScM8BESJ58Wj+St7KSr2M7YWVYo
t9dA3cuLXKDbpu8RLEP5gKH7A9K+e9IhElzqbjMfKtmYmyLhayYORluTchtdWmNDlle4jydzy2BI
e4Z6SEhbrm29QvIEuZjlylw7pW65cbv5MRr7x8pLCNOao72ULYHcWqD3uOA7ZV1UfXcD+vest2su
rIXYaAGaJJtLZHrgOBi1xLeDJ+8rEpd8sbSnRhdf5tK79gZrR3CQsW9dPibNdYnxG6Z1GnUPYCke
jKTRj41b4XSJbhujui0GVIzZkjzrY7PFpQoLRNgXY14pn4kxZmzvsCxQuZv6Uukt1xJuMBzVG6wf
7FGV3NhDu8VBuqaPsc9R3nOwdOWVK3C24GMq5wuzFSPOKm+fFOGNYZeRP0qV0TEJ915d4I2YEEgV
boB7dg1Ddath7uKmbHzra3V+djHDxkh71pKIYDT5BoO1s7hL585Kng+ey9zMqqBJp8nZaFPbDn4m
Ju+BC2N/58FgzP1G17Ii0FCZsaukaYjyF5rXciXQVWe3TgKanvm3l3c7hJzxZdNp2Y2KquZbV41s
flrbUTI2uPeuzBwMug9Y0NYOoaLnA91EmO90csSjNhZqpwHzu+otJ+q3Bvq1R1xs9TWpxueIISPR
8g1mM/NEaEPIYW0ARN9jXwahSdqMG/BIuU2gd5if6sG4r8Z4MC5g7sh7p+7jk0lXORii+Xoxw3vP
nW+wbeuvSik7QFjNflfDuHm12uV6kq0F8s1MD06EeGhFWF6ab3Az9Yz0Qap0IKQRgFcON954vBFm
gQOPfpbWcVlI48tQi+6VjQm55PdWKr9F9r/Kl+FkRt4NjWCMi+00AFQR1xD+aH3MVXppKo3o4Sjs
wlcRp9l1jJSzIlYbrYDuhwuojrkB1dMiuYL7Pu1zhsTs7RWp9VG4CPjlrF1ftJwy7RQdFpzL69JR
1XVVtsdxGJ8yADOrrtGH+1aaz6VbP0qJShELHq3wOpavKV5S7hyhsWJMtRwTr6fSl/FTnImG7mOr
j7uCvWSVd+Ixn938jlijLyZyadZcXQk4GYNva5UVyLwHZDVCGlgRH9e7NA4woEVRE1sBXpIpKCJ0
qN241yyErYN13S9VgsfCDI+M11+rLK22UTKru7jWivFiUEP5wr0sAlTUuqe8zpqNStz8NsK6ApkW
nCLgDcEsYbqlQRkACz7E2K1OauwA+rTRvAVpxX6WGtykCHm90MtI3PGAv3StOiVU89el16YVwAF0
lVhCtAcuwnRcQwY7d3PfLnuORaT8HKz3dcEdj5i09CTlMB/k4j0teqkdyGE6RVb6hKlqOFY2Ou5Y
esuj5hQsBIq2bk02tf6QV9zohziL11PcFw/Er50L8ELcGRGaZPRiMYwHy92rvvHQYzrTqV68+M2F
wPYmRjE+4mawVnlvPzYIV444lfJr1F3U4UKll7kbjpQSTNFxUJH93SgFq9U8uu04+KoWhNpNoBNi
gyF+p97AD+HEaZigTe0Lk20wSaK+mRos4nVM94knBhMI4lEzs+Mj45FyjTKs2I9lP+xdzN+7ZAzr
XVWL8cFSc4je1HO+mAaqyIYi2qeUMja2R+7qShJ6lXkFUCTPWye0hlZ2M5s7NGyuP5IuNvoDc2/E
/HfOmJD+bFrZgeBrsO05c+FEoOCTRMatWpd83Xn6llrlZnatkJhzg3TmwTTXSWxZBKSCC9/OY+NU
d1EL3S0oTKe97MlVh8pkjfoDWYqcC2adnEPT0meaJDMNFUdXPgN644hQXt+e6Ry+ps3g/PvhBOGE
zphw8v2YhaS4CzyGq+bMohr1utvNtZCBOkcWs73n2r6anfSqJRrvkES2Bj46nqsNMrXIn90oupN6
Ji7LdLjQAOIHjiWIJ0TM/lx2KcnSRjfNjNyk/mLGWbsB4m59AGo1GBJYCntHlLQvnodl6YKoTwBK
xA4SHt4C8anPnWbuSw0hmuFAocKzE9m+Mon6POLc8VwywrOZchH/pGNt6mVAOR+4sj+LIBW0x5tK
T0oE0gORXIT4tC2dCk24XKK4+wx+1Kfey6LjkOJyssQeFbcb1eHBiJO22o8hVhq61PR2D0ZvJPYH
cJuRpxfrW4h7eCnbr0hx2+kL5BjOAghtVvQK5yhRFzrpTcl+KoYuWgO1yB+7ov8+lSDTZT10PF6r
1HRrVIUj1ZuPBJdGijHoxhYOkCX2nBVOxRXIiZI7nH7OawRC5tRw4Y928vs4oW2yLt1Tns42BUXZ
7QY9qd2bHGH2eACTLq1N2CPa2lV90T9VTs6iIheO/0MhXjzHqyum/DRCpJYeYlPNrY8pxQKO1ZkK
gfvUAuS+shpbnfJ5SNsNzi1rF4+j4/mtiEPuV/Qd6WeTqqa/Fk2h+yRhuNVHb2qdDWkMT8o6FYUt
GJUJPQrO8ZtYgFU1NDva8sXoK7Dr2prhZYGdwtU1Oj1j7WUHKwl7d53SVQ1azQTUN26NRbuZbYxA
HIivBUpNy5zwY9a3asqmL1VK+9kz3rQppVHYQXnH4912mED7mu2GVOcdaBZxs9BuDVzkqUe+7eeY
qhYXyofb68s6k9Py3OUJ+m66kXPn4vJe6N1x46LfgHeSm0+vJieYUxou50t8vLHJVOSq+bWNp5ZA
Z0djbBR1xoZbfFisRohphG6/J56LT2b6b/bOZEluY13S79LrhgxAYIpFb3IeKrOyqlgTNzAWi8KM
ABCYn74/ULptlE6fI7v7u5FJIlnMAQhE+O/++Vcrar2r8npzlQHPifqovuePOE9I5tkXITv3xaTG
4NC540fQOjy6yTscanbbW45QgKNzuFInxWtdpZkf8BUjU251I0r0OuImMt87Jt3wDwOwLB/PO+j5
aGy8CVRCH9CsXE0jt4hXF+Kuw3L9ETlw1NZw/nrnROVbIdAalnErWVc7HQ6pTjjQO27WgNSKW84F
yhccTzg3dh3qTi73SgWTc5fU6aS2dRW4ch1TDQmjYKg9/1wmBmA1IqXE8bhgAr0TfT+CWSm04d7j
8Pa9g60SclOOgcUgJIWbXcAnmB5AMVOoI19vMh8sckbzJhxbXrfv19jG8IwwhcXNEYHrqFs7e2DH
PEZf2nzKxV02YtDceb3BPydWoWBlmkrSHVxpWgPmMrxryJC0u7GUmvJc16lMVhc4bgv0UAlgJPMk
njIxAGOUravzg5nk83AICjer6tUfywSwma74SiC/Tm6OFvQ2ZjVjnQ11EJoqCkELx7ySAAaMi/SA
6R/4yRiVQ/qBzhaVnaiZTX0fOQ0nLNvPppOrCh6JTqbvuYbndtf0ojW2AqPC8NLJUkIPHIlLSSPW
B/ieNkQ05I1bZlbNAR8Z7Wjz8FK32gog8mm5aQamlxH7zusclcmRWdzv0p9feaRyyGIDfq4bMd2z
eLfnxPHOeN3zQxFLb49dYXF+DGg5wm33ha3mLWgStdYGRHarluyNSmc4xpq+2WYZvk8jc62163Xi
swtSY8fMPHwLS1tbi6wWvxU6iYedBq5ScspvmvSABM3esm/a6a5syCuXXsK14AIQOOe+QAgiUCqv
xTiNBzsJNIcumdI865YUUKqMSmWuZXbuhYZIsoxVwGfwkB5h7HCZwzz+Dq5s2naNexeFWfYxRtb0
YFB+9NDrZEj2QwCWyDfIqcym+dRRyLAyXLBX2DM8hJwclIOd63CpktU7I+rsE40sZn0CiGLsCYP+
yCMj3WQyrJ/sxuZUgyDn8E6meeD413wlHjcA+Bjbr4RzFiKEBOVYOuWa8CWJWJOi5Xk7JQBPygl5
a25M5zBrkZxKKxxvPifVG0E+kJO2eHXKmdgck1r7I0dFYHDmtzYIKmd6zhi0vsSZUA+Z5b8BSAAd
YxXBthj78CEMOxhTWTDdCsBarAxYdH27rC5B01DyoNoAYBu4FqQ8vicTEibTSZ31R8g30GY8wBsD
Vuw9mBqSNSQrr0CaupWPQsnp27Wh2S6rXR2/WGYozvSxfjSZnW+x+h19KkDvprH2Njwx2qtsfXHC
XlQxYWqqb36SJeHGqm1CA025aKSp6NWOaaLY5m4d0ogLQemjM+KIhCyUQ2urs4IrLBu86VvtZynw
rdCwOfanyU0yuHuLnal9G/KAx4QwHwx+0kVYs3ff0UlHmjMq55PJ5FhuJkZm14GtyE4bZf/puLV+
KOdY34ymO6WWj25keYN/QFBAtYIUiVAEfxEgYaZm8Q7xI1i1U1BTSz6VV3odzEPj4wNYBZgryRZ1
abanYTbfehh18E2bc/w1Dr1gR1eCSeKduTYj2KpiXQ2gJRbViE4MowrPmX2eSRPsLUmGO4gLe1hT
pWCi7g+Rxa0SBBuKEf0nSgc5DuCo3DOQlAz14tDex7nNmd03cpOq2HKm2N2sL5HRNx8wEMQ1zfof
nVlKer3q+ciZZilIC0nUicIwjyUx0GPtsRF1M+merQQtK5xNd+/UQ0I8Yw6dh9H2h/dKV7bchH09
XWyoyo8loNU9ZcT5dp7L4IqAE8DXDQ+9OwPamsHImR2RXXN8xBNifJm8sn1omIqxfU3Ujusfe4Q0
011NVfartqi8XxFHFMfI5UpcjaPyH8MEB0Cg0vwoYdUcqrQLDx2wmA8vkZs0MBWEOu+YlfH8jpsO
VTtaMGqp1zwYTqg3Mdt+TrQ6zZ46MVhvg2tHVxdYEs9mO0bH8ehVGkmtUhiCf6Yo0n1HScDGVHgL
sOPFxOtkwdlO24csmcU+jDPQD1WXs83IQ67/WP4QQwgOKSt/5Gk5rJu66771qe1fa+XUelV1OFB9
3fH3MNNj2D0CasEVFAx2zMYmzU+Tr3fBQlZkuL1zaoPC2LKHqBLNqKXuybYHiANEAtdSTe+EsNIt
RpLnosi+uy02EwUBx5oqB2qOeadcWTtsF/ALhrbBngh+MBxU8v47o1j2N0RDN+VUVmt0lfEu4zQO
GWiMH5HCy/No5o89O2e4oYm3UZrjhNExjhTYbk9qNLlYXcqFDlFhTPGZbuJkJ/s+OuPzaPkiWBPl
IHkAF2hYeT8/zeagNhmL6LbnIl7ng8ZKZcpt1DlffDP9KKAu76BKRxsGglv2XtYzPaAHpPYU/Nf0
tdIW1aN8Nj8MxfMoEUPiEPqbnuegGkDhJgOWwYJYc7FKxiA+GXMhX8MiLBAs/Qk0XWKlrJU9oZpN
sJC1up+QrXrhbeULeUstDK5xoXHZC5cLqjCPtBiSgERNQ4QH3aV/QrwWnBdj4vgcLIivGKPmNViw
Xw6yM/lD6qwXJNi4wMHKBRM2y95cE2erviQ/IWILTqxcwGKEvRcSI7CxacGOVWgvF8p30IIXKFlJ
VdHa0r48t2XDU9CN3Ecz9Ke7eerqZ3fhnBUolW+GR6ZyMk7wqoGhESJTd6jYa7NtviadW9y6ziWl
mhbJiTSKdSDSrJ/DwIGxVpsBoMy6/kQ8Ns/gjqOzBRB5FYqF7RGl5j0OL4BtrGdMHRaK24CysXbb
tCASjIlQUrG0LIYJN6ggsblQ4GzbcFvmFm5767zSuAYJY4uIg/+XijzdLcRxus0ttDA7msd53S+0
OdOuvgVCl3c653G401OvDoTSvW3ikFRrx6n9kC1T/nxh2XG4Y3kuIL6MHL0uEzL3YzTETIbnnzy8
Hqn3BKsXCZctIxOgBZxX045Oi9K4RzOxTv6QG6s45B2UDQas9A/+Xq71yRtHiNXNNAUntaD6GHKr
rxMrzXjgrpZPjcpyWjAXtl/saz0xyTTUAQgua0CSt9sJu9qh8Kd2izeBuy1xm+Y1bNhion0AZt3A
Sc4AznWWeR4bwzlFaCo2oJDaf3Yi2/w9DiZ5aBv2ZP0UO+Zz5Xr6YXAc45n6d/vSlH5zmtv5Na2D
4jJyxHoQqducitBTjxDdiph+n0IcPb/uGmR0e4Z0xXBsIxaOYmuO0wVpP9+6HAzNVY+Mr465V7LK
e31koV/TRehsDEjUa89rzW6t3Kr8Pokyht9lz+FzDKDhd0H1IzMVoI9jQN8adDSTy4YUYsolD8Qc
lMQCirR/MiNxxcGPTAD8sQe29Lmlkm7PgsaeLXdnPGCcGwcsv7610+3CZGbQ/oSHYUTP7tTNiDkt
fCkGVj/C1Lyd0BDBfY2gl2KgsRrrxcFTweYp9aJTUFJQxYncEwe7RGgwqyJpV2OsGHk4Y+/Cp+th
3awtp4t+mG3aMxf1sWkRMD7ZorQ+hB7qE1gP1gdXjEwxxHxXSWaAEQVtFzUY4SuZ5g+KsAIm8sy+
M5d1bEgS2P3+eBWjme38yhgo+vKWU7KjPokIH1uzCle1TC/K794TLnLUxDGx14mKSfUlYEbrkeDg
BloNaDJcV+W9i2Mq2mJCY9Vjt32wQgNOk52gLHUirdeRHaq9FRH+X3nUsPOePFBIsUHkvff878h4
ya6py72G/7ONu1Jf8rRvAKdmJuMrIgpYsr2VaeFuSRtX7uKpKY42h4a1GIPvwK8wOWCm3Be11b6m
VGcepQojyiDbujkgR9EGHWKE4LALsLoeoxufNz4i/HjnbExHvKcDaOaZIM4uiyfE45kvyYjbajMz
xTDO0pyLL73i7LnxCoql+MXyMgPcuAWEz1HloWHNJ9ZVZrQ+02N2UIhezEcdhkFALAwn2I5Jmx51
VLJH59fMrWaRZoBc1CaKGRYVDiTRAcCDaDauOfTbCGPJDvnP6NZw4h7p5ssA4I3Mh3wHExZ9yr1w
AQ5a7ILWtMP4B05Y7dtcJsPBElXOxgF83qrUYLVE5zJQrZTjvzWugVeQ4tniAsg6PQ/UZuoVm76Q
mRfn5agz+43R64dYIGnqfEID7Uo1HxME2H80Xf6L5RKXjrekywX14njA+fVfTNKKOKHTN+pPO/0M
rmNcD4X3E5JSYupx2CKwZi2nztYntU9z4TeG9T6D4FY3BGQkp+DDEIaQSeqxxODKajjeSK4G7MbS
sQRb3YrO3tDUFZOXbSeGMwvXePgjF/A/sdN/ip36OMz/fe7v+qONfzT5t/JT/yV7uvypP8J/ZPW4
BJZiO9dnaYUI9l/hP/Eb+SsXwq1NtMMP5JIN+K/wn/iNW5EYOiQ3dwlkkFT5M/znmr8R9cF2b9GV
EeAcdv474T+bH/SrJ9g0weGgayIxeyY/bkkZ/nqBWsGsxylrcC9UNQcB7bIC8QCZcPGGNaaWrPXK
FYUH7Vb7cbxPHTMtttDEx5U72GJlmyMBcCAAp8AL5fvMFfnKGAD6ttsaQb4jppOxza9k+IVIW8MQ
0YSvN/nT7pdPHSPgFKny1yjh8jJ/sTYvb8Plw1h81Cwgtv03F7XpcPITAY3NQYrmUIm+ZUIcYSMT
URviTy/qxwVef8DdgtcEbeEfvP/ib97qP14AGR2yQzaB4J90gV9u9MmpVdEMmJI17a53TcqsnGg+
Zui2bumMCAUeLR314anKAuMAEmvaxJHxRDhBH5FMOBhw9hdyPvAq9f3cZ/W9LWFVDwtYrwp0c8Q9
bDlbpamgiMvKeF7m1msEIvmewjh3LghWqUcWKZt37tCGpz8+6gIc1H/+qK2/Bz/4rD1Sm7agWIbQ
pvO3Na2MfEr/MpD4XZJVjyjd8qpHE0PDPFfS28VqHq9DICFxZGxIGLVUCIQwUUIBowKqKTWh+Tef
CjUgWKOQ+JezaMhhA7rdMhIEfvhPhcYE/v7l+qAOloQrsjkPCjKzf73MBwH60GpBirZdnV8ta/wB
BnLGeQAQGmtdf4boGLLVGJ8Q2OeDXwxocVHrfkxFX9z3AhAeLhtVbKwxxt/b4EG8Jqg0Zyezhmco
QLj5dMVGU2GznZi4FjUjfCYJILiH05SIbicorrvhy9sBCXf2fI01B7/WQzDTYj8mWf2RjW1zsaRo
XjOgbL8rIQ3G/kV+8qmK3YVhZV8rQxtY4xxj6/fM5a0m02eYpP59MJXBVnVD+eS7vfxU4fzcZMH8
gqJfvqq4LF8MP0f1sXBGe1Feg6PWcht29XSDREUogoPB0n9bjKdiTr1rNVX6okAp3jcoSZBdevEq
4BHeudY80pKWPfr9rK9IFeCwAdsA4mry4UkII0WuAqJfj/SecAiAcuzDD7/4vnFHDqw9Ir8mV1hJ
tOzKHRaYeS2xV8vOfMc+EdsLtIbkwWigx5SGDeYBs/eDlUxDySmu9/bjiA+YprT0EsF53zDAY2It
Ffe2h9OPSZnKVkFWvQJpk7ve69tb7etsm5mgzbPaYspRqO0/3BJ/X35IMgtyPw69ewE1pd7flp+K
UdCo3Ak3eNDjQvfGCosoVuh6b1dV83s32uaB0L6xgVgz3Q9mxknJ819bIhjFpsl6COVjbXjWBsw8
MQYRwV2EM3jol7vfRpXfTNQ+3/3Dq17Ck78umkvye8mk0dBH+xG+1b/eFLRcCvwZPfDNyjDhsuLP
kMM8sqhz6hm5gvwi6X9YYQ/WObLE1owmvZF5Er7/5xfy9wVleR0kn2m3RwuG6Pi3XMoIcZx5Cmzy
fuzrP3zeqV8zowd2vLOb2vviVNY/5W7+ZRkjUU+EHv3XtAjOogX/9d2TNItsA5rUqpjsuIckPdRv
Dobb710mmEZ7HK45CBHSes4yxQzEdIusWrE9Dd/R2ZxVG0sHvr/WdwZF1qtKWMCy6nGTmQU7yv/8
CXnev3xXJKeXxxt5EUACWGj++mqbwQ8Y2nDgTmTPob/z73nxH/FUCQiNFKTvZRxsrKamXrpKXGLq
vXfuwX8rUgGYPbVOLGLQ9rfKcdTNTYALZ/YEFq8BTGogfW8GJ2w+SmEcEkMlp75vG9zt5SvtpCam
ZlCjSanDJ1K6xZE5lbn3c+e5MXB7buZF8nQW8TOMquAJWKXcqEUa1YjTSDKtjyRj8h9re1FQLW2g
TUb53fhTXXXwno1TMK3muu9etS3QBzCd3lyLkVDTkTxaRYtMOy+CbSJ9DF1eEOxTzqlbLaNwh3EZ
lHgUKBdHUe09abSQA2VR4T7DPLFyE6/ZSrPkyVzHzrsbD9Q+zPkyb6LT8G2kxYTxuqL115kg9ZeG
4eBQ9PSpGezm5i4yNEYMBOkosXYsZzh7Ie2FG9Lz86mIu5GZX2X7m0gZIx7gWlxi135QGhZ6ZYsK
BH5Ne1pIaMrVXXIzUmGfopBxCVqpOI5pHm5HBZd3VHYGRqaIT9pr5lOTe/2+EEQWiqrHk+Dhs0P8
HZTJMcd3FVIcSryuPWvbRh7a9yKtb92fen0nqmS/4EjxLwjBAJt6zVEH0zb4qe+Xi9RvLaJ/K5bS
1Tk9Ftjir1PCCDVYBgRpGzC9TtpdEbpv9jJEEEwTvCg1VnYDxZfMy4V66g5nrY33bhlB5Iar7pxZ
t/vMneVHwdNmX3qY11bY00BajVGlNqKHhTW7Kri0QfM8T3l40cu4IyCYue6zMr9AhaMmy6rcvfbN
m6mNr3SXjY9TA5bewIMArqvvOefWOfmZMIVp29h7opzVRqfhG2BKzHKDF9zn3lRj+8yoQ6FT/IVt
tH1UUSrOZpQdhZiDvTXF7ToOsulLUefGOsqr6rGdxgzEZzCtq9R7LTEIr5kCD7fGo1uhl0ayALoZ
CBVsZ3MV7MO8H9bE75npEi6KeG0d/pu4D3BELpOldJkxRcu0ie9weCLC8BU/W4J1f7RvfZ+4d26h
1YnHnP9WZzR6QOmEnk4wGmEbzVYw0JqWyVahOkJachS9D+M1t09QDjVlU2MIYJYerqaOfyjwYOUS
PUh2Y4a3o+qtL2E5UdcTzfWlM9mdYoJWxkPLDfMwWHP2UaroYgUOcU3KCb6zFzMXfD4Tny7wgpNw
CvvRiReTa9B0LyTjn9Iqck6Frck40M1i4V7nQp7B9bkru4qpC+rc6UAfenBFXHC+WSz6rwaUx4Ni
7XkO8hl/nbbVG1vVeItpbLrTImLeCJrJT/dELGEX/xxGYhVlMAmcFcRNm1o2udJldGm0nrfL0jT5
0eCag9MW0zCSLOPORDH4pFuFmBfRoQ9jrL/7NbJQ0NjB2vAneqqWEaqVRdPZ/zlazZP5Xi/jVn8Z
vAZMYAWTWMUdv0sXtqLvywXOVuDkSm923hVY6EaGLDmQrY7o/Lc+8Q5K5vbarMbmwG4m81+AoyMB
9ctUmP1RMrzgRKoFXmgkL9eh8GWX0Op1j+oRfZ8y1W2BvyAS6iEjfVn2876Lakz7rsZEWrXhQcKn
ZLSskmuMIYM7j3qo60ChwlNMYpdloaIJnHiVwf7axD4/d4QOkJdXvdVSaEep98fURcG5rlR5MRLG
5ASng3Tb9mP+iTcah3wzF69BGY1w8zxme+HUPcWdwcI/OduQhuBvsneGS+ohNHFDW9dMVnI7+JJv
pnd9w9vooCq9Uz8yB4wywktr8O0Ma2HHNOEecRfcIc9/9T7VeFhoIRyak8U6lq5Nxza4A5Z7v6ow
kdl5Mh5M6Nn3Ce1/lH64Vii3fQiYhDxoaY/PiedyujNLIMkjbN2R3KJpfQ7QNq17uluYivz8m1Iw
gJdIiMhh4s5tMAVBdCrqyXRXHVmXCpvCNNgPTUL06rOTpLQUr/jaqxCIhnJE3q8iz6QSonSmTce9
ttWaPnpzdnkAp/AV91XZjbehxIuyxvtFedY4W1c/qIINI2NxTF0W367wlmaD0RpvpY/FbD0xxCAK
UBHm2OlmdATs86ReptDsUc4q6XKuVww3WzaIjMKTMtmPNCbc8RyXL/zleU0RGO7QjxAliGoBr7YR
4NiMZOyCrQq/KvNkDR47qDp8YEX72VfmwE4G7HkFKvHw86WCK8Mf3rTJfrIH5gBm0YAdzK0r2hvC
ZhNZV8ynAzWFPIw5vOExwW8rjiFPmTsSVUs6Znn3yTjIbQHW+ZEmRoc9t63UsyL1xIg+WkQ1oQhV
t2jbe6OFIfc4Mte5xrMCTMp20qEbSnFpkD/G+0hXTmjtUg6Ump5AjAD6Z6WICZYZD0Uj71xXR5tZ
iPy9CiWvg5JthnBmU71LUs01Y/OgerQr6ddrK48YsiF/c8EqUmUdUr1Y63Lm28AB4rcb2/C9gX+v
iH6nqaLIK+BLyhtORHQ2DtF2Qkg94KBw7xX7RNwBlmTqhFtNnfPRnKwN42j5IiPFR8dgAad1Y+tP
B2r2yzRPcb02Z6L17ChG91vOkOXVkj3jCWWNI7xc5fS3FEnkd6K96cWRilEbqQuCSnTRkRrdBHZx
qpqwbkB+uPJG2bmxLV3f3Qyg5hV9XW2+Q7WNt3ppGYvN8gG3N/0TrmVfsC0eBwM6sgbu/yDBy5+Q
bodr3MW9BTYckFE++uEXkWfNuKWs6buKcfstmaiIssF8OhCvze59kVYPXW47l1ma7UblJX8OZ8xp
oN5hCw1zOalpKTcOO4ldQIP9hwVUnNUH3N6h1nmFmWayN36Y5J/aDzc8Pvaw1WVKxVbATqXqioNl
+eXv5UTSqwhb80sVM+BbM2qHNey1xPd3ZV1173ObL1uVipTOoCyeIGGWuKsEKRxUGn7KfVMDdAiI
pODXqXRDx96cH2gUDSeeoCI52zWPaYyH1hHCkwR5WFkNn7YVdmwnPCs8wLn3z+Cpxx9OkOqNk9tY
8oU5nqy0tx5Tp7Hp1ePkf1DOHF3oNSs8pqjTS2g7r+wxn/w4emhizCDkwpuznrAK5l376Aifijaa
oBB/mo9ICbVufazLMVf8fTWykZpcCuiMgbDNCOhwP+GkiwdTriW5aXov3AkRPYRW2vOgb213vI/a
HnulStW9LmbYCGUafCXTa9+KVhJNHDKBPzcoiV0W1MG58IqHqYkuOs9C+Ecdloq4Tp9BaLxWCmuL
wEt3FWX3zehD9YIdN8GDGePcT9Ik2cA2Tw4y1C/Y6733bjQoEnFwzTWJA8d1DjTXQdsQ7fWwF9gN
1k0G27sZeizPzLZ9wKJpAvFUCyPSEj6+aNvh2xfgONxnaU+XucVjovJm+78TFamBfkPG2Dq4cngh
NzhA4GYn+lyy7Uwm896E7wgLkhObsJoP7bWPQed+tzPrtexZ02uzemzC7ikzGHzE5J0yyL2x+fzz
JPY/Ovg/6eBLU/y/18GP7bd8+osCvvz+P/F3wW+ghBZMDAoJB1gPDZo8bft//pf3m4cU57NZMnGl
+N5yRv9TAXf830zJWRcwmsPJF8Xx/yngwv3NCdiLIqnTQPTfVcD/RXzA84z6AO7IBGPDZOmvB2vl
FkttTUDsK2mHc4oV2pM0oeStLQ6YAeBLuExif/ls/j9qNZQsfuov0gsCNdATTEuBg+QO++hv0gv5
U/jiIQmBxmzzexM+w2lyTCgSGWP7ams7yvtM/Gz8ne5u69M1WmqO7TTQ3zTFVO3WCKb60+YIbG9/
luEyHE8BsIQyf/CLXjxXpV/ccVwgFgIvI32RqUy/FcRGWcnDAMdpqmbIDAJ3dYXyVw0b0mD9tzwJ
4olTi4ShzbxCbexBTt+E2+sa1rJRp3c1uz/crp76QGI26v1s2eMRW2AZ3EaLAQEFTU2UvFG6VbQc
r5waRznFtX4h9mQXoCt1hqYho7IX8L/ZF8y82hqvxA9ptyznOgzm6jSo2fE3cAh741Da4N5XsZMi
6DfwfPCkOTV2JMxN/P+Sfpx4YwiCThTopHNwc/qJn8BpLimvWG7Dx8yPLKpq56E1ixNd42mwpUKh
knuIgoW6N+wlWE+4VZFPZtR8i7SYpw2nourdnOmbXuVZ31/qvimCXTI7wI7LITXudZ/KJ9yVy4uL
iFrlRjR/ptTNInsk0rzXbtHyRroh38Q5RoCNTINx72a5g2WotMUT1o7f81y4PI6yPkrX9oRGsvSS
eOaddlMX5SJzWmwoVeeQeSgnyVnUDV8TtFx/NxUdEt0ciTeN1+bFBW8fbwKeGNWJTIx7LpvIIQEQ
p0GyLWWg902asjFrudsO3YhexbA7ZKs+pU7rrINx6HluZfSDygX7lQYdXwZVMrw7ol9GdhdAHx/X
KalP/V6BSOCrkgH9CRRs2PPhj98PZSKIzmYCufIuaXkc3Pmhl72N7hLSCdBEqSyapbfJcm28G7pB
1vN9knyGY4Z0tHIGOgPOVpxdKgOvWAv2fu9O0t0NwMxbvKtjWLCxQoC7pCW9u7umaHW9DbqmKC4J
rBh4DKRArY2rEA7WLCtczK1mNLudm4mXXJZtVO29IvDR5YlZAKERVWyueJ71wLJ+frkpaYF5XXmU
9RFjGP+k9/5b1KNlgYb9y61vMg5kcGI5y5zItmx7AQL9MimiYzNrHIvCqCps9fxcDVQmHAuD/pSN
DFMJgpG2Ie9OLW1ohHoD5d/PQ2jhUXCcsgZCDtfkJELSbZi2EXg4pPkgK3rKIeYjNbC0/7KqflqR
bRGexLLA6aaJJXOHnJ7S9yBXZAXgGgNdNnVSKKwVaVVu/bpHu6QNUZwrhLNkUbWq1yjqpk+oaKJe
z9pMNlFm4lUMiVO99Vka9zuafmeS8pIN8y2dzOoJWFMWbsh6zB5wE87+PNExbhA3lM6ba3RztDcC
b1lmMnjaEBEChy9IS8F7KNOEr6nOPBYK8DkGKByJKEfhcTYl3JTMVvzzEnNoYKRj/EIwaxrO/W1Y
jMWjllRKb1TUc29bXQcr27Lu7ShC/jSRv9+JQNwb7If1Bn/xcKkSXe7ixus92sQG/60oC41VT2kE
0nDwVbHLCVYaT1qwZdm2A2IM0ZGQQ3iAUJHuLVj774NVeq+jiS2LhcrDal0V1TvHwOYexXH46LRD
et91swDBMJl5o2pIZEWZwGQXHzRDFCC0arbtyClxnBLGhhO6bsnqWAczo59mRSuj3HRGUbHjJYDr
r1i3hwgLoXjqw8x3d6LMBRQVQozbqHLaLdXmcBlxrcq6uyXT1PdPQNP5O0OvqN8XxMLaq6cJzpQW
nNqi0Z+ByLfqmmmE2VMAR4LaRsXmmxgqtnAcXel3k1KWYEXnG408mZHbTGFEC4CfzItjEskoyqzZ
z72dz2irwSzC+yY1+uEzwBpviZOUNXAUOi1nszrReVqoXetoFJWuBsNzK0zFYtun/Gtm8Lha907t
6B2Vr3aCyOAnSt3zV091umsoxMqYP8uwueGOFtmt5umT7cMJBhzRbuhq6b5tBdeX5Ramfhhx2EWg
cuC+0AA42LYYbmbdlelzUdlxfkfj2MhV6GXL716xcHTCXP35PwOChP2Bffoy0jIlP5kuFJYsJjaB
B/IImklA+4c1hG4/bxKJteQIS9X3vjpk5AAZRIWnd5XvxcYrCh2f2hz3XM0imav3PsEKszXqgTV2
GjreNbBLfjGqSAqVFSUvq47nrn6f3NEpN6GXqA13Co3gAyGqcdtN1MyvCeTz5w2OwOZe+aOV0SrM
AHKDJIVXD7ZiDseyjZvsNnhOVXxp4YSAACAOzSX9c2lMJaU+G0Kx+kuCxTU51lPKXoJBQuB/tz0J
c2I5OAAGQU/70Woj+T2HKfrY2gTx3uMyQP/ulNXugGifsswCbhXNwYtIAU7vBlc7X6I68a+qs8xL
PeWHOCrYquNRZKFcx0udqt0zTcHhvU+0f6S6pv3a+VOztzzYqZH7LKasP7jMC9wWW5uocfxxCPJv
nL7zW40Pe01NCfl0j2zmWWRW+NLPPBO2GfAA/8Gzyy+lKH4HCMYuQNEssDfz1jp2c0/2DBcfnz75
sJjFGJeTdIYn+kyJYSe2+rQL0qlLZuUB0McBi1iz8yP3lSc//WQlRTHdjE+JWFXB93zxwRZtYsc6
kF/T+6muwqNfdh9lW9wLE0+Z3VJqbobGk8FmbDVof9rI5YuRKNV4JepTM8lNbYzPQ4K3vzXjHQVu
8TqgbezS67DlcqB9mHSbMSW02mq6Rb1OXX1UCeeNxGYFPj9KrqT1XmAWYNacIZlFDFDJaoUrskTV
m8UUjxrSF2StM/N9b21a0alDDPfMGKMdPS+Nlzl0h9S7vAnvIKcFbLd4FohuPkdKQ5tymed2oUx2
Zj1CDhDtWYCRgm2RPvIEo8RIcctGTnGyK5ZRdmQ7lir3dfYnFAcPiz71todYAyoJSfgfmUoeo5bU
c6KQ28L+awX8fE0XVLSqIYkh5xGGpEEZPUeSiY06se8SWFaSDmwQKpEtPvHcHCmyOZSJzexLF9N7
SPwiXocIpxR4mBgrzXJXWcYdLRlfhEx37PlhS8gJj+rYtNMqBEHhbKYkjbP1MMfdzuxF8FCbEmOg
aGtaQb1ThN/02pFTM4ldrGO6N1eh7F773n8ghG2sOp3ctdI9oP3rFfasq52ELNwjNWqRk+6jCvQN
LWYT5uD85hp0BCOvbT3PEdFJGmSel4NvvDYyEkFGJT/SHm7yymFfXyLxIUauTNZHfMDz8CCDcUnu
B/PWHfIHqwGgs4lIwRAZ1i3RPbwA3wbqyOeVUflkUquxB6g3L0nUtO5rYCT5sO+t0j0MpZf+X+bO
rLlOpFvTf6j5AkjGW9izJsuSrLJvCI/MkJAk06/vB/v0OSW5Qo7qi46+qahwlYU2GzJXrvW+z/u0
mMlU86syQousHvVk5HjpX+GyprwaK4Y6w9K53GW2Li99MsvHZvCtz2FXp59CQ0ov9nyiFPYo3a9Z
OZa7XuEMaCs3+IuZpXVxiMH7TMxobzGwWNadrsm93C+Sezb36S713fKUeiXau74Qstjrzg4eldRY
DhEWcbBPVuQOagrbTa6Q32QpPD4e9TXdmeiHP860r069mfmfIBZ1EFbAWZacG9kmqNwPHnbfO22F
n023q/ZBiuQj6vK2KoH6pq33BWfFYF2H2FIJiNJpivWDYsGMQInIo/RGHU0oWON0BcTRWen8IyTg
aRe2bdlBozNycnTkijwxQXyzaQ9w/VuuwkiYkMm0R/TijRxlEo5GtlkR9c7XGDybRTXc1nmKh72h
RxEcGhhfhHLiYtwZZsOHtim7iTVTILnWzKPkkr1/JKVPMHzrs7vaAL6Q2ESIh0iYT8j5zUuA6BWU
OWPAXg0D9OesYH41Qwu2kYBybMurjqWXoVzMk3rvS1eBytGr2HlAFLobi3g3piSj30VtqeQBfk4H
MWZZT0S8wAwLEjpoJJkiNrQUo/AlTcevVuAuR6EK669OWoKgIWiza9w4yGTg+enslGLY+Etpb9yX
NbmqmCuNUEUIZc0P/hQeu9BFl113wymhZ3U2YaehcTRYc1qVuLGLkeXGKjr/ktp1+xDM/jOza3On
1EhYlDkqSK6yuc0R+sdD4x0V6yLqZbu0dz0JzY+9Suw9WyzRJAnWirUjHjGkaL/PKyc/OSygpwH0
wjkXbXWA/kiW30pzESq8uvI7oz82WoQUO9V4HnoNyDsvvfuRWvte93QPm7TzrgbX/YEDozpLoBdz
1AVjgiOUVL09w7iWhJE2tW6KUpsXT+n1lj5hBeACdxRxU0ldf+0CpbDjqrE5Bwz3b9eZnPB2m51g
wtr6oVrxaouh9N8PRk+FRXJscrSMddj8N8YXPOsZhEwanzSLZXX20RInJ3+0sPTLCk2HAe107b32
ShHLizF/yr6zp+ItCzBNM6GZ+8vCmA8JH/5hMU1EKS/udM/SowGcZLl7zEy5bN6nXp9I0a6Oo7Hq
IGb21NOYRfpdMqS9JFVpHAp7HZ4GZEDkxBTGglXVBHqbFsyS7Ul8DDnotN+dNvHM2B48BFQjyTlw
28Lpg0So4Rwk6lhSuh1wbtHiJ8NDMHbBDVGx0DR1Nb6nlwTqaTX86bhBSRnhQv+IVKVZrBdnhdRF
3u/8OJnWOPJCB9kPrJ480gUyj0/I2l0mXl4K0mQJRdw5vZwO2tgii0car8x10gDtB7q13djVZdzR
IvkiJ1sWh7AkfQvfgD3feZMRiAsaXGYq3uCCUYRw1/pXanXvq2HNXOCHYdsf+7H3L7Q+60fGfE6c
VbW6oC6ZL1BQIRe2DOIqv/gK8BArzzpY47XbhoaBtSnr7o15mS4FA1Z6HTBhbaI1o9IsU86uqC4w
kqmkjMXIot4awGEiO18KID8JNvz9SLmT3mV8/Wk0SaAHC2oDDje4/CPhdHV+tDUppAlP5gmZ32c1
tsv7nLFCeQDeCm6OUmyInUFWN1NCStjASn2tGSEQm5h/SLwsv2JVt66CenVvx7y3cJp7qDoCUDuj
dpMbh1X8zp0aML1BblADpPmTS/JX7JPMvW9R3NyMNNeY2gvna6BX+cwATl3PfTXeGwmEsqYNngpR
dWdzESXTH0h+PWyuwyrnfD9A9zmShdueEtvu0wNrkNyVJJQRrgcPKQKxSD7zgFEvW0Kz3bc4Atxu
5WnWAB8bp5vfr4ARic02KTQwQ2Q9XZpE6SuXAyU5Tt24o3dGNhEsa/c4M0A446kQw7VJ2NFh63Ni
bvCGkrQIzzh1JHQfRN+AZwL4JrloToUoQ2wXeEla94OnAidOGs7dRcpbq93BZhNf6XFMwiphMPKB
y8FK3yUz8+3aoZtVdY3/gaS99UcRIreNBgyLd7XZ33GAJNC747fdh9VIRCnCRowT2GrjeTA0SOyC
WpGhe2teBUHDlJW2Ot+WzOM+79f3Q1+4WF6p7I/VZJTvPBRgIT2YFByXif9xRocZEhPoCyu7aMLb
5hgs7LqH9DAAYKvybx29w32tHXlgNu3A8K0xEjCq8QThkC6NGY5Rbns1+RN9FsnR8toYGp+UU6Zt
nUeAFAjK4c6xTeeLt2j3YZkWrAWKTKzI1AqUZa6dZW+SQ48mlANGHmV9MKZ70DTlbobe9YxmoPvo
MubDMeSI9xaGnT3qu+Rsk/V+aXCo80Ai+n3Uk7LomzWzA7oFFdcPl6XoEd319zqd2XXHlCI4s9UI
ywZli0vvLrGfQbr0zJIQxH2lPevvBHRcKvYBXFw/Z+TcjYhHr7LVLs+qz8eD0WcdItYqSPddZzK4
YXoy4W0c2gNXxpWSW/XOHkCJOj0TcMPV6pnNrT6rqRe3RPwOp96gCxqZPDPkzk1N9cB4vbypRJU/
1t5S3jJJ7KKR5HPufnDl87VcUL+Uh07gdtrTZtOKA1BPodCbZfGtUpU6jJXOxVdm7uXnijAuvtjF
/0Kc03yRMESPRdO0Z7MHq7r34dHQtyxJIWIvTqf7oaf3F1WZX89nPVruA04g0umkPTTPw8iXHres
Y9dTadJU5DTNLJYFEK8JajFE39UQQmUs8/KIdrTLt8z1/L6wORPBELK9T5WVVhCJfjZv7VUqbA1E
QlYn3yZn5VANyv8yyWDqroFDrX4cLOsscLVnzeeqWbrPplGvT7Op1xLVFAxrXiPqUu5eZvQ3k9Mw
OxvLsnauynKZDnURQBXyJMUPe6i5nnoqzh8UZxsBwc9shEW5kd8gakk1fkpesRlpy0e6U2jEBkBA
V34ukucOpif7t7nBsFSL5sA3s1ji3HV5shb1uST/5DL9bAgnP/tbbjVyNK8hbH5lXxgzprJAT+AL
j3LHatk/5UDo6WBlosjijpbLacXE3MdDLseLEawdQzNzeswHKAwQUnrqx9DKnrUMqkuBZ89ClOum
nwfZ0lhwjcTipJSMBr2GecKyc97cMc8jej33kK0onmOm8HQGyoV8h72FXW6IQIjSz97oRuSQs6jT
psgculhDbeXEeVZsML0mjDjKQqJKiXXemsBIZix5SRTAppgItP4rf5uiH2A0eK+ykh8xoiRXjZLE
UKHZKmW55+zGD5HwwRYQyp05HirpO1T2iwJ2rmrnKbDUCpFy6+zzTgoe3nDEsp+KmjnBrz8vfvad
3K13YueY6jZNR5o2kIaRmtsV9h3XJO2znHp268hLam1KiCNQuU+VsucSq36K/fCuTgtuhs20wASU
SWBsfVUhSffJ514m2k4Cx9h68OsWlG07YzB+5/2cXCzhLD82DhGdOylCfsQUECzBpBOwDv4p9pkn
YTeYnDj+iuqptxa+frCAwXAaMs0uZBQMAhD6TZ0ob5Qb2tBSGp+e4K/ciV+tHPpX3CSb5D5mJXWf
V9cZjXuX8bmftPsQAGRxMicD6Yvn6mK+n5NOfjRcQf/Idgtu36/eDpQLfisDu546TMrkO/CQbqmD
J2b+n7CdunKvXOytx8VdO1peUx9yo3TZ85EGxew7hvfHD52hDTMlsbCmYY8vrRo6RVerj5Vv8ScA
eVZAl4AX5nuWy7Q4KtwD5Q3poDyUUAL4pPUyozKARlTo8hZln6yvR13qZwp/NXxovDnpnyzFrOUw
tX67bWhpMhy16SDl6AMS/G7wEfOL9hO+wdvw50cNglB7Z9qARL4jBoIW282A7IpeMWnBRxnOVwE+
Q4zonqBth2ckcWJCNhu9zz1UGIhiHX5929YTuicJXzTX2BF75dTXBsbGCBqR8wHnss0plZTH2rUO
ZeOv9aODGtqL/pdJpD3tNubVRLOA0mzMJUEFQjdT3jkTedIAq5T7B530pvH9+9DQDIhQCpyAFx0Z
k/cbv39KMffngqfWFuRPzyK36KeM3hwhGO7zg7B0PfzB7WH/dlH+bmjja2FCzzzWezWuoJjGw0bx
FHm+IT/SvcM+nfA0fO853u1svboXZ1Edoe+jAZi/0ihoDwutFpR8ZXdfTTU2VDzX7r6wG83EzqwP
i+jcTx1et2mHHpejcbcywQPrB9OQgwszf8czxgeondkhRHt8GVrD6mFvF1ji3h7Fbr/+i3vKmxkg
gg/ICrAFU+CX05jVsJGWw1OKOAPnPNttf06zstsp4c7v+gnlmyD4Aixe2j2+feXfb6wlhClEQDtB
bEPol1fueNXGvFlWaPU2hWVZeWe6xtn3zJUcIEJmz3/KonkdnsJzQ9GKDxFnmQc08bVzp4cirzFk
o8kAkXC7kqRA24mY5Jl8KAQUm7CqBpZzZ7ijvDQBrjD69wp8ksb0ejCGFmt/lglUZ2/filfuHH6v
wKKdzLR/80jar8XtTdfbZceGjqXcnt8FdT2/I8uQcvFXpsfbF3s9et8u5pg+/c2A4Rvv08v7Hi6Y
s1sFDpoAMg5XWSWFRlqLKO7t67z+UJbtM2fz8fzxZJHsgYDh73O+ZVyLgneq5eVUdNtNekXVvsdi
DIC8xiz2Lx9kLmfzHNkCbQRzgPCVoqBZrLxhPWoj+XPjyeec2cOy0AQ6kpvBol+pZWtCsTHQWV6p
sXZvf17Lef0uMeskAIfoIRcxhffrv/9tsplPdg70f2Dasg6dfs5UhW6tcJzBYwJppHfUHM64RwAg
mRZkqvyYrJiv6fF0mOO0Twg6VJqUjsnAUPFWIZJIAB2jqiRlvAQYJoIiL+JkwMeN7zgZabINrB/Q
6KecM8bKJBp62oS0ywCCRwO48atoMVvMN4RKGdnO1QNr/6+xjDsObLQMEtgxbEcwYrLpTSMpoLoF
H2DM6lOQLk5+1VDI2qCaXE/uDHTly6mvBnN4V00zX2KoZqt94mzBhsrkhulgB9mS4dWIDWQXNOQ+
R0oncLZmk7guDDYJ/2xHA/YjRBZgT8Sf3ach8/uoQ+JH9sIkfB05rHjWcTLdbScuMqoBG9oknNdN
uIlun6+SdS39nMpZJoe8sIJL3SsawQ52i+siKMMfBEewgXOPc2qAhDEDAgcvSZ4bBK9UJlmWfVj7
Yb33jWVgMwVEDwa7SphK2fTfq+u8l2zolT9ShAyBMa+nzF2QarjIVddTG6ISfpgLgQpgaUe2e6Xd
kOaEFAX4DlRg9aEVAT9H5HSS9vbaNUuE2HGuscdlVFEljiB1oE+DQHQuuJcJ05z1lCAQGc5DPbNB
12TfMs/7WY+4aE/yy4z3bT7kYqCVqggGNk+DNZn1FdSB2iNPsKN9rcNFdnsIr1vNkjtcBMEeoJEW
nABmkzTPwxOzvZ83YYOS+ozBex6all92pcYvsGiPkIcG6BMf1VoAvLPlnNBpnkKYsKH/bIuep6bA
3H5ZMJ1ggxuaep/IMmGqj2Q6KecbVTTMFrymWG7RB3GArBTRY5dfVdo8FQSIgDxwIqMb651DZ/OH
1Zb2/ZKWFgn0ge+4u6RuVig0nYT0+/bL+kr1ZFsYvzhgYzEh1ha3EZKsvy9OoVeWUliNHeUqp6ZP
mSne8xlZpwIHyDowsez2l6rj7eu+Xnwtz3fYZn2ub1NOvK4m7InzYRJMzLurkPU9Nbb08JbT7bu3
r7Mtrn/f1lEW0NCyLPyePvYy/9VqSF/VGYei7SNHGP6HLLTq74Up+u6UFaELFLvxObhW+ICDq2S1
2r8GXoofb/8Kv93iECOgx2bmCJJf7Z+b8d9WwxUSKmR0b/PHBIRLLZv+Jm/9e8u2EEUId/lWpwv3
4O2rvq4q+MQohBBnIZjwfPxtL79YZnAZaad0gBqkrFcbamtl1drG3VXTfxzTHBHw21f8bZ/jc6Kf
QMWGXg95wisBHeDIYq6xmpL6kod3cFmhdaSz+B4uPUvJ29d6/fjYpsseQ4YfOj2imV/XTA2iFbwz
RQdLlaMIVA9ZGvftINfmy9sX+qcvD7sdLDCUXiT4iZe3MQNM5vSOv8JYb8svrpvkXeRkFX+APUZC
lwjmb78EHT+v+/9MXrpd6L8jwf8/Ce7ecsjeUI5+/b7hE15qR/kbv7SjBOMgHnUtHAe8QVQ3m7P7
l3iUDek/LlZ7got9zij+z3rjv9Sjnv8fC0kndb3J3/KtgFJlO6eQ6u2J/2w2Q8C/VGcca1Cjvorq
fiu6++VzgozLoxlrbwcyyA4wCF6to0u/uGaiYRr5bXYH5wPrQNHNxy6YccouaxVXMHv/1Su+XZOM
YNZOijwrJDXu1SuuPQivSSaRcbBxfR6nuTlYk3Xf4LV/xxDD/cPlXr7fvy7nsBX7gmE7utVX7zel
DmBHgSCvYcUFWCohMtlrtTML6f2rpeS/LhWadA4Crub7r2zUia6kSUaX2qcWHY4IM5UbOXpJwshs
nfIPa8nLLeL/XEy4HP14w7EavHzFVd23NNFatW9FX95motfHvKzEp64o64fBwAvZV7acItuDa0UU
vPOH679cqX9d37V84DAeaZZ83pfXH00z8ebKIDPNC+orCcMB23rfXw+rLnZTZ4g/fI//eD3P9U2H
dERYCK8+b8i6TD6M6FEMJ917+ovdjYeh8IrtKbgKQXD97S1+92uv/TuR458vF3LU4gzkcsx9+fE6
BKoT6S+oEX0DZaNRdbutVRkrHrXTFAbV6d9fD/iGCWnF8nnzt9/nb9utWlD85pgd9kswewc8sdY7
c6rCm9pOuztQJfIPn+/1a8ER0mSDwHTHCkRq96uvD3mDXp0t06wpVgctWlYc1FbMVEi3Pr790ayX
ktHtNPXyWq92o9CevKIRZCbphhD20tMNflXmvdjECKZCo3mbpjYC7Ha+DxJD38ppdq4T5OD2/8WH
5oElhphmCUfaV2vBVCxjVVf8Igtn593iG4T4hQwDR91NX97+0C8Pkz8/s01YFnpn9EEss68+Mxuz
TF064ns3C5lK5ERVuqs1PwxLW+FDGaaviH/cep+lXXJ4+9KvVwbcCGTNmfQGBKUbsUwvHyWYz2G3
dGm9rz/ke+PWsWP9l3HUy259+JcXYqVjc+OzuBu75nXzKXXg1XFcyPblVMI43obTQ+KD2wCWQVs4
TP1zUGaoBKtR/SWHSh/fvv5v95gSipzgUNjbsR33w8sPioFV4Pbv070DmvxK4DA9ra6erwM0Npyq
cVZmG7BjZYz79oV/u8NU5o6L+YNnidx7f3u5/vay6spprE5lFRlOTX/iIgC7wqDgqLOYO7DCTTy2
xnjE5+rtRJp0f1grfr+8TWEQWiiwWXopH15evgMdahWJwj+3uuvBTvGbiaRzYiEH/PR25VlxIBZ6
Kd4wBKeW8qL9w4v0+53HCSMQmrgOeKffynRVNaRbDczDQFx2sQqKb7nTokfwsuZo9SMRKViID5Nl
9n94tv/5wgQBU0EH+Gde3XmZa5r+rSTuqLDqQxi24SbobY6rKZrbtNDO07yM74MMrffbX/n2LP3P
iYzHzHJ8Lij8rSLbeGgv7zn9caitS9DufWwsO8QN8mAGtYrN2oYO0PD8Mxb+U+jtP3xamn28w75r
sen9djbxjGIYexDoDUy8a7CU7kF59niWNSFns7Kt91OggocmRNf89sf9/crUn7R22WtpAPJyv/y4
qGj8WZlTvRe1u+yS0mg/pmb5QS6OOAXaIRHPggGYmu7t29d9ve2CMuEIxvfqcsr28Bq8vO5kdwY9
tTTdux1AqWJD+eEcFlfkQd1baWic376c9Q/Xc8SGL2NDILHiddsxbw0bcbcydnR9VizxOd5YG65g
5OeTeQoY7lwnBtGI4AiK7Dpdw/zGNwzxZdBBv+/weUejs+BHnqR6ZGo0nnI7nP7wXfz26PGOIydg
G0H5ZHJkeHlP8A70WZG4087DYUqqg5funBCXqudUBWrdbIxZi4bjH+4Msxd+7otH3rZJzAh+1lxU
meGrZ8APkm4gKMnbJf7cYF1xx379ZAlChH445VB3t37YNvN1PeeGeZUi9RT7AsmsdyQOFVKtXIH9
H0l/m6sH0ubWHs566pjOztSJnX/SiTbNWwByjvWQZLoOY7IF5RyLrnURJ6GEV2jqugaMoo36/QT5
glDaRS09uX5oKVJzX/tVsl6CTNTVSXPwnuLFlgogcVFt+RKTCD6Dpa69Z5wqWXojnbGXiIYEUAlS
U4GWFMYwfDFnb7EvMMHHD+uibDOWRi+JFuRRz2PT7tb3qZg3Y++8Ba/Vdlk6exR1jh0lqk0Q8GdI
uuuW4vDQhNZiPupgcr6Xsp1PjdssfxEg0PSIAFAFIz8K0ycOSIAq/BpLfjvin2EQHhrNuzUDtH42
sg7xgaxqFIdqlcY1KcpFyvCiVp9DZxSSXAEIpzXp8cu5S4kcipp1VPq4+tnyl64d877voA+RnOgm
n5YJ2MIl7Y0ZW9Lc+7czAWTpDmET7GhY3648ApuXPQta5oMZpd3U7tqgorNmjvy/QDHt8tjbaMxj
Om3qc4OdDTixbwwfEKkrO+4RppH+MvTpfC5UMX+eg2a81S0O9cNkDMl4N45zV8a5liiT87wm4XSx
JOJDzg3GmTAX99paO5DE/Dyyc4LCv4Wb3v5AyjA0R2y5oXtePGPQMZ87RwMJaRlSRJDbZz/p1+aa
Bhp2CY3Gr7tkKakfZl2GIIZdxDLkXBropBsm7phbhsVzdn2Serc+7TuAzzjv8x0WaqvYh8HYjwBI
bSjMXZYF9mHyZr+85E4BYDozFnVg0ydCp6CoS4+CIc+0A8JCH9xUy3Q1O6nO8EMU6XD2VN3AjbM6
LN0VZa0+h1br5Qd7kcn3MDSmW0+RjxUXYdlP+0AYaRiX/jo+CtkvpLlLSSFOVBQa1HIwkhr3xNg+
V6WzKXJ7QmQRMwunOThKlI+iwcMW9z36nBizy3AQK5ql97ZGcLCzBjst7s1JqL3tlnN9RWZQXhO9
QFP4bqDLPZ4FZ8hbsjBFetVRbj3MxEfCM27D1mfoYybBgwQZfS3XuRP7MPNbrrCRAnd0f7UVW/WS
NgjVc4FecLFQNTaaRCrtOsk7p2KgfaKCIC2qknAnYrNTHYVwLc0xatj2sK3NxcAGU5kFU/Qw+cB+
xux1RVScROhAw3caaDlIssEDq1fjOBQxqRcQ7ot0ab+AH2SPokI1nAg57oLl3kQj/i6zksK8xyBT
d3uaHNW9Y6eecRStKQ+2CYBjXxHDM3A7TB2+AwLdhe84+BDehChUyJvJ9+eHVtpWeQlrUzNLsLJ+
by9l8xUlRjmBkdZjsnODNjmTyQN1faZkK+Iwt2AFuKVtY/ypTIIAkcZrIwagOLe7JiQBb1+jLYeu
0U0jWcMs5tgubVJicJ3YN0blMPXPCbE6jUj/GCWtgXmH5i1OwIO8y7K+EzFKkWzHasLhKasdhI6k
khGQgjDd6p9TA2Y62TSqIXCJ5J+MzFkcNHdaWnm+t3rCyy5lPcnh3LYTr3kG9AE/ZjO2kDfsaoJa
s0jL3FUErt3qkAXtqRxL5l7ExvK9FoPve+8dt3NHOANAj+NlcYPvtbmJhlFgyhaFAjFDkddDpZlR
BddATuT6MJRGAO+lsWZieolIQEfia/vQ9RNpmSVd8IYo7HBlAOFn0jwzPS7ugJ7DLaTVnoo7BBX6
A8AM3zylpsZEEKbZYxIs3mZ844Q1NgrVOqei5FSS0ocIdkzg6mRzCQ5AURjm0CdQ4uw9n1wfEoqa
1duN6NDnmIxaJPCim4jY85YcYFqagC7Ik6Z45/UFPhsUlotGPzT49ANgZT/MbQAaflk86wEDS/oV
WrXEFkcMm9p5/SK/lwv15Ln1VLucS97z9NAwJCuPqx5GdXbCMkAukmE48VSu2Y6CPEXTV4LMaAMz
J7N3sPynELELtI/JKgUL40IqgF8n4xrjYtGkUFbLcVZDc/GYz9GmJ3fhgTjtYtM8G9PVqhwbkXuR
VIplYE7X44Lpkjjm1jf+6tW6/mhqMRd7QPaeddJrQn630rYLKC2T6Ta6msFlyakmvST3WJZSey1u
1rCfIN2g7v9uZe5wX8t6keeFYLO9K3yHLdWCyELwRoGkNzNMG/+EcMZdXgIW3QmRBN0BhScvxrRJ
FGJaIexE8Itxv4Ka8Zk5TmixaI0LhttOPUJUT3OKDt6Pxf4yZZVCxKpCYv9cku1AZ5PUlRCle1hk
Pxe7ua0RZjFpW7+k1mgg8ZJmOe9Sb1oJDICbctfZWAKQEHkjwkGzDDL+4yIHTq7TmsR1pi5Z235L
HcqKPeNv/1YIXz0OzAg+67QCb0aGhLlbpxaDMtVJ8wXlmKwpy5z0hl1QjbtyRKi4RTTYJHNbMohn
jREQ00LlrNFS4pKgLR+UJi7jzlV7cr7UjWPl62MKf+0j1AqUBNmqgv5h8Rl8gk8NvC7GB55+g5IW
eEdDE+P2VPdredeuLbDa0LFXzDUu6ZTRaFTl14WZ1BmduPYQV0IFOo5tGj4uPNbOripMxrTkd7F+
rGW5mabG8muSFIhApaWzNFKEtEwX8DdbnSsofXxYPRB1KeGuFl/r6lw7M26qaSVRy2Qm/XFCX3+S
QRlYUQFSG28hX3i9k0vTGPvRCtInjJrjgdH7IsnyS6zvAFOmJW4NUrQY8LD8znnuZqcV3T9NqMoM
5ggulumjUfSXakfFBES/MQYTK4CZ3kun4ttSgdXzDGGstW48y1PqQHRRwMfqIc/tkU9shO/KalLc
eKR672ZHCHmF96TJWWRH+3OLo71DyTlvlgevb5xTZxMbij0NyU9kr+OSHWydyuXSpVX4YWJ2EibB
F6pJZwuCgW7AVkWbSgyG4CciqXRn+Txac45JLceBlJLhSWKg9BmgjoMzPxmmbvfOmAePzVp0iIK6
BJ18Rv39baIQpSHkZfZjY4zpI8hQ1VLgV/XzKttJfmMgah1DZwARzNx+rm+axCsI1QinNIfYhkhw
k8R3w7VayW3Ug3Ll3ej23aVIcAMdpN9IVjEDst55DabCj0IY/6fVqD2kpCU9o6gaxUx8mzt6zQVm
3Wa29SWdBYbE6GiwEOLazhIMvrf9aI7ZITBUtsaTp0Z9klOHSwd0TpmdlrSYBExQx6nPlQwA7ac1
5J2YBtz0sUqx5sPRJ5/yipIXSEtBbjioGdcN1hjX3vA5XEArRIjVmBznfVVd2ZwX1RE3eE1lEyTp
iWmJ8Hcr0No4m+ZMnIxJtGzrk8KSX1qW+mIITc7fQBoakonEI/vS7cVu0s0G7MqcOo3pKlmPJqgY
5tyrgXEBCDmv6GrmFhJcJ60Q2vm6PvhuN90a5FNZ0Yykb9r5YTeFkQshlyEeSS38QHNlQj/j5skw
hpTBuGeSGGjaqbK4LzrgDZFNEMrJVmyMJzln2EM4enLNZrGDb0Pu4KdE5j1/BTynFbVux8rnOxNZ
Ohnmuzmqi6ml4syQCJyGtK2xoY6G6URO5U/DbqrhHEY9+X2fRJMXn8eSZtBRLYrEgoqUr5u8SlAa
zxIxMPINUT0XdFgIccCjY+zzQGMLFulkn3uJZRCvPqUu5aRFHDyNCQ0utK/9OXKCrgvhvpN3Dc+j
JHWhCUmfoRBuehIDV1ywpoLWEeHNdoe7JVgDbLwSTfAJI6ZBFTJNVNluzhmWsQbgaMJGTHfXDW35
PLJ3kYTRWz6hirNHGilQsDSasRoRI1tSZ17myhydvU2pB/qI6jUaRdm9y2rtP6azqS44i3vjUE4J
Bz1CKglxc1zD3Gte7Z5JSK5NijNjIJTCnQmTAxV1ItDUJirS0PpDSU/Ej3xfajsupAHBskWSxBfK
beXB9JcWscW8Sm+PCmn8Vkx0Hy+O0Sjzqsg7Jb6B/l1OzhgCxiuqvPkSdFXnHMj7qL+igSGgZCLg
jr2i8QWGj4nRH+Qwdrpd11qg8JUDlTRCgrQe/XAgF9TjPhnHJkutOp6buTg0SFUxRE5DezYWr1pP
IwbJr9zTcY1cvynQxUjOvljXxvACmGp5zylWs4GvBcWR4/GWWQZ2ujsDTfC5t+uwiawuXa+6DcFB
USqM6WSMPvEKVTG370s0+5xdJzdEW6P5PiISeKZ+59fOekeonaNYfc3paSyoE/jrS1jwK436nUXh
8cHwKuiLI6MiE1yVndxrUBl+3HTsmBg6O7ESZ7BS+gKCrK81zQMRO8zWnsrazHlMUkTlW39XR5xj
chvAXsXpbOa17U9hJQYChqaBki6TWKR5BcmijaxgRBAyzCBXFSHpBwIUbb3zK+B8ZEvm2QPAHEoG
gmTMpyqoU3xSaRtgRwctdiTZyeFfO0NdFEKZ8BzkLJBtUJtEZLhzPh8GmfUHnc7YP80ZpNWeoNGg
gNKKpyNmEjeBi4bG0MVOVgIWQbdDyFHqVMFu06B/8TQinANeev8hwDB3nTskHtwjtQqSGIDCTIXX
ItSO0CmQxUY2E7ueoC0CRlWH3qOjV3RDhPSKG/gDvsPCZg8hZtKghoVr0Li4wiy3AITJIM9GeWVk
E26loR/pXw3yNgt9vZyltKf0wKCNW5eDqeGRb8i2gDOW+ZrkxQzmetOgVCJwzMuIwU5Db88dTZKH
wIWOwQG1dfNYFzWKbFeusr/THpbH71VepG7Jg8JajRSuzpjzEIRS73W9dDxopSrDc1f4aN77Dq/t
yV2HPkdGRKjYHmiZux5BdQU1fTcZPMIw0etjNyaY22BwLR8Cs5zsA1DF6UxSMgoyY6agw2+Sz59W
WxJvZWWsSHBe2ZNILNXfCT1cr1OgHSwjjptP1/nqZVasMrvBZ1cio9zllB3zNQHitY4ZFOhhb6Ll
hzkSsAzvVNomBmn0dgHqshy7+8ScFTk27B7EIBvs4JErYLTd4nLIwkPARoZnqLCJGWn0FtTYlcbm
Rqc2HndeG/qAx4yeTPWE4DlKMycVGM4WtwMCNNc/nMrwbyTROPZBpNtXYvZOyo4/Enjn/W/2zqQ3
bmXb0v+lxo8HJCOCDVBVA5KZqV6WbNmyJoQtyez7nr++Psp137PSvhJcoxo8XFzj4PhImckkI2Lv
vda3KLFIEovoUPsioknpcRt0X23aYc7OyQw2Qh5N5DHC7ckzQM/dPDirzQkND49m3c0rdFNKb9M4
m6GYOH7KjPrGXkQUAwKS7eKrwU3sANp0nxMhX9Fxdq3ZfETrKUOPpThtfZoFxeDNIAoFdCRU5he9
Qrznz+RmO4gDNdfcs1sVVL89qCLmXHV0p3MCg2dTYvwNyr7D3QBQpGcIt05OfECSGeOfLxz8gVFD
qLq/km3ZBusSxvYuy6khKS1aMzqZsgyLksHR8zQT/GiQptNwSS/BXmkjkJsTYG9Qc2DUW8QVOvQC
tumQYLNh0pd8m81uuMIILHhQKwEVcWunAb3t2S8ppNscFAam8c9GAQw9wBsxX7R5lFl+jTn7AhM3
frnUqsMfCSvvd9D3zh1G31n6BcmCfAK5JQKtTt1+5CXVcra6TfVZVDFZE8KKwycycaoVcs2imScx
lSQ7Soen3S9rJMucENflBBg82mGQpuBMmU3WdZDKApwvQcotaw8cW5t1ue+uUtSlk19gs/1uG4md
bHlR7bO25PZ3vW+qa0jGA10LfKCc5nH6FRyp6bqcVzRu4p2IlbpII2bMJ71lrslp09T655Yt5wsk
oQkKFtr3u85O9KcGNg/Y/qakRTaCGBOBLvnB0zWfokNVNxGBCXmTnkhMy4yt6ZX1nljlIyND3Occ
sf3No0bIVdokhwEaYEgWKgd7b9aM9YM1peAa0iV7AtCM061sNOM7y8fQ3HKGjq2TLlxsB+k+B4iA
PkPG/U45Fu8Q8nIaoTW00FlkEPUUdVo4+1TNWenTIdN3qhN0bDp75YuWq6U9dJSGFMyQvZYDfA5Z
nSdr3uie1EdMbe7EIaqmYdIFbOQrPMkNJ3Oy6LG+q8EHpIEu8pl2omiXvUoKeg30HsduVxemTema
rWPv2yRo3hciwzysCXbj/WiM+vfBRcrm0cJkLKZQonxMLZmh22vnDTso4dB4RpoDZJAuheS5pRx9
j6QYHrndE3ZIDojdj0Ertmd20drxjI2pyPbcC8z2qpr03LAU2XUu1plzTNVDYQN9Y4YH09FKsUcx
OJAILS2qqJF28QNLXVZu90N0lQFTfbZR7W+p611a7+hDEyA2NvYA/pt5EzSBiMfBHyRYUPCQi1Yx
vy94YEZOGMOOifrG80TeWwH5aU6MBs8rc8gizHfN2BMvlbWDkVNiNw05S7ndEn06Vl+xGMp1b2FG
uQX1Ni6Ic1Zs013kGHhs43k+RWQIKyRqrAJ0yRaAwit0rENZmdWfI53Z16k7suh/pGHTurtilRbH
HtqYcj+ug+r8NupjOtWE1Ff7zMDTCu66o3JnpTBazqdVBYvaJCTDt+AyULiUNbZRsD/4w7np+mu9
oiA2VO5SGiaQjwm5hVMuIfISZ0CyJ51bZ61cP9EAH3g0eAswLAPkxjFW62d6OQzPyJHMqeVD+hq6
nU73nWzoNJgWPjh3GOEDpBam7J46BE0g2RMADdC5823TNQ6xpCwjHcmoFk8pCxZNJVsuQHxSUXm2
cprDlLXNHVfHqH2h5fF5zajKJa9i7c/tiiOQ1yGFPrAgUMmMRCMMfl3kToXvfoViS8VHQm5OIhlb
aW21IfMW065OOFnoHC3WZjD2s1HTeS85PlPROKkz+3G0oigw1sKwfSag43CBO3K51oifcvdLbiBX
ZqEfqwu9YlE/OKvluiczcnJONYBtscCqpO33plE3X+nnZlRAq6XMIMLNcbLY3C7+xJhqPGiNmX/q
0yUuThSBbicx8h/Dsyn/vmZ0c3EkawCSLNFi1k0B4l9y7fuZ7M5Quw6BtuEPZFMI/RpsK+eXKC3p
PxMDf0H4dETKrEqovkw8eyjfpy3zoMczjA+IobvrNcBz5D7XK0LLkyjKbt0IWL7X5c70LU6qApxV
GW4ctkmMn3EgaitE0Q5b58o0KKjhw99rUUW5vdB3CHcRc0/iRm1VQlVfJlBZtaXy4aTn/nhol5ag
SmfsyvKyT4HieRX2mUdzrMlGXszSebSyxvwkgc9hMabXOwCf2ZIFU0ARe1jF4tnucJ77CxbyL1Yr
AOI0Dq1EN9Q05ht2AUsp5vyW7JMYT8+OWTZxdJ2Y7tE2jN9nPPODHyZhFWhIzPMDSMmF6UgdsjqH
tEAEyNec+n9wc7j15MjE2a7XmHAdiAhNzjLLzpTvRmvjnBTdom5dKqOUdXSwug8xlTI4yqSLbmhw
r7fK7WCnE94MdXqRqGcuOf1RseQ05MJzjAxjeJswnyAbroz16QfGcBeluzvbnX3HuMVVcF0ZRR6q
huf1XFvmNL4xCwiNV8M8jwRPp2nt3lZmm9kXMiMF4AFECqkxGY5JcnITKF2GygrhMXisMdu/PTb9
bZ7MhBZNhIUzxpESifjrWa0s6gWDnpwDESbT6dwL65p8YGjqYC335spN+fJ6fyW4vUwe26qrfvT/
85V89kUW+p9i2v99XT+XH/v2+bm//FYf/5evfvD/D92tQNrx72W33pBH39rk26+62+0nfspuTecf
Sxe0jgVTX0VAGPKGn6pb0/xHKLS2iGdQdKC342/+hWyV/+ArQAugo9tCm23y67qfoltp/IMYC5E4
8wOarbbh/o3oVr0wEv9rso7DSKAo5M2h9kN/x+87ukumBHMxm58/RVF6TQ/DDJRGOwncf0U0SRPP
UAYgsTlBQev1GWt+FfqZIJ0hSNinv1hOg9BnrFV21cok7MjIGNKSBmRhhD6b2npvSI0urOK+IWY6
G83Od/jXNi08ZWLcMOfWhfeCkHIVJRRsN0HMFYRObXIUjg3nBhwJqxtnP3xLYQvhlBlqHi0+fVXj
qeH8/y0t1Pw5jZfwoseCEHLOmykN27q29VPCyO0FhNAzAzTaAlnEQMHOmnjfTni6i2Kv2+raFMU1
I4R7jceSo9ClpuKLjEaXS1zQNGb7EKeZarSdGc270KQxWs8n0PM8szNO+O+SIEsJW8lnpZ82TrSS
kqBE/2FGQfFdmZxmK8YIesz64rRM3hK/DtudQxg8duJvTW9fhdoUlJgM6sa9Y0Zwszg40BHc7FaD
n4S0gTSx3nVEGRmz49NMYrBSNcv2x66JbHBesaNPIN0WfkQStxkDhsVzaA/iPrKJoS6L07aR5bwH
DwSrVgt6B4cXKbSQCdSD2czu1zyBv0DuJG22io6uCirmBr4FiPSLJqbo3miqGX6EyLXnyVy2MixZ
5OXYFl2GhQyw9IzgmdOMaFeOIHFC6BRU+JrO7qhnd0nbtthgCMTxkkjIiwUHwKEva/s8z0ROWks6
nE2kN420xuLktoc5fpfUMeg/wAMTmUBdk8aeldI7bo2pjfEqxxGdcwLlbyOXiC1PgHE7z7mZD6Fl
dbvM7ulmWMOyB3uiAz7VSNBs54/T2NABsQF1/dATN/Nd1vqTjL48KH0ttHfKlOUPoPXFOXf+THsT
fUSmAJA5isBqoOPdhmQfcUx18eNC4L3BsKOCKGEW2TWtZlpIYf0YyWHa0UMZfpTtss1epL3vCG0G
aMaU2jmz52qugMVWW9EwNYw/7H4aXT+swuqJ/kZ/H099/cVs7aE8AclATLYxCfdG5CnG0b5irMY7
NwCIu6L9PK9u/kVH1QgHYFTqwzw25PWtiOUeyC7ovhDgSfwaihCmKoygKU5TMomBlYL/aYC7MGLT
G3XN3GVRfm2U7qMoJnpwNCfcO/Spo+EXCFxW8Cpx972LNmJRDDwzQWRDDsoOFQIYu9yCYuontTux
2eG632Epy55pJE6djyGqvegIRiLAtBv46KO+MLXMa3OML6pcFs+4P6dHW0Afu6LqpZjMUhoJNNS7
8tDoU7ryjWr1cIgdyYTNboEvn9gIK2VQLhldVP4ftudzt4h7bh4+I6sTUPsmhAeHbd7mlGRlJblC
01hUF3kxpMlppoOOPq16O3MujbJQfqnWzLgBODWwAmVJV/kmD4D0iETG3Q57Y9FOkEhExsUKDtg6
TDNaGM8gjILWP6QOnMCgSqygaHUNZQ7dH2ClURIyOU3NutywnTRLBgOglF9u4S5+3NFP8Ery07ug
iFFHb1j2KL5iwma3AZcKmx31H7gbwW13xjlB/zpKoot2QB/BXtXS3VhaFooVNPe20x7QzdBsHiYr
oq0fDgIKThcZ9S6WOlrFSapw/hJTMlyjD5DGDpDCMgessBZMBNkC1nHWZKgCY+rnZkvwcR+Nla4d
76UuYk8uZIiAxyk7Gv35FmCXkkKGiZTbq7kgSsfpT+sh7A3fxSoV76vZte+RRhLHGI+LSIJ2csJu
3zT5aJyaerky2gpjJnqaW2KcVsgnijOxrMI90/SwnC6KaCjzXaiG8hANnTN8mPNOXC3V0uk+c9Y+
2uVNEqFAmyaSNhjbGtq+JShy3jkGMX87cxShcWB62gHwTvQczHcM9AlUr6Xqi7nvk+e1sVpGloDa
lmvbqgrrwh5Ng1Qdp05P0R7NmPjga6vAjmpH7sToWmqvyhkMFOCYqT8lw7n8RgN/vAibifa36ebD
WRHllsCxDL7T4wdHY7+MiFUBJfbjeV1XEiEFW2fhdXpPWctQo1GnmqsPOejC1YYcBm8P67+WyYe2
TCXUnmjUMYvoS+tyIp0LhIKjdT7QAK48+EPWxdSpnO5AGDNCZFOX3ADGkGXBOs4SZo3Zks8lBo26
T7G2dtuhfOLfFKKsg2ZmYLEXzmTaPigSpw6YlhNiDU64e9jSvwkWhEMy7Y2E3A/fSUHm0uRKCdIM
5bIa3mgl8HVnEYOdtjY/Bv3jBpFClK/VU9E14/dBUG/5zUB8Oqt1qC7IYqyfuyYSJT/tunQNS7Qb
gYyABhjmxwYt4s4oYgY0gCH1jxn9TYgNDBVOhhx6BY2InNT4aJq+MNyL6GBQcyEGTStgWJP5XdXk
zRN5NiUTcwqDKLYs6s4RgINKscqwpLoA0ZscyErQbqAIr8l+jKroqwIXpbIYNKUcnooZzc6VMzIv
ZXsSArx7Dg7TsSL3UYZ2IpnX9cs1syOSOeNhMj+nrMtEuqc27kgtH6LQ4wJbH+1aikdR9ZCszEn1
Q1DqU/3olE7XEuPeVuJARBgizomQMM1DmqqfxqA4kFjMRX+/6AAofaIbKQihLFocth3xQ4WTeJI2
XZlAa2bxABdOkUiEfHgIqsXCEiuzeGLpgwdH3w1V749oqqHSiRol4x7pa0Zi21rBvcANaPdkOzfM
EfFg27fQm2ei5lHIPAIEGSxETQNfX99Y40/RI9MEC0GIRxBJvxPo8iCsorSAJp3firZpCjK5CbZH
seJWjR/ba8jdtPGRvGaB4Yd1f6ryAOdxA0VhNeTZWAtSXxVRWvAfnWxCR2E7ib+pZ+aAkWpzQzI3
istoSOMHnln3iTJ3cgK1Mg/w1OK0k59G8cghxJrGdF+b8Xyb67K86RNhfLPB8PNAriX71opdmwkq
Ep1lR6+qOSM6g7MHSk80gVVRz3SyyATgHqYjRDNIdKvcrbRhJDb11fzuJE72vefPnkA6XDl+DmAG
HznqZ+n/d1nVL6dP/+t/GJul9t/XVVdVO31bfq2qXn7gZ1kljM2WSA1EjxVfFNLcf5VV8h8cLg5y
YdNU/A09kv8sq2x+iKasjqjbssEBbT/0f8sqZf+DcczF04XnCY277fxNWfVaJo1kHD8TlggXNyN+
RuNF6v2LKSO0jK5iMLoG6CD0R4th5QerUrDnYKRwLu6LvrjgzD39vFX+LRKft/+LSnp7WfyMEPFt
GyOey5nmdS23Cqj0LPIWcjitvKsVqB/GS907QvUXf8F/lYw/X4Y72RZcRjA68kiM7ZZsIQyCVbBA
hvpikLz+UdENvq6SfCBsNVHmJ9FPNpokvecBiYtefsyRAXJIbrpiJE+LHY/OjnJEIDrL3c62cER2
7WBGj/rLFQJLv8Bdnecemxuqi8wrygSubakXxmWy5KD/om2GsSP0T5/3HOriTzQg0ddKhBPI38wR
3QSUu4ph9DxIdEOkraJPEZERbpG5wxMMiSJB0UYvN9iiQb4xqks/uUNsSp/MySw65+g5fYxpIFJk
xUBWed6r3usNuk4e54TOZWGfMsKbLFWMZ4Dus48/z+eMBQnB7AvdLXCri7w4oLGK7ZOVat8ikSgz
ztrOzqTfINLLdwUKiRXFXh6dAihIqp1RT+2VBnAERVauqtwvoj6S/n+Uea0ITGwtcs4a+aHMEoIX
imaqzjMksZmX9jFXKkFGss0IEhQMvzx/H35+xf/eiPjyxTvAXng8gGUIZgWv7y/O7JUwEuRFDcr7
3RBqBq3LtgmoLClj9MR+506Tr916Ly/IA+QohbeLx/X4OYrpNWTkWpgBcYdlT9lS5faF3c5jzByu
Tq+7yIRT3DMQu3XHXqNxTZhZfOgHuJr+IDYMR0MhSo2QLem9UkP8ndkFlFUKw2k6sfE5/MgWp0dX
CFB93xIdQaHO3ng7onnbvqoIIBU4f8GxbYJnBIcu9CcjRGavhSnbSZcjxkFGWMenOdnSgGDtlaOP
cCFNEK5UaZ+7ESuBZxQueRRN07dIXkH4+8peBgZQeZQ8rGVFt/2vv6rN0gy8gT8t/dgj5C4GUgG6
T2i3x3UX58xuk3zWUBwX/Qk1mvFODs+Ld/loUXAhFyB+IoPIkebRomBk9qDofBtBFAr7e1HBT4kV
MV0aMShXsB058+VRmpExkkSfCAaMwNNtkmiHEIfPkWAMROeWJFOU9ey9hkVPA8vblB9yI2/uRYin
wHeLikoexDiViirfubnN31dPGzOVwThQKvzs4shWFYHHico1FEEBMTVl3t4l50W5SViGeXSRxPRL
+CFPoITtVKKvJTTtlaTwJEOouUN/UMxBGc8Fg9LQoAlNFlI8e1U1RDBI6piQ95I2NBEWNbljFqLO
CQplODAaoAK8ZrJFMd47HYZU+Bb0tt++H7al//XXs1HkFLseYSm2ro7afFaHY0C2uQpqPvplH+rl
LqOmOoE9q79zITcowdFrAaBSwEm4mlvC8nahf9n9Mt5GO8yrFpiarg1BnM201dbMrlJfdR2ezIEK
9QljTv3QrElyjvcLCVsmysx4Z0P8fR924MS6uoPFH9eQvrXIf3knFfEFDfDqiEgWo9kxicT302jb
mslE3kNLznm2zst3XvVlA3x9sYEJOATxSMQxCt/265fty23ihtIdceVCZkxfyC2rvieERoQYejw9
RT8QKAIp/YreQwdjM8aU22dKXmAJhi87mIOWMT8C14eqc+tg0kQc6ZmakboWZCM5XgmVzEAsVmbh
hVTCbH0GrUjLiwys6wjzlvapbgIuSaJceICrCl6N1sP14KAe2ecdu9YZZUfyRcUsQ5tnkCaLrS+W
Hph2MmxkEE1DOA8k6zPlCIhTqWkk5OarrcMgXYbkxGAyNe+mPKpPaYoQV1CkaUHMsurVNqFdgYiX
Ev374M40UWrgxO/c1q9nHGwQtMcl5xi+YPRwqMaOrjT+G7SEuF/NYnSfETGnJw1RI+dMYsK9nsn3
4un//Hq434A4OBazwNevN7MtmKZVkAGAEIouFDxVD8OG5o+ql9COc9W8czP99uDC3AHTYhkOajMQ
B0fr6jIzX4Sun++EnBHIZrFxWLp4OddkNn16e404Mse/XE1GAMJ0FIdHvHbbe/nlcSmMvKsyziE7
Y5oneiMJERGSsbqXDUP/paaROwQJcsWLtAzrj8D0nY7s9onMhmQczB/vvJvf1mM+ucHqwWl9s667
v323Fv0bNIQ7nlWjP81dc7mayHz2EOVnF3VEukWVZuvT7Ay9j6C2uzOV5ezW3koCsRjRRdUmzaEM
m/ydr2TL33u9wPHOGM7w3gBrsNIdLaaaQd1NyHS2AwEaZocuq4wbB5kh+P2lB8IfZgvKomZif/Bp
7oakYBl58YDcKiFzpHZXyw8ZfOLiUYQ1+w351R/0OKnpaKpqC3XJtbw/z5EKte9YKf9wN/H1Mj3C
rY1r7WXp/uUbDueGiT25SfgPFusEBW5zzjOs3+pAk/96GzB0emiMtgxWCI6LR6ug1eMP1udIC3Kz
6+40vS1P6GIV3xZMFFeO7KOH2FotDMTDuh870/melJW8ePsm+sPzutWH3ER8XZwhj54e2mjzGFkW
6V3suKR506r8NFhFelAWnHxMoM4av3PyYgD3293Bh4avBH0FroNztEYAx0Jph+wkyJO4RvLQFXoa
0IZAdgiBu7hDINpfR2EO8zMnxct38a03/kCAietXZTGb3uSOthVEQ0Pc25QvGEoGk12qFol9l67A
MnxEUukdinSr3r99wY7Ali9rwMY85NitLGgqx6ytCqr1tuLYATRWSNDJirwbWcoW0TAh8UeZ2NbM
o9hfsNIQqkJTB8jFaFCgFdYjoaYaInVcfi0dJUDX77w9e7t4r7bWTU5lsjzxS2GMboPRX5coWUdY
kOvRDtgf1/BsattFCzIak9cTfT6kFNyNH5SklxyMwH3Pp4F5AWcxQarWnDopLrMJxY+3xG53Mafk
w3lqbIo2UJj98kAz8Cv5RO7VVzmC9Q41VYmYbTZ6NkhNVHPQm6siyJzKYdzpbpfnXucCw70TUTvP
wTDE8ScigJDes6V341fsEHN8idaTIiFBsXoVkhjzaeh68xE5Xf7DRdGnew3n+IGjiIlLkza7MJF7
uMxbulpjaIlJwbleDHf9GJrj/Ey4VdJdKkKGZTDifuV+GVMA20WUNAzKWlGy3oik/cAUJvy6pvZ4
26VNbCFuUeNJl1qUr2sYFV8TdOVPmZi7Z4NsBH2n42ZCgLsO+TeAk/iOF2xwGm4f0SdMXoucm7nH
5uahDhLawQ7j+T5KMnlrISXP3nmM/vDkWhuejAeIFo+yjr7oKIL3QLcEN7zSu8uEnqivtNLysrgr
MeFO5v/DcsXuyinZhWXByihe31k9rvoSibUWjKFqP2IrJZQK5P6e3ANzv7aSZirUd7GnBO0eFWjI
fWxALH/78fvD2gHtEwaAta0cnGpevwlOMzLVrFYLGPOh+amBKbblqE5NCMU4G9ynmTbrrdGpBXdL
HL9zDX47LtN+2DZajlVsbniGXr+6Q663m5kE7LVI6H1AmGhPS2N97ImPlEa0nAoN4fLbn5gng996
9EjTeEbKIPgf/3C0XqpW01xWDQ2RvUvmkilHO6v8oUR6EDCxoGSitBqQXk75NJ4ACUddV+iy/TSm
TCU9Zw5t2Nulrp1nThrnTEc5ogWF5cwSYEMiP2nxkKVBv8769yrDcuaVWKg7FN9bavWK1T/1QFtj
mGpxa2Ms0Ta1ZxxjZQ6Vm9xmGKkxXqQuyuGmcEg2dHOdsR/RV9hNGkD7ykMy2n0yFA0n/A6zcz1F
WneHflw+9+AJbvq8TT/gckMIHzkpJi3mU7lxqJliEoiGuOpga+v6pFg9c1+piZSCQYu/D7kg68rI
8BQFg5FykiY5geHpFDJN9JBO55fGpLOvOUnW0FB3lGMytiFkEgbMurpn4xRPD62tcFEL7PgPIQmZ
UGHMjHy1Jq6m73oTEuUxL61zS5DhjJ66SxkS9VY93K6dQTDTTN/9tsoStP1m0yUPtUWiISVqPZUe
w0UYFAgmiIxLkZN6dp2Q894NTerDPlpb6IXmFoieM+DExjnMtmdWCMFQx1qkdSCol5pvDSK/cKq2
HRi0YwhNwLo+NcomMwYonXWVLWV9r8Zpmihoqv6ZiVwhvWFLQW1DXf0wME5uCmpZfFji3rqrh8r9
0Mqh+dhp9vSZcJqi9iSeSqS/MSNgFuxJOt5kamhFi1qLviyGmZVeSpxS5neq12Bv0+qiXckc+gtJ
COB/E2YuIIWIj+8IHSydTym49cxb8eZANNviUoyVU1dAwKJ+qAtstmeWtej6SVoV6TXpkuCdZFwa
p9KpqgrV+darZHIVDd/efp5+XzeRE4EGxdPLyRSE19EznNDZMtzSDhYoITt2Rotgqmq5UjHjQB1t
8e7t1/v96TUA9gFBe5EwCXH0ekVcyaTTCjbkgvyy1BDrBxDn4qYzjPadxfH3j6ZvRRcR0/TnAYEe
LU/FmGeqSohEbbPW+UzUQnblTJrhR+1IfPJMD+FvPxrjBdqPjrXNEzjov76UxigGu1KdG1S1a/kO
0VdnZYROpCgtbf/2S/3eM3kZZXBmBIFIXoF5tAhiytWySqVu0Ickr3sz883LcoZKgazZ2NlJL+9W
GXWk+TDNPOdU291M2dBE73zkP+wAABG5uDpDEmrOo01Q4FFbZTqidjHnxT3p0NqQV5NhrfSHuB/D
ndEPJTytZkFd8PYl+NNLI1MEoMVNJHgLr6+20xLEgQsuDGJ8yWcgiIc9auL8dG7G8mzFtXMSa3P2
Tj30h0rOkUB+HAXFCQDkUY2itd2kqjnnlppNMR1iZghsfCuhtGh2FJuBW7fWNcpi1zfcPnln7/vD
Dc39zGflDfAmXnbGX6oxs2JSjCacdDrblo9IkScKRTTOZJFZkz/UXf317Wv8E5V+tNkymYLxSe3l
AMw/uqdNfSmSDFUM4b5WluxJPNS/RdnQQYFo13Y5Gd1ldgIEwVEZuDOxHHsjRqB4w+gb/78rKxp3
2VLZiIGH6ttKyUVumKVrGI70bQEvtYQ9MMO8Uvj5ZIKtiaI1/gAeJf1eErtJmhAtUuJ42KbAk/XR
PZQi2jSTjNrIq6bZbveV21j3IEdXZNrOzE436SkZsSmH5MuCUzpSBlCyXyrMRcTMsDYBfYlRZ3tT
LZUDZ6CIznH+qX63hRVMTKTC/gw7AGqKDt88K/OU6ieLBuTPW4mfjDGdKvux7JYQZ0liTg+EOTrM
z8KcnCY+fs8HitnvXNesvtn2OJP+YQ4kEWkdrkIvEQPb2xyR+Ow1tdNVgRU5091K+NU13jAyzdzE
CTGfihVDMKBm7VPuZugQY3yUWL6bPmSQMMTaN3aQHux8TMq5182rKb12yZDT1XpraQwx4v65mkZ1
2woj/cFBFs/31ERR9DFJ4V8EuNnrH5gnMTYSWwRlL6/E9NHqk0xDjFUvjU+IE/q+Is4GXLyQz3EZ
1EWi+SlOyuiiJuLzpgjdeghQDnUnEz1CWhW0CikH2yzOCSa2u2fIIkB99GrWv5SMTGhfyqUnEZbT
xVnYCBPLLZBI7P9raDKza0TdfJnzZnpk5dnEMKSWE1kUz/WpqDmzUFgtxL4bnDRaz8Tr98SqM3Av
oVeE4VJVRX4tlniEXV93aEHCvua3FEnYygvmP6txapDuaEFNiEKTbLyKtJvNa9Hs9D6i28r40VF+
ZSZ8ZgD548NU5EV5wFNE8mI8D/Y91Chs53mCP47MnJArxM6aK9/QS3kzImickRdp8/ckIhyJbHhj
ftTjWT2C0cBqWkvN/cHhTNlnTgb9/rBZmJOTTRrenCW0eTTPqhwoQusKkiOl+3AB/RmpnGq3k35b
wowAnCSXr2hj5/Na6WVyGSdbNkQVy/RL75QSDVZYu36KExuXB+KajPWpIkPQTBrV7xeHvL7A1obF
QNqh1gjL96jtGtUuIkAXR6Dp2E34Sxh3VitsPEPD8IEypoPMGo8qcLOy/MQ7yavATFDY+GQiEhRl
6OQHnLebh2df07H5+4IDaqPBSIKS3gH+ebQaLamLRMTRrCBpS9ojeKaWwsexQCdZ6Et6iucxPuCN
fG+7/UOZ5Qq0AfRU6eNJcbTsR7mtiHbdWlOcoJjWxcgDbSQ+B+Q5TPYUwwK7sWbcsPDDCBCgUf/2
Qrx9sONlWDCde2lxcsI4egN2r6e91mU804kqz9RYGZf4q6SXuPHD26/0+7ZKUWcLglk4xDAM3P7+
lz2mr/sOlod0Ahd5IYUH1padkUzwO9TaHlStcH0u0d+RjrcCklOo4QqDARCSO/vo81VNV0l9sO0A
td96ytaw0DqYK3wXpH69/QF/38J5KXpBSroO6o3jsd0C/0xvRhpWJvqcS8It5sDcMtT7HieaXXBF
OXhbw32X5u/spr9/ifAXgZrD6mPCCprr9aVNkzYy0lbn0lqTcUUEPfVALJ3PoDqidypzQ/52w2w2
DpT6JsO7TVXy+rXQHkf6IHs30Po8Gr/WS0Is3Ngjg3fjvH+221Qmh6S0rdVvqZMDjhXhtON9E9/s
rLixccJF5CQsMfCD0wzgxTt1xx8uBj1PUzkMUDETHPMhbbzao3IgTk1ZOl0itl9PylzrA+kSVfn2
N/6HWxpQIoEzqGw4Lx7f0nGq4H2tMgxIagIqrS1ZkFVD5TXNpF2VvQlCvMUe+s759Pc1w5D0sZnG
kEUgmam//gYWAeNg0aQbCOZd0aFwTPrZqGfxQZiaJPgBcTsgq8FglTV7/YYQFhBxb3/yP11kyh9m
TNwN7m8HRoYFBJfUeogesil+lDRTvqKjRvew5XrdvP1af7jKDMKFaSvIi9zcR5+3pe0nrayCFlAt
pIXGMyRfbAaale4xFeV86lj/rPqweedQ/IfXpb3MWkUuF2vHcagQqGLZzIBIgtZNq11v6emPitIH
JldBOi0BNf0h6cGSvfP1/uHSImvBhrONxxGaHdWxWNI0YGEyYdMEM4wtl9uWs1YJZZVD2TtqiT+s
WXxCmm0cWfHw/Ra+oNtaV/OgbPr5YUe0jYP2BNXmboyW/GlZenkq1GSjLXVb7T2e6p8+KWEeBAFQ
d2wdlNc3sp2NsYEAI95FixN9xDg8nNLd1wG+de7ur+8hynT2OSkhQLNSvn6pzHEy9E+odYx1qYwL
IWttF+akOu8gTi7lrtAzeyfTLvzr58Tk4+FOpp/LoEDfLsEvm16jytxRoDh3RifsH7beVF90x0lP
DewRJ29/xN8X5tcvdfQRxYTWnLQmJsIRtT060BQ1tkJ89c5jsf2e1ycGaE8mAF4EBTCHX/Q3v3wk
2pSDqWNP36VlXF5gDQP6wMTrQitXxG2IzPZvf64XiP3xCxKMRyfAwSNmHitGBiqtFOdivnPHZkTI
khZugjWZjabe2ausr8KkndBox+68d/Cu3WR0Db8wXGsPIYOfyFOaoYGJYY5DJKZIS+UVE77OesnT
U8gZjG/ffscvQN7jd+ywP1LKK4SJavuqfrlElDzk8zpavEMCnJTIS6P8Lp7quL9u6LMxnA2JXPZD
HHn9buJk+WMAfGoHWluUmMjxK2SHyIztex0BTx/0VTrR9m0q+6EliQliI9y4j2Mh4gfd7JobqH0h
+epZWUx7RELjXbE60g6KQhKza0roFvQPSa7xargo81+vVrSIEHsa3HzgvNXRDW7gMaUWimFwzmbi
ZWbhgFPNvoW4pj+9fVX/cPJAyMOmw0yQDR6n4Ourmg6LXdhaFoFqqOCoFh35jWJ0PvROKq7oZa8f
Kr2Z/g9n57UkNbKu7StShLw5rZLKtAEamoHmRDEMIO9SXlf/P8m/DyiVdlWwWSvWwbBisjKV5jOv
+diTMr1DMVIgMylpgAVSUXsHYlUQpyUiHKix08y5/duunwpKnQASua81IIJrE76lHnKvThI+uCbK
o4iL5eDVC+aTQ7q81+ACnhN07+9ss5VOs4xtOYaahEhAx8EZaLX2bjKggQVT3deGGddKL8/0Z4gl
S+PX5YjSJG7eUgDdzDTjkGez7rxaUdT+0NW+8Z7xWZ/yvUAz2QEDMKJSCJzN+Yqpn9RC7WEVHG+v
0XXYQnLF1SGLmCqAFf3y8wHRiiKUGBBod6huSI2fHMWbCWY4Ii5I+sACQ4ip7JFlNUsvfUdu6P28
/RM2rkh+AnVFsNj89/cO++Nc8sRLNb4IzOYSFwdEvoafluEuX26PsnFBOpLFamLKqIPyXkXjzYwz
eLeEWKJHiGnAhteUADvhxHdQ0lEIHMj2b494fTQkxM3F3pTHAySIt7pwkJvUq0bg+qz2cxWROdf5
q7U4zTMI6fCgVLH2IQYddERpUJw9Cm5i50aWSss4c8SnEYVgLEqwdk40+li3f9vVZ9c5rPTKef1k
wKqvTm2T9urQCNsK8EandNQT+39dyhmDArU1Gu1YTY0b4yZtRr8mxRxDXy9s8Cu3f8TV+eRHABXW
XVQcdfRZVyHkHKHOV1SDG1RTiU5tUSxn4NSAdVAS3kGsyB6idEiD24MaG1PHUAP+NDAGyqprdA50
xhGaaRoGfWu21NFMc2lQB7QRJtWNIYPmVtqpcYjy0PioZ2H8E7Rl+58dF+P3sQ1rqm2G2/yap6Xh
ejcUD5Ep16Xgtcx5+K+ObK8Ktm3BH3zq8vGXMwKR577PhXuI0nB4GQdTvBDEonZHTXJEZ6gA2by3
uaOPboI73y6fjOm7ZSMcHrRdpH3IoXU5+0Udo+U8mKmj781otuBK21aJvlIexh+IlAfrIXdCw74T
v2x8I4TNwQRxCmVIuv5GpjI0tSFEkDhpDZeyEO8724gOOKk8kr/FBzJq797GuLoRuEGpPZM+SyF5
XpfLS2luJ2tuKnyXsKVtTxVV43FXTw64ktt74bqtIiMmRDLIFfkPb9jlQLAg67rWFmbnGtpzz6O6
VyYrOpqpMIPGLRs/9dr55MUCQoHVT3vqeto/t3/E1goTAFPf5wRwCa4mC0TMaPAgFIHQsIIokXgM
uA/G/TS3BoI1ZnMCUoxY2O1Rr1IMTh7eweBfWV+D/sHlzFGY6AFtTm0wla1xLhfIKGhZJWfkn/Ig
hr5wROv1X4Fg4MPtga+nK3FlADboQv62i7gcOEYrBZ9PrQ2Af3tvOt2kfYaOnbGbvbSAmt7q6V5o
qfI/PKn/lfxydf8zYbmhuJD5462rAmJJoWiGmGsVGiZUk+d5R9QM1POABfsj1sn999vzvEZLygGl
oAMGkNR/1mgJYSphB2ewDaCRq7OP+ry0mUzDRoIm3F84NaS+tFl29p0GeXefO938rhknuvOJLtR7
Bh3XtBz5e2wqYCp1PiQi5If545mtkH2beFPaQJkxKYBpGwqj2YNE7iOYohgRoP4jQNBAE7c8lG9T
iccuCxR0KmTDUPWlMvSoimrIH9zGMLIAjko7SuHP0CaktvG14ubU6qNAmrui7rLEPxecOO0HwN7p
e4Rb5m+KCdSfEFtXqD3lAmWqiGqujyMx4XBWJeby1PZL+qb0IDF2Y+IMgw8fuP2c6eOMCJKp8qPy
PrHfx30evrJtjK+GMWXdzhqb+B9VydB1zdsFRnpmapW1nyK1ObcVEMNjHTXxVxgX1rtlLObZRyoh
PHm4saD13UiXdigZBoroTV7hOCioEQYjUN6jTm+iTKBBanT90qzxklfhtcnRyZNG2+OEFVenMDHm
5kx0jIx/0k7F2SA9+FyOUNUlCWgxTrAKAAcNRtfox2zonRMNXdUFQVLMv2ZPiCZA3gf43O1NKGPN
i5SHb26TAnCBUxsEs3P5zeuIbhJOBFUglHk4AVpCCMlMl5NFtf7Ou0pt4HowKnwU6kk/aYip6whL
cpbRViuCjJyx+zooZvmWu6Wm0VyQWDllVJzvpKgh3KApmd6Ijgz9U9kq+XwgNFL/S60WNRFAc5W6
r5ZB/NL0LlR8V1WW+bEPo+4zyjjCOQuJTXzIEQXUn8ZSEvMVkdYVLCBnePVQFdN8YUsDhVRdMOnT
uqz8hOwS+kh1A0JpN02kpf4AIu+z19qjJNyZs/tBIHRUBGh2GtgYAPgRfqMa0HR6B/bO0Ld1jywB
BKy9V6HtvaO5BwDKhPVqPVkCufsTCS+2nGXW/EBRFep7pveZusuBO75o86zizZbrUbRHCBT4oYXW
2aeKm0ANHPyXn+hz4tlBDtA2Dw5WIN3eyCkv7Sf2nYWkZ1F9Qw4WlFnf2RU8IjSe7L012s7Jq9po
OGCQZr/nzrEiwtpYQxcTlKG5F/RbR3/OyZR8W2oPHcIelUQYro1Dcbgcy1NS2BHyg0Wn/UicuCm+
mtFgWP7UoW24p5ysnu3BRutqnqy03gFVBAyTKbHyg3AGBr01R9HzkHful7GjUsW/U0vMd6bJ192b
oHD6nWJac/gyR02tgVDKHG0PxqF7A39vDvRwjORniyu5+wlVlm46xnPa2kB5xlDqAQsTbhV9MOsB
LejQ2+cRvwip1DbMEBPtxvyVrd1m78XQjS955Gg5mlHQG/B88BaahFNtHto0Qcp31lplfPa0KPtH
2qOYR6AKteXbij37zoig9p4YsB33KsR4sccG29Z2Wm5TN/csJUUOXZ3b9IhKBzJoYY3k467lj3UU
Hq2oo1fj+bIjUu8zv0hM8YueY+oeoGFKofzcsv5NssmbqHxrtDjD2FjewQxePraNqn4VgDjavTlE
KOKPupd8tZQqjXxratvXTJsgF2lZz49CEqzizsic+R3wlui7DXsC3n0folhWtUP0I3IGFI35H9wU
ESJNvJ1pa1310ka5yF+M3l70nZUOYKk7kRk+Wn4YsSS99Xr72tm4CSTBBXoLsBhibP3y2jEawUug
t31AhXH8OHphfJ7D8ocL4e6FGsI9jNFGLCNLebJJSKuHx/ZyuAhS+pzHRh+UoZ5FO7oc5HKT0mTU
H7I+AFTToG8Y5ecSxNr721Nd37A0lQBCEl/rpNBkFasbtkSbfIyyCHeEqMbIMhtNSljoDpAbtBW9
w9uj/QZ4/nmhy+HoaGA3LIHzbJbLqWL6YxWliuxeUnYm5HocRxD9m5dSdQ4Lba4lwPW8Ax6Jju33
EYw/srd5aiJFhLB3EoyNShBNd7EPD6ibtO8qZ+zmYzED3zyMfTz8wFq4/9arDtlQl/bytR11e3lR
tIiczBIR2ZpdR1P3kIIueGbiUQ65QjfvVMDXO0jOk6oiMBSKlFRUVp+0jCtBE7YffS+c6k9qNT6Q
tdVPaZ87D7kJ3vT2um58RZfYm7EYVTJKL5dVS2q0N/IcwHTce1/dzoEd0szjm6EPy+PfDwXwny6N
I4PCdVjYAsiIubtNap6F+8kotOKxU63yZKOj+OP2UOtQm0Xk7DElCjvU19cRX4/g/WT3DFX3/fTY
WZGLvcYSPyD4PR4AwutPutead+a38eWoN9KfYSXpn6/JbcaCKBEyRZImaZcvCL6euwaDvVyMyhkP
q8T/+zn+OdzqQFDIN1wsgw1/KagxnDo3ws5WXSISct72DOyJjrZJa9bqnXhna8tIpjPZKaR6NAUu
twyCtdDpehMGxjypb2Bwta+NGjWf86xYPtye4/p+4zuiEkB6yuUmGZOrObYY9eTRRFQDZY6aQNKo
h6k3fi1mnByKSSFAz5ziFz31+U74uLGBGBhXHYrwZOK/ewB/pAxWioP8ECI9nXVOEyxAYl/RyP1V
UTx6N3WmfbZnCri3J7uxf0DYcy5kJ5U7bjXZ0a0dLXUYcwgFJaiyzbvnwqupMbS6iTza7DqH2yNu
fEnQHiogAU4knIJVYtQ2XexBPdT8ERb9m6YiWjybqfe9NI3iTpdma0FpmcqvySVO8+Ry0yi5ogEN
d1Ufbyq1LrAqGN3uxenQlA2WjuqDLlz3w1ijt/r3c7Qw5jNsCn7gY+Wq//Elk2acR6PXCYxDNJ+C
zmjSV2hkwtlhLybupPhbC8pmpfMAHEFSyS4HEw62EgloSr8sQ/eLUc0gmuHagZJCpP5OqLF1Nsjp
HdQsuO2olF2OlQGo7qbZQoEY4QPohp02PA509041YAR91ybyJsB4Vg/CMe/vWECuS4nyYDo6xCuT
Eiqjyx/3x6pyt0pjFBNJRKtWhvPs5NHJCTEMRrkhymHsEHZ/LCjKvQIUQuutRfvo9nfdmj4FBtou
FJAoZpmXv8AyeCXHtjF8G/7uQOprpdPRJN78N8+EerbcEfk1MZd+O0etuDP41vThoRDmURiUa3A5
uKFPSLXZo+FbYYwIF+yXqNmlod58yjxwnybqDI9D1dr4VOLKZStmfr49+62Nhu2jDpCI9JnH9PIH
ZC41BAVuoS8SnCkGt8NIoPbMk1Iv1v/hkiCtdOB0Eh+ACLwcKtayNMZLhWeNGoqfYwF4LEBpnou6
H+6cVblsqxiPNi7wKJJ31nUdUupRqUWFkxrop7gG6WI+az/LMatsZBCj8XFQOlwPbi/k9ZDE65wf
iwcGyMEa1x1ZVY3BogAjCKbhQ+/aeoBsS+Ht+KfTv3VopH/9bP+mbjmo7DBTSh+Xy+lFmbBRvlj8
XNPTr02jPyLxiV4IlTKLyAHUbGPN053b96okJ+v9hHlwSzgplrfuAE+6mqdDNszQMCK18hFwpPSH
4t2/NNqsT3k4x09d1CKkhZubferwsXnOJnc4zoOn/ri94tdb1+U9tbm2ZJYEPf1yAQY0zt0Rlq0/
VI7xqjpT/L1UG/O5Buj45fZQ18eUKJAmi3xSEWVZhw+6QTqfinTxKarFwVSg8YvDB9qARWu9epQD
AnVMBD0K4ZygUoXB7eE39hZBqESzAPAwuasuZwoprrSzLl94Xmm775sGkYJdCk+N4EwXzdMweOLO
h75+ZmmI8pYT2+k03lz5k/64l93UtAcEzKjxoZt4GrDLCtC184Ikd5bvGt6Jx0x3Xm5P8/omZkz0
B2mSkLggIHU5pmLE2oQpDYXeNkk+54X+oQ1dbGk8RzlpI/6YdNtU3yUYvnN2t3YSl5/k2FCxt9eT
jYo8K9EMwgdRaNOxQxDgkY7Vcsi6LLrzsF+xf383zLiX4EPQMiZOu5xk2/UUd61p8Q2qsphcApTf
07wtfFeE1Ts2z4g3WeP4qT5OZ1rL88eEuOtVFGP0ADIxe9Yb/EZuL/zWx0bigSo7PRoigNUTSLU1
rUxqvtLUjEZuFrpxvweWEe3DYslhqepWeZa+0/coqFtfnFBKldAlNAikkNifuyytsghx33Hx27oe
n7xF0//JBqoMbmsUP+ZJqIfKGeBQZOY9UuTWkeL6Ap2lkx8j43M5slYBeQgbHKKA2XbvplarmKum
fHH7onsQcRTeuUG2tpjEkoCUAqwF9/NyvMLRndHBeRKFy6I/TBiK7gn9MOCZqIDe/prya10+fqAX
XVaTdjn3FTprF4taFUZSqTqSo0U2dS+JF6JRWHbj59ujbHw66jUyp4LVQzy8uiAaNclmt01nDMuK
SVIsDOfcAEXaaWjFH4YxASLbJh0FWdvRlTth08aGlW1HyWQiCyDhuJziqOAq1Tr57C/RQj21bJqz
VY/6ux7K5WO9uNK1ZvpbZRJOLuEEbzvpB7hYa/UJMW3HAjApZz8qWvSuTDN+SPTEOqiD9dnNEv14
e4GvsA+/x2PD/FaAQ4ZldVMYqOtTQm1m6tyoq5ltmQWJNs2HZYQtVBt99U0zqZfNSlEGk9pETSCE
ah8TPcxepQEzVH1KbnuvISm689M2djNwNW5bC/kdKs2r9SeUc5YKtSZcjhz9Q+YpyxkfsOaTzZX2
PYLlEMCCUp8yZKS/1mSN/6HYaeBJBrP1oI9AQBdsoZ467qKTCpj5zu646knLlaPsJW9Xdud181uZ
68UxBiQtrUpactXjCJrW7vS3VjUU54BBkICjpEbRf2MRNcjYRaX61AIfUe/9lI17hhNI/0imjlI6
8HKnFjD9JixG0f8dWpyPMBSPDr0bt49GWRULXKjSeJjVfD7Z5YzRd+WV//XzXCdBhUmo3zhK+Wzn
k3lMnLp4wkB6+JL1mWIFtz/oRnzDLUggpVkWacAa+54MjZOWs4qfRlhN9RFPn+QRH3b8abi2v0E0
aHFkSdGHo5mDELiKTtc/t3/Bxok2uEsodcMVoc+2CnGsxkHarKbJGyVWnT5E9NAfmiEePtuwV8r9
0HXtEFDtd+/EORvfh2owQ1rczNDjV+9ASjNxQE158mulr9GnE06T/YwBpVSHEp3y+pRUTqGf/3qy
6GbS2YaY8xs+cLkpLACSJV1P1Z9UpDa+Rcocn1I1b5ujm+Xot0ctyjYPaWTMf11ZpJrItU3lhEuM
43Y5cJaBKzcszIYGkdVIALceMgeYKoLmok2IgHQaIih3e7JbpxHVRbQsQbiT9amrRz5Lcz1xo0zz
zQqPWrS8x+wJPYv60Rvm74ag4ZuqiE572YB+iAP3Hg/uT7d/w/V9RXnCoWIEBxQuqHSI+DPOMI0U
I3kqtVC2F/0LxSI4R71VKS9tuQx31nhjvh6oMMJYDrwOc2V15EHruhiEclgWfWyrRzTI7NI38th5
M3vRiudimWf3gBI4tiuRNaJJ04bYTz2idI6W5u2JX8cCIGIc0HNAdiUXavVbxsRYvLC18UQEO4Cb
AWig41IYy53Te32KLoeRf/9HttCNNXRJ10CJjgOOTorn9o9tDTGmmYDAeOlgHm7Pa2tADiyVI10W
yNaKFl1q9xYmzYOv2nl1civNOSvF7Pn0AmK0DaP+dHu8rXWEOyk/JwUFYKmXE3TLQUPrBbtnYxDR
c7W05atuTfee/OtrmFIF+jnSTkZS11bLqFepN5ZFT6PVgg/ios9v77wonD7QqRIfFssLPyB8ZDxX
dVT49qCaH27PcuOYMDbRDQEq6IN1iZPSRmwCMsGMs2hLP83aYed0bfs8L3MT3B5KnrjLIJWqF2BV
REeJJKjmXi5oBLNSX8x88FFoz4pdVqfKlxR3tYdIQ8hr1y44zDalHv4kMwDUeXvw3x2iq9ElcpND
IWHXq9EbxVCwXMRoLU6SFuZq64WPmChkj6Xa4b6dJIpQgG7q2tcYoMI+NOv+n67p/yviznhtsZJD
9iGe9pU2OE/0iLqPt3/f1j6QAHvoI2TfCNVcLk4VTyam9gXqT1gCUNHGFuYj7gHxccbOGaVBCvAA
GAec7YvUUD913Ed3gs+t/U4cYPMqokHMT7n8BSGE2FBgS0EEFfXOLg6lHzBiiXeqv1vH2EQ9DOFI
2RtZ0/MzKCqDDmvORwZx+Nwg7qIHc5Fp8xFxFdlxtuzz7aXdnBiFM4SIwAnaazOeNGlNVIRLDjIP
8xfgL+E7HAuTOxts6yBZ9EL5d6AAS235cvnqQSlh63EflnmnBmBxHR9VUxXnX/Agtye0NRRNF9ZO
N1jBdSqEkgu3bezAJx/c9FiNo+fbsRoHIZ4td2KlzaHkd5LFahinq03RV1qVJwYiu5Lwuy977FP1
GKyhG6MOc3tWWxvD4V5HUJRkltmtFrDr8EewuN/nZDIedUm9D7MIrC5guGSXVuOdZvnW1HgjgXrB
w6GpJP/+jweMxgZu6Qqa/iGUWzxioNiIqYl8TQzh4fbUNm4+lOtQfyRCkF2s1SWPPgB8gNwe/M5x
y7MZYlAelWj55mQIJz3ySBIgOwaUq8M7h3ojo0QvnSsP9WBZf7JXYVAMkz+nDYT/gxK3n1FsxqFW
N1IHoyFXs05N7WlvU1yr+PhYyyK91imnkoWaJZ4QBhQednP/TTYdjVNUF3fJ6htfgV4px5JHEDHq
dSummt26pZk2+tj32selyd/AEy6nJbLvXLAbt8DFQKvP3aLN1gI6HH3AbTjW4JsQu77RWe2dat91
VkMK6oEbgEZLSWYNTO7VrhmR0RtgTi/q0RsGQeYLawJkK0QFtVTfKSK27gy69brBfpL6++RTGuzH
y82s0xaAbNIMfo+jc7VflLl7wdO8odA4lvp3lBPVktGxd03JNEewsob5Uhp1/bFu5k6gSlsjNhdq
YfSYknYeOTHTl9uHYGthkPaUXTf04JAbuvyJWQ303qzjwU81xX7NrQ5/9qRXgijzKK2kk+NPPIx3
buWtQW2Q6nRVqd+A5bwcVO2REk+dEDwsm/mUxtW3vDHcAJvK6hxiPYiwNr4jtycq78RVpKFTVZWM
VroH1CMuxwzTFr+iTCHS8KLyza6Gr5nASjGpu/IJLGJ4TjQH4WuU9h+zMPt5e/CNbo1ks9PXpE3C
n7UWTe2CANSwKeJxgIXqF62o3iWztA3F3sc6IraP8n2ojocp0erxJHLgQmjyY/5FE73zb/+ajTtd
5mD0a4Cuk/SsvnmiQIkaco1vXrT5mSt2ejdG+r+dI+YHG4uS4+3htu5ZdBGQzZIRHhCoy5WnPBmm
WLYMWHVa3a8mxjsKgkxtBeCcpwkj4Sl5jMoeLLNVe3eek62putR9aGnTMCJKuRx7MdS0GtDa87Vm
9o5ejN7IDu32fud5oghEM77cnqucy3qXubRw6aHztMBKuBwvK+pY83rGIzSdgrwYlxMah1jhWk5/
J0fYWlZQ0JR9NVgfyBBcDpWWC+JRmE74iQMuOmgxief9Ms1dZaD4R6LS/dRbTVX2LTSbL7enuXGA
aVPDlqUrZWhXBARdj6oMF6LO70vFPvRK5w0BHpzjs8s/bTAdT7uHyW7c4PawG2cY8A5NTy4PWUFY
fc0YPDtHG/5KFSGyfwKbPYKjx8EQvqsyfZwcKMrHQVeMT3MsQJoSY97LWDZWHTQIRWC4B3Tj1hvK
HjFRX5Sw9RW3yw7enH9yajje46L3B7X26rNbmbHf8njfOUUbOwtcBB0LyrzS6XR1Z4aJA5Oyy3E/
ShP3mzRdO+azDjYWwcE7j/LKKFOuLTwpJBekOCeU099//0cQVqoLUiZqhu3Z5FjfBZTKBzpT+lFg
P31euj5GvxLXCUdLyn/6LrdtH6kq699FNWd1n7khjGhHFeMZPzHDL6PfyrGzVGlvU6P92tRGfPSa
0kbHdknwRcHF+1uBQsLIei7jQw8ZYc81gb4VRalyn6U2gmhzkh5u76bNTwnSVhb/kABf4zJdNx4r
r8WAXABRfkWnH9JZYc97wRZDIREDPNQnp+WZmmtzJ/nZuJZAL5H6cDUhOLHeyHqZuLFw8JXr9NB9
4+b8hM1I1AJ+BZ1gxfrn2zPdiLKogGm/yyYuiMZVEI9GpYs5NkYydluTRcNp6jEGKKfvt4fZ2qIA
iJgXpCQpFHN5IzlNGw5ljBCK2vSTh5lIgbiRVbfzQw0n9u/fcwNIrXzFfqvTr3KgDlS5lQ8LmZ1i
zp+Fa4ryZUHHWd33Y2s8j9Sj8ASntGDsZ7LrYERQ8c7j8hv7vbrtgTxAFAGLwIlZd18Uz7CGAfdq
FEutZtovmRHi5OrVbfhkLyV4FxFhWakjNVg8O/GsB3XeDXgF6Z32X1bP2U8tKcb/bn+EjauZGJd2
EIE7WMf1BRW3Xt7kkByxlXOwFEwLVqFDN6uIyjlIRIspo4dP4J2vsTEqvDCJXvKIrehHXX76WM+8
0M6Uxh/g6n/x8H0xgGmH5icVoed5R9PEe8zivvr7ydI3BrIq2da8uavnVrhiALcaM2zqqu0+a73+
Kato4Ow9NSpQ/ciAavBS3Tm+W7MFc0MXiTq6xpN0OVtDTbTYDhd0t0vL+2I1+kQiYYapnxkiqg9q
V/YHe4qmO8Ne0fG5l6VSDOoE9FqxJZLn/I97WS2h+7m6Aio/42w9G1pbonaGrNf3mRr6RyTGIIDl
Rp+f+tmE/qZldBT8cEwbHaR7vDxwr6eOry0GCmSG0yJCl3WDbe6WSol+3t6HG5fB79xRNr/5NOtI
CLNv9Ci8sSZzL3V1wKzKS+YPtiG8RZom9kgg/v2AXOO0GUmsuVpXwQEItpqiel77qlOD9SeMzh9R
s0geik5E9zCoGzuAwyV1V9gCbPnVDugnt3VjnnsfI1nrSyvsz1W9FM9o3kc+Kp71IWmiexHAxqPh
SBYKhWHSWDb85defaVSaWe00/lwpIeDEvMUkxVPxM0kg/X1p0KA/3l5SeYeu7jeYkKgEyURBlgIu
Rywi1Vy6DsV4O46R8Nnn6dKdYneiiZslHmpji6bEz05kjqiYLo2ppLtS6Pq/t3/Fxk5yELaE42/T
E2XNL39FQvchLETT+FoBwHh2hIFFtMM9FuvTPdH9rTV2aKiTrP8O8VabCM97E1Lv1PhxKoaPkZbP
nzN1KHYM7R7LpY7vVPI29pF0GSOQ5MaGhaVfzs0xKXWAQSEjzLXmxa6HSZpLp7gpuXaXvm/qkAjP
HVBNvL2mGxEBer8ARgBvuNcKtEaupZbe0hpLQN8EsZ3ovuaSHN8eZePLufBlqIqigok10ep6TlQv
cVD/bP0863EwEeb8kLa4gMRe9rdSWlyNdL5oIhBTyTFX4cBSzV2BiDG6raXV4OeDERNKaZH7kRX4
CafIOcBwiIK/np8H197gy0ke8hqwDWBarXS3wkC5FMuHYVamB4yvccjRtfTO3b+xMT1oLMRW//9p
Xy2lm2WiMpuaEK7v4l9jUYhAS1X1CQqQ87GsdPH19tS2xqPbQHonowgq55cbs89LIXqNqTWT6XQB
DytUW9bYeySk0j9NbW/du9+uCWE0HyCfWbJchpjVGgKNk1iSDzM0aV3Pa2U3OvM4H0bq4AU08kGr
Ur9pVeOzljhLdtYGirqHaG66I17BBJpmg5vsDoFdS/8uLMR1j5FqpT9dLA7mQ1GrJfHACHP9ZeE8
jjtrMsIPUVtGP+KuRvE9VbwK/ObifsmxkyswDC716OjmNALvhI1XZ56TwAuOlxM4c6rPq1uV1G3C
XRabaR3cy0vKE+VPBvzxvDaXU2oN/7EOn29/zeshEfGhLMFZR4YTvOPl14yxnHWzsrL8Jm3d4RFQ
EumbmbtIy1EjEMtBQcHHeOiB8tyLDK9uGrqn9F5IXXlBaKStbu82Vd1xRnUTn+JKUFcU7uQnIRvg
b8+iHIeLlHyARvuV1FvrhjDjcSryzXgc590sJrEfldx4mie3+H57Oa8OB2PBeAGRyINEzLt6JTDn
KJ2+Viw/NcLw6Bq181UI4wM+BmFQFT3P4F+PJyNNMMDki9e6VLpTCAXZdMunoFQo/a6xQ+8Xrg1D
dShytvAnD0O5eyILV+mxxODS2pf6FgD71olEXdhIV5Qtg6oRPHV0qf2lTgtfiKT3Z+A6ewsfu/d6
ZLin29OVW+Ii7GBkmCiSj8aGM9eRXGWAem2T1PbbuFE+DxFAtVNaIuOrR3UkDrcH+x2qrUfjWyKP
S2jF/lyFVa3e52qde9BOPC2vd20Xm09NDopxR9SRvqguJMddqEc66XmDSRf5eaq8R5DB/ZiYafFL
b/C7xN1yLgzsn0yUbcEU9fE5SwVhr9e73rMKib3ehZjIPPSp9NPQOxW4pBOirLBTlRhZO75f+s2u
svnt9vSuK880PFREPMn6gXJTPro8+mZsEbB5MmeIEvUJqoCORvcEBZ+fKVKxG/EUswJSu/qxtwSe
bs5s4VutTAnW53ifOsWdr3tdXZK/yKWIRTWLVHXdVFdbMxaUJyvfA902BnzUDNMJI1oQ0tBAWkqz
SXKSsgWZsBtEk/80yXeWfRdVabJfUtVu98JuYrFDSwhvShsfscrH8sRUD8h/z/iztmn6oWxUaaBm
2PMb9W6r3nX6pGQB4t7e64zrHwKGmRmTL2l2d06W0UP2KLGwOrLjrL6Tp17vaAenHW4LlCsoG64d
Q+e8gXGFt4cP+8/ez5Wen0SBcSD63fc6Xdd3Ewwk2jmkQrTyrzirjYAXEpUoSOiu6N/iwcRgfLYR
ZUK3L96pJIN3LqfNHUaXixxBhgqGvnpchO5GhUTB+jrykAEvPBjZXGB/WmE2Wwyl8JXGVXdxulgB
Yor9qZzDEJP0KrkD+Fq/cqRhtNs8SViQ2O51RXzWu0lF96AIlrKMEWqMl73UtT+VjY5zBmyCrznd
tzvTX683g5IroKIKnk7Ww1fnC3xQWA8NGGfFhWOkV/Q1MqgNB9ec9H/iZrwHCNmYJONJpq4nq8Ce
fnmeoUBPfRkhg1KW0XKsbUo5iT33gZG23Zmemo04ZXHPO+LqG8tZWgQQUoaR/tXaXA6qp1CNDoKs
0imdE1ABGn/NJtckVrajkmHvUmYPgH1RJFSNocs/u05cNid8S+yvLaSBe2X4rVWX1DXuZJPHQl2t
eqsWwHTtRASO4sX/NMDAdh7uVX6XtEsgqumeCsT6ADN/KYEosxhSUOQFL1cdABbIAMfsA53awsem
QdCfuMJ7wjEiOd65sTe+MBkMMoIcKRyG19FFUscO/FaOEvJrxglV/fxc8//1Q2SogsEquiBvEuXQ
damGnm6UA2nUMABqrXGPolpm7KrSng+NrY/Gjnun9u1ZFAdV7yz3Tn53hbBkWSTCm74a0BC24zpL
+J3Y9hAi47bN/8EHNnqPx+z8atbJ4uyUMRrfGizQg1gxrE8eIt6nrA+7ewsmR/nzBZe/gnXi+ab7
I2nslx8HC3rPLp1kCKC+ZdnR7OyoeC0iQ52DHI+i1m+yufkUa21v+0OSamqg1VnxuTcW7UuE7Is0
+S7qdyOGY/+ldaI+LCnYpF2j5cBxq7EavtBDDT+Zoba83v7WG58aXAJKVjyFsqC3yuqqJEpKu126
oPIm57HHiSnohmR4VOuyDlI86R6WJSvuRMrriJzlkhxbm3iS2A7M1+VyKRH2Pm6HGLPjEtPBKBL/
gGM07kpGyjOx+izcwUSs0hGTZ2G1OVDmSIFGSGuSqjfmQzq55Rv15+id244mPlHOLE4FKe0hj8ls
SfSK5AmsQ/l/WGMqkFQguDMhOcuj/UfR1CuQaLPcug8aD2l+c1S1R7HEwoe2kz6V7fJDQ3lmf/u7
Xl9PdHdA6khaDpjYdfGTdMfzopwxkzLNz3kfz98T7LZdnv4yDvI4NO48fRsXNPV3rl2SZyplVzTB
lCZcX6gLMjVTkoPwnhvzGMdLJYFUiCpqsYtjy5LpWMxUnZWg6GjG2rsGpdRvStZrP2/Pf+NioAIr
eXWyP8MOX337rJ+LsJmHMXCjOP53jrgijLErTsroQp1vsbkvS3V4TjNVmkMTeiXonr/d/hG/q/+X
G5AfAWeSaADYASXz1Zf3BtHOijUGvWa0WlAvGNTt9aL0HmfPzsb9IhR+iNu2jYL0mxAvDYDwYgf6
yXxxIkufidOjIdypQoi3EGREHqRarUz+hO7e26yEJAb2kIlzlvT5eALKn2RotcV6e749k6vCv8Ud
K9G5aMVK/ZP1TAaE9JJoaEZ4rgh6xcCeT4WLuDT6QAZrN2sTVyxA3QzVzaBSEs3Ae4d4c4ffJ1qd
apLv6i6pzk5bFw9JrNaBOhj16favlN90tdzQ6qSCtrxWyFUvl7vupryLi34KLLSnkCjOMXkvK6xZ
sH36iNPd9GEoe/Vc4N8T6EMq7pzzzeF/1zfgU3Cnru5SdB7TCUuTmfh96KbdkBpi2s1O74RPhVMp
7r4VSLPj0ZRb4640J3jZ2CeFyj0RJTnOehnAUYFuIlwwYCtfLsNiuTlilTgz8ArV7jPEhjR+SrS+
197jpoSNZkRp6ENoKlhbKHGsvLP0caiIXArvwSu7MjvZsUEbGFRcP+8y0x2WINcWZGGaufl/nJ3X
buRG166viABzOCW72cqjCZp0UhhNYM4spqv/H+rbB262IEIbhmEDA7uaZNWqFd4wJf6gocrme0rp
tQHYLFW/NoQ1Yj+CbFSDb3mi/CqNFElWONhkpFNpMgJEjRxhVm1UMA0vMtf08yHmK8B+1GiVWPFt
hKKE5WdJiw9vChPrSl+cToTlOLt94HhRet3mZYq4aKwKqt0sXrqbobe7X24/1V9bMZifgARk2dMo
zOy6oa5vfHsmLXb13KxPMx2xO2ewSy+gxan+fHvnXWZna4sJchfNETo/24xpmHsUGAeTg27PyV1p
Ij2WVx2bXK/K8O2lLma+HEUyYfB8qykFl8p6u/7nOhm9xVMHyqgjrNHGpKLSkFJDJquOpC9SU2+P
Mep8xYOmRA0CckhnMCypp8X5rXVto16XNjj1L2xFJHff/mmvXDpoXjP1XUt9+mCbX4a9jmy6Tu+P
ckmUH1YsygOues3zOHTfEFRaDm8vd6maT47KcafjzkhqxT2fv4mhEarsy1UjMTLw1Pbx/2XDilF1
UgA6Qy5DqGSVcSP6vi4Qv2rm9jAUVa6F09gNxdFjIj8ExTDg5FSNNtbq9WK0Xwio3fA4iEk8DjiW
mTs/+3KvrCJn3JVgp9GL3WodOV4y2vgNQ+F0BXrHaS+HULbjeFt3sbDfvxhLEZSoTJEE39K8Ou6W
aNaX6qhpjXPjLXN7dJ2iuo2Qhd5Z6pUrd5X84tKFYIVs5RZT7LVUbjiJLsfKioe7RdPqbwotgtDM
kXPze5a9Au8yheg3RDg2J/ETU0Z3Zw9eJrRMp5FHWCXjqZS2vW1HeDrK7t5ytMiuf2OC4HyZvErR
/TaunaOCu9SAeZlVOTt3z8sRP4u6DGMBYtBkBo9BObK56+PK0AbRpBR/E86oNzJS1Ye2W7Ls3iom
tQ7jtqvTU4yc4I80Howf5VCmXywtw2ZSzUf3LwLl8WOdkcqFVoawOXc8fkJ+Kutm8vM26aQ/OPOM
3ZogkCvYk2Os3XSR8Pts7muQO4UlAlmZuKsx3bZ+m0rvfq/aOZKHGueY5SYp1OlTOyXqFLi2rPGX
4Jf9tdvOGZC+GyQUH2Sxs+uuc+KnnaN6kYqvldFK+mOO6oGeWz/bf4JWS4MCg1fXPA4xRWsbeXTZ
ErVutdsujRNxNIq5vGJ+13JFmPVNmkg1vqWRXn9/+4dcbA++Eh8IxCLDRwdgwPnvwEEoNvUoWY6r
rGXm43dXX7c9nP9jNkrN8ftRiUJ3UGx153SsNc12e9AVW2nIvIkLmPNcWoLK3VSPkz7G5c0kQBEG
SByVmNJJK3uqYzuNAlydtBGLtGneee6LoPMCFaDKA7NBF3CruJNF2KrHWUfhmedcuK41YaqbauHi
orHw9it+5UlpgHHWOQzgubeEPHyVMfZgHHmMXBQ0/bhFy92P7GlEO2m072YacMfZWydlsYhOb6/9
Yia3ec0M6CFT6GtVC+/y/PsmiUpBF9Xa0aIntmpfjxXisiCS7iqhle5hQv68BDoprKs8GQolMMcS
8VGggWl8xUVjIYRaqOp0PQjUgUwVvtsB3peeHmFiicG329z8rPDz3cMcL2l/0J1UhIWjVeqhp7U9
03Qc9TpY+qr+sOiz9TMpY4zmM62J/tViyLyg4b3gX9AW3d4he+UjmyYuCUz3eP80IM8f3ho1uqDC
0o6QLsf6RlU07c9kOHH7IGO0JX2vqKooFBa6LUPpLfp9j/H7ilRyphoo8uycgIWb0WqJulxN5Kci
aEvGO+8N0Rw90AYvzCua79spK0bvpZiNVewWvlziGwnG48ekc93pHnFRe2ScKoF2uPoi9gQOL5Mn
1gZyDgGZ/AlQ0CY3Bk5aEqV7/aiNpbIE85y4T8PQz/+kJomLWYKGq2siPovFhfNAM7erA2uwsx8m
Lp4BdtXJzmm5vDX5RUAgVhgogRFGwvlHQ5SqAjrGjjUQw/5UlcN8vXBT6AenTL0rCsfqpidjOCxl
nX30IC0flo4sb+ebXBCCVtI7ZC3IwWuTkVb6+c/QstblZczqEUZcp9zUqtonAZTAATiTZojftROJ
PDAtrOZoqFvZVdwDzfZVWXeVr4i4fySkdY5vNHifBy2oHnPnJ15kl4AAXNB9hgEp1rkQptWlnbhF
5ZhHcBDmQ4WlZMCx1T7JZimf8rzOn9+OJa+st5LVyWjI0kgwN6cJA3kUW8fBOLqNKcogMjtxmypK
9sOJhnj2nZLu1s4jXoZOWJ40rNbvABtmGzrHykriaMrMI8gHEcDJR2ZHLbK29Y0Zs8E0nRHTTsUS
unjyLe9tGREw+SpQBtb63t7OEZpM1pabWOaxllj9gt4Xvzpq6JzMIleHYEr0xdjZ/JcBC0TVOoND
hXeFi65//p+sYFi80TCbyDpOiDbf0MqT5aFChe62tRMzC9/9PWlxIhMDWGaFlG+/Z6UjLD8VLOZK
+tJdpfhDnkf3c1L8wdCg3gFZbLfPyrNZ+29cggDmcS44fzbPiSZNAsILU8tQPnmjJm5wNJy7gzYK
6yaGCbq3e7a5zcuKDkRTSm6u+O2gtawioqelKkdCtn0Hsr4Pk76pPqpDqmKrrldB58o9y6P/MVj+
e+WuyyLlpzGYcckttrTTQS+FM6WRe2ySSX8gi/XqMJ+a6bsmMXHxa683/piqUNKgqSuaMwCjtBsP
GfPe74TwVjNHTX1EkAMIzWB3iMPIvsquSz2NP3b8B5TxpWHVwYzq4qcmNsrPNvr2jK3VTP4ZO1mO
oagY4fpAv7tffaLKb8XUT9HKXLQdn9gpoyBSOjWHx51gaFjRhXxY3Kr5uxS5U/qRjJ1wxCNBvenS
Sd7oZeOo9NWS+GecIIiP+Hc9zL7aVU4dePNIjx7yLqmD20Wp76KPOGBoAAKFf++GXxGGdO0q+A7Z
as02+F8hBPGXXSJFUCwk10GCMlM4V5imBrHZV3+zuMV1ISWKomwm5ik9ZnHKg7etIkx48Z3y6KGK
AZV3dtK72RqiJRgRrb4GfNmVxzQzvSKwFSP9TYGgZf6KSBf+5NntkyDrq46i0Wucp6xZkz7y7PTt
Rmlk94qaYE2Ib3UMaTgHZA5hpZgtH0ROpPtzp3TLwyKidAmk3gxUCaYBWzGiVXnX8mcfBZI5mCPr
gxIFE5AUsr0iaWYKrMb4uIyyt8Ohqoe/dueSjE2p2X2v0BP/26PTl2KCPrr4sTBV/64XyGr6xjg3
t7gCi/yA18Lo+naqxf8oKjQkCCYb/jvSy96MJZpwwUIUJgDohppZBilC+N8cqWoROA01vRK6M5bB
rOHC4pNl1DggtSr1PVFlxogDmdMy4JafZp/5bHzDZCQyWI2RoV+gYWR9nVugJb4cmM3gVT2VOeoL
HrPFVJd9dG1IqHT+6K2Sr145TE5QW8X8Z1EFoOIRP3bAA0WS30uw21+kLZd/qRDWHxeTA8gPrknL
DUP46UBkHOI7urjZz9TKOLlaMcL/kBTH6FMWtf0bbl6iHmcddYGm8tJnXhy+2ZaSEJffDo8XLV7m
9XRNX4QUQTCiJHAesFBfhgA8ekWI2fyE0cNsdwAS4oFqJYGa79GFFiTx1L71PxVsecxVNBe/h2aI
HOQJxuIxaRKIwHNduVd1vVorxa672P48lO+W/eLHIhZGf59iinp/O4S2sq5IDFHXIQNALagaPKYS
LI1+Qd35NsTmd9Qi1S9vv6AXHbPzQEcYX1EUoLvoW2xhBpWrEFvqFni9LU2oQZWorqYMBOaxTjuK
9DbW7DLQKfWKo6mUAz4qSjHNh1LvUZaAPN20fhw5+Re8EkokucbeFh/sZrBPsHwIjy6TXfxsnNx9
SvC4Qtdj0pqaOsNmguhCPXtMcDjr743Zg9Q3ThUUC4hFyyeJwEDyQY+NGYdK08HtKE6wiCyA+eF0
JbKviWtGfyMZWd8srCUS7GS9ab7JADn+WhhHIdYS9XToHRhlja8OMfMbFwzHA0TN/rlYhkgJaSzQ
6FdTrf+CkZmZn0pe8Sc7X/sVAC6K7hrBL+cbl/043FgYdIyBZPz6Q44DHTQnHZN7z8SVh+NYlP/a
OFZpJMP8rmn2roq6TVnRN8Sp8lRgfKHgb7LEdPGcHNxu3mBOEXCKh+81am7jITYy2V5rrS1j/Nxy
I6DV6eVP/dJW2WnEBAURI00UezX85QVrM8aDMEzTDoWFrTikNZtzOTKpXSeFarhoBaOsjpG41etZ
0KqYW6DP1b4zR+J65TWss9J1vAzU4PxYmp3WGXrpJqFqVPXJ7ZgsuLOCZNqiTj/e3uHrCT/f4BCx
6eCu4kjUSNsEoo2iLI9QjAizplUY2JjWcKfUdrMj9XH5Gle1QJ2cAbTbenjPn8hlWLTYeR+FBigG
7ahEmfgA4sFpgAiBnRnmJvnQavYehOSVhAwJfWoIEF/Y1W3LThTmFLCpSRzCgCqParRoV8UsjQca
Md2DLmJrL6K+SFNs3ifgQYSAgWYzh9wq5DpGM5eRaQjsmXSne5bL1P+g+1a3Ry9RUu92BfZdFUap
Rn5budV3SODYmqtaa2hB3wiRf3U6G0OeguHNA7qken9lVV7TBIOAEnLQo06pg67XtCekWfU+6Jgn
/k4AXKBYVk/YdsxAEFycnzCe90Wi0PCay8y4VTgagx/B3/1AexiGqid0owzd2VLvgJ4NLnOp3Ox9
Ba9R5dCoRRmS+y+pXxRiqPDgwYGF61fV7MBIc+NJKjoVc5z38pudzZPwq0ZxlAOzxJqBoYpiG2PA
CEGXfIrMJkBqoP4srXmRpynpvSXENl7zAm2utee6ctrYn3KdLCmd0RzwmVon3UE1G22kACodUoGo
iG7bDC8WP+tiu/TrSi8fkHqC4a0SRkC1lcWSHhl9jPOJC9P703pMRvwFsVW8/yIv+43QXnmf1566
Jw91YYzLzYSgBPN+F1UjcvFN3u801iQ0dcjCxYh1KyBipF/w51OCIrKG+phbuR60UhBR40q77hap
BJ7MxBiA+rZSGkyjuvACk/5vWRoz3tj1+N3iwr8u+mT+bAjTufXcdqYVpVbgtufF9T1YfkEZIYrS
2ub0ANYQacqiFbhNVnKninpBhJxvam5BZgoAKBl5USeen962WAy3H7w0NFI9jg9ZpBtUGKrZ+WJV
qHSGqXH8pRjyK+KlofvaZFtPFRZO5UmP7ckIGvgtP/s87+u7wWj14mFarwRQW6T5VGRDZd3jaZy1
ARuPXMeY50lHrLvA+pfvNZBOq6KsPnhD1N8j1TuPB7c20jkoJseNONeK87dvc+Wx8Fr7j2EXdbWT
KV0GEnisJjkSUxxmK9se0oQtsVOacxZaU1XezMuU+WlEB7lEv/NEX2+P7HcZllfeLNgRFMEw+du2
9YYxb4ehbrJQL+JYuy9Ih7t7L8+X09vhf1uNs3MJi7SoWYwOkLX5spYWjUvJHgyHVPPuUwfVgFxt
uw9zq8+Hdy/FdBq0PBgX2rVbeResmWjPWVMedpgQnaxF4NjW2e4jfRhlRwPloiXMYyExsTZyViY5
+NfzDQtwGlNlN0ng38RIDZbSjm8ipv/ewzhMzF1sYiqFBQY9gZtKcL9untRKkKrWjL/wYqdXQGab
/EGk7oKRr9Ubj16WS6KwBAp3YKe08U3fN617aHH2uTbtwfo36J5E10Vb9STp48ivjWWuxszFwmRn
ZiDdB6rVtU9z1Rk2JqU0Pu9Q50ucnezhcq/iUWG/DGVBazIAPH/4Rqnwi6r7IlQgfSCeOaIN8Vk4
ioKsdUsFrrjDaO183JeK/zxErGARmIIr1YNJ3Katk0AlU7txLMNUyUCmd72ln7q0s25hJqg3WHtb
V0VSlX4V2fKvqUQzlHc3aQNIBNaVl2u5bzlZdd+Wiy59uq8Ue16R4+ylqbL09c54r+o13UQDqTS8
H6DDML/e7PzYMBN7Gdw85Ns5p7E3TJ8s9FA3FiNhp8VUyIn7nUB6edoQIlkZ8aRC/LWtYETt4m0D
yS8cIRSip5RZ1lPp5CDCakZhbx+3bV8R9uLKpSBxhbTJkpsPYuJ5a+EdUYXLUntHMsqjV+UhpvMW
2VbhPSDgPwdYCao7CeXFMzIH5slUGmAaudVW4Gq2iVr1NDZhO7tP9BdSuvpmZobzYDSf3n7Ei43O
Ukx70VEAHkGg3ZxyxZ2wOZ20OlxiaO0oJpsnmknFM7N/ujNOtOc8ddG3B9aFnCZzJkRUGWlue7Um
IdnFlawO+7kC2ynQ/weKjKFt3TXjqbA0DAFjmF1hz4Vxw8ixDItEcXei22s/AyFK3BdWIzMK+A3o
qMiHWjpF3IZxmii/U0hpAZgL+zhbGJTSIxvNW7NKFQMHXDf3pQocanbhAbz37TPpW/UiocGT/Gzh
YTPDHnWxFhRIcm2+l1CsIUHr7rWWR6PKr1BA/b294sWWZjtTFHhokXAjsrnPA5s24OookGwMRVYt
V2gkIq7TNempiBDMsLxiOpSyXCBr9PkOY/ZyU+ONwiAVqA89ANDH5ysjqGW2S93DGLFlpuHwqsub
yqK4JgFK98hrF7XSasSCuzhnhw1HW/d8Mc6sMuN/jQRoZxi/gBdoV12H20Zj6ti54Sh8PWHtvfNu
X31CgJxwdgDYkOmdL9oOBiNyM+9DlwbOQdVxk29qT7/K66zfuZ9eW4rbyWNWsmpYbOe1ZbaQzCPH
GxpqbPtSDr/0RA7fzM6JHt/eMJcBgg61g2YCeqYkb1ulBmwU8wJheJLIWHFu5hFB/FSqz3Eauz0o
PRofb693uUHBJq2XIBHXwCpqE5AsOSlOP/dAG5Qx/+2IDLmaRbi271qMfn19Koz20DJPPiiz5X5+
e/HLh11dFPBmIekh5m9bVXHaeT2IQ1JULXdPMcf+q1FNxY1CpHjE3uH/YzlOPYpe3gr82mJfKITa
adCKPFy6xbw3l272p4bZlRU52Y9xaNrj2493eSpoB/AZAcG9pKybKf+a0Q1xbfN4HTwbW9rTjVpK
cWikrH2t05TbcjL2oFTrBzvLanDXofBZwSMAAcxtKlWQfUzADrk35WyHUTEV/jwqmD63TR3QjbOo
4xiRdhhG3cGjfy/VG3ybi24gYt2rLKJlbg5l7cyeW5tdDjpIzz4oNcKvgg128Bii7ETz114vUmUU
eYguUMKuf/6fsVzUOvpI3y4Px0kb7sqM+kvkhX1fxIX7jEngCJBy9HbOy8Vofn1AtuyLEiDz8C1y
CxCOsyiLlYd2NFYfo7S0JwSqmYIAhtKvrcWYDv0YCwYY5pTfJ3kq/brwrGdXR1xjcVP119ub7PIA
g2V70dZhRwOh28R54Fxowo1saq9Qq0coY8pBGpQEmonLQuF28dHpDOXgVe2eythlUFybCLB74Syw
xb3N9o5h97pz30GZgXb4FXuLMbD0Sl4nCdJmbz/kBWx/tZQjPqGxwW267qvzb231GkmJhjpB2jve
lSVn54HZ0fJoJp1ylQ+WgRJVJd1wTA1IIpaA5pRp+de8VPfgKxcxi1/CHkBkgAY7khqbG93JNBQm
rcEBLQ4Wp9KnL0y5k49zF7lMU0xr5xq/+LweBLbVVxcICvniFneRp6UxRoY9hRACmk8gNO5mlL2/
Z6j1XDXMNB/NSrbPEseSq7df+eVzgi+mhbLKOTOltTYHmZctzTRd1LCRlQX8jULITNr+g5NFv7JS
30PJvrYc1HnmOhQ4HOfNPZTM7oyaeK2FfVfjY4xr9km0BWOpkSHPAIn899uPd5mR0s3Uebeg8FeJ
vG2XPMENa7aVRQtVGjCPpjemH2RkJ6cqJh/253xofOHZ1MlpVnyf42IKOtWM9po0F9wL0NFA0Ihi
gO4oQLbhOoIdjzkkvkEIReTlE/7Bvf2g1inOojM589EbrXg8UHH1po9ZvRt2WTXXdwwCe/Lk3Fi+
6g6H/tgIQ1t8pVFHKxBj0gC4niHc+Cgf2X1Q6npcBIQlmL5lBFXLn2TaljtZ/uVepUG8Mpl4qVQa
WxmTfOI3Wd2ohRX48hnUkuM8zUC8PmSKLa4MJU+PGP00h9ye9lAh6/n/762HRQKiH+TYjAPApmx5
hz2IAanNTICz0dCDqHLtm7Qe9oTMtjfOugpy+iQqKwrp4mNNkYJhWqwuQanpy+/USX6Wk50/9Imn
3NNsZlgbt+lOEnFx4fxvUWpjuFDwxLZyRqNrQkEYzCWIyOMb5hCgcivhNofJjPQvWhsnx7yGARkA
Cks+Vz1Y5cWbywezrNCExillJzC8+hJInsi8uXNRkToPxeZkZ7HlJSo4iZI46yCtGcS8L8waMD+7
wivdODWAWPYu3m1iw3tgSodwONkqtexWC9AqRFuVol8CJZlUXxiFd1JWjnppVtGfFCW9Y1pjTdUN
6nSC6VsyAGyi61ynvrTpND8A+WpCT4AcNp2yuNJQXwzKos+/T1E5+VHuxntfbr0AN5sStBwnnLC8
GlxtsNZp1SFR1IHXa83eubMNhuFR0Tt50CoRJBO7deBf5J7qK108hq2Z2QcLkMfR0VPlC+BJEpo+
3Ws0XtAR1ve4YgpB0BF2CIDn309TKppGkb7CBPvxp553gwQMMHhfx6VybyoUQtVDByw+OsSKpJVo
Jnqr+AjDyOuJvicjFQr1yl9URf2g5GX2tbYT45HWYDL4pQXcI3w7Um/TjPX3crSp8iifyd3Xm+M/
ad4qqV/2qEwCo0u6x5ER8A1+ROVB2vZe8npxKbysBSPLxRkTMsLWhnPMbbK0HGhIXCz9F11xyi+K
Avgqygf53CDz5QPNStne+B3NitOFi7TrnVxnexOuv4FCc4UprSnGljhjRx2BqzcxazCWP4qWMPBD
q6AJWrC/P6wy2zO1vsitWHDNqmh9rXcQnIDzF9xSOUN5JnYai2S8381xoNBWuGLumSVcFBTXCG44
1xw5/VQAuPWzaZobvzbEnizwK8+OIQDMeaps9GK2WcDgFQWnuVmCgsELT9wvhyg1yxtV7eaD0i7G
TgnxQjLbHNFVl5dUQIMLAQ3z/NkV3bUF6yGakYrmWh/BVD9Y1dQx74cIKn23E6AMc6UjwZcl8uRB
BHT9l7SgEfqmNWbGMcNoUwvIu+fnIVVwZkDUZJh8x1iU00S4UU6yNduf6OyZH6N8Ktg0Ud1fW3Zv
jTuh+bXXB26QzUsjk9i8SaKiGXukvJpmkBWl4nejnT1gnd35Ixh4VDeF+c4R+bpzqDDR3FkvfAYY
52+vkbWwFxUL8sbJfklvVMNCY66ZN01x0At8GJe8Wa7fGQ5WP1MHCBBoV/o+1iaoNksELkwxy0Mk
Tfd2WAoYgG4WXXmVXu8E8Iubbl1qbQrj+MhAZquT0UTLuAjFZSm9U+509PxOSYk6KLedfUi9yj6u
nnI77/Qi3L0symI00pDW2yqgCzehqM+88gCQpfnFaBqV5FYt79xo2DO6ukiaWAo51hVtCgGYz3j+
+dqU7T+pbYUDsF19T01XCewEUNzezf3qOkD+V/VRWpFbb/B6Gjp94OcfCiGWG5oh9F08XuwhWxLx
xRBZGZTQTn7aQzF8iLUZ5Bq2okFpF4Y8it6xfvcNhkwZalPvjbU6QnjwwOghIgRDa3rzBvRm1EWV
VXQPDe8zRd90hOqyqmKhgj5UpbZDP3/l4wIkRq4JfC9zxS2vZ5C86aQCSIRXqROCxAKH5oFgjxZv
7+NexAIejU378ngc0W1Uz5IUjWiVcyJkDxgd3zi/i+I66KsuP9Wzpuy8ytcejfp8Ff+Ayg64/fxV
6kLNctTkuJcZS36OiziHrlI3t9Jx9xq/F5kgj4Y0A88Exp4Z8KYEdxnQI7i5VAdoSHNyQLa1OKZi
Mp45LMZdF0/1gy6zQQkbxUqP6HPvGQNsCx3uJq5J0E4Iy5CMbrHEVa8KR5QFiiFOM92D61A+lG3R
XGW1GB+WeUpuRlXJEBCm+xa+Hf4u07d1bVLgtQ3FcdqKR1PLVjgkwFkd076qjrYp0+EEX0NvoYga
4qpRqb1u6EQw2EXcXXVOwkQN7WoBfmv+y7AeDTH0cNL7ZsnNp2amNYt5lRL/jJAt6oMEys3OrfRK
GD37xZvPFRWlErXU9pi4eN1nx56Ha7hlKaxXE8BgsbifB5PU/O339NqiDJo4aJQMbMr1ePwna7Sd
dEqphavD4Ink39y2IkPmF70dfFQ+gOeRYQRiYefCuKCnrBuDbclYmaAKTWYTT1BzoBWooLIVN5oX
/0i8XBiB2vUivbXKKuMwojMN0RE55us87rKfHVYPyRGS+zQ9jvjaD0HWN2MaIIIFztyFHPb57ffy
2tblfZDqrNXUhRRnlaeg2mLym2EsnNB0q+mI+V9zrTH+/jdIoPFqYxahW+f1zhdZ3/hZqsW7ARhB
poDIIRe3cf5FtDRRzXxGdzhyjD4DHoPKDB/C+urSCf8wa807G6N8C8IA/GXSofWO26S1zUIuFAOG
PnRZox8610wxU6xEsORSPRZT/KdSDWzoiaE7u+CVB2WigcoPbYhVZ2QTCdHYSVKLZuyhiDw70My+
uJYIux50BS+CSDOnnfv1lesV/T+mmRogFTL5zTU+OmYjKhHxYkn49FC6Vhlfo7eyq52yfqHNF0Qw
guRrnZ4CLN0sVCMPIzDkQczZWJGuy5zap0GK7m5suxHdmkk5NUqdBSJmoOqPpezv7QnZcVpOBSLb
oGn9UdPTj2/v6FdOOoCItUTkH2zpzXdOZy/qIcVWBxPw/4PU+yxQgMZela3oPoHzNe7atHp6e83X
XjnZAAyudczCdXe+l8cly/VSTagSMJ855FFu3ztK3Oz00y42EiBuKlGECtaAQgV8vkpam9pYmCN0
6ShNHzTtgPGVkq6QZH3Q9hxHX1mMSgi5VfCQfOKXKvE/ATNJaQsqTHb4rGUSAAtPD72ooKJOUr2R
wJMOb7/C19YjAkHH0SB00VU7fzin1jvkzh03qFSmUyR43om5qH2vuiWuFsm4i3i82L0Aq1ZmHhsY
LD54p/MFFwYUjj7pLKgr0HkU/E1/AzSZomNnKUoC4amt4oO11B1d/Qh5sBgWhh5o8Ay8I/1o+kvI
BxtHJclWCDCxLLQSGZehU2TxvwlIpxfoI6bWjZE7EIqSOrsbk6QeTlWFX+OqxV3vqWxc7H2eiUII
URAw15q5nQ4YEcK8ZV24gWvhRxjoQPaR64FpeMT1WD9ppZaEhrWrrXeR67EsyQ8dCkZOBMhNhEM5
33YVCYZDm40OBORkx6esx/mMPHr0dgq+i7O2Loak3iqbCF54G96KWR1M1H7dwCwGK75yU2eMg66c
oj0X7tcWQg6EBuPqd0/gPt8gtULx3iiFFwwlOFezt8dPVWUVX9+/75nkoEy4xlFe4/kqo10ZuGfP
AIl1p/+kjS4bUuaYniGodt03aF+9vd4r3wqyJAw/usfEqm293MZygH1WwOkqM/qNsuyquz4ebM2v
9Kp9fnuxV/Yj8YN397InMWHYPBwMoCTNuGRxjO7uNWP+txgIaaJLKq+9Mi/ucrbsTnr5SiBBW5xI
grQdjc3t1GFGII3ixvKCyh0gzE2NDRxy4hLQjeR5GfAbevsZLxvyzDtBLMC3ZdyxskLPH3Kysnqp
aPoGuEEkkGIQwRZkFkEjCxK8rFKPUa7Ex75lIDC1TgMzd/FO9tgOV0ghFju3/6uPTzK3/hwC9xYF
g4CRqKQeixW2IU/FgFLuuDZ2i9j5Ti6f7Dz9Rf7Iw685HI0fig8aTecP76iyyZeYKKqUiFPfkGc7
D5k3DncpchrPi7moV01nuNcoxEpjZ+3XdhcESxOLtDXd2crImwim9AOmFkEqFC2wkjq/axJYeGXR
dp9lkY6fxmSc9gjdLyO4s7SHR4Yxyg4DRM2kfbOpOyYIBepMIijxx5hvkaTJ5A+oQ1ikyUqZuiqA
O4tpDepq+Uf8LvohGAet/60sXZMAtFCcCVIhFM2T6yC8FeiTcD8JoY9tkFD9lKckZrzte33UN0Ht
KV5x4N3C8WvEFOvPS6HGX9KhL2mvAyEZAnOwveS7iSrQsbYrG2yFFF55mylTm/vpArEw7HW3Sz4i
ejZclYlajX7bFcWTLayGTqXhinyHRfzqmSDFXlX8qCm4jc63xayKpKvSCdWqdrbRzECt8Z+NK+lN
A5T30OlL8RN9GzS9JNZf2pJ2forpyedcYTTj59FcO+8/FmAG4GuTXlB2XGB9pDunspv0IBGl/LY0
o71eielwm1a5FWRTHUU7vZ2LrgTdrf8HYiYVhdl8/gqasm6q0Uv1oJ86M5CLjdGRaLTTXAC19Ael
p8uc1g0cTZKQlv5eAq/27dD0Siyg5CALJjtHBn0rCJ71KwY/QnG84K1c1UY0s2SXqx62O4Z8kMUM
rebtJS+vF6DxOApx7JhOAo04f2o8hFqGy7URVGm13I1mgwdI3OVwRuVe5/fy6QDG02pmESrJSzO9
WJdUNgw683SkrlLLOXRk+py6aXLESOK9AlgEVOj3xDqTaEOOugnztjKqRsLfAbBR1BWmIT7Vbl59
nTUa3u9/iWtu+j9wLBYd5y8RS+k2qmpbD7oMHxB/qhL5LGVpOyFjKkiMb692uVEpEhE2YQDIdcFE
e7OaMyfUFbFB0pjRQa/S/NmW3pD6WaqppyWJve6AAygcYS2rq2c9H5W9S+sy1Vr5ieirMkDA221b
P3ktnr6ROQL3rVv1dskX4zObRu486GsbBt1WJue0AfADWf/8PyXNiHlEVOeQjtKpQpfKnoWB8xT8
5ZKu09PiEXTffrOXozT2zCqogLEl0BLQCOcrqm2DXlZSwB6qPbcKtUmXx1527o0Vd0B1aCcqQY59
fNAUQ/NNMOig7CjFjyhv9Me3f8trBxNfEkRSmNVRzm22bzf3Q4MBkRH0duyGbVXEV0lvqyesR9Wd
9/zKUljKrA0BSKC88E0pN82GoThQUgKRavkHM3U/U4mLuy6avrz9TJdGwRBaieg0dRBbYEC7ibGe
qadDmrZm4Ext+YlWW/1FkP/UZARzgnwRUOhHwAnmfMyaqJv8KWkd6UcdtCU/tjtF+LFTymMkm8r2
LRtuX6A1sPTff565AxEpWfHuOsPF822A9Zja5QNodgarjeGnQBRCtCeKEeUIvTrsvJT1bj3PT9bt
RrkAHgOz4IsGiIUmSt9JIyjUgu3gV7UmFz9xtSX+5GazCWcijVrE/T1mAGj4jH8Ll4HkYvLfBao5
VnsOY5dj9JV3jOEcUZp/8p3On5/5VaviCaEGMMHyIwIKxh8Z6UWI75jyu4d72UGwKEw0rHpKEg0m
dTgvfbfzYtarZ/NeAPQTuknXgTxsZVviclk1KCM1qEbccv6Ps/PqcdtY+/gnIsBebklK2tUWe93t
GyI5jtl756d/f7M374oiRKxxkJMARjKa4ZSn/Is7kUbeI0+U4HrkSHFE2DHg1z3q+U4Hb2uXikgI
1B4AUairq10ao+wpBVYue0GRjWdZ75KHLJGbr0YXzmeqoM0LsNzSi+qFEDCTQvXXIMvlXTbFw6lo
2uwzSJ/y11jK2dkosea5vV827l508dmdlDtIC9cARltHADUvU9kzq6U5aMiQo0HSmNGOvuvWJgBa
Tg0WmIklSAiXm2DGaKaew0r2qlo1UfEbQUo0HawON5yqGv68Pn2pyNxUoS8hf8D1IDkiARvuhKYb
jwANKQheQotU1IMvf8Zo6oNlxY1MMJZHX9Q0rr/rahx/Q6zBfJjAq7q3l3dr1/HeIPzEsyOsRC7H
U1DPcSq7Jz+BLP2hsK3w0I9Zflbx+LvvtAbcFn3O+9uDbm45GGwcOrCaKAeJX/X2qWM2Fbay2Ffw
5P0j+mBnfP3mL0Cxi1NhL1mMVEEQ/DHNufmR0xfQAfU7gBXIz+VnPZzM2e1COQclgHfcmJf9++t9
Gu89ABOa4wKjILblm19YLrSbeDsUL5Xk8NjPlfMRhhyaewhM1C+WvjQ7+3zrwwvvWIERELKrq5Qk
Tp1+TItcwWWsDFPPquf4BXvpVEOy0sQ5Vx0GNGhuf4etswUCUVBFTPKO1+bdm0lKrSVXej0rnjzr
y2epi75pejr+vD3IxnNLCPz/g6yul7SI7Gqi7+XNDRQqH0LbgpYebu05ypjd9DfLKDykKXiItu7q
/ARLw6tfDIqH8qyWH0gC+/HA/p/RJKxpr7XRnu6++P3re1tIi1mwB+BqrclE0qIrUlHhO9PGan5f
9XN6ntLWOPZ1pdxrVfGbkkd1LsB3371/YeFrQF+iwAEmQiz8m6/ndMmSWi1CLSCCIYBiKY5oaTM8
Q6BrdzbK5hw5BzxLBKbQQy6HSgBJSCY3v9c64dT8VHIlGB+npFQeaSwXGjpYyEgdQ22QdE9VpjB4
f4RCvAB7AYgZMO91FTIp42yMbJJVFbUr3OHQf2nkpfhYI+twuL2q101R5J9hpMjwtQ0eg7VCXUWv
rIzqXPUW05ymB3NIxukDim1j6KECwyLjfwuYuZDTRnpKJx3t86YtSGLx7ZZA+GvSv4E+K93J6qL+
WyQ3+p7e4tZVgSAwHVv66WTuq6sCEFM8hihvYpwFnaxSYrxClqh9jO3sN3S3ZSdA2HoiBLULeRFZ
xEerI9X1QE6MiRIWotfwHHPt21DQuQ/6LDvZY235UMC7nb29lZpQI6TtwYcgz3RWcywsI9YGhaup
WJq++G6nU3TWG6eeDgBTK3CfCcrp87Bgm9bHhaSdxzYdC1eKgCm6ZMpR+Rf7gkQUkCUZPdnvmv0F
8EAp2X2yF0lTKZ3k0FC6I/DmOv0BoNlyjk1ttdmhq7RlPEVhDAGOqD5heYZM/5EouTqQm4OPduUJ
jx9g70q4t3k3LnTh0vzqz6IB3FmtWqdKOdlyK1PGq3GLiAP1mGX2fLx9RMTFsrrxqCcjMYqqAYaO
6mpD0Fbth2AwVGrWpno/lYvxLe/7FzmppdN7R+JiZQeI7j8WUOtX2HGCpulCvLUAR+SnOLSRIKJQ
/k9SD8Xn20Nd73KGoifFZxQjrt/CCACD1mqt6eUWD74dS/KRzYQVgwT9YJaU8TgZ87SzkpuDggwU
fT4AdGsVhXrRLUiSvenxLHUUMEwK8dQA7KODgvVjnOvTvVPLe7Kk1/cHgQt1DJBkvJJccZe3eYY9
jabWlklNGv4pbzBiUJNsnFAay09WWexhuzZia4iodPoFQFARnZ3LAdHEGfuU+o7XzPPyNcormuyA
vbLP8I3bAwji4ElB2e+QNKr2FEzW/KUt573n8oq7IrCD1MOFJY8oAq7znAgHxhEtOpMIq1KsFAUf
oYcTJtOAKAHM7tpV1E47h701/erKSP2QLUIzyAjgEblqYtZ/5NK0fxlFUnVPRj7W31FOQFAzMqa5
dNtBmn7XtV07RyfT7XOsG412hmIifb29UcViXZ4+pkHFlOUENHvViVaiWe80FH08S6lH+WTmSmy7
kq6W1OSjHoMh/GqnY88Vlh7SXotx6KVGoe+E8Nc3DeUCeo+UNhBGRrTl8pM2qtniywpHUE0aiJNG
Er+0yH3sxB3XN43Ih+G0C/Ac5YnVKIuJ2IG02LonT6NSfqqHKpN8fdKmf6uFNHrn0dkcjSoYWZdQ
hTFW27QK6z4NTUf3nLFOmzOdozF5WlR02DzLbNEjvP0ht4ajCIXYAXKtQs7qcglRGhOkLpxDli62
f5l2Uhz6IIp/lOquh8TG10K5G3aHDVWbe3RV8upwkhOGFhZJdBP9T0Eg7Bu+kTtxwsa1IuTBCbrZ
GPTZV9cK4GMbVCWDLHIlabgvlOmRol4EwWdqFvM+R03i1+0l3LpZLsYUgevbGFgFCGIPhYUjBxwq
UA3RAXGi6dhBtv9EZTP8vMyKnXg4e0ynZIrkh6Gdxu+3f8XGh7z4Eat9YwTNog8zJ3JGlPKQ6nXs
5kPVINsX7kmxbw2F4D39U+AMZKarocAOtjk1RduDv9KoKM8swVlaai4oaVr2agPiP7a6acA/A78j
4hE54mpxK5qGlZNV4CakIdNOVZRpH3WjXbSTo+R16juxioKs2aXLeKeaI4RaYLVB/u6WDZU5BRgy
eTF4Cn21reQg1DH9tdi7aWv+huiZ/0PSPg1uoqnjXka8tYc5IKTfYHapi6wGG2jbF1ApGCxDeHBY
tOJZGYl6o1RuPdWe+x2+7Nb3xGGPsUhLeZZWS6yHcZwMSmIBTbEkxUfVwB5dJZbjAAjgUP5ze6O+
FrHWX9Siy0iBi3wV9MjlcUEsDXB+zxElXef/9XHsO6/u4h6MVpapn+MlnnWX+wqrHdg0xWloNEov
BQDMrBuiFykY320mL8Bw7DKFqj+qI7L4Im9O8IIKWxih8wuJR++/5mEzeBXNdGjZhnK6Pf2tWxA5
Ipaa3Yw38CputRHnjzNqoF6cjM2vhKr6uUJBLdq518UirhaZsr9or5JFgqtdLXJgzfhWFiBjIsPI
VTdbLPk3ir6IWXaSprmNlMu/krzeEzXZOK0A8IAtkKKJmtrqOdFLbc4JA2xvrHS7QDQiqo8RcaV+
xA1vCd15NnGRUeUq/NI1E5bI2dhZys6DvRVkcV04MPbgYgsi9uXnrJep7JHdcrwqSCzEuQdJWfzG
AjbsVv0ifYqkPI+9ybRCnNFBpoTI3BvL6BtxF3+Rx2X5b86y8icYWxawN5Uq9vTeskI3tQBvebbc
QjCz5qS6l+poBLaiVQku7w0Qz/cfTSzHTSHBI6ww110RKY61dqiF8s+kOT7tf7weMnn5bSa1slN8
vr4F8A5hJCAbtDiJpy4XrR21qRyCLvLpDHSPeBiPPtKtGU9JVOxszusLjqGESzNkeQuC4mpzKp2V
VnPYgBwc+vqUmkKs2daKUzo32QtIjT0QzPWZo4oqgm2qpcBC1wAciZwKf6RE8goHtcYwa9H27pM9
kNP1AgqvTWFgS5qI3IL4FW8ukXqJi6ztIIlIqLpSKk558SlRPWtV57x7WzAUVQB4+CKFWgPUnGmw
sUGbaIyWIFqaqu8BsQiFElsrj7fvq81ZiYFYPrAaa3h+MGi1NTszNKfADI5ZXtYeYnnyQa2QNrs9
1PW2QNHuNe+F9UQfZHU1Jj20yiRKJU9VMxT1EseYD7EUzCCWrA+5rP+5PdyVLDZppwxQmGCR+jrU
otU1ISOkinoZML8l5TpxaauglNwF+LHiIYBAJRrvcifaghH0X8hrjdO7XWfIP22EoHE3sbS5c522
MWrIT0k/Po+yM6ondNBww3GXssZyZucnixj58lqnC0DiRWNe9ArXBfqAQLKnISJ5U1Can81mmj6n
ZTy5dY8hIT9t8EPHKu/MRDuriLE+hTGCybd/w/UVLygCaBDxfpHGrhFl0WyMOtUlVE9HE2PKUiDU
o1o9Jg2+7xCZ1HuLa/eAzG/ymLWQqW4Pv9G2YXybJ01HgYmcZXV5WJFTjMBAEelPbQEBg53jJcji
/1Y1CcsHNKNbNw+T8mc0K82nSF/iI2Xd4TeeAg0od60/GWjSHstsGIJD4mCkd/sHXr+8/D7ANijI
kTdedTJfS3KJbEn08Bz7oKdBSl6gRJgDRf0JsYnZV9q82RlUhGjrfQEwRAdCSY4KTOXy7snitsEs
HIl2sizje1CVJe9TM/hqZXX+LJvLfR/Hs5dIQ7QDuN+6H4R2BeqKNKoIWS9HriEDg9fMkItVFJQN
EtXynTywz5pR7BVPNoYSjWkCVXS3xO67HEqK1LiYdVYWkjOxmjWmQLWmcpz8sWzyvX22cdQYjAgN
FiaeNs5qn+HQHPMXj0aoWrP9M67KzqdN2ftyP8vJIVOz8A+qOU5wHHW0qWCEG44bTcWeZNPWrIUQ
IWwGZs9tfzlrR1lSnM3gmWJDF4eeo0wKbpBRYD20tpGfbm/ercHYvLSSELEhS18NVraWEvR9HvpO
1ltY+cn45LgD/qqg8RC23kM9bA0nrjLOssCnrlsqQ6nKddnA1qidESiMlJU/chlILiIV3ff3z4w7
g+CeshsxzirJoYTbhw7AF0/SyVkz3crvkjbGgmNC9f0vhqL9R4pMBYIGyeUXC9qxQuFKC7xwShys
JhYt9NpkyP+TEnPvzdxaQfoveNUjdMQiij9/E3RAau9yTGEDT9fDofcLCOXNCVllbBFzO+/enyhR
qQXJjEAbIDT2yeVwqVbzwUYp8FSM054ic0y9MsPzgMhYC3eWcet9VgGiCrweJSpYQ5eDxSqiPH0b
B16iU8l44D3svgWGKX3WKqX4swRp3aLYU+vPpKoWlXI0ZjFwU+wKRZtl+l+PXnrADRhOGDgQTGAS
Y2rphx7ji9+3P/jmLxXcZBuhLW59fXVssFObIxRIxLHJK3QMMhsuthRU3SGpLf0TEVyvuOESVR+q
Wo5mf0aF8SD1yuDGQds/GzHKljGmz9zQ2BYe8H5c7izKGHuAgo23m2PN/4DNIfuzJiyFLSpnxWwQ
zIWWdGid1HqE/+AgljFqB8qfuo+WIP7O9dAabtZCGrm9UBsRHvxbvDQ58KzUmgYQxvno6AmAvqLN
+2PTSwPId57FYJqeoY28V4+LAA80Ks8SXD+4hes8ozFm6rYOVycWxWcVrSgPU3BCpDYbT8r0flEQ
MZwYCF8Axl0/wvkiq+0o4zyYdF18bKifHeA8RPfOhGFKraVVgfWK0X9Zhqz6HlpOcR+1g3nfDIu1
kx+IY7gKBwBVIgpMeRzE3xWuGu2AHv1pydMGdTkLv1sUavX27vbX3NhNJPnc24TOHNS1RgGxj+SE
gRr5PbaJd+kShR+lZHSQoswrLwcoeOz40e7coRgWK720E4huBFrIcBLxiLeKFvnqeig0qbe1GdCN
VqnKMUf8H0tpBUW5JtJ9ozZk10ZyZCcs2Lhv4W7R736FqTHtyzupUyah6kPqWiuBdQAdmvr401mH
YNy//zYiEMQIqHyCUeS0rEtFDZe4w0mMfGVpltgD+2F+0+txOje6HB1UJ50e9SleXGSKKQuMKbSG
Loz39B42ZkzGb5I62wSWlEAvZxy3To1inxn68TIqp64koKRwkv3bE6jt3fgiTF3tW12oagBhodcv
r9WsYyygLDr6EZy4rLyv6CN/aUypOxVxmt0NeVv/yNLOEQ9rgTU5BN57valgimRG8E9fQ4meOugm
O/ts49KCyyJwDuInUUy7XIAGkIOuJQAoJCf+o7WgS7Qwsg9mPiSn0mmnnTtya73Jb8hMKcnCClkF
1Eutg4CsVAwgpoLW74gVEvdzDQkmojX6F3Oj5AnyirovzZnVYNRUW8TjewYrW5nMdXIenSyx78sC
fq3XaN2yM+BW+kZ1BIS5QY+Lu2m1nYDVSLmBooc/apFyGjrNOlmwWv3ACE6YnHwAA2sKU6HsPiQA
cSuMPj+0zaD4LbJs50RDq3IIK8T7Rv3n7etsa+HJYyAt0dMkJF094gnGpbOdarFfyqV9TBbze4Mm
m9/2QbjzicUc19scvWKiNZyuALCLY/AmaKOqKC+WwSVCTfqDGXX5vx3GuhQUyu7RKRTzxbBg+zuW
lH189xRpYFABg+bDV1+f5UAy9SAIitCXCmTxpmlBqb+NYd1rw19EiqDoAanQnBXk6NVqAjty+q6q
Q78ciuVkYM7+YEYQl9K22BMP2HjtqE9pHM3Xtt+6ej8HqPHnYlZ2qARPWhRqT2W5RO9PjdDrFpKJ
lF8Axq4mBDsoympjDv0iHkLMb5reqQ/JiP18G8t7XYKNO4djyednBekSrENfbehA6cRELlSujUcn
H3jR5mKK3bh2hsYPJL3b2f1bIxIzCINYwZxfU4bTYsrVQuOan+syOFnVUvvQGf9EphY+gBvao31s
DUfSh6qGcJqR19l1E8rLUFtG6Ld1LfldregH7qHOjZbI/pq2dvwXX09kETR6oENBerg8cgtiPkFb
6qFvjkS5aUAFxpxxrMda6C+SWlCYmJ7KBIKk7KuNUtR4GA66sAWqq8WPg7LxrDw2XgIep/dHI+yR
VytbriwovZezspYOylWhZcgXq4sbBr10J4f4P0RY97y/zkN5icGEiwxYi9VQdRw7VrHomT+PdftB
U3PzjOH7+Jgs0rjzRmxcxLQFsAEUdADeptUTkdd2DrY+Tn01qtANSDskmPS6KWo3HYZpZwnF717d
xYJxIexx4R9cIS21obcXi8aYnxpy/Q1US/3Qhrv6JuIdvRoF/Sqq2girXPHwADXRkIqb1G8heJ7m
xMYuo0bOalxsDPlglbtWo6DEmk7556ix3muQRiIE+U9Q2MTeV9a+bDWfs3KSMfVnMxpPoFZf+iDO
vyAA2t2XUxLs7JXXyHQ1XTqblIkZjoRvDYCe6EVkmlInfpo3BBdmF+jUhs1g9KfAyZ866ol3UldY
h16P6w9gCIvPLQC8x7DQ9dgr81r7RzfG+H+3X7+NT001D18ngBIU9Navn1KoTqPlZeIv8SCDSZSg
l0TpHpVl43FnG9HdBkaPyMS6ZRfMBFE9liV86hl4KNB9bPdUkhL0LZbUPE2jZT6YIxGNPVn1XiF4
4+xQR+MyIDWiGrwOLWCEzEAk0szPsjn5r7Ck8DEca/Mc28VOQW1rnrTMQV1RSECSZHXNqb01FHxo
EBhFY57JS9J7YgH5QM1eO4zo9T8GRpecCAL0u9vfcePt4P2lb6NQbgGAJtbgTfjUt5FcGQlzpI8Z
/+kMoz2MszbgMWzU7V2fj3sIsK2pUnGmvCNIWjx7lwN20WLCOwLhnPbycKTvO7htEkOPizIcFZPa
fgmGpXJVtK5f/mKqcNQUolLgTGvMO8lOjBIPi6wjEuEiYz1+be351yxP08kunD1Pqa3dQ9mALjDC
g4JLsJroDORHTybkAQaj+DE1RuhRbsYaK+rUP++fGU03epekt1DgV+9JVSAXWCxy5qtjYcIxK5R/
ii7LPw4KHVTNzJwdlNb14afKRnkGYhUFfR6wy6nFzdK0QyphvRovqYezTvncDsueuuf1Al6Osgoz
cLJLizJDjaBRM+XrUBTU1pSi+ziNtAzeu4BcMaDceFH4UKTLlxNSpGZuo2wRsNHI+oxS6y9pKc07
B9T6Q1YMe3jd6xdMdOtpvJC9ARJelw710VDqVA4L3xZGGSVJauumkNSe5WlpUH7Bt9g1RpG7TdjR
8pylcbMTF1yfe36CQ22APj7Aylcc3ptzXwVY/sgIAvkg3OzWVwu9+mJMbX8ONEc6ZSjUvFugEYsc
IZohei9QPtZR6lDo9FlsRpTpph3SKlZOix05NKD0PSmErZ3DYJiz0vgGgiEm/2ZyrV411Hfqwkd8
pqPPTL/iCeZd07tZYDg7WI+tw4DagUhmENomcbocDCRYZ4fOiCCiDuGVflDhYvsc74UB4gm4DAPE
jEQcx+1F2251GlKkFNHuQe0rrlud2pQ5uJk5mLSnF9VPtMk5zrOaHSq1m092FNDtD9Tgv9vH5Pru
5hWgjweAgULlle6SbKWRXdpq7g/l4LjaSCZVAAW5x5Q+8QJ9mu/Z9LMvz/mwU4Td2q5CEZvgiqQD
CM/lIuMbv1hBxV3Qpfb8bCTzn8xQh9xFZtT0MD4ZD7dnel0PBVGHpQhVaB5/wHWX4yUZGOVQZjzZ
Wn6PyqL3blmMxeMUdZaHEHPl9lEX7VBFt5ZXYFBeze6gLa8GLREnqbMuLnxHpyvUBoRTSCIguJIb
6VPfK+kpjZ34myL14fvrvxaiAUJnGFUoUY69nG8RVx0tIoRhpaqPPE0q2uc5whuoQynKzwqj9Ewz
mXfS5A1OEI8xnXa6IWwp6qGXo0qFXZmDg0gmxVkUkwpHynQvzkztF1dE2B1CACTFvYRyaOc2VoCV
EI68DXjkQYittqO6B24S22h1yICDYJQmGMoA/tbLQBDYJzJafovRKG6dWssZWX20q9Qu2HmzNyfv
6PT+EGqAebOGcBtV2Bo6viZ+lpqjXyV5WrkRwgWVSyTLg2rEw2M5Rst3EOdEYSSMw8tshP2p1hPH
u73dN2DXMEfoJTF3ug94jl5+iTntcspoaFnnVoSAYrfkPwfxKyYliO9sDO2Juu383kCBxC8dNT02
pr7HKtm4SEWGAzyZIpeImy5/g9IFSJZL/AbQAiOGCANuzG159/6Z4p/EQK8erkjXXY7CbZlLQUqa
HxL8yU91ZIxPuj076BY0KetMnByVrkEg2jxKZhx9C7KkGZFe0ckzb/+WjTCAVrPw82Dh4UKsFn1K
pBmj6DD1F6Wtzv2o2nepko/nogQiJmmBdi67IfNQeui/TnCVd66b680OMpGGMA0RQgDKOZcrMce6
UlcDclbLnIOFxhLQmzQpcodeavzbM72+Tl9JJXRecIhCeU78+dsHOeurKcbh1gPJ58DkVapvQ5XO
flBP+b2Ea8t3fTLl7P27mnoOChgQoUnZ+cfLYbuyUSZMGxz8Ujr1roXb46cQ0p8gb40+3qpcbYup
foZfcTePdvmgTG2+8xuuvjELa4q2Gi8nYJBXca83M5eyts06TRm9WYmBlaUxoFD0AMoMvtQgWa5i
L8anqJzjjkJ9MxUHyq/Z/TtXn99Am5rWJWkICe3qQ48S8AoVbA8SBEZ4TueuPFl6nRyiRLJexj5z
XGfeNVO9erFfB6Uvi/iBkBlcpT+t0nbhUFUIGUplhdZJ1N8Fld4f2jn/LoXBcLo9x+syiRhPKO1A
KwRVsQ7hYWgPGtLOI8KaufOtzMzq3DhRe66WZfY11KDuOscczwQM1semT4IXfFCNu75z+sdykrVf
ddjNxs7Hv3rQRT0RYB0tehG3rEGRXCcpaouNMC2X7GNRVqobhUXn6U02uYaTjl5qIUqmDtiw3l6O
q7MtRkb+4bU+Q7C+2vkGrp9OD0LA6zInPNRN3fjQ5xNvtpo9DOPmJEWBVnjyiDEvD1lOh1jHXG/w
LLORnpFflF3IvMpdkyfVcXQc6diodePKdHt3YuLNkRlS5PNE+WvhGcdcCsmpmKRtDND2mqlWngpQ
Y//O6lKeSsVuXjCxbAJ81mVtJ+rfWmDxbcEo0M/lLbmctdpWXWOWjE38MjReGWva//o5oXtd6k66
1+m7uj9JSnkgCEkh7aBlsjrBSCtMRTvBpLDzKj8tQwQQM8ZY9/M4tuOp1PL6xZp7TDJv76LNYYlN
yDxo01/JaaIhrznNlA5QaPPlFGijeacWE2auyRIfnFejljxudrbuxldF2BEdYNAIwLDWNyb4axJJ
ExHDNm0S7Jab3sdFXnNraFmwCobgt2aN4X23JMPx9nQ3vik0EvRsX5Va4IVfflNa5MoAgwAd20Iu
7mH8px9sbcz+UypF3dm6G7cjtVzeQ9grokO0OjTpXGsd0e7gEQKiTTNgu4TNRtU+Zr2mPxVl2Hy9
PbetT4lcLoVf4lsBbL2cm6qG6OG09YAbZqQfwmTO7jPNQU9DLppD3AQoBk5x8V6mF9v2Fe1ACYwb
Yn0ncx/bCjD+ASRWNB0DZObOY9WGDzC+o7/4dnRiYemgMUvzZlXBkVlOk4M4eA0yqKc4aeQne2xy
L7b74OftpXxdq4ssQUwLOplJpZZW6boq3bUG5g5WOHhSovQfeilNQM3yphgepFYnchFWjJvjrCu9
6daSE/x0wiH9lOlOMLpJmPQw0OoUGkqgqbOPyGb2UZNUyfCKUY6sc5e1luNLWaD/cAjJn5IiC3/V
aP7jANjRZXBnysDvBpNRjyUI5cTB9+ShWl1nStpWcjQ4XKV9oj/2WteeWmdID63itA/Awve69q8W
Fas1FJLKYlOIk77GWprKHC5aTcjZgKawsQbBO/4/imaZ4SZZMIbnpRvTnxYrudwNRZ7nL0k9Z6NP
8RRRzd4K4o/2EOSOa6gF0h6UYLv5+5RNEzoWBlLG7tIvw+dsUMadqHnj5IIjERxKzi838WqlaMNm
ZhRIk0fCBuccJ7rwd9MbNc6UsROFLloesbWTKFxlRnwd9jU1enJFYnbxm94EkQp+Y83YKlimVXP1
EjrOv51aqjvbemsQrFypyAsFAWotl4Pk7RIrXasSMkRZ70aFbkKGKdLD7cOzcQ9R9QTfBpIBUNMa
aLZUlR3LnUQsqgzLHZ90uNeXTqgHhPPdkqNhnkaOs/OkbFzsGg0cyoHCrZd04HJqiT53Tr4Qh6VN
U/wZ5iVajoFkafQbUIDbCfq2ZgiIDm0b9gnR76qKIw9LqyUhEX9Vxdim5bNevXQIz31vkH5E9yJp
jnYTmi+313Xj1aSeDKadhjKKoWu0V9KOylhCJ/GmUu46LyzM+CWZkX8cMOdF4iwz0kdZT+OnrBul
nW+6tbyg+IAvQuilwrfanqD1YqVwuDxEV/DQN7Mcnuh5tIsgBErjzqOytU/ZoIJlD47/ip5RyM4E
ZimaPKsozJ98c1V15cTcqzhuTUo4z8KMAd4LO/tyzyyOUzcG/XgPN7wZs+WqfRimSjsjtoGk4+2P
tzWWkH236PFS21w36SdeZ3nugTn31Lh8I5oId1pFbh6TtGn/4iwIdXkeLmIday3dUSAZCa4RA4JG
QT08YHt4M53e8ywryc5J2PhSpGNc2nRvBfZydez6cRnRIeUkaDIC5G2lBw9p0VQ7+2HjQqaAiCMI
fDoBuxO/4s3lqOlFp+XzyO6rIzoZY6VYdA+NLneNISrr85yZ5k7wf127w6kPPDARKgqG1MJXjwCl
k5onyR7QWati6cDplv+DMqU/oeM0/8HLD3yFkrQVKAtnymU/jcP8JNdSq8KGKxGbevf+EdkvRBNx
sxJYXi5BlIcArYqEq5syiptMswU2oC9PI3ooO1Pf2Kogt3j5SLoojK9Jyck4qQl1jgFL39I8GW1n
fu3rRIMql2Y7Q21caQZVOp3OJocdyMXlrEzKbn3TY0kEhF8/On3+u1OM8Vmy1OmDsaTynV3jW4DG
rvbx3ctJh1oIhmApKOQ8LgeOO5Yx0JijYczRc5hVGuFEPFaZK+favCOysbWg5DNCUZ5HA2XCy8F6
C1pyPyO1UFht+jVNID/LkmY8AtNN7m/Pa+OkCF07glbKMuDTVkPptWFWMoYEcDSl8XluFfX4ih5t
2eG+1ox7uLSNl5DxLNGwQhgWNOjl1FJHbZ1KMdC4LfrhGFIhc6Wh/moqkXZnZc50X8i7vlvi5K3i
Sq41vh3hEv5za+CpKckImMZD782GnuZuSI+wdfXZMZ9DND0qt9SG/HvGv2u6YVWXX1Q7Lfd8Gzc+
KdU2oCOcFEidltjYb26k3gkUqHusc2ik+f8iXUo/zbIzP5l2F+8F7ltrTNGLHie9VeSfVmtsNoYd
h3pEXoeB+X2vTcYBitTwlODK7QuxOQDd2Z5e+NYivx10tZE6JVGW0CQBqswCx7DFmu+zJYRlHKUW
ruVJ/CCZxe+c5Feovf3FC0YjlH4rnWuEaa5S2VQ22kiMjriP7pejUh2h20s4xRbt8faJ2fqSsD7o
SpA187SsvmSjhyG1JFZ3iob5TinIuzJYKH6XmMrOUK8EmvXOFWpa9KzhCFwFHHj+FE2H+qBnDWZ7
WJoqeVgkNXlolCj9VVpoF7hOUtef6l71jKS/66vcrN1cb2I4DJlxEsE7EfRi/sYJYUnIuXvjn6hH
U/X2moiPu/6dUPEE40jwOc3V22dPi2oC40b7bi6k39YUTaqLK3D9qa2gf6M9ony+PeDGR4AtwZXF
h2Bp1mEEmPGiSxOOE8w0rCrtrH3KqSkfrSZcvv/FUHCbBDSJlszawEAbqfc1g9yjWN1In7QiBQeV
zjn3Vj1oO4nkxvPG4wJyn1UkQFqn3LQL6rww5t6rbfSnJY2GY8s5/9IXiYQiZlHdVYAp3WbCoO/2
LDfiMkYmKhMqPNQvV3GZOrcUvI2p9zLNlO6wPzU9BwLBzj657ikCiqCmIOAejmD9iqvrzTVYV2Qa
i86GlnI1P5tN+tGy6vEw2qF00EMp+DQOTuJOMnynsNKRerSKPe+mza0jPKqEuqaooF7+BGfW9JaF
4DWQObV6aOu+ZJPighuc/duLujmUqPEjqQGBe22F1YYyNKnEZpc6s32Hm0CKhmeqHLlV3g1OEAtL
mx4WkRDQXiNpbDnMooWmoOdUVnCIB8pFXaSGpzDqeq8jf0ZavNyj0lzzMl9HBRiNuKFwmFztmiUy
5TwqtN4b0FI/LrmVHpAdXJ5t1OjuaB5b87Eq9fqY2omGvWKZlYBxg+ExkLPxqKnJeBqkEWU+K+yj
QwaOwy9AF+wJy268hyIwFx0n/sbBuvzidWOHSZgpnKo2HD708ZzwTJTOGV5g8hkhRsc36TTe3f72
G+8hXT4SKiI4ztMaLaKjkwCUim3W9NNwD9+k+Zkmy/wkL0tyGvo8NVw16IPHpEFGQIp6dc9HfGvW
nDKBWteoc67fqSnpKOtERD2aNNmnrLWnhyYkxwv1uPdrCa+NRZWyHUzO1jUi9gFKBdSk2IuXSx13
aquWlOe9wSjtpxC/ErcPxz23kK1zRc+dapG4SahPXo4y6WqFcDiXlV7X7UGpiuJ/dd7+FyR1t5NI
XotpCRQX2QYdD6HQsgYg9AF7BmJe71VtYLuIS0ofqqL7YZpd8axKYUHvUld9OZRmtF4LMPty2eIK
X+uPRZpHP2/vqc15C4ygKJTRf1mFHuUwRkOqiufBCLqj1kn/ojo7fKEBUu70IjY2D0+QgdIGlVZA
yKsjU7SpSmwedF7qlHLotkUv3Rdq0uouGubLh7gptRdMLvbAZBsTFCh6aoB43CCGs5rgkjj9UC51
702U534pQW27k9GZH6Z82mW/b00RTXkQq9SbES1YxSwRsv4B9zCZTy/rx6qKpq+ImVCYUEezFyRX
y7fqog3csWs7jK9QPjymsVXfgz8vTo5ezpNrF0miHwa9d+6dmA6UH0qldBiNevqLLQ+8DtqcwNaT
uYvZvHk4q0xpqnh0MEOOKMJmThT7WRIkj+bQ7HGjtj6Czn1Bleu1SS/+/M1QkzSXvVRXLEwNaS6e
quDfqK/iB9MqrZ1ttnFdiBxXRARs6iv5rSaOpTxkOLomrJjTmvlBCTr1y+1jsxGdAnUQCsOA2YHv
iT9/M6F6HnHG7DGS7mR1Rux3zJ3HDNj8z2rq7OdESps/twfcWkGSL8EwI2iCWXw5oD4bzTiXGqcH
Xbg7Xe++KJKE103c7kmxbU6NCiF8HuydKbKsRoqyqq5HRkJfjeAQ8poXhwF6RZk83fdJEe28av/H
2Xk0yY0kS/gXpRm0uAKlWrA5bHKoLjCqRUJr+evfB74LCwUrGGdn97S7nZWJFBEeHu5bKNcSHS5x
MIgBzg7XA07SCDW7Yi2psAQQHhX5aUTB8lE3epwbaqg1R5wdlM9KZ+rPSReIF8Hre+mTqlP+HuEi
9idYXdqLSMdWn7WphrrH0xFtw6Gu3qZBph8qnOylZ3Xxnp/x1hd14GYTm9OTgSD/9bQhzeuktKxz
mYUy89EeMB+bAuFETxfJ+Hp/+2zdTGAEYPaQVuC7r0CuUdSpmCle+QVCUF+ipEs+V5BS3hX0bLWH
wZqn3NOowu28LluH0VVRgF9gAzowV5/WsBv+smm0fjYG+Mi2SXASXaGc7k9uIy5aTNmgvjA9qgOr
s6FHnW1FNaPEbjscgiFWPNr5aESeMtOnwTR5Dto0eh4K3KkDs9/DYbaHpzBB9k6ZcR39i3AUAdJe
3AUZndH5aJY0vU36UZ/b9mG22/mxNfX27I6uoE5rBDvn5/bTQurk1BCoQ7K7ETKph7GKWwM6QaLO
85exT51jgFpffChGF2Q4C+xBeH1hKztX4O3+Jdvh38DBRGXwea/3b+5YRZFLOfiY7ADRTJnyT2PV
b2uTo3r/+/6OiK6xAAqGnEoSLJiEIH3XQ00iHfW4AR/BsrY2jwMqFv+oEXarnpzq5ItSW9o50Gzx
dZzj/C1lTO3RjWL5tGDgn0u1F89I3zrvcyXYk9rbWnxKD8iPko4t+Nj1L4NDkuuJHXRAJQHdPo2C
4VKN3XOBA1UjMYh0TC9q5j3G1+2W4zADrS5UO26QtQFti7m1beD55btuklVeMTsTJPXGar7AOVQt
H5mF+Kz3Zf9VzmhlnhJ9xozq/le5fSf4DchNAZBxW94UyOasKW264XpfFn11bpS0f4nCtvyoUbj+
QJ3mr2U8FpCT/x/tefDuaMG/XurZloXmRMC8QwbshMFRcpA1zmYwW6ydI7WxtZkR/A5YX+y2NUOn
Qy3ZrlP+dspz7FeyD+GzOBZSTfleg8zmUIij0XdPbgdCfz0rEbe5VRlAQYorXwpncVTKXDV/srRu
145wcyyuKfhA6BETulyPpfV2GuYlqTVIiVo/jeZQupciwdRecfPp419vDzpzl45SSNDUa1cnQ0o3
UnqXwcoKD4RAGi+xPgfRQQ52dlCnIdlrQb59a1DTA84iyMSnk8fgena8ApGOGTHAJgSOF7ocYXiX
3AT3p7Vx4JcNv+gJUNWEnHE9ilEnwmxH0okJUeDxIB10L7xSVsllGm33Q2TV2jEug2Kv3L85OwtO
A/EJMfsN2B9q1oSRNRdNIJzBd6MiOsPhUPZollt7hCsWyI5LDb7j8jv+CGyVjnYckGMAHr2GRdtA
4s2Q/fAjoLfD/aXcHGr5a2h6LvHfaqikTIN4oCrl66US+kRJ6mPW9z+MLnd2MNANjBCtOqokJNyc
NAL261kJ9CEWEJHLwmkqvzaa4meRz84hrYzkoZiF9Wy0xmvYD+r3OIrmTzgj7TXjbX1AghTOBKoX
3M+r2aKKbbYuSn2+pIvKD615PqHUHe+s6cbDQImPCoKN9hqFqdURxxEtK+o0g8E5yZlnYAgeenPK
jnrhdG/aym0w62vBYVHtPle6u+cwtPVJYY5SGoaDDry9ivf0stal2VOs6eYoPo0iqQ7oAlBatcb2
+Pe7B+ImpPkl9uAJuv6kjRyFk+UFJtR5bPpNNcWH3sTubzSqv24p5K8TfVAHog2d+2z16cKWynOl
QPpDdb35rvRN+a8r4+xBQg3b2akbC8juoOnNwNaFdqXV9ZJNrZGLuaTORhZyMDJZHcVoD142NO7f
v9+orFkE56iPcqettsqgBD3yKKCJyswLEGltj772on/rgLeFfplgInP/k20gX0vbD2olCK5BbFzz
GerMTHtleVfzGFszL0vnwvynE8OgHotmrH5YrRG1kMe73KTtL7bfVZmt0l7ZBPbbMcE25Bhaudp9
2/lZG0cTsiodeO7SF0+x4norxaMZCsvhdkjzsTqJwUqqU9cOuLJxaZS/LBM6iU8DotQ+NnKw3iRY
MnV+nMr8xYhxOHgeTWlTHEwz5X2rj0m5E45sHOoFN0EUnhoH8cjqVCGUM5pKFIOeQIY+WABEPrrw
xtGtkrdRhcsiz5R66aeqAwDXjZ0Cy9aW1DQDyyaQXx2K7fXqFLZJRm4x4VLiPQsPXTxFofpd6Sx1
B+ndGklfmC7QrWgpcFfnLHbTUFQkaew97OKLAtgT1o30zXkcdu7JjWd8SRZZ1qV3F0LE9aR0oi2J
0BPBpKymp7IOJ8LY2oF6EenhudImnLcrUPT7O235q6s8Bvcdg8eVB4+cYRUT2YCqDQ1uPWpk0eAP
2ph+scwi3yG0bGwXRrEXTiAXIw0a13PDnkiNewNCi4pB7iGbW+1JNon+zY1j+yRaQ54QrbIOkRtq
XqE0xuv9Sf7mAK5nqbrcLLAxFhxutWGi3jVSmup7v+1xwL5oAQ05vj4FwUSjnSoDP6hojDnaXSmM
YyCLdvRwnWh+xXT20m/bKV+rXFbnAg+iUx8E8mFA+fXfRiSRdQyTwWhO+iA14UWpbMCHBq7RY1Q0
VnmaQMPoIzTTIX20TZEfUz10i5353WajhBALx32BG4BT1nBDgttXaxEZYWPmfozK/uwG1lLAXdJR
V7hUpjJMoqaJdqQMJpa6XHXo5X/OIutd3qJ/Z7bv7i/5zW5edhSqar/7/AmmVq9GbPZJRMkQKCmc
zKcWNajEUypHeQrBnU5269BKTcC3p7GxfMirD/17WEpgRDOA62tp0NLGhyzl4fDDyXXJzd3mZDQQ
XedgsiGEJs3O+3FzP/w+OJBJGAuaxPrQZsBWJVrmANaV7Z7Lqh8uadBlfuto406YvzUU7WqLgIhD
zL0mf5DcxhDTKVYs1s2H1jRqkoluwnta3WNdL7f3ehWhAlDXIwFcSKDXx7XLNbOJsp52LacOClq1
WuNblqjBJ5oymwNemagqxvH40k2zsRNtbA6N+ulCcYGKsC6d6+ZQxIox8AFnS6J7qxmeU8b92RmH
8HlcpKuzqk69Ziz/2o+IT0mDPf8B9WXeqzsqEQ0mJw0M4pjGOa9NtRltcGs4Bmm9J+28tUs1mKH0
Z6IgRO/59fomem3Gpju1uF42qQeQOB1GFwnOzDTTw9xb2k59b3M8IF2L0QjC1xU1kEg+MmUAX1GE
csxiuO2VYWCE42C1SZFvr51/czwyQtaSHhHuo+v5EXHF4zBHi8V7Mry2XeUe6IosHmorhGBST3tO
ILcVer6dbsPKgZlDPrNeUE0UFXB4RgTUoq5xUgSmNCcp6Gny9c4232axlTkH3bU73h1XhG8LxWiH
fxTZzax/LIfByxs9dzwn6RwsEHJaNfkvtff035t/nZEsPxax+9+mvuTDq9Uh9xxVdCqom/DcH93R
iV+CiKyZxDb9fP8Wvs0yGQviEAk66t4kmquTHA5Rns2loHIiFPGZM1t+TozZuNjdpH5v65wOWDWr
qXpxCbwawpl/qUrdOTvx2tZ+IKlmNwC/IJqzynWDiT6EGNl0X0mD+ZDIaHpjtJr1SQmi6HPpKOnH
+9PeGg9/FtjJi4cQKlrX+w/pxpRmthr4u9O7t2OQtGjdz32D600QJ4c2KvdoCDdhFOvMhUWzoA7i
CtR5PWIVJqVq1xU3ZlOID7RBqu+kDHaiqK1poWwKx5MvuhStrwfBr2WeB7ts/cGdrMemyt7HDRQ0
MxEkAGOvXe6v4taD8+dwy8/5A3dRVfikilO0Psr92UFGmutLZF0PTRNbx/tDbc4MwGNhK+lUL1fR
gtNlvZ1RgPaFU0/PYJLKu4Jw/HNJPFd4YuIK9v5+RNCARYGCCxG6zPXklMC1AvL41necari4Ttt4
YBSWl4emddSgFe4cgdvWOXYI4opEfnBGyHBXU6SfzTRHnTdV9qMuj2bb6O80MB3rRJW7fi+Gso2x
TqvG6Igp8xQdiXBC2zPrvP0X07rJ9tCdUFNfUoA3H7g+6JjPNa2XXpGWlu5FSqr+E8sGIpSZaslD
jNeb4fV6Fv8cDDyEvR7pSm3nu21tEXAy7jD0/Bcx9utVbPgwVmGyiq49YxsNnHtq9UQ5u5SbdxKV
rS0CZguUo6CyCBpxPZTt5KWdm5S08jGZjnWfmd8ByBJ/sEyBCrC2l+FuTW1p7KGyzT1CBng9nlRm
PVKDmfE0wM1cdLrfIhNyNoxgby9uDYXwCuQ5FPDocV4NpYapAehIiddOgwh95qF6jqeJRpgmj3by
2Y3wClCBXJKmZkil60p6bwqrNybZ+R0G578C1OwLrzSm3rcUUT3CvcyOQ6kUh8HsqnDnyG1Mk5wd
QrxOtYSzt7oj68ZJoqLMwQy0rPSsymwvCTRJz1aH5HT/dG8OtbAE4YVTjFp7vNjqVOtVTrARReH/
+rbQT1rZ9ZSjhnhnpOXbrEJluphxraHyhSzmGl4sE0k7tsIDG+aiOMZL579hlnumAFvzMbk3gFF5
zW7SDO5fl85s5tOaaJd6sqqHz1WrDT25Zpl+//vF4xmjbgvrDHLU6jtNbqOYWMZ1Php3kS+6oXlM
8Ud4Qdxb/ff+UMufulm9pTuRO4R+hHWb9IhlohWnwCuqi02kphXuWZ/77pQkg+mjP60CTQ9/jTIu
0sRAjMQjIBKkUtcnGwnfei47BoXbEjx3PAMI3w7aaQroM+0hnu0kbluTJGUjl2HvL3nN9XiapMnF
RmbK76y2Og5GN7ziBm5c2E52Th9VXTxE6O/uJFIb9+Wizs2dwgO3FCevR51HozEB4nhvqto+pvng
PLgIz2DxjKIeRNT+eP9Tbm1RKicUoXi+gQVXuyaJo7BAVrrxi27Oj4ndKZdCDD8gcu8VFDbWk45t
Cq64GIEBrhvelypD29ii4Z2D1SyDUvuUGCni74Wi0CpgK7XA8rPVjK/3Z7hxdy7at0v/EKNTarte
US7ToKqXGG+s9fHgxML01DEt3hSZMS/mAboXF6akgJNVO/nbrcQLaqekpcszBMRz42hQY47j1h0G
p1bdFq8JLdAViEM/vG17EGhcUHTfjpXsFHdtcdDmun3XuANi9+hH/ygnpT6GIi7+A9bClcTPQhNg
eU5W61Hqo96ZBQkz9JfhKMxKewh1PfByt50erNBUzvfX/5aVtayCyz8EUTQprKNEvXYkmDPYgCqA
6f1GFARIiZZFzkX03fyqTnljnLrYDR/BZwv1MIikj32jnOr/9U5P7HD/B21seX4Ppxr12iVEWP77
PwPkKnJCTeH3yLEjfCxzE+dX7QtQxX+IjxfNAErki7ksnIPrkXTY3GAtMYABohXyPFdkl95k6y2U
TjOTL7Grp3u0940LhKokoAGN8cTH6+K1rWZmSZNc49MoW536Du+hadFeznioXucUYbT7q7k5Hm/o
Uojh2V43PSK8aYWTozW+PRbW17YdS78VqUbBI6SmMGZ/rcTPblpEDoGjEQe5YeE6ray6tDUbJF6M
wDOGRvF1sJ6z1or/MhSXuYsPy9K5sH7mxGyn0qzUhs4knRJoXEVvxsn9abhD+Pr3i0h4jGA8jxw4
97LIf2xJLZjTocYeHZEBS17MBuFG3Kg/C6vBVaolF7g/3NYJ4CJcetIhZsLjuB4uQrdxasgr/DE0
O4/uGtc3iqj1rGEXntsItPhUC8OBAGhRqLweqqtdk35mCaDsGA12z5F6Qd293rlptzbhQraE0QV7
ihfmepRyjvDEU6n4abmmv60E9iUahDLPLgvFo6qb78Tjm3ca8SNccDj+S2/q9YBuZDZx6nDKaGbJ
uUMABaOidY+iVqPDnAzdaWodcaDlLV80Viyv07LmHNa2sfNLtma+tGQh2UZRGd7e9Q9pnZpuCY33
W3XyxK9mvMm10q69karUoapQx76/dba+J/YXHD0WGtez1feMKPS2UcT3rNJQPSWhbfq161r/3B9l
a4MudDRMAdGkIOi7nlVEbqE6bdL6Nf7nR+Cwn6UTVq8lLI+d9duKDpZiKFaii+XhmlcKrFgPuk68
ZaE/7UeY238Jhrp4Bu7IAJ+i+clNEJMhdgjf35/j5kpy6Lk6F9bWuhZrjQniwi04jewz9VNeRCVc
Dvpg7o+yfI9VqE4qvLT4kH8gtbGKJ9selpNVAtHQTSAu1P6jL5Gel8hDDuNRHxoUARB8uihZr/jq
2EU7wdfmh1y4dv8//Fonvi6HyMpcJpnppUXlezT/Qbyh9mlziy73Z7r5JS1KLYTqCFX9FvD54w5V
NSk0VbAza3KHQ6GGypk9ilalExPcBLPuU22rT60z7/XhbJ5B5kgcvdgJr9NWEUfdzPzxBhdhDEFt
Ug6GVExfEuH5U0Ub/n+Y6TIafMLl/l5lJrFZLX1ZjFdkMn1xZRacp35p/XSydEyOQWOI13ju2tdZ
dYqdp+M3hWG9oQjkIGwC2EODWr74H8tstS2kBScEXqTUMj0Mld6r6NXNyUeYD4r2QAZqI7imCfnP
EHfS4p1Ok2PaywApCTyBLL+NK8Wl0QEypBckblN44zgqg9dUtiaOk9Eon5y4H2p82Xvd2Fm7rQ1p
gUEuvEVExNdNPGLS9CbGYNRHvb87EpGr0huVGWGzEl38v+5WIVj5c7TVbTkVsZrH2rInkd86jWmi
UGaOsugxmm1jD4/a2oak/yhPYLGItdTqERzgvTWDC9qgtdXsk4VlFwV9VN9Jp+LkNqXcuaS3rha+
KJ0xPO48hqudEM5ZnE2Coi0EafGkoxGpeIY1TQrdnFNf+hUqeMOhUzv5MU5N58c4GfS03j8KW5co
LXYL+gxlni77692YRFIKK6kBxlKpPM1lbb63rGyvf/WWiMB3JI1bCLw0Y9Hzfj2MxteLg8ah6aGQ
c3KO8D/9GdYDKviCnY/srxV8yHJ8ktBeTrNDpKbylx04VUSxCKNLEMKQMsowjtkbketBe0A/t5+8
Qehz5zl1Nn8tu7LNfEfPStuLGxGgKmaZo/Q0oWblS9RoKp3kaZWnh8Fpq79m5rA3qKGCdQAdoZO+
CgjtqkzqbOmMHLvMets7QUmrrpKc2lbZeW83zh/P+tInRtGWlqflg/5xfVRzhd9OCaqSVKbhIWhh
XgixAk+LYUXf3xu3AgUL0xP3T74ZmNhNMzVqogQyDpm/G8Rx7ttlSffujDzK1yjWxDuKq7HthTHy
qw/0C3Xm+7YsLPawGQ6ZF5kWpgbzFKtvHECw2ouVsoue66Ye3jUTS3kqQxyhd3LTDZBkiQggOS9l
N/oUrpdnhhU8NTFArwFn4BRNZnl0hJb71qw1P6dClpFXZoVl7tyKW/EsygigeUsNf6F/XI9b2qlV
RZJUu9ZT40U0g3mgviEzrwAWoU0YUWg6+4c+8Z2Elvh+Eq5n1U5x5IjvmYNsbBGSSQ2oBuBtsYe+
/i3w29vZnt3KRxZC/x7JXjuqlQPftemnZO8t3VhwusMh7PF207i4phg5AshBdXre0qDKn52k1f2+
6cMTKR8yl6mWfcXLvNv5yhszZFAwbu4TIsB1YRWLJ7Rd6hkK7VAhT9512oPRKQr23u1/KPUsDsog
ATzXgPfLo/HneUPdTWucuvEbo8+OTkkJtU9H7Yg26h6usrWUy6mGkgwB5YbcOjvOaGYpWV6vIQgB
7yX1G5qWzlYJRbhEa/DJNuRe7LW1lMsSki2QP9PSeD2/eXCsUMOUDB3ISvWNOG5PRmvDBYiadifA
3ByKAI9/8Rrc9IOmgxKZfZQ3vsw0eQ7dXD+3bjkc8i7fo/dtEQCoqtKfQjsMjQhrmnkUKQWVf6CH
POKkJbQJ+9R/5HHUJkxsUnQlza7AYDoqx4PrUiFXhqTZSR1+S1quQj1QD+h3v8XK4Iter61hl0rZ
I8LqL3rr1angs34AqAj/nevSRuA/cbgny0Sk4cVpenobR6UsSy9r29ThxrLDJ1sdqfUB9VkPQ14T
ltdoff17/5rfCHtwJCcQ/V3LB2W9/pW9rApkQbTad1BSpp4j56Pe6f82tZo+Bq4Z7gD0G7uALjkM
TUD2iAnW1NJCmSCtWOBPsHNSHL2Dgi7LIHwuy1nZe8CWBV59gKUtDiGQpQ0cS/nrqRHs9YE+gjKU
1RhYR32yuwNFbh2hr77KL2OOHbunBgGG1vokzjF+yJlnCVOc/nqJaZtbYgS6HjDdWG2EEvzGjkbg
FaWfMCTG4f4gtWg6mm5XPxV5FX68P97mGsOXW1pwFMoSq0urVEgQxpmkXHc7C0oZFoDAHO1jDyTw
1/EIuYyrc2+h2MD9sQqai3FStdbSMTEKU/eCqQg+X6pUTlnV7hkc385qGYpBFn1BsJrVRm0wh8e6
2ar9TsnHk0l3sKf0QXdKg91esNszAdQOCYSqIy8pVLXrjTNVdmIERbjgiTNK5kYvHyiCy+NsaZVH
WaB6uP/BfkOh1zuVBVxERAmaliLPMvc/nhnEV+2CChlzA8zX/bx3zOLUC1Jxr+eMvI1zA/o19rYJ
AYzZGk9FYrh4BxhO2CAxP5A66AMOGl5g51lyRClKf4yzoP8ZO5l2CoKoTQ71OKrPrB1OhiV6zP+E
KHjI4/2JbFy8oJQ8XvCqKe2TX19PJCjEZCmJqP3EMIZfAPjZQ4HO3UOe0XPm2aJtj8ko3HOFje+D
6wTKJ+D2Otw5+Vvfb3EVWXqd2Srr7vEITaekkgmXjLC0owhtcVKazjz3gabhZ79ruLAR/yEzAa4H
qZGGH4Ku62m7tdR1sdxq+Iibb/JxAE3Q21hcyhSzyjQ+ScsYnhNuPr8NR/vQsm9Vc1f+6DaE4Gcg
vKdBN2fu6/4JY8I9tWt5YvXQGDCXsbvzmMoeseqGyB3k8ZIY8R7Mv7HYRJtQsQEAqZusZWFKEqMx
bczad2uHrh+7mJ4DPWpeBjdJOlq/e9SF7++yW6gKsUb4lbTQcmRugpbBVvIiWJzTqlTABaiUyU8H
DVnzirpXJISJT92gHOxeqz7cH3mJnVfndNGmwdSE2olKWHj9nYEDx3IoAeAmORp+mRfxG2feF2LY
HIaeKv4hrUAU5nqYqmuSORjd2leMClmJwJqKB6eZJq8NtKTxWoTR5FEgbXgMJ2DXOBLxhyGL1IPi
JvJd6/RpcaoDKU+z1J2du2rrc9OPu8DlkE4p71z/NtGgU6lFnK05LrQPukH7Sz3YyckOYbkc1ACM
73B/0bd29aLwRHMIikt4K16PWAWWAkrGiEJp82MmDcOXrWO/bd0E/TnB822Cju0MujXNPwddpfRm
VcyZpUjK7V1iUZyIq4MriBwMK9De9sH41+pwrOgShlHqXMxH14m9ogzxECY4S1iTOz1ALqu9KqjF
EZOi2evscTgCWhpnrJ/3HMBvZkodgvYbUCCwUGLz1UzLyJ4sCvz0wojIbi6GUYeIYCwWGIj7pUpy
zucx3LNvWXbw1UEiLyUgIomjSxL61wpXD2YZpxPVM7+juzo7a53ePJt1oD7llhrsqcLdHKdlMFpg
FnUPsNffgfofr+vUJG2pFQUZcDhrb7Nu1E5uldsf7m/Tm1uJUWiGR8BnQdBvSzsKHUwEdBBshl6+
i0oKBFAtSxBse/aII2iQBME8NMW015J8S5RgaO5BEDxSVBMxuusTsghJFoUAIptqR/3WaYX8RVRr
TQihQg0gFNMXw2k9+ol19/wRzaPQ9cKxdF+CuDanY5lilgkVPKhf7y/JzcldfhcvAuAitCXW/vp3
2U6mjqJF06qOW1f3qzJQT/bQR4ewJ2arm9IEClFxSbg/7Mb3RhuZWiY9BKSB62jKXpjP7kI1t7Ig
+ZTnjlTBCo1d+vPG9MA9lqIzyCkkteVk/bGviD6rms3AOKMSn1NDOomnOmOk+0M1Of+CG5PUCdH1
3+/Pb2OnLRVhjf4b/MxoKbweN0FwkDYVxp1DirR5U7cnJyoMr5DqfHRn1cXryjE8MMk9ivntyiLa
S9oGSrFE4OtCcTVCgeLtQek2trs3aiCm91XUNjv4zu2NRPBIpA+/hoDiJhruZDwxcbL3Jg5dP256
44I73rd5bvuLHMF57y/n7WeELcZmgcSFzjVs/evlxCHU7XSDcn5EH3PqY6zTnBKtDS+xbgavgTlo
j7WIy79NhBeOGmjIbytA9unqHc3KnszUhM81o8d2CotsPBSZHvlRMpY75+H2smUobqSFs0QevKY2
tkZvxpEDj6ZD5vu7LMbg5xin6tsY+PfTf1jLpfviNwRJrHS9lkKVA0tNwdJERNv+N9PCUB6tMCJZ
yZVksCH+pdEZP558z9Jwc5IEoEstBfX5dVVvEnpVA/9yGJUqOJeWkTw5WWafdcDZnQ1ze/5IDOH7
ceZhGBLwX08S1TRTCA1gh65+51waNP2d3Xruz7peOb/sUCkcb5pM+42RS2unInybYbFvaFJbNqpC
CWBNiiISweNecObCutYSL3OUNqFu1FUo/Ifl/CkyrCE7hXNffzCdfP6fC1kFAeG0G9X397/1xmUA
KLrAhsQOy1V7vQwikMkwBtRRk6zJsMWhsdRX09zRd5Z7axz0RGj/W7KMG1v2UIVJCi+bPWVk9VOo
ieo0adGe9PPWpfPnKMuv+OMyB8GP+xLdHIhYXULHLg63ThNABy/asj2h8d3/ur98t034C/Md5sJv
YJmqjn49YgEAKHJENX1K0NoHPDANeQhSzX7JKbJ/6bmDHwFsVCRznUF/QHakfU5dPXrNgjx7tKVO
E939X7S5BKgd4NxAasONuPpBCDlEyULmKJK0+WiJIn2cElv9UjmZfXCwjN6DvLfOLDHQAlXBb0J5
5HpAs2uzup0BxoJERJeBavYhKKfkuMgq7aQtm0MtoCMkFW6nm8pQa8+D5UARq+gLO812nj5ANGgP
sTqYl/vLuHU9UOyk7RBcDAx6dS6sTHRxGzoNQJWd2gfTibtfrQy6FlVpY5GLxS1ZqSPlRLNFfL4/
9sY0f3dyckeQpMHZvV7ReemgyNH48HvUKt90U6W8CwebzlEaZ073h0Jbd+NkglsRChB8kp6tgU2j
wROjquHM21g21U9iTByMkitqtjjB6MVrLQXTDC2pzeda7boPtMCPoNhOLVrPkHYSnVSotO9FYolv
0zQG74s6CCwPbYJMPUxKUA2HxqlU18NNc5rOk2qG/SFK7Ug5l51Z/qxq3ShPdd21P6w8H0evnmtL
ek0fNe8mheY0P7JK46dTjclPtR3j4oIXkJF6VVOO/2Ar0xUeSNoSpMd6+oOYXv2YO3VtUSMonc9D
Y/fNeZqL+PPio1vANjYai87VIHmNDJ24tdbwpcJmvpGxR7uw8qaJe7e8ALnSVEXICQsjVub6Z9/X
VvqSWgBRsEnJzolacfZyMbkODmMa1dYZX07UU3Scak/SnZ3oEriBS27v5HZ/QNsyl/5UTE16pI6S
zwdRqNF4QiAkvbhlOgCrlcLRvSybqvBd3YfFZ+iy4be8zrvPeHGaBWSNrGxo+0R972D0s/kGK1rs
M+n27V/AhlRxEEHXjb5wtVF9CuKsNDwuifhHbrZSvHFsqb7CJ6sw34rs4L1alwSaHRJLKFLKFPJ5
o+R2/NpjAhMfnR46n5ea+fSJNgAZeZrWdhP/kyr+OI9zr5MRocxqojsCUtbL5k0+C9w9ZjXnN3Wm
GoxLd1X0y83tEOs0evdD3xiTsXlbtrQDogCGgtYpRDgLrFFE2ovA+yV6ROEtf4lsO2Cm0k0eQ1Nk
5ilz2P4+D5Txuehj+W2gEfYzBEQXF3OU/RXqAfF0znhQ9WOkmtQG0jFGRS4wQrLgNI+pE+TYEb4x
FGMajmFhV4hDRuqYe6Gs8ViFVDtl57bUcevKw+BTn82qCdUAcZxDPaixcbK7wk1pzMnL5A2yBCqk
h6yXj5WqQFxjFuopbE1pPApjBOKGIGQkXqNnsvScHhmWi9nbiji0XaPhqwoW9Chk4PxCIgmXq1KC
FrGgrTs80FYSY4oTKvY3Y3Ar82QFtP94Ka5JjqepSGO/dmOeTOfITUfnIZ9MNT6gVlmYZz0I+GNC
jNPjYESmQDAiLt45WlW8xRO5bL1UqZvnOJD66zBECvrqXTZ8tSxK/b42wAQ+48aVJhDyWst8VJ0g
0KEmkWJiTQ+N/zQ3zqxi0mM2sNgih2mmdj+mD4qFnOoTsXauezYOIq+mCAV6kUrYFqd0qivETroq
+NFZ9pRcjCpofxSBln8aTawaYLsPBsAYfsPFaQon9X8ytuLnSRkjriJLVr1njHZNP70dGraXV7X7
vgkF27WYKrA01ji5jOxFGi6tLn0XhCWS1iMpweOIYrB9xjGYTDIvtPx/TUx9Azp436I/gOFs4omu
ah5sO9VNrybwzk8pcBR4jUyz7jKkdnBwoecbx0Q6gfYAN6FIlkPR/wAm1jtvAK97dbHWcA59nQ0P
oekM/9a9gHU7GUnwxRrZKoccJ9f6oQ9H+Yt0e/piGpVVHfpMH3gpJ3NE0p8vrRxKxxWZnzqd+9pa
/ZAftVAm4YOQ8zAiiSnQMdLysgqPujMo6kE3O2X24GMYyiXRKXIf2zoJKq8oaIv2hwnp7WOt5gIn
zlmZcQ8OytA5NEqRK16dyxh2vFJ08YuUHVrvTdRN/WFK8qy/REE8Bk9uXgz1Y6TQ7e9JG19EP2zH
vn8oHJHiDtU2IHrTiGLFRUxjWXm2VMT4VUbhmH4gwzV+qs4gMRkpZV28gcGgAaUnc1HP7xp+znB0
9AlADN35MXtWK90ez7iYh84Ti49AvTXBPBe+W6Vx+3ZyRj16CmbRB8cKobjip6X3VvY5lGnOnThN
lQjxwbYcNB/Ollm79ncrChvne6hOrRYBu/b1hJon8rj2Jy0xkdb0BnPuxPvKMGP310S4WB6cZMpr
cVZkMKrCM6eAAqg3qlpDl5UonaSc6LOth0nxCyWxkjMS+o38hkSyknqtPjvzT6H2fWVibGKV1SUI
TXS6nwLH5c7y1chtlQ/t2KnjR2iJAdJhaqEOL+gmRu3PpNOk9kkYcZM+CV4V3UeLMQz+V+s4ynen
0lkYPGfyoyl+B3NWG96Mo5yMirzAhWjtNZkqivhQgzgWvyJ31vIcPfS26N6jdB4VT8k4VDalPWfG
v7vO2vAzqm2mUrJ9lC58iYeqNDD3C8fiOQSxh2DTZWajf3A09G4B4o2uh0Q66GX8KlKrScJjoSX/
x9F5LceNLEH0ixABb15hxtCKRpSoF4QoaeEaQDdcA/3198x93aXIGZjqqsysTK/lvFJLGUt8GZCf
vnHdbC9HjuTOzzH8ZWWlZsbdErsa41f+kTFeBuP2Q3gsPhWtPcSHzHYA6b1JjyrW5WUJu6V+Wvpk
k//6xtxcIrXHo//kK30EJ4d3AyGOjf8tjjc2iE37D8pkrqZ884jkvtZM0FXulmH/tLn7slwm4vVG
qHp/k/fxiMNslSY9fj1eFio5ls9YAUosBp3IHH6cDlInWPm0tb/C0/mjWB59c8jksRZRVKVHv84l
wh/vwDAqJa00Cd/7ueGmoE2zdNely56s8rx3Sbtfun713csYB7N/7cY9YEPcHpP2JEPkcakvbs3s
aHliyEy/rnZF0EBS1X/jyGzVk0Tj6KYm6HGgq9R2+Km9rrhGzVYNv+h6x/E832w4clMKGlMpvJFw
KFdLUixwqO1P6z56fqY0jleKENOlSXLiBHv48a5xbDasB/I9BpKdbqekKeuc6DHM5ANnFc8owDFp
NqvTftQLyu9s3JbAOnsoGp+TIay81B2tZM23zV1+2MZZtlSwC0hWh13pKxwddtLDFO1wVg3JM3nT
hd7zIfb5J2y+NtnqW86UMguV+90gk/DIWWlZ0Xk0ym0KPC+wNgqjRaA/K11+3tai+uoDLFYymWzV
cDkCIx6IGu3b3NvleL9Yjl0/luwAHIXZyvp5o+5x4ZDUfg9u0ro6NW4XxhxY8H/ZMigBGxHxb7O+
XWkOojZCZbbVYKpZO2HIhwEQMRTpYM+z/Ut2cw8dtySTTGkVY5UmZSS9E0l6W3KOMcAIUj0PMs6j
ZaQyT1LhQ62cdSZ4wF6P5V32i1bnpumN/qJ1dP0Uhk+0/2pLtyhGiErQ53JmHWx/qnTtdSdTGW2s
VCeDVj/jQSx2dDLEZ7t4vZXBVKg51KJQTpVYX8422Z9yYn/fxfReHVdbTzpOQ/TXvFdN20SFTVK9
lR6s8/TwPrG73A9z0F7sMmiGu43ctjh1cEdbXxxb2zb9d3DIvLLLwRQhE910fyz7sZ/3XbkLjW20
9jzq7eLn5OQRoOv0CeBs2O+GJRpn05glB7G5ku9UmzwZh8AptmaiL0uZpqfqiWLsdE+uDuvupVkG
Z3g+RvyBitYbp5H9qXh/w7CvFBeUetG1UaKWmSwbac5+A8j2kHAfz74wAc+GT9dbYCa6dy9jeHhe
UUsV382tZf5FEpnjrm596SCa4akL+umHIJprTiNl06KoHcIBoa7uwzT2GsSokfHEF2/N8hWwg2Gn
rjIyfJBmkWsx2n34Xxiv1Vx4oVb9ndeN0X/b5s91XlE8H8YJi7e8Cjtk2z0Nbp85wSiafFdJ/6Yp
E6/+rBYWHJEOck73zVA+kVfgTem8dji94AHs1jnuJu7rLpt2TGmPx2+m53S7zrXLSSuH1pR3nMMT
Tob1QBe7TNXNfSw6+BBxUKv9MSFg7LGTNxOpabK2LqWkqjGrLTUQftH0869Y9t0LtTw2kNxD/7F3
HaAeb0L9VsqAX7qGrGRmO4peOrPNOqZCtw0WYVtFzGARLgd/fsYx+cLKgY5SqGV27bouGYZ8mi3G
MbzZkmxWgWAVei/tl7ppg5a2yiGzbonn8b7aN7v/ATw3/y5LNaI63Bw53fFORmdrRXr0GdaiquG7
+7ZNyQ4pP7at3VSKyM7MeVKJyU5p8JpfS6iWk6WSQabuhuL93YRxbx5mX1pNBgq8LHdiX+XX5iWG
D8zSIKJXr471ZfGpAn07JutJRdMm7sImMtdu4m69jmVcPzgblbE4Jtc4d7ya5XAF7Rj71Fdkijzo
1aj5HPtQCKdODUQ9WEkTKhqHZfOKJSLp/ufs6m746Wg7HFKs2Ib2Q/dWmGSWGf027dpBYVEyeEmJ
xEktvytLoO9g8mkbP+v1KqNsT+jvwK9dGlzMJFxz2lqh47t68rou62VtTz8x1TzitIqa8qdLbcVz
Q1Tbd79d6k+7M/pHbHz1oY5oeDp6aX5Db7XiGlM69rTZeJJztw+2/lyO9fA9qpcSCLTh4g34/Sy/
rTXydOpNSLx1qOIPVYfJdqmWOfmKy8XM56AqN/81mVo/KNTh+n9Ky9nDPGmHIL5SximpQUOnOplO
OA9BNI4PdUhTlXJQxKhclbRft56B/YL9jeM91Xpa5osm/pwiE5Xj8Chms3YX7cvW+d6bVU7fOod+
90FuzX5u+72VCAY26447uf/xjdrk2bdGPXzraUy9B3/11/9qpJlTPglWglM/vnmRdfE4j9k6tmTg
LQHCl8e6ESydO9glOs+lG1sdDnNB/Ne29+RdkCu3XAEzGjfVrRjsx5XgqKtuurjMA8uPt/M2eyWt
2BKIc+8Nuro0o918s7Ze7/fh4C76MsdOeaqBZJaHQbfBNdycMcgq7Rr7vufqEDd+c9vD+t4ZrpCv
YXutBs979yolaC68pUNRP8XeD8c2BKotI8Btai0gibetHwFGMHtux19HiJqylc1QMRJo+nPVpWoJ
puEZbaVduoVyHfmKbtQbMs5M615NampzHXmEJviKP5xi5zH9c3urpGsrl8ZHDy2aldZ28T+Dfe/6
qztJvIrKcPLuWPFoo2xj9vW+7fManyY3istzYHpXpNNk2qXYCFnU6dbzMOVUUIob/d/+x/HrZshH
tVl2Gldx829sp6Mq1jDc7xqNj9ueCqfywI6JbN0fxFiOU+qvC1CR1zQBB8rYDuPJPpBUnBnyFpwn
Y8vUekydgcQh4nfi8ckNrG6/kJsCkmZj904xYS1rumUri3vXtMH90faRndpg1c5LO87KnAC93OC0
Qa3/8PbEPTLVYtt5skEKqju3HRaTo73FiKR0m/bfUGKJn2IYaDlnXmvXOW/0KP1l93GCvfqVOZr7
9thviTXsY/mpWDBLZga06jiLuUfqorw6Oq+HxwIlVcdhtQLnpOBUlWutMlT8jnnEXHNbiiEZ3fVj
segTC8PHKehZ2V+v0FCM2Sa9rgZ/Y9DhHU2qADMzG+xk5k+rtLGi6K1yyiFKm7rq67QaV5CWuK4U
60bdUFqZiw3+c2ORYZ92rGtPz359RJfOFu2Ug1s53yji4icih9pP3d0fvmrL7+/i1UWEa/WN3V2l
pk/ErDHQYd52xn9t2Zn6xae9pUl05NOfWzCKTyxAvPeet287C1cpUeCLE/wYkqNRqefp6XHxOZz+
04vtf8fg2pkLlPjt01ptsWEiCcF+gNCOXyz6+CSGbrtbZ7p17ebBmrhYab2N+ipHbx6xxnSdl7Xt
bOtST0SwPQSwAWuOw3N4P7B90uXj0CTyhJ7Ne417a0rQHbvtlIahVU4Mff+/t0Yn1l9QOinfTOzI
+TnySbYs1OpXuvD9ORb5OjnzW0CR+Gc2OtUMU7E+uHpi3r7bEy7nhUT5nhQxx41D9Y+3h53dRJ58
3pNztyfC+j4O3fpl3EiP+SJqT50cX4vbupZvnhclZ3Hd2HRcUs5P76N3AlPlcb/W5cU7/PLFuOPO
62Rb9MjaslU+bjUmSriEsqVTzzVbBd6yV3u6mkV53NaK27aWJnpG0Qx2yOOzuKlQCFnyA3nlRW+Y
1aSuRC5f7INtT7nfsbRCN7YOuDd04/F7Q3Ars7YUukubaGyADfulfsWYvuww4aKBvuBADI7TBXP3
skiW2k6gtdP7FHRIyxAjLlPGHhP8ZlNP8V9mm/0aWcyPKViCPPeNC/aQLGJcv5bEVfNpnG1P3g9B
NVm/DZmB/yVTs5TZLGr/oZyE/BsDDHdFe2j/+7qWzdW4ZSUKWoagSQNdkzMbAyH+53WAZ0W9Tphf
T2rWuFMMJWx8yt3v1tdpdHdzWlhg2nJDpbj6NNOiYLPQf0/KcYewq635I/GG/XUPOXrEAU6UqWpy
3sej3vy7fpfiZT90ab+GNAXrybI15ObBrsB0hvGcnwXbCSKltA7PlmF4LHw1DdcYEtDNdkMP+Rjs
vTlrTACZE4wj+sKt2+WHi/Z5vmLPKp6kmMshjapg2c6ONYtLvI9uc9ffBCQMOUE/AnaJkdaJM4LN
6FL3fw/A9APIeerdbFs82nldatat+tAsZX648f4jJqxVpF0ced+ssKmZB/fYflTEUC5F5Cb7b3pT
0Wb2wuiWR/T4IsPSaP8pkzL4hrNh25+rLvK/T7EPWLeFYWvIfjgSYOAxbn+vW3O71a4JitDah88b
7VFn0gytz7bgal4Gv2eEw8MC611jl/WWzqZS31hxJbW019HKiyD76BRrv9RPW6iSCimFWQrTruH8
tMYWHVMVq+6RtuZo8rlp3C3fo1A7aQJ0/j5WhJl9dKrruUzEIs1vNgPYJ8avscmkR/rykzya9cHH
ECbgbWC5vKXkSd9LO/Iy/hMjNNv5OCb5xMZYaGADiNV49pqQBw6wWaat296a6Uqr8VwN81zQyiG3
c72e4FsX5+63BUXZcB9UTXmZOVHeRjO4D6N7iy9z43VEIdwnpXmxktplJYdYp3QHz8R4yLak+1it
VvAFOBjIK3N88GjUGFYXbRRrlmx/eb+QyXdfJRULFJsdt4fDEc2Y0nDNH8JrhAWHY+nHUI8Wrz7B
HDgNH8r3Mr+PmzmPy8pu2azoeT95VRNdRBbfBeB1jx6OuIr8wsFsHHEzucnPThCATxzJKhQ6hTm2
UxAn30rdOjbvcgroLNRxoCMoLQ8+ZrZ0ibm9b5yscqSsUlAPXh4mLTBQek5MfyOPOBbaB4iMa9Ae
0gZDNW57AaTe3jijLSfvDuSqRVibrXkInZlzZ6dvU08glEf7sI0J4w++w6689k5Ve3nQusdz2Zr+
V6siVmW2gBhVLyYK8cmfWy4b3nSNlXVyEeZx773+xxbQgX2IPlx+i60JglfheTOhgkuwOg8xibB3
x+43W6FJiuGNKr3GB0sdwr+iSyonhTQb68da2vpxmWd4lHlK1p9u1UQtCCRmeqTAmyidWDC5lyFw
bd739f40lu22vk3b0sQFBhLTkPpeJWFuiKO5q/auFt+TI3HX220N8evXevz0ItXX141J2Co8HPzf
1b5vPLHE+yRf3gQYR76SXX1oLeIfLKPyoZse38AUT8G9zNdxX8c83L1SXlS/R/u9iLvh5eABPe48
KcvvMTl3/vsw9pHKaijo/TOU7XSH6yACGGN7vZX1k7uDz21TQrYkNX+hX+KrUFEEVvxsjljJpQQm
ti7DbHnWo2jQIDzeoMTfYeuFOxYRIW3JJmfX5MdgTzrXW7AdhWW13i9vXWYrdaxkmNNy31RzUho2
LTe+N30A6STWZemO6csZoDOepNdPf8PFbp8XsXls7iFtdbPFPVjs7JxdyyxqEvUCEc+mVlTVyfXA
Ocx974IGMsnxsNTKsbeIkh87LFp3AVHet4e4Cec30cOafc3+uraZdJaRQh/2Ry6YAg7mPwbwdDN7
GNy7Ce/TpdqI/H5ojAwksCOLhdcDh27xPtf11KQ0MaqG4DHAqTMDXpJ19eY1XMXoAMwOuycdaH94
SfQy/kd6uE8qFgIvqmlfWdNlgSeUF9JK+UKc+zOXBhlZcEF+Eh3ZOAXN5bBKf8wT3K1uFFJZ3kP5
BMwDzZA8YqETNujNkhYrhESp/zyfiSP3hpnU19CsobltoYwvLOLsz6oV055JDA9LTlBJ6kUIRQX6
TVFd8yoe3ctN+YX/v4zW5huUK35lkOblH5uJHZOOPrJgd5dwMlkcOtNTQ1TnlNZOY35D/0IREhwa
lClupHQq6EnpWW8GlPdjuI3eZZZd+yOMEypH35rqz9yPZV8wc/PDGmEvRrjs5plUrqDnp7aPy78m
7Kd/fqNotnXnNPTpQ/Di4/aonhSmKetplp5V0E5a9Uk1alhegk3Li0N/Z0AfRTCmdc3EdAJ7D+SZ
7xK5QF/98eZtKKVfFfO3Om+7tj4SsRyYDW0qcc54eSt57fCIn9POrvdvMaxLWyyuGVFaN+Wh8Sox
jCygSYtNwJlDHTTz7Bw/vWNXkInJsDOcxoJlgJ1o8T0z0W6/rvUe/V5V7bSZ+f/zMbAEIvIdYTUc
uNFOhz+5m/y0J1M7MBmz+DM4JXbQozWy2ln3dnje4rltcn5l+1YpSzlvyUDQSKrdWcynZFLejJlQ
dIDwrB40QkcOW3iCLvNbYH6bxQiNTMukwVjK4Q76CVdEssT26RTLxrfzrhqr47HEdvPZeAdSHIqT
/d8wR+JBIPZez8JuSY/rwj0sWkrKDYrslUCzwmteJyxbZXLSbos3mQeEJdclfuiCWFpXTzpjWxAJ
NMhHRs9qTZn3GeS9Puxy2Lxd3iVdDP3sMprCVcfuNhYbhwAAcmUBzOEr93vyvA7WNx4WWdSDq5hU
Vlf26bDJ/RPXhZlzb/fEGdlnZSivvd9ckqZq5zsffpPr4NweWCH3Kg8rWq9rgPq2ybxIg4/NY4lj
ETgKLgR4ig0+3mpuOOKJUSd72o11Qp4aBxRKEs/w0lsDmz+FUKt8Ul0DH4m2pI5TBhP5Sf/cHimD
ughTJ6Ilywf0qK9DQ9btfasjpiBrDshzwILbO7GE00+5GSLdPgSBkn2RVGUMgBLs1X2SWN3xYBEC
+TDOmo2oaXGh8Py9ZoN/rtQ6Xjim7O+j29v/AvcgoqK+KVRBcsaeJHDhdDxvVrl32f/9tYq58uZT
uXXD8LkPgiZ+6wL7aV6qHv37PrBu67uTA75qHfOUxuxtH2lEnMwVpxCYBV8Hwk/RbNZvXeML57Ss
JVwW7c16D5Wt6/Ps+NB2xqn46WpGh3PdEfFaiOv9RaYGB+gJhvPYXivIqDkTfbXyH8oNLt4zWCEe
fdQ2J3pmjTeuTdZdypylr8nRBVEGzdapm2eHed06RP15xUZQfBE1GxjXBk+oDwU/eafNcozZCFdf
0TKtWpwOOVhWKhgmbqEWjvzeg6t8DOYwWKjpm0Rhi0Ox5GUzY0HEFnmr7iwI6jdF2+R/Zxqc5Tff
21X0D9y9RiYQNZA3PYDQngtdO2A8aBHpeis9fnXrNEv2bGd21thnKa9l3+IcNx+d31w9Z5+PHB0n
tRrWvDz+Cy3DD24MQW8oNQT9ujcbL0X8YzMaqSQ5NXEdRNTT/nAvQsjura1U86ta4ZHxahkrBAtO
shk2O4f2H5yGA8Fg4OIayvkez6fDyMXNwQoQQtCPI1uEqwrx9UyW5H44JoLxIkJAUEj1AZqibZTy
i0mBVsDEkfgzwptt6d6AQhVO72zm/ug6rzjId99YdHFVHiB6l1dmjXUuRMVmQU4WYXjn+jf1wVZT
yzPkFwcnXFDvMOUyGOxMjL6ZnscDcwiwMXLm0lFS2pRAc3DZ1pF6HU/h8A01j/JfbJf79CuURpjL
Si2P09ne6vCtjaUbsWnWQmHvuLXUT/Ae1DqYZUA4d/bdhFVfjNbSCpiLtzUUAzBL72iQN+F9wBxx
9PdLW00foabs/xB+IxhBb2c+57t3ZGuyzO9I/cuuuFli1TmXWf5Qeo3Wx2aw3fYKygLr3///qxg7
Fj43mF7npWo8xAa7NO2PQx61Srt+Z+cukVWL527TtB5L2EZe952W5ya17uLMVSXWLjPGKz99oAye
LMQhfbYT+zGcnN7nqIr4n7+VDgINqh7b7+G4N3/to26rFNGJ/TXOUVjfl5MiZw7yLlxOziHlu56O
/l8sxWQKXJ1a/SDXfk3INYsVPqFejS2vWXEGvnOcufqvt+a4zvCOxsiRZUb7lRkI/fkC3l1x7Rmy
NjdGidUGzsL5PVPSs4GgE11gCVf9WZFGvS8o6TVfoHXCPPYVMOTk+5abT8lQ6V8ymsc3ouoTREpm
rsSJfGoXXUHdhHk/Yk+Pi4hSmBLZzoR+wKhkITzPN3XzMIvI3dO2w2sr96oZ8F4BTT4YhAAoi449
+E9FGza/WK+r7+S4TZiTTPHx1ofScVLOHg/musNO8cFISmIemSUkpBR4uHxU0wzEP6vdigqJo6X+
tW6D7WdbO632I/S7owp/wLqtcK1SPMfz4O4gVYJTrJxXs72E2grDfJoOre7a3aJlmLrJfwxLbz0K
rK6WOjd7m9gF5U3aaR0HZNEo6JpijOVk8qVG4nbDZ4+HIZ6d8LQdm+OzCqXkUQxWG4bwfIf4sDbk
gUAEK9e80ygAX8omSijYqwzvS/qEt9LzEXx5CbLVDZyGhZNShfqUJFP0TBsyfkJ4edNTPHftZbHd
XV9Gxa/GHEN0T44/bniYKSmfraGL/guNoEuAcI2HEzy8/zzR+n5CFoxByn4MAhuMwDEKVXKP4jSo
EUBcSx+EyaqwtP7XebU50hZ1COyolnuX02UifZkNFIjsZ78plBo2G8dY3LwCu2pjCA+bkSlFd0MP
akuk3wVBt5zXJOksdKICsqYYgr5CAQad/6pYNgqyRXvz3/KgjN23C/KMvHSEs+XyNkkyyrYrjXVZ
Nc/rvPfTe9Oh93uwSOB7v4lKTRr7h7mEoMrzJ+Ps/AVV23tPiyj3Pkc1UwaFRef6YEZ41MzRlnlo
5n33U/QQSZDW4PvrA8ZQ01sdBGSJ8SRTgo4loPwRySufRhMSVYr+4hDppo/+V9ivQXfHeRZ86XJt
ng4MdN6TWYW4jR8BanfkEt13/P23MvNtEFeUTHb8DYzfXx7rkIMnlVOd4NW3httf0/hA8jj0VOYi
3Lp7POy2QSUFlw+wMc3IIWIl4juadK/OawcGJD/Cqn/XG4HYJxTRk/3c1huVh1ly+jsce/vcT6XF
IzlQ7bOlFN3JWUhkgUAEif1xDP0yp5tFljN6+PJ4GrXR059gNPvz6npbfKa5L51iKZctQcNoJb+M
7AIGQvz+QZVQFTl/Ig+tYNFt3ni+ZWWwn9Z7Na2fTpI6oxTp+b71qn2BPcDmLtvCxnuWVrD+5tjV
B5kx3rgX7uKMP6rWdOiPZvw9L0Ni79Wd7NYZxlP1yZMj19DPjjKGWsYITLiXKlmG78zePZT03lTP
FAEV5TUa3y95RO2nt1WA8Tdw7Iffq/q9LUcvyiowI74z3j08jF0Xn8qYnIkiMnb1Xdj1iFvkguQI
9ZAoK0RyIwW12mf1CvWRpKUmOBgl6ewBPs2oWmkf4vqnWBsxF12cyPeyKSkKKAaCb4hjEXI5fL+X
fg6SgFJRtX26TsqfH9feqj4BWAndtZtmxFg0kZTZsOrmO883+5HtY4OrI4Z5+z9QPRY3sew3Iltb
CO4CSzTMYx0VJtNtFons124Vo4tcbXdqjNOt/skknfdzZb/CvdtiR98xtLmcaZwq29n1jWdeOsCv
32187FYm14ipgjGzCk/NukUfBsfo9mlvjFsxwYrhMzisaC32kEtCjW0MU0kzj3YRHdEC8FOLdr20
azKyQlt51RUsuh1OgxO296GH8hhOXHCkiuMA5TdGuL+t3U+scyVExddJlPvYAjJbPKV6krmpY4+/
c7juz2P2RHhG168vLkPAbdyf1LdYW25dzEHAkxkjwvrEJQ5YVFfegHRc1K/NFFVVptY1+NOHEYqj
nmi+704/OG9NZ20WKrkQcx+dEC2bqYjW42T1S/AZbYv40zTO9oFHBtvn4cjlpU+zDAhWm2zpGkTm
vw2pyXp2Q2UxtQ2r9yDQDP5sUPGpk4bGiVB33GhnSLmVXUaysyUCb7q2ZvDlkSHOqmiLBynulzLS
QzbNbvvdLz3nyDRuMtbZ9DfKn+yf7aVHGwV3UkbiAwWPP6JGcLhQbhMGUMbMEd+aYKmIcm0S/Xuz
W6oNDk7xQ2mjsDzpQ8c6BautPstutVHRWoGD25Qn+iO1Wph3mkdspWTVyLYAI+1/9ggZkWYtjiBv
yB9xnJlvvjoXANKZKu/MLqhhW72UPNaIyxsLoGKehhhJix8OeFyvnnupV8ceLsoJ9ucQSqPNFsQ+
UYp3yt6mGM1M081OJNrSKjggXWwf4PVb1JXWK3IpRBnVvLTftw2Obkg3ptY7nBK6AX2VbhA9s9DN
yESrCHFkSf+MlbV/5MsUJYpfWCGnQ/8wmnRERLyk9VTKE+D/BGGYHLXPLLFV268ED6o/rV9G/9AD
RffeFAAkO5q+Hp1OEyZ5nKz1UlTe7rrniGvwHiWN6xeI4NbrilvO8kTSVvdHK6u2nxBjBNvdPO5i
fa4dGb/Ad45DJrfJ/dZqPMjuttHpfw2IvpFc+TbZcb2l1ycCDEOddqvXPCAyWRQB8L31AUNYoztG
qJ65MuSkcHUvXkZpRV8a59zkD2JDbzm1qM59+EzdPiKYB3yUq5/8HbcYWMlDWVZMrJQS/eF2Y5PF
2+Jbl+7YWoN+9TDDXbCU+37uZ6fv8wl1of8AGVJ+W2P4/9M+DRIY3qtK+7TPLeS+pVRHbIHXAAcx
tb7Z6F/FicEiPE1Hbe+nWxYJGyJGxhuKtRVisYN0G4o9Rgryuql1/6zmcXtew7iSp7VcFQRBOKmS
TUIbNr0LfB8kYLO8CQNBN7ivNNK/1J6TEbN/QfX50IPfTV/YunPOHb1qrdwga+sevfgY1GvQN3pP
bUmzgHB/65x07fY1DxVD7i0Ap3HScIHRxv0b3cWJ9doIJkYG4qmKb+meiOLsE2kpLnsQ63LcV8NG
qccRAmnYNPbV34bF6JCmG3jmnufCKwY9UAshYKWL7lhxhGP+Lg5ctwP1pd2YnaNy1JOfhSysA/rE
21pzaqhOfXcWF1iHQRV2Ud92DZCSq6U/E1k3dpeSxOvXiuzd7mHym3Wgp271PRoX+XFgon5/iMpz
AKwaypqtWImEkjr07uS+p2OnsGQS+Y/xqu3hvDirHi5ybOwjHxY6YZAmgODUIRWJA5vtuYsKkHGz
YOx1CLNGp/tiKPJZLpocPRdOg/YFKX5NzipKy/o+EBacUB3VLU9C7O2P/YCPW4EQbSjsJhxHxt1Y
8lHEPn3684HeR279eE1cCavMEwEfrrkb88ssK4SYk/DlYyI5LdLKOuowRTg6lc/x5jQIhsrDT77V
CTE3RbeSS/AYbcxCGeEdiXddRNUPtBuh2PJ6D5lGO8RLD9DN43hmgl1fgtVHn1b5LFynThm705Wy
NS+MauP4L44AthDdLwuF3CTxkAWomcpTQKARuhNhj851BZ0g9SGmkmwkgb1Pjej+RhE8WUFYGi9v
pOb1pwXM7lENGfhSVJjVcRqRmpFIJ1u8rDpnE9/dptb1qe8828FnkcO1sGoZQEyrTf+Po/PqbpTX
wvAvYi3R4RZ3O4nTM5kb1uRLAogiEKL++vP43J4ySWyQ9n4rN02T0Q4fyDZ6X1FOMJDHQQ76IWek
/RO6AfYJhTC3QJ4LZJYO8P95JMrtMqa1v5n8ZbyS8tDOO9zphd6s67BAEIymqe4byKM2KWJHqm25
UgubrHzuM+91ucxbyFe0GMYKrMPIqTbue4py8n2+ejeNwTylD948tqDTVpunSSem8YOIa/00KW1Y
Gyk6LTYt0nsfyhKjTOLXZTFv3HKo19PE0wyYWy/pH58f+ei6oXmpe7qidg0fBIxhOCI01lWo27ML
UnIPkjWQKerdEhYcro6rntZS7qO8DYnxX4oZCw7qR73JZiHk9ubjhzbl1PwKMQ24u6A1U0mQsyNZ
x4eZvpxIUTqbFJ5CPBt7HAqIDLuUFXtEFNWhwRmIm6nlizUWoT4NqS/uGmeIgNZsnIw9ukewA1+5
wUWEmLDwNkzymc72HoYtbPrLXI4hLzUo1VeZChXsAaD579KSS3UDOGFeDHNHmrgmLq4ACn60K2bf
La+h3w4vU+OK+UO6eeacDNWT8VczBvOp6l1tQdanufheYMr0Q6OJxNqifveIvLfLyhxSZy4PDmJ9
+WPTTxX8ilbMKkEYQECqdHqbxvCoE49UIgDUtWvvv6zarev3gDVZA8cW+vaor7dHpl1qoHdLRwd+
S3c54oQYzpVbZ8ExcCsHkW241jsbRGze4dKtK7gn8hlPGTanmb9Hw7angHZ/sqzhbLFQ1v82mSe+
yRxEfEQ+b3BN8TABtS8ZDkYJ1BQfhglYezOQQWOgaasBGbmQ3gfoma13LXHqMzTs6H/HpsVOgmwS
9bSNIPrTtK34m2odB/e6GtfhY+Ki+8M1ssZbLyC2boOaI2shdergC2cMMK2efF08jGys2U7aXbVs
qPy2Ir6Wcjp6LXQRiqi8DLZN14F7NH0rXnQOx3ngl0EJycLSflRIgvstaK7T7xzamOSORaD66bEr
yl8rSJvvskHBcZB96JqtojD42S9g26Re2f9dYBPfQDXny7vgsaYwuKDCeRPH63qVyHyXM293174X
c4iIK5lGNf4FJunMwYMgn1lQPUMVIcYe81YNmSOfTeuTqT/4Adp6b43rf2nt2XeunoCIypDBdVtH
JMOn2QSabC/CXi5IEKt1I9dqeDZhg9GDu3M6N97YEM5v1UgkYQx5V3XscSK7Q8XZowcTPOZBNSNl
t7LovneViW4PjIHpEcEqy03m6jj/U8slkwkjJG0MsDc2+UIF3wZZUNmlQFKoT2YMO7TsfcBCkEYN
cyhlWZoxua2XaWt5OFSSaLD1wsTiMlvwSziPM+ySOYyFmF95ufR4lNJIcci4+I4wZQipTGece2JO
7eVrhD5Id3zICEU90qnROg1DexeXBJts7ZB96DRjNfRQ/FBrm8xqdlCLSXtd/xmPEsKrQ8VVehhh
6by7dq6jfSVHx947RKV+T7jV74GaEGPPIEA7X96YHj5eAWkcTv8/iuWYgzWr4deIaH0rNVLWxNZD
8eKRdzVtRdXrq7V4izo0QQX811hTTRqvn4HRuSsvOi3e6AW2dNGreVPant98NWHfgUHaXfoLyFJi
LnG6sdx3PY6RTVnwkDHhlNmfvBKQaMysU7ypmxW8RYbgzptMIVg5Tws40VD3oLSzLQU0Qwsuz14o
6+oo4bLcR21N6xWTBe6yyQTLpWJH50oWJufW7kVukhWXNdOaV2OmLEATg4d5xOSB244DIeoc8Yww
Yq62NrdzeD+2uulOCw2WWMs8Hskd+9V8ZSaVZSILcGMWa9yIYL/kHKPhit1hi/5WeFuS20JnW5ps
fI0kI/PZLnMWJXey0kvLfXkSbjB8tH0KJ+fSOoKPX9YI0EzESbFPLUd8TJoRLallN7z4uPIeccKD
nzRjWn1aZkxfBRAyONxiSrXpOp19g+2xTZWGGJI3wUzwn3BBV4HumOShXKvlsVuXkYe+xBxziEQj
gm3J3fQE7OIDbw/Ydw9RlPpviysb6y2Wbso4XIfRh1Lt+kcxN6KyWAumrtGfCe0QDQHL1iiQFmq7
7h8qHtRqF2ZYINnLpqC4y7J+gTPidwKUoLD0DErii703RGJ4q/w6zE6iMtnt+6lzLCP57DLAMtlB
ivguJc5dWLwARqbFkVSJ/BN7jJjB4RoNf+hjWdpzRjTNtamF/0B3ToF+lKjC17psrD98Nc2yQSZX
v6kbp7tRbhb+jNQk/yotGO8Ht3X9rVkjXX0PjZH+7QR1JgVp3Io37VDCd0bbvDYv8O9+xsljIrAb
STzVt+bNhKlLg47xV+Y2g1opnA1xZCOCrMWiMX6MyvKShqM7PyO9dc+DJq2R4DiUBcemaa3u6PQA
8Uyv0eDtQREKFOMTiiGoVBnDSGvvywi34p4hLYtIt3wyjwQg4fKU2NJf+0KI/9w+W859ZpeAmhXc
ORLBdX7E+ts+IVfLFLAG+TJPXu51b4VyrPehrrS7GZg7rnYvrPTY9pZ1j8YzNW9Og+9uS1DpeKT3
HhDbqkf5zJTodnx92egkGLzFJepUiCw35glKHNAnIgP8WRzDegjVwS2ypTt4SzfOu0wOyEOj1vjy
MaantPh0VazjK8DAPN5rzXC5befgEFukeZjB+eut0nmB1hE9M3e/+Ic8FU5x7DE2qBvZ5fxSqpGC
obbSPAGPlfkRUWNxLZd1zB8BH6I8KdZg+iHfn+Mpx60+WwkxfcWw9wo7VOB0TbFu+jTkhm4a3GGb
1iu88LDMAE1Hv/bDdlctrneoDWXp+zyjT+PTIToyJyRLajhniXYMfAsoYDssES5vFA6siNtlUnl5
qtqh++Hozl5X11jjzq4kVFXr9vhkJO3MvxZT+AXZ/DJdVMjWu/GKiZC3wV7d3eS0frnt6khG+5UI
SNwUM4h9VfK50pjCDez7Sz1C89Y2Rlc7td0TTvXiAw1JVGKyjOAKGYDS7tVarOYLzwb0TwswSjDA
MrQuRhGNz7NQSl2qrLNJaTIUGh6mHq/2O2ndk4EKA8OGu1dFwBDvewzK1YI8qPZoT0FwZ/7LQM9n
VvamRF+OaRl43LEQJ+IxQJLb2Q6/ip6jYk8xQeujvB7jDKxM4NNiHB3+QCxWf10uAZsHjIUaEbLM
9n5HLO5NIRC+QkPkDzOmnDxpqs5Th8hvEd+OwepCfUetd2czmf86TbjY+zWCX0g6gmL+61nv8xPk
XPnjFD6qxGwcxy8OkXZGY88Yuscmp/4VdhFG+Fw4dBI8bo5OlhVD7LZiL8TJ4zcpxLIXh3+xydbk
ghR1ZMMk1eorDPFMa/DWcCMZ+C5pZiIq0bSn/2MUQEOmJs+PSbloVHNyUUo8N5TU81JW8+yDU5bq
dxxE9OkNWB4IRoLUdbKZ9z62PG7Gtu/b6KAXgaQ1C5r5C1pbdkfEc8ED/vNiua4G6cmRZR6CkdD5
dcBFacQ3vjPAMXwK2bkWeEkQQtpVtZlzd7Z3GFgxZYYmiC426Fu1r9YYqyEJBGj8PDtyftrVDj8G
3Q4P8LRA5E3UjG+G97jmLQ/qC2YYxG7NgEtK1i6chVjK4jr1rif2S595HCWZRmmfI+4+Wz43zpa2
MH0lIbz9igrb+13arrysC34A6DJPwehhevyl2M19ddlLYUupPbL2RWgo3ypHUEbHbdZ6Ow7kf6NX
zBDf8Auy2yKZWB95q/V/KB6J/+8bmKhjabfBkQGAIIVGWbiRrL5Bh0hapNzmnev4nzFr1LCVmd84
G6+J8+XomtUZT1NVNufGF0W+yawm9I5w36reZEQNEh+hxNr/8WnDsE/IyeHdSTeoES8hmOuRgvDg
J1PYzHdseUV8tlmR+vsRCfKTmr06IImgLrjPI2bbXSSI5EukHJd7d7pBMLac4nA79Z7HP2KFTfm3
WPGxHADGecyj0rb0M5lEntp4qYwvuWXdALc0kFefPsUfgYhE8H8vwovIo+wvm0C8JuGUVsGJqLam
urQVaPazXXRWcWpWXazbFEU/AtemsYGIsLmEUrbloy4naSfANOpvHcfQTl7TwCJONg2EO5PZY74t
cZs/YALFrsha6WHWDqb5Do8l3HvI4OEkrVMPSFKHkGDKvqy9eevYc+lzaVJWumn7Ybxz0r74diLj
qc8wn+1/M7xQI7ei7tJmh/cof4iAt6rDpJYYVR8FCPHGcFBfEWO4zn+8T3V6qXPlPHBO5hzOyp/M
neJAwNBY8ffZdxXQmnsuCaKSJx9O8DrlZvwXokb6FuySz4ZsRW83r7L/E/VFNu5yzzTTc4Pge5tj
u8W139G62ERDGJ8py8yOQtUTrGem813hkBW8DVFUZ3s39aL6BObadLRux5y+/P56Ztyayrch7oW5
VmUhLyHPzgJv1YE1pCO1F4cBEJjAqKqsNjaKejx5BMK/29NN+IgSPX5rIny8STCF3d9szL0bBy0p
HVMBNXibGBa5SDy/zP6pBkoG9QTYJ30a0BVbLpX5RcmA96uQ2DETi3NNn1KZjn985tXHzK4U04Pn
TN++rafXWVK+wZA5uPsYi9ZfqYu+3iIes46i6ct/kTYs5KXbmAQ2yyFDHemyu80hscd96hW52lLe
LP6geFL/LF/2F56Ijhsxl+Fz3RYivTgUH1yINZndUxaRxr1HOYslkpig4Zk05HbdYtzDkNKSJ5Je
2J6Q3IQ1hH+yQDz0iXaCwWUPUv4npFycH20ee67AMqzfgZH68S5DnlftA4pGR+IeRfPL4O67FBXE
juCWckidx+0QeUfNBoSNru8UlhBnzpyNlDe1miqkXd+RPjdO+zI2LgxuU6mnGhYSaMiWEbL+OfXX
+0YyQjPPDIF7ajonVkwtTpnuFx+gYjeFtrMnsytiL4aDQByX1t2mxO5La2dpFlyei2OdpokBZTcZ
6KlEgI+gKKCwgqCJcVJsWyQl6YsZb4Jwx+G2IUm6D5FTpdjA0GfKK6WycFmunDVRNNNIU1pNQ+ee
XO6Vu7Yi9yUhck7/naa+ek37ZqnP1dIs175MhwfmYMhK13MWZJO9192l6EaxWFtpzxDuWsPVwenv
4Kvyx0vfqHh9x/2/PoTCtDmrv4NymmFWA7itEUZyXonnOSQIaW8FK1nAfCpRSMQLp9BZRtz2B9/U
1bS3oBq5bBHSyR05BvWVzl9eWq4+75ld2WuOaUuqCRlcXfNHV2l4WW2O+4TBtn7vXFnfj8Quq21W
pWbPFhZhZAPkOTHoomAqlSJJn/ayaO8zhgcsuCqAtg7Dbv1ulYdqol39bmuKNH0g0MRkd0CFfi43
uhYxf1Y3vltl5p9bTN58qlBoh7lavHHXIyIcEgVcCjBfhE797UwUDFwGieFtTKzCm9VHRcTKf3Xn
oh6zjD07eNqJvJ9Gz5+TRrkq3DPSMfxIQgTKhGzCDrqsXNAlQtDb2a4eU3FRdnCzCmH0kwjqLRcZ
wk31uClnZOd44BwPlNaQNJjodl78bXiDYQBmvBT/HD71NelQIpkHa0Ercm3LMPhqTeui0WdA0LvV
m2PxwQ3XRueZ4r0V6pzDN8lnpbGHzYGFHsKX6zko4WOaxJpGY+3bjolwa0THCd6g6dwIvP3ZJka+
iH2Yu3EzF9H4AF4e82J1zHV7XeJTvSWYz+4FORXl4oADHZLDQurvNBhM9oZyNO/3Ps9RujGqI10o
gt3C3F8OGuctBsL8cUid9hkZ0Ygfll0w2pDVEf/nTUNUnkKVj9/1vOT3QzQGhPq0tX+1XN93/pXk
IKGOzlGqJC3sxrC9De0sBXmJ8VCPSzCRGDDdXGRLFjwFgioALnWrBQh1hr5/qkvc8/ywBttYFMxF
v4uKzntOb1ZYJm7h1Tt2WA93co80AwdTrsQT4gqkcaPI1MPNd3Saa6QeQCs1CEetc+xNXVx0Pat3
ExYHxiZ8DW6wvAQt+ah/lwwH2DjGUf24KC9vTnma6+ZnskD9EywUkPsKnro/os8N79GzG5ixzsHb
EAOrAQOlMW9+jXTwCfafwUY7A7k/AYE8HzrEPZK4i7+8goV7T3rQ81cBC/oZpGvrPrilXAmzYQMG
nGmbmikgrH7tLFt+BBxOmph16F9KfqEbKgL7uy1z3InsYoX406swddyEipaIV1Py145QZm0dQ5Qa
5SPaZ06CviXueCOJzICRAMnY2RnlQTmiXbPHOSTO2RrYhTpwZuj8zFFya4RDxBzsHHSE3JrCXb/Q
FI3rlgLmKDqXJRDkxvP0fOlq7q9d6ZRZRziVo9yXoOpyfY6adPinYD7wQhGo8n5ztBZEKRTzAyci
81ZYcDnvdV4DO+uebZ20DXQWO9RWef03t1rO3EFIHZ9kP9lP+ULs4tHmvcmSbCnHB2uIl2ETE73A
kuH3TP59p4dxw16PdRROYMK6aRM+jNZfNT92TuRgUselb3ZuQ1cVUd4ZvjD+khT4ywmyO4Po6zOE
0IAUKHKSxz0T5vE2Iyul2MhSzo+KxoAPq17W/tW4PCE8pbzxqELbenhjgZfDRxggTccCu5o3i5ie
D6Cem3e/y9VjmpX8NdCkwx3JHB0lOlSVtUncGP+FXEIyCKZCrtwKLPfoITEeRJtYiuga20ZjAJ9R
+47wBoXq77zQjVBq2Jl5dNMw0HubjIoPyiiDf3zcrn/00lWwsPf4VvdCl3NwRGIrzzbto2rj9r4N
aAY4QDCUQe27WamZhwBn7Y3u42pmHR5VxD+7BMESXTq1THcqy7r+PBVpCIMWEROzAUSKgEZAHrDA
8p8AEcHRqz0+AFxCI91TxQYLyICLqxTrtGWCJbojXxzetmXMUm9b9jkC3UFnSACAUhlZW2KT0QqQ
l2bvZvxAB9QWXbCzsPIxFIDyiS0GS6dO1sbDTO4qRzx1fYoTmyNS7fC+5tZmGNAobIp+XR18RJHU
x2kKOF9kpTL5X81uZcjcoXI2GZep/cyXNVZHtH1ekAjTZa9FMGZvIyZ4uEs/Nv4uKxr9D6iKzyvK
y/6zr4SAHcJUEib4iPQdtDysgNELQVyOO+fRAW9h9185EFNNmEe0pMlQNPg+Upyiy35Q4/S00jGb
JqJBsUvmSV2+kCqz2gfi2TGkpQFfw7lKR2eqONfELd6Y9LkKXZLlnyPcwe25qEIiCBqm+f7A1i5f
lp7jfZOhYTP8A0DJuxAr/7SvGkJXkqggDG7r5nH6MtRC2ldb1cEJNcBQbMjZyfYkMJfVcWlyU1wQ
3XGh9ShZxTkm1FYlMGcGf0ZMfiCipOAAG6n1nU3Amr2J9Khe+8mLX21M1N5e8+LcTO/KOgxt0WUH
Hs/bKT9YmlN6aMs9rO6Aemh2wo8+qJEZ9rOFgGn0eCfjwfEOUzeg16gKp44Oo+qHYDthKd3f6Fp8
LthPbwilBxSKwVG0+9lM0bOlFaKPwmtMtY3R6n8uJHeF2wqt8DNKdNimFMcxUnSqG3UytI5fE4iS
o2GetcbTY8GUxIhMsWUxfhUsarOPghB70Uwu201MmHd2JxNDHNv3yJ36NquVrAEESE53nfhZD/aK
f2JHeIaV8XOr/rhgmbIuQLRusJlxoU9Ic0v/lGJQHbZVkwOYcnJMcYJ77f9ncBcVj7V0AD472KnE
hmtML9MyNGI/VA6ZCOTjuN5PH3rRQ9QZPUHHk56DZk72rZ3gXg7Fpkjj4Ykvb6wgMxr1FdMD/KdF
0BOeQzeV4mjHYokZmx2nuXPnYQ1423znL/au8J0bvrR3A4pPtt3Cjr9sbdkvhAOw/fZqAueoUfZq
jIvfcdevzqYmTmY4r2lmZwdA7PinDdo2P9muyAg+B4S3NpM7tOuuo4BoviN0wi22DFTMwbUa9ceq
Uy9PtBUpDMxWbiNgiXxm9hINxniyg9rw+sRVPe9dhYlg22ag+7vAJ9WDvD2Kd2H/Uyt8IakB80WQ
ob7dr0CLgHr+7J1sIOAWIsYjeM0nS/E80Pjtb8gbI+dgnvuZUj/hRRwhCBafZDdLDz56AOfOkQlf
3AhjO3mwvKJbCWNEcJ9jzf9IWEnf3MBqiiNuMucLsohgTsaziRjOwXF2C9ibvQmivlfwXD7m4XIs
yZvL8clwl4uRwil/vGVQIxxm4AvRezcJEcDNr4e9S51Dn9lsI2uu/h1tX+EtxS/Hp8l7FbP0kz8y
vDFs8S0pChvXrbeEtvwUXdDPiNZaAlGyfK0f3ZhKyMPMFMwTDi5QP5PRqcAqVw8soeRY+GNVaM6P
yGN78iTrEECR9pEGHXbjBCle41DwpU82H/W10lATJwYTmtPZpubyjGhH3Bqjx5LoUb/KI3y9EcEJ
mLKh/9a64ybnsFjXS1gNDV6Req2iB6yzpnkAgA4+ww5K7tUiBSbaLeB2/EALWRfBFmuLNcqt5HoI
cKiClQ1F1n3FyB7PNeat5Q6Zm1gP7oRv+DBGWo9X+NT0Oqig/BKN6YtnRODoFnkGFyBKnMZsEZ1L
jYkYRj/86wL5yzOOuUJu+zpjoij5AhUGTwcpWNcrY51zJxXv5UJ957EcZvkqlCHiYFRqwkZQZviE
oqioLnww42PcK1XsuH5U/SV7Zp5dbxVrdxj8YrlHT070+GLr4E9eIi+ceb95bTPd50hgw2y+Njd1
JQhU9CyIp8Lu67hy34H2T1AuEAjPTRYgvsBHUA53ZezO4V5YdXNYBRsQHl3REUnBt3Gx7XbsNuSh
xcFulN4Y7UeyVNHr+6T1Y7uQQ3Oa3Eh/kv7ZQlG48FfHZiYZcjf1LDZHSSjEbpGxUdfYN80fv1jL
j4jIQHYgO11el1VKdefMyOl2jDWRs8sc9MvbbF6zdGuiBRVmTiAT70aGVgtk2YYpYhGE358jBxlh
TVl1TnzQepkJEBoOKs5Kb8PnV454e7OZh1Xp5rmy5GS9IS+mfTeWdLXdhXRipjvUx3kMZyZYkuxp
aqojO1yp73ur6x/F7LbjbjTTWKBSkLm/s4m//FOizCr2YR+b4QC5klNuG7Nwza2DygOSpOYiXC05
7oa4a+9cV7UeOTLhWh36dHZ4i31UvOwdVj38M/GM+qr1yQDEgh5HhxU5Y56wTzjsk6tdu4Q/lkZ9
zNxJyD1sy9QJBqEG9gxMfsZl5cma2ItwaBMkre78yDzotBsyIQFyo1L5Z0ci8D6NWk3FqeW7ACZA
+treoQSdpt2Kium+jMbMv06mjMv7aS5myOiynw/IR4vvybJCQWmX5EuzndU5gZ4R9uQEze0F7y3/
t8nHbn6A+w31vq/qPj7PFk5AyIMJEzjUmsl2NnGfBGH1nni3lD+AhKyB4foPF8AecnMkttGgiHAr
+PXNo2ZRTRSZRpAXuMJGgrw5mX3t2zibyCkLQn/XkvPNkWCYuvZ2C2ZEYhHBfKtrTd+oNfzfUmn8
11EtsR27Si33+N7yb6aQtr7Z3s02nmb0f7ezfMvqM8PK5nP2rLQE30W8ASIotHAlJFujf8grK75Y
siCQUua9QwgGkN/hFusp30Z9NtDKYarhpZgUe53J3fSp7Gz1PRn8xyQ5YCzclXZP9Wter4AadmST
CR+CdsZkOTjEbEUcGlxE2Bve87pT0TnN1PC+Nuv6QogG+QtM4z+YpRSHT0i/MSEMfXx0e9RbhPWs
y6soO/8mZlhQBAY8XU+9m8sjlVrZI2sTBFRgMM6fK79nT7qljqkN8WDEKHjatmQSmdEOT60p9ffQ
TVgkHY2tnjzaDu9SBPqwHAVuhPa9rQih3d8Kwv755WyGc8O7e8CtnJrLbJryF0SxF4jL6D3zkWkY
4kfxoPzGI24pkDyUvry/GYP3GNVutyOUTsWJdtP6EMs4oyaqBgg5z1JWNqTf6oDb+jgVUM205QNZ
ZVn1QEgNR7EaS6bcwAXy3XYVK+NtiR3TcyQgFnfCWUO1Ezoms9Zv8NElHnGy6DNxt5sHxZv219Ox
+e5Cld4R/CNQNU8GPUjfdvYtR57Nhtk+KNfdGuX2EznQSJ90XLVPqCOguHu+5mNPFBgEPjviX4H+
vdwi4yXYmeRY4tfXtLXLnVW6wS9flrY3DRnc+ckrZge0piUGcZP6VelfuOqG7EAekZcfcFHyFfC/
HI+RbCpuJt8N+7sUSXQPLb+kPIJ9E33kzCj6mAlirO2msX58kZbrcW2GwtnPcljVzU1TP6F4BYv1
Jsv8EyQEucg0zPpb18Ts3RPfot19PgrzH0H2+Q/7zPxQIG188iaF7a+p7Pa9jGz3jUMvfiiG2vyJ
8UkOu8yKIyzytYdba3I+MgbJd39dpynJyEEwrGmrpN2cHOxTiaoJRVwhPK5zsZh+W7Jn4GqPIlT/
ph2IZU691L9WyOwtjlA5/Me+DHtZTYX9r0Cj+Xcc3PBTtCN9EbYk7IhlO/NfKmdAGKXo8OWaKoPp
Qj5W4G4qgAklPqHE6vSkVBZNuxrYy9tIzMt6D8plvaxpsf51hNZ6S0G1/wlMzmNOKRGbEsGz+nEh
x4AIAwJboL6RI129DCA8YYhxGJUau3iwOvSYSWwyNe1iK6hAzuCCtr0uogFCHQYCuaoz/XiLrB4p
901ROXOFkVSVej3CuZTG5Y0fTrO8I4tTvJmRucAaq5Qi2XEGuhQRPNvkh421SWM3Dh6iNbZJ3ex9
8Rngc3hCvZPnmxI5KgWkDS3yZGGlwxFGBBt/01nRB02qob21mAH3gJlkEQ3VSNgIJU9zvm+48dAN
oMXb4I7ScocnDBzTr4lie0ZuL/DKkSaC+6wdYK7nGxXRQPJitajwF02rY5tDjqzglgjQV+xcBRxw
0vtwgySHIR47E1/oHFwKXLtrH0oCH5DnWM6hsmf6lVIASBd1eBvU70NAdBaaZn72kw76W3RuzW+0
dNp8ZwUBOhB3k92emaXUnZyMTcDGPLU/S2CJOweMBigfgvzeLZ122EdLjLK65IV174AJV7n13Tbm
1HW5sR/sBcnEbq0Lq9631RB9sBtQyyY0cYsJxBJ3abGsRPh1UhvCYpgAp30drYzdqRspfeOWs2Lr
Tzgatp50bjSv5advS7BUv6ZhSv/1bea9PUmk9nCpOwJuEkL+yMgfO1jExJOrCnYNtZETHAPQSZIX
nv825a2Cb4gcsH3ZFVjI4YPa7yVY65l0xrKftgVm1zEhjazz6aF3gp8ajd9FL734vQmLssQe2Qk4
fUAfkoF0wZvnCMk+kbBL/GLX2Vg+TlY05JeibwOMfJj4eR01ptdOKYktSmfmUFP7SqCoF1fsn9a6
fhVAOoTfKW3vVRYYD0gn8tAHGoKU79OOHJ2E9va+Ok6hD6KFH03oJDWW/1IQF/xtAjKRiXCJp2sZ
6zTb+G7PCZsWvL97P0eqsK+0v/jJ4rbqgbRd+HuLfBbyY2fxEfRu/2WIIUdR4zCGHqJgFD+SNqPq
gdtWPWBmorq7T4U97CydCoTSFQZF/oBMgn+S0n2OJiNfiT+BjyIyT7+1XkdBJ3ag8T8SujqVjBQ0
/mhPiXRL7AREBoln0aOpgpzpgNOWLLvOk78xryDpv84oYZ28KbibGIDxKOVD+F9NhO1I3hTZOUnF
KhgmpDBxCDSVmCYc9xo/XQztel47xg1Wr5nJgGye4DvokXj3Uut041Qpt4dydXiP+hyDC0qk+ANN
eX50dEEaj64nrMjSJ5B7x/eBJITAcoNgZ47CG82Wo7aw3a5srqJunf8UmoD2FBMYWZNR3otvmj0s
d7NkjYtltAmMPAjU6g9eNNfmEDvpOm4qDbe5W2jSEQdUd8tDEM0DtpU5s+dtXfrtvyrLis8UIeOb
F8QzQW+z5mX6ps1Q1Aeyn4Y+CWqRCcQ2w/BU0BeRHqUuy+KE1oGZGpGdOUWesgmRQj7+MTdF9BER
rc/8Mo4zspd6JGXaXsd/Re0yra+mR71XeaycCCL91zXyQsBMYrmwIfpUrcDBmDK/Wpbtv1lxhRfY
Kr3q1uYJxj2QYBCglah1gJ4YyOk2BtDvrF58s3Ioti1OO9jOfuz3wdj4n0PWBtjLndV9DVYEhTQm
ZGIn4alRapCt4cA9e2ynvEO5T94oRostcuQQ02WLPzAREKLFzl5CYCZvJPI2yWqO1m0OBrabyGca
OG1g6jdjiOj7AR2IIa8MEohka4EJwik2/Ky424lhKqvXjKSRlJjrGfIR7WQ87sjbxXeQBuUMHZdG
S33kQv4fc2fSHTeO7fmvkifXyXwkOIDs86oWEYxJgyVbku30hsdWypznmZ++f3RmdTuoeBGtXHVV
berYFgQQuLi49z+Evks5xEj2ug6ablOITv+G9m8V7gs1AIwdyEa/Qc2+i90WBD/R3cAPgs2m6J+1
yrcePd629kZPtSkBogS9zdUlWA4X1A5pKgzG/GbALuVjCh7iW5tXSkbrzzae0nrsUMmAe015wi+0
z2jPJx/srhqZPiivWwcpigof5es4Ga9K1ZpNdCjCf8+IrSOItzywEVPsCmruSGDjqyHt4Snt2uFz
OQF2V+woBoJcT911FQ7UmHVDDdHCBd/9lIDDE9cDHgTwwsixZlkBaFY7PJmqe60TbJAeSN3jWOg5
doU5qwRmCPoyIo09eCq0xaFgWCA5lS0AI3SlGkwQH5Cf88UX06qpmfdYf70LiOLPhuaLcWtFiFPf
KrBLqBWPjh0RXlF4pxiY6va9kQTQD1oIHOVmEgG0yigY9dH1gWAeuFHaBEHSHOR0rRjmhzY1W26y
hMupgEParkJRKjH5pFVdWV3oOG6UBZIkBYUYfSOHpvsyyVH/qAVjJtyariweXV1ps619DO1cVnqk
epxBqtGBHaXXo6nqKkUWx2v+CHro2zfkK+MV/GXRbCudmr5PSIBiT/sePXDovPk92E+eqLRug6cO
r1AQ362vRy7tIJvCvEfNw+VJFX9W0Pso10hWjnJb0OP9nAW1NSA+owxXv5U8THgN0WWSickto+YI
dXRViYj5b2Xg9H2ZJTjR2Hqq3lT4iHzTtSCiCpyq9E46D24C0tyl/uw3kE6hoQFfQ6eg9z8UJh0d
XF0iyn1ZikYDZRi1AejSogv4hdJ4a9+XVZC1t7SyBTl8Xvneo9YO6uSKcDIOcI3CFKZNGWSr35xe
18eM3M4FWxNd01dw0A1nq8fb37SCikVBgdANpGf9Sa+uecr0KJwTKGBYKszkT79NE2RGtdNh/1q1
8EhrVcCKCuhWaiFFam1/gzzZOKr0kk1uiUBfq1yeV2qMCc8+AsM8XrCFOuFnJGZfNX6KVBGqmD2H
fnLG0lQfcRe9aNZgkkaUpkxALtuhbwZ9P7R+cjOBsfsyevF4sCkcuL/+8l///u/n4X/5L/n9X5ag
v2Rtep+HVL7+9espiyGD3jfJvGGojrbwOuzJaSSxjqcP7A6gS0jSUs5zrs+Pcso2Cak8A1AjCBPH
XlgA+tFYYRnE60kRNFdRYfyutE31jnfGcHV+pNlD68j4lDgB6txQdd4+Jgt6vJh9FPg5mlpYylZK
eN1PrdhxmfZrQ8EXwkz1r5XVI3COwcZ1bbbP5wefp7EYfP6GmjSwerXoSh8PXgadH8PDxzsiq6JD
oYb4VSLVsa39Boag0QVo8MTJ5vygr9aWrh+dP4ZTAdQJZ/EFp7Hom8AE9TbVbfFR1RHGzopSuUMO
P3yrpyITc0xDt3X0ffAvW3xGmmVDg78BBLOiqLeZdDIXqmrjDh6uSm+dlaFRU9FMaaBMaKkLky/D
E12BBj5ik9J6qJwouR308ruRdum7tw/EW9LAhV5jGdWFKVuiWSbAJtQC0MmtVwMVgTtBVN3SA4ed
eX6sVwZwTMawMYF08Nmzoeoe7w8YthiupI6xlqiNoiU9ilWs5zQsQAmvMMTo3nq45/Gc+XMRVwRc
uePxoqLxETpjvAo0/g7NR2VjtFP6/s2zwtdTODQpVEobxuJTpaU/cZvbJJzYka29PHK2EEZRxm1U
xE/03rrgi/h6wyOtLeH2OkLSEVoecU2BB5uqYPASta3XwrRo5pbIExm9PX1889RgVwqT/S5ZQ2Px
wbq5NJCG2E1MWWI9RUVLw0EWxvcGgcIdeNXgrXFSGjifg+WjPMABE/PUf7oKFPwAuCBB0SmI8e4n
PycjB0K15va+5Md4YhXZFljYIdFkwI5ZfDU0DpqZuIDgDDqgewxdOAFUZ9Zw19oLBpOnh0KJdv6f
w84/npXwYKbAIZrPslGuFBGqBw8AYaVExoUAdeKA6cQMYiFQW6L/4nsVApDhEDCVChwDDF0e2L0/
RLvA7FFcm8ro7VGK8RzVsCzTYSkXsRevjz7pHLZihgvybuh13zXwDNs1dfT9/E48uYbC0ZEasVXJ
hX28hpD88c6REMPjirb81PrepsoxqI8Gv/onk9KhU6osoWXqi6F8UnpDCweiVC/QyUMp4GB60C4Q
fpAXXCNf39b4OyPrSV8NgCKetsezAkoO6MZDUhgtnAwwc49qztYnH6chj13o976qgOs1QqELMoFL
vhodnQfvP1haW7UdQ7Nt3V4atOc83rNqQOdBeEqJBxJsc4qV1V61++hCQP7xs44zBPjLKiYWlkr3
V2iL9ET10yanIaavsykLPisVHZxVM2BtVIAyu1ODJL4Pq8q4pjlW32CGp95x5U4bWu32ASiOfBnj
onsBlp3ZvO/BZtHdj/dRqFHcVaC/XLiw5pN57tddfB9FAaYaW7a+julX+FlAB9YbsD7A6GKDXLu6
TscmRGsYoZDz3+RH3nluZHG8M1BGgeLSM3KNeCOAB5TlUvvOonC2LjWru3ZmSABFgu9epVc3apgG
+7L1LvwWpw4dwZ/vZc2By57//KdwDHnIiHTQPTD90Jb0QjTGa+D+B0TCywtDzYfq1XwRUOCEAwO2
rMWho+QStVD3jLXXfDHBaO5oymS0ddGRLRAROr+6pwbTZ2NRkB7QH8Qi53GKuDFm/VvajpmvrXPN
KG4UGVU7sx8SavEGrLML89NOraVNpYCMRFhSLN2MHTjWZBF4cCLgUqPtixcBCGyvOEjS9cOI2xdg
FGFtkQvs7wtuCjpceAJsKI1ET4pwrOsR1Hfpwp9RtyXF8t35NZmvhsUHgFSsIZ9iU+vjCjn+1tm8
/DkSWqDiIFbaJXh7g9bb5vwoJ1aBa8khoeWCEqq62NbeNNB9RfZgXY8qkroGAinSFCu49+P2/Egn
QivhW+NiF6y4bi32btLrHWg7cj+6Q9VhCjLvUNDdWVNGmVsQVrbrai1AC9JRbnAOqd4eVEmoiXUW
NW+i6mKLpQPMz7APzLWj5Mr7xlLhVqhjkd9AuU4+n5/qie1sYnFs8FJgY2nLBzQISTjAJWMBFJ5d
AHR8aqnTgaaeSohlWJ9dWNsTX9HiZuQTYtBt0s073iuY6CDmaVLSB7RWX5V9jPZf0dg3lbCdC0PN
P2qxLRnK0QRpDS/npYUzLj01xkAel3EiaQElddgiURoGiIBjqrbpDVXc4oylXIgQJ2doC9sywdyY
pjaflp8iHyDOKkKdCUU0SBdb6pygSAo00WF15Ps3fz06E+iRc4Ztidzo8VCWgpY89FKS3MlTH4yy
iOgbgDvew6qMHXB4XSkuBKOTs3MsXpXc+Zq0F7Mz9UYjBrJhVN9vyo2CqNgtyiZm5IZQy9/+XGEV
+YSWbQmdDPh4fg0PJ9TgWEqUVSyQRuQ5Er/uTVUA7zy/lKfmReSyHWFgByv1xbxiZLRz8MfmGsKZ
icEQ6sNKgkdtC/jwwgY5dUHPJ4DHAyUduJ6LacHVV622ZVqYPEl/Xdh5ZwITkPkeYX0FDeMAyeGk
d7Ked9rYv1RV2R3w8qmuplYjOX/7zC3uMprnBFXTXISbOsEVSvboZGK6K/ctDKjt4NRPbQ8p9h+M
5DjoYYHv4baYg9FPJ4PXGwal/AZkiwJDAehhSB0JcK844l1Y41NnX87vM1zV6Pvai8uiHiogWjVw
igK47wE9RrpsuFe5FT2cK4SjlQPURPsfHEfeF/BvidzUKPTj+fkSnccR4WwQxYkP0xYYRhpY2h+j
ke6LyfEuvHhPzpH2kTRIsdCzXHy4HI6DLUZ0m7wwb9/L0IjWePBMexQ14htYglhOoFX49mcisVuf
oVUaaZ21mOOEBB34OqTbE7Cq2mYmjYITbKR45zD2NzMMwj/O75pT07Slzd5kh1pEu+NVRQnN8AZ0
PNbWaNZPw4TQeJUDZ41wJP3YB3Zy0/bK+Of5QU+FA+rKKIo6POcMcxEO1CqTpdGjlAAVZnDzURnX
VqJAEKBbvHvzUNQ9qclQFZyLQIsVxWV7ZprRO4D+q7kB1cobysrxNim97sKNeGJWlMmhOamSNyM5
zvFSttCXIGXVKMU6qrqNQVbSC0ks5K/t7+cnNf+kxd0LzY9NSf5ENUZdfLRB9bw6LrR6rQMreVdh
Wj3A9czw6Dw/zrzHX42j8wiGKqcypUUotWWZxRHStuBdKmfPWcl31lBb+I7rCE5NlnzSOzALBdch
Jggy/nZ++DliLYeXqgWwhEaZRVHoeEHtKmtNX+qceNXsH6SnTh9AdSNZanfZthwz5ULF9cRZkHid
UiGnxqXbywjagk2UQUxL0Z58mEdpLl9ytfbXIe19BExme0ogkB/ePEliNvIvuq6rKg+J40kifYxo
P1jtdecgTpejEnFn0Z3eogeJpgkvygvf9MeqLVaVS5H9aesmZ1AugreT9CNt0hphtTaOv5lBKp/n
EP9NlVA64U5V6LNrwRBAYZogfYDm8h9TKpCWe37ir1fblJZDRqGTZeEsvjgukDmQbwoplKqWIt5j
mph8pyWBAyoEhGukEky5GiHYGKvzw77eVKbkmDJ/aCGINsyn+Kdr0kJfOLQxVcK/EMexOJulTLCZ
PMBneWEThhdmeXI4zZ57TI7mcGkeD4dkoQZ1CZDTrAH4CI7HOFQJvPhBGSBlBzkyc2+e37yi+HxB
gteY4/GAtjWrEud9Df1HoS0Z6WnzMLWGdYhMr8dAM28uzPDEd8TQjTEl9whp6+Ki1MsuTHFZgvrp
pPU+1AvU67F2cBXPi/dBoHiHSVHE3flZzpHneBNT0yee88ThFcfz6niWFGhz2kgcVTw9QDdVAyaD
MRmP1IriTysoyz+jpsY/AJLRhfPzOsrPI1tkBrzHLeBXxyMbKAuNVWlyYaJfuqH1LA+VbosbdH7y
Cy3DE3uHCq6mU5WjlEsQPB5K8URUBIYBxKFAs7EaxmkDtxqw81Q85B5O3ufX9OTM+ILUlUDXGebi
VolTGShTCPQEinO2zckggfl7yhbpnOTCIp76fBoFHsdyaDupcrFJIzHA8Uhn/ZgJAmBXKf7GQHcH
hW/9I41fsUPQaLZJGJQLWd0cVI73DfkVQ9oOaSQrutiscT/iTJRWDRQQ6ksKLkXbkMLHhSPx+sPx
/qB8zL4k1Lw6g52GJgnE72Zd1xGSOpACXERoii1KnSgO4QxzYTm1eScspyXnxxmdJ0F2vDgOlVog
ktzoDU2n0ngXJbwggyjD1MzQyxDXFq/aqUUNWcBS031ZpkiVhk6zaTpfR9ajL29VRNWezm+n19/Y
Qr9PUMqj88wNsthOIK99KHh84zpNUIfoCLKf/bgZdugEWZ+aBibmPhpgF7rguAFZnh/9xCdweGeS
9fEfeBuLMO9Ia4CXW9LYr6cvPvLHNF4wmR6hNBECt+cHe50nEYU02rScG1MXy/bzbIqLICLuFCrQ
7j2GXIjsyKnfeymWuRTW5CH3U8Qk26aJNiZQhLfXgyWHiPH5LSwE2RfnKaFEqiLw1K7tOPqTB1F9
i0O7h5BsbLw/P9XXB4iRSMigkHJ3M9/jmNSWWPPFJngbMWQwjsug2YW0Oy9s6BOjkIHxwJxTA3oS
i69XKg4y2qrHgk4OtF/Mf64UgVTq+bm8DnhyLkHOs4HewnY5nkuOZi1K0gPyrLOc1xjo3cHSos96
P027fzCSRYan87KjarbIZDtEy2Cv9Bi7AkbGz9SXVyniw+h96Mnh/FAn9iK1cx4hGirVdNaXHyiw
saWxZu0YfB9rWBKtuTUG0d9qgnr9KtXr+DEd4e3Vsis/1b319koy6nNAhgQABYtO5+LcI9BLfScF
RoV5YXZDO3za5D26lLE6GJvzcz31AX+AFpwfn2/ZEEQDpmtlK3rkeEpoUjFkMrjv0T1qh5c6E/Oy
HUdY3HGZ0QxkURGUXuxI28OkShthW5b6pD+gd1d8KhRLfBIK+N5V19iOm+ZZ/ubrilFBrvGg1Kid
LT8mcj3DkPhGtx6AUl5jrFS4Wu+Y/+AcYHBHHXDGE9DIPT4H/YgxtGog0Q7jEF3QSUerVZ+qNV5+
by9SMRXek8QPGqtUBI+H0gSMZUDWwJ4kliUSkdYNTnjmyteRY3n75phrKTOIgA64uThzoqoxBer0
bl169bibHJSxAxrF26Qbvp0f6VS0ohHHNTPDq2hOH0/KavTUmRLcNsqqaA9NxQs5s0H6nx/l1Gbn
QtVNuLWoYpqLaFXoHqW/CO5laWMbgio/UtCVWe6nJu8uXJ6vhmISZNW8hDH5AmGyyJImdJZqq8Xb
VTU7ucMeZdyXfUuNARbS5vysXp2reShWzqJISqZrLG4uBSNveEXIHcVZ6u+BP/tIEDXBPZ5s9R9O
Z0BJjXDsyC/M8MSwFlku9kJ0EbhmllGSVjb7oMALkyuArLr5jG2itkvSWLwguWrniECZ5VvPGQ+G
nwddbH4TKZzUD4YJLbsccprAYAdVjmY7hn23P7+sJ74gnTyHGepAaNRXUKSQJ5BAM2FdILx5BWIZ
ZU6JnxsAcOPCOXuV582zAjpJu5a1BDBxvPs9wCWhPsSzMWcyYM2GtKuhI8ADfEHZFZ2wvpCHxQ+D
rC8cu1c33WLgxdZB0wVYvRFM66bR+i3vQNSLQhOqpjZFxRVq64GLkhcMfMyHb2gspxcO5Mk9xGXA
waeDQmX6eOKI7E1N5WB1ogaYUK1CFVlL1w+S7MZDIiCColGiDDIicXHhij89sG6iO0UXjYzzeOBK
akiw4rRFly/uPqL6UX4V2BDtoMJIt1TltIsxgXz7QZ175FQDuf4Agi1Wuy8UR8u8fJ4tIP41Jas6
vWmbLOufpy5T7rugjhQquHn1fH4rv4quwIp4BVO9pYCiA687nq2VT0Y5ooCzRn5BmWCTtKDicSyW
j28fh6RTJ910AJMue29cF6K0K/jTFmWo2VFnrLzrIIC3cuHznZoQoZXKBUcOA8bFhMJmkkbixeqs
iYx5a47/wlR3l/qzJyKA/HmUxbEMYjTaEf5Q18iBNDtpeai4B86sQiTfXBLhC5Gs0yOBnEmDZnFd
oCNVpl0gAN1YufgjUEbtvWgl3S7wRO75j3Ri60uSWlzrrbn3vMTRYZRjO1niqWsU31DbQ7MSVfB+
PFSdau99nHVXHeLsFz7YiQhHvmJZtA80xDetRSahykAqmGxpSMyl1TOVl68oIk7vemLCNRT8zDWn
2VvOkYjKn5/uqY9ozRUuqgnU+5dbBbM7v0ljdkmbWuMOWjpGjBEsP4HWzoXL6dSuJGsH9kZlxHoF
lnXo9VS+iUQIBfB8l6t56UqKChdi5hwljtJotgrFQiB8EvaivewcSgPJz3LCxQ149Yh6pCwPs9/t
tpztLvtyFBcaaqcWcK6IzOBOyet4EaOdAcs4bL7EujKzdJMH7bjF+WvcwWu8VAc9OZQkgKik6ybP
yeM4pZYwoWg2iXUJKXFDtESYEIMydCflJYjsyVXk9qOuSGmQVsXxUHEIWj+ViVjXeGIeIDEYhwL3
lKsB5uJdb+r+7vw2PHXq+GRERkGmRnvreDycE6KmsZiarlcvMXTFfdjAmotxyHUbDCMwr57yC2Oe
miNPnh9lc2oqS8hAAeDdzwbC/ug06nrSyjhyx7JPMzj0+DAiQp3dnJ/l684Im9PhagM9Q3CBL3s8
TTO3MAQYHQJz5LThKgl/SF4PjraNkU9GuA7VMOKcvQ0DEzU6+Iba1stVaGbnf5FT8YZ584QH9kWT
ZhFPY6nhExWE4N8iW9wrGLKoYDSsfkc5rX/O8saEuoQsfVdX+iU43OuxOf8EWIz8KOdTSzpeg0Lx
raEbPey68qh0W8MYYnTyVsLZwk2q3dII+k2T1srm/JRfRx+GNTX2sjFjspYPXQj71LXmix1vdWMj
x8i7jdG+258f5fURnQcA7c1LmptCXU4utqcRI7kBLK1nEnh8zLSQe9kORfnpzSNJgygwv6nJ0ZbJ
BL7oFOkGKWAn6mLjxFOw622n3GlTb12Y1OvDSSN9Bu7aFmCMVyAz3wpNJatDoPkOsup6lqMerirI
UmW2twUQqyA1UF8CKr0+nfSdAYXy3uUxShvkeJu0EjJ3awLig7sZ7o0Sb9sKm7n90MC8rUNwxG9d
z7mcxHOedyK9puV6Zl0c1/hPIZMVTC1c36EiMuQ8PG5S8DUXNuPrM3A82LyNfmoRFq0X9P2MIJJV
gxC1XaMV4be6q05mj1UvvH2ZE+JTXL0v1HtOhCAB7AsxBbDnc6KziLS5ajamT++Tjnskb7Ex7NZK
YHzOFBO3ogLZU4RJsY8dkDAtKxyPzVR0F8Lg609rcWFCqJrZJQSAeb/9NPs8dOygUbXRHSvFuVL6
0d+NifT2cVpOKAyNl1K614eS8ehDQ2NhQCowx+MlSDgiAeSMOOkI55aK84AZWqC7vtFeKja8/rBS
JcgITVg8iyFiHA+FmswwoZXRu2ZRdagadnXzFDpotmttE7dQhgfzC8Yr1bWPG/uFTfV6WRmbjwqy
2aCysqRYJaOGnuqQ966NVfhtD4Nmn1GQRfdK1LtA1doLmfLrZZ3zRhrBpD82GEb9eK445gyKFcoe
Q8SS4O1Ewwo5DYxO1erz+bP5o+V5nNTJGeDK1Ulrbe55HQ+VBJVDxd4fXaxjkWnsU/BEq8rAKhWo
n95+7NDMurdQ2rkDlTui9R/RHFnNAtF4FGCwu+qT1LrQO319oUhBAFZJmuerbIkCRDyqVYERo6Li
qZgOIucTrPU+G7+fn/t8FS+mDo/LnBMVSgCv4iA8cVy3NAN1Bb9GQQiqu7oG9FOGOw3fUbBpOgAH
mFK2i1xno6/SEd2887/CiQ9N0WUenWIdYhDzpv/pvBqOh3ZsbLOpTTW+IUVo9mplqlcA5vULD6GT
Q9FPg4JDzAf5ezxUHelkIbXWu2JSGrzQskAz1kFdo/gs9b698Pg5EQwpFvPg0kHCze+9xcyCji+h
IlmCElKvZOtWaPCl0dS50qGsrrtGg7euj+EOlrD9rp4q/96ftEt8z1NfGBorHSIbGDeMoOWc0RAU
Wj7gL6RpN6PQ8YkJqdxl6YReIW6wKF0KxU0S+P1kMe3j+a97cnjOFcHDZD8vH7xGUntBTOBwNS02
0aDUaCjHHbRoOzIH9BLBxwOyblF5KLCJVeSb8dY234DG8kwKml+Hi2/QWEA72qEaXL9Li28FjoU7
3WvNVd+W7YUjeyJCcvGwl+GEUhVZklp8rbUbMfUDMikxUho4KO/7AZA3Ujchqjei2Z1f2lO7GeAR
nVs6mRrJ0/GXjTDFjA3J9io7Z3i0GMCF4dhcR0V4CclxKhrNxZE5XQLrtdzJTatiHBmCdYz1QuSH
ILORW8IIDeOB83OaQ+0iHlGj4N6G8wrDdkl5lcnYFX7ODZeXun2NOaq58XJkiPK2mR4aE9Fr5Lac
zY9B/+uIq1//4O4/58VYhfTLF//333fFS/bQVC8vze3X4r/nf/p//urxP/z3bfhc5XX+vVn+raN/
xM//e3z3a/P16P9ssiZsxvftSzV+eIGw2/xHVWD+m/+vf/jLy4+fglrHy79+fc6x85p/mh/m2a9/
/9Hhz3/9Snv4p/Wff/7ff/jua8q/e/ia/XL7tQqz/NU/evlaN//6VRO/m5DFAdXQgdJpqbDn+5e/
/wRyN7cTxXnyHyC/v/6S4TMaoISg//4DLUZ1hCyFdJczV/OB/vojGCO8J1DWpTFIv+TX/0z+/q9t
8Nd3+R8kFubD+393y9z8BjFCVYRmHAFaLlMvHM5QVO3RNpVynFYZ8vboPaPqhcidDSy3dnaoTGw8
LerulM7caWV4MMCDblURPyYRrhBZ/2CGGVpFQ1DeVLn5UU9Dc4X9KfpJWAZvAgerv6rTq4MFIxW9
SC9x67LLt8jv22uqai8J/gkr9GUAWFpasRpU+V0ijR52TgrgNPskfXqe3WAPK6vVHlD33yvSL1al
gktTl/J3zPqPwm+x3/jS5rzntMZK8V70HtPub8zZm7b5Y57yv+XOPdrt/+P+Pvpbu5d83kP18kf9
f3gIqIScOwRsvK/Znz8fgB//4K8DIIzf6SjPYFoglzpZN1vw7wPAn9CaAhXJ5c7tYpCg/n0ATON3
m7+pzUiT+QEyQwr/cwCc34GqkxBwbgwOCKiiNxyARYYxC2Jwq3HCuNd4cXG0jq8AWiVapfqdCg6t
mKYNyB0VM3LNz7xV5qNqjtZwXSGoE1vO/VQG1kaPY33YiVZUtvvTov19OH/WOzm+jX78KuDugDTS
Q+YhZM63409pHDV0APEghNdtUo0bnxfXpq2qD6PtX3q7Xxppka7Xua/gOUm5PnO0egedtVpFIgg+
RHDTLlxHx9nLX5OCxQl32SDUvOoNJhJ1cazIVLTjLGc3dXW/HuB0ug6MVdx3u9ZFT7x1JTWwa8V2
vD/evqY/D79Y08lo68iiyoZgVRDe6TyE3NRvuw9Sx7X+/FDHycvfM52pdxTqUQf5gdD76fOhToQ5
UM5OcpTYxoMKjSjEtmMFN3WOADWYOqiU7fkxjy/7v8YkbPPo4orhUlhMzwQeYpgB04viuEKRv1T6
jVCUANniWnmnxKpYeUE47c+P+gPQ+9OtMR8ajgtYZlohMyx1/ug/TXX0gd7HLeVJag/5J1tr2xsf
P/Fog9eV5W3xBYWYXMkMr2WThprLCyVRD9VY2d2XcVJTa2/6oE83qWohskX/ZDJWZo7HnEsXKVBv
oRPE5Ckj4Oh7GSWI856fwKn9P/eObGqNsOyWujT4u+UdqHRtLY0YLy6YPvEe+E0/rHS9zS9sQcph
x5fsvFwQQFkqtjhBa1lRHSeDLgQZ9jqnZoaiIk8Mh7gShu9zO0OuTG+DwnM7I1GSde8LNOrMUnQr
/JCxrQgnz5KIQuZUZIuhBpSvBU1xo+EujFWcbGS5as1Mx6WRmm7mllVjAJiYmuFxDCoNbyC7y5+6
QQ7p0xTiz4W1Aroh6wgRbRu5YKPr9p5XlN9RxbLCFblMdp8FKYmqqWXo17moW1MIwnGoWEnKT2Kv
dF6VU8Mou8JVMZEI73E5oCFQlHZPSluVKPEp2IZ+yfKhSLYp3mLmbWW3PL8lyvsPldkZ39AqC4qt
h6Of6WJDhSgSMufYCXtFSNt8UuxnzVdRnzdKtP5XNZznD1g8dbtKtiZwfa0OUF8MkASktx807QaP
YCV2hxbhsEYtnftWTz08NSqjeKKepMrbvuvy9yayxuluzFt0/dNkkk/YwUAfNcNE3MmqLv9gmUzU
+3rR/olSrcQYw/BD5CUmL/GAy/nmS28E6Kv1WoeFT5ck9bOFyv2nMG2tz+TkgzZrmVtXBWKAz7WI
6AlC/9M/m3E2vaui3n9Bor5/3+WVFKhGeDEGBzaychXSzBju+mPzvokHEYAkK8yPpF8ecpI5vkBR
leVYbKMb+gCW3vc3tocMph0X9ocJ8a9slWBNh3lAZDdICYpk2hdmjrijSNK2XfV4NzurkTKmjROV
xFNCcaSfo0bXyWdcJb1oN8VK+L2JUNdwI/CdN4ZXwuvBCtHB6mxUZXdn+rW4KqOwx2CGHPMDN6XE
B0CEQuKHJR1j+jjQp+h2Furh1hUuD4ZxhRcUHn9I7PddtKObFT1lHoYQa9s36naVRT3i6pRvq6ca
Zr6OKZpjFPu51m0e8LSw8q3saitYGRBusRAJI7PVMdBC8w3zFKMOxbueVzhwE6320UKtQNZuqrQc
3vsqVgHretYTXxUEMn2tebqF5OSQJ896EIcDcuURzl5VoEYoqo5d8wUpt7bcKooy0WzppDnux3oy
OSqGjBD9aGTzhMJHDeiCkgO6O01HBQR+QSw3JDj1VwhlvnZTkmmv+iLOjFU3RbNZiiOUdzBaPHMv
ghIH51k5sr+Np6LCoF0Ugq5O107DFgnjxnIxDWMrIFhPcwivTYSsrs3eNKOnvCSJWuEg2+JGaE2l
sxvjwR5vPTn2yq2o2nH8NCDf01EmLs1yCzNzGF68OoiGg98H/Jckv8ePZaTAmnyjgIMuktMn9bvc
yNL2Y42zQncnsK8L7lQc5nEu5KBcG/4Y1JCP/VZ9j3aX/snElQKDGGvMq52iYqUxpNhHBuuczSrX
mGtFwZrWQdW8Yws4n9RiLKyDgVEdso9KUUVroWFPdagDONTr1pnCD5PlYbGt4yXxkGki4DXQI0C7
VgpHve1EjXRIEKsl2PVwxF8jLx2l3eNcYo6bTlOJIATN3NQ+mVik3UsgFd80s526zx52g0jix5nn
lV9yy6qmZp33LT3L20B0pahXQqvM9NrTvVLucyu0OonrVmNlOYS2UszmJRmdl7s0BqRluo5a46Cy
qfxQx/zTU1Dqc0M/tB6T1sQIyRkmyQ2YmUaxQkYcvC2mW2m6wymeTdgKU8ldpO9bG7z90DyWtHOC
fRpp+G0kKpKja7wkUKIEFhl/Qmlx8laYndk5msGtZW07HVHv3Bvi9NZAVVbsa9Sv84cW99+cc5RZ
H+PW6h6RHHXwM6mCW/ATuLWgdeDJ1WQa/nVOt4BX1yxN7cMzG+C14YjQFU91rnsPRjB0+QoQren2
k2a1q2RIs69ekMBW7kttNVI5/VAHRf1EBz2/6ZyxcWH4dh89BX1+28dkgSr+BkJOs+kpbydBObxD
dv1rzosP21Q0LTf4DU3oTGJn3dRJuKkDp9tiPIlxjucLN2gUieR3lSaPddh16spsNfV69OtNGdvx
Ri3KFQKef/iRhZKRntjqqg0ac5/j9rxVKsfBTcFRVpP031cdfK59WJg3mJd6tyFWjZtQz7ZmN4su
Dap1rVQ2Lmn51G0JQPGV1SIkPI3TgzdK187kTBYNR4xsCtXaRE6K1AfOf2iy7hCDnj25O0z3VBtv
bSNA5zWMk2DbqMXek+UnsA05oQgTpa91WttbmSfpnuJDe4grnNoRGxn2fY70MH4D/A6Dae/QuiKq
SG0aN4UxPGdO/imOvWRfob826rOisCjidWzj37KlQxHdRkOGrjS8yOu4LnQVG2nvi9EbGmrLaK2v
Wlt630hnDhn2Nvs4E892j430Wkm1L2U8KWtcJ7jN6yjetSnexas86vHF9PJPQPmsT149FY86UW9N
fmm/V0Z8qDFJrle6bL9HQWEBbUCisC6fB+lV6FDjbZuZB8fPo50iZtcved/TbQBLyS0dz2sVJ3RT
sNMQ7lSNrYODW1WttCTrDvjIqVswe1d1qD2KREevKtcKVArLcttHtdxHyLlfjbFAoDPEdDBUOn/V
khukK0TR8BkN9aZyvcofd1om9HeRneHLUmIH4lYCVe1V1Qk0QOPyC4r9wUMmOvr6WBCUplt5AzYh
1BLuE2u0tk3ZeQey2Edgd9q7PjS5cbDHuAPDfAVXZo8EcoGBWf4t6MW7yPGuRDXhfRNp9cFu8ukq
9+VdaIDOddr6JhCFv/ako6zNbA4rfeCPER7M6Q3+hcF3MkX7m5zQxgA37K0DWPNrVTGm62iywA6j
3QHKrrMjogECBkamgCLMe+5jrtObAKDHaqSSsqGlcShCXB3MXr8DBfiitvybJhvFHmcGjGDV731m
bUnSmrsCj/p1hxRYJ+DTFkr67GFE5hoTdq+VbtwFvd99HsxaORhT8D7mrRsjWg6UU6BS4qqFkr+f
IDGstGrIXGtKtnqNSUeKe3BrG5gF1eWmtQZzlbXTeuhpN4dKsyEb9PDm6YWLHWe3CbPxfW5U/jaQ
6Re/7uwHPdOucGvGwkhtdyD6MMP07FuMDFaNLL4aTscDRqkflC46oMS7rv3gMyTrx7EFhtiVqILm
qnCLwP+aRtxvVCG0VVN679JE2VhhUW6yugyuC42nkUfW0zbac12SgmOpQ/GpxNQziEmXdS+x3SLK
VZ6lBl6t2KI4q843vJ0fQZ9k7UPrcz4iX6yO43e8bXDgzUa3btMJMc9vRaqbKzQXMre2wnVeoD0c
yvELyJx2E1jtZlKc5ka36XsFY35rkBD3uK/5WINMfv+/mTuP7rqRNE3/ItQBAn6La2lE0YiUyA0O
laTgPcIAv74fKHu6U8w+qamZTa+qKk8W770wEV+89jEyRREc5sUaT+3oKkM3kyaBthsCxbiyBSPL
LJ6ZUuO5Imeb2fFb5mcoMnIvX74LOayAZvPCsjekQGpRRUgzXWbrXRGk2cNSmPZrrgPSZEO/oGZU
UexHdImbR1WitLDfwzl31qQMZEHCHs/cQMlZYFVJujaETbOVcunbWvt75pOgvXDySUSJb/mr/BYP
4VqcbHTS8UW/hvMNVdYExFJK0N1WZOCnKO9j94xsJL8U7MDUWKVBjR1tFObCrur4bFHtR1HyKkue
HIq7w8SLc/d75gRUy/mwiMWhRHL0g8tYk4pLjct+ypf4bVwiRyVjKimbqoaQAuQ183R+nPQcvsTS
eIIa8MVXBAvFzs0EwsNltOz0S2k3iiT6PBT30VKgIHQtp7yx52Wq9iMJKa+Obh02AhAowlAmn4wv
JB5VnvAry/TQj0hE925MSPB+jUgPJMB/7VZKJ4Qz7VXc208cex/6BrP4Lga6KRKbblGq5tq8VAmN
mvx35anYSTCM5T/61BFVIicvo2pwsvr5lHUDyfJo7wv6ylT3kpEpfNB+Kp7m2J/FsZTW9JWacNom
zNJylUJBhWOi44oexD7Kguuidmd7vwo18o/zduRJZ+ui58KRzVMQLsVTkTU8qA7Rzl+cyLCNRTO1
WwktIKrer2k6vkz9VHKtlmYlE9ySAyrysL3NFxI7DxnqCPaGrDJ8OFGNL2E5RMguW6c/O6JeMEAI
b3hPRVi8NKT43sWBrV+IlhsuaIVY8Bt27UAAdR37X+cxpdCzbgcUy5PTzQzba2h2vQYoSwRV8zPk
lnS+q7yIv3qUyGWEEFOfB9FmZeueDobgccKGwyDPg6mS2q31vRcO3VsFNsyylFEwupNmWK4Bh8HW
vHWkYaCTnk9LaOGSpmq7Eu02tVzei92k/hc3aPqJSHePmvVC+f0WwxyPQFTS0qxcZql73sVWvwWy
xZBGv14+YatUzr1Xh/NdlvpNcTnxKfe1ZjpIGp1a6uQRDs5+SV3gjpxaqSmcitbvKenfd4uV0SM0
+Fn9lHZi+EPV9vqZSj0qMXnNep+HIRu+UMFHWvlMSLzeDzOR1Xs632uxzySJ/8wyxDLsSKCnWilO
fe8laIly54eL4g9rgoBgy6VyHlTdn5A90Kj4o6V35k7SksAuM4fTtGdGWL9RTTFM7DN0mifTrJb2
NIm+fjRT6oSJ0zbtmyUlSSgTdZL3qjYcUO217fokYqnNDnXd2m9D2qN6RGqgw90kssA76KLrsC4v
eG8Tml0WMp39ZbkuUCjrfY/J97mmLc1Bt2/1VAnVabomKjJThfXYopC1oW2eizzTT4CGYSTVPMeN
Mu7mOnKx8wj2i1yXWbhzRe3fuw2Fb4nFiP9YL9jTEmeK8I+spBtQ/Wnjhz/ngd2SriTG/kJJtWTH
BXOX5pAXOBeNv2RQrHk5m+NKq8F8qpSIl094HuljgoQvKZ6KmzAJiQ2/C5lbncTyNQnu/qopU6Ko
AWdOtxWKgUAQ57wjTHF9j9xJ5id6SmjfAnWx7qPcpmnTnkKqBUQ6htURUYp+DKwx6HZhzM9kwm6H
O2eF3U8KDZB6JnI2bCj3ceu7cTaor1Yz2eRtVrkqeLAEwDHFNvPWA47Mdpeyh3NeU7TexSbb6T6I
vqYFKOWOuh7gDcqzhTxOTlq9/jPC9sGPDDIJSQW1RJ4cyOSG/f4KEQadF/Sp2+RUShr7fvX78mKZ
xBozZqfeyXLJeU9mkmYZVyK7nPYcoLub3ljZ0SG/4IuYquHTRB7cvyc//vN7EY4Eewbsh5jsA3RZ
xP5U0S+W74W7PCs6LxnQ6TTpZFYcGMjs23++Dn8DhWPsRQJEeNP8ADVuSORfkFJaiMdAmqDYY2et
qF1Y6G0BfTiTS/cDAtf9DaH9gc7brjoI9KauFlsq8EeJkSdA9QvbL/bzmqfT69ClY/TUZG138Mhh
WF5CKqSr10GZ7rD6c/AbpPN/gFVBZjZXCurxENf7rz+2tclLMQ20wsIinkTsI8mC3/xEg4T+DVfy
t+tKeodNLA2xWrito4/pDyooq1VuH2UohqBM3a32bolAD/JPn4lkyA7/fB//h5+2/SjUSfhpMYt9
uI+hnGrb7wH3BT1riZ3m5or3npWYfoLf3MO/fRSGEMDFLcTrp5X/w0e5rg7pJ6/5qCwKdqHNVENL
otm5q+P/KTb8t/jM/zuy8h/J/f+VjCVE3n+VDfyNtr+FZ5fZa/0rZ8n/5U/O0gr+RaMXbCBhp5tm
Az/Q/yEtLdf5FzZgiIPYh5tnuf0v0tITG9PJA0IkiLDBFCFN/5O0dO1/8aQSRI5SjBqFAEL/3yAt
t/fov+kXPoH4eQzesASoBpCvfHCjMD7Vq2eX9DFNVXiTl2txRyfvcKR6sbhsaO2Fr/SoByS7qfhk
yyB/+Mu1+h+ISrF9wC9fYIsjtpH/+ja5QCxvv77ouqd/Ogfu3vFNrUdromptlsLjU1tDPWQD5tot
zOfePBU3fmOFnFCAaNDtK8ZMOj3o2CQbnfKX4DkteiaSwbj6i8hKtZ6svvapYGypXjfB9JuX6wPf
u73D7EYQdFw3WBkc8r9+9QHYEkaY02MQLKY5L3bhBMep6DlHLACj35ZByPoYGwvGbk5XUVzAZjnV
1WLElO7++Tr+ulrzXTaFL7j25rNF8P4xbcqq4qkeBAXTVB1zws9a6QTnoKsDRL4Ikzqgy0yUKI+L
WO/pQ2I0+ucv4PCwfriR+EfseMtfQpDKyv3haiwLJbO5q3ddZfR6iJVkzPIWWdlHQ4XKd+gE/0jq
BR7KtGpWMqkmpdLzGDczpXI9iRaXHdPEchSUli272rJLyod0BjiN1LaYrgR9Vb+zdf90Yfzy+KEi
QNiEkJ/Xjav34fEDVq8CZ6byaPDztElIraW6tTGUnFVurYCLhy4u80s79ZR123gLTVmJkp3J5kR2
QXpfiVpPhxm+DTrfqTkIW3SkzU+/ubgIhX69uNxgtmO0xsxALv6xXy9uFBcBYY8rERZ2XBmOt5F8
sEfKYHpp29nOFsOMoUzITpzL1RL5Tb+avDyZrOfMIex1MAckjY67D9qB5sticrX4jdrc/dubTD5L
wIYdEcYLSbEJjf46n/CYi4VeZDJpOj8bP9eD2+Ony+cNRVx0sKKTXujpUbHHeLQ00QClXYPaWpEI
z63sOUtluowu1y6V36dcD0eQz0pfDX79vRxKq0sCU433ZMvQXoa9Tll78pEtbz9aOrUPyxhnHrhR
2ajPUA6pfxrZ9NNHIyf9GAID+Yktt7NJIJso+80M8UG1vK3UiM5jXr3tMB8ScPDrj6dHV7SLDKFo
iOYpdzgbM5nQGcTUrO0mg2pIByxWWnvlQS/C/kqyhns9znQA7WHlWuANQYPkb74W/P2HBydkZcVE
xsODm5qJ7sNNGQgqAFMj3dIbO8KlnE4PF3peTEnPbDe036kJ5GgfpkUrr+pmvmgL2ZWHUrvAgnN0
G7c2cklHGX0R9lQpctb42Qj3JG2pvyxu/C1uffeiJjQcwreRTr6bmz48TONoruO55WzaUvgbivZz
4SCgoEdqbi/HqJlPrk2RIoSl/aVT7Vvbpu3ODevHOluDm2UcCbgBICsPVtpt6I1udulAa7Mdbjne
80OPRPg41ssPNQQwIn37YuxxYSyG7bzS1jilOCo8m3a6vN4zaDVXY0S7WmQRptgO80rzZ5zlb9UI
jZ6oge/LoxpGh8ne3BBWMfif4qWeiFtcMgY1KS8XY+5XrL6nDLnpee1N/+AE2QMAt5NkPBHn2pTr
J8/Uw8C82lZHYkT6U2+C6NUaamdHU3H+KW0KZy/GNHhhKb2c3NHbo46Oz0tnZ2f0c+2lGUDHVRZW
APozKUE7MArV7GvKeL8OFGTvqpCa0BJQcSrn9qJ2cFRQQdIcKfAY98NCmE44a33fd+IxTgdqXnpo
fYKO4V0sMLuxgWor2usFRdI3Orutl1F5GbXkdgktZpfzal/6OtD+ZRxU8t1I0s+amV4qMx04dlYn
GjXrWyuazWGI0uahz+eXQsTmiDD+3TVimA7xYLJobyoqdJLFDtY7SKTyuz06JCQYqE6SXnVa/qAq
MHwbOAPcxp4Mvo4mjd77cW1nMvy02mqBrRuvDIpTP31i7hBeIy+CcG3POfXkiW+3V7Y/ARaCPXEG
5T4cNvU3wDiG331pcnj5ICvu9Dzri2wd0wu3I4XxpMtuvFGKUz1JPiMwYgzNrHR34U4R9XxL356E
CvInUttPGaXlV2WW0qQaa+8yq3IrwpFQeyep8vaCxKv6TDORYtX3kUb0g/pDVdkouWnt+Iq7Yfwu
sGTwgGpvPUaFaKn2A26ZgRYCmN1uAbDsuvw1biEd5FaSWMyoFqKpn7+iGMPZapEgzwrusO9EwrLx
6QWlvsUdBQSPcChKBlnTihxUlObxJlXtdKxMEI4X+YQAU5a026LR+JZZvvsQAZEdLLUM31lYq7P2
xPCS666+HRQwcWRzyHLontxz0Qn6alBSVCywX4YS1ZhZwgCoJPJynEuiHCk4qcSjXyid5GPGWo7e
E0QDjvCiGWR1vRDT/CkDSUNSYlc7Guc+1f7PwlEvPrf4Qq9che24MLZ3Ig7ke08F4yP1pLSVZ5Mw
l7oIxqOKoB6axqsvEXzeQvw/z9JTR2NH4wWIKMFknB99+uwc/dytVXEXqzSFiK6cuwh1xT28gHUh
lG73lKC2p7EJ4/Ok8/GLAcqY9k1YeWeGmlv+V/FU2m15pv4MYXyrrPACBjX7Uoeh+a4ABb/NCwDH
rp2aEr3N1geqnPXsUFp8dkyOrG9M6Ud2umoqAHPK9nmuFnVeLBgjLtJyTkkVpASjTkGu3XasH6vV
3Ll12XzGWbN8j9ds3g3L/L3x/Pd4IGw96V0rv3JHu35oxoGGaVGqH6YYbGZfl356y8viU1pa+XmK
1uBMegW3z61oythDvbW7lH2OCsT1bSwK+c3DYnHfOI2mrtKNLgtrNLt83S6C4Tr+0ZR6JSS/ITMf
pWS8D1unOZgScC2jFGXbPbzllDk5lemEnAPNWrTNrbjjh8M0zO2TqCL3c+Xna+Kjgb+mxyc4O3Ze
XYq0f3XmVN2hICgvAQzNCco5PAa+VZE1G9iHXo+Ai+04PaVtn17XehQXS1QuKEDUfDvUU/V5mvk0
zb+dHZRbJBXKLrg4sxwor6tP2YRKiAlMfy2qdr6pxgZ1cbD1ox3TeiKTb6mK4XOEWoOIG03FSuNn
2TutnrOClGXdr5rihkbF9UoHc3ygRvPMf8ZHs9bvqBDVpyaitrJoKG6UpWp2OXqv3RSUJRT38oQ0
Ast+N6dJN5ngGzHiMUHyvM9wCahVZJrirZ3s0rWSaisoj5S6y0ZRfYJBzu8dLcYLWhor6pebGqwO
mqq4QDlkPw0czK7TzgquQfFDwo1zGDM+mppiJEIH6iTCM04S6w+Elu8FoUsXFNdGl0z8aK6DrU45
TFnRktTR4z5uixKan3PAuFVQVDDnRzNG4ktvHAuxtvTerMmNr6O8kUhkZqk+F9TfbtxuafXycWpa
5+QrO/jSd744zoZoorXqxEsYN8cpCgGd83l13v0+5vFfRHubetl4Ygg1z0b26w3khLwp/AwRU1ZM
F0G/OUyGntyKtu7NFdn+y2dE9cNZzcOmSXFEwgrgXhVQLEjO+q9qjeNLy0VtmugQ1UCferZMaJIB
HSqqq6Lm1LXynJyQRrWXXuuqc2OUVe0I0RsZO8R7H3ga9k/XR29bWyLVlLtoMNEXMpKCbDeqOjhp
I+iQpwL2gTe7vqISd55241hlu4gJPPFSd0EtvnqHpfOtp9lf7Juiq8Jn4zbhGX7AKQ5umsa7JTVg
xariIDRAhH2x0258GjLb/WZpwyofuqV+dziY3gbtCs86NZLQSjN32Y63+VUo76GJiAvv2YTIE4of
iLYeX6SqswcFPPhDr131nsV9flcUaXUMZis4RxPUY4JIh0y4HnJ3B9hrLoJght/v87c5WPOLqvJH
vqFdJkUR9/tuzKtP83bPhJdZC7wLe1VV9MW5DNArE9esEnexh4eu6CZOFh7TBTU+7qk0q7ODYERk
76oiuxNi7GZerKp4I9FDXAkxAfpjafX/oB8QDsxVJCPNOl2etOqtO8QfuOkstFyQV/Hif0OO4VOz
01QPivCur0NXLD5XJXrLBcnVe9SXrAAebAfddfZy63c0801F07uXC/qNzxa6CZRObQ4yzYtV7+OY
t/4ozZJfN6rq7iUCVgfZzfJGzltbJKZZRnGExQyfRaaLMLEdUOyE8S969NC52JAqcZnueVgl0aFj
OR9jqzHmEm6gjJ5QmLZHp6bakynCp3ebL4cJn0V7bDx95Dgeg5gjbc1IWkVldKcoEaYBdZ2Dngqf
DIFmkiILCs6QmMstT0eVXcfFkuljOQRBvNf2ovwjQX8sOJmIurOc5vjRyWXzJty5PysOez+yIWBY
lbqZPxm5ZrfN6lQ0DksJDY9eULLuxBJJQEjlSyLb9lNO9lW7y534rbXniMZuVzHyZOHwzM6bX/fg
wGe7KONsVxpccSdpe+myt6eZfQMSKzilVtGzi7l9fl3GhK9hT6SCuZqZb/bsPN0zNXmhOTh0eTwG
YzTJI3LBtd+1osasqmh95tm3gkEcs1jVb7N2o8d6QF9s9MgflhtTzd/srNeUbasmnSztqqSkvPNL
Zbz01V4joiIW12pOKGBMt6uRcz7qotLtCVw1fG6rsSI82HLn+eTES0ySL2M5XaxFHr7GJfoONEFM
hMFLgPwD+WE42/nO7qbqxpI5TPhi+ZRKtAgno2MAEXNvGLaZScgwQiZi5YRU6AHqJOkLkV/XnbJu
VOfn9W7bruvdQrmsvqzSNnp0Btf4iCFj37mC6OqtXSWruHxp0ehe8yq31qVtW5LIS0Um5alcfAqc
wQEaCfsyjvWVzte53KFljfKdpED8KZoqRAkQcfDJdWbxvIoWYTKz++B3O2rwKKTAo4/I0WVuKa5c
uwmfUKDMlOQa7ugh6qWvj+EQMRy3uslHegxnQorI7A/vvN4pbhaNlj6ISYbDhGijVewrf0l8xCuf
LGmi53wka3qfysg9tEEb3FNuf5kFeXA72Km47EVpvYrcoWKS6iUuWFmXk7VxRVbSIRs80RxqHmDd
2BqagK51Z/Tir/3G2EddMJCpYpbxSlLr+2pYvG86eqt/ENCeebxGVofokc6muyIfvSkpm4Yzp0SZ
05+qYJbz5uaHzV0jBHZHvrobHI1HvSahrVZroezwm9+lU24w7C+4DOJ1khnA8UkTALv0PtAUA1zZ
pFJnSsKhR6BDPMyBJmfUPlWJtzFuSli5Gs0GSlNZBq+qXF0EoRpTBlu0iGf6buZs/tzhQ/UOTuRn
TeI60Cmw9AIRylrM8lkKQ6OKVenmyl4yBOxzrjSsMo+/l5B2Poudsof6UtekqZ5YWuKFkxq1Fgnh
WkQ9DzMylm1eqPxd0dTIHv9NcCrcwiK2EAyeOz8gCflX7GNoi7CzOUMna1dmfxD12rQ7lU7d+6JR
0PFV9I7iX+cOXT8DPxt6lVTB6sy72a+cTwimys9OXVCbjBPX/CaF/28gLV8OvzaB8ABnlLp+/HI2
SvK5p1mNzWQoHzPsZ1EyEgSLTLkhaOpaZ1F5qj1Dtfy8ln53CutBESVNTNjv4ip/JZo2eBGaaUs1
p24B1PujPyjrhUC4oRoOWQvUrhqvGuQlhyxw5+Nalf7hn+/Lr+TPnx9H+gyoIcSWQ8Hnr7fFa+NJ
F4XdJOnivc6W6Z/mYCJBaA7i1/+HT8LIvZlfcTd/zJloss4qu2xpwE3inIKD2L4cGmI5ZyIXL35+
1L9FM/3/2Ob+F/JLZHT85XL/jV966F+LDzZS/v0/ySXvX8iDeZJgUAAgAd+B9/40xFlO9C8sb8TS
YP/CE/TTXv/fltDN7enYeDQ3x8oWqvuf5JII/4W3zv4z3gr7GJzGv0EufTD38AiyLrjMZ4Q90XsJ
jfXrI6hxamT5QEWZXyuiinHB6fUcWm3g7iQd5Kc1q2g6jPXWbhIqy+DgCtQq91m1pONhlrSoJ7TF
809E6sfjwasbNLzgGdF4QOgZkhhDrh5zLEoGfGANsWP3f7nWt38yAX810jn89o9rPCE/WyhOCBW3
vcIffkS/2BPTpfohfSdSd3yo6ndTrNFFGaJNUcIzduVJgCDl4Fjueo0oYj3h+/De01jU2XPaptI9
BWPjyl1HZlD1lYFrdfaTaNE0VAtYpKMwC71KJkhEpgMasd3oLiTm+33IOV3VvgyOTrGK8aHftO8l
Z/juFuuq455QzAekFRvPn7DEbd4Ss+LCS0Qw2DX9m03Q7OLaCv1DGTSIzBtEmrvC6YdbaAI65XMy
h529PZSjSvAvmDlZS6Rwe4Q31mMeLEO7I22cyPc58tsfhPjm7pygWxluCqcYniMBf3I1mwUsgtmA
IgPdxk2ClAvYVqVUDiRSIrs6FFMo6n3fWbZASZlfI7P1BMFbernXdt+kiWv65dkSAKF7MykJyDlk
EBylr+IA8FXr5VBXZfEFkq1nzawLfcpBzdyki0auI0KeNkcRbgbzwv/bYjTojdJf8rgLrDsgyV4e
MdXZBZGTnX1fNoPjf+Lo0ixHd550xXAab3QP5OczgTVUwlpqQgyHQnZ8YzVLw4e8bRFwEq3Qr+dI
2sqQq2P0M8eJuj7mEZksuKqyfMUxRMDYMRrYsxN/cLKMjdyJUf/NTg64qmbJNB6GN5wHB/c+XCm9
QM5Pued+LkX/3ElMKReVTsWdZibodh0W+st+U2QdUPvk5rgQJ+ntOEaY4WbO3R4Zlp6IwIuymCEK
asRGHxcEXZcwAq6XoRhwAxCkEn1DHijivVKbd9r1Zf41b0NU/bXXV96BTo92urCyyehElW0zPOui
KX90fc4w0bVe5rx1/mhukXmu5U6qzjKcHFvv1RkgSS+ZDnR6JNu6iXYzisjlME2S3K+Rdyo/UAqQ
5Y9ox/V30sCkQBZnz7xJ9Wqv1G2kpFD4aSrFZ3gq/lhmHP6Yx7lzwXjGQQrtPqhVIxPORzwXkcLq
cdWZYatK9XTkHFuKi27beOCcN4RaWQ81vVreRWQ5vGyzE6HVBQDmj8rFqfM94mNza4RdLdRU/nwV
53lUYJhU8vInemzr5sV0CODOyF1W4J4udw0H9Jku8+bNgx8kd4biAejoxKpQpZUEGuVx/GRyFHTe
vgg4JO/X2PTPDO6z+FwDXOFo/Pm4rmJI/W8SGSUGLatiafjzoRt13sTHCHmI2otpbdvrvNrIGDeo
KxSNU/QaehnGCq+wBh56lfnfxMjsfNF6uhRJtoTurvfL6Y5rAlRW5Iv3TOZbde0jKPwcONoakrrM
ve/G0t6ckMH6VlY1PIkryqs8Y9VVVLFdSEyfBGL2c73PIqHOWdP+yFDJ7Vc8/tkxsJrqhsjAEKar
4mh1BFOXwAfp7DIF2r4+tGVqfzXKkSz9lTiUa7k8mz4Kb7rQbh9jhbSY7SDrXnRtx1f1UuCConOA
oUFWUoAHps2egov6CRtffDEQUPfJx5Wkkybry1uXmQ7zURm558yhwGJDp/PH2vgPUW5gOrq8KNC6
22qe7yKhpUQzpUktHrOwFFyfKdwgx811Cg7Jhe7oCCfbRxTrjlq/QiSLPwz73gmX+4pMMhRenMZv
A6fprp2o5x64lvwiDWf8KZ2wFIQGKAlfImafGXVz5o/F/dLnleEaRsvntZXDdaa76kBYIJ6ven6s
wrm8WQQKcNqwsL12HTC2n1olpKjfWheq6dKvdKU8SJJoLuZBjtf8+nqvIimfDVYr5JdFelGBdZOe
K7tTT8V0oubenTabZXu5erzQhcpnspFMRLxZH/c41+KIN7d0FFzaWuU1q1md/0AB3zywYjcZzo04
oOenn4aTHWeQUH3Y5J91PMTVQQ/DeMS6h+a79nCNAflxKtqVQ1NerzEk0i4CoPkjymsojDUsemsf
Y4R47dYNMm5a8YJFhDZIzwqH70VhAf6mqb084FUPUH5ng5XUkJjVPlxmGvFij1CILguCm7Wuqwsb
NOjESiKvG12FAPFedim8aDjXbbi+oC4Fq5ZCNscBW4mbZHbZfWdrhKmohhlAqyvnM+TguN+UgHgC
MHeIy2KToJ3rZmOXleSOQbpV6s2iK+89yNUPWsLGT1ndZfuZaepxwX38HNlV+GJFRhdky/TfITlx
0JRLke5GO43QXoTKweQ2+XxUFYdXJYRwfGXXarj3vCXdI3I0xX6Mdf++2PP0IyKK7pYVfuMNefdu
UBrOfzjOHD7IHE/7qB2rhj5ew2vZemu/p/GpxmYgorteLOFrA2p6V5LOBZicNoepyNavlaP9qzlC
8dhFffopqisspCSvfwUlqo5imuY7woFi4MU5TsDTun0T9BnsCjww60cYj9NNI/L1ywrCRpgGfiHG
sWns1blyfT9+hoPl9C5qq8wPZeW0OIkLCFb4Q7V8wrQUPFfVyssuVhUnq+u3+mB5jhg3x3D9I5o1
tFSp++kpGgP2fpaDqKZgcl3ZT9K1I3obeTreYUU1yOyxGcNPbIfooHXDoy5KY6iIs6qvHPwVdptq
VVee36pw39txfYJZBDIZoHLaXTd0s323dNF0nufGf2/KrLukJ3gimMR1TbCr8QespxyqNd+tdDQ2
h5hhzANo5B5Ej8jrlwlFsoQgTeqQ4tEkK/3omxj40gAnfulTGW8C75yCodZ7ayK7+sAQVO07j5eL
qKW2j/dIda13eOTcPmqU/ACL9RIr6D0x7FVs5qPG8LrScqHoERuXnrXbscIYmb8Ujc1YEsvr3u9k
sa/SkZCDaRCBda/DAqtAp3DgHiL2TRTigVM7L13hOS/SDRdzK+Nl6y/3vP7kF4xC7AE2hrhWqyE/
jHj25G3ApFRcOynaJN7/RcyXmS9jw52Y3eo6LuPpW7F4/R07cqQuvUJTEZAydZSJVRfsXMtITRbR
8359sjHvihNQncRua1y2jzp23DNod5OdSjXbuNzisN+pFSIx0doHGCKngqnVS8vAuasHr3aSIlbq
1tch4q8qd/qTdKv4qullHB0EA960l6220Vtx7mAxKYIrCraJSiMSqTy7aVbeC2nYVymB8n8wHN0E
WCMHrqEYwkvHnQyCh2AlaIYmrMnwSBZWc7RSU17pqnOvcNr13smWqax2NbI476prDM+/hbMST5Gl
UW3mzBnP+ENxr3qrHm4q9lA6Yk1356V5U+5tacfgGZCaKjHKNfM+tRjFktbyMC1E1cLLXnN0O3Ce
YVhHf5q/jm02P9SA7Izg01h9Gh0ZvGcOeb+LRaVB6jNtwckF1k1VN/1L7GSgzyXqTu7GIAPk6F6v
GwhkVQKwLC1qi4kAJlxPaxEsST75PKQt3m+FWRvLAHoNvckUUAcNJxFmwk3k6lvX0KDRsCeQ03Iu
OfjMNDQSpvoUq5IkySxuo2+6GbN94XvLiCmkiJ4G184bvjRrzw50ob8oVe5eij6i5BBxO6/vGLR8
zdztxFPUl+113Bqu/+KCAO1C3GbXgdrOd5ktvUcy8LpnD+TvVMGVv3iFyzDv1J15E7Mz3EVDVy38
4jz1LqQVuBdY9SZ9Ydd2W+18Ke2XdMIEmeifh4C8doyAjK6e0F9EwGDxOqxHtWLaOs9YGdHPW15u
cVRJNTlkTvrD9XVxZRe2QVkQRhhnovk6nlrCtQYLz8m+yels2eMPtXER48+DRhXu+jV3xvVJOosE
xwvk+hCqMZyILGrcq3qjRYQL1Io20US3OuIJS9raczDmsVj4zuiKHT7O6TyKbHxg/FYJokGYLeDk
M9QZB8K8Q0TEha8+kZzYYXm2xkMfhvlFDrfjbySPvdE9vHQEfNdRRrrbaDfc5I0ayjeSyIqgizys
R++j13g/pPKt+yYuxpfY5PFDtqQZcY4IKARFKpvXcOOl7J8UFa/ve/qTt+o3Cgs5bNvvunwlV7Ml
e2U4DeMSPjtj56p9MNlLgvEdZ6R2sJ0FXTQsn8E6cXLndGVFVYjxIt5IufonP+duVJ0SXnu5bPQd
myXySc6UERD2vEt/Mn6BbW5tJg+a3MavBT7GR8cSwZUYIdkKVN3n/yDvvJrjRrK0/YvQAZsAbgtA
GXpKIkXpBiEL7z1+/T5J9eyyilxWaC+/L2JipqN7WigAicxzzuvw9dtTvS23ptLoT9Yzulg0U3yp
Vd1qBBQn7U5IWFJXDOSirPYs2s3mPBzQ4HTbGIbpw4yZ/c6OKOAb1dhWhTUCPOvAoeRIuldrbv+s
nsFSsnxVPlF3LS5JfUz3/Qiq4yFqz1LPlRBsUs36gdPnFzrI6KdQGngAsWYEDptq6bsS0oVx26Ku
sUVSeb0FlOL1eR9/YJfMgZuHIpjqxGWLqFmdnPUSTjYksjwtKerBBIBm6KLUZ6pKaYtU0Sto/Lwm
Hdu7IknKAB7meD0BYEM3cbfj0iuHVhj5pZkq+n4MhQffqzDBJpXil5PWRkBSX3PrPsPl1jN0nj7D
6LFE1M2q6+5Rvmc7u9aUC/L1kK7jJ0FlOeBmDxQfEbrT9g0WI7m7oqJRCuprcg9wD3Gq9AKV/3gP
Ivhtjer5gvKi32eLaK/yARxF+vPe6kWXP44FFgvB7LSg/diQ2J+ndF528TMBQdP73sMUmCAcAyM6
ounK9RDWbWLs53Jyv5tQlT+Undrz8o0QYB/eV3+pTUQOAiRL0kQv+RO5ZFLYGlUN+6SLFK+tk2w3
SQaGPZn5bVfX9XBhCWu862yFjyjWV7Z7hUDvnzDDoHmoz4yPojc+tz09odkOWrnLJEskzErQmZSq
g693YSa6KRQaFJbxSk3empGKYDwZPppOoRwoxqG2xKoVegYeexMnomoFtVFiWN1JjksT6l/MptEu
y7RKPOD3fms1UwqmoShfVZzNYCnBn9HSFPlAqEQH4Pxhk/VKHVCjcLYCWY4bR/JxmiWmN9DQ8u6R
JWoPc28DrbEvWFkgen7zjNX955oIFEbyUF8ZR7nZXQRu+dWKSpHTnXfVp2UOP7UdYEX+TC+aWoUP
BwINtKO2HAts3545SRAwpzuwQyW8RTPpEMc4uo+lmrcYW6jTbumibN3O0WSi8uvVxW/mNP9APbhu
tWemFOaw7fdM0qeGZyZVBadqnvqs9QeDvI5EyXejJGBRecLFciQtax6bOugK8CIOwOb7oCnZXWzB
SWrDsaIFWyf9Wn/mfilMCw/gJNOhokm6L8Zxa9u5s/p2tOTfQVtqdMHkD6NMLS6xU1kAqMJ4r0nq
GQhrvEeBz/FHsT54pRicXy04bedZgBCW39vLQA2A5qrfzZL2Zq/j8NQgTttXA14Gd0ubLdtK8uUE
/Rbq8jlwsiK/K5b4MHC3u0EZ+NAdybsznyl46zMdL7KdbgoaydVbyWh6gj15U0PcDHCqEN5s2MlT
EpXqh7Yl0cFaM50Bmpp8cRH075VoYF4IZbAKQdBTZg8L7BYsFxhjkM8JDQDvFmUSxRW+IdmBdrLc
GZKfCO9M8zPJWUS66fcVtDO/F+E4Y/RglQdmPb0/dfpyGGJT+YAJL/cg2ZGZbXzQJF+SoV/koRRq
ty0k3evQ7JcrIHYlDvS1hxzgdgYS7dXB1AsW15DcqMTffAkHKrupqyCqDZlSXbrVODObg99pxwY1
HIxPrZinbaPnyaOeGwOFVYhGybXSi9mN22ti1cWNDpF0Bcj1sB36aUuOqdV1fEG4KJS3uQsJapq7
x94s4+RKccr+sTMt5aIpnf6L88x4tQzILXcpdcT8tbQcaJejPaj5cz7B4NMPCcZdUxKhdq4Lk3tk
1Fc2d8laMEwFQZpiP1ab7hMBq1SABpyUdbPISVBoJmqzi42RwWVjRFSpbl+pyiaB7/6wNOYALhQj
+o7i0bxUkEExIU6AVxdzKj5x4rbjVpSEA21wZ4gsQMCI8cBIM1L4Wg2357Lvq5CoopiiaoMue0oC
a9ZmTJ7wSkh9gDC2mdm0abp4pw7DJwyaziV+vTUxx3bOoqAkeh4Q4Hjs3+DTMemG+wvYcLlwikG1
9hhXIc5eKlhuZjWEFQP9drmxM6V+en9gfypowRcQbzhDIMojW+LZI/MlC90RY9do1frNqbryOnGN
YRctGnYJDF39RGuGfWXkwwcSWMzCQ/+sbt+//GvIA89kMgdIiZMHF9l0x/ce21aszIREMQbT4jgo
1NJmgOgmyfIjhNs3fqqxEcNDDpSUUT105O9piv3QtrWZbgZTi/WZR83fkE9hJXN2CAdlyS8RHIf6
zor1QvHNrGvmu2rVIHdB1zSUM5btrzQRwEL8bgtUybX4H+ml+PIRKjFJe4sGQwV3nUzs4jZmDo7w
DoncODKdCzCp1nJKpQxMB/dZwJgo1yRUo8zTI367ONWsLVGYPsEIVPVYyYn8jBjyrR8JoKtaVD2s
MX7n8Y9EyT5YNpz6jcAHaNyFhiKqS7BlfhcH930fT8kvN+vBapD38ZCfUSQXY6E20JtIF0GcRgnj
HgRyJNsu1uqeg8Xlm34pLUGoQXALNuZockz8pk8kAQy24xo6a4KeKXfHD38+uk7vcDPRamZUN+wb
VrcVCfN6367aRRyimZT0Gxca04zPzdIjHOoIQ+v8vClZLt1ssFLCZtaWywIHkyna9FMvnDMxN89x
tse/HE2MYfEVQa5CqHgiCqtTa83dGNaLjgzd3BvZkjtfc+jsY6AsfNjfCgjtuT8RJpBdR7oe4cpS
gW3fRIuo4kvLNiJrn+c1vmYtxN98CwTWRf5kdSYE0RaWKBm9oEFMAqDwIkfQHy0LVx8kzrlA/o2b
jLltqJsx2SpoNailG2enOFWBoJtP4DcdU/oB1JtZa9KAmUArd5RvdQwF6X7qYvHJnQ103JCA6urM
16GfovgOEYZ8ADKxFiQfwcvxwlsBJgrsPiLIcuTa3yiJQ2sz9HjreQk1UxUQ32Ya1x05yVEAiUlf
LldXRNkFjHX+2qRpu2X63+GOWwLReqVm4VPGJpqllxjaO+a2EKqlYCxj6kSk4I1obJwi4l/VZ6dK
mo1dqmi4nHZInW+1KLL1wNQlfWLAry6f3t/NjjdTRAtQOthGTLkYVLalkyUcTzAVzCyE8exMpayg
Iw+7s/xQqEV9IQiM9CIVSznYt70eLAqR7Wc+omeV8f8sRX4BDxmzcEtFnWjhSi+Pmhei5zWeraVM
4ayscdJVWxFpJkUkoT0AJs+QDo/ZNg9uaMZPiVLhxEmAgNxZtUj/YcUW9J+8thIT0YUKNVzPmVVu
C2MavpbERFN809ccIIWGTYBtqLmzhgyL4IZmN9mU1qoU46bQQyWwTAaVu/efrn76eDUVaS52m5rU
DxGPox/fnIVJhhqK/iedSXPNpKXMPRSD/HomBO41XeQQbhLNNi5CO4u/EYDLONG22ywMUGCFRjC5
Za9tKqIbbxcmo/64pOlHRID9AqakWR/dYUkvsZZgTyHBuUwxmNDL1lfVSbtOZscmEFljbO4sRpqR
8IIGi1meRRaJW7cfCNeqa+/9O3729H/5OrljqApoFQmS0IjsOtlZcqWyc8wEf2K8A65mgHrQQ1Sd
nJ3BSijxoXeaccsaq67zMULAYFXMXanJaWv6xojnMxyZE3CfH4H2FQKelN9qEGVs+bW/WF+FaSYU
EdjpSCqiecDdXPmYpm6JTeaghY0/G2J5GJsRQwcL8n4STNbihFcuhOqEaVMPO3QCqE43WmS5v3Hg
TPsgxYv0xjYyQ9sOdVb8bhMLqNKqm+J6GEky/6hOzkx/JQFONpr6i1531idrYF6PXkZlevf8dzHJ
rhnWq2gRvCUak9GPFCfLtx12cbDN+waC19jRvlldlRkbq4a+7y+F1snssw4XsnA1EvIMcJOVbKOS
aV1OUR7zR07m4hXsIj3yrYo/LH9GIPXCNKJ9aQ/NHpUnVHVgfxpJKxzCoMJyiEYhC6s5MIikqPzS
LlzzUC6phNoRg1xhZqI9dO7CRNiq6H3gwLU2asnCvc7VWmiQQLXcDYwesztQQdjuSBzEomwIYQRu
el5p/z/zhGw+lv9dhh50fVUmELf+WNFLv3n5L/xrnO38w0pXOcmFZeDQIhlHf3hCuvaPDdJDQplK
dyY93P9bg265/9C2IuclLxAFuyZpXf/ShCz7Hwu2Ef9ICsc5iey/ognJY+TFroBpPapJeX0CXw0C
DU52hRXjyr5NUs0vB1W/ZFzyVEfItQHurat+XdyLBPTwEgG7u3O03KZBhSi+oXNvarpR20V/EQ4X
ZRmlDy8e4Rvsn+Oz3pY/zEE0xg+jm6CUO/lhNvIabDdNlSlF3VxivAdCqncTPxQDPsAbJz9z3r1+
EphysxOpCP+JEj4NzzZVwIVuxorHrmVePZDaRWso5+TEx/2ZrWINjlGtCmcV5SUH7Mm5Yw5hETk1
puOgN+rVzD7Rb0iZURl0GfpDSUH3EA2NflfjW3juBJDNw8t3jRZVp72wLLZceacndXvoGDj22zPZ
YqvIvkZFlV90JVoQ9NkjLly5UeJmKKati5B3o3Q05xz9g74rOB9ucrsTt71ROl/ef8/P3imnvwoT
BovjmEBaGL3Hx4BdI6YCOcJ4cjaULZ2tvaeL7CBIKOWyqd0VQ/N5uk2aobvEviqDFqTFeyFG9XNW
ZixAzb1XhoLOuzVsuqIzP0++kFc/T9BRSn2xTJw6/nnOajtrhDWXP0euA9zpEh+Wmu23uRrmvb1k
2mezULCeYZys7jQt7T23teJdONMT1czszki9Tz8L3iFcN/YMvlVsmk9F82IV6Cq6Ng6s1OFDTBEN
BQxcncCuVeUpttzl9swDeGPVwFNnE5J2NNSjJ6tGt5s8TWASoi2t8u06D3gew8xQP7btMnlxyUQ4
Kqfpd8Mr2MRp198sMI2CStfqCyWMlQd1mtczb0UW+icvhaWMtYeO7T8gw8lvmrvOYgolkgCzUvue
OnQOYDqNvhmF875MIBEjO3bPPPrTDYJAVRIHyQI0db4fNszjlaAPYHEu5sVBZYfRDkHuuFutvDrz
vN+4iin3vecSzbVP4wNKZpgulKwsQMTLA8W4Cpx8MIoP77/WV08QOwN2WMioNjlQr1qpMmGbyNJU
+JlY8ms6SOoJEeaMsYc+3K1DInapUoi796/67Mt09OKkRwaFH+cW3jjYKhw/Q8Z+rtWo9ARVsWJq
qsSW8tvU5rjcVksTb9EkdZGHrMhSaXFxmg9CiiRkYMyRUck6CpblCmfjuNFwJv6YQcSKdxVWOxTS
FSqmztKxe0UwWX/Atx7xtW2u84c0taIrlpJxSxifdi9jXZn39+Qg0+iH3VW0GhqEQkx4cVwp1PA6
RvoyA31r+g75oF7d8BgtayP5f0FfGjUNss40tp1h020iFwPJjYi1/jFGcn6jKmC7W+JFqwvWSYqW
3HanzsOg0mho4TIE1IQq5x87J8mBYDQmIn454cFwyBE/l/fzWEb7Gv8QZ2doDKI8GBb5196y1hB6
xJI/zq4O4YVIAuhTWhpj9R2qvVFggTjZ33FuxVIQU+MUv7nm0NVu+HFKwuYxN3GaSYq27Pz33+lb
K4ntCJ8Yvg6Nzen4lSJqWPWQaYZvywlZleThzlIdEYhmKHxjzcebOHfK4P2Lyg/81TpitMOsjz/L
MU4OjSkE8zOiGv6H0QpEyIUbNGVd+zoE57/da9j7aIW5Ev5fcL5PlmwHakLp5HIpvopLbcHoNowZ
qNZGbV6wzpetEDj+v39/bzxUgB9DqDp7vXDU04caRWM4r5nwtcrtr7NlvsWsMfeRx9FD2tQngmny
3z9TobG/6zI1Gguyk02VyUmsRIvJjSaJuXWlMVCdOOXWQFe2f//2Xp1iGrs3tHmuxBUphI7XTJea
RaWhBvQ7MRc+p1Z7UOnqglR112utAFF+/3qyyD5dLw6UAdpMDbMZePnHF8yJYqiGLLYhW/UUOIXj
/nbWKf+exGvyCX9v/cmEZzRBomm11Uf0vX5QQ3uud2qGDMlbcfDeCUymGZ6nrXrXRIwRfbPslkNX
Yshw5pN6Y3WjqmRuaTGZ4OyVZ8SLzjjs3HpCNG5jsoIPOCRu8OWarHRRd/P/4VLUoySVaqh1mA8c
X2ocx85tysj2gd1Khh/4laaK4ngwJM69hLfeAaZMfLHoldj7Tyr6JdY7Jx1T28eOP7waVhkoQL0s
h44Jjgx9nl4iBxjPvPo3nqXLJBVPD/y/LP7r+AYr103mWFnxN7azMshiM2GO2S2bIZr13fur7PWq
poNAlOaYLswqRvjHlyJKnti2DllnyTyD/IWwD5p1aHcmCXW+FDWfGRbLn368CaIswqHPEMwpURmd
LGp4YFnhikL46PesbacssGU4Yc+skLfuypBDB8Y0gJoy+OnlYsRRCQd/s2PcKxaXwOVk2GEIOdxg
ylh5IsNH9/2nyB/5+r7YGQjgke9Lp9o9viJhFS59GB7B2LEqhp/ifdwzqzVHd6sBkpdERxhx6HdL
XF90c4P/+sAoHvfeTlvA3WE5fbBDzF4DNPgAh7MQZIElsOr9RTEYjE+51XhYBkiKH5kg+wzDskeq
dkxYwqXOfyQhwfIxrrK/uyKpbqOhz/Vtg36X4DMDx9JtRf4CvqpoBuHtZE1yM69F+3VOcbv1Fdss
7uC6uhFDzC7/0kCYFBtTjfC8TdV2+IWFSkLkWR3hoAzsPn0PK8ovT8Yu9LTUaXNJk6b+MNsaSzFe
ffHQoSp+yHjbv7O4C29CfUY1Po4rBkdOS07KJmmUssAwBL4wHxM+XxtLnavvDMP78MJl7CcfYrjc
WehWS8/ElDncdlmyZJsFIaoEQ8A8Uhgl2G5na07z1yf2pTFkCIAxHJ1/6X2D+VscieKbqHt0DhgL
6J9oFsbPebYsjKbzSYuuhtyYMUtdFhgZYyvyTQfiho07cezEaExl/zmGOFFv+1Xiz3OlFzkDxwZl
nBajxdkls21ROkFelNywlg1pbvPix7p0yoca/W5KGmLID5lgdbXoTxdh4jMR8XcoCa0f2CnFvwWe
I9xXlkSITpIp+pBjHlJ7ejPVt61Q6kdKt77HSBypEETulfgc5Ik6jgiFQpTClGF0sEkqPZ29yNRG
nssqjfHGfjbKjTBK1b7KSSIYDoNw+geI2yL24kFAqTPQnF/0emmkm2x13A+uUWKg1sxiuiR1nnCX
QsPq26tdF1cPN4Gyt4EtHl7yBmfNo/qcqs2yFlm5kQZBk3y3/B/h/UCNT0NjuBmcCvKDq7Q2ns6l
Uvv4HzjO9eQU1QHEPf6pV1C4dylBEIe1n8QSZBgLHchMKBtvNNTofhSr/okLIU8i56p6nOZy/cC6
TipYpfX4q6lad9hl1cyv1QsOuY3lhM2taBMyYt7/zE8G8FIWyVxHZQYvNW8Ymxx/5MlswZbVSH5t
YOLsmlJUPkewfj0Iwq8oO1DjqkQJ2eHUMpr4V8tIMt/biYnPffLJ3inTQh2NyRzJdfaJQpN5aNNg
WIXrfKnE+KMXK2KZXF994NfaK3qr3g5mjTJBKKVfd61765qVfYuWvvAda5iuoGMtZyrN10cVn7N0
cqNKoRKzTo6qXgHqIdyB8BiH7oIsqgyzJ9ymkCTl9+8//RMMlzkUVnYMorh5F/c0+7TEcGHbDqbd
Gz7jx+kwY/7nL2lVXtmmMC8XXKi/xZZd+mM6mhBxEiWgAam8hUgKPueQDKhhYaMiMmD7/g97XSRg
OIvSgPYXY0AitE6WRS6mTkuJI8Bir7/C6QzGiCFqRbLpiQ7KRPmo9ON0ZjGeeMjJx4E82eCi7Fk6
FIKTQ25Nscqw8Nf3i3CMbmqSpLaMAetDCbq4Efj5bFeDs0UomX1nJ719yNehQ96rJt1XpV6Lp/ef
AmrP0zOQgTGKRxv0Dfr7K2dcqZBSjNGIqCDG4cKM89XaZoK2EOoK6VqeOi+Jvmth+9xEUUo7opMF
gQUJFdVFxBr+KVUZbBZraR/mTFNZ03mc8VERIqMGTUt9Ca05wziblpm9rnRD3ARqzK38VmvwRq8j
w3rMsDjc6yKbcF/SGvQERae1ez2NI4xNcIerNkOqcYyGOpukNy2W+Az7qxQe/nGw460M6i0fEwyj
HAE25moEMEcgmpnaeYzNxA8Ckdlkevii8wGdVSuIN2inB3gNlbFZ4C2VXm1O0UHjPTwZtZH3HtB7
1fltU0ARs62kK34gVjTzgKxSFQ+eZc451xLF0eCX2zPkZXNrJLZ+axl19wAhbe232mo0twP7ruGF
WIVHWzMln9pPZtF+6mxGCcGgz4W2n7D9IqvBUq+LChr13WhoiPrnGSYfHFw1f2ywS/BibFnErp8x
zr/AXKUjvY1MJsSRCTiRh1t6YXnG0PR3c9VbP1PC4pQd52Je/CpGVCifkpX1+bC6saXvmwWBG1Ky
NlUDo6zt4YKDuzusgKQ3YElivGpIscL2g3ipzF+kD8Ehnfqm3S1xj+uKbY2tdo8l1LCFIWA0/tDi
LbaZUe1KzKxuIA/nXXybjI0rUEyl0yc1mi2H+QWAA28zEo2/DK3S8/NrrfF1NVT1bWuo3Y8YnvY9
B3X0w2YREdWQJdZ3il4UP2BykN0rE0qRBWhKhRar3Rf6yYHhVdqG0C2Bz8ODJFUjYe2mkVldkTEp
cKXnGiRHPBimJu4/dZ2QWz/U4F0vlSPIOQr7U9VMdu13bT5v6ySBD04u4zBguh5mWdAjXla3a8ky
xV0zg18am6N9iyzI0b3MSosFgzBIKZtS77tHqoZOxSnUJbijapNiIQCC+SeGhknxgL5QKYJwmizK
OzxKfk2LW8X72qwxUoAICvSdCFJwNvnQ5u2uyWPrCosTouTQUDk63Hp5HXtRun05mzEKvAqhGVt5
J3Y1EQnxpl8nhEUsQnhhM5H2D7FWsgDBQZTvYkpx/kHD29l+u3ZWtq/MLCYmZJ72SuE6UZCE7qz6
tpYbT2uJ6+7QD4B4iLWF6ekZYIK/dC1lYU8YiSq7VqXxlkVdGpZUOX+dFAaJvjHn89OqQIRAUsBK
2yBLr+CRz7KyiZwn5VlbOnSZW/qoy5uBYrVTH3DBiToP1VZzMa9m+suyO+VeSigY0ufJ+F0TZAB5
k52rXzKyvT6Nc2InsqpU7qHsTrB+GdN85FMPYS+KMf9CcrB4gp0+4AKVZr+nUYzXLRJDHeyhxkOr
MLv1QXfr6HveQyza4Hs5QBzLepMUlTbWUQwrkq+9lPjoBXmj4a7KBA6jRRprXCccMeNSExIGhbqA
rDR3I4GmAKlQJj3ccy3hs8y125yiGrubpKmKHaxE4ytkaFRuedbAoBunms+CrAr9oMCKKYOhL5Hm
6U7i/OhmK5qCKSPr79KGrYM/P53lXTg30xOxW4IENDSID9kQWRcdfGL4/fk4p5zna3RN9GBqbLTM
RpXY5JODQBtOp+lpGRQXcJnFsPYcLMQtTtWkl4coxyfjUA92owSEYiQ3Bak8k9f2dICe4eSOFpBI
txZ+qYnwvq6r6hESHFFzCaavK8mKY/fTkKl4KJVT5XZkl4wY6ZfDiPx1GAavadMUFGrO1MepJ1wc
Q7tOaXe447m8dt2M0YPqRs6R0pZkYCIZ31WJWjX4JaFDxaWnyrJb2+xL4TsE3Sw7XMOi38bSZIKk
rEH5zJtuG3ABo8AoOp4os8nKwHMoHrWENBUoZ08DPcKmBtPPgtRJGQ0gDxRx4BKK9jAi45I6QygM
ibaqWJYqdva5V6PmvlEBGnwNm6WrZklWZHThauJhNZhzCEHGjBNfNXvJ8TNKWCWtU83fI6GjpcLw
uHwKtWb93sZKOOJvWXKK9qORlUSvdMPVbOJC7MOBY1bbV8piByE4w4SEAJVFL6uzoRq0p6Lt63Yf
l7iZ+aqO1thP8WU1PSUnFA3HK8CDPxPCv0LZ/980fceJ/EW19NqUY/r189exK4f8F/5F2wmjZnLA
OMulvrWo5/6DtmvqP5xguPEDvEKNxXT6v9F2QRY1DCNBEK6mQgiScNJ/0HbrH0OCPnIUZ8AjxOXj
L0w5ZBX5P00HwbH8ABgAjGscg6Hb6aic9hjx2sTxrdQ4KPZ8zPeY6HW+iY5pX7QooPS0EgGcnDT8
q97iz6Wpa2ETwHEFBJb15ouRIs1cQ9tZ49rZQlspdLO+BiZLfKfWyosXr+Puz/289O04bmP+cykC
lOmuLMEDPb6Uylah6WtpefiANj4ZtKRrNXXjK6Mynbkr2RGdPlAme5LVRKsI/fH4UlqUZ63RcVda
EpsXEz20bzbmcsbI6K3XhvCUCZhEG6HoHl8F5kGUhpgvEtyKX3CPOy2yHrW+GIayOSAGJnGRbhpX
riGdtTN3eNwP/XmYrmy6BAQRwPGTnhAqgMjTtLFQwPUd4VdmW0IBzKvtWBgKOZiJ7YWTM5yBH956
hTg3AeYwncO76WS1uPlUTy1DRS/p8wWi4TJ7zZCUexKdu8P7q+V4DvB8gzpUYgF5HHQdv+zjh+v0
WrJoBfVLoy+Uvu1gGAAqsX0vWtKLTR3uVezkQF9OO1+HdWcE71//jSXEwpH7gc7tQs44vj7wdao5
OS93nNv0UgduEXDejP6cJdTxGPXPfUprfmlEBb5yyl0dVTwLiKGjFVjz9VD3BkWoI7qruoxb7BZi
Z//+fb3xCoGpBVArrS3b1+lz5SAPESLQKqiogEWErnFZINRZWG2dWaNvXgqky2SeAqLjnMyhc2jM
Ru3Q5cxT8yNva3sXOXl/H9P+nbnSW4vF4EIkEqlA/6frMhwRROOmxkNcnDrAyZMaTjCnunZctftU
zFhIepNVU6pkIRm+o1r47z/VNz5HhjPMTmDPwKY5lVfgn6Qh44M5Hde68skNh8RDCLocmr6YHwYo
gb4TuvmZV/nG/sMKZTKEJkDjGDrZAzDmw9tG5/lWGPBs6HZjr3AMaxvNk3KR1cqwG1rX2tZD0v5+
/3bferOGzbUZEnGmPrNoX5waxZjMDL8JGNZLJqS5NmCqmGdkCFLgn3myb94kekk0BQAo5ul61Tq4
kpyApoeKufKpyNLDLGbtew2gcl0MS3I35opLZ1+b2M3+9W2y+4C2Qo8nQeHZavDFbQJ3ppFaW4SW
xmm+7/Qk9TsN141Eo/l7/1InNNznfYA8CUletyyg69P9Dj2rzTiGa0UtEiC3gXKhlOuw5ShdN+qS
X8F01XdT14iPRlGpgZbaPxV8k85suyfmfP/+Don2ulAJ8SmT+9WLewYRBEGI+R0467Ccw/iB0bwb
JLG0TKob0mhjq/BMVOAYCJCnPai/3n8Sb2yIlGj8EFgoKnu/XHsvfkAPNzpSYxMHoLKH7KtY2aWR
QZEV5lxuM4PG5/3rvbGWDbJiCByRBSKc9uPr1SVu86ZFTd7jXLTFgxoil0VcWKQq5yCsN7YpkzKU
SgFaJwXfya2to9KiLi1MLwedYFYxMloxtWX6KKahPZAWKPaNzXTBrqf8tpUCzr++VZOZtqTYwCGF
6nd8q8uoq8DSOWvMomMeTGTomPQspLMu/5J9/9dB+hu36jDCR3ZFiBfrVv7zF2+xxsm7xJrV9GyO
oNvFNBJG9pi7plPcbXN8xpALq1GQ4QeFn2ncBO/f6Run98vLi5NTjswCJapA9Tiy5ZKN1GzbdHiq
vH+V46X6XKkjhAAhh7MgyZsnSwdpyFTHi1EHJUODjaEX4jNCeMOvXEL7mElnZ5hmb14PGpPka3Lc
qCfXq/MS8Xvu1oHAm93HEWby27rkdU7JNzc+m6By/A6fb4+wMtgR0ME0aRd4/A5VPcKV2h56wrkZ
jaV6Fm3XVf+W1SYw4ahql6ZbV77AG9ZHzWye2RGPj9R/r87pBs0G7IMW5fjqyqBh8odfWBBa+JLG
BupMCDfdBdJFnAbBFQN0Ecbd+2/0rYvKJpGVq5s0Dye3rA1YbutaykRAS4sDVnh5oHbkw7jqmv22
nTRDQTxMZ17r8RH3fKeo5qAIcJIiDDkV94U48jpZVktVHtgjtmXWHmtqhuUNjk2b3q7mjRsR5Bit
tXHmIb+xoqDdWZIuAOZDE3j8kIcw6Rc82dug6PGK6hUlusJ73MUEw9YQ5a3q4f3n+9atgt7JepAb
BlU5vp4dI9DX9akNNJXJx5xE9oVtTeTPAsbj3Jw3qRRBt6C6WOi+f+k3bxVaI/2axPdesQdipbDD
mFe72FN6SQCqtYn7fn4kqtkO0mU+92hfYUf08awkmw3OJRgOOuXxvaojU74yMvEEqQ13WxakYuAD
vRJNY631Q2ULMpNqsDgm5qQi/0K16d6lISe6gaV9oI2MTM+87ZMi489KY4zClAEBJDrNkwOIsFXk
JjjZBHYxPfB9OVs3Ys6AexI2A64O9t7q4gpbFpwxVLJ50mkyttgCDWc2zuMz98/vkHGLUNjQOVC9
Hj8aOykMc8zNDr6AmXHlZb3IcP31NVElZz6u45Pgz6XIsWOyg/KZouJkz1SIS4qnEQlQEdnutTnp
1W7E2PDp7xeXRDCACuEe0oYc35DGSRcjtOwDt9UKX0/cfJuri/ZAPB8Gqtj3/F1p+u9toRZAoWY6
0lD4+IJ9GDc2svU+gAlRbodVnS9cx5gOk5HGu7+/N0FxJCCCyWTVk3WMJB5F0cDLyslRCmrVLvck
AoFe4GPgR0vfbN+/3luLA8crEHhuD7vckz2pQ0kyVYbAXLIdp+1gWz20V7f2Qh2OzvuXems7oupD
XWAK1sepxgCLaaYncdwHfSV0v7PW8lPVOdltbkaQ2anX8eXLSWLqZ8CT9y/9PNT7nxnVnzcIhxMJ
kM5/HPXkWwSEscUiEiKcCuEcOpcEizkBSFrssd/qCm6GydKFP5Yk7vbAvK6671FHbyX/Dz49rrK3
PWAawXh4UVyKHNIC3Jg4PJha33oitxfnzJf0RjlAE4buRrAa+KJO9u6QhMSGWb2E3vAId535aoaH
Rh5ZGd9CBhpu1UQxviXdAjW0nN1ze5dc0cfPy1Wh6km2GQxx1uLxis+tdGGQiVacSHlcCWPArWBs
oHD7iEyRssUrYdTwdzr3W90qwocd1eMSR7jhzs3L9gEFtfH4/jt8/UQ4POm7ZUVPufC83b4ocs26
bsbezuogdMJ+a8eDg9DB7i9Wa9K/NupiPJBF6NwXbbfcL3VyLpD39eqVZ7fgkTC7pXg4KXJHszYm
t+oYeFh241lN5no8IWMHPoFzRoWd1ppDXYKafI6NcdIlysULk1ESkAmWZMB6mm25MkexzQEFKE9G
7HHvXHccWKqxw3Co/m0rqzh0YoouZzes48AYhX6rJer08P7zf71TSEcJ9nUYgRZytZNdN7ZDba1K
YHlDqW3fzHV4arOW3hJGsxz+L5diCyUAnGd4uvr4iisChbhUhhnc9xabgCDs2i7e8DWKMx/aW+9V
MEmStHnYyfbJhzaRCGMQA1IHZCR36ybFAhh3yV7YmyV01h9rsdqbppkJ9dAblwSr9+/0rUXNcckO
7GKuTU14/J3NadEtmRvXMnVcvwxF7HiJGqnYfpEhkCG83tPFKvvMIQrLLLUzWv7XVRqsK5oN5i3P
h+lJZZCGVmP3el4H6eCUN1E9EiixxkK/XC212msY1545At64IEU3YA5PGmzitFEdl7GHlQu6n4o2
2sOYHD0cZizcv+x5vcROhnz69x+wXJUnGxmVj+rg4yEYFZ6aUIRGbaO8cIsAj64aC6U0vl7SwmZO
14WXac0AGK+n7Myh+l+cnVeP3Eazhn8RAeZwO+SEXWmVbcm6IWzZZs6hSf7687QuzidyiCHWgG0I
EIyabnaornrD3o7VWUqSzIklprsl+Y1VnaIanFVnp4fIA5Mme5mMLrpMgOw/KtbgPDfYv2iBiMYu
SKs+e4fbn/j78dB3Niw3HcbxlGppI2xrO52r44AQ9dW5NUftLxTeiquBp/hFt9r24GzY+a7cz3SA
6K1ROvwJdPvlbEbqRS5TGsvIo0T/dLpXPpcgZBGgUNvAgpzSHHzWvRmWOSbvGlnjAea83jhdrmO4
4JbNmRowctBK04dgAsPsCzKR4XxSc3P83nCW1sA1CvOK9iOIByMKDyGUO7NsyCoTxDwKl/Cq1j+E
vxmVHB+lM2c30mG519IDm0wtMEJsZoLHn3RnNTNUi1X100rb2VzLi2uMUCgQictQG30ZisL4sNjC
ugHW/sjhjz2ckqi3xzHlAbjZQcDpaZrgriC1jDbnvoUMpkhmBhhljfZBjFYYcHIXPx5H2TmGKesQ
Qz7LqXFvRpbiI5RYs1WfB69FCRvh1ecwwwBscUjHgJvxd6d0wurxurjxq2nONKpJfzkh6D5J/9r1
NwQw0MbW5JBvGzDRijoZ/TGG++OX5qRd7bhaXstn4koni5CdTGrtrODtcPsRwRswhGfXQdG9Rg8M
7WhH/IFmzN9qhyz/KRoV/fx4jneWKlsTND/MRmr7W9pzPqqLitYaw3RQyiwyz33Xi6X8hEys++1x
qJ0DgUQJ0owhLd+Z2/WMGnWn1cA0yR8NVEnrJtOQWi+UN1rigqyzq/IgY9i5R+HiQhnXTKbW3fak
+FZO6rp5dwYWieKRycbgMTpDtjNiGwpDJd626HNy0Uia6jLPzkEta/8HuLxqKBmyjjYDtkYHv1GL
HwClpvyON9fwFoV7uAHoTL6FuoE78OTCkSid6lva6l9fP90Qtyl+0EQlUdlET4c8VcXQdWcyjOXU
h24TA/unLT2OWIly4B9Jt9zXW2RfE+twCWTgD1vkuFNQYbOs3AvcJXNuSYbnczRNGGko05cyLY2n
MR4mf14UBZGvIv19HpQEUzU898CLja+k6/KkY7WpID7hGAE32eTmaiYavEN6DzEk0b+0E5LUiJSY
l8eTfHcQEoVnIkcFaGBezJuTPvSycs6E7QbYNC+XtE+hK4ztUW/qbpOiKME9Sq9UcnOBxa93TsUY
9QVNqWBC/hvh6rZ40lpLSPOF6PZ4QPehJG8TGjX0JTlzm2OvjhyONtiPATyZ8g/BzvjNnTsH9RSc
b18dimzPpFdLpq0CE1mPypuKnpLbDNEAlW+wikoy9CcjjeAUgZ7F5vpxOLneV3cWBXvaPrJnCs+Q
PvU6nNW6iBMK0whgp/yFWsx4tsRcX9rRoQFSCOVgIu82P5HonsnXOiUUTqB1OC2bI2NxJlQrIKUG
SWk373DA7d+rwhpf8NbrngH+IE6DN+WCc2GrmNfH472vNcqx8hktJOsssly5dn9JwPDjlSJPgx6M
HLCdH2khqlQOJpyQfdwBD2GzNb6aaGvTCSuaMQMMlM4kxWh5IdOd4c17kKDJC2zzBei6AV6BZ0jx
c3vXiLpZMi0voDaAKv7uYoyHQG7UfNCj/BPIXBwx667/J54062Cl7Xx6UlGNCjBSLxQJ5bf6ZSaK
zu6UvqEPlWOh+SxyAyaHigJEaiNsAY3IPjh79qaeqgSlCfomSMFsM1FvWIxhGuwloIxGwaTVQMv4
xdKye/N8QLmrs2qelxOSkGMw0+Pp8AU1c8VX07D9d1R1qnuPV8POvuYXgQQx6FzBYNnsa+SE9AJ1
IhXXjjl9qmCN+bU6e2d2eX8Q6j4Pl3Aarnk+s6TybL+zrpdaG6nuHBh058CLxuMZn4/xzTzCSimw
mD+NCoDdZRFzkIzYOYZz173+k5Oderx0JDrr7guMKJE7Y2nMsEu15qkKkebT0Rk91zhhnAVGgAen
y852p5JIyx59Q+zetiiipMux5s2gGRpm3EN/iJsXDY3HZ8RalH+0zjCas6l4zUeAIpPA33xUzINp
31nkgBZkukNFmvKcsV7kwFqppi4scmpieEyrPf7kIUBtbDuXf0TloZj8eEntbGeszKhIw8GXIgOb
XSUKPZu9MEQRV1FF/Cx1cZ8NfHssHxXlpvVpBLkNlNACucfBRMT2YMA7U87TgxtEJcdhyPL3/bKr
49QCJeDGMDvxb7mo+dKjJ4tY4rW2h9o6hZbTfs5rPbw2+rj4+Rz/h7uSBMNkwl0dWMF2AkwIFCAT
2yUQYtBP6YBVRKVFCBjDRT145O3kVia8I1VixkgnjW0uOUUj7FvIKcGELXgUZDUK7oK1jzt1G+K+
kTl/dKXRBi4K0Lcs93KTHEuz3s2t0yIy2ccHFOf7j8+VZlB3RLKObOHnGfDL5M+U+TR026zAMqP6
JcLX6UZGC/dzXHJUp9BbG+J2RM6xPJqK+5SLypTU/AGUyOGyrTlmBjk1gtwWgs5mcoNDOz4rbMkD
rOz9biIF+invyOqy0IZaLy6cljujRoslYFvpn92o0a9pE0MeN7DizjLpJPp4N90f0IQjZdUk7gap
h81trcQdaGcjsvFcy+AKIDJxNgyYqHzp+vIfQtEok/RKGw3LzV0g8sFFpQs6AJex5ruDy77pYqRa
JixTHofanUapeUyJQqpcbUaFQFOiaHFoBajxvZ1gMV0SIzfOoxuOaFikyUG4vVVJbgcUmGaZrBqs
v5qq46Voa7zu9LmpvwAIzi9s3drvUZj9VC+YjBeaEV4rG93H/zBQdHu4+qhPAwlcR17opuLZAE9R
S7TWH2sDHxwRqy9l3+U3+iVH3ZjdiaUfAxcTfa67ZrrmVuEcUQfDxT4VKKWihO3BR3rW87B8spO6
/fvx+O4PWwprcrOD6oEBKSXxfj1s0yJKci0jnrCZQD2CZRHPVvtWLIWJb3Vm43tQ2xh+edlTr1lH
76y94dL4pMzFeU+NZLMdIWUVBlR2Pmw9e7cwtIwrkKaIorxnPi9TdNQfl59rnapCflaRsbIRcAB9
s1m3iLxlWMq1qDCFafuS08P+rHS2Qe7Yh4HR9c4lsqOj/Hg3KE85eA6IN1OyWM+xgZtTbuFbF4C4
NJ+9yKj8OCV5qt05vM3K2FxFjQXU6z+sw7OSNzsvP6Rt10G1KTW8RpQovqCt1PoDnlWXDkwK7OJ4
tP/N1KgYfRUiEOCYpMSrqHXiL49/wt7HBQBIqZRblLt8k0j08QztLkaoSA1767majPG8aEoY1MrS
B8PQH72M9uJRh+JVxjVCMXxzSniTm+cFpcVA0Y35h4oR0gW0Z/WHBrLeOHWIK/z1eIA7ZztlLyoF
skYAt17+oF8uS3yQ6qoYDANzAA2X13hOLhYp7zlyhh+PI+0MjVKBQb2dsg8XyWbdpj3eCSi94/kF
zDrFXaRarOScJJggpA2OOa+OBuYaxDVZCVCbreZdleXKtCQqnHA0n06DQUnCQZwLgWZcETssuQ+S
jvvRcQJBkZGyTtQNtmbRbYOPlK0k0XnCrfLicEH7AlEcv0hT4U/hOB4kAT/xoOtjAKI7iBIa7pQQ
YfuuP1ydjy7m5DwWWmi0PyYTbqG7dMXHQozqO3UxzO8FnkwfYnTTn5J6aLJr6HjxRS0S8ZZWhEqj
oexwHgrdrySwvHcfz7/8mtufx+vGhDZFIs6XWP88z1DoiZcortho7t3YmchpzBh5PI6yN+vsFJOz
n4ucfH8dpcNtAi4GJn1JKvBU7KrkyYH6Wzhe99Qr/cEKvj8EaclxwaANhMASbZR1NIPeH5ljFwYZ
jrdoUyueVGAxTmpUTpfYcrByjcsjHOn9BqUkRN7AV+aCY/esg5oGatqxLa1ksczytaXApCeL0NqC
8BI8ns2d8ZlkzaQoIOFkoW0dCl86TArqjndxHk/PfeQ4J9NuqvOS1ziUCbV5s1Te0c2yMz40bjWO
H8gREhC8DppO8UTXDVnGdLbAtqjFAGTVGT4Xfd8f9I/3QtFbdNDWZeO422co7P8ozkI9pqCuGf/W
oY14jw1XgK1gTtn18WTubVCLG5o4vAT5w2YH8PKzhRBlcnbKqfoHGn77XohlwGaZHtVVLZAEjGxz
jv3J1dsf6lBW566MqjIQFRa6fc9V4wlz+G2ORPwifY7Pj3/gz4xzs0URRqWZL3epSqlzPfNVniOh
OmHwMo0zqgytZiTPCZIQ79PEkiLeIkewARrqh0Xo9buwFclLh2/TtcGZ76Uxqvk9XoMIwypgUie1
RZorLdvhvY42yh+6hTQtplsGvcxGmQ4OlzslFhIR2fyCDCGL3AjUrn86NlsVPpR9fB7U8nNVq/kT
Ds6xpEnFfolLySkuuv6aDfCwhZP1V4VLFXLC4L7LSz06gxmpD2bz7iTirINLSC+QTjr/3SRIEiNW
ingxcb7EWicqsw7bPpMKYoZxzidLDYvL48+3F5DtwgVA40oWdtZTEPZlpeBljKU6OiU3hDKM53rQ
J9xsyuqpHuOj9Xy3eeC6EQZ8LsUzm/N2HQ8L9MG0EEDyMZTEzwe6CvAE8AgL4ugH59DdU0k2/GQU
6AgGCLjNXJL0KileoKY/isZqTx1Von81DWYhhdGBnn2m3rxCEUFZeUfClDujxCWCVwQPXvCg2/xL
4THWFXVj+pMyoI9LNzcw6Fv7pjkMnx5/wLtnCxHYf5QBHdkf33ZxjT5FPQyVIt9OxHJWwsahQhFO
QV04C6J6AheRYq4+Yfg+Qr8vjoDl94Vg4jsSa0JS79An2iwgqOsNuKGU+FB6cFNWhwSTpzG91Y6d
qqea/nkSsI/C7pJoQvvidWJ+yZy6uUVZKA7SNRlsdRbJHwOoB0oltek7QdAaFITmRLBfIt2TwoUa
OoZd2b1+k0perLT8kQy1LWdLbeJRD50KwYQhGi+DhxGwAmjx5NajF6BudPQ03B0VbzVdskXle3i9
Z2YIIs4EjBmthVp/EmVUvh2a8bW6n3Kpyua1BLlxIm5TT00UwETwk0fg3Aj/xu2cZ2Bil3+hkpYq
PmB58wPeq84BwXnn/AF+ywufygIcdXPzMkpJ/jRT2pcnWm9/k47suADaNaIqZqOl595oj2pD+xHZ
LNT2KGZvYXat3oyo3sPbacYFY3ETf26EHPJTYSwg1FPc8B5v0PuvhzQjFROpYQ1Yf9vaLHQnW/SS
ePqgK1crdfsn2o3WwTl+l3Rx0uF8S1mGngBVQ/n3vzzAcKiOYsrTkKHwen6vt256NlpvfifqIQe4
iUsLTvZqZx3gCO8nk6QLCSmTncABZG8uf15B7OmBrWBCJ7wNYZveULN3UVEL1TeWi2jO48m8P9OJ
Z1KhQUFMauVvrg+67riUdB6gadQmz6YzlU+DpztnT8Mll84fZTjL7U4VnltHyYIcyvpsITSkEpxD
XAe83uY6mSNTQe4OvLaF3E0Q9Sg/T72ln9vOKYIZTPIp0sb2UgyTCKxCny6KrRifVAvs7uM5uL9c
DKQpqWbQfWKvbk/cfgTzhEw+Ug7amJ3Dpol9VeudZ9uaj7Lqvc/LuqIsT3aHgMPm5MHZVyh6iGpE
NPSoLNfG5LfarNwQ+EYHu+vFQba7G89ibiXjWD5M16u4yw1NgBllObGwzpFSMIGDnb9Fr9eFIdvN
B8/fvakEOMLOlJpvpEDreIONUqHVI+KQuepw0tQ0D+bYHc+Dph815/eOAcnbpvQNE/ROyzTplAwJ
R0K1TjQgK9ONAY4GRwirvQkEu0ABkZSW6vBmf0RijuKwwaFJwPFFWDG3UaSa8agP07+c0dEOzra9
UwcAEvgqGkRMovw5v5w6IU1PvXY0iK1dh2zVlGrXPCsV2J5t99zB7PY7rbQPFsl9xkMZj7GxC6Si
u7156mn1TPPX6U3MdzXQ0ehpDR+meRpuqiN4gJTV1H5Afar43cRn8BlRoenb4w24dwhBHCbF4L6E
vb05a1Fzmb0MDJg/J3Mc5OoAKX5okqumeN4X3rs1j5nSCxS7Fh8fR977vNRqfyoocgRuwa3GhCO1
LZhvN6+bS2f2CLAmFZ5iUd+fhs4Yg8fxtl5V5K+AcUzoB3RSuMW2ViglaviZrUZsyM4T8UlHYA+2
ZDS4fwuXh2+AjKpeIhAS2kVg4/+mIuualO/Uaay+aWGZoiVZ1LWJqhpSY2eUmxDTipO+E6dpqHD+
8OJcoK4PMu8rSszavzlFZwR30cfsbiD+sw6GYllTJbHt9B/D6ac/M3sqsTQKSyAcVroM5alexvoA
3rCzxCQ3CEwb5wJp12Zd97hcV+MCQbyZ4AfFmW2fDC/vzwkesH7cDKU/e3bj61TrThh4HeGG7t/U
JESU5xELl8JA9CXW+8ozkOG2ME1B9gVL19kwe/o6dqv+ELl0KRjSdvjca4BST6aVMR1FYuhfGm22
0bXuE/Nb5ZoRbfK4bbBmRaPtg5UMTXjSKW9Pp0QMJN6guQocBGi9wD2KC3GUkOwcrbSGwTz9FDfg
abAeQoqcrBW3JHaOYk6B5s35ZzFhkMmDfD4/XqV7oSw6xqAS6PmBu1mHwtmzrjU2JOsG2CWfjlaN
1i3cGnl/UJ/dOfAkN+j/Q20uxBIfPw3vMJIAa9DejHqdf1vk0+jEKzDOTyBap9tkVcvl8Qh3w+In
DAmFOgX53XqEphkhp5IwQrexx1KK+klbXzFg/qLWQ/0NpXHlHJqtexB3Z2bpnlLoovpEtrHtRMdu
V04xvwdPIqO4ZdKHsEZ57G2oqz8ej3A3EqJZPGU4vTlr1iPMC2x3pjnjxRw7JYDgybmg/9fqp8Kx
m++PY+1cxdyM/4u1yTKmssLnAgNjP+5y9fOIFs73WvalH0fZHRH6UNRUSBqtLeXaVCtX5HqNsocW
NaC4Gw+5Y73EJz484krthdL4SDoPUsm+2KzKpPLsLARR6Bu1CUGrhe4AVCe76UMRPz0e1c5KJK+Q
/hDkeOQzm+80Fs4k9DjkNTO3gJ7QsrgoLqrXWT1GVzSftU/zVFh/PA6698HAtsmFQVOLN/B6cSTu
4DnVyAfL54K1mIzQeHVQ84+j7M0iz2sSCqhefLTNMUL5dLDnhqF1bav/gfHSP3WpO5/sJvsPa52h
kKQgPkWFa/O5DGcEoIrUOEKuY/JSWQ23iB5FdbAsoXLwvfYGRToNlY6zmPfLJlYtFSOwvkYqVhd9
YKnA7nrkNK/VPB+RePe+Esk0si44avHo2oTCGwvtUsHZqGF2e1mqKL46ffhqpCO1PMnZhWnNLLHo
12uhxpdb2Chi+E7f/kXW15yLTF8uOgPykfEMb48Xxe6gZG1UOvry7NwMyla82azdgfoEpdK3JZaF
sR/mTqgGj+Ps7SsY/P8fR37HXzJpeePoBhqpviHgaeEdWp909E9B/3gLkhhe/pyztw9qhzvpJA8f
ntG0FnQUGjZBYbVEdl4iWml0EE1PYdglX8dk7i9N7Dgvee9W9cErem86eZ9Q7ZFS2zy51sNMtaxL
B5Wl3+LR+tQv9Z9lpOoHr7r9ICwSyW6B/L+5LWd3LIRud1R4irF/9poUqL6eTf7rv5gkmKmUzahb
3bW5kAovkl5Hx5kO8VuUZ3K/z5M2KOcYLdPQfSO88N/HIe8HRqVFp7gD/hG18C39INV6vdYEaz8H
lht4Vm1/0kbD/fI4yv3zRtZzMPWAnClLLJtzsCtGPY4h2sIicfKrSLvljZ4m7ruywcygEOQAFboT
flmlw/lx5PtNQGREMikoc1jBHFuvDtQiagGsnA+HCP8HQzGSr4Cahze4nrZPhhmWuNq/2tYOIAEt
Ub6gxNBCxJKT/svOo7rZ5TGbD/qVkE8ZFKnV3MFw3eq/Iex8xJK833MyHHBOGEI/62brcFoS2aj2
yHCV3fqGl3h+yAUaTGn/Y8Ya4mBK98JxWuJazWEp7dbW4XoL4w97YYtn4wDbClheYMdZjHFtkiEP
XCgH9dy9JSpPE8mLJBHZIqMTzYGTE/Fy4W0V+XQ0xU2NXfOgBbu3UMBjUJj6WbjZlsDSFjE8KIgg
TbwuecfDV1wVkaY4G4veTxKMYaDOHbnR7AyNLhKCIpLwCFJiszoB6Xo9hGy+nBKJN7meow48cso8
3gPyzF2XGcF+8fQE5Sztr7eJsNk4dtHnRBmKGaCtU8anxLS79wh+Za9+zJDnyBIK/y/V1G0vTlCI
Gu2Cja6naoi5HfrQbuwugbfUla+Z5eCjMn1ETd5ZkDZtetmtYoncNQDLZknMuuSii83hDy2L3Gea
WuVXRRGYn4dFdpD/yI+ynk7JlwVpQY+KHucWxetYBU3bZUYLDAH4D2YqpjOkYyS2Td7ROMkKXymU
4nmK4uKTG+tHoo33XxNyBLkD1pm0AZnu9fbL4zFXvRn7NFRwxXfXDtUmwHG7OC/VHA0Hl+tuMFm0
4IPa0K8375pCLJM6LCWM4CZDIT6ZzbftMttXXqna9fEqvWdAoEBj4hQGhZ7yKTIN64GVioMfyTDj
oCbyEfLPOJ1VtsTZS4f5TdRP2Vuk49M3U2xBDFamt+both8e/4b7/UhculXylkI7Zgs8AEWj2MaC
Fg5avNOTmmj1OUqW+PIfosi7loST9G/rQcprnDWau0Ug9KG/JWS5ICuo/T2Ocr8rZKIClUYW9xiV
vp5Oo28nJSspohkd5W4jWcYnvR+j58QWc3HSqr47+IB7k8cZhicwhKF79HdkdgglAycIlsZoP/Va
Zr+MtdsdZM97w3LAhIBf0aW+pVyxv9ytReqgb7vE2FJkmXmLMXB9zhe8xD11Kk69Fh3Fu78XmMFf
4snf80u8uaKnDDOlDPBBeMnBQ31FmHW+JVaVQtl0v/de7B1surshQimm9yUBdJTr7igSalgOdRGh
9jrpLU5T6eD5wnTaGyYbGtrQ1RFs/26TE09aKCNGgmronZyaE5f4naQjK0WJk0vc1jR+DOAN/Moj
L8Cf7Z3V4SljYTX6c5HAnd5kghPHY4WQbxF07Th7vimm6BtraXrvLAOeoWVSlDTd5tyfiwEXzNoz
/lSTVEdKOVNTPLxj/bcF3f63+ZwiiZvlBXWkCYF6wyxx84pdfn9RVF951Hc3zW7nj1SwRyTbjGY6
KVV70KvcnTnOLBow3LB0S9eLo6yReZ7YTkFSTPZboTrD2Rp57Lhdpxwsirt1KCeOMAAypMrondo6
Ni2T4Okd5Pb83RJu+acIi/lapj12OVPTpaNv5smR8t1eVIkQA5TGv3ckwNKLySkNXC0rRZvP3jLV
8B8s5RSimHMpekUFpq9r58cn196sUiyBgAxNGLDf5uRasnQIG1xIg9xCh6xN9TnoEOCkTlgeAbl3
Q9HwAWuGliDvu/UHFEs3OxEIgaAHEXayYqz0skSEQUzl+7XnMR8QRT0E3sEIyMLTOhRCl8IUGOUE
vSjcq0NXLRitfjwrWRxfDK8If388i/f3qQwIbBGLUKn0uUVfKBOlNh3oSqBNUdqeNLPyLgCd8+eh
Vaq3Ilq6N8qUdmjyZtXfidfqZ0dNq4MbdWcBEQXoB7w1Gg9bARevAD1YlW4WoMWAD0xiVMEymTix
IYXxzgu95mQXZnkQdOercnSSE1JW5+Lbolu6ooes6JpZgIYhrtpIEX1ZNKej9QJS4vEs74aiPoXo
MPwO8rL1V21KHpezIFTUqtG16/LoMrr68K6z2vz1hw2IHakqKulOd0161AdH0ygVQmF3dKrCxb0o
CCr5VdkelTvuUlyyH6llB6wXcWeecOtRRUUqYUphhhBM4QVqlFnXGq1y3xo974dtNdN51JBObSVi
AVGpo2fR3qQCzJZSXTwlKEyswzdkRLYaRnnQxlp+GgcF5dZa1X2tDoeDws7OXQvMFOCD7BBwCGxO
8MVJ46awhjxYjFGFQdbWn/MQpaoqbMubVhj59fF62dsPFE7J/mygLZRe1kMzBookdjblQRbp9XPh
WHjI1Hp5Qfdn8TPMgk9pnDYHR48cxObSRRD8f0E3l24yF8vYoqIZTKExIqFc5PNnSN32tSoz5ykz
jPjiYd2D8YOpZ388HvBubMpZYC/AUQObXA/Y1aa5H/WF58rUG2+WUu2xCbJBTHZG7Lfl8CfGTNrz
gK/kwaD3FhGVYymHi2IreJN1YG8uS/x/kzxQ+yW6zbx9f0tVCggcV0ew0N1QZGs/r0kp27QORWUr
L2u1zKEUaB+XQnU+V6MDYXlQw4MqxV4kA7NqxPt+yvZvBsWkTSZsvSwAW5f4S7coZ1wv83M6Oe3l
9R+Otxi0d5I9EImbnVFSF0xtleMGidDyaS7Stjl5efGpaVrlatQwlrkkFZoA7fTb48h7Nxe1SPot
hHdgzsnj6ZecG9gpAoXYogbRomiB7qXGpWnVDsM17EmHdprjk5O4X8cmrtqTLlvpIzW24PGv2Nup
NMthWHEscGtvxj+HSSbrJlnQm6n3NOjYbZtmGWNvVf6puehl08o5knW7e0Jx7kqkiRQG5B267UrV
CWZLUT0TM4H+OZnd8BHdH/egoLa3JSGlIF0k6xhwPtfT2xfRPMWdl3G8DtP70uR7uvMUXrgtvzuh
VS9+0zv1u9lGzuJgUvcuFmn7AG8OsKSzRTGLckTGqC3wfh/1tvbNPhHnqcuim4V749e0r90/XS+a
4lPrFrPfLa565Mywd+BLBj44DOQ9yEo2gx+yJkZ8NAtsLjmf5zPYkHhI8f2iepOWGGo/XkZ7O1be
oGTvAKqp7K/jJTmOjD3eXoGVWrnvzt4SaI2dXmKvzQ927N7QoP/w6Kc6xLbdhErbyemSyiDt8RL9
5FWuDZU/7G65Xc5n0S3mwTq6HxrnqxTxpGtGdXHbyrdN3OXDKMqCcRKforYbnnuVRDMHxfPqhA4I
BiUZeRbRG9nmI7kU+cK1OwuKtB6uQmWzA5UfL0U7mgcr9F40QMI9+IdutLwxt+ee15UmxeCCjFVJ
pj/0LhubkzkkCE+hXL98nmnq/S0wHfQ7b0hoilvDx7Eq7ZOOWselEKI6OA3vzyF+jNRJ5UiEfbkF
FOYqHtz9gslfrCT5l6q0RObnVmfebEG56hQWdfdbNNRldLBwd+NSYUFp2AVrsG3zDnqEDdyYZgE6
qD8mRUnOQA+ct4NFKZzX9hwUg2V8fu1m0S3YHJgSSBHAO7C9R+/LLJoqC0yh5XAFRXZxUqG+YB94
5Eqwt3gpRAB9IyeR76T1vlwEZqdWxmduQTdeLDdZ2DGNjZFJe+Q/db8vGRXnnbyxJbh/c+R0Xdxb
AwahgTD16jRmcN17ctygiSL1Bt5Mf3r9LMpbC4QNsFCgm+uhtYk96GXesFtK632M+azPXV5e3D5e
DiLtjYyHAqtDgjXv7qu5TAxXEYwstxOpTQRtYWkKLAKTpPvc56I8ANHd348SIkLWDCGDV+X2o5m6
9BKvnDSwtaa5jI7SvW/cVj+ARO4tDWAvUu5fctm3DXpNr6jxF3UaIG06nqh82Gcro9U1cOacH3+q
vQH9Gkr+lF8ynTLBYTLuCYXfpPY+68P0ioD3+B+2Mu8oGpHg+WGsG+soE1ehFmF+g2gY5p5e2bsv
YYu0qDVO4V8OHUm/7g/78jtrQ9qMSPUVzi228zpo1JWFynWfBHTR/g5DSjfFYjh4YMA/m+H0vH4m
f2psAynl0Y+8zDpciCqVWyFugg5A01262J4+wJF6ne8ZCtKAyX4Wwsj2aVZsF2Dr6YUZN0QZinps
AQqHFVajdfp9ipXpHfDSo47EzlqUzuZwaKj7aQg2r4eFAp9LREOuxan1oYBZvh3HaCqnh7Ije6G4
8CgsSA1PuqDrUMOg1hPtD9xFjaQ+RSHOLGOk9ZzFFI4eL/u9S1bWMWFUkauQ7W5eTAbm3Yng0A1y
EaonrEu0H1qomOUpTKS6So4fmos5QRBPnnqNUE3yUUDJryWmqL4o7OHPx79nb+gSlqCyTHlabVtP
JlxzYSltgii7krzXljx84dBDo0iNjvCPO9eqQ4uUbiWtSqmDuJ7lDvMru1jqJMArJT8ZTtNesnoA
ax0n7YhEkRaeq8xbbq8dILcP4ADgRigPoGi2jhrrtPFcNYN01SbeWZ+G9pRNHAhWmqQHT9T7fW9A
LQYeBvedTvDW4wFIv1OrWZIExSRyLKyb8QxgDa+WCla/p6Gt+3ho90co6D1ZWaXYxyC37zSYwqDE
egT1F6TivlLrLc7wBpXr4yj3KwTpJIe3EpuDFvMW0jFkk53Da4+DqRdGUDRpg1ZWh8UO5i+nx6H2
BgSXlYcZmlX3ou2iRGyu1JQoIGNXAL3BVBaU+YPHUeRuXteEiEBVGP8PViGreb0i0BylLTjGEw7L
Y/lRbb30YlvoTrW8Da8Z/9vJiZTyY9fM7usXCJc41UWyIdly2jxTYJ47k4dzbMANjJVL7w2Xzujm
f8olxS2izOaDtb+zIMmGIANKfgVbYJPpYboUdlZPvLAtZiBUVe4X6hA9eXozX+0cTu/BB7zf4jwe
yPTov6LcyDdcT21e9+gLFWTIXdqE1xrSLiKni+6HSWs906wyn41kSA+Slr2gcFQ5w3jZIzImF/Av
mcSYGWTm0zQFMOfLs54Nztnp8LjS7EF5a+tR9THB2+wgsdjZFYCD/xdUTv0vQVW9BSMBAIJOqB36
VbO4b2hCSR/vPPr0eL3ujo80HZF/dsYdKbnP8laMNesVc9z5L00T2Ga4iVJeEn1Wgq5gKZWV82r2
GO9AiIhseWrRSLxuPqWJqFA1xfkUZBYsFbpuczChSf5MDupR37Pc1x8zxCNFQ9ZaPuQ3X7EepM24
Xk5B6syNT6rTn00UKDGiT52DO3jnAOBp91MIkL4Xd9H624Wh0o3VUE9BR+/mzYLewrkNDUhGaZpq
2g0tHOUaamr5UhkiPIi9c8TR3pPdMMowFEU26ybTp3RovEVw34nPHU5K76fGTL88XjE7ixMfZZjH
6DORa2zLIWRNWomHqwiG2JDyikNy5XqvgyyZm4N3yc7ihOxHz1IebMgQbNIZL8myufI4Pd2S7nyb
jQsVSbV8Liz6fXmddr8rxZgfBN0ZH6IHlPDkOapx4a4/4KwqC6WZRAS2N3mnuMzVAK317pY6ojs9
nkr5PdaXBUxuaOIQ1Cm/oLSwDmVbXah5Aro/KzL5rgCE800oUp+o4hVBSuH/oLK0Gw/UJkgcwEdU
P9bxZhAXtWjJh8zZcp+LfEpe4jyq4RtPUfFX4w3FQcD7BckA6c1KnTYezduOU+fGjZi0ZQy0Fo+U
qBn7N0k39Qc30U4UlOckwEhKAiGRsR5WHC+ZoTfKELBgoTYDg3jGn6g8OJR3Jo+iDVRGoDisym3B
aBmNbtC4VYMxNoRBRi3Gayii7KvSDsmbRWvDgyrAzrAkTUoqRVCf4p5dD6uyRJXQ1B0CrzLVa+2M
yjk+Jtnf7zHSVhoRyJLLOFuk8uLqWePZyxD0Vpd8iNo+fFbaOeFkFhrl5MH5gLRJe/DF9uYSBQrS
FMSc5NNyPbQkUQbyFWsA01S4f6H7m/tROk23eEZ2Ox2nI+mb+z3NC4y6oxTphB6whWp2XgPnqy5G
fKAKjHLipHluTRYM1dsjGO/OV6O/ArKJehtUzK0uzDyk3tL1JUu+HJvnJjW0axbzJHl8cuwMiF0M
HIxNTA1xe6EtVqq0rsaApjDPP+hp259Ts8JdMD4SV72PBF4EvDWEemAy5vbMoFkVO31akYu4avve
7FTri1cUiw45sfHig2H9pI2vT0Si/fxKCCVzBG9uT+S2xgTTvCkYkrga0QIvJUR/SVznhK4Fz6uF
LsttiIp5vFrkNKj/zImFglSZqjxha9XKTyHOxD/6RbE6P/P66jch5vmH4nbJlzk2xx/krR5AvQYl
tNtMidk45UI3luDxB7rfVnAAKTAglSE1M7YokRFiQ2ZESR8kEfWaUzwV1W8ZbaMImpxrnBBZh4Tl
iYN9da/xQkpOdQhSAQKtLPnN5eVx4nZFXPfBCMHr6xQuCqrHo7Vo53oY5v6aDMK+mNJj99IKyOf2
HBr/Kk5b26cli03v4Ai73+fIbvN2lBAONNa3ft1THOWdoMOA9niXvOl4KZ/nKMe/asz6N1niRAf3
zV48etKgRmiNs2bl5vwlcTaxes+0tCf5KizdL9DGPXsN3NsY7ORpwD/r4E643+yUufEj51XCAXN3
oXYjbZW8Iq9MnKQB69CyA8vsKFveiyKPSjq29Nw5qtejwgAUmDZgzGAsU+9aYYF7oSXVHqzY+40u
ZYmkqCEXNvnIJjkYl1arIuxlg0h3kzN1t/ajGTbZSWUPvhodIkORo0IGpxG8xRCkM2D23GtI/7EX
O1lLIb4XDmaspOTTzQ6r6PfHm3FvaMhUIL+E3qVURl9PYI32Gkwm8uLanFy/RZQ8PellhX6ZYec/
Xh9LJiIsP4r3lGzWsf6PtPPakdtY1/YVEWAOp2x29ySN0ij5hLC2bebMYrr6/ZQO9i9yiCZGP+Bl
LECwqouVvvCGTqkFGwaxqrkz40dev/BM8Sl7NyhzeeQytXPJsCGIVaV3E4HCZl7tNJXcBBHJmyrU
O2XyHB+1u8qvASHdN7M1nXTS9PPtCcoJrK9oxEyIjXHk4F0AWL6eYKg1k9er8oqeGgFYMYk/F9ko
pJmA+3lGMey+Dgfn0s2D9v32yPJv3o6McjO4IoB+NH03O3TyIm9ZcpZRNBRVUVtDeoT7f3R/3h5n
b7sQHaPVJSlpiOWtZ+jmjiOQ6CLtWKgQF/QR/bx2a/xi6+ngY+5dWAgNMQ5vK7npZigaCPOozCHS
Zhw+P0VV7lKnyBekbvtoZ+Pw4/bMdtaOUBKdGBntGeAH1zNbpizBK1Ymp6Wl4RMKQlMkXt34w7Jo
d3OPH3EcC88fjOVIaG1nr8rAi7SDY8+MNyEf6AxNL9qMOCJaMniSRo41QQJWwNB75TstwtKfnHq6
3p7wzlKuRt18XyOP5mUZKTQYiP9gU5jPj1oUTafaE0eCLvsTlOVnKRnKtll/WyatNOrMpTapUXKZ
THsGylJR0xC8wXimj49uph35W8i/dHMkZFMBsWIpvG1tcZJOWE0IcWioAGYqAtFRGz2H4/J2PDZP
Kp1IGVGRIWwlSfNpVBGQTXjmvOh7n6fOp3xxwktrCP2IdvqLObidEfU9it0EUBgiys/82xOOcEG4
9BUIGbtzi/dWnIv7IQpNoMNJ9axNk/JPP7d9oHdO94AedPXJGLN+OXE5ZJ8Wy+Jm73PbwmDD/ieK
zfBEpNH9R6+V6mtuzVjDReKo27h3qmDSkaLR+Mbka1MJDaNxqfKal1OPFykwhTR43gKurAAZBeg4
V+dIlMuZvr5y8JC+3nOUmLkSVa5jOh/bPTfavdVnjoOMlVons9+4Wf1RLdVm9CnYJx+0ZXa1ewHd
JzoY+PW5ohyjkr1REsUJYotiGAYDyMhM8befbfuy9I33SHaf+8sQhm++IhlK8vgQdaaLtBWstns1
tKeJOyudlRIOrzPUgdKO9ntLqZrOzzrjSLZod3IyTwQcAjhmK0OuKk2LZIvgWe2tMUgSz74U2Gj4
id5qd7fvp9dbh8nRV0W5B0g5m2ez20OhpyY6SEHRO+al15fs30wp3fcY9nbneoDsZ/UQQVU1O4Lo
v355GJmbiuYcxRNqJ+uRjchoGtvjTM/1Mp28bAqfqoKXLg5HRA7KrG4/357q7oCYLdG6puIFZHU9
IKFrM3uJjJVdp3l0oPD5eZVWp6Kd9EucAA6+PZ58y9YXiYuWKB0smhQyg9182sjUMHqpuY8LbNAf
ktYYHzwNBZ4Z56cAfab8cwWY41oN9eKbS/v3m0c3HVlPN/gBdEg2iWyk542gJ0j+Z5v0laOEoq1v
FC53mNf2pwx+xwWKWfkuTUR/1vTmCLW2s4lXP2D73o6NohWj0wd9QxOP9ggYkr4YnjprOiI6vX6E
CCpoXfF7AbTSfV6v7KRljld4pQjwu+4C5CDNk+oi3Hr7i+5NiNuOA0klEa3Y7YYdR8uuh0YEjU3L
Ppy5aOZQ4ASfem820KAIQRWd1gThihRbX08o4Q9rzRQiUDMsU0PNzPxyRKewngv1FCuHKlJ7U4NK
SODAzIj5NmHZULZTbdWqCKwsKu9chYs07qvlXQ1S83T7K2o7x1DW3NDmoA+IKdV2XxiyC9rqAswf
lGWiL3rYfjYrzk9aWt7i4wVsXXBdnsvrrEPzP8do77x3RWwVdNoECkOgJTRxpsJcfc7m0H5yqiSN
kSCw5iPZ593vIh0cEeEzqJHLP/8tFqDvRjUo70WgJ317JwbkqaY2fkmi3Du4nHYKJ8SJWIXB+AcT
SKl6PdQ0uJHXaHwWtaq7S9tVmNQplHTrNq3PTRt/TuFLXbHNmTi7qntyvaV/gLLVHqzPzvLwOwgi
qLeREGzfnmaGhisQqgsqkXu4rCaL5SPcZp9IbQ34ipHz5mSHd87mA5MNELpuu6oxbnB1kUZjMMWJ
uHfcgXrlMFB0s0LlYG47NzLEAfDnXBfkjdt2h1pUgPLmcQhK28CJAI7Y/ZIWaYDVSB9ALQQi06vD
XbPES2AUyRHycmc3UeemGsfYMqvb7HxhQ6VNKpduSxKpD25u/Cww3/k6tIeHbOdCJJ0DBMkpoxK8
hWM3SLSUahIi41zWxln0Wf2yhE1yIAqwOx+A5hSZ8U+iI7zeslaTmzG56RCgIrU8pMs4nuM80Sia
KvXByu2EKdRqkMKA7wLIexuDNY5XFnRghsCy4+KLWLryIQ8945OmZ7o/1FhTlYk2+UVvvr0qBcib
Ugp1KQ2onbe5AhyFHQXifAiKvNECKDfEuk2Vnue4Nw4Cht07QKr50YsDzsPNv/6giBujt2TR+Wt7
r7moWhFdizKtzlMWf+4rK/swWHr/xF1UBIO9ZL7w3OoqyI0OvvbeHUBYDcEcrjJYyc1dpAnXbdwq
H4NqRh3Pz5eOfpOq5dO3uDQBTMczUum3n4WdRAI0NPxhWJT0do3N2TBn3c6XlKau1/QJHf/BwJjK
dh7dGZudCQeykxKiF3V70L1jIheWRjhyqyTO6+89QyUUuiX43uRPfm5PyidjrtIPt0fZOyZE1nID
EYrBJF+P4qRGYpktLnhGH1nnMBwqf5mz5nnSqyOG+e5XZN/wjFA4AtiwHsqL5lTg7DUEOBwjoKiF
UGwTMVRntCD/7adi+JKr5lEJYG9+vFcgKdgxLm/XelCz0CxhV9UYIMwxsSlFVwWqsPVnkVtHD/Le
BCl0q+xO2WXY9u3ydgn1MZ65crQhdu9tq0+STw0K0tYXY5KvVFShlmvpY37UGdo7E6BPKQtwpfF6
bGLMcZlNs0doIahV9OkjgvigHjpxEYk2nsEUHil0HI23id9DLZyMOmW8pO7TQG2G+Jw3bXVRZ8+9
RINxpCq2t4oWzvKyUw6ydyteIfWEBjFXQ6CAYfuG5R4O2SI0xRlX8OSgS3I01mabGhP0/0wHBgAE
RT+Ps+U9lDP1sGqOjzD6u0NRLKa1jEgVLcT15ox6o0EhEgCAURfWl170ySkeCvUMIvbtHD46vCA2
aLvJnHpbksgGTxkrnb1ZKa13Rd3OveotKACP43G5faXsXVzo4WCQKLFvNBbWs+IBcktLH4YAIpWp
nUu+5yBZCEe38t4mJBtgtyPPBPh6c3XFWUKp3XQJSk07+WgquU1XwUofaseMOlSEl6Pzvbdc0rgV
LiS5K4Sn9cRcTOIRrIkAzBKhXVRbmJemxI8tnIR+UPnYHUriGzBs3SGK0NmNSn0JCXTVuTxnmIa+
sDEENQErPRhqb7lA59IioUhK5rj5jG3o6ngAJ0PghUN3X5LbfVaUQ7eC3QmBJbd5Run6bsFKKHQt
boyMUFDBorimdoEBlj2Iyk+qOjt40/buYVBm/zfWZp16ozLc1AHAgNpAfoXK5D46yuT+3ecQOxU1
doIUatkf7Hr6dagsAC+n3imDxN+ysTyt+0akXFGUNqp/C62FwRX1bngQFex+x180XElsBm6zHsbK
81SUI5sehnOa3mt5ZD7EUde1VzUDY3r7JO8OBg9LYjUkBnnzrLRAvKporskJhs4MfaO24oe5bxVS
PY1b3v+D0QAEoE+JRhGW3OupaQhYqUOW/oKhVM92OOIOMhkPUX6o3bU3L74dtjpgniQlYD1SqKWO
psCxAzuUR4G6hO09liBf4qFSDmDHe6kBuQcpJFk6GuSb8MNemtYuE75gjdXVN2VCWcCp9EwqXyfn
oe9Vv5yU/LRM+bfbH3OvkoFNIyrU6LdI59HNIYhsT8mKkSwLHe3l0R4x+a6subqmYkDhXSjWNS/M
6UNTD8l39JPCxxZxxOWEWnd2ruKqu9ppZPylhqKwn3I7Lv8VxjD/d/tH7q6D7A1whyMVst3M6I/X
qebx/nnqaH1O4xF0ba5E/3hDeuResvdY0KMBZQFgUvYi1ktulRBTG4dHqQw9BGq5Hy52N6Pwr4N9
wNXriFS9NzUJbSHSBZkA5HQ9Xl9qCU/JxNOezaiJlXb6zZQa6FXv/kkSCKOQFprMPZG8XA/F0Y1p
VTI1u0mxZMAGqv2GpPZgn5IaO5E/uBPkU+EiBwS9a5t+VdJgEBYGoZ+WhneIEPR3pZ4YJ4wN4/Pt
7bG3ZqDgZN4FagW86Xpiw+DEkTlSJR5kAz/S8bCeSpM6WhFlGGt7Q/7X7QH3Fo3KJlUD4FokDJv7
bjCb3jWSVKBeZir3Ua4jCF0O8cIh7cODR2rv2UV6DpUDCgcyNVlPjmTeqWaTsarBHD5lmd0rAeng
4Bys1844suMKdQwKIz2pzbvk6N1cFojVBtZoxPdWMTfnPGyKH7e/3O4oYAKA4ZBnveq0wugpBoyH
qUUWXVddhirW76NEH73r/984m71OBQdkIk9gADRr8md3qoFuxclB/+61XQQIAGTQfu1xGrrbfMMy
vWTQMIINat2I5wc7rybNr+qca2lo8uy72ifV3+NcteLOqHKNZETEsO1NUCV/42ulG2d1trp7TY2U
OCjoOQu/THKH6013+r/aUtMUXzXi5HOflLkehHVJcaHVEDR9HtqslNfgbAz+EJbGchLwaDPKDKl5
73akEue2ypaXds7bI5HonQMn6X6oxJCQUDXblHhGewQ6ZmLlG7kusgFFMn827Gq4M6u0RKZ/PuI3
7e0awkH2zS84+baTkIWl6dXoQQSI46aFP45q6zt9XR+lxzsBIaU5mLWE0hTEtpUHvWuKdKhVuj1t
CxFNB/VPtKYGVV1o16Ut0fAjLTrYqjuXiWRV0ICmAEl+t3kBFjqLi9HzMVU0Pe7GdMo+dYznww8w
3x7CUw73ZOMHRQSi0PVdInKqKrhg92zXzKIAVmTfDPrCB7HM3mrJFoDU5ZRsPrl7fotwa0UfdCUq
ado1qvIdZOmY+iPV8eD2Ed8rNMqwhda91PPmEV2PY3l9Zna626NAnQg1sN0p+jDkuJqfyjKx/6fp
RrgwTdtF47uxLfvPmLfPP1PbVrSzqWX4nNz+PXvrSPhGWQe3I3gIm0MBYrFOgY1y5RjUrpZI0+9A
xP5Xav0ROHpvJPTgAG9JbgUcufXEm1Gd1HDBId2lIvZj0Oh2ITGbTX6I0ehBsL13JORakkNQGoNd
vB4rm6Is7wylC7ROcbR3euQ4gBmHVKlOJtK22ScvVdzcR/xv+nn7e+5dMpRQuWXoqPBYbALTucvb
TsPlNogtFauRuc+x3MGf573mRfYJZvr8BwtIQxSSrUNzFLr8eqqxpbimogyEEbme+YqjOEgro+xf
23p9sHd350aAKQn8VOO2ogs5ntdmNlp9UPVmf4+Nk30KrXi4DnYt7i2pgXz7W+7uGIC8KMGBHKDV
sZ5aS1WYyJY7xuyG8DGuFAMLHU97MGLtqMmxNzUazNIcnSIScJr1UANaRf2AcgAU4s66imFOT3Ht
JBenC/uvCuMfxC2/ztUGoQCjl1qBLBkQUcof9Nt1Q/Q3onIKC6KgyXMqBuF6fj9Nj/VULpE/Ft30
pVzM+X8MpeFhpXEbf7KNrDw6KHuf+PefsTmU1Oc6M6IOHwx8FpTxIW6iF2yhhhJHf/BicN2BdPkl
m7DFgMSxMWCLA4cGwTZxSsxSA8WZdpemnczz7Y2zd5cjBSzPnzT+2r70mjqmaKSRAcezkp0yXR+f
KL2q32+P8uvG2q4hJsBURSioSETUZg1ds+0mZRKwYCvHPqejNl+MxG0CUP9QjW13fLKMtHqKS/B5
VTGZ90YW9VeIpm3hU/6a+kubCQdOA0WXK9jv6qUMLeu+J38+iMd/od9f/VZLysuj/slG37zXOiqK
JXJjAmpZ2/+bRc5w7ZZSU+n39CaE2g7P5CJzuuGq61n7Aj7f+x6bRnbBmzf9O6kNrcCf0u3qoK3H
8mC99nYhTUzSSY3lIqlcf8iyRjdIowYONLV1klMzhu4dmE3rrw667cGlslOzYABASHQUkH/YyqlX
1DS7KJw5eI5BgjwV0TnDq+S0JEBzEEz6p4effVdPydHtuTNJ6E7AihEogBj36sS31bIQwFHQHdqo
OvfNxEG3UoK6QDMmNzu4YXbmiXI0dG9uGNq2Wy6qid7rOLhwkdLQNX1bIK5emqPjj01dvgP2q1+S
TP2hT2N3kF7szlNKvFGH57XfYnWcroI/mkNPokw5gjSxinODtOVVHdwjCYa9W5QqvMRQk5whcC5/
y2+3aAlzaTa0hoNeGsldMwvdL51a+F6K1bHSu85JC7vxY6RwxShjgvWAMb/Z1omRaWHC+kX8jQRi
e5OHIKDintYXZnT14+L2zZNO59ovxWG7b3++pGwgNqQtxdaH13HTBlQ+Zdhh0ZT3VhlZn+CAuQ/e
iHuKGreZvyyzExRIyfuOMTtnNw2Pnoyd2Iqo6v9+wxbx6kLgIB1BTr7Wu/b7pNKUtvEc+YzeQfkw
Ton3sUuL7O05ALEpzWnODXnO9tR2oRcrRQF8ZOiG0UdxQ38MCVsPRtmJAiS1gZYVxQTp4bLeThEi
rQCIGUXD1eElitMqPTVm7zwv46yew5hKzcFttPNSwf2VbVVqW7Lfvx5RVZNOhJ3KxzTjefELr1Ur
X48989/bb9Xeofx9nE18A2UwxlCZWiQdkPoyTkV4bmqQN2MxNgeaurtT0kH5YGZCcrgNSHMtWiLV
EpwHVBGDFAuFE5zrowrk3i5EfxV1GbYiJiObApNtoF5ZpyyVMAnzIz2Usa85ncXcNkHMXXtXzPYR
GWv3K6LkIzXO+Pe2zePaFWqd4ldFtyof1BlB697CigwThfjg+t7dirJwAO4Z8cptfq0twCb6nr6V
XaGFXuKmrPmLy/0G4S4PorLrPv/BDpESRQZ8FAD/m504uuhIRxMxk9EYBcqyg3lKi6n/ZGCfef8n
QxGfkbAAQd5SsrR5cZVZ9uS0Dvu7eJ6roHFT9+xUxhFxe2/FMLBCaZ3/UaqWr+RvD4TZoiSvKfKy
aqrmq2iW6C8sPaynsdTCl9uz2tv3MpKXHHEESrYPLnl874hRtpPU1H2BQp1/VdAuONgXuxOiDEZW
izgceft6Qr2qQDXpefGo4ikX3D0af8za+m4s1fDgbtrbgrBLQDGj9YB+42ZHRLiUTJrLQ17nIrqg
ta7c5W2avSyGaC/IdIUHF8fekQYmwKSkhg2fcT21Fip6hFsBCYI5NUEtVO99HE2T71L1OCexEePV
u4Q/b6/a3vdkvaiGgkIiYtnExXaq1PWER0oQFZn7As1/xCBc1I/hiKL67aH2IrLfhtpmJeTOWZPV
lFpUNy6mSxInynNeOUrt22PsnZzeKt5NTgk8kuvOC24PvreYvJtImRI7UDLf7JulThOzVsBpS++g
d2Sb73OrVQNVn5d3iR4f+bDvHQZAXbAMZKUHfPt6LXXcElGFHYGFmypkIdOaLkqnvl3WCZM10jvJ
LeOm3IZ/fTgQuo9KH4go1u41t8bUJjuUddrbl+xHKU1HGQIo2XoucYiGE95f7MtFzGB05vmc5pSM
+9bSL0Zm4OoRI019e712PyDANTolwJ4Aza4HzfRCT6OOMiHQvexa99hQQAk5aq7tjcIVzLanJAnq
Y7MrQgRADDvJaWxMRQ2MAH+ZuQ+L8+257J0xwlU0S0CfkyrLvfnbJTwtcHCtgY2fotH5LUnLyYfU
M0e+k9l/ElBJmhpMUV4W7RUwFvH9XNgUNJzatS6pVRUwa9wj1tfeaSIW5WY0oDETgKxnJF3d01io
EISUvkdp3ZSBgFVc6yIr7h2nig5O717VmCgAxIwEKzDm5h2jnacCvIBBiW0yGM1k8a65kthPprLE
5zEExm8stXVpllTx+8wucaszw+uiz0de8nszp9Ms7T2QiKOFtJ55Pw6jnjvjGNBWEv8YZp6eCqAu
uJ9hQ6FFqfnj7XsHPTPpJILDMXyA9XiTg8WG6Bmv1PvqzjHj6mybdfttMObxAFO9dxjojEroBAoK
r13Uk3B2vRFeWzy13iXyuuzLiInq9e0TQoSKKAvhQALJzYS0PI8NbYIKVYe64pdaGgWz4hK9Kt4f
cNmg5sBlY+dI8ZPNHVK1YwzyDn2v1O5DP7XCym+0cHjJ53E+6J7s3JG0EOibA9tBxnNbcO+yjvKY
J6XEYsu+GGlX+nNejxdU0lroDI57oi17JFO486BKa0/SJ7wrpC3Bem8MoUhyV+tHxBeU9C89dY27
qh3Eyeja7L/ZaBeYoslHLxTGwU7ZudBo64E0pLtN6r/tpNfAH+jmwQ8clES/0Ln/pxta605No4Po
5NWWpFgkyY+SrWNKqt56hvaAaXqSxBTd4rw7zR1AgYqm66fbW/LVmZaj8LqxcECTaAatR4mzpqR6
nzPKIMYHG2TNc4lVyIXg8FM8KG/WOJfDIcgAB539Qvq2Hi7KjbEdauprVey6V0UVbaAMZoo5q2a8
9bDROCQ0QISKC4Q3YRuGzHQww6qvg8abxIPpFUvQzWnxiNrWUWAu/6pVgZWhiP1pVCLMK71k1rNS
+6hwiqhugDmM0kuitnyntbPLXCreXQjC10e9pbmvKX77oze9WctPDk9OiAgqZDIKjOvhC+S9qqQD
/FMgeHSmUtZ8qgvJLSUUC9qyofHVzkdByqtzIAelWSrx+zwF2znXaoutWBE1gfQ7OnUw0i+Vgren
kYTR5fYe3R2KnBtAG4Vwts96fvbCk9tZRh04i7Ncu1TnbrEJ1uvWmQ8e21d3GbMieEBrklK5NOVZ
DyX9q2zAHXWgepFs2Rth90OPSzH5UW0qHyujtz5Cy4i/3J7hzlkHdCTxAjKLBBm7Hrbhp7RjpNXB
pFXIFcwD0UVU9X/wHeW0SHZ4voFLr0cZseYl9WWflENfXg1L0QM3cTW/HyPv/AcTkhgBrjBKpFtT
22h2FM8MmZCuOvUno+CQUk2zkRu6Pc7e1qDeBIaTxw7d9O2UekrdcW7WCHwlxdlt0v8m4QFMGbyj
vtLeSJKch2gfE6KWv/546Ax7CmWSKrC1xb1zAa34TeqpT0Nq1W99YtiE9K9YI3APEjS6Hipikyij
Q2XEqpMRK+dRvbrLxFvamfn97e+3c/3TEIHwzqaAI7NlWrIFkgER8zKIKls0fjfnavpOJ8a7z2hh
Jqfacesfbx+S5gCILykB/Ko/j0GckTBBPFC7MTlDHzX9tJsWX8M7+1q67lGTfO9I/z7eJlKY8pDF
HLAHtYRmnqq6V07ppM/3rggN9Bri+Fo32ZHSkVyi7YtAKYPNr/HivbIpKXmurU5tykBXyvJMTVw9
5VRUHtt8aRE61eunCEWKkzHZ+sHJez1deKTSPoT0ERa8s5muk1itXbfcYCVSY/d5tBjB2MP5GKK8
/6xmY3Pv6ByV22v6+nBI8iolBlJkeHRb8TtPB7jSDAg08G+DPkSpPEzkEb6OQsSbLzF2K/9QzkBk
ieHWh0NURGbsZRqt+WR97YZp9icrLD4XrVMfHI5fIvfrVUQIFG4JfTtAFlCR12Ollp0rCzMDkbn0
CVYTnZv6pVJlP/KprGAEYhR8aroi6k9i0rp3wM15bDOoZzpvVZT8sMMMUQXXBBp7cPG9fjFIqgkL
uSigvrjbg9sMVVNkps1nUIz0c0px7qRitfLl9rq+vh7oNIGNQNiaEgGaUusPgF9kn8cugU2q6rDF
E8Xy6R57LyKrv+tj7x60D/cmxYDk6VQKgE3LbfZbsWCZ7dZsqHAGrt2blxYKePMeb3L7SNtwb1qS
QAvXExGTV9VN6tvlwsZpIB83CI/1cZ754Ewjv/S66LkTylFF/7W+ISwekng0usEGsXU3uxZZJ5WS
G7vWTePofoqm6tms5urOZnudZ9NSMl+fdOUd7BHzxZlDWISIaXXvQuGJH5ntdUGYedW3tHTtx66P
3Me+S+3/zKKyvtRNbOKmm0af8lpLaF81h2Cc17cZvx4DXVmcReZhywBxQlJmw0xaeLh96fiKl6kf
m0XPHwzMN589p1efSms2vs+a4h0kl3tLBXBBotMI/pB5XW+JGf2tyR0MQuve/E9MkffsLU15Tlzz
awv+96iquDcckCPot3QcJYB5PZxRJl6otkkXzDgV/VMq1nQncMFAC8JwfVGYR8WdnYvzl6iZw61J
ELMt6SelbZb9oLQIdejDc9y3mk/11Lyv3fFIdHjnYWAomeWRAZB7bQ6Xasa9mmGWE3RWOywXtxH1
uVTJER4iwOEPudG5QRclyUFlf2fvAK+hisktSk1z24XRRioOdGu7IM2j8EtnwtS7QtTrpkfLmN2a
+mmX/UjatL9qNQjBy+0LTK7X5gYnwqRGLBtAvAubImfZhbnbVXobqKMQ31NhIqbuFtNTq40ximvC
+IomQYlHhD4mn+YyOxp/b/bwFoDmUWaltyb32283mtctIcTrrgvaaM6+1/ht+E6cxPeNo0QnN0mX
l7kW411dOUcdh52dJV3XSUf59LzMm5QCAqGl9ZPogtpVnKCxx+iDrkbxI5CF/OPtj7w7FNUYmtiy
QrmF8PQwo+mbVEjAlDgYF0tk+gL43qlIwHjfHmrnfFLrkXozriyJblujldDg6KO+EQgVO5rrorRj
z4tsAfHU+rk4d3p8lOjeHhIA1XoJ3dTAjQmJT5yTHbqjthsmZIOWrZySRZmfhs6a3srTRSnv/00S
NMJ6xMax51RRwhaw+rIEkd3SFern5cnKjKNLYXdy8mzS9f2lfLUealQ6LQnNDKHWbDC+JZ7In5ah
VrCmnhMQUrlnf7i9gHsHAmMRitkkodxEm7nVsV2rS4KIaayLxA+rsrr3huTfRE/aD1Cg5wens7xn
VBCO2D07sQWlCpCk0p+D7tQmLkbjoOuMpG2DUGQ2lMKiPSGu9fYsEVYaFRiJBpKt9M0lOzeFMGzS
7CBS67+rMl/eGZoWQtec+/PtD7lz6HDvo1VKhQt5jm0BtOvqaokG0ig7xGESbb4mGEe8IpC9PUL9
7FyiRD9Mi14elORtz96cNb0DVVkErWGI7jRpafPYCuh/CAMp3YOLktbXeBjLh9Iss6dUALC7PdfX
2CfZomJ8ClxkxBz+9TZdXGdwSolN4C+fsPQd/xkGqniNUpnX1qBQo8W2e46If/yyt70r0fqRkeHO
SYFOScpKEMJveCUrlqrz1CdYt5vFmF/s1Bzfj40HPHk6J4WX392e8c5u/VW1hGzOUQEbuZ4wcujd
FGZMGPGK+DGv7PjLILrkYJSdw8gov4pOqkWivXkjcqHFDiEHc8JC+MegZrbvGUXzznPq+jHD+OAT
MUtN1Lcc3Tt7W4qQDr45lwHSV9uwbnLneGxVigCRZt3Fbe0GZUorKUrS8a5LOoWemqYH02JUF8ed
8q+3P+/eYkI1ppkl+2kUMNefV0+zPKxNagKpZixcOc73hrDigpLtf6oS6we52t5Rpd3DfQdYkTB2
s5ggecy4TLgUFrbN5Fdd2T3oZZY8L1T9D47K6yWl684odFx04q4tObZyvTYdGuTYvDGcP8a2FZ4K
rDR8UHvWFen2OoiSEAZUyA+5/U2119OUGRVpvYlYELjTzZo2YdSJOKq7wLEijP6y2ErOulBaLlp8
wHNfnXXzzllG6+wog9ucVWfOrt1Qhtklq2LTV/umTX3FLgwUAhU4P4M59n8f/Ej5rdcBIbhfChQY
oVMxJDxar7xrR2mVjAiJtlM0P+qLfIlEVvmin0oEsNz+abE/0dIPvMgcY1+dbOsuMdo3Q9hIMMDx
IHEkOei0QtY/A2kJu44igfxVZdj3vTL8iDqsvObBzC8aMqjnNFyOaqWvNz1UbckWkfpUEHHkn/8W
i0aLXiVR2MFywpEmPSvLNGh+jo6megW9jiKk17dzer39wV9vCmJfkzYdsB66Ztv8DVCZY+SCVFvg
QHKi+RidpsEO33dpbh1UD34hFtZr65CcmlyXPMB0QjZrK2aOhFcgRRUqvYmTURMWi9+Fhqf7Wh2P
D32CKvkVf8im8o0RLMxpKO3p59Iqg3H2jBRxF3Wx3HeuaNvipDhi+DHqLc4Uiju7X1HDrecL5sNR
73el2r2vhhxPv9uf6/UasTYWHwwhCdnZ3EQpIHurME/ZlCLN1ZM52s4JVJTyX1TFOXTJoXi5Pd7O
8pCdEEJQ5KLuss3OcE7mr3eyNnBSM7LRw6y9jwuShy+tNfLZDgZ7fTkBWiMXpIfDxcv/We/AOktT
a24dXM5ztWreZboRWj/GbMS/HgmNwn0G9WKNvoIfbx8ouYLzpFWINLw49M3TSz5Koeq5zetvOv3D
zq8qW499V63id1GRUCEXQxxSLlGWZ0MUA/YLXu19aWpY3D51NEwYwtF1PqRLGb8sYql1X3UQoL+E
qRW/d0JXPI2uokZBVREP+U0e00bOcgO5RBCEXXUGZWThXhyC7TuNirAs3Mux/bsbYH7Np6ke5+Sy
xGWK3SME2uihyHJh+FmFePnJyycVThh6cN4j/i5Rill2kg6XXmlc8TgQ4cXfW/CeOBfofaSjPeih
fWtEavjBmDKtvkOlDE+MUstbh6KY7f611IggvTm/AgRBqQW0NdUq+g/rFQJgqse6Td06chLPj/Bl
P1lDVCCf7HnnfI6d88GW4O9bH1kYSCgJ/wJESMrCejwMU2ytA94NYDiPv3dmU597hJc+lCPK8reH
en20yE3JUdFRIgEgI14PhQ9A1EDybAJ9bIpr6GrxozPjx0nuOD9COzlKwH/1uNZzo5HHruLiky/N
trZj9LMB9gkE7xxauJnOert801ORiGvGf/BUGkb4s0OJNwqIYMPoQz5XZnGqKMwsJ8cOvfBL5U7j
F57qpPIzur/ho9m22j9V3bSNz+PSfBO9mX5Ipoo6SpxEi/uM5DOJfjNE432hpMjHkW3p06nN7Eb1
ez3xYlTtPOur0xnRdwuf7ZdGa8vQt+zCqs9FlE+Rv4jU+trGhahOgGLq/ymNsfispqXyox9AyKEp
MbpfY+qPhd8mUXdP5zZfgqQU7ccoVdR/wZoj4117Ybr4zlwSsMvV+KYLU3xF+M1+yLtM/3cesCwJ
bHNJfhLftfVZm/B48esc6973S+wWdEfSxvkYD3n3FYuihTq6EnbFqe6glj8WmeZ+WSDYRc9lF6uW
X7BP68+LiMf4gxMaZo/AQZcueaBHaml9CAt0xE8eYRcHD72Ah9z1pq9GH1v9STGa4bvSFkkHM6tN
5kvFEUCDE/kgdBmwqswCAZisoKoRZh/zTNpOm1oonkd0mlRflKjX+dpAjfRSUZt4EUpK+lriG9Kf
7NCcU19A+3lchFeNH8S0KOcoogt2sL+3V7kUTieSpUvO2YWksdnfI8cMNDCgr8lu6wet9/InmCGp
c2pn/uBgMHkP/L635WAOTy3BC9QXoJHrw9T38CVmYWkYoKr5acqFc3FDcQTyeQV9k50N6dvHyyQL
eJaxHob2u9nA5lNPWlrGyrl0o+mRSlN4tiLuXb/VvelzGFni0R6aDvHc3DVHP3dVJT1ppdYcIVvx
dpUjridO2IZTCl9TaoRvsZkoCOrJNDv4T5SEdS+OyJUBvJjltf9L2Xks24ls3fqJiMCbLiyzvdWW
6xCyiYdMyCTh6e+3Tuf+Z5eiFKddKqEFaeYccxh8yuM6+rQKMm7DObxIAT2JjYJYo2G/wkmlweJ0
kHaBSuA75L1Pi5o+WqLfA/hSawWJQgxrdfAz1Sb5PGnVXJXENoBsTYvrFxBKlvJ5ipo2OI6z31d5
aevSO7Z9TOrGjODi6FWlflJmFvzprrocOVk35+majuIEUXE3BXGS25DryCS/V7eWwzkLTN0dGyfz
njkpkuHYLTZ7VP5sv/alCPdc1mVUn+Uols9RPU1PqZbZNxM6bPGqnHnpq4hnW1TxGH6Tk4HUWctZ
P5QdivpczIGnPyjT7h9Kf3K+tKOIHxJMxVxUaUqshRcJTEtlP7V3TpZhQ9d2A/ngofTH26aqrLkL
XZ1+HpUMNxJpVH89V/ssinavpHtyVWq/MPhbrjdlGwghbel90GG6RLmjR6weWzE+MkQam4MVO/Fw
Mk3bMtc6HYNC+ElzjxSc1cUwbfuAGD65ITqA8g5/aWYo/VjqNCc0iUSHBUGLPtNa4cDZdtt+K7p+
gDJOIEqR4Lnzlf3Av9CHDHCjXR0J9LQ9sUNT54zrSYpwQ5iW2uY1Rh/jHUwbSXqyitjGXCWqnQ6l
6asnMVC1vOhUqq9V4+IGLUgkfGPCN6S5Lf31y4DVpAMd0g4/XXfe46sR6+K9aJ0+/WxroRwqnlm0
BfSH6DNg7fZquiV9qFJyYIvNWbIfO//4V6smAhzw4Ii/LKPX9IXrhNmba/eyOs5xVU6Hbdi9BNpQ
6WPTWwcTeQarKJdiS0rxqL2h8gu7oCLKSS4WDZycwNZ5H2/Z/HHs0/mncTp3O8KInx7glzF0CGov
uut36beHTMs+yJVE/Asx0XGdQzaPzUn1Dn5RCi+I4MRsMfk5LN32iyY+4a+Wvg6W6y6NEGfvnad/
01QM6lildn+LUK1sb0kgiDAljN2Zi3pQq3O3biqSRVKlTXMwdRI/499Sv2rUkNFt1PL2cvrni2xO
zTU2pENc92f2kXhRgUnJExvUvjTciYu5w5u5z24iEY5rYWob2+NFa1fl69J0w3GQMf/yathMcD3M
dvhMHO5sc5kkzrlqFhIE8Kmpvtd2KB/GNZUd0UeT+zmC1prkfRCIZ72StozYwQ8PbAjaQmeN5qfQ
iTq/iKst+GVUlyx5qFHq5Ba3lge/ShVLtDXdq0CK7J8xmupuW1Om0V3ilRAjxRZO7jVJGWFUNE1b
R00uhmTwi4iI2bsgk4QvOdZnv9q2eRnKC7xm291+KElQKyH1injK+7JdTZFZeFc28CdJHeKFBOSM
aMoeYhoicVWaenpElR9/m4Y1UfmyE+dSXNKq1AkvG23yQLGobsImaJ+EEwrK8kBPyae5Ff65X2ua
qEj0QVHVsdCPuvS7+tkn4FcWc6PGDmtaRrg5rZGXHpzF2Jck8FV6wIEmXbB0nexrwuBhKJagKiHl
iLQb85hQc5N7tqm7k6OGCkFTWlb77Ryuqrvp97D54ZS0rdddI8btSOBP5Z5kin9pAZE5yQ4lr2zP
U2sFaVGbs76Qf3pR7oZ1+4A3OUwSH08beYPkNJ7qc1NOY5WPYs/6eyNi8ZtJRZIcIfJvwckJNcYC
Sbe53+zKVDfH0WSNDsprg5903NRC49YE510DOxYXI8MnHEn6spBTucDJSdYEirffdCCNYbS4N44z
ZoKtuAdr0ezIdO59lt3Ef02zl6nyk0eTeOFXUWdrfbVP0xo/IQfW3UmOWdWfhk66z1sb7dvFu3J4
TNaKb0I6UEVMSt3tLGu/m64bP+q/uRd7mYKEUv0cmj6tzqTZDvZmM3bQuTP23se9VwtHs2+rG4PF
Z8S8wh8/g9mFBnOpYf3Ybpib5+ueLAshcARFrypgu4xoUOSpD9v02SiP+BbrLUl0gEi8p8dOQ8zJ
uzqyPHwe0t/K6kjBPZDDR7ala3JyX5zuevVL90cT7nK62XXvPZOqEehjM4/xTYvD3nSeum5OeUmj
einjmOrRVX68P6+qEbcOJSqVRclnETNe2teJmLoPTu24Mxfi3H+rrRn9fJKT+x19be3nZbkt96pk
mR9Wi7/XDaZW8wjzP4zqU1Rl2VVszY5gibRalc+dS1hOtS4mKyaIPwc9oB85wItT4W1WqQVL+Way
EoaXbC/wWLZ9lebCB8+8ZfkEP2B57Cpv465UCn/HVpfudDN6EzcmSWP1F6rMkOB5LxvHIjGQlW/W
2lR1EZIHPlEdeM4NZWqEjIpVv3dnIvjGFsFurUP8AbcRh/momUIioJfgo1KSs7Dedf0T3q7wc0eG
nbiWut78fAxMNzyVckYPOO7Gl/dNir3J207pXd+NTFSqnOnKnhF8OTQX8kvlPba712d5HPSlPm5s
a1MI43UBncGSouPt9k3lsdkY/ujVH49Q0fYZtGOet6sybLbq0CVj/9HtmqbMWzlOj7PTJt902PPH
mlhE+AFZtT1ODeqIQghOqtNUZ02WwyNoPtVOMz0zUQ6Xo2m9xJ7wU119ImvapSm4nEpM75MJscgY
r35T0IqrUzeJDRBC+JWbm9SyOtQcrfeTJ3cDi8d6653nWTrFi/wkLKJJli+EdgObe2IqXxzH00Mh
YNR8s6LJgoORbokP/OTymTZXqQdPjm5yXmtVq5spQjzxqa5rKrmk0dGnuXGdpSDbMvmc7qAfBz/q
8I5KfF3i01Z34h6v9zLNAZH1eh9VoU7ynb8ViuAIfpEtvtPldvQDgA9RO+F20GO6cq1MbkPzTnon
96jilxei9+1joreG2K/SjZ9orNLr2derUww87SfppQLbY4FDxxx0QXcKG5+dKGsioM+t0H59ckHO
s7ycVPkDCgFiX0o4t3pN2mkOjlMcTJ8aL+n6vAmNd5fFZuez9F7wsQJgwN7MaZ0rLImc9KB9EwZn
znJ5l1xMEnK5ee4vAIOIfEqrKQXWtDxI21E2uUFZlVc2XWu3aGRUqWKK1qg54F3h/USh4Fy+hvBY
ul7QHtoySPUJT5fhJRgjQYbo5m9THmS13HMfxfpXFLHcG+0cwo72OtIPuCWGsSpG0aTrbcAB1dym
prEje3mGa4KFXnKz9zCx822VqjyxJZUs+njZ78Nh9stDqkW35TUkOe7VJFQAGxDM1qIzeqrOGpmy
RochmZU3c0SOsNCpuap9x0tO3jj4n6IBGPiM4Q+bQFrXfaY9qttj4g1pdle1ZDLmbtmt910Qte11
53FZ5VNQ4z5bMjV5dWflLcdK7+43MteUeyqFr9S56Vb5KXEtoyR6CPEUrTRShawwgsujbJ0IVp03
RgaLS9CSiIf0hso6QIwOVNqfAa6c+CCZmLqYtQfs3aHivjkxr3GqPL6YtRHwQ2Y2zdwYk60o/TkP
6TlAq8hDUBR5iFAKojXmD2UW8X5mLIY+zwKHHxZntaWFq6uUgnKIvrazv8iiIyWIw4hlzVUOfHKn
rMQ7bXZnSFo+wyoHlCKRW976y3w/2K41ueyTHY5ePHdTkSrWbRHvXRScQgGCkJdRBmOcb49wiycL
k0/rpL/PTR0PHD199rGJdepRQaqwrHNyc+LmXMYrhD8mO1NKGUYeZ95Ca36jcA4p1MLYpLlcRfBj
GvAPy33yo+ZT6sip+ZAONmOigSNakkeRsQYF3wS032dJd9RJ0M7HEW5hlENEn6aiR8bDcZZlxI+o
3ennc1fX4c0e2Iafgd+Ud+6jtg+LYGyILdqDod0LlInWK4JBm6dor1Zc5uBb/JJCxB0dQZ3cqVGS
nOIP6ZBwBWJJ9VRyjH/R0cIN0rAu97zd4/2Ok4GyOhgVpQkJv/6voa3KZ9UP8vO8905/F7Rmc3CX
i+xxrQKsay6KlbJosqR9c822ycKUqx8zVUqz20Zs0TNfxAsKRRtwQnPhJ8d6MPajaDZ4Li2MNa8I
TRk0hY1EcutjuBKzudzpPlo3LndVp0ONlo3J6KFc47Cj2JqcQ6McvRXZrOLfcbRH2W00LdXHiuAR
vr429rPWTKcO7eKon2OYAWt5JkyuvTE0fpHOQfBkA28bQPxkd2dbd4bM2VbTh3AUlJlGNHzmdSE8
qYglGfS5Cvx+KQY7lbe+xIiuWBGYBofaVn1XGCGrV4OPsITvqqC81Fmtq9up0mtJbk28jjm45vKq
RhvtRzNX4XiDt3z0q0rqsD3Uy0Q7HnurSK42hGDjYa7jZc1Vmzlv++CrsYgADMez30/6FPu6T/No
iJHR8idAxXqXTmA2/ajzPTG2YdtlU31geYbfufrKb5XTYB6l7KSJD+c87wl7L5efkVy0f5/0ezcf
g2yJf1mmJCSH7lNHJ01hms9tUzeHNWtA3FqSgSau7Z4/sgfEkv30nN3/oaVgGbtNczEmQAMwMyGp
t19bWVc3olniCXsSbGAKAyb2STkh9ErS4Hs2mjs4HIyzDt8wiUx/J94WkWvhLWl1aIydk7u1D5fn
QcfVF8za4u5QG3duc4Dbeb/Zydr7RRbAcp1ScWUkj7rdD89t3ZX7twZT0CrVr/601uJqcRHbXaVl
sLIBXTv87ld/bY4thVkLEDoEn+3QmW86aUanIOLEnQBh+gwQpluVvbpo3aY8mvZQ5pEJjSx0qpNn
R0VMSXCMDiHClpjZcXOX411HXcXhMir/jIqFNNZBiiDJ8SCqf3dEClQ5KgF8uQfY5z8Xgo2+62au
WtqodugOkKZ0SzvTcBex/Mmfs+ul46lsZeSBqqxrwBW1fFiTMuRrEIQHJpQYn3ECr3w9udJEn93J
MCSIs8YseVCPyZg3nDPDUVk3+i3jmH7C1JeRJ54L9N1NDa2Z9cW/ux/m9SPCE1EXggLq1bGTs1AY
WOdKMqBJczRvisvZaKazLaYVeVCuZNrOlPgfZS8Dotut0T+dQciHTtbiR9+O5Se71fVXTbUMVo0L
9Jv0sGsuykHsbxsZ5vy+0EHJ2oXplgf4hojC7+AGJvRmde7Vwr9XGz0OYlNkm8fNeuJsyFx+Udu4
vGxpDdwyT3PT0kxLrkUFAK0PTsUNUeDsPX1IEyJW81CM9pnzGgyhsc76bXLC8bec1nFCrlQnqjB7
2A75jnXfM4ZewWupy/aabkD/jvYleKnYQb/sNELc64BORlp+F+g2q4IYeZB04zUv8dBNc5celFz7
cEvfJJ2hySvghm+eN4/VAVZL0hzlFFN+43c8M1mJdvUEjrN11NZLYwqGMoN6jmhB65sg29EGNH4f
fFFVPDxp3zffsnZqzZ3cunRlNLkmUe7KWEx3tarS4Uj7jR+2zdbxUM8yG69bRgc/a6D+24wsyOEG
U8nkGa+yi8EcY8epwPornY/UL/3DbifzXLam+Y7KfL3F+66sinCpgrd6abMtH4YBAFkzyr1P5n0U
pDfFWAdD4GrnfNZD9KnvrS45QWOOnHWLzeOWdaD/XugM6oqjeDotYV85eeyXHOaW+4wRmTs6btFz
Zj/vHtc2yuYFbBJmXISnk+uNAKWNGF68WOntBnQjfN2plpn6GRrno/VIVsoFEPwO4tjZa9ODmRZd
7c4sH+UA4/c9EXh5o7bBK6rUybrjtgS2L5Tu8D3zIdk9dirA8UtkWZs+hIwQf3ck4r6NkoaXvXip
pKutTa9F2a8NJZsr12d2A+AQcTn6YRbNoPCijte+6DJ8cou2VcFbFI5MLxayIi7zF2fw7mQVLDcV
QEaZrwq57nlTYpfHsh6Sjpbasww91336sW62foOUO8oDfnyiOZRVRJLArHRIYcAc/Xe5rvZuk2b/
2bWcqffu6K3sULTfy5lS2NxE++jPV5vsnKt4c4VmMBTr8tSvWTacZ+qXb5m19LLBtPunqQxkf+hD
2TyTI+s8hskUvs7MUutcyzh5RrHcf5H16tTHoU2iKZ8dn7/SbuSSF3FkBlrDNSyBAuzG1aHoG6Mi
4CBvD9VSXrjG83JJlRy25StFbfOp0ikXY1I6k2D/p8yxoP7qK7CRXaNxDdggbdvQbSWbO2HD6A4Y
ZLSSQiGL6h9lYKI5XwwELXzFrOiYyPhzn6NZH20Old5/ozyJX8LOJnOhu9TeiHHysnxKIue6M9sS
3q6xXK+N7nV91W1+9dbvAEl3FT6P8iSw6K2p9Q0tShhM0ZedxqU6RgDdXA8NgNXVkqRlVmyM/t+w
A4qaE+qzMTrobpPViSGueIYx1ZGr4gFOTaOXneHO6y+RtMm9sk7LkK313WvI/c3IhEmxEdo+a+88
5llL7pu2fnJ8j7tdaTM3x2EZym8C/t+US6M4GElyRhOWdnvY5y7l1Gu5GY8yshva5Ribcv60dwMc
WDVxauRYLqo3hIvOj4YF8GOB2VAVzCzKz2HrN4/zQgVR7KsMmI9j6nLWuwLjq+pp0EcTi5nUQ9N3
N92gHXHy3Nm5STn44iMOKeFwmE1SDlft3O19EROe0OdTHXPxzHPk3YXhopMj7gTUXnTBSJj9pK5O
mfLFWFRKetc7QD3zhVHqc8NkLMp1ZSld496sKSC7XAbwszjkoua0pdoQsPsyjp+NYXHW3CdqzCiP
ot3/2cPJ+D6GGL8Wrdd51AQLjhaZqDm0Nc7xBeO3OcmzsVSPa7/X3oGd0Se4eGxE/YWZ3sJz7HWu
oImo9k9LEK1u0W7xGBwWB8yHasLTTZGMNvw0dnC6byvil/xcQTS535wt8wqZ9d6j2S9tJodPVN3C
NR0/lESDXEglvvcSUUjPOSM1xrp9196YS9FTYDrmvCYSIxGMshr/saPbGZ5Lv99/9pAe0usxHPRb
WtfiKZbpqRaTO19Zx6sUaLvywQXCrQ2hG2TZ/ZJt62dGFul0hUaqv6Uhkj+dTnAyKOvzf7S94z/t
6z5n1JZmgStKO/A4cRWRVJXuYLclRQSgThJ2tJxtUB0vDbc5iKlNDxysIgO8WbW8GiF7gR5NHeYX
G5nw3Z3qgorDMlybhy0s7RfJtf0S8HFquFyL/3tMK6rei1ve3RJkoz3zG8fHsGkmytjGliDlAf/N
rQnPyrEihv61d1lHO5qwzHOiLkJ0sb2BE8iHfQ7WEmwfaD/6GtuECsJXZf0DbgR2TwvOn02eYNGR
3TPgBfRLhxCAinybyD1srNCI47tzEDTBM1GP1SB6Nx9jPMNIfo8XcRwHuXwIMzLDbjWDjfm4dcjn
aIdj1LlTvE8khpCM/Q02STudNoce++iuDZeNryqxnzNA9zfk0cEFNo7oXDbDyOlqA7XS+TK3aMkq
5Qk4RiLpw7xt0hQMyOHu4HqIxXAM9wFTQYo+rzvVewsV8uimOnNlHsh1i04mWHrnoQd7Jth2artl
+jVVSlUPVqQr2QVz3VLwkGMZbJyitd/6x66zDgQUI6B0qgddM57eingOpH6TWsr9TAEzCSdvygBu
U2Yhb2JM51fOq7/YMMWN3m+hSOWijzkHj4n0huYlELE0Ze5iL9phIbrJ4ENI+O7wIAfHugAxXDrh
1ezGyKqI1fSpsgfXcT65Vb/2141dZXL5//p6vK3wq9CvsWd2Si0n3dPxFwGjPqUNYz+esUwZSoZc
j0600ubvq+tdRbb113sZAqIzMZjM8Bsja7OPBeNkGrGTmmJR/i6zPSE/Omzm7nYeiMf91JK8svxM
Pe7OBzcdy7iwGM/bj4xblPuhNzG1UFFmce99GZ0pcuNT1zEjvCo9Yxgqz8Ge7j8dO14IPZRz1bcB
6mx75jGKaaK4xHFvXImEE3wOQsdlc3uJ8MHLWiyFMchPVThj9TRCUACBYaKCy0PL20E8MeskujLR
rp3XPvJHKg29ThHDktKoDYrz4kq2VATvIv0eyyBOvus4bZPlXDMnFVUe2riZZhCoOuw/Tym3zM+M
1rU82tQG9a2t6255jDaJOXaB7g3L7yqxZXJrFZKNcx0Y09+5dOjhOSVhYz12QOf7czzx7x9zN2VU
gIU/CX4/RS1s9yGuXMd+LTfLtcGsZMuuFOubnxZ7bXYGFtfm2lsMV2bl+oxSgNdWdbM5GlPneE5a
czX3K1kiy9DVK1elnpsHCFGVPI1roscbtbt7czRRH7RfcfYoJX3unKojqGfoXimoJnveDNvuHQJn
6xNmGYAtxRaFQ/q5Zce84AnY2Lt5i+hmdpf79bjYBVsE/J63L1rY6peyu6euYw6B9mDDtvziCDW6
uXDM+obLpvBP1s3al3rsA52jnu8IWeL6C4+4mLXjVzG3ZUKvFWT2Skz8oYJ7YyuvBdvlp45kEx1c
uM7bGWKm94YACYwpArPPcp2Bw+WIapwnJqmiO7Rps3/dZDK+oIf2PmypcBMaprk+zrKqB4YI1Ih5
JZHb5oxQqvuB3vspxb0DInM491FexmX1dZnF7BUmUovJ+2naPvf+vq0UssZ1D5725Y8NU/LPq27t
jUOx30GLGeNrPWN4T5MWH52AfUHIZXsdNI2EM7Dsd4yBTHcchQlvR3bPmu++ZnwzbSUBvWG9tndd
QkjmSttAGxlMU5+byp/ICGAwzmQeEOh7v3v2wzROCfBp0pnhIDvo7Ye9YvL70nAifnAdNYNJ42FK
OESUVBtzjQASQufFkD4q3u6HWkaQptvRqM/wjtKXsu299iSGMkleRpK/P0kCLSHshDb6mY2m3QBj
onk7lFvUD0W02vaoRGYv3g5tglMzpmFdsVpScO/mxVux6+hkf23ctbpaITOP9xFSppqWOuL6ztQA
loGdHPMazCbBflbfre4QrUddMemyEWDPM/m9XPwDg09ZJmEuo0R9lYK76Wi3Hj5HQ+vObdxmJN/q
vdyugLVEeJjTua9uYVM5PcmGdd8d63LXbzs0gflIG7l972Ov+oGRfZrmaxXZ2x7jJ3PapKy/qmWF
rpxWVfO0TGHN6NJPR3iL274wZVl8dUu/RPuKDX92f5E3iMLr42opYPowh2G4yrR3MQPJB1NP7mpO
4OjMZWW60MlluS+vVUVnnJPFhXl+QqWjDqHd7NPSBGbildjIzStOoD0XKuk48bwMwpUwM8d5lmGt
fvaAND8x2If5YFpMqQuWJcB1s9fTrbCUWEeDdMdwuF1CCaO9ll9aGYQf3MyWXc6xz7rx523x75xJ
qTp3mQR9FmKOO3q8GUr3OKsmPXEYpdWJMNXqpN3J0UXC8Mo7dV42P0ez2C/cv8i/H4WKn7DWwea1
HznEc2dv0+1Y1dv2VEPNfQ1qKftblcVjdSxD04hCQjpYjmVUipRZD0XGKVVMxS8QArC+ibSYwDK9
SJ48v2/6k57CDPyHBhAQdrGm0Junvw7cvWHRefjgfEJiMewH6cJ9A3erEnF0q6zGJT0J5lsmKdv4
2Wv2tD7uoZN+S8Y5DQopB2uObG7cE5p+6Ml3t3MWXkt3XO6NJeWqwAkJlD3t++HGHx0g7MqjkztR
IPgfZWTUL85Qhltt7V7AIpBtl/bTemmhGsKg35pG7VcNVIoODNZhNAs9qH1TlYo+eBZj4luP++55
772YeuDfSZr/4JXBFsdWKcX1yKWme296NHTLpimqwGGnRp16W0XXpvnrU95LYTH5xe4IB3Cc6TI8
j94x4WlSZNzvQ1pMExh00vH1o9GD+9TC6bBbIIoaN/K//LR/8PMuD/0PHRRFJoji5b//H/q9Fh43
UYktdUjK8C0+yePrSMTAuWeE/78/itRkyLq4R3GrvBds4cDjdVs7JcXkwSsI0no5i7jV58qTw1+8
St6zai9+yZeU9v+EQuBE946hV63TwLYzaVE205C3JWkJbdLX561p4nzS+99EDH9YIBfCMJnU2JvB
DHz36dpt2ksoJBn8gc2/7nZjr1MO0r+8wD/9KhjNaFp97E//sUAQs/dJa5usgMJH4OwKAzwovfbQ
mYixb6Oiv9Ap/7A2PHLcfQp51BJM6v97bfgwxOcZhX+RxfJ7HbrtQaxwzGs9/s0e5E/vD2tE3Ko4
2FmN71iiSOTkJJ06K0BA1CuEgOS+o+z9y/v7h2DvsiwydHqsiBh/hfc63SlSEd0hn8lZAPHHdvLv
YW14B5U6waORqSmaripfZGy9j0wW9dGHI/P6P58laHzgfIfcmShqLq/i/2w4WrsEmQYvdVZQ54s6
g6oCSysI/tesEg9x12VJpiB3pD8H7x7kNxVKbgJPUekmJsyJGIBPtrqT/2lfp7/Zdv5zqQSYQDLT
gnrLOZm923BO5c2MTmjhnaq135mfMNzc8ET4jNCu/lvG9HvBxuWXXbS6cXCxnecX/vcrbJrZKxlz
AHglXno/JcM3yZT6RFXzA/SrL9BXhIdWmPUvUp5/HtA89+LQwf67UJrfPTe2qXIo6NkPkYlOE3Fd
hdRhcuqzaTo4It4K1+u907+vlz/+WBKLWTOQjRHg/PePhUxiQ9kyV1oAM9CyQ3WH47edLIGD+RK2
8uh7EiYp5v7/8/bn516CRC762gQF0H8/eQglAUG9zYoy2PuPndMPL1vQAaWudu0f//1X/vMAQMKL
4/Hl/uM+em8cUwdzMxmZ8axBpGd33eTZ25kj/PtT/rRKIzpapEXsf++9+wBteQmMmnCA2kihGB6Z
W+mhv93gx//lBvrTWol8lF+ISZPLLOi/X97eZrNMcGAqMthaD3bZyocQ7s8XDz8G97gPYbnmFAFN
dPz3n/inF4n/HSloJCoio728gv9zvDiNC/6p6Wz31e+/dr6I+kOXLcF6+PfnvJfKXvYgwsoEQWeE
91jw7m6YHY/sgy3OkBIgFcQClh3XLN6BiQTySQgMhM/o6KeCBPmwBun/GlV5eTzHeJQwucQX9X30
uzY+41mGy0WJSXYRYtaeN35C4Nza4G3oLn9z4PvTysGz8eLFGoDbv/fXrDDhaDZkrEWqXXMiA+a5
JDToQD5a+pdL6m9PevdicRDd603yYkU8Rseu9wh8aNry0MspvP73b/jHR10yWn1sK7Abe7fBgbNK
ocowK0KnDr9jVEESelBPH6e6+ltG+T9Ll0u09v9/1LvLiAIj1gyassJUGWbVPnmiAvzsSMZ3BCGT
bMl//2nvT00/onC5ODq4/3F4jt49j+YGMzfd6uPqrN4Z9ZGFmrVlp/aSHRAE1pwSAYQTbN38l5Ps
/Uv9z5MxBkJTeLl132sXG1+jafR9fUznNv3dj2N23TL9xRjfG/+yB//0KBwTXc5m3Aaj8N0ZE2O8
322LqxHNmvQ3lPqwQBbxYTHK+Vub8P77XX4VcrGLP/AljeH9fus6rfxawGJ1AnvPxMX7qPpV5Qwn
4pcu7f6mint/evK4izgXpxg4ixhevvtl3qIJPkkzc7RODUcyTs/Rf0QTaCgYmo4j/w6md3/5cu+P
tMtDOU6oy8JLo5e9K0LryMglGWFmpgw5L4k57ZXBiuRNoRU+UXFER0Ce8abSMv1WbXZ9/Z+XLCUN
X5H2KOA3v9v4RjBEU1u/HPtNLeelPY3jS9AL/dRXaXRk1DpCGRn/9qP/sIZQ5mdYm2X4HqKa+u/7
wmiKeR6yHFvVMKeJfWcvqFDj30LVcAn+/Sf+6bNe1PhhejHAZTH998OkhhhCbbYglArqIuvj9WFU
1fxUelt1WiRkM2ca3b98Vu8PaxfJFDat2A8S7vHeqbyrE+GKdlpgoqv/R92ZLcdtpdn6VSp83XBj
Hk509QWGnJNkcpZuEBRFYZ43xqc/H+yqLotmSOW+OsfhUFhOMpEJbGDv/f9rfUu9Uinb0nWxTfEl
F5Wza4ZxvLfiJTukolMv7PDyJ4rCWtDg2G3Iv6FVFjpFQmUKu0YQVqHmKoSL/2wF/eGnRKG2AgTR
mL4f8hObdFKlU0TJMga9RtiLyygxdm0udbvWNPLXH1+Lj0a7hdUFQzraBfn96g6zZ1lo5tgHGqpo
CQ2ilIeBhqIJscxUHslSTXzcS+ExS/JuF8K8GDY//gS/UR/+6FpbbzjWRiZJ90CRkVB8Pxxaipzq
mmAUZLVZHCm7FRuL/POdFSWZX3fz4lWdMM6dvNSBkVfIuLnCQdP3Ga0UBE4//jgfDU6iZmzW2cAi
9PcoHgT8UViptJiXMS6OxSzmyyBjrpBi40tWRxY9pqn5ydj86JggH1j7Aolltno3TY25LC/SGIkA
Z1Dq6bM6rK0oYV3S2R4yl+Yd1YQi1K2fzBwfHpewgJVUiSzhfSKaQhd8iSmzEV6umfQPRLmCY3ty
SOmmxNhmJTnepFmj/+SSf3hc4IbrUw4j9/srXol4SnqjFIGs5trOSjPTRFYs0mOI69sfqlmhKYKZ
7CfPnfU0vh9o3FpMYQCxATiu98IfFsUj8t5e1XB6AMwcHpJk6ny1N42HHw+gD+4ogn2wjXMDw4t8
zxFAS5obwlm6wGyrNHCgDu2xBSCi6KJv2JYHr1Mn1WNpoMHz77X9j4/+wanFrSkT4KkrqPberztY
J8xtpsQMpTw1j6mJat4mk2nLCrULRKnCD2i6nwFzPnhocVCqKawKVhf7u/HLTAZp1mHO6nt6yJBT
mJ1niuqZFSaeZYzDX79HQR2p6yRN6rL8fo60uxW4bNoi0PNZOnZm115ilL3VRsYbmXhyLqLN7Fjz
zV8/t+z8WdJxYlWimL8fPwLHhIGaXgRSv4jtXCnFThi1HOCytW9U9OoYBNv58r84qE55QwWNsq6d
vz9oXXSJnBvMzGYWV8dJp+7d2ob0GtX1tJVL9Ypg3Tn7yZ3ywXKAZQBDWOU8qhD4vz/oHKaWmeuh
CKqw6Chya/2dIGMzZ35osaD++Bt+sEgn2AI3NaOWg73f9A8CBWE/jCy4ZrzFGvaxgzEu2p1EH9MV
uLc9DUb3RmRL+/zjI/8pfJSph0YoCbIrOGuNvP3+e8rlwhQ/O+iJqBTQn5ibq4Ym5DcMGPMmrjXi
UbW6NV7tOqzxrqNRRswhqfIhJ/j7gW4MgkR1LGMfVRN+gR9/uo/uKuZlbiyKlGwi3l0EYxhliSc3
86KNWM0mKx3zUGSe6YzLbhgNf5Xs99vJoHZNBZY1GVkZ35+MObYVq2nYssQ9NWtDQC9QKU5uE1Wo
f30CWPnA6EaNlV78PgyHXpHWxfjBghCN+ZYl72PJXb7lAcPexWmNa0ctsuCvn04CceHegdAnf+fd
jYSlrTIRcfeBUVTUCpSyvx6Tcg6cEGGJTtbb7Y+P99GTGMae7Wgs5mxSoL4/nXYpk7s5l0Mw6KG8
m+JewUPfiQfcjwrs6SK8Mqsq+1nd4KNBA8iUHBeQlys18fujDknsjBGegqDsDc0znQZlWZ5IPsJA
aUUSaD+5kh88KTQUwrrG9SQM5P3xapsnMG3nMTDmKDvXRtI+tao+b6mnZZ9+fEI/+GpUykHB8f0o
+Zrr63+Yvo2FWueypCNtSOSXlt1Y2IhNDIhSj/gbVPzyk2XZBwfUcVkzidPrW9l+3x+wrHQcKJgl
gqyJwk1pjm+Fnqg7otJq6EdV/ZMB+sGpBKcJ15cOL0yJ99siGuk9fV95DDoeWgHKvmyLrkFHXW7+
DB7+G9Xt3VJoXQeRgAbmi2ryuwefGSMdM5NpCkQazztDg1rQJFJ/SftU8c1RdGw/5fIm6Tv50NX4
a4zOWa7lsY8+J5Cwv+Dq1iEcaO1uWANZLM0I76Kw7a9sNn0HxkO6KzGx7KIoEz/Dk320YcCnwCaV
oqPx55CrRdGI0ET/FhhtVyERCjFiGepkHImoK58qlBysYucpenaYj/dVk8AdQSokvQmtSjCFAATo
/B+PzQ/mMLoBtMkU1joWDazvh4osVYBRW4aKYgoJsVFhr/SlASoLiq5a0bPdIjkd5spK+8kG7qMj
U5unkE0vAlLR+8eM0ZMHH0dTkMrWVwIndBbsi7jCUW4EilDzJ7MbEnfsnP4nK80PhistEPpKbNkY
rqr6/VeOcH+VolamACh6jLzMzFwyArXAaIafxXB/8CiFsr0eh1o4fJN331ETeaQxHU4wG8JVnK+P
xRalzkQPd0LcOC/tzmrU4Sdf8IPbf33SEEHBwkBW39fQZ8Xo26zC2F7PEE5kFLFotcF17JZxKnkC
gPaovR8Poz+dU0YzC0xj7U1Qznu/Q6H1XymT3c/cfUl31SlxuVUrfdwipfyrfUGVQzFgIVSwirH/
lEdXp/lgphYcjFV0ecB7l7jZYKMzoqL9k4XMR98K0pTGFbSB1ryf7UulnlPblOYAKzAV+qLVe89A
tBIjUxrz4MencJ3Gv3uyARGkMAklnQIrwtt3d6KNTQYlLNiEBLn0FQpsWv3LUgFg+fFxPvhSPHvY
8KicP/5xvh/+SgT0IGq0OcgHOAg6ni/8L+T8Rk7VvPz4UH8a/isX0WRpzBObrcdvbMs/THxm5oAg
WAvm2Fabnei7OuhwV/qil+YNpe/5SVbycfPjg370/SjPaStOlp3A+zCsGEYeZlUF0RHyNbgZanJb
ztTsLIE49n9zKI0IgvXLsVb6/lSa+N4UVIurvkmQUmt0qJbgzyGJd6zf+3H/+Tr9n+ituvl9IHT/
/V/8/bWqZxBfsXj31/8+J69t1VXfxH+tv/Y/P/b9L/33df1W3on27U2cX+r3P/ndL/L+/zi+/yJe
vvsLFgh8QZf+rZ1v3zqcO78dhE+6/uS/++Lf3n57F2Drb3//5bXqS7G+W5RU5S//eGn/9e+/wI//
w1lf3/8fL169FPze3ZiI5a3NX8qvf/qtt5dO/P0XRf51Teqiy0sbjweQzvNwfFtfMX4lyIOHEYIW
RqKK6uSXv5VVK+K//6Jbv9qQr2Q2pmvRmorlL3/rqv63l4xf2csBo2I5wwNt1Y3889t/d53+dd3+
BkHopkpK0f39F5bN725sdmnEw65FauryvN277ZCWdBECUHwjqr7Ez5nuZOAIUhyPip6yAJAbufMc
9oiMHRGh74Q5rYySdVM0ebiPl0YO6tiRXV2htul0or7DjfO5Zs21F2GvXBdT5RwzHAknh0X7OWK/
BZ4NDfS5TEjCTRZTPw9OGxigqPd15JjYG4ZuOEzJYqPyiaj3SLAMcMkoI+kBUr/tQ5NqcivEBp/d
8mmyWFpNA4bUPd4QAmEHzTgq6XRXOlVynvjtrWa16LDLYUTJ3kXts4CPgTlZdBt82JecWq3rTCU8
THAAticVcbTFR5gGOfZhP9NJHXRb/B5uGyfGtlE1IOZFkk+XFMiDu06sHk8nFbkACmowFPUB7Mm4
zaNS22CDHl7HHKZBq+lvQIcQ9VeQDCrM1J6aOenBzIvZHaWc8ofWDmfKWcNByQkOBvuoWPtxUK0C
BzbAbXi+hM5MeRc/y+UsfaGZIHyldjIXvw6PfiWZD1OHl9a1lEn6tLQK8ts+tXZCaLiIKrNxPkWK
yA7g7uq7rtdIotSHHJJlln+bICntsnLYTCEF8i7u592AAXIfV2Fo+WWpbUUrlzsbcfHD2EK56rHF
niNtsY5dbDSGC1B+2FUYIDEJJrlxxI2qeH3dLvsce/OVlsjAJc2i2jqVnILATVdTsFaUsAcJNgW8
ubJ0ZkjCvWF844FsHoe2R3IcVstlGXTjopaI4M26wB+D8HprN1K7dZyuOw5Lgo9Iy8wDGn6AznBq
dtaIdzrioj6ouTQCSkAvTG9A3TbAFjwcE6lvsJTzG01S7iE35Kqvw2hS6US4prGEbj1ZGPbwrCP8
p8de1NtOZNYX9Kj8FBMupy6XfWuynthTN5uRyRERXNhh0GqsA6wf/UwQheGxEQJqYyWFb4U5gGRc
//vCXop9XDRiVzsQmszR2RbDID9STrHvdTMUm9FRFMlzZNhcuZnbgejNASl0qj9XeR+jt5ciPMqR
Wh5Dp4xTV+7wLrL/xgahd6nyHOfxghxvGF4Rb89eyKzawIRTVb+rJ2VvdwaTq1wm8RaJcsgfhgjG
0oLdDHw7h2IBQtqZQX1pKNqDvur5z5lrObizqSrI6Ufq2kY+fcauLnv4/aYvpRob91g0PmeS0iJ1
zbUr5K7HHCM5rkFF2WqSoVzjQwmDjs3tdsTzFVQ1CKay4BQJaKjnpiFBokTeujMnJwYgBIplcjsj
ji23nvP+sRmdJXNDWqlIcvtnibLhgzq0K0pNHzcd4b/yNFW7kogDX5VaGbN99lzZnRyMuhU+cav2
pzS180sRT49W6Fi73pC0wFTX0YhUTLue9PQ2TxB8z2JKNlKSZTdhj89Vz4QNCWuc+iu0+DrE1iql
h1BWTfZoqtO0g5HRXwttsN6aKVaOs41iCLVsp2HqFYmHLHyEMzXJ4lTo8iQFYySpZ7UXBYL9aOwa
H4dseUU2Z4otpjAw2GTttoIb5Ib98kUa2/kcg///ilWANaUOd21b113sTbo5bTpbwg+PeepNCYHI
OLzfVspmcSjzYjyqmdCR08+bOs8eMkk3wLuPaYtJXuqL8WD3yeBcJ9VMcofU9NlTw61+VbF4ST38
6culksqzHbW6r9mRumcqi0NXhSGAhh6JepBbenk/VcT07mU5KrdxmHW1n6pTwHwTu0khHVQrGn3M
4cIl9Hx284b4AGz+ah7YifSIwto8LlmR3tM3QO812qdohGuH20/1KWNy3qs43U5m6NMgjDp/kJxo
r+lxf4pAIK0xjfoW3wGEo2x41RrBjNWnxV6DDr1RFHBnExRbvPVG5qH7xQmXE2OMCZUodAiNwQAE
rqIgvKGr8Gpm7ae8AwzlDM9Wnl/pEG5MxJPYt6IUKkNpmomL+gmDYTTVO5HVL1At5rM0V9HJUNZB
QrDjTqavF/Sa0BBBTZGyqxeelOnSXVEW1Z6lUImCKNeLA0ZufLnwhe6zxJo/s7q2A6CSkFqyPkcA
N3Qg4Jbqk5o3z84wX2Wjc42FMnTbof0q2qYl7pouMw/GgKfFyC7Vmq4Warxor5JhD1X5KCw19mbd
vmi5glJCGr+UoxQ+ia6OfS0rEz8ql4Vp2yk90vlSP7Ed4EpZTCQRkGSMWRqIsShUo+sc2Z7fE8J+
yfPEdrs+O/X4qhrPYAKuYLWOxU5PHPmuHqzspWB7kLrwsi0PC1K4Jy2i2XbwvXja9fnTTAbhASjA
srVNaCJYuENSrK3qucd5r0Pp7+FwWZhUFLXWvrBBrTeKWSZI34VmkejaGV8BZKvXTl7Il7aOLUgF
fNRrLKEzjtLuoNrpfBitKHyshslIj0nV5DdTGL4q45gf2pBJzAQUEFkKRXE6T9txWqoNtUSsglZt
7Z0swRwojPhTMycGkKJag2YpRfW+NMKpDEDM7q2G2YXnss0fhrFlYMp+WmHToHBiXmezDGUoypX6
Ek2L9VKq+c0AAXwA3yCjAI+LrjxzibE4Cai5N+My949aJj91FXfUZFM+SuAf2Kj98bSDGdpULcR4
hcCRBzWUql3UDEbslSw9LQBz8kqOYBHh1rSbfcS45nOd4BuJaq2lB9iEZxPI21UM0vIWc+y0V7qs
8WOpWby5sHENVhoGfviq0iufMdddRWbX7BWDbV1FTagcIxz1G3CUwNB14alGqwZARsLTEpvaNs7x
ELlg5LLJzZwi9nosJBunj7dSV5e7aijOkHUUlywiWhFAWipPGvD8g9pDMZ71OsgjgVMGl08WknHe
658FdWBC0mxpcstUybDLmiAi1ZXVUTrzVRXCV1oIzDlMrdLep/DumEIU2GWDYk/eqMjNzdBItdjl
KHn9iZud3InU1BovAdHxGbtMBnDAVkZPhaa5BZUf0SO3pbssnnhwYRIkXX0068elTZtPLe1t+QSL
IXzLtaZX7mIoEBB8amvZVJRSQm9JrM9tMiw5FMJEVzclSC5ickGuGmZqP+hV963VpG+VMLW70Qlt
38ZYiVFDs2Eyibp4cbRa4B3O0wZetHCuWt3qWYEU9iPMHin1eVU6IMPeKjZJSMy71Z2ud+3WYsuw
aUCu3hopQ6WxMQMR3e6lvWg3MnY4m7UWHaaqUAn+MKD5CC74tSGZTzpryQ1GHnABkRUHyzSlb3ax
WL5NJsu+n5lJqUFlO3BNdcCVaHbg7paHcqJhNxSfG10l+DgENWpRKGMJkZ1Kh5VYseDfJ35CKT5Z
xF64VpKcdGO5w4GDR57wg5dUGFdpJtqbLs+iPeuUS6s3m9ysr/CsvKmVQ+OqvG1k541Indtk0l+1
TN1KwNR2Y7WoJxjc96M97vPcugnZUmO0UvbwpDvqZcBSugagiR6b+zbC44tPkaKspWZea7CmH2U/
12NwEPnyZUrDtRs/Au22HJFCho/N7naeGgWtY1KNUBH7qiAH2BIGNJgsebVYwV5UCiL3NB0o68TC
hCqkztEFgQf0UTkfvcpSc3+ZtOIuLLTUXZwJFiC6kwPW+SgYcWRfO8Y8U2Z32oFlbhKaR4zIksms
F61wTGm8jDBF542Ty5Ifm216G/X8yKpsbZX5LI+1tOucNNnZ9cJuIc6ZXQsS3/ZSlEs31lKZtseW
crnSc8KWwNFFbLmgBhIWWl3FNLo8jeDQG301Mlt1ArEBtgSps+wXtz2rnCmZILV0+GQsRDJ0ryj8
uAMwgUDTc57CRR3vsjHEQROmlEJLLrCR8Pxh7tWaYypU+Gp2NJ0LoZMBkTwDC+ZEdOUk7cs5ZwVR
mNs27CcPbD9RXvh5lZsanDJSU/s2X0Tpl/1zCVSDyaS/K5JFDqx+KXamFrYb24akEBnWoSzEeIg1
DRIGPvBL3KinXG8wzvcLWNuoecJeqN022JRdQJGdX8J/OJsNhAd9bErPSvNiS8hXtDdUKdxWsrMQ
zUhWhZXY6jlWJnXTFKa+ReLQQIOwmktaMLwXCHWreXJkZTGdByO5ADCBfyBGaT/WS34OSYUCNVs6
aQDLtcg2IhmK20VMX/u0UnZjD5KM5ET8tTiPYlbcvVSeDG470DJdZ3gJUo4HSx25ZaPIuVXmMXvq
AWypgQiHSA+Io+/uW5s0AfZUjr6+QWGdokTnjyyJLkmolpM3mWUdzK2z+LHCE0FaFNOL4tURoZfP
EdSiKwU2awTERYJ3WyZ2h+1fIpLAhoFb5FytMJcPeKbhMA0LG1ZkJZldlzdwKSy2kWl0A53QwRhe
FreGsYhN3MqL12Ad9oo1ZqMdlMUHd8Cwg+3RfMUiWj0ZwshHV0w8h9yIEoNeJfD3RiPUHqfGVrZV
amZ3QzPLPsQbYyOWNt8Do83OSarfMxhY/PRilg+L1DVF0NYrQH+Smj250ElA6bVifk65vnHT9S77
D339LrErhdN0jfDIvmuBcffsUjv7efWvH7vRFtQ76vrcI5b0MHTP9/Zi0AzrJ+lLuMyzR3xP8k0R
pv1MwTXdwxGb7v+jMooGLIWtuomh4MxNILnF4FV28PUUL7HkF8VOx+N/AJxaUgod4Hs0Z9jJDdk8
M37Uqzo1r9KkDz3LdCJWC8mFbWd6pUzKPzQWf6lAd18V/Pu+5vZdre7fq+Ft36q1+tW9f6v/F8t3
a3Tff/6zQPan8t1tVbyUCXXj32uBvxX81t/4vXSnOr8S60b7hy7sahBZBTG/l+5U+VcEHGgrbFsn
tQ/FzL9KdzYv6aZioTxD9El86r9Kd9qvJFEgc/nN5WjZNFz++cn+jdIdZcDvS3e0oU0VkgyNW2RR
2FPfle4AMmeAl2mi1CFkoSMoxL7y6xrXxM6UJHNhrdlmM9Nzt0TFbZ0MVX6Vs8Gl2IccNRzBbfRV
pnyNswz7s8hDYk2EMmBqol9SFAEwlVD4Y5TGoZ+38MIDttKG8wLBCnOOmUdKc21BUVZOMxxxaSdS
qCAEH0RtFN+TttVL56rodazRWpFXFVmGetRCe7WU3ZDWEUufoaqocamEhd6SojwfK7svL9TXumWf
9BngFSodtT8VtYHyKMIXQ4WlgR8aWVMzu02JOOiLQUBMX7pCK8fwFJJrw+Qea+y0H2QMNeFVY8tz
vY0LpzSDOZk7FWszOyXPJnWQHaMcl5/0uAhNNOTDMO1KQhMdV6QOgs3ZJJjEW9jGZczlTQt3QFrs
nspcabIalWwIOchsI2lDuENF/HbXjdE5F4BZCqBTd3WWLMOmbbrxxJqAEmEGq7dnaWInnwWKp1vw
I/jwaEpNCoth6oUs1Qi1K0ap1QGwZgk7tNxWYC1r0UDZkc7JkJ/JohifeXbUJhb1lqpNjpxYcY1e
0jo36nv9jcze+TGLbT8KHdY1bdJhVu4i85JPbUXaVYFFvRWAMmhPK9HXEiRzupVC6bbI6XuwNuq6
lzBng+9UEEuoReunWOjL02zLANBY4hhwkw+6YQBk6YamPRIsoKt+oi7hA/SidF+jYDhjF+wvFtzZ
jTnI93Zjyk95lhZfqBqu1OkJoGKh5a+yUcJHgOdWAEfOUufaAn4yuSFzHvVNpTeOcjqln/OuZfRY
+Gknry4W+AftONnftLLuYVEqi3Xfx4j0WIgwrzRhKXO6W2tSfXji1V0xVLEctM5Qb2lw4XiHv1Ny
thi550VaU7EiNJsAqoZm0V34H70Ewh8aLy3wbARv0EVzsAAkJT9IJ7/HK5VM7Fqj1+CPgYy8nRAS
9TDs7OqpF80C7DjJlgd9zFsYkqA5DE/oQIndyTLLqypB7eSuuytCeeOhvS+bJPlqQy0QHsSV4Wkk
MBYeWK3N931nUnOM29Bkd0VTWNpRRzEK5uY2+kp+QvzQ8uXJkAgntdqGKGLwq41z/a3potz2i7BN
L6XkQOyL6k66NEyOVpBOOgQLGx89mifIVp/GgaRz12FxAtBGqpRjIcAVumUkJV8R7or5xN5sVF2C
AcyLkmbRA05ana6AmYZb2Ef2izHkjuO3XWc/JqLsCDmYk/hWtllbBLLUpNd5ZFHNGtq2/AIXLmrJ
a+A10FvWxBm3hvEUWTqwhzytbtveIoNLtzp1n5VOOHrGoHdPEhofcbJQulOc1oEUKGXonKEmGJWX
d006+TIOV5koiWzIPGpk8rUt1aGzSUUGLVadwb8eVACp9NR7qftaj9L4Vmlwsvcl1LvoxqhJWAc7
DzA5cATPty9LCJLT6wy1/BzxGehOmL22nCQYqaE3zVKLJlMrslcb5MW0aVlEmF6fSNYD3v/CQo9a
Wj3wh6otoJcp2YPC+iH0BUbKp8nRBgX0a2q/tiW7f0j0KCxyA5prgPGGFMSiZ4vpSUojcfBQX02f
eX1viYHaqDzaMpz7UI2/qdZUNmSC1NWzGUWiOwh7EAXogik8lbAQ7U1tKAvBFGbYEfYwIwfeCHSP
gPw6rbE9Filz6Jo4MB80FXyPC8+4IIZLGYqrGA6ss4mNQUWlnqpgpwDswy6xAONq7KIv1BtZUOpa
2dw0oomeTVWwmpN1x4l2HHQls8h6GJLhoamzZ3DZCPnTnDkJ6KTASdSpI74U8qgRWjPy3PMbbm7d
q+E8IYAZx7DxTLk21lispruYiFDoQoWVSXx2jNPf01NZt1i85dKh1itSCLitl1ciK+yHivLq20K1
/QynBFwfkI7sc5cOOrDACriIxwnnsyPmXSK/LaLsrkNz2/sorbDwLrSH0U1m9XwHNsVItyOJ7WAn
ZotWUQokP/akdqD1oEKdLTZaZcNSyWKnfOSqDa1nRFX4FZI0T6PcWIbIazUeth60vQrYYNke+8Se
ge9Oy1ywWSckflt3mXwbASmgdFpoLfSXVO/382iplW8Son27OB2+oClM6bLM7RA95WwRr4F5jKBI
0LfHiFi7FrbyVC3XejdSjbI1aqk8rUbogVE0HhIrpe+27usnytGzAMG3FOLCekGt4T3q1jOsCQ0n
pVhzwITTzW482q3j2oujP8G8U24hulJkULuE4WoNNftxVH8xvBeDzHZZJe9lE0smZcHRkchRBzAt
v0B+aBXKRiMZAnZZmDfljFIDonOjdycg9SDBNLhmN1StIcu18ACgtEdq99jrsXqhl0XliVlNTtgw
JcoDU1eVHYyhV5n3iDYPkjjRiDCmdETjDKKSDHC6omSI9AuqvOIoPT9In/V5sYe+CGpTl66cAnu4
S6eIUYMBcJx9CwzKN7BfFeicplowbiy9IClL6vpX3iMEgIuk5VOkx8lN3YPjDfKxVrm/4kU5FBPh
EB5wa4s6tW0kd+jh45AhzxUJdBYRra/C+DqSKGCunUiHXVI889B0e4C2XxZjStl1qySa6FVDfU3o
XEW/TktxUUqSAYiWUwa43p3deIjXGt2t7FWoZxHYQvE1pS7mxSDxnxWNlCBfAkpyAh/Zg2y3CMf1
CiHxAJ/x4DwZVU8vJ0s67aFCBrHQIlUBUxOksvSbbpzateMJvhgoWTLOLixUe6YinMLn7HVyYnZV
WVv0dbhpOniVo3FPXHalkWPP+fcmVBU3sPARolrk1emnSTUpvyDGQAVrtMTvwCOl3Q0xZ1C/9NIE
q9OBI/0CZCz6TIC50hwyg4RW5vlcQCS2O+kWg18LYdKOoYGnYk76jZJRd3XVZugvcSy10QEmrER3
TadZdmoXe72VZqX2a6aE9KTMOvGn1MQNuq92iwuig6J4O86zdkvzPvs8EgsIjbHq0q3R90W6odUI
wTCB72Te5BYobp8OaFduioTiW+qOIsI+w4oVyK9mTpl5WpIB25ymZ+MSEAemWl8sEENMNosiASle
HNZHFdErxH2cYNgM8SML5jTfhjLxEid1XjTnoC9slm+7tu7GTUKVQNk3sPC7TZySKf2KDjSLN8YE
8O9em0unoQoWzvqtNocwaYQCdfAnYs13uh/k+IjVuTAGeyAFB936+h9EMmGqSiZYFlj/vHzW2ywh
RsIqXv+w6/rH3uaPMoT37Ij1MDaySXpHSGI43DtNqNPWZSeJBmMSgCHa8bTX7xQKbsQG2DIsGKBl
9cmsaSh4s8YSEWZt44dW0t7/9kH+0j7539sE//8mZHF+uBHeJl/al1y8tH/cCq+/8vtOWDJ+xTNp
2IhEZGR0+MO5QL9vhdeXkEnC1DFMnhKrhft/9sKa+esqZcQHh+dSxrGLwvAfMpb1JUyKSE/w0yA9
1P/SXhiYyffCKgM1P6nZ8voJV8GMKa+b5T8O1CWKU6OuvkFwiPfLvr4vbpVnUbmO8GwUjb4ZfM0O
9Nu85aTsKOZV23Gb7ayjc5zfjNPwVezrm+6qvM/3EIK/pl8V39jl99QJrdfxkTmgeekC2Sv3UCkC
Z8eeex/t9MA5LvvhK2lPFttKLzrkfnNpDuZLfKN/S3aAxE7qixODit0prD8f23tx6g7Spguca+Hn
m9KPvXyfPaqX+jQG4SXdEyd4i40pyG/moLkQiFP1vn1fBMlOjzxnU15Xl/FhJN2RZITLcrK306l/
FPvmVrrWXtWD7sWbcStO5ja7oiOwZam5ywL5YG1iz/yW3lQHPuWVdrR24WNxKzmu82p/k1YqrR+T
1bIDwkUxsTHdvPPtQ3MIOahw22tnY+zkh2i6bg61c/OlPyeHgreNruKb+eBcz4+cwhPf4ZsalJtw
D575YHpygHb42nJp3m/yu/Be3VdbPqDXefckqAXMwif5oJ1if/DkTXxl34eHcpMFaBh8Stnb8a0M
Ny2+iWdjVx2UjbORArHrz8QUMN9Jx/Cztcu2EKJzf7pQQ6VvF24gYHYem/aETAAZqdiuj88IO6Iv
uXLUYK0fjX3vmV65mY70zGq4yqMHLPSTuCMkQNO9EQrZ83IqdtTijnRhSDPZNzvDNz0aA3vh5pyW
dB/v4ZLsqm10VA/lffcZLufZvuEITzScad0H8V4GxsVpz7bJ1vStW23XECr1NYLh8pQdh+txa3+b
z61whyeaq+70pB3JDbi2qUPS0wLFJu8cPiie3Z18lWyUQPbrbe8pm/7FPswHUXq+YwbFUbmW7hif
AxXj8jrB3blR3OrM7/uJp7rRxjwSyCJviH1Itrlff+pcxW0uw00C8hcO2BUnDUSe6U87ChMtrMD7
ifyiciMhpUi8+jRsRrBBLmUWf/KbbeyTpBOdbwrP1b3qNt3A6dtYu/zrRtxDiTQfVWJkUxp9nKbP
FRRlF6WGRw8rUAPJYz1NrODn4rwcy424rggLZHbnLb6mDCPZm6jzoiS7NpvIzcpThlDHbZnozefe
armTv0kqGMGVr3ZkA0yC8KTtJu0s3JvXbkOXeQryI4osjxq6LyjkPgyX+c54KEhxKUHcHfl/Rubm
MyApr3vtfcBfD0gQFG8HDXdhp0LyGmMxPxWNXw7IBoRbgv4c3NE5sFEW805+naByJ4xdOQi3a8TP
S3NYnkrZTZ1DFKCNI3ftEL5W9/0NE39cBiY70enQ7MuAIKP8kFwb9823RDXJ9r0LryyeS2IzH8qT
vhWITt+MB5Aznd9d93fUkyxP0f4vd+e1JLmRpelXmRcADcohLgciZEZEanUDS1XQWjiAp98vWsyS
tJ3Z5mXPTVsbWcXKigDcz/nlpr9Mp4X4PG89iWdzA7LsF4EFycpxtKm1TcXYkpEWYCKnMwPFJGyQ
vSXZx+gzBv7CJ2t9NBs7mLbGY3fgFfasJ0BDjfi6+m6aAvZJcu49h0TLU31rAkN4VoimhPTmQ5tu
knlvF6fiI31Q9tbWhdUk73A7/yLh1lfb8AVsnwkz8/I7JeSl3rObCjyRxgefr/pKrbVuvliBSyf9
T9O9KGFOlsm2wVsHCLPuTCvUnZNRhNWnVLzU2pEfU6TIG44zEMcbHIaH/O2euTqIsVCQsazt4GjY
A3giBj4+xljtZSmFTy5nQkcC3T4yKKIv8pg2xsZ4GNcdLYuzhsLooIeIdfg1b+bR1k/VE6hn+TK+
pIy+ZJM7u0b6aufJrXrqaGV7t62tTTQ4QNrGsp7JDHBh5mOv3pG6qNLaREZnEahVsL6ObiDWbW35
+X5xP/islweDzMidfJAP9jPPlF/xdJ+HexWfakPfvdcdhrs8eKCpRPhIjypm0s0ivxOkL+5drATy
pX9R7+i4RSugh4BRmTdsR8XfGWNQPSm3zn2/+3YDchVLuExaEU6K+WGfVLIPx9f2cq23Z4OP5EmL
76uNcRnpYGfAf7fHpxHaKm3trW5lfj0p/vzFULWtao/eqX0aFD5t8fcyXEIrIovzREAoD/Ij/51X
Cg/vEloIqLfk5dBoXjh04dicdPdkfbJJeWlAcKsLWrXn3PBQK1bWi0GwvLFtEbBpbVgj/kk950Tl
B52QbF0skAEKIMsr3yjPgRvWy1OKvvFVu3TDuxbv7cEf45v+lzGA6jVfontyLyI/jofSpSd0G7Qh
OsILnV4gDU9TGMqvEs1opnq8id6MhPwlXr/RVRbQzo0eoKhIwuaEzpPDnTYR8DgO1px/cTduhoz9
aKLaK03VW24sgui/etQXTvVspubGyssXqFh5qsYgf4gyn0WaFI1qq0gvO4x7GdCX9encO2e0KGkw
nNoc4sjTP/mf4VQclpvoIvwyaD+lJ/b8UXypjW+FxY0DXw0etmv2FreL+Z7sx8+GoNHj+Gncyp15
FKYnKcBDJ3Fb3zjoPF6luNV2VjAG+oa/q/QNbWPPW/5PQgfRDhw0SnjQ6k2V7HhWm5RgOc+WO+GE
dr5tIbXTQwQlXeO1fZG6H3+P+whMhRpqOnfLQ6QH+byp7e0hOfCQ8TRPJ+LnkSuOuzT4cHbE5Wv1
xnI20jpEw61aH2C95yH4VjvQn+1fH8v/Bfrq34iYQuv939NS/1l8/pmW4tf/g5TSflOFzair4WnB
SqwhDf/7JK65V+YJR/i1PBkv5nVX+6eeXP8NjTmGtKvKHJ/m70gpw/0Nn6GLFA/TBYlu/Ku/Qkr9
iZLCakymDKJ2MnNgp/Q/TeGkilMwTN0Y0ZDJdJcTJ3p9wzOF5qtm/v85eXXjj0M/QhdXxbpoqhjW
+ShYUf849LeizMx4yRN/6GrzdXWH9FO126RlfB3rk0MJJ1paeqW6q/JFfl6VNDGUsD6dF0R2xq6s
Cnr2CE3ILnMEChXGSc9Z7o5NdmeOsHxUWljItSPDLY9onsoaXru5dkmoFVGNrrgC+kQxvOYRaB92
14iNdbL0bvHjSKuBx/SsfKa0rkS93WXGXU56wa0ry4mfpUWUDVlv09A8FCbHoOmkr13UIIa5ygE8
IUYi23ozk6sXpU0DfdxVZJ4NeaS/u4ZiAwMRVvfc4yHQCMcjOt+bIVEojRIKNSurMlDvimRKsX3S
yadz3BX1Sz9H5RFVC3KSyqZuOjMQgaPXhUYBhWwho9XJpNlMGVvUU5OtozcbFm36yey8ZVjR1uGd
6gFxSehWhbCaO/Hq9FhmQPYL3cIWq0vLV9aqfQa9mNMdrZrT5K15vNzZ+VCVVwlGU4OTKe0bVFv0
krpzUQeqIBiIuiu15+JQ13YhhUTKd1NNSYfWE815AQCdqc2eh/KT8jI6kGpzIVV/bHt0cj3L5sS8
6Gp3UolLY2cOoheUUmq4L6WBkKuVI81ekIskyg+2Oano/axx9CvZOUee2kYlo31xH9E9cXLSaCyI
NabMbsIJa1vv9FSYulcOuvlBqYOiY328NiZa+ZJ0m6pb2ttFDtNn1snRJOZ7HUavTkf0zKUJQ8Y8
7+hPpio6mptXEPmJ+P1kO8SS8PhayuVpaCSpyaLCP+DBL0+XKUoKEoKnkrZBrJgiEIprY5fFyrY1
BrP7SRu1pjZAp/c316XNLdIl0vV1ZpfvOFOQ2i3Uzz5WoKhpQJlph7SlmXp1p6kdeh7KD8dXUwqu
O31JdDrvMN2weOa2fI+Tmaszmi0Ixa7uuEDi1kYab44Lcq/IlC6T09Kbxd4iKyJhsNeVTyezrjSU
ovTQdpYdMTkPacI3S0XvQNA5VS8MDUVTU/qhtA8GcaF0G3Qz24ZmzNRP6Lmpz35kV0SN962cPx3p
mjnhx/mQQ8lRuhmiQmlrqsFSaFyVITIHO81pgyEQRf5C9EsEuXQK3mZ+jEdhzLLdWWnS28Q44rT2
amVpkJqoi6v4NtiittHptnjsh6tBhKOLNcAwnPxkixpAOldm51zOlZKEySrab0J6KN7WIo0t2aFw
aQkhX4ePxnLslP9oXNthAonzLpcB4EEfGy7UKCUgCRg1Nn6kIcrhlDWL3W/mBo/tlmygVBxc6IfH
BCBZhpR8d9UGGdXwhYKfAsVxKlUWnAWhJiKXiR5GSnJHCPX+Wh5tWoX1jmiMHGwj6/TLQK73s532
6mND1Pp97CbE8qvoom6FS5cm/KWjt4HIDbsM/voF/b8TNwPo+h8u6uq77ro/6Ef49X+/qLXfSDRB
Gu3CdV2hs2tSwT8u6t+IqOOadM1r8oiBjvIPFzXeX+52G4Ms7mP+c/80fum/YWIF4SJBiX8OLPtX
Lmr3z+IRjGMYqhkhmBe0a+zKH69OSCuFQyTPKDiu1c90yuxb+AbwVgsTyaqy8/dcF/tosJ2nyS6G
XTS2ylPUNjetocZbt4BtGRY0nvU+K5fpYpvS8cxpTp/njgslJaE3RJXiIKpHWJ7N01epdu9rTFnL
pCx3EU/o1kYXEs6jCyin11SbWhRCqT2bCBK37r3T0vd2dt4auWYBUUrHZY6eVCsxNtWwJNsI2YHm
lIpPoNZTY2njeZXZT8QlCHND8yHp+oguypd2mSbKFBb7oOv1sDXgslFQa3DgCrP9oM3DF30dhMEV
1HjnQES0VYSunHt6dihU6eDVLjF57JtSW5B58uL5OXWyaBqpX0OEDdAkh+PQaQoSlbEKV8daN4Ps
4rCpDTop1wi3Bf7cXJRbAuqnx6xoKFFpvqNceaERU+eTTim+nbWDM6fJY5R31N4wquMpK3ZK7rbQ
IM1VgedUx7/+1v4LY/W/9mL/Gw3f1yyc//6l9uoeTdh/YOn8j91Pt/7E9ZRWf3jHr7//Hy850zPE
H3ZvDQn5dYL+r5dcIB7DBX71uV/90oLf889pXPxGKBxUBwMrqmjV+L+wuKn/BoxOLA1J7kzQqMX+
yktOfMef53EiIlDssg+gGEAqxnHye1R8HqtGlJNJ+tmEaQ/uyYwULyoL5wRXhMKf0vD+DcYtBl2i
llUwAq2jxV4ezzUSTQJfNxmZLzQy9qP8iAepPfUJAz3VGmsl/LrsuiycV1wW4TAJTC2zMzDnC+wq
zr6xCsl+Os0u9ZZMgSuzctR352s3ZxTALKu/rg7rgt9qRXM4TtR3etiWi2dF9LijEb7FVN6iVzGZ
OVwD5fugijDlUH2+Mssv6Mzym84d8WZqhSMeqMNg0ItEfsXNV9rd0YWP4OrCBrGBTdZ2GqYjAI3K
Rda6UJRNgRb6gG2p9x2tz9JQvMkprDC2x+6YmoX7oJaudkqXCMTN0vjPGpUznSWtH+cUdRkVodnE
zMFkUAJIjmu7HXLwGn76/DWK4w70tVaYPS1ucD/NEblSGrmktVfTpcR+bmTtfafI4VefVGV0LEw+
d/CWq42EVMRrLQQCIgfpSO8au9Xs1egmh4ObqLtRIwAVlZzuyKKAyrMbN32X0DeglYPtXowkxxrS
DhLnSjJRJK5kvfWudCUzxGhX01edq/aXYjbr4k9V3h4HwRweRF1q7+KIeFAPVwJ89lREyZOtGAJg
zKbaOJjUPD+XTjmce71XCU9yJpRcdkLZEuVcAzAFVKV+Y+VNhD1wjKjGrlL9We8UdZ9n1zVGW4pu
V5I/3Pl8+CMKu5z2V08jBuZpKjKmQt6L5imzy/izSpDIeWNU2/Qul+X6Ujq0aGGZa0rgRpIBrn+0
qrLx5RUSH01Vxe2KoUsLSLKw9KCykBdtuE50yoeskf7Uta47O3SQUx2zZVlir+lSVBxNliUaAGQy
PNDtwY/W2iPOrMXN9gX1o0jalnb8pJxdnm1rzT9TrHzn2bKwS5ZkPdysKPl0bxRW9DCQ5mV5E2pA
zUMcX01+1xapEVCGUr7KSSyU4pbKgoLQqrYIGdbbxeZLxIwl7fee0ijLp96DTcGsSjJWVqdPHhTC
a1bo68X5SrNJeXHw7LMMKZPywY+03FW2Hk07QcsqtSnWJBRUSDI/NlHeaCdD0mzvG0qE87YuqMIJ
5tjSnkVrA7jlWMwekWCWk68YK+IRoUx1f+jIFFbREGnMiuwEWXvmTpxpOqJ64huHSp37LpPrLZU2
1QtaPv3Ljcrup5JGq4XM4XxsS37XV1K+lkKTr4Wq5/cGVdLLlh0EcXo/J43c0taDplDXIlp9Jo0p
PLK1HueRmKEG0EFbKGsK5Cd+RnIjFJpTyDs3xTiPQZPeJRvhdmeMzQtLx/rFoE/UGbqMLufnVBvb
aw1ma3cW1IYOBHccML1h9XXayvyWTW6+0VO1GtQwd6xauoPe3MdXF4dpW9eGT/FVcu0/yt07hFI6
fUKNxM9Hve3VCT/bRrtFV0LfYGpG9ypHGN8KNrlrkThJo0p7LYkqloXUn24e2uWGt5UyOtdu5h9y
KYs7tPML+kKVvgSg1Mq6sWuCV7BQtUSjZmsu0ZxQVh+Ium2QTql6c1QoQ6Q2sNPYOMBviyRUHG3G
L6ZX+EJEilOeNpV6pel8TuubjAYh4buzwR6qzBlAQLaqQ3ku4676IrntindKOd5FbkLAXydqca9T
cPvTz7mh+uaK2iqwHIO7YCWqAguFu66Ctll0NgfbwSWFnCnKFOrm6sQgW3OlINFpsnrxXazNnOix
hUnFnjt5tZ1A7FMlpj8jnC7sbYK02dxVRuw8KEWOwKi0mkJsFEdVzzxYJeHn3ZA1dy3WmCywe74k
X4tj7Rc5AjrWyLgU2cOK2QIv37IqypPlEgF/l3BduYCY7aCFBP8PzjF2RdwEstFcJRy5st9dSdUO
mGmKNC+37cHeKKOin1UL/1RdE78cuEpCPh79D/PnWFWE/YxmPe7qmtK0yLxCyRVFSV/UXsnLxLfX
HkVlx1QcuZdEHckm6xReJy9Fz5IH0Zgk77+bR/4fconrrf27MBadXFeHyEmLgAigQDTqf7zVzUoK
znGqlvAr9bc0YcJ4j5YdKDZFhnpWiaCY3OqIAdz2/vrE+K+Ng/9u+ojrh/g/zIQ/xUc39ox9fwsN
+ZtRgN/w9yHQ0H/jKmE1M66xh6RFsUv9fdPTjd+IKmf8Mgl7uSoU+Cb/MQQKBBAAmOI6JCK5Qj3x
X5ue0K7uAlADXi2i/MgO+StDIGFA1+fhd8+LagIAottwmThZRDFN/vF5ATYDZ4x0EVC0mZshpx00
9QwFVIwrt33fwHFY9lY4hO53o+LsRRFfJtmmBpXga3Hk9rK3lVm941rlnnZXFrYaqXK2KHuXnm9f
b/Qrz2chZevVuypGoFtyQz3YCntWIZHNInI+UPrCgJkhk+5VruCZieQK1CoBIXf9wam6LbbB+QkD
Jk3aq0rluNUH/CrLdyV8/hBls3/tmN4A+4FWOkOzeqUNjwknVd7Nayx3U9m8NWZ/xwSDrGCkkxi/
+AUD4bPIpRl0UaLeaPoKgcL9e9XQJqFqDxunbZqtZTQcYovsj+XEZNegYN3UfENe3MbySB/Jt0wq
J6zt6jEuKO4oC3nSUYTdch+3W3xUoHNaVx8qgj/2BlFwm6o38h0JrvWRZwSJKa5fRmtamulMSnc6
KnB4wWQ8zvloFBxFSbJx6H7d1hJZL/faSgZEolv+1LXZs+ZgE1YxDj4WbW0dSU+JPEzadYCFhSZs
WkR8Z1oxWabjr2F0doObrvcVaSKmNVCbWmpAeY52k7UrvHmt3xiWthyyErM+yG2bhLG0cXTmzk/b
6GXhVSg7/RFBrcfdMD+1ufmNIbo7DnZf0+jbYYIjvXNHtdyHUNZLRW6Jj/RN30wVtBjFai0lq2ix
lRlnuCR5lEb42gA/7m5nY8pPil0D7rq7mSWbx8Ao3P3S1kOQ9BlMfmS7u3Qd9xg4kAlSHQlXjRu7
yXNB8W0Bzzakx7TT3t2kVcJGSYPa5OrU1utgIMtgVRLlcYmz4ZZJtnvXVMoF07gtdolso2Pcigal
NcJF5GXTVh2sj0wzA5JePEx5Nxi2A7NogzxHoUCW8EY0/Q3DgN9q1g1I7CGuyhdLMWlafOO7QNNu
0p3WaU9zX2WeiegBq6TiLS2FvbG5m6BfLmWFZUZDqb+LjLJF300Lb0VcM5gkSSq8FrA6vJ5m/zxg
m3U8F5PpoUhle0xnpXuamJKLFSCYV2tLnEPl8+kfO7avK8Ttt2tLRceob6dO8gkSquq0prNjz3Uu
vREbFAgOVyO/nvl9PPahqY7NxqS+FrFUuwx+rSvDDW5v49CL1mxxmLZ2iDUnDkt1DrBYMn3kmDRN
bNgHs+ed6I0pPdEbi6Vk6CWLZGJ9y3xBU0tccdbjpTbqoCq4SxtHv6ZPZSoOBVYrQJ4SJ7QG3Yw2
93Vo4uyWUBniSXSBXT+HqYympPOlMc7bfMU7543jpLKeDvMtD/cNngC0lMwRnlUrNUoqGld1TJN+
n1HanI2HghCkQKOPc2u2CipvmqfowB0LcRjhZIDfpWcUUm6TGJM3HQsDhdfZcDDsD9tq7eNEHvEO
HzMD1tLNp64bB54p3Fwb22yqYMRTRbfMqtylOv7CYco4iRK98hM5R2GXWk8YPt/WHhkEKN7WzUt6
QSc7zCtn9OgJuAfAx5gd2YpfuqIKZlHaG0SOHLBYt2/SXslIpo2IY48iNksr1sS5brDm6AnHBRq3
6JbUlDN6XYUvBR4ltZQzgttfzbTwQMapP6X5u+gI3kV874HsWyfVloIxDIVXFk3iRnGi1CDniCeX
TZzoHnoKLlNpMS8KFFNYTyt/astzNkxkiVC1c6YjoXjS7Gs6kgZXTWCv7c1KIw8d02zYdgYhS0bP
EoSWdKty3+APzjH0T+UwMpCbNsaaAjVxZiDHmwDA8QvXiIlNSgs3RdR/9KzPuizDPNEupVu+LctI
uNT6iIMnjPGazuRBZ5Xla/DtJh3jdDn4mYsoCwiSxkAHH0rvjVb/SaeOt5BY5LrpDf0r/Nk6njfn
NnbTg6DTE7Uwb2V9x9SKv4aMGE/gKAgaDc5hnAQkyPhWpsplwINjJg+C/brIFsjAbviqF9bHwlFg
QPgLzm5xi+uLOXL2TQXckMPJX0aWowx2XfucMue06OvgiWRYZ96zNLmj3lu9uOwWN8ytQPNFvVBc
jE0hWOZSMqjXxX6xpPvYxM53Xc4lMibxFDWz3IrWnfhhoQ69SurzdhHtdJy0CTX0JEFf1OQXT5iz
I1EINYNom/QMCVhCKaCziQZzmYkYmEEcsyYKsryLLhBA2Dl6fvIeaUjJ3nZcquFEugvydA0n264Y
8vSktwtxOLoDfJksMgls2Tr3CMLjD8XKtWfLSbmr2ow6YrMrU+xEpU3ulqHlB3wR7Wk1VHSYGUKt
YTE+E3uJ8VJl1mdH1bjXEyqwNVzJzGDMih32gy52igX9irpJuvumU5ZdWxXtI+SYe15stblQf8Rp
keS0KLsWCzS5sS3P3PWfgRf91J0svdTF9z+6ZewRL2nd5pl41ZV+2ZcW+i/Og0NCMPhbPfYmJgM4
yiVB/WYV3XjXdQ3GcTUNcrTwX+s6471y9K7052QsbxKtB2Th6N/UhvNQR1BfkTN8Uqs1oOHBUEPL
O1HW06rtY6dpN3ZNtJliWeXnRDXPiQfrvQa48fiKCHCiyU7dtylZKl4nnPukHO1zgafUX/rV2k1q
eo6c5K2M9GE/N+tbJcpdMQ8dLwT2hq5js5NLrj7KbFb32JeK3bhU1aYSc/1SlrXw4bZdvvSkPSly
MihlT1ekmXRt3sxsSaHScKU1dnc1VkiSedQEyLqi9zcG1tvKlW730WoumVvhT8lj1eeYkOhDCQDx
MxAT5LbdDkqc9cgVwNtscEblxfbyQWhw/Va5abcxG2dGHsJmFzg9iEefuHFATixKU2oDQtoE7/LB
TjZdX+bbUWBPYuxa93pRpdtRk+VzqekTNhRurwmjRphOXRT0WIS2Lu3jqXpgxOtOfczC3DJYBtIU
J2UAp8d68QTyGti6eGhrciqS6aHIVS9V7c0wTLdFD1aZWNFtrEXpni8RWMo0cYpo9DQl6vK4rrnA
cg9/i2kUuqPOvpw2toJSjNWhr5LplmbWi7UQH57lxJT4ZTp8ZsQznNdeUyR8oFaEoqHRsUji26Gb
8heb6KUno6wROFJv5zmwnkzOKvraNK4fCz7FGzfWUV8J8KyaCB2ydjCEcjCSWyHcifEyUQKatefv
PHLUY4snxliJvSa6HAVSVH7FxuwNVxuQcJuNnctz5+oBVbqeZZFxgrqudnhIRdPc2/O6N/PllXiB
vTUaCdOAGfZERlBUe9Az55UU4xcpmm0n1DO4CMPdHG9Va4IWVUlNdRYzwWvqbpeknnZlhJfBEuGy
otyc2vFOjitzW9kfROoeNKz8TiSjQE7ptF3X8d5prDAXBVYTJWyrL3W0gz5RjznBECS5Jd17qTjv
Y03AYEHD6OTUT5NT/nIWaggzC1cib2slnbPRZNJfe+VUTXDiznBAGUNMWkwDXP2QKSnXBYkHzap5
4DL3sYzLn0kWVlDPNpLMcRQ3TT7SF5dY2bFXkvrc45vkhCd9KMVHNBHF6ynkA7FgJP2JDkJCoFTr
QuPNm9Jz/86lrvumCTBSc9bxI6XFDt7pBcFJ6/Uap9hK6iEXcn3ItXpbrq2KoHS5LSDXgcz2dpOG
FSERzPF9TMPbUpwALIzd1KRkYdAasqvsJr+dV2qNY3lWpLgxUDi8aXKq3wdhnuMZhiqTs76NriXT
XVqRO6gZ8X1ZSvVDLl2xWXHUhpk6/hiQ7iEAbuT1STwGWjfC+Ue2vCw5GahuRhqGuwrjUpbm2XDG
u/lqvambTPugLrzZMEAlPxlstsdxk31WRFnN1cT5hUvDm6YXtcqqJ1drNtIEM6qSrVahba/5oa6Z
eghlpG/nzXwu7fbbIrsWor0bztXKTWqoKbbdfCLMQVg/iYZReplq18f2t5GtYZ+WunAaz2xaQa5S
ZBzSqv6Jxt4OiGbQT64RP/WUXaeRSbrJ2H9mGcln5VgYIRG53TbV8pM+ZPGHm2HOQuTSZ3TfEETn
R5hSwgKM8QPQqT+KqUs3k7OGuZHKkNGTwNS8SC5zb29wB0EtcO2VuwV+rhf1ybJX+bAs3Z3lEI9n
V+1dLZIHMENyw4YT4BUe5jj9FGS6kVWShlJxd0pWH7jeSKNQx/QAM2+esAg2e46j9JgYYEhODxqo
lsSaYQ26iXomN7et1q1JplGYZo7xEnWzih2ntj6q1hjeOlML/mZQN5Qgm1ybDZ6CCfQzSSOeSwQr
PmvQzpTGrrhmRY2du+u4f7bkXuJMds3JG536aMr4CU2Kcpid5U4v0k/LJNpFLZ18a01EnNUaOXTi
xxH5xyAlEvvZsB/TXFc3QjBG9w1HUeQaKERqLra0nG+A04h1zItbaNZLFKkUeQ/GTlM+plLxSmXa
CGlau1RvDnOp3AqA+g88s8C5elbsHRPbWanw/pHyci0Gn/JdKoXxKGweYE10zsYyhmOHwgTqo6XS
qdFI+zP0rzHt9oZNizdOo+xsrgRNu3Y+gh+PzlHq3YNLBXwoot71art5J83J3TmTY+3AsQtWnSt/
nGmcre56ayjlk9AqO5zMBhIIqSp/nwMl4bgSa/BSZep2oBtA4SlL3XEl0iA0mfGrAAqhBa2c2Z6N
jvQlRyVoryvNJ1xQxZPdaz3jl67sh77oX8zCrm4UW7S4p0HsBhs/5jAubROAwEahOSUEJKYFG2qh
id6vSj25TRvk9gS31oFMGDkGUU03Ndf8D37/bIdRkmAYNV1uSmE9tQQi7Qy9KD+jmpysHKtn2K5p
9dPRUXUgILJCOmrmwaJHpV8aZYJaeywDQzcizhyDrjSryl/bInPfGqMcP6AvATdT8UMdH5yOU8Dg
1Ha7AX69NhwBmyQlIivCvepdb5bjFhtcj2g4aQ6qQ51MVBh5uJbr+pknjbJtFeLuxNLIyMNM3Nzz
1UxBX7gk50UpVmLS8KhRR31AYuVkP5hjBjpumcmdzGrjfiDFqAs6ZaY1Bkx+s4xzxTezYMA1xXhr
TG1Dx5vi3NSVKtEJDfZxVpLFh50o/NxBALZkqMPbuWcAqTFcKgkRa9XaLRtSw9I9AYXq4+Ro6Skq
dIoiFTs/ZXoaLKWGswgn7iHDa5zwR5bTKxnt080wu8veVGt1v6jiIS3aLbkcJAhMw7RxYqvh3ZEc
rdVsou+t9AttIFzY5LCbJFRlGR/hQtVnQ4bAp2m3zZYRpiJyQk12dqdl92OyvhpqeYrl2J7VonFC
o855MmPkv7IetO826giJwqMvz1ilyg4rBYwF8qG+eJiL+bPJaaFzoXgfCLgtKHuwXRDvOHq75hER
oheBIejs1tedvt02iVKGZVUvYIQ9EMwcSfu8mLURUDP5pqdOxLhtT3rAgnNyQaC9mEhNBJd1pr9F
I+1msUX8tDE0fG5m+maWzeClkfoZiQWRFB/PkXmTzHKsph9DU5CqtrwRd3njRhGBB2JCLz3pJDVY
y0GpjDVQe9tgFJ00k50qXg9E19m7yc7UFydXIJDMWYMD6xRz3reyiF0EYShToixOA63XYmIoQS6G
SXV2Vj0WLxSNJrsKwpBPTFuPHQ/3MQLZv+SxOd+nWWK8OIV66SgIjTnmIg7mdoXidnpabIa4SkNF
NOS+NpF+I9V14ilcl7Mgw4Kdrkru6rotD+pqoA6NFWOTuChdGM8y3Lty+AGliYJVm9eDqSRY7EcM
8Jkij1ZmKFu11bULreRnhzG0rZyNYZCtV9OX89hU9a+aMQ12gTnBzyQums5NxLZb9Swcl5i2hJz4
XIKKlH2nsfj+DZ32yCNtfV2JK3/uI7KhXI1FEqmLKut0m1cihagZHHljuO4m6qwI5jLxM4O/s2oz
b+eF6bcYe3kNmvmh0CKU+XOkb0YliverTlp6wx7yZmV9WAzGuuuqpDtCTzJGmeLWUrVzntjFYyN6
9qUGRTqqR2dP/R6DJ3zaKbJa46jTkHSyZioyhoF0rZSwmUu9MEiyhOrXnM8yyPQY8NPsdiMZyLiJ
axuvg80XXE4fqm5/RwvIXJIy4eLMKdX2jTha1PWuxds0lyo+ZQ1coo96a5tNxIcUOQ4EAkXfZwqY
9ehR0dIgWg+xrANUDWbPXbxqd+ij9nPbk/aXI7KtWtfd0qOL0UJr4SSx8QzDpbWqE416F+kyCS8q
0r8WCbIJ1OK2is651YyhVY7PPNLsjom4KyGQvMhVX1nMDq5kCLdFwHEzbWsYnl9gGEHvKg9VadMx
Nrfxd0S5eopIAWU/QTXIAHVPcoS/0EVwGCbzXhVIFysz/5UkTH5g7tVzSUYhCtSqDchPmCBFKRGv
smgTyfy+IgmOVrNIvlidnp8HHZaSovbeJlU6DiwteWuAU2Rj3isOPoDyUCvZUVX4IN3C/dXq9QZs
xFfylS6H0dK9NemPtmV0rPVIjq1BswKh2uXB6DqYbHHjJB2mzAwrCzEeD8uqDeESL69mJxIce9Uv
retJU1SjbdogaS0W3UsU6WwlcPQuzar2ODeVEk5NcljsZTwthLDhicHLlo5xdcxd+822ZPStg3LK
aH3SwLYfY6tIrzeooR1l2X+ymkPMZ+AEfW5zlyyptmkFrjDm3wqlTGredhEibebpNGkCgov/D3tn
0iQ1sm3rv/LszVXmLpdc0uQNIhRdRvYNkExkQCbq+16//n6COvdCVhVYze7g1bFicICKSDXu2/de
61vFfAlSIG1o3ibVF47BWCaV08U3Isa0jVdeqhaVpij37dDMUMeYQ9OIS3ssL2huo/yzdgu0mGXO
RHYDTxm3NuA33H7AL521IQ1MFtZnvBwCZRucCsYABPNSZ9WL7jzrukxCI70I3ITBcuDG7rMcVFuh
3ZPll4k8FtevzSb+3CXFdGG24bgdDBlh3O+Rb1fI8N/N9pwz0J0+duCckEl47wXTZskgM4kuXEPd
2wyNqZOiS5YMem0Myy9Xft1D4dTh1pqUOKRGKnhXwVJiXs8fxiKNzgsilW5jeDaD6CgQ/hAMPUID
i+kNmc64FcvZufUkxzxXhNFZVF1C6kaiT/gXfDtKkOOTjnzXL8bZdqyPVWRndFQQuyGf3FQKBrfz
0lm8SsSJ0wubX/s4wbJFS/nGaa1gYwBK4vYXzr7qGuw6M4hZbzYZ+ywGKd0N65kXVe52rsLogLT8
I2mFdzCuktMCim4XzmN47xlMoJhwgXlgGQJ4nD4FQUIxUjEZDlajFBUYq+uYHBacbalTXDSplV2Q
VfYecpFEgZ4MPiIxdIVBBqfYZM5BtHQJpwDGp43ER9aanlt0B5XK+zIM7fSpnQ0kRMQ/QBRZbLja
S1LuNLhD3xy7xUU9EvR3eT/fMuVm2VBrsZLq67lrxp1VjrzFY5mN1HLmQcVLdGrD5InzzRMPqQk+
I9uUSjxHZrBz3PCxd5dTU3h3xKmprzS9am6ZLQGN1rxBUZFmGMzgmaCcah7deXJOmLlfkKbTMhpc
2t2jSo6ltdIuAqhKk1NdJ5P9ai3sxrXRqxuEA2iRY00PVNCADhZBUTDzRPeI6D/SdS92cipmnu0U
qgfVyKY10TXoPmJkk0r72DelX+oWfoW1rPwcAEBGdwragFmRx6GZ5V4RRQUxvJqgUsBJBFc1LkAr
69LVt10+9ts8yMEzD2H4TBccbc3UpHsL2tIHD40ma4wIvvZpZrCJ58YH0cwB+wnb+bxBS1Hcp3Wf
fWDshpuPgpYjcnHVTvHXpUIIlBlfZEVcuMJJ8oz05SOt+f4ApfjF5elmW9+YibFZan3KzJjpSQoV
/BiUnKO7pfYOHP0fV64M3W5KnzJ2X9j+sl1cYYmUyy5zg+IqUfZ8pvs+7RrRNg+WTs2r9Q52Thht
bbIDNl2d3QuB77FfAVUEBmyQmgdYfI0MkC6pFhuXpK48qQowMm3rO4OOd0s4nFq9wv9BFIHcfdJT
cTFGOG6N9Bgq6FZZhMW5I2QazmXzDuIwuXhcbErmpN4rL2A2W0MTtfDP8EJY+Y055QNH7fho56Bh
QgsOEKKh8WM7CudBqk68GxOyYcKOHDGTA8I9iWUexUgKgtxltmGZUXTJqDG6r+cERQcjqjthqv6y
7UrHLwfviPYGo/sUki4VC4Nuz1Jljy2Fop/XAdKl3DNObuclD52btHueux4jczJPWxSV8z53cohx
val8Mer0HOoaN4JhfmG3hP6fjOzvDcNMZCq0P7wyOHR1/KBcQ59VjvpEN+llBQRsM1YR9WzWvguX
tftmVn6r61dTdicJnHQ/53H11ETuVSda5btE301255uV4ZdBs1G2+amHmoDwBwJXEsprMxTll8Lu
SSog8Bo4d5Zh7+Us2OHiOPEwFteuju0zLqTGr3ChWnl4H/DFLwDFbOd0nWG1LdolweyY42VhnT2s
AGzSmDir5H1XF7ytwmH/Ut1VORnWRa3r8ViVs29MXfHIsbDdWqP5aHRGjJuivC3Iz4C/zngg9ECO
Opym4AIxrYoAGFsNoh+lAnq7OanJCaUsW0zAGcmYvqCji9HAYPS6A6MEXcEoBCzX8jnVxgtULzw+
/NeYbCY4k5PauzKLpl7oo5sWM+J6urJq5rh6xrje96/diL2jLDijEwzA3yo/gI2FOmTQiYU42t5G
WLOnJrqAA7br2mA3kODk57SMt2VtPtZRvi0Iua1rDaRd4pa6I3xeX7PpY+o2AdImovKBl13WrYw3
QIt4kpsWoVQenkwXtr+jecrSjnkEGkV2TtWeuiHjbNbfeQNhI3FbXsZDDQNbx1dkIwimonmKo7ym
6zFiZUWFYD0NDEuO4WgkN0FdGD7eKlq3RtrQFS2Ue9FN9JQ9jkdTPD/njCxC3tATV+jGHS2wUG5B
Z1eobWzmUBnW0Z/FkOY4toF1kFHSv8xJx3F6Crv71FsqalaEhLuknOiYmkSK2kWJyX8k+YRQFeej
TUPwLNuBhnWn921hYQ2zzjS2FWItqg+3bKwHF6w+02sw9hYpjpsxLIqzCz/uGlAVqIMEzepikAKQ
z4XciJreL/av8Fjl8hYJbXPuZ/aryEY2CrCFYIYSF5bvFFb32ZapdfQS/TyuS10aZLABnJ6BhWbe
mBdmfrIQIu5wKITnwGku5FIYhyKiQZm6z23VLXwr5Jioa3fY3fpdHbPKprOhrsYlY/2PjmHUvLSm
wxWZt91UH5Iuu3c0gq7hTINtG5nzo6p5xWPGvVKTEFF9kNygeCEAKcmucJvB8JAfgKTTzK4fyKNH
qDrzfBot5zO6vx1RNCb659Gku1qbB4JrNnqQ193kYj0bhnKLd+g9r+vFKLoHsJAAgitwda2moQby
bh78nMi2hPeoqNNdZXaHaRTr688wGOEexLl5n+aKTgL7WFuxSoPjRDpADg6OidiQn4m2ISSGSYvL
cDAkSwHT0IaEyl0taZgufPOoqw/LiEnfG7aFq04cB2gvGBcRMbTMn3N6+wwIg+wgKTRPSwlcwcz7
jmcmL+On0pkwUBkdBMmsFFsapbdYjNxDmmbTddQFOxNg3jGxmQ7RVuIaCvG0jMYhKqfiFjJgB0TA
Zbmy3OjG7Gvgox4eL7Q3s292vTjqgF5USlvxSo7mR8cB3g9aMD3xbljpZRzm9a1CzLDt4gS2Rt1T
+cNq3Iq2/Txp2ziwNN4siId9g6Eo+7b11LkMTqo4ykC7OIgEihKBeBJ4h6hJn0mnynkp0WxmgnwJ
pxWvLkyxm9ipzC2x1D2Hx3j2LdmHtKwd/X7JMdaPGXM9eukAhw+6rECjOhzB1bPiiFKWBcSDBv8h
y51LA0KNld/XROTReN6mLIs7G5xzQCiSpbFrSTd+4dyya+oSc8vsHcO4vZCVU+/cFAA4vk5E8C1Q
JVqVQbpR9MU+eGDLVQw+ZhiJDkBzvLiVh4CPo2OD2zte18Xkda6h8GGGGwcdsdTGCx4ddeWMBT0o
CqIWiTAqFPtg1mYB6Tkeroh43tsE0WEjuXekIe9aTnWcbtz7NHM/gIkYt9lEVxZ94hY8IJRCm5K1
ib1b7oRxU3FQeFbEEZFSFjTuobcKFDcWCUbXCCf5FjSwKtH7Doqv6qviWMcIEfPpcRhIjDLm2ULt
Lba9HdH5n7y4XAfAT0zCz23IEN+UbGuJmsG7kBBxSWDBgzfiTO0DkKK2djkr9QjBkyA2qGIi2hfZ
OeSEXyYYVBN9q6cYRnd9vxjxu8oYDlMbHtxG38aWc2/GuYJPHhlYWbE+htJ7CM2acRU+g51MvJwJ
WwSCxKrROQnu12ayI/EVc3SCgtxwmveyjCB8yEiRFaLc5AnQbJ8cwC6GyZ5BdO8hgKfrvdTqWjDo
o0nt3JW4UIO53ecgz7aJZNfzBDeRlPmFmPtSe8kmsgVNaNII8ehL04sOLhhL6aOsXfQjGdeFT4BS
dGqGUDyBX08Sn3O+7fl8OK+zXSKStrOUN13oag/3trxL3Ty8oJJEeuaptYclWJcGKcNXKHTI9QIX
TuDil11mnjiUZv5QW/nOWRubEo3BtpwpiAxruLZbByaKkDdO2bCIVryqhSH80gse0kqvS+waC2WZ
ABmisLmKUDvunNjDANYm79HGRX6mu/fIxzgSqH45AbwM7+aMrdll6pA4xQ5x16sg52YZyXGygMDt
FK6sTb4oBQR/IFxAJ8bWbCtxyKX9OJfRrWAZwoNyl/DAbaOguaiy8lpMJoTY8mntf+5bR5YnCzfN
Vo3gMIViOuCtyL62jL2neZpI9ZqM6yYlaoZLCYmJSR4D9OYemRnjzGU30W7fEN+wt8LlhsCx7aLX
0fAqCy+lupfkK9IWddDaZI9pgVxB2OVDaQQLU2IH9LmBpcNUNS0ujuwNezgNs7xujeuKeIaDEXm9
AV1pivyonD/niLD9ypkhLNsQOVREZy3p6svBoV4t6iXdhXAyMVoQm0w9qc9OL3p2n8K4lDlvd2Z+
e6WGcF9ZtbkviyTc9h5ZZzOnt07QaXaB4DhkfWz7aEDYhzmD6ixkBj6gii57fDCZRNfvqLjys0WZ
+zmeLqhL6nNVlcaBZM7ukisCqEdl+XPYR+bWWSr3Erx/B38D7rBW4zGxiAo2ghZzbzgiE1ya5cC0
zr2O2/p1YJiwKapw3OEGjG+NAa+uzfqMtVjsWi/4khc9NV0U+gWyraMxeOM+H9bKleyqDQ2a4NIT
40cGr+0RTSfbJ/YT31CDRw6ZCI/jounNL2N429OP9RNP2n7aM28JSktcI6YD6WlW02NL1XLBZz3F
Krb9JZoNEOtuyXZa1MEtGTnNzk5YHxqzEXvtDOkjlT4QIFrHBEkr75a8t+auLoGEzJA5uauB9XlN
Ej4jxV+uvGrCnaT7LN4BL7RPlq4ojbw+OySyh3OIBeJOZbZ5xqwwXlUraBygkMk0i1Nj57u6brZ0
vua7vE27lzG3IceOSeA+2oN5Sxm5uH7RDXBcppgUoY0g1aH6gNl86kDo1AS8ZDMJZAZDYcYVzEB9
g2/vDw2Ijhl26NeyMqP6YxW4s7HNEAV/NYfaZlFDyrWJvBkNX2UT+beNokmeW9WW1EdVC5IqGuJ9
N6+qj4yHlOSQUoW3qUkOW2UWtGWwu1GMlXjtI2zhUYVR0tOoaZWJv4V6KxcASBONdrWpd5WqQGUx
sPPxDnyp7Lk72Es0bJocif7GiqnaLCKaj7YO/X5xb80i20cO55W4X7y7XsvWR/gqzlbDfGxnxcWg
Tqk1So/TJHoQg/6e76XTGf7hY1V62U00Ug4BcbkcLa+6k4PZ75Os/wRR88YyOOEkFlPiHB80OM3c
OE4BY+q8NKn1oKPSf+C/rGkiduUir2QXn0J4jJvAlbcqmWawwzjEC+emcGm9O8OHiJo2IOheeQCT
uuEsuDtxUn8qvfB9gmtFRFHr0wm4DLR3mnr4oSZ9PWrDXZVMmG/kYKT7nt2x3aC6Ci/qsB+2zmTH
HHJm47y0YU1+QmQdqILcHX46dQ4Tm89EwbvOjIaPZkuuVynAWCwj8K8IZJZebSseM8CLYQrt+zpi
ALopo0B+ap2kR9dQBcO7BTfI1Qir+1OHK8uP5s7TfqNAnDZK9NuO4jZCMtIEl1j2uw8UYHfKrXG7
oANxjwSdDIeUk8smydeUJw4NrzqP0x0N7vtSQdqkoXETmeK1tE0m0cZJJMOlSMo9D+l1XYFBwmUb
N9alUTaAduzPLrMuagqLc2PjKWsfuYGxn2DVPmmT2fAGDfd1msRAqeq0QaqbJ4ckt3fVMLFpI7LH
69W7U+Z+yhqHwQDJWw1s5UJ9avC8PUPnJiKFfAzFfHmwOORlJzUW9g5A83RbFvKmH5t+9D06kJd6
pPVM2qMbPkfL+pRmpX6Hd2/ZpFORneiYlNSginqYPdEZu5s8EuZTnmYU9lGM2Kfuo7MTeRbDBRns
lWGYz7RZ7wWzoAsn4/XggGC85D1c2U0Wl94TWSqtn5ZzfmFWbnKc7AJbX66WD1GMYR//VPaKgqKE
wDMnjzFyWcYSBjkqZs31qOSnwTa/VB7VrxsXyY0ZFM991ltXHFfm98I0gyMS6uZuRvxzgALPcJ8z
wqmv6vpGiMq6RV1vnrETJZctF/eGVZnZRZPBZ0+5k2lTjCcnSdPPXeOhCEaZ4U0Yg6yeLp+am/6y
MJfoGkdbvgvzxp91mOyahvicsvPE+2RyPgOD6c7DSL9ZZ6i6Jy74dWLPULMm6y7vwnQ8pnWmPoZF
O/kOZqIH3lfoZXnByVKLE+royzQfvxb2eFrgrp5nQUA6L0AyH7O+asgst6bXsUABFmfY6yxz3pdB
3/h2P78YztDtWjiud3BdkPSnsHD7RWZ3zjDTWxSu3Adl5tGxrmf9kJAwx0nY1ttMlK1vOul7pJr2
x85K09mv2sRvO7d/cVjg6g2w1pajNK8XTX6aVO0iq0PsmOZ1NVK4SpV8LkODQcJouRc6al9b2Gbd
kQZUvgcX7zxwAjN3UofDvky4OnFcfUwGRoyjEfPakCXhV/n8VGLMQ+wYY+WyAUcZbnlNP8g6K04+
SAt49+dkeXaALq/DY6+l01I8OBJoNXR1PR/bEX4JMBm4dow53KkonvJMQ18OMQ0sAze1SJGeOE7I
+h0Pr6VWmELNHJdtSRN4gaW/p7OHFKufUY6ooIv9QhnLfmwFqvs8yggZLW3aLxNR8TvUYvlRDYPN
QB1D2OgszjNnDybGHWluqj93tYnOqgqs/qiFHZxlSnKq0xnpKeYgS/dDBqc5x0/ay37Y115yhh3r
XmPfd+lPVDmIN+fQFi6AYEFbx07hgOgkcm+DpQMW0znGgTcCqrG3QJ3MKDkK1+suXJAaR8qF7Lgs
brId8WYfBAXXJzSAKCFNer0OXXXqPolZD73Uzm4idsFQvh8CHYIO8FDzjnQZWbcFpGIili4L3YiH
nOH9NjRCcD2a8Kis9S48pUqyLqar0om+xEvVbxlGJpcMQ72tTEe1S1BLgHopOO8op9FHl+CwXYUs
YjtM6Rc7G99VMedgrNnI5Or+RPLGdOxAGuG3tuW+bOdH0kbmd1Nk3KDApiHteE99bBabpBTPA0bB
TUBtsI3FKh6uvZMuiusisx48T7bomdrCZwdsMfj2GMMHG/+cCg9FEYjdUAMhZZu+G9u0PeSGhdU4
EslRGbqEkoMUyk9xvzyZRXWH2sDeJnQQUc2uE9iZbqxIZiDyKr1mhLAb68x6rL89HEVh3ytUGzjj
5mVXRlRqpkkHykvoNG461zW2y9yOviC50xAcX+MGciChPBspRXdCwxkfqbVZdvTivsOJZbGX1bTz
SqM+1mPsbj2dFmgNY3wkhmEf7SaxSa7gmSS50ua2eR2gcqdRxRf0M84xxgIa5i1HpjKFnReL6743
IPrXVsB1MWeM4YUG+4fForSpaJCFcCzvetYbJLiTAlgcYojkKeWMq1uxiRJZ3Y5mrW5aF6W9CufV
eYnB/h2y8fHYDCtxVEmA+YTsLUO09oak2vJQ31RtTa0zJzl9pbXWCvPp4C1qvNRtMl9/M6/9K8zx
Lw16X35M8P5Hw9/6ef8d9P2/I6/bhaXwzza+/aemfP0/p3bN6/7JzLf+te9mPkP/QQ3uYpNDIEay
ifPfRAfDAaJmaaQPAF1WFx02vz/NfNr8Y00J0vyfYB2YZ+Ow+xPboiW/ZQkoKw5R28K1/5WZT/5s
5UOyJC0bF5+HaxBwzAqB+QnokJRFJK2+sLYxnB9aOp48kez2iICZknGge+8R9rIze+TLHPzoB7lJ
fE0D0LyIkxTQEtoexLfRQyho0C4x1F1mMZdYkNO7STq3P1zcv/Gpqr/7tlwX4BgeBCbzmzHxByjz
6OIOJj1WYeiS7bugyCRLdtm4j5Uq6eiVVrXS3L2TaVac80arr+8xCuaImGl9nro4bvH3SJXvkeG4
R+ZVkMCjbKU6ez0nXhuLmMcI3XhNp6S7FjVQAuKXSW+erTTamFay3GEKMMAcLvZD5SKm2Freupki
lmbdNczgpWUKjz5v8l67IJjuIw7mKK61kd5KM6Anmq3Nw6IJso9Yecr4u5+W9wKnwd9cIfmzlXe9
n/wLrpoIHce2LM1z+COgoxszYAN5jUizdOhceO0lzobhcpB0DjGrCc5nVezgEnNHdYpDMyfYAMzX
fVU5Zb5FfoSqgj9Ax3OO5K7QlXkHy8zLGfDaOSHVqv7NN+Z5/dFM+u0bY0nly9pK0J933nxjYcmW
3Bib5BIVGg+k/WQnQZH/hSFi0dA/tKMLwWD1KbZDu9u4KsBH0odfraDs1LaOZha/JGuuOImERHvA
FTOYL4v5nUDM+i6gtqU6C9Kxpe3YRvdD1U53E84DkNfQ/MnbGwgqtR0PvNioiAVaklQDv0U5uOsw
TrsYHkbZbHhgopd+IRF8mwwWAjoxFtTd5CJlfjtNFeb7rtsFRtWTZoQXdCJsLnp00F186JVM8BNF
+X1H5/hTL/gxaOIlpr94tMOZTOJ7n1A4Ml/vm+Ms3falzSqochOaIzyTeTMzodPelbId43b0nOqm
zMnM2nidjO9+/YqtC9UP3t7vtwNDmxb8b33R3nh7Dca2TSDYtAAvxIfGCWIKuYRLAjYhiLcTgZvp
bjQDJMcF0VIIFjCy9b11n4x0J7bkfiAKY+plNcMt2SCOtYPnLh9XQQpjYlfVN6Frei0N6y7Cpkga
2BXJ4OaICi4gC3KU1XwFnuNY4fYcNw0NdklCUgCLr6XDhVDhcg5aCI0kKFr8JYYN23rmfBpFKas0
Ffu7bCgZqGK2dBkgheToAWOgWatTJrzMUF3sZqg5lUjomLdDiNp2om2yDjONmTAgeL6VhdTeDWbO
5hisdkrQrUlbMz9DAmyvnJ69m3QvsyIYGel0N4zRBcy9ieHQ1GVEe5EYeRnl/IFtr2N1C535BtHy
RAAluSbHOr1juCGwG6HDBzoX7gsaru810OF2r1fNd4PYIOPcYpxFGfb5VtrYZkjye9Z1Nl1ahFzd
mwsu3e1v7v3f3HrPdCDvI0/ngLu+qT+srpm5pEjqEHgzTGawOTfiMlWevmYQKpgKKe3T62k/lwRb
Xf36k+VKB/sfR/n3pw5mKBYVil585WySP350Hi7oPkfmGK1ZgflGDfiMNN05N/S7qHyyE0VSfUBh
DpqPPkLmEeNmxrDYDa+Gml/xqHB2+JNn9Y+rqfk3L4PGNeXxHvCTK/sN1ExOFmlHRNSshnG1iyyH
vJSqbcBngnpYGA3vVQVdRVZNg6LWczcOYalPoDuRx0aMrrQCC9k3AUeVUIkLI3b0lkiTEGVnBo86
K9QXyoN6W7f29Jt11TH/eknp5VNYUCt4Aszgz5cU52DeEB8kt4FhJZe6QNGwC6Q5F8cglQ9FQBkL
W7zxPogsN/Dec1BPq+prlCeoQGD9DBV839Uum9Fw5Nc8FzdWKutkrycUzUlpxtezqOl70e6K/HFk
h9kQPFLvGkLWiMbD0aEKTayGNVc7m+v4PrMdTMuEWe7GUoL4hjhZnUviMV9MMUDsiCA/ndvGuEmC
8WbRgIy2QjvxI+c8TpIi9ZqbnPf6eZSSOOA4qaarfsnY6PMe/H4CNcXOaPHjjebJRYlDPKDelE0o
z4YG6bExRs89e5bFSZAKISbmPkFTmrJSWaqdP5idGz0A2JEf8liazL3NaABioxd1b6UU9U5jT6ds
mfWl6OKnWufdJ4e8HYrsVvvBt31jwPm3/Oa1/Ls9HaoeyzHjhrX6eZPL2CdWkUr+YSYRc/7spXXM
CpjRTZFBouucdmsvLfHIbKPnOlnqPdpusUmh5aEU78s9geafkIAn+6hmUIRrgB413o1NVc2d/+sX
Wa3f5c2L7DDuISkLGbmwvz2VP6whuPZn1JOC7WPI0/d1rdyzQcNChRZg+UTrPU+TYlBSyl1P9A56
4PqZoGmkqi56OHOJacQKS207gzysQkvzxOkIK4REIIsmbS/dyHqqZw5JreMZPg2S5r6KAAJ7mFmf
06FMrruckWbu9PmxMWrjdzfjLyuVZWs2RsI65UraWFmLP65UBsnzbl6P/IAyNbFOS4Ze5TK+N6fO
u2zy1NnJsp7YskhaBOAyxTutB758bwv8bfpFsK397l2Xf1mn+FIeDX/WKGFCZX5TxVduHjDDyyXy
Jyu5tcBx7XAsEO/gDPgpaFDEyPU4EH/Qgp1SWhdTP3r7X9/69TN+uvOW7YCmdIEsSJYb/Wa9ieME
2YTliW1VjQQL4cUZvEHuc5hr3zGD/7gsrzy7v3yU6ShOAWAv14PLz/dgaufEyEQmt204Zbfk4nnv
+MGovx10fGYfGB/jhYp72xV2dduaRfuxdFT4TmqNGIpYQwZZtm2cTcW8YIPuWH5OwfHA2A0xdINO
1ptlxka55NlyQMWkC9yTikTLnDXzytRURI1qLUb7s0cPKy2bT0XmIIKQIqYhSxIv+Vwq+U1y0gpw
eftTw+jxTBs6tdKwXH7+qTnEYeEtQH6MVD1+Ma0CXFMXkCTc5amfLWs3hs54Tzyle1oSTFobQAo3
JTK93Kfvzx+3k+YqN/kEv3CL+QEhIm4nPUvjczjG7YM0qrNAOvmYN7DGNlk1MNzCDtF8qi36I9QN
9n4wQnz2koh1xupDj0CIWcYuGen+eXXcI4aomMOvICNFpubL2BjGi/Dy+DmkufUhG1P3rEjd+Dx2
FlU1UCf7Mq1xhyDk6NfxpI3dq43SE1hoxvV54fQMz9zn3ByyD9UkCwYR5ROntEHiJAF5a8mET4Jd
Z0etGX9/pP9VW+MfmxU/9ir+3y+bH/8L2xoe1cI/tzUO/St3+HX+EU+0/o0/OxrmH9Imv5i+Hr1s
UzkOheJ3PpGxcuEV1SMxTNibWQr4W/+hVJJ+rKS2HMuj5/BTT8Py/oBXLWiQUGypf0mi/cti6Fgk
/VkrjJZjMC3LN6sDh5puWpyQPIEm8s7aCNJ3Ro0IzSmN6NwrFFJdbDugT6oOSUULmo43a1PasfOb
FXFF5//0xq7fxJX8wiWhw6LWEu2HzbAL8iKhdT7RkkjL2B/ijwzl4kvFtOHrjBOZlD0z+ujOdkRl
FYWE4UHaPzT2GD53rcFcNZw7+85aWgsX0IBSqdYyvjeqefnN2vI3X9S1QYuCHKdDBQ7s5y8K7EIF
o+KSgbNI8N0Z6tCwktHFHldmY+4G1W/W8Lf5WjwGjqu1QIqrHDatb42pH64N50wXVi1HOKxs/SrA
cwRjGkNCgBS44PehnhnSB/2HOGWUW1I/w9KY1KZ1MfdaLv3+fkzjw5gyCv72rP//t/7/erwKv3jr
m9fXL68/vfP8+e/vPNHlmt4S/UtI06YEF/efV56UCG6gxS2kU+nwR6gL/vPGyz8Ay9H6BGO2kuXW
JLc/u5jK+sMVEnjYetikrpXmv0GS/SXuj5gI17Z5dEHSOopa6Ofnd8wg7hoo/Ojcz+UFnPnlxhN1
dDQmr9uZS9NfW8440APHBYdEGNkmW9vxh4t1+73S+TFz8Of6h4KQ7+Dobyuj5DV9WxhOOh4VbP1w
ZbbIY7mI+hqZXHOmd+h+f0L/sQBaX8f/KbW+fxTXlZ+WlRT/75vTMv7m1h6EhxCI5pDPiGLk+Fm3
wLd//SNZP1fzfJDHsmyxaHOzNGfzN0tpit+EWGB+pnIKwC8u5XQEJEhfKEP6BsaBuAy0rXVCUie6
eyKMZlztWPj7+Yttz8lVgxzsMQgZhPpKNxWpS7SxHtNZTvI4DgVNv3rE1weCS+Lo7YIBseuqnCFi
zqg9DXprTfupU109T7Fp72CwYpCcQBIguqq78cUpNJSXCaUxdIX1jBbBzsffwZiEeG3E2AjwsMie
m4K48T2eWuR+iJacCF/EUlkX9Fjwzf3mqr29O/Sm2RxtR/Ir7sA3ddqEMxoakwgJT0XaXk/hPkCV
cfHrD3mzfjLyXUtfF3s3rTpQgW9563Xdo3sz0Jc5YSvRT2D+nQOmhjMP6pM3qGYnDdQxG9cok6MX
Snkzou3bxg3Gi1R2vZ8rTpTdal0bkVh6v3l0fi5W168nhSDA0XI5rzoEuPz8RmL967KsWuVvreky
5tapYH4gmL7WQNzIOzUef31BzLfPKp9Iu5vAGi7ImhT/5pQ85ahcCC/FPAN/+0nmKSPZSCz5Eb5b
/SVMIRMjBxny9w55HMie3aH/TIoNrhYJfQaVzEin2eygzu6HFLDPNmssI6G3XM2fsMKYxCmb6Qr5
QxvrbURV1e6/v2aWpjBylGIfRrf98zXrl4Jc8aXgwRH509Jk3SG2cBn3nbXKvV5+fb3eLldcLo8t
mIqMQE0afusa8+P+y4kQvR7NcitVwVVgLdaB9Jr5pjACdfnrj7J+Pq99exiY1jDm8ixl0tB6UwdF
0KuBMBkQTYZYlLs8gy29H3jBd6hQViKTq1csH3NktGa2Fb4uduPd0pVlIk8+jiSpJgtFvZ+0kbgn
Sav3qfUm51YnTmSTSFcr0jvQttm+sDIV+cKbs+sQ3Ri6I3y+BOI4eTxtx3iAsmNXDWNepNLZbjDN
ztjSTxYzhc4AEaAMC/O2s3Tg3fCb+m5cZvvzhLgfQ1pnVBdlQU8BCl/LQtXpki5UGEfimnb9HB0H
+ivj4dfX7k0L8vu1o6NCMct4hDryzX1KXa8211bYxopKssulWeUNZeMED86dmLIX+B4+wK71JH76
TpP1KKtoV9PmvWm8OXmZEJsUmFlV87lBffuhzQvUzjWSZ0cPFmh1vN7mvok6712DOBxRZu2mn379
Q7wphL//EDwBzloMrP2T9WH84WHrsiYdMiCg27Iok3xvg9zlGBiUPnP+NdAbE/fG1uDtOht7VWvJ
NePcaHaNrnGtDkUCRCMcNIMgt39SulL+aLDt4EVJQVn8+suuF/THzXV9MWibeutuzj4u3nzXABiy
RfMgpCOqRl8y69wiZk52v/6Udef8+VNMjkiU3BTb7Ktv53RVPBE5XpchvePAQYDtTJcSopsCuVfi
Y0lHnAcqVPyWq5vbX3/2X8qldfMgSJe6y+KtZGr08+1oGyIsICGF2y6P5s81ZxK8s9V8DWoyfGLi
kBWU5Ag65xGyEBRvg/hvxtT9b77HX/cIvoFrrys2Jw/vW8Pjh6fCqQPb6Jmfbozovzg7k+04lXbb
PhFjBDV0k8yUUlLKskrLHYZl2ZRBGUDA05+Jz21YKR9p7Nv4d2fvXyQQRPF9a81FTDigzvaK4z9g
nrnCDSUqWEsf3/i/LkjH3XV8GvKcyE5X5qUaR5o5CSTGlArKXHvnCtks2tOeTiAy5fuPr/d+KFmC
G6MwB8w/pLDy9jkrhk1Ki5BTVNmO28Ycq6hnO/efByxXYRvoumSlEVR88jZBx4ZdOXFXaRdCEpoE
ClZh+p9sb/95L380B5zQGbnrHP/XyyL1zA/mkHuhXwE83CjarSG41H9/YhSOXb47ilzEYLy9ioyZ
okcnS6KiNQiJoCe4cxU5av8fVwl8UnPYrzuCw8ebe3ETSTkClkfkN0M50uG1y/NJDfr248u8/8Yp
yHIesVYlBxbNk0cmLJ25nuTFTMWExcvW9r7hPz0raBUc+KznR7AdFGmLyv7kBv/cwdvpxeYQYv/p
5PGP09M1RBi77WImsbnljwusHfcKa/W+TFEz1lDEImSLeH7UUO0H52dfhvdsgiBYxVDAP34K63x5
8lNAWJtM3xwbqcqs//6vgeNSbs1SULjrw25+JC26hNl2mvPQmfUnRYU/Q/3ttTiscBLlWZM8yEbw
7bW8LIFl5ciYosISPvK1o12s8mH08bRSM4q8KkPUnE1CXLjEXvgbsr3iK2nX2MFNzAmPjZr8+Ivk
r9xqNMHU8V2OlXs50F3eDh0yT5z1mZJRaPd5tXHGGYimYeKh3fQDniFqTmIkZgucUw3oM/TOQFMT
HkcWSPLJZ//+uToMKscigmM9pJ3WbHTXpNMcWwjjRrbVVWKbkZGo4Xyxvf+XxvV/njffz5tsH2xo
VxRsqLnbJ/Mmp4VSOyYuGEM24tdUz+rKQGQL7zT8XZPP+Mme5/2dkffoIEbi7BAydk5GTOhKpMoT
l5tnyAVItsHjKAVb2OjBkn/yGE/KhevehJvivM4aTOsk+LNY/jU+cYrEdPfgM5RWR84BlucLFfTN
BS5xiCZoVXH02f4jGTfW7UBSwUHYhdhCGSgOH38o76cLjyATjo4mOwKLAPq3g9ceUWxiIYs36Iib
JyuZ+rNMd/Bg2g4LFLXBeDmUJYE14NDcT7bo7x+5Z7tUcajQcuZ/d2YtZseU+DgRTZJiQagD53ry
EcB8G/qzB366kDgwbByTYwfNCVrr7045K1kQKDGAhXz4Sb/KwPhgJZ8MoT9L+d8zAQcNVAVM7hxC
0UT9OT7/9VZBaNaWrHEVoYAd0aog8DmbVxbKZsTFNdGZL1z7fCTQMDsYXoXvcbArY97qUWP/SaB8
Z8Ropl5PJniBf6HpqvaqhYqK7H/So/+VyYCQ4MolgoM+k5E9jWVYJbALlqm+SYa2IKO+ls1nAq/T
F8V9ccSleGpTUuOTPBkk6BQas6UjigVuKa4xpo/7GcXu1Wi79SfP8P2LIi2Acj6Hd1IDSIh7Ox4x
tqAZXQyMWb1U59owMA6OkEA+HvXvDjgMdmeV8zksxesZ4eRrn1NqOEPZkSxeje0zkifsH5SdjJzj
nkseRu5K/D/hONyhu8XXUo1rFGVaYnWVvRooINsKPAxtOQs201gb0INSfEBR62CC2hqVrAC9D3GH
D862Kxp+0HVTFPt5/Nn+8t3Gmnuh8EDRAP2M6fKq3j4yVCIQOhBVRKrM781Qdj/6iSQiZ878C6d3
WHq1a91qaK33MVCIK3xl9iel/PdvjQ+MZTYwKSBAL7Te/oRBlj4RS8TKTDEs7AzoN/PFkvzHfZrD
qMAYjliHT5kLnezTYM/l+VRDgTNbziyNZbkHUD1i9/HY+FPEevsV01RGA+sLwRaa3tDbm0lVnWVD
BQ9Q+hoMRhJMMEKUX0A0GR397E/9+AWxVH/b+Jm+rvJCPzQaQ+FZ14SwA9mYBXBx6QAlNBHFdN6P
AcEMY9mI3+24dMd4ASG/L8pFJPsuH+X3uIObF6VwV+ZNiOSxoIXu+w/Ur0eY2gQUXItkBaxCgYqP
WWqqp7qs6BqvyTs9IGqtjwt5e2BvNbYVTElj+YwnUKuDq4WWUVy144ts7OVnWWtiu8zBwfncka7y
UCZIzc1EggD/+Cm+W+F4WVjMaL2vjbHQtE6GRLGA9xhN3UVsxaan1pfh7yHzEQW0uAOHzC6wLPY1
XMssTF+wCaVbDBqArEKgu81nP2Z9ZW9f6bqH8Fna1/Mnm7WTV2rKcCFRhvgo67aIN9GKZkgi9uLz
Z1daN3tvr0QlbW018h1wzDyVzZCLCnHMKKnshbU7XKGLJcYRfwSVWSSvPt73dExgO/pONYNTGEgF
8gbpWzdiSKz7T97Bu9tmHrVQa7Mp5aa9012G7tM4nn2w/taERiqKXToWjJcJ/6OHjf9377u9XmFd
ZQOGOsPlCVOOipdDVYQlSGSP9D9wm6nGGD5Z+9+PD36bTdVj3QehbAlPZi1pImdpjaKOEu3oYW/O
WbzTeTD8dpsCgHzWksG8Id4NjA6A3DVzZQzUsHPM2LhsJnxEn7y5/93hnbw6JhaeFcPWJdTwpHo8
yMFUSSJLcjzzng5OvOCKrsJyMfe6nHAzcoIIvtq4DQHbsFg85wr8xaYofOMZ87h4UENtPTmVl9/J
Yu52GhbrQzlYC2QRY5hg2/X6njpVfB9DtCy2NsS1o1WmNh4Xng++I8c27p24NxKw3AUU6UniVWFJ
sfPgwp20e7TYRH0vMtP4Le0O7cloudgxce7Gj2qu4WBYTeUfelOFP9k9gxsmNlGjIQwWJ9gksrZx
aYSpD3SS/RJdj1DmL6v04yKmOTJvZguF3ManCvYLy950t+QK14wjoAdtptbFfWgzq3ybwilZ9pWf
kqXjMttQlzZJIRngeOJA9Tp/3Jvt7P5sUbkwgQUBEo2cciK0P3eGvVVgcXW2qg60iHrihKcrPYoS
Sqmc3e8u3te1LpdWjw4dDOapxBPjRZiURYsVHGMsWQEqbs4ghOMyBMwjKsLKyN6KpEW9YBujq37o
q2o2zjLsSbeDXXcPMTpt0iHpzyGzRr4NWiweiusCW/KjzSKCFzHoi19IgtX3IJ3zqxrd9oorIex0
S6APeG/tVTtLzhIsagLrnIkK2Ne2y0lwDe0q1BHIJ+NXq4wWlXdWLY90tBnC9pgYFr4nWCLbAu0c
Rvu+JIhVIRgmU9GZ/JfaXfTXGYbvV9cfpmkXzCsvfo6H4YcyGT+b2swXjPaqK39It2pmeETLcqww
Pi1n40CEHwWl6ls6eflT29SwNpK5Q6HeDPTs9igmLM77ngG0j4ACN7is0zaPlG/H8gjhYM211OTk
UcCOCWKYBykJQGn7AAC5ze6BfIehw1Jky5kMvRL3gTGTB7h1faRXUF1awMVdDNWJFvoSmjurblOY
C3bIyiL7wf+FbcGgGl5bE6yjquggSnuD50WxQ/H9C4QRnxadDRvyjHBYD2T0bBTZxm27QkUz3QF4
xblJo250M3PjC+U4m6Is7BE1NEo9CTlwfXgVXixlKrHNXbH4OAhJDtw6SIoujTp04PqiktN7LWN1
32QkDm4sYHHfamhmfjQty/hdxoRURp6vW0DlJH8fp5gT01W85OnDaKm0exxGgQ3dtZsp34WFM/RR
KwsIxnYaVMMOj0U+QUZfEz3SwqTaMWoPvhC17uYB0DAiNYzcmODlYjVfS7Im+3WPNv/SY+BfFk1v
lWdI98d7YJcd8JGGrT4/R1bPajTJxlTa76+SIGjYHkCfPpC67T+XSTp80w3pdqQ2+CTMzG5OmqBn
Kldu/CUs7gfQw85lMXvK2jQqqK7GqQHaURbsRVGzMvdCrXVmmha9sPBu6UE/Iwef543fjPMNYasC
377fDc5FQ+yguLCQ7qpLAdKanmtOsBBqZZuoC2KHb/F3x/VhagztbfmCQ/syrAgBijgCj2ywO87f
27ZX4Rk2SSAyUpfNtO89XQ7Y1Wxc8LQR6uNMQARc+ikPZ07fAzGYoHUEMYWJ6e/TvJmwfwZz+qqT
dsH1GcQ9yLPWv/Cq0LiybAqG0WzEzQtnK5TEMbqCmzIZ4dHQ8WGbDG7E+pmkqHkiuzEMCAUdO5MN
QQbpEbB+sJsLwl9IPJhBjxKnVWk6nStpdAj8tDkImEKkFQSjbM6FkNmDUhaZC24lafH40AHtiCl8
AiUQgrtb1ZgLPWWZldAEEfZbW0cVVbt3wg4BWozLjt5yM/SvWUj4OhLhye6gBHlKnOu2EO2utd3q
1l/a+VdZAbHf+0rZ3xzCo8FjJPgz0aBnIZFI2gqJnvGKflvW3QK3Sc74HDk1VhBql2wkiKEvnOWm
Crr0ZfDLYLpyQxa9cxWIfo2nmOjxZCFHV+zwOUSxfBA1NFOWXZzx2fJ7we10py2Dg6yVuDCJNXAy
clBBAhnBGRFC7d0ichfBr3mkEoWKLx4v/ZX21EpBBD2QYT95MRr/RYJFqhI6RnlMMBOfO2mfetc4
INWL4b7K/JsV9haMjBn6k1h3v2QtLFynOHBq3E1F8Utk+d4SzsEdRRTQZsYccR17grZlSEiHKbeE
4WIcqAlE0eGZn2KJbuVTz+LuNP3ljA78rsZTNs3jpeuVL7lvbtyuPi7mcz3cF4nEP/LTVGojTf/g
8Bf6OduXKt0B5dmzsvp7PwuKbeZ0Jk/Vw75kd+4mVdzGJqliPOApK1cFfiiCzvhlQDgqNwDQh9u4
8tl7U6LQ5/QaLlG18d/ib/IFwcMEyQl5k8S+3qJxx4Pd3w+j3AsEpCasq2M8lUy7QGBD3/9KauwB
Jy2RZFreqa57Yr9x3xtkhwYqnb6Lyu/Oxeyf1fPy3UvBbfXhEf/oJe//FqjWg2vU525G3lKhLLIs
kq+55x/c4iFIsPzggB9MkvAkK90lo0ztmul30SbIs4L7WCJdk4l6gL5zdFKrIU1hwqi8Ejy1HdCd
nO5kb55N8Fs3jeMfOmE/xH3+w+yqqIUeAhiqOSMAaB/T5IFbA7rdtL9pw7oxU2pvKd0ZUYs7+HxE
IMVV1AQu9WtwdNymRyzbyjFL70inw6oaINgakxz/9rIDKILBebnxpPttNKcno/1mI5pOjPwnZLXX
PqbBRbzZ0cr1VZIXBKSn7Ifkl7jUQ0TM1wHIof09yHjxmsgL25j0hZlW2ySeLyf4fSkZ7pMlXmsG
0K4tl9fM/j7Ro5/AROC2fyr5noibybaLJ86TwW1vJ5SCUH/YxiV869NOBPWrYxbnsx6vKQmsnmbi
mpKcYoHqnon3ASGaFTdl1p3XLqMiJ7FGLMMLH/6XOpjLQz1X9W7wmeLaWt8O3dSS46R+FkOBLjYz
cnqppuzYJGnIYmNdHSfViKtOAFdiYQ6ewGj4zkFM7hEZxXkw9+ci1vZ50HRXBcBI6QdY0R1is2sF
itE2rr0cKveK9YjqTJ/H7GPO0r545dhLfiJZubkl76fAfPY7DGV9/2McPaLz+qbxxWFKNKctVzki
jojKIvZZuvrRw3X/3UId8iqtkhgeDG/QhgV7ECKRIRoZmxJ/19cwWOGWLkdF9pBssMKt6uf2Vocp
NnCwRBaMNTHPfoQG18Ta1dUEcqWwCeyosNTyLV+kGUdzOmckGcRA3aIuHYtrP0DPuIMHmj2V9rq2
9BbWmajyHe8X8C4v2Np5PY1wX2pxRuCGQ8OiIQHOgbv4JSad1okkXwXUOvQ2PhCMVYIUMhu8aHra
L0IAfdgou1/woEmSb9AY5x3bzYaIrc2M8dWIJuzfBGCxybqYBY6vnVg6LP+UfSfmyKBYEZaZbf6Q
wqm+tlaqbx1vGvN9kaQU/lWVk0SLGDomhrtfJqjJXRC8Ai9JvytnjBm7dt1+9Uc+rm1bFgEZD0Ex
MX0pA3ZhYwPBH6kLXahKt5hn7IXIiGbO2TYWqQL3mPlLDMEyLuoWmGVJCcTp2pbwKBaX2wDj+8I6
SKSBgV1+KbIJ/nJhY40aWm9E+jMNLpk1jmYb4mqz+9n0wOw3lQy829Bt1xgmB8rcpmM5Abo51wWx
I2Njzvt0aiYolF5AOm7s2JJPrSPMLGkJGEHGE/rD1p5sN2cZwRzJUywkgE2KXuNl6y/IwWZztG9t
eKv1dcsEW0SCPRoRnYhML8O8y4gYEVMvN6MxuL/hJ/H66nZInpwRnerG9cv0hXhdUl28QnWPhsL2
V889Cll0TzPtx3gAiyWWXiByt/r86AeSpd3LlUE8QeKDIYJwvdTRhJaW6E3yOxg7YdPfLDQx212m
zeWhBIOYbNFdxI9+21cvcLItC59rZf7A3kjwozEQD0behDoWeOzlgcR5ybbMBvwVZe3a2EurIcz3
bDbH5AIufzhvgyEJUcH3LboECrjiilqICs4peRRdlEAUvS0mEyNhW9ZP5NeM1xicuPnZUDxl+pAA
QxUZ1wHAMQE3OLAAKxPHSGvKrUFnR0MRW9+ZvC2ALiahqZtgGNm+EU0RhpGzsn83bdwkh1yO2bdE
V/a4Nf7gzgLpIaXTkHFfhJPUN6LLbT5sp4QZYeXycSqIpNrk5drdRWuDH62M+RqhVVTBtzxEqIMp
IpDET1XNdOhtE7AiMgN5mSkvE5FNIQsCN3y9r7B8hnBLRYy+beYN8EtJoAMnlM+efe4u3Xjd2RJQ
9wQH5oVzRoaexV6U2jfQqY4m2J4WLryRvjT8H755hY1/QbQB4JqWVjuleFkH7CF6mOk+T1vdQMmu
fizg4/F1DIb1o/bi+ogMacC3N5ILSjjO7P2Ewzd8zcCecTLwpRmcyd7JS85LmC0jtp3NgIfL+uNJ
5Si2V8tg+pvOEaW9B9kEjTBEWtND1MA7cp40yBdvbKfpmq0/LcNPijMCCJe0wzsvmSqA78H4XJo1
R/kCOdIdOWUpB20OkgVRD636bbZVfNvWef+sOs9MdnO/zk3gln0OQY2TehsqReF4zCeVnncEH5T7
RMxJs+tqhx2tFxe0NUglpOyBeXUmkDpzDJTm1qLyXRCa2ZMJtukpDpG/bhygdUx5TdHRx/Lkl84o
SfhSjBfI3U1C1l1FqcDfNHLp5o0N//oqI3OawMWZGM1oVBzZI/ThfC8j24BDkHCo4SixSthp0otX
2CeZvx1d0T3VjVODMSKSmwAdkNwXSxHDF9DGpIC5YnymjmtobW4LS3r4tNzLvJfUT7oRx9eEjvdS
cEqlv+EGx5JUo4EP1xx+Znqs1tgSd4VMV+wce2HAoykH+MAM+ZwPvLNrkn6rLtc/sbcw9wfYr9nZ
FuAy2NEa/c7ESAxkenFJgCHdIr2Z5yq5T4TXP9R9k7KAJZLIBCoWjIk2VyzcoabesVUGjLV9Cs+B
GHdThwfGHNkZntSNu+mmYiaPxgVNeebWgbgwFRKjLTFPoCpzLw367bSEyQ1hheB9LPgCdKGgtYbY
j13OIn1Y4xBbHENdInuwHWDvHEa2YKP9o3ByI9mZZus/t5VHKBgqZNx8zGck4zadeB68bvllzWPz
Eiex0x8WcpiPavJSeK1TEn+d0ywknGnu1J3BTgLOb58xxAjjIEMvd/yESJaJpDCaIyL/ZZaDyWAg
e2XeTj3Vp42N7ueFLLksxxoFvWfr6DbMMBQN4ElcNagzuxzhq0z9QkRC4A3LvKOM2mCSNTxc4nVc
5V8pBzjiYmbp6viUk6U/a/1i2Ra9k3xR1LzhRouYzU2ajLaxqyn5kyLasn6BqkySG7eDBXj0emqi
myIEvxdBn4VsSloHVJoUPP03gkHdV1OwyLA+DaRHDzZhaIZBGVvjKiTvavHq73kRSjiTepTRXBpL
ez7IufhJ/dE72rpQ1zUgAs7P7Ik9Co3d9COYivY4EvbJfkgEf/QAjiH/o7SGJYaWEeY5xEJrD/qk
0WaRBVLHeVZEIXm/lxr4z5HD8SfaiHd9IS5iwy1zLJoVGDTXf/9XQ9QcoeexdYOB1BcZAR08KPgT
6Sc97HeyZIcvwMFBRqMBTwD2oLeXsQzS9ij1NFGXJ81xNkmRn+KeYAMiIrdWWpqXTR7aX+yKsja1
9mpnlBJLq6ZOwO74AgMhOTd9z1HPYVP1cRH+Xe/0z2/DyI0+2wtxD779bbqqg0qyHY4IfwHrVHXp
HgbqbRWA3f34SieW3VWtiawONWJgBfgmsCm+vRQKidzqcBgxfUwYA+e+83+HtcPOBbwd4pGx3rrr
Bq/OPQUrEi6sGog/wuaKSxTF9MoTVuKqTwiBGHRRXQRKUO/KKTrUnRU/fPJz1zt/U2/n53KsRUlu
IyunCfv252p64SXxrYD/nVQSi9LSJfXDfq+73joMWdrtU7yC25wJ58Ljx+/YTAwXmYifyEQNt4C0
1S0lqoSDjS2OQZ9YKzDXSRHsB8Gm1GYbffyL/zGaUZUzejw0jPQJ1lf912hmV1gZ5owOxwEA8Kuv
yvAlbQjQ+s9XsbCz2XR1QwsB88lgFnYnwWj3ZaRUnF1R2FVbLArj/uOrvO+A08an3LYaV+iKYVp7
ezMcPMIaSB3o5QLaVhNY4R49cffqrnGQCM/DY6UrP1q6lEm1qb1jq9fau7SkgxXK1AaO/JG8RzJN
zvCt+kG0xMZySdEvvShLH0afDlwyIOZpl7B53X78899/Vfx6kDNIOdCu0NR7++uz2uqDSpD2OGXs
HXhfBuVK1IG92/9Xgfz6VXH4A/wgED1hA397qWYqzYm4xRpRBwlNdZaQ/RvWfM+W97MeRPbZV7xO
vCefhQMcycFZhFoUL+rb6w3C4DBv6jry3Hi8zlmcd7XjtDt0Bd0BaY67b4dF3E4+pA9KZfXW9keS
bvtZ3nz8jE8FWNw48ggcJcSCI9Y/1cwIc5bap1YNWHtQv4yc0IIlmKo9WT4lZffK+0T68f6d4p1c
ITAUe2ienqqTdSwA7M6cn8Khq754Tl99k97ow0At8k/WpX9ditVinZrXV3uqMgmMlLrCRGGaMnbt
wFwQKipi6uBECREa9vFzfD9tcKDlMQoPqKzPzb19oZyStG2zMGGDwSwVgELYppJl4OOr/FFXnowb
nG2MUJaAENncybxRF1Me5HaGckar2I2q0I2fAmRmAPDHasFIVdjmELGI6P4GUnqGVdVFGLIp6cLC
fSlI29jhvm6vrYVa+abDjvLFmgPvfuzz3mDvL8Gr031IHpdRkMT78c//xxvB9mUhF+DdI6U8eUhG
k2UUL9IG6QOYBUvDu84qs7qKzcF7/PhS78c1fx6HrM2OAW+AdbIpace4M+cAaGQzFeM5TOflYJiy
OZAoJqKCON5P5qp/Xe/PbotpnXXOO3kxeVzH0NRNCRFqds+mIRk2tAS6HQ714Eu2YBr6ZMvxfmF1
WTborrPpQhjknMwgozIn3+xZp0q02ZwCrPgut4L26Hemf1b0BWW1IVF3MJ8W6qYkJ33W238vhPMQ
6qDrc9f9CA7fk82lwwlcIYaVkacq+QpPMLwE+hZSGm4N1yGtsZgMZLC6szZ9VYjXLkyc/ko2ZKZs
bD5DSEsJ8Sk7EvqCJ88kEIzOCjmpNNx8WiKBqGNybOVsUlXPHVoEcVemP/0sRSfQE/7c7OrA6b0D
7U4BTGtui2ebzQT5cVkx62ORxZSp6daTc0SeQ6cjP1YB1whz4W+HoiF1uWi1OqbKh/QDKcS/MwfS
uCNUcN7Ki60sccnedz2golhyyasW1AgROySPwxBav5cppqCep85Tn7XZSD5B3v/uyRt+gRuRD+fI
QjRopgJfYyQ76f3CuWkS5WMHmhQGDsHh09ipGlWkpbCNhyucbKurIW5pjU/Zs7Kq9pnqh1qjvyFo
s8qrx3RQFGXnOgcuGlLyg63eIw67WuDbgoNLHHxLbLjInYFVrMKoLJ3yW5cVyFDrzvVzalscuc8n
qsvklNCtMKJsGdWhb4Lw1fG7+jaZkYDtGrNannWO3n9jqKUy92KeKIhaft/G+CJH0gpiTpObOaD1
DYO3aZ+E6UwPllOPBo3gnJ5jO3pmC23K5PA8oZRJNp1es/lKoy95HVVmXjvkp8fkziw62SIZL+GZ
DWl1V1APo+5HkfKKu8t/Z81IHVDNZBDu+sHJfhuDbAG4aPBIKtHpfZ7Yi7kppiC5zMayJxego53a
xQ4NFwXJqdsQvVa+mL2/kBvpjvcfTzfvp3/PclhATYHmF9/xydfYaisLJWEfERnD/Y7WvrXzJrxj
H1/lz/T+dvpnr8g2DpEUF/KCdRb6a3NKHIVEzUFPV84taYtQdH9AIaXMRbidOHAcz3ZqKZudNmId
VS1xsyPCXxSWDYTXovMv86DXR8VWK2popBJC1CfiCgsc0ogubLZKduqCg3pDWloNznmkXPLxLfxj
nuQUx5TFxicAi3LyoJq4ahy+MtJ7s8q9BrEKW99qu4vEFrRgbIbOx9d751fAlIPfiisyUrnsHz7Y
X49sSmqRBg5bOXNr3C7n7rdyL8/i8+V3eTEpWrafvKJ/rNBcjwGAOydg3glOFoI6r8bBGqom2n4/
3P66PRzONrvofNpsv06bTzY47wfd20udLKd0z6ToRi6l+ycN8JFK4Gd384/X9eZu1p/w19ObE2ZR
sd7N5f5+z62cnZ39vrv8+smN/GNcr3eCthUzf8CqdnJ+rifgxnz9TdTu+gd91UbzzXjuXpZ7HSEn
ifqtPkNtAtp7k2yXG2MfPn88St5vTLg2/nLOYvyEd545SjMd5m54jg6FSCh+Y3DgW2r2HQGHn9zr
+5f2v5ewGSCczk6N70082EbXwhacWyt56hFjs+kP/6vRgc2o4H8c58G5BhzA3743q5X0aOcuY5+Y
lfdtAs54dnL6mUX6mcz6vTSZawGIYrxj4KCicHLIXLxJO7PbQnCcvYGIdLxB3Ug7o0WCUtJ6gj8N
B47IIJwg+7yyUtDnVuN9Avr71yvEGu/w5bH/dv7UTf4aqbTv6BnwIim4E9RKs3E6OHn1GHap+OQI
8683SDuAUUJRzeXc9PbZYhrLaw8AZZQb2XRAprwcGr3Yn01ca2XkZK43GZPUIcDh4CA5mUgQ+pAd
6q98yEWOJJMvibOKS0KFlsc2hl1thOZ9rYrE5HQvxTPIu+BOwue/SxPHuqLfs1BecP0epVK5ClNc
+moKljl8rqRu1X8vacCMwL/nM+1RhD7FBvQ57TN0SGsZkFgac/V3+nXTfvLw//VUUKb6JnYa3vap
lWUQYW/OtJVo04+SrIrK/5raY09aiJc/dIxPG6mD7j8ZXP945SCReR2cXji5nFoUg9Y3wtKmxOkS
o3EIW7/Zzn4sP7m3f31Ja7EmxElKRdU7XTsys6RBZxMJmgNbA7Sri1xHidPmnMmk15OuaDWptYvt
ROIqqxc0xkFejpdhM4v+k6n/H9+ThYkYrVIYsrs9PdAYWdFDOULLzGGZdCeLIjIS1fkssLp0+59n
X4qDWAnZV1LU/KMi/uvTJaWEYJfUzIhU8omH6lAcoowCicoW8OMr/esJo0dmhFLjw0FpnmygsOiO
Lvt95ip74bC+jAizsEk3XwxqPl/z0SFocUm7r0W3eAd05vQZjSr8X6b5/2l6+3P4PPm018Ifh2Dm
KuohJ7+i8TSKm4Dzh1aF128ANi1Ht54d5ONx32yNIP3d6dTeJUkhzgxryr7yaTmvOtAgYKlC8482
3JIhh/W3Lp0DUeremYn0pD2LR5sVDE2IHrEm0VrOIa7uRrHq+2SbP+rZrD55qP/4JO0ABwXMwnUJ
90/uJjZbPMHmzPio7fmRPkdwR89y3NiUv3emmMIHAAjpJ8/wH8MTV7IZoMZmgXvngC1rheR4YtEB
vIFuYzBJBBlahHRBKj456XKofj8V00Sh9QDHHN/S6e6e1nOREjNLUj0p4hzOyMKZNmnKeWbMS+Rm
RJnRUe8dgbgN0XdxnxVLuBOJ3RJk3IcIBMhOJF7rqhtIsWbrC1ZuW0EavV+8VZXoqhJV57CqencE
v5b9GbZf04lEXNvuRQIR84dV1OaPBmDoS41LR+4MNVvXIyp3gxOj62E1juk4YibrJVwPsxYo1bSW
D3MmJduaBtbgBj+xcaNIucsjcwjLa/ys3jejqPzLumhclNOx0NcF2V6kDASteY08PFFbZ7SMNPJV
2/wavIGIIS2tGoH17Pcd8l6jKTfNkHv3g3LNJ1jMzTcbuXi7+mKb+dYgLjTewze3COCTrXGhpoaW
JB2D/CIM05nTOg3f21IkcP5W4nmMgmfqiH4nadv9UhdARHaJo6xiM7oJQhOcOxd055BhtsncHmGO
Z+0WJQ75WvMc9HxNwTSFGP8J5OVka8oAK4xtEO0US7R9oUQ5FbHsIt3zwoqWjWslOdkqqL5JOUZ8
+SVIXJfs5bmHLhr203w9kBll72djRJxeFl4LHrtM8sculsm8pSnd/fBqCTUDzHiR7/wSkxjpMRV/
Naz0Ym2xpXdXCKYCgyCzjnBMmJoKgrOh4AoaJVE5CNug/zKCmpFwYK0WdUZ+A8JCxO1LvTXpFlxM
oYyJdWmC8QH+CmIrgz5ZuwUO3RxKN/blldQjiCpJX3hTUFl9pUawLBCARVZuC+Wlx3HIPBjIOMeO
ZUv4+FmPNAsJnBaIopGkBr9SKi28W27tym+E1eycciBaudJF7yJcBBW3o3ghyo2ejBopg9NoZzeL
InilUqSLi86aSfUmoxzFxtDMxhYtuXZ3ARHYz6SQwUZXYpwyYg3tEvEAqElvk1YZElpLr9xeSlhU
MSY3TL4INdsMYie2K4yR3YzYxqKLuauFV/5kRqHC1tZFRZz1tD7q2jNHdQZ2Uskd/FTd7BfslO1u
aPqWjGssZQFK7H6l2bZhu+ylN8HZHKp69M4XXFmUa3qzsRn5BJfh0LJJXJzT2r5cRsNR21YU8/eu
M+PxwrUaNURG4ZGiNPzpDUGWb5oNQWwpRua2cigydWXowpBPiuVsHjWhKSOSjeY6GCo0kyG6auJG
ZTwhb2kM39oWXeZXJL2PyHsTPl/ycrtgukv8OiH8YKTCvcmIiL8CZekR8QLsPcVW0+0KFkmEWDJs
oYWjrTJ3RuKRcx4OBSytTFsJ5oksec2UqO6numAb7vemW185/cRE2YmBwZJ7lHl2wegMiLi7OH5x
5lk99n5hETcwTf6vln0HbrexL6ZdhTb1ajKzNbmFsEABmpTWHo6COHxGyBij6BnzGxeBzYNha+s2
lRMnbgFNb1WTVlVkBCWpzaWrzIt8kJ29K4SXvM6Y6R/QRdSPH6/4/9i5sVXHHoVfl7r5KTvWxWnr
ggvNIlT6QVSyfSL+SRSvH1/Ffn8Z/jaOIsqBnIawn709E3gBnPdFcRlwP7tlq7ZNVB7tAyiQLXGJ
+/YYXptnxm1xrs/TPWCgfXgGPXln7ur9/3B2Xr1xY2ne/yqDvucscwB25oLFqlJJVrAky+GGsC2Z
ORxm8tPvj+p5X7hYheJ6e4AeGGrrkIcnPOEfjC0EEze/Ha/sLRiGlXvyTNv8+MnmJ/8tuKpKq0Wm
midLXMtNvTck0bZvYFncp2QXeRB6VqKBM5yv4wEXqWdBw6GP5gEz98eje/i62X78eHm2T+/+4xEW
AUc0BmAGB0aQrMZVxYcAYSvEwy8Pcu6L0srRzFn4j/tg8RpKozX0iritS1qQW0t0HCias8aQO/Mq
5ErE2VSo8FnSF68S18DkQjSBNomUVgejMfB3jIfsoS6Lwrv8QqcNA1T35LmjLRuoICzT1sTIwdWj
5wJwtgBaFGDttSk7s/jR+5N5nXUDZBLEEepnIVVBf2XEgbS2NNSTOAoOIBxN0hsDra73XfTbWgRn
SJ+s7nFr66pYfoSNmJWbulVw8yW196H8SEH40AM0+SphOHotdVDw944e4M4IV4vUMpiitQ1y5kPT
HXyXU2V24FEeb5AitFucKrGQi81a/zSCMQFmxRzemEUuiAMyXf/Zt2mJoUvbEaaZgZI6rhr1ALla
Wcu+48g7ftGxYxg34xjm3y9/tjNtFrQv54IiGehcdViUV+Anj5bSAaqfXdLyD/Q8wGbWtQJ7LB/B
SYOgjQzQ27ZvVa4Y6+bVGHw73eaY6mCEW9fJd5HZ0UPX1dOM/Uann5CxKeGJK9OEUWuiZVBmDUhr
lhCS2EsOKsmm7dvCDUsU1D3RirJeWY0nwl10ScGv0Ak0qJOaULCPpz2fpqCFKwltNUlo5ydNot3i
stq9VmPVPxBWlxhbISmNG5k2lj/zmtMVZcFSf5LCwWxAeGnDVkN2XzoYStI+hpg65vijowe4ySFI
6NvL3+FM6mjxlDQUUfWxWcSLA4HKmWgHhw5fOqNmkPObnmwtazfCypOnumtHILWy8nNKpuhbSKq8
g2GkZiun0rmngC5CeUBFNJMLZ9F0a0vkdwL0YygR9I50Q/AO3Knvpugl1Yi9NomTjt/wkExMPBCm
occEsRTf6ylPfqzMx7zujpNY0iEyL/JXhYtvqaXSpej5JTT8NkbVoMdZNoWroo96E6j6cB1jpnpQ
bCFvkzwaH5o4HD6xIGDmKIl0b+W+7/VUQHAjVccrMqlk5yi+uaeprd82dOpXVtt8jC6fFT1CsFkc
tGgoLPa4jBgYNTP2EIiAYNfiy4bkjqTtkACYrbCremVyzpwpDpIrFIqw9KWbsvhKXdvHVuYP6cak
LXQHYLe8Es04XK18ghMeugnGey65oUICOHPZ5J5EkDlxEKWbKEpp+PhDjTSBEhgSuNVBmgKQjjUS
85bZwCNL5S4fMaKKmq/BJJsrx+jpDOMGwnIAY4hEBN2W4+08WekwYlQG5bR1UFZWCntbp834YkyG
dg1IM/p0+d3PQJvIgAGVKdQeIIEtRTmdNqeVqNEKyyu7xrpUlehONokk/4rtfgq3WeWYP02tzFUS
x6Z6MKAs/DITnEs8Gtd0iS2t0G8RfOjxUvQ15D8mkKKcrMVMvgK4I74HaRWgkT1aP6relIdtC8t3
tXp+GgHwHsigzAJr6NYsNzSmhAUeyJR5rc6R3tIaHQWuaeWjiKkRiDDVbwk6BSwHvfOa2IgPvm31
OEDAb3WlUcoe8AcdrxBpojQ0+dZK4fPMecPVQ8WMz8pCRm3r+LuOceWoQUhjs04K4KmaH0rd7VgE
Q8ONY2m/olGqH+u2D14qypEA4CtJxXapKtacKM7Mk0rxdUbloWBEEHP8ILUq19gaq5S0B8e4amBb
QcJq9Bsq72tozjN3E8g8ULPoIAPOOkFnqVo0Qj5BnrGeYnMnD3ZznU9m+mRYSfSkICrTumz/YM9t
gAO9rdT3qWYEN7VilldWXnUH8Lj5XeI0jptEojhIeGRfKeRdyUqT4PQMpgBGTZr2i0yQsOwHNyHo
hAb5y82IqfxXbagbeIRyc1PECGlZtRRCqu3KA4hVfU0l+LTqx9Az6sMmNqD7swhLWtnXqknD2a20
qm7kIEcZZ5eA94QDN6QFHWQ7Gu4bOYhu/Hhq6L9bwvnRxV3/yZG7GutO0NRYdkt5jWV7mOfeVGeW
6abdCPgCOw1FW7kETg9l4G0WZVcaQdjHLI8oq+6mKeSk3GiJnX6gihF4plKN/4dPYpugFqkOI6qw
7Lw5ghS9xRd1YwdF95TgFoMSpGK+DkQtD00tBpJhv25cHEadFYGed5DZ8TVncxPj5sNXoZy+BKGZ
AN5TqbcTjL6RazMQArqpzbjbNPCwfgEtjLeDU/jDDjryeJ86gOGwF9TEJygM5j7Czv6jSKZqrT58
7rHou2v6bEbJDl5mHoHqVHTninRTKk2sexn0n6cCCxTXShz8q0I1/qFXBqSfTOUQq3LluU3kZNgi
z2QdfJGVsPGCeg0bf+ZAof6PHCS6fgCTl3G/NICtTEJ4OlPcTk8Z9ZctdUIDVxv6bJcvqzNDkUTS
3UApB3H1ZdPKHBUNaRa/3hQOIhQVkg1YjEXJbdGba3iHd1PD4zUwQ+wwTHk/EIAYH5+Tod/WPmZM
zWYoU328hyaYbR1aifEhVILyDjY4ZndJWFr4T+F6zeOYPgTS2tE+J3FFfabAMuFZACDE5FluwwfN
LgLgVRY/9HRLmtl/OEFdY4gzfp5UDcFrh1jHgJeTyRZuz41m7hqgKd/AsyqfUVmpP6fQM18USfmp
OqX8AuVO/laZ9TUdvnQ3dSLptpPTRYiX5BNiIX4iegy16irYF7FVyztMcrWPtVPLBnAuGSxRI1j/
bqNFUI/gHyGzIqWgtTdS2dGZ66Qs7NyhdPw3pYcguU9SXMB3IRid1sV+BK2bIs8cPDB6JDeoq6W4
IY9WYrw5wF9fIr9ScVLH5uNHbzJ7btwPzQBmtJs+G+OACoKSQdFyCzmSCBcaUwD167XhV6pynOx1
IC0jxFIzfdYC01zL4k+PXbpk6A7NMqbvfj3Hnxe2O/QsnWIo0+kfyJ11T6+cflcmhnqFbkkApXGo
V86097bYYlGRuNPgmVXb5tbk8ahJP7RTXRGGOCNsOgP41wcDlvzDFMsmddnBMr0aIicgPKm76ult
efQy232qZerHSnamHaAx/RDA0SKdk4WDF7VirESg71DlxUPOTg00hmcMAKHh4iHLXlajcMbaGXGh
eNT6OhyWWepvbV+W5MZCN5ptOMja4wgV5nm0i0gFoOlISJPIg1G5qO8MKPqxCxy3cARUY92Z5miw
xpPTbXEpIBCDqnerKV1sgZjHg8hTDKQs0JO2iSlh5kfDVhdt5FxBTgseMaPPX+GAjtHGjhztNZrI
1dwpSeL7ajT9n3WTt+0ucMzxHgUXcc1NiJGa6mvSW9PAZ1m7tefdv5ijuUQ5K/3NYcMynNMMP5Na
Wg0bC7mCrSU7iUe5Nt7mADu+RYHV3YEWtoFk0pjRCN3vC2LMD2lnDvspU8NNouAZurK6zixpumvA
z2eNKJDBixATQGNg+6bAJnOSWk8guvdKGUjxqizwsTNVOrpa4Rpe9+RItoBuAK6g8gNqW1+e/n6N
q5hAh2RTpVJ28K24voanRzRTWmuR62k4yVi2imafDGqBUsdiYXLD0lYxFJr1OTpSW3+QxCuNC+U5
8sP4Gz7pxJNGgDA8Pdb+CdQsPhOUq43bUJ2U10pVfpkVJt7ZqE3PhrDGN8Qjm49xZU+fL99TC7NM
yEXgKgBCYdiDdjax3fypfivQkQQ0Vl2KcoOTlm3tp6ARPa4WeG3sdEWM0a0SQyjxSqXMUTSoJr9H
8GDoaXPabUipFCnHaVNQ4R/dNo7a4j7rSm0lJXmXOjxawzwk3Xv69w7ehazj44fM2Rh8PQ3SM97J
3wfKVb9GIwOf62Sq/9kyJkR5rcEcfwZlHL90k4zgEVRugp0c9Ly+CRRoe5vUSgWQWKXPgoPclTAg
+hbhxAM6lETyznsK2cAG2fN+aJcEeglqGIWZpPPQQbLLraqnNJBsCfTi3tGKSV8JV08L6RauONRq
Z4k5OL5LUpluNbnVJ8Bo6i7TD12s0HfRhL6zQ6uj3pLaHoKA3balULQJW2qXDjRa+Hc0m1eWxbwD
FzMOX5vyNNYjxJZLElfDJaql8F4ZJvtq0wx1VaPeh6p0HUSBsle7YQdW5WCN6GGKKaOtlq6dXO+n
9+kzmKCLDF2neLjI/3yOz6K25mdQ6/6uD0AMIoysml/NQLd9tw7wKAQ+QhBhyTScAiRielnBIQXU
w8MML/HqMJ8Ofe5bV3j3yreOTh/Sb+XwQ9Ub7S7KfYGozjDsU6FhduJT2qOhJkPjT9KtWejVjt0d
bDNRQaqvG7Gzc/QQCrlBrryw1Ru7qpqXyxN/ekipQCKRLiLpBeIvL4oqcYxAZe0YBDa14z9P8tBt
m6K1dmjLisc/H4qJnXmFgBJByBxvKpRskqqJYNO1ek/DOTWHXdnAAwfCXqyUrd7RUsefkgQM+CNb
GCMEvubxWA0u1oEQMXdpPqGLK3pMqCUoLCl1CE/BWdYrCien3o7cktuR53gQuAfMeSjr4I05Cz8N
oytbQo65uM1vcpm2h6lIoZD3hfisamD9I5vPaQeK/pCFmXRP8Vt5CBwL75U4Kq90TKN3Q5K1KVIM
uXzQzFEcctxEPoixKNfwIydlOhovKKdqTC1oZBofx++rjOWImS5V9sQazTc5zNPcQ31Jekh88CQ7
7upO2qe4UMM4pogWXZEgI1sZ0B9GQmoIglcCE6FvmFPlamjaIHSV3DBKb+h1+QqfUFgGAlPwDAGS
1HhRm1L7eXl1nFzRvAF+QNxhbD8qIosrmpCwmsIpQdgn7qI7pfWH+7K1+oMzqQlYS4ciyRStHTtn
B6V2ygaY+SVLQWJ8OJpIx1gJXGnfPJDG5cgJIiKG9p/5ZUqG6Vlv7FX3uPljLBYnpS4ZyBscK2RE
F7dLVKB7SJ0P0qGWFFfYHyhXZUVM74JYca79RC82E/8iwZDQIRxnPZteDhG4aJUK8kIsrZX8T8oW
zD2rg4ISoH+CpMUhoOkIUPYp+p5GxFiCVv9+Bo2ubMozQYqK4Pv82tw0pzrdRhCVuaOjwjEg7P+E
pGgWu7If26YX0++6HsMeyEI21GO3C/HpRoe2C3vQO60YPhFQ1PkWvZs23EptCUBmCuzRdyknAiAk
GwVREYYlBZfLy/IU3E8Zh5Af69I5rFLf7YF+i1eoNSQJnUsw4mNlf6ijLPg0qiLdQOYMD41TG56f
ZPpdgbDaw4i7uYuOzPDBrLp6h9TU+PXy45w5rin7UPanSPluf3S8z9sp6nuE3HBVj9r4qxlnCIMH
pv9NDhxCqstjnRZmeXVuQ74U/TO6AHOk/9urj0gJsDc4VALHH7ZhZF7DrdtRrca63q9zasPRV5Yl
0k42ChJZul8Z/8w+UU2g8jrH2uzDtzwS0gR4KOIzGzHG2VNsiHCro0ID9JtbscTB/PNIc/seB5h2
q9Slvp+ivEIkK1Of694YV4LCM5uE3AEEBv9imywrLFLVCSXXwpwEBVROYErGlYG6+tommSd1cTgQ
987av7SM8dNanOSWPoU4dzv0ikl5MTyy60d1VKsvihPQfFSkJrN2ciMh70LpwELdUK5Dt9aSlP9M
5zJLchmnaeSaU7G9/D3OTAD3NqY7WN2Dd1l2nMLWlsHR8jkCg+Jig/jqjZkI43B5lDMrnDGYXwQI
QAcv2cLwc0ZLjzDxGW2Un6YuwgovjQFjI4qwsrfPvRCgHTIzHd8A0MHH69suHDrEDscePgnODRk4
sFYbct3T5Tc6N4wNE8OhtAGZcjlv+E+g2tbARyomcLJ2rTs3KNOseW2dmTeKnxTKWTQzVHaRVxVh
odpYwxabWAlyFODkeqtJeiaA6E7KylY4RfyAJyTD565gIIAei0i5MhD8Cemfg3bqSQ8k1FazSsnv
8wwZ07RQUAactMmz88K6VTW8FJMilzCt1Z17OoqS18od4XDlNB8HgF9rFYgzUwHCnQeki03rbnmd
KSWYBXhaOVqgld+69KzkN3UKzB8zQsO+HX1ixkMMdfmujDW92DZp3j3ym+hvWiw4HwEnOatd2xpQ
TtFUbiy3AoC8hlU5sy4gKs+IdLAXs6j48fIrgoiaIbDDDTWL6tCqcPEnbe1qP62M02CySe8Qo6Zk
z686HgUvFweIaFth01Uh7Y+WLHXLqfVUHAJB1UaRZyHldRcXdXhXoJWbemich1+Ryv08KZLmmdSw
186402SP9+YCQ5gAS2VzafCTd0UFmlVHN6mw+o+l3swSdCL5hYbztNP7ETvzKt1KcfaGOUK31Qen
3PeUhVYOtFMiHdwDst95lYAdPUnz5caXwITKlBd7mJ00k345vSj2yFWlW9pb8UNFdfgxD6YGVV60
SeNuHMHE96+JrX5UezR67KrTf1WyQGMEbMzWFMV0GJoQqZTSslbuw/lLHd8M0L6RGqLMz//Y4sdf
EqlbxyhzPqIkAYNt6sK+RU/VuUm1AR8kuGV7Ke3tlYbPmUER3menQ5vAY0VfLNKpzLvaaFFeqv2J
Qx8ZrFvUeJq9GIpxI3wp9wo6hJvLJ+ZpMRhTXhYI9jZsXyiviwi5C81E1dtabIYqq7+GLKKnApDc
F7vs9TvUHpFFQwHO+W6aIQKzVFtUZZMbCF/BTvbTFzNswh81Ci93oAjUGXNmjV9bNTc/rzznmdmZ
0SmgbsDrECTNP/8tQhLAIERslGKjd2CfOeix9UsVffpiq1WQcWep2Y9Sj8cHRQqGzyNCdDP1XM9s
zy8bYxsB1VeviiLL4m1F9Hpd+XHyhiJjhr5RPCDsfPl552lbrCBWO4geQkfqW8vHtYpRlH3O40ap
VnmxDCE6hc61k8JM+9TntfbNaiLUpEOQaJdHPj2S0eMwFQUkD1GCbC0mKoVCNpMi556C3BNCBuFd
0FDlaEHVrtzq54ZCymVuhJEIQ9Y7/iaoe1MX1KjidNDctwgpOm5px507om+78lZnPj+XDBIrRKkz
UmTRswgxOgwkmZ6FVSAPCni9sH9MmhpcS448ogSMEjZYcK2S11wxzrwj22JmwBG4UENdTCeSXimC
hzLCLUoltkHdOV6u54nr6F2wEo+dggMtQGCAUYDRAewkVDqeTzuPQfgg3r3BCDW3NyWI7Le8gqg3
e56icJsMGgm0Cj/R2Q2Wb/Rbi7NpuipTE0V9SUII0yWiw3YWRpGEvm1Gl9LM7DDYoIpXqYdgmHLk
toNWbJ1AFb4noZ/6rTTjvHI7oPUOLglE3ytnzJlvR6t45m3PXmusl+PXKoUDiiLzy00yGOELEWl7
MxNQPxiYET6CLpG9bIrjj5e3wemVT7gE1pekn5wGrOzxoHZAZQ+/FiRcROFvSyqirhb38p+HZwxD
RwBIMSQwJIeOhxkU3OVrxYG1HY0qFIbR/GgOE+x0yCp0I2nSHhDXhGWol+K6lA3Bgo2xEp6LwChK
IlFEaOWOUe3vlV6lBH15Fk6AXCwistcZoouwB/ZMx49npzrpSylD7cHf4JuZhhASkCbyRhNdV7dJ
zXB/ecAz8So0WnlWkCMn4osvChwSDhwjLgfVRg1tuUMZ2nQ8PB0MB8keZXI2cdhDMAhxl5VdPdCs
Xau0YkJLT6QpCqO+Fbh5nVrfQjlL7iO/bhGsbNOVUuyZUI1lNgPBkXmYdQQW88KxH3SNhK1qVght
i8qcuVNlsBUxiiPfiJbDGGptZWP5rItrIx36XVVjwYjIfPAI0NW8oTW9BoI7FYOjX8aX4isR6ZH+
Lo6aTMoV9IdVhHsw9ynhT9rWz6QM46+hUU5vRUJDeOdQovG3SQkJZdsVbftE4Sordr5v46CQ0kpB
PQLdys9S1WivQN5r3bPrSZE3wwSWWKEB8XPlg59GmMSV1A1YZ/i1AVU4XmK9AOQmV7KEYEqH20hX
pzSZRmM4qGJMtsB9dWiN4bBTKrO/E47VGF4nl9orksjm7vKznJ7V87kJnuw9QqBBd/woJZK8xOCI
UdZB+R2Sr3LjtNrPfhDNn9L+2e0MAioHRCjs9Pnw+S0YkUIryrANZaCq9zeKksR0felbXH6d0yOM
lA9ANbxoXBWJCY9HqVU/DkVDMpTUIYuiy+3tUKD/fHmU00nDZYhmAbxD1h43+fEoalegCWEqySYK
i2ozAyZ3KGEG17VqvF4e6fR96A+YGofDbFtOVHQ8kiBvnqXnsYZN8vzG0Q1q+jghbC+PcuYEAlCt
U0ecoyDC2sXJ32BHpSnCh4/bJ85tVA79WwBQxKtqZJt6lubnIG1iF04ursnt1G1Spe081FfFJsgr
Op6o69ykQYQufNJaK3f86WwD6lKIZNEwQfFl2QSir6D4fppCPtXFq5+kKgKYtfYY20nzbWUeTjcm
Ghiz+h2NPrDLy42pof7DEZJILtKEDdtvUhI3VtT6GvBnvO3jAXd6iTttAxpW9XwzrJ9bYDovhM7q
H6ss0OmDfA7oREEnD9zY8aePcxLDnkYR112Ez508DQdTDZK1bPe0N0N06JCGA+2f/ZQXazmQ2hG8
EUKMuVolnxyCADey6c8gvQyIRZdjKhRI5idN175qZJceMhjdj8vzfvqFQUZDvqETRl8bhZ/jV4XG
DN+RKwu+gxntwpFkkeJGi0a/WJvVM9cY70hGxE0G7YJBj8fCwY8zN8PD0A4L7ICMIp2r9VHaKDdd
YeSI9YaG8SstJity5yDmdhy5nje+rAOe0nGmxa9L7miHTLUdWyth37mnYxrmqPkdqb/86Pmo+b1S
ZxlVl5bwq0ORca/C/X1uQFs+I+teXcdyJ0ebQIO9ZKdRsEen+9HObSgkI4nEIdAQLVh5rNNTCAww
GHsaDIRE7IzjOcN4Ig2lJsmwX2lTsG16djCR4/7TqwiMNbBmkOz8e14Qx6MoQ9zItLfyDX0p6UeZ
RsUNrfSJdr8hrxThTl6IoWZO5HyIUzJfvhD6V3qZ2wBSnB5Lvi7Wgj1Z+x9XcGlOgIM1ZxkJFB+X
Uk+5L2FV2CPmDkOhvAJxhXZ3ZVve5c0zb46jtJl4fVZ2YdGwg08K31FqTYOP9u0mtfPhk0gi7ZOG
JtmLpdXyARy06QamXF0NyLOjcTkVf/7VdM3UaUHxyeZs8/irRX7nFLlJjgVYZS62Ovm+tFsMYgqM
nC6/6UlSBBiETJbPNltjEjkdD0XFIAulGh0OVS0QrsrcXFWwqLoOiZS1Zk0RFWDS6cySfEFM5B9C
pCUYyO455G2BJwi5Ob4RfYvo3oZqmgwEJVd7Z2MkAx4SQ6YF92abYWI3gu7+nlZUyFy70PTXKAAU
uA+NoP8+Ndp4Qw+53QvkUNVNppgq2Pks54oJSmOE/E//ewKi40wNh3EKqHMKlPYR6IPZwCARsvGE
pUSru5APAGpRF8V9K1TG6jn01cbY6EGP6ITf9CjdWVU/Zte6pYLTzDnwNrCxUWOTAwkj5qbvFHjM
jZ5EXmgW6l0tOX6MFkhX37ToJSGBn4f2WxaO3ZVZDqmE2VE8IYYPrhSydGdWd7OuU4yqYY/holO1
Wrihky99j62ov3FCHHEgwkca6yEIsMxue0v6VqCS+DmwfJUmdjV+aa1aew3iQvpWypGRI+ljhIXb
qonlcO620h0OuRL+6npfohhIRCI+dLPajVd2DQqfxDNI8iXyhIwPWJdYOkxyGO0HHQGefRaY4eQK
tUQD0i5KyP54yMmeVKvOtwy/AV4QstiXEtNb3ZVbGTMraYTFdd+EOoeCgk4iYLxswBapTUfT3LaG
wGsqjSd0nFGu5TMNOKXHO7qp5dcuKzIV0fN6QqariYfnJhWq7lmICnzChyHLvdZpMCwBfVtZbgEW
XXiQXmg5GMqIeFENbbt0+7FsXybsDZ9RQ6e7HJeiyXcpqyQACFgOxdbBQ7G4nkqki1DpzTP6AS36
sngUUFz3OpS3O5dVZhoeusp0p3ARwuVqyEuE5Uge1cEzZ7qal1hT+hpP9cAmQtdedYPBVr5qCpAT
N3AMXIaAULUvrZNNMtqCHVEdpd/ExsisL16BR7TDkyO34iXRDR1MHzAoVghZ3wcK9LKyaZQaVHVE
wBKCiNK6B7lBcnGTh1Y1k+VthDiyMSxny/MEEQn2U+gGfm99QuEjLjZa6Nh35VR1HzRmk19nBbOp
nNbp03aC44gnrph6oOTpbFLAQrRmrF2CoVlRYK1BXZYj7/LBc3rEcjEpyhyFz6W75c2kAwKY2pRg
VxEQYjb0ccOdA0zwg4gi/eM0GOOnPi0RKsFt0M2orKxEwKewxFl3aaaXUQ1S5vTm+OSrkXpyyo5y
XYaiBXQ2J/fYt9lBmL0NDmMyPTWJuz1iv9pGs3ENg7xM8cYGmqUAUXGJ46MtR1T3eHliztyjlEA1
+I9/64UvAgOATBNdeh3Zdbm074s8HZ7qWnZWpv80KuL1yQEoG83EEoCZx69PIUbN5DDONlJP66Of
dr7uYIosPxuBsbNy4wUs0YfYnlCFxPR11IFliEC+r7JupXZ1EqiCrYY6DhQcZotC0Hz8IIpa2k2v
wmLytdH/4WAK4eXFVN8IE3+jP51atgL9BVwFCNCpCx0P1euiT4k/Z+eC0tqXWur/Kmvrj60LaO/N
zSVqqBBUWF3Ho+jOaFg1HSWcM5tk1+uB/hxFdbCS+5+ZNqA1s4abRYmLbuJiFHMgxy2pz1R+l+DV
UU077M1m1VNrJYM7XZCAtObOHUieM3iYSqNDbmHMvTFsNkUSWePOL4HkXv42p7Abvgi2mDQHURec
4fbHL9QadVjHEf7tDhokuCXl1G02k5xM9rb1c790CzG0AmEWfAlcKR77z0Iz+2IzGH08C82L9tBq
bdqtbJQzb88uAQ9IRYdzatlBqUOR6lXXIzFS5eYWUqK9TRSUf1be/jQu4tYhKqI6SpH0ZNGoNA8j
tZjNn/oIS4MhTJ7QlYFq35RiRyPXuKNY6HxUBg0b7tyAIqdKTYj3RGk8WEoaf2JucE+jXu88a6lj
uhTa+z+fCoTd6Qs6sx4J4f7xF/KnIa7ihGaSE2B1IssNUbgDW+byVJyZcH77e+mWuJQk6XiURBU1
5pxUbq1UwVLOafs7OU2VleV2ZvsAMcJViX/m4utikxptYnZ9rJSz4U2FOg5YOyOLxFXq6/natz2p
gMwc/fnjApwA6HjiA+AXBfe5IJuwOvkhxDnmJZ6c8VMbGeGViqf7Q9sqycfADyIsLFTzs94lxrPo
yJYvT+17qnuc1/AkVL3ABczuLcsvGJaofvsReDwTbbHoevQn+UuYtM0PcpEI1Bec+drtRZ/bN6iC
aS9KL+LwujOjMd1kdqM/+XRqPilJgQFgnrSym6pFexgbawi3KWqdPxFkBVOqUuS9SZ2xrHfT1Muv
SdNji0rcSlU9LrPsl+33leoVQUFBMdIn89Pl9zz9uDRaADfSaVBmGvdiCTWxOZQKYMMNUrOxx9Wu
o1scq18UGCMrQ53mT/DS0UIleQK9hALJ8Wo1KCFDaWkYStMi9bqS1cl2y7jQ72yNxtmVxf+BDe8N
seYpcmZkmCY0VqnyUD9YAoDNSozIA2EuNKh985LHiF9jrlHvNEto39QwGXa6L5KXyzN7ekxRPsPR
ge/IeSW/tw5/qzgjh12zghBEtaca4KjfG8ZnFL2M29qPJkKJZI2MfCqTN0vNov9JAYOuJ5/1eIIT
ch451WFSJIkinjJ7wiRZgeep7URgt9phDLSgwqdNkx5D1YEyaCdl+mQ5eYslWZOGD1Hvk+0UpYSq
lwKO9ClB1tvTMBOtARugJHug8yN+FnVePYbcLrQBjTD6imOTg+wnblwPNfRnfB5zGknYYUmtq7VS
nG7LoEiSD4OfmJKLHaSAu9WWFZQwW8oUz9QB03ikYfovyRrr/CrGD1p3iXbRkBUVRqXRlIxfKqmy
whna6LdXQ0CY4OYk6+2fnnZgKtj2c+FkdodaBnuVgSkpBoZ4k011/YFCfwtdAQNlHaaCd3mFnCAO
KFnYM1qVj4b+gDMf77+tkACqlS1HXUtN20pvExVi2KzRVV3hTSKuyLgDKBSWeucXCeqAl8c+uToY
m9Oc6IF639xyPB4bvpcUwKhEPgVG2DUIBDh4qqP9nTn815HUZv3v/+bPPwuMa6IgbBZ//Pdt9BNX
0OJX89/zX/v//9nxX/r3ffmWPzXV21tz+71c/pdHf5Hf/5/xve/N96M/UDSImvFj+1aNj291mzbv
gwRvxfxf/m9/+I+399/yPJZv//oLc5m8mX9bgEvPX//50eH1X3+9Y53/6/ff/58f3n3P+Hufkup7
lL+d/I2373Xzr790+Z8qsSifHC0UikrzUdi/zT9R1X8SD0PRxqmc9JXY7q9/5JQEwn/9Zaj/5Cek
gQDw+OF7GFsX7fwjXf+nhjDRTHkn/JqlTf/6f0/28Ped9vdHYSb+8+d/5G32UER5U/O3+fS/3Xyy
QYbIHYyFJS1CiwLU8dLIwpYLoK0QjE5Uh6Qy1lkfdfVnC/DvUeC7zeErAKqlngSOEHaGQk7vST4a
Fq6MqS7cimz8cXmdL/YYw+BdpBH3A2fgnls2txsj49Yxww6oHj7VIpSLDZ1kCQydFV1bqAF+QgBh
QoBTQeT38tDLttb72GAm0dUlAqSRMj/bb/s78+lryGnRcXuDOvqRisKeIrdBIhXD2i7Ppm0z0uza
xyr9ag+h6+ClUSrla65mAD3CrMYdWGo1bqsAjUKoT2Bl8jtUb8I/PQ54VKC+YHAZhDsS57/jR9Wx
AU9MgKeeEmrNI7THODiY8piukQcXNzHjUGEHEkTjwwBfuIwBYgzQ+t6cBq9Jk6Z2Q00djHu1yUR/
a8PGr1q3bLsp/oKUPu6jKx/kZGHT0YKab1EsmDOId2Ljb9+jbajnCC3GqxJ6vDchfnqjiaZaiWHn
qTraPvR1CHD47KAC5/j/eCoFiF6f41TxYkitXzsTGa/O0MoXI5q+XF5giwhjPjhAH9ItVCHnEFst
PpoxOiVyYsgRR0KBN52byOdgvGN5EJKkmzRB0vjPZxAaOgV/rizQGMsML2pbvVXNWPMoGNtXIXnB
ZjAL6c8K7e8HInW4WZ2ZljMB+PEMIpSnV3rMKJpc+o+xGSS7FHsALx4i7aDK4kUrxvTh8lyeLEwO
4d/HXB56+NmMOv7GHiV331Uzf4IJJ36WGXqfjQ3j0g4sa6UNdDrmTFQBqUZkOjdQFncwCgdVU8ed
ypiSf92h0vKgaNNwnUiFnrpG3OMz3qUEZdvL73q6bmZzAoQ3CEyhfS/PRGSCJDsWjeqJQaSPnVGF
39PJB/oMfaJ18d5JVnCyJ1uCE5B/gESQRsIYUo8/aJHYUHaFYXgKhLF7sFcCI2sZoVxP2JTOL7/d
XJA83oKqTnWM/U2AQ3JMv3AxsUohytFC1sKrTT/t9i1V0/y6jPHR+Rw3mBjtA17S3wVYreb0N1MT
+Vt/nFVRaVNfGcAGle9DOtAIdIMk6arrGrZvcD1W1ijtSgroeFojikd1eyhzdIfTGKC8Uhm+uQW+
nXd7jjWld0erxvW9bWntYYJLddRV7Taq8CIas/Keouik34ydpeTXsJ017bM9DZbw8DdA90g7OGno
KFsNf3XuLWDW6lUcOgP5ZyQGpHHtsS8+9IUpkLaVWwcxV9OXfqJU3MteRG3oS5EjpX9AfgZosmOE
FjLXXdvlG78pEI0LMDtSvBFJZd/tKofibYotnOtnJe0J1K3a5DaWnbamiqsF6j6g2P3QC6enxg+Q
rHuQkj4kr1Ct8ks5JlTgccUxyt3QCN0mapZUEJ+VbGP7Qn393iYp1K7MQK5ffHqv1gYmb1KFrpWX
Y/CT01FHxrhUA3Wkk+PXgqktsR7v/4e881iSG8m69BOhDVpsgZCpmTq5gZEsEhrukA7H08+H6pnf
yCSNaWOznE0brbqKEQHhfv3ec74zkGAeuE+jubjEJwqNYsommn1ljJES8bPFv2TJSgn3DFGiBQhV
V7YVL6KGipLZQd1froiTT/YyTcberYKUMF7HTT9FclTmERlq9BmK1jjRMdNz51+aSvVQHN2akcSD
YruwPrmdVw7HRuvGPq6dO0rYKKsQ2d6IOKufEHaS15sv82xcKRBDJaJOFGGPgSC8LyYiwMErAZ5W
7cU4+sbescp6wrQ/+tWdbeGnOc/d6DK+NGv+THavWzKvyoJlH5at9VKWRNXvUui9l8PAfc+Raxty
uCJUNnrM9CisOOM8hLFOzt1zCDrFhOc8FhHK2tStbjxZSn3AS5SeU5cNMI5gidU7MUr/oe/TfCEf
pOrEJes6xUYjI4jabT/YhIr1rfcFMBoFUxeG6HAqySn9tRtH93va5oWm273OxFIR80pyQGN2KGTK
pXsGQGM82na3VAfHMUCSiTpF5QqNEV0Us3xyfZusgoG+PTY/ePIFcGAhZyN2hjR9rqa5k/HiT+Ry
2/5SyN0qbV6LgpbPhVg9laOMHeWndsLKg9uxxmds8BI5vFZox45BK7IXUbc9f0lloArMBtsZEnQm
3Vcnw818U5RiJpLN9jUOsbDSzBQnxJ0ITfJAJUql1j+RMfUkkMpQLzxe9GITPmf8RmwngJwwqNmM
BlfxMkxGr8WuUQ4hyty7Sp+KHDr4YXAwpx+0E0rGtK69TreSwgr4c15Ld29q3ptHMlmy7J5NsCwO
kz/nE4pUp7vRZINjMC7G5m3KlPlqzF15Sx/dc4/kCZKRnZXk/J57s1ZwsiNAEU9Yyk3A49J8Y7aq
s/2Ge3poB9TdnyubYfwBC6gHjh1UWh99djJg+neM52lOxDMxY/w9jVkNzYyCEh/hsZvdBkCWqfoX
y2364c4Jpn64LFBdPcxO5uVnU/Q2MePTmOZ0nk3UR9jxdW1nZ8euzSWpWnAUV7Kmyjv0th7suy4r
guGeNEgbZ0s49nBqmhUOVuy1RdX/U9KyWB6NrijbE+9mW+8VQsjwe+avRXoA+j6ViT2l4K4nzOc5
7RO1GokgLby9DyLD32sSH4kr8ttxSfoga7A7BubnIjQYEWrLr/jO3lB9AoROgrSVyuqeItp8zlcX
XnkXSm8HRakvd6aquwuaguabaKzlu88A9kdLFeAcvb7Lb+USFvIOB1T3tTRa+dkTjvpkMwpnYJt1
4ZM5jd6z2Y+eFQdBZu7JoWNiRxM8vC/ryPhHRmJ9HZQjOqzLdlDucToMwQVQsO5osXjOu8CkgIx7
08PmQL8Gz68uaXM7spY3OJ6hWa8kwSfhUKr50OtBLAzf8ohw7CIauIRoBggECFN5VUV5/xhUNC/i
uWNljKNldfeZmSs/NjyveVamYlmtg3FNj2NDstwuJOocilA9T99VVAxWAjrMeM66yr5rjcmAO2FP
2PxBEdnfCUfx2oO98WIuSm3Pp5CeaEbooeBtJ+mvPgnCq3oYSaP/RVXEgcZ2vkyvgwXyNm5co4TS
XerlZnLl+onscgOeb55tBAnPp9kpM8dc98DaCgu7Pd1Tbncpvje1V35xqhJLAT+4JOYIltawqz0X
Feu82r15JFveyQ7CKMNPjlV3/aMyxygjc8GZv2y39ltNnUKBNSoUzY7BL40tv1DFUXvVdK0CcwmT
sV7cYzO3zrgX5ZDdkdXA5lO2On/VHr9/F4Ylnmt2YTNP7KXv7B0EB0clWdpWdysJ5P1uHEYdnubG
YFFOI7djBw+kLnfjWhhf+zZVME8MseEVcpX7+0o77efRDtLoRi91BYoHDUD7aOqZWIsmmuvrVsFq
3uct9JPWLJ30xPCs+J7XvgTDaQRDljitJ7+RLEfCczWVRnQcuKI/yCztjR0BFZViZW1d7qgDucTz
xyw9Agvk75O2vk1D5S3kt0erH0eglD18y379Yi/IEQ9tGnnzzgPkX8UhUNk1KUdK5piIcy8/WJ5C
E2JYigyBIBLF3dJLVBlMYKwvRNyRNWCZhbnEXlX5KrZXI/xS1236Cr4jtIkNFHQtU3dxnlZlGZo7
a7l4E8dJfDGM1q93JGCSiEzHfyaFcMPqx34/LJ9DG5bdoY+K/j4rgzXfcXaRE33NSKhjq8KBnL2N
KLRDNgAkCrSceUCGQXwAb0h34Q9Oo/e9ldcidil5vhYsivchm3O7a9wUrcocKn849G2VD/FI9TWS
7xeybFq5IIOjCPvAOQzuao7n2RgD0kfDyn2rw3lwdtW0pgu6Zruc9sBvmAyn64wdmS9oMkSv7OFE
MH3/qMO8NM9pW09hstAwWHZRsUoTxErXGruCLFiAieOY3wfUpQaZ65WsaGT3mvCZqZB7p6fFeFhr
b/5ahnNFyUqUzpgYfunjKhkjOtBp4QNUcPMtLFQ300xZ1VfZTYk+XJ2Qs5Q1mc6uQ7K3K61z0eJw
2D44L5I8bZe3Ond90BgNWLeT8oPxHq9qO16gBkPwEGEOeJazQ1EWLu4mq7Bz57aTU+seTeVn/ilw
mnLcOyWIDOwVQ/Gi1nT+0tvAgPatVaBIc+ci+EFwhvQxa6d5npDvYv+YvTZ68Mm/uDAVhpcddN3+
eXbM6nm0M0eymqQ8z/naWMcNNWAmIiITip/v+zJxJ90/q47OarIEk/y64AF+gCE3Pw29XEPqcQkr
VIz86F4WSGorL+xB9CvEPDuNyHS3ksHNllz57SfCfMoh6RzCTwBAWN3LUEEsir3FbC+E4TPqzSfL
3Jo6MngmV1QSvqOzsN/X+CfU3m5mvhGnPWpTj/aGmfiD3ZHt0dOZ4k2LLLELWl9NUI7C4NJGbAH6
27ec67UyPGgwCIODeF0gnSVzwFE4xu5A1MU4moNKQo8kYeZTep73MJz9hzZY3OooLa+99sJ0fe2p
8Mq9szSUieZAymliF6VL8sXaqXMw5u1LqlODigir3Q23s4PYW4Youuwgtz/546A/52sLfbCd6+Zh
nEvzwQZi/sQO1IyJo8b0+1yg2I+zQk930BCQ/XRh1ROz0OjwJkTNtKDSWtApr12BZLurBbmopCl9
mxEG3bgIbThzcGNJ0VmLYdjPC4zxPTm13kStmIesWuRnnGVYjBwAPIGuSvqG03HCWuwXAF5eF09e
LzAkryUXf0ZndPZKn1cnpWD9tLJC9jwSsygPUVSkD9qd2ETqpc6QL7l2ty8Yd/yw+MdFgryt+wrl
YJ5jP3f6W/RsHAkW8IphjP5GlVz3SD5YNt7AQKQukz2icvx9sQz4BvNsRB5bLL56yzJMIETQdN61
oVjbd/OgxEM5ZQaLswStgpvGUAxBUjdrLlLHVkQfshQ9zbLMv4aE4ywnEl7d23Ze6/ySJbJ5G7TT
iCMzwvChTtnGYmMR0+ex9z3+mCnnqAZyBHauEOlzyINQnV1bNC8RoS9OPKalNcbm6BpXEmd5Fjel
iu7rhtMrlCVcVzGFrcd5kHqaqqkipzculgziovKRZbDFQKHktJtZrz4KhLNXByz3uezFCMaN4cBe
c1j8XvactGLT5uC6XzIzWvalRXraaSWAhZrG6OrjWIErBzrEUTZmdtssMRqNmlNQsDRmsgJAOLo1
a24ihnApkD7ChD72mQEjH9Gl82i5gsXZU6H3Rt3i2kAAS3krUkQJcT+PowOFqmyL2KYSuCQ6wmS3
GtKyjQvkzemnSdZmkyh/Um+zE7WPuPRScFX8CzdTb/ndDW3BiAWmN6k9emmDSkUB58v9xBG15LYx
ducpWKeFtpDoPhf2gjM0Y+BLCGgzTno/l2rsE28Km0cMZe6jSeK8F4dj6DzkVYaYzQLkg0cYvXvI
6RyNZezqqfhC4JsP/DKq1y/NGnE8C5uQJX3yeNLjAqxsGk+pXf7w8eVx54opP6RzVn3uUN99l0jj
2sOSF2xN3A/DOy5DUWrajy53VXgwpmI1mv4PvzS1uEXtjTykm1cNbdGd6mCXcmgNdiVIjeaw/dLv
uVHOeZKDMzgSWiPyi7SlqB3oIDlJzfkCC4qry++FoWg1Ni0lcNxAd9NJkLmVnwSoZfvYVrq+ckZX
vE5T7VxlgxkYSWNKDpx56NtfbKsxruZ+Gd/mDKZnHPQsJ7FwyvG+G9F/kYeO+uow21Zp7irPq7mQ
OhPtwR9l+pXyAM02xT7+5tTw+R6lIPo6Nnveh5j5XniDhz94MLzWeGLO1n3BzbGysztF9jg122mG
8PBJIVpJ/YeFIipPiBLu0uumrSPnGM1IOOhKV3QtNIeSf+zBzV8l0+ynNIAiiyWvSMdTVmFriUeM
W3I7Pw3OAWnBOp45pFJe9pgb+B0VVcdRqrF5rLjRZAhAzTtV2Pu6i9mNgCGaYzZeAvKedrm5tJcM
JTxAd9os1IkVdVVJxyDRSDJbOvcKvoi1L4guc2Pdet19heOWct51VtYUrykppEF4rLtgIg061l1G
AWpUVf+pTdcoIoaEh4BCnXV4b4DiZPZoEPF1nLxB3rqGYb9F42grzKsGxSPrMkPscJpoL0l6KFdT
o4VxTINgWneTmyMjXt3Wo4fQB25/SqO0CL+gsCFRm7RhbcaIN13itoWQsBVViJ7ZMnMrVo5X3i44
nUmKiqy13nfRuOS7rmmic6HHyN/1rZ7JLquX+XkMSlo17jhbXwi7zA1OQXrNCW7j2bxAyWxlpzkq
QMnbs1EdpoUHLzEKzRjcrppRXjZK9/wbHidUZEXmq1pk5sF1amfn7PUB36F1jPwLCWx8TFuherzs
h0gYJ3DqG90rIogsdueJT0AvG/JmtLnvnZx05dJOOoIw48DtKA6cCIfrwrTy5qyiwVkh5TXscWM5
yigeZa6NhFQslIR9ASoGcA/8StASTrbLuH3zoXQ7o975A88KEmS6CK8mzary0KBibZPFWJCbL40n
/QRtfjAlQWcNR6scQI3gskeA3cvUDnd2o5Yn3uDVOziooz7lYgIi1XOE8g9tk/ZR3HvSVEnv+ct3
0KLOK4cNrVkqxvWbO/rehW35i8W2l/mvnquDl760+29Z40ZVMrs5DF9zUd53usc15YibEXhNJwbV
W6Ds6R8VLN6/hXr3FgGcvQ1HmS0UH1n4xK4lgFdByGmO8zyLT8w4zOA67F35NDoNcuXB7KK7mmyP
V/oaabULjHykkO4G/KWDhdYs7oJt3zeWsBex01m9EXuyaMkg4XTxbU0lLZkyZ4w5yLLwCWcQ2tvZ
ANHlYQ4z96sD4P9hIHwmT5ogNb3rNRxEfShTS38OHG0iShxruk24qx11qoB/FHdDQa9wB4utFzsn
GAL7VIyblsxnmd2NirQDb7embcl8i/f3zl5t3gj0U/JHK4ZpPuF8popgS60L8B55kSelibj2yUAZ
/UQgMWHvxTouj7If3TyZnICqYfQ4hJ5myKAdL5HnBbuFyLkrsQws566aI1aFmQkDfT8pudxeZ1MB
0f28mtzaqGmbIHbeZcaShZz1i+JTj3IR2zhZPpCcrbT6ktepPR1mXkJ9MKDkzMki/fDFbKIlSwxb
RmM8iWzmg/FzUBIMjX+rVySzJwicEYcJL89eIoPmDjZSgTmCnh4tt6EI3H+YNfSwgFkN6rjsyepD
sVqXb0WXFxSYQxnmO2uxSlQn9lqFJ5bm+TXEapwdTO211N8mrac4a7zUiusFaAFBi518EZ0Q393U
tB7KNhxTxMW54mbSvkome+ieWDHnG3sOSOAhWgjTVMkC/cOph+qrrR1BIVAvRnbUDceevatn6zX1
soWAo4k0i4SEvOna60KTAMAq6vw9GFBaJ4bwCv4+hpaa7+Wm6RlkhaLb1QgjOxUa5y9oRCd7dZy2
u4sA2/YJLYH0k65aR8c5FqO7aCltl7Zda5+IjJgjuK5zc2PgFB4OJUjpTT+chk9BqeC39YPThQmJ
Opw+zbG2w4Pw0yHf07onWLAMJh0eOFWlV7nJvD/xsmwcLspGileQ/6Lbp6md/zDhBtSHlhDJPF6i
Wj66zFy5aaVnfE5HL4XwxEUQB0nrL9sHqraQtSPGv+vWMvymIme2kjzMmhfTN3SK/8GqngogNcT8
2S3zImDUTZCMhRE8zUvVseuzPiyH2rGqbwybaSKVTZEZSd/X3nqFDshbeWLs9nOrNRBZr4AR8XWW
7pruxy6g0cxKGWV3YvbM+iyUob473oQRunOXKman6SdIa0xlgD0rIzqIvLZu0bDMZHhZilwDbxIV
PMYu2oj2dC2ue9YJzLjdpE+BOznjlcv+/IIczlC4LCz77KgJqrone/db7WQArLsupW9r+GH7UpqQ
LHepqcPb0pfevabT882kFUY/aQmMr/kgNu+LFxThEbUqoHK0WfLHgLHF2DEKyG4WNgwn9gbHPjHU
ruWF3fnhZaYnfMGNlFSpI63b71G0GqxPk9FcGYYMyMIcak9wgF+rr5nqCSIekKjQ3celMyLwLTwI
0VFBpa1Kwi9iTYk4J2oc6zDm3BZSAoaWGE8EjwYXhl93/5QeFhXWUWYHrJqqcPdNyF06uJpssgQo
Zt9R8qZWcanpn9m7GQ/iGxlCPCyc2JAPU8TzFgekJ9wi3iTmCMYoRz1ymTk8FlOxxnTxBwKsGNYi
IDM3a5C03e92uxbzrpTDcgPb1ZrhGjqQnexCOFHcVYZ17+TTJpFz1wGUvM5nWh7Zhg5Bdl7M+5lx
psb+46/lmSmbd6uccR44qjoz3Q5FZ3Hv9yEdAoeWjb2ndiBfbSZmNuSr5CpLzGmNHlUDzzqxUxr3
sU/N6F9Kvy883DH4nM7jEHo3SkjzztqebUosNtxdN0qLlmzt0HjOGAorRkPSu1JLPTIyar3VuIXv
Yed7NCZpG6tK80bXuHjNvUWKMNOz3kjDY54zpjxEU5qyPJHlqfZyqGmNR4KeTCxC0ZfHFKmdvPJ5
ZSkjkYqK64q+qLETdN/WXYOX/K0JfcNIZFRZgHM5bH6iHjHEnnKT6ivQc/1Ud5wLoDN56Xag9gOw
Fbwp4jisBATdKbsr1D5sUB4lAc1gKBappAGSwrnJD4g+BpcGlsz8pMz6MiUI1XezeHtRCtqkiI8Q
9q0TQw9Fyyvhv4p+RJH2w+MYYM2Ke9ETF+FsJ/WZs+k1zn4blzIaI1YvxGND0tizUx9bRiD9bo7S
+XKqpD+dRyS/t/ROGjpqeVgSX286qUiirsi/uyuQIxxFnawPYc+5+sDJ0w8TM196K7FEWYp47Hv9
yHvbGHvLHdmUAcXn9UEGZnoLzMe9MYUjvhJwgBJ/oWcTJC7abE526VIx88XLBBGgLskK8Hjn0rjG
914cIpT7mjVOp/denUZApru82lbxUjhxgAF2ic05gv+6OktwoJThFG3WxmpcUAYH1rGdCzN/NGlo
j9+gLbF4S0fnPN9NGhr0d/jU6hZwk49Dz1xo0gNCsJpLYkGZfqLXCSvOujUOMak5lh2kGvrLcMzn
F/bM0WYg0LHftoVvDgem+XV5cnCv3qLNn6Ybjglpd29WOcchwbqFCRO2/CuSALrIK2OwibNxHVoa
wkpV5LuaXdo9FMwcwv0qJudAub9Y2Mzrxo5la4z3qJaKz4MocCGvNe1aaP4DcahVQbU6eVHz0IxR
dI3kRWfX2Dik3MrZ3DgMTAXyQ0NoT5UQzRpNsV46zu6Ot07VjiA5iXC/jOqUxQgLfmzV87ycnLxJ
/QMZ4c2bERBBsROTbTBEX2f/rZfzVDM5KMwxmW0ByMUsm7E/88n1WzQb5uXcDcxnZWWWPyItqtel
QFcXy7WevkUeutN/OMUgxjrkm+T0TbBaQQJUNg1kUpPHpqn3NTro4WWFxUJGTb2gfY9KXIMX9MbE
RNbAxAAxDdp64CyDooAQDMkK4dRME0khLsL5R4dXkcVt6Gm8OlWbpY+MIvKRM5XqvyjY4pKI5IB8
Q7tMffeocuYyMWfN0Ei6KF3hJCMqOGGPzyw6yVER7s0e8dIex5/7QLA39S9dp+m8REE7xJ5Z1s8r
EPJ2hx5ODJchA39nH60WCd0dG8T6oAvLWY5uHvLapynBGztw/6amZ+/L/EL0zCJ3I0VQTu/Wz+td
bxC5e6hqMlnOUnnRHWQa2ewDg5Ql8oHyMvVO9GXIAU7sjBLrS0TmzfosM6voz8LPJY5NDvVcqC6w
Jcf3NGxui66cmtgMeDe2NjXIhjjqUzqu89rQCeuH1rF5bycxIg3z2Va8VhjrwSpgw28tJl9dKDUt
qCyaKsJaw2bGnMgd4fJWPocG6HJDnpBFIoTNjHCdzvxPyzw5rJeAYB2PpggXjjwY6pbcFdsyTSrR
BZcL4XNtZSMnGsHQPGGKgwFeSn/4Z2SbejBWtNFxazh6Tqx8IRKn1q53dlM1Bntj7GAIum26NDuL
Xm9PI9e0IfQP1qjjqqKRD7ZmYYbqtX2oLg3CHkWiolGuR2sq4BpbDLmvVz3acVBi5jigwffzhLi0
LjraZWPaCaEWmc36WGtIc2VJ+31C730MQNPwl7uYQp9kVhXlCa4ApvLJ6kj9STKey+XcVbX/TQQi
+mZ1o1pjPL42Gd1zYAj/mrMD4OsR7UKH0dUMmifMyGN+l1VLLX+Erdsfq0GVzY2CRdScZ/qlNW1B
ZgL70Q3yW1pMw7inj0LqnWXQrwNySde+fcZwowRN8nUIziNKy+V+yyqozrU1j+6R3dz0wVwiH9gv
VkjTf5xI/0jcAjrylZU5lPIr/S3z6DBRzG+XvnCjfe4GnXy12RTbO4fIGUysC9KPhNYFXUCn8Lv/
6sL+t4L4F3Xs/0iT//9QMOPv+0lYtSmkf1EwJ734MhZfflYw//tf/FfBbEX/cbFvswziHQHfsZnX
/6tgtpz/YEXadI8OXjAXq/z/KJhd/z8ePEAfZhq6Z/6IyO7/KJjt/2CZszC7I/kzsf/Y/y8KZlTQ
mCDCwAdqhfo23IR3Pwk9TcLVgSxxus5lC05tYOaa2cO8++l6/EEn/S/B7mel5/YxIIscLoEPCvo9
YKFWtgOKx82SgPHBvW8P5nPnm4aJT6fr72k4TE82jvzLyaOujNuxnel2m5HRx2W40AIqaHS/5APO
Gxp4M+1DzPQM2ny7Nlgo/OaReqNuLiu6M0O8iXYpeWcULWBCqMjEtJRi79iMKGPXsYy3JrWsB1UX
ZG5U1TIdtQogLtKPjh4K4QcbvMszd2ndlpddRQxo4g5VeIsxhIzXv1+Z9wLDTYW+Ka7hcQJVsexN
iPvT9Yfo0nqAbvH0p2vSt9FNsIYPbvuUeTxv/yOq/8Mt2FSZ7+7ALx/0TgG75shG1MAHkUb/oqW4
6Tj90GNhKulQukWMJJcLFH8f/L53wk1+Fz5ssIa4Dy0bYt07PWNGFTQ7rUnqhcYgNoOs38MoEZgv
g/TgzgRw2B6Tqr//1t/ySLZPhYCypSJSukfuO4lqh0stjdSSImGbIoadc7GvaJAloBbQ10Bwa+Mh
8LHRVva6y7tRHBftyh1HvPADQ637ntqDxhy0L1pODI7Q6t8rSIem9UAVLkY8+uyWO7jz3rVHK5IZ
hbN0Tkw6PeQHDc35JswytezcoW6uUfd4xSmb66iB0j2ZV2QeMNDg1KZfCqHSe7erpk/GJCJ9IXvL
Qs9BczyNXTKQ9NEtJy0PXe/DWy1X7VwP/PNrz5bFZZCn/t1iOLOKG6f0x9jqAu/rttqYB7OxOHE6
vesz6ad/dS8RgeHqs7yGFCYCxQ749gegDzOj9z2jmPIzblqz+2CxeCeBJb6B85YHi4W8I9Ii3+O0
2VKzVegJIQd4EuoRv3tm6Kq/yoVm0gcPym+PJ58VbFFcwM42I8lmsvzp9aPTTa8ef3A8+Rahf9EY
+nTKp/HKMWRxV44UzktA1UD/0qT1ZMg9PPT+E6ld66lHv0rTXBnTFT4DcaHNvtwzi2H8XrkwuP7+
Vd8tFP9eFVzmtAp5jOhUb///T980DAis1ALdim4NdWzKqJrRvhrFjgVT3lNwKvGB9vlf/9ZPS8b2
kRAUyHLZiAaWFb7TBk95D9lC02HoeMc42QXh99Ru2vmzln3WMhI1FlrLZl4jvCKLOs7dRlvoagbr
ddxSRtEmpPrcrUXVxIo8KS9WXjM/FRCTYGoX82Af/36N3rkW/v3CMKMi4Gg4eyx/exd/ukarnscy
dbmbvBz3nUM3kMNTy8v+94/5w0PjbYAz9NK0U8BN/Poxeiayul4h4q0usYXjtIz7SNsPnYEqvbYx
20m5jB8s37+FKHAzeCdAYQXBFqPqvbv/HsQKw54a7D90WwDaI8Iuj17UbaR2Mck3V2pGdWrguB0H
7oKWe9DmyJ7iO+Xj33//Hy6zhzfV3EoQcG/mu69CD3ilqBCoUMkNTZaJ6X5erMXh75/yG0pj+8Ub
KpIhk+2YPGK/XubGq6HJehJC4Dqb59qvxJ65Haeb3EmDKi4y1/080186p7Z0y7gKKW7nqsm/wS8o
bgQnTJJOgLEz4M7tDxL8/ngJqNwgv202s/csNi2mykGlypPGSXXnMbI+U+Jk//efgsbOhqRhUR+y
mf16BWTWG4KziYGO1RrvAqGa2Ja28/L3C/3eAsB13liCvDXkcMKHevea03TxrXXhOlv0Eg6GP1RH
wIzNKe2c9WZBGXJysLIkK6Of898/+V1Nsr2v1J0migsTSwdr/a+/zy6W2StHHiS3HEjJLEReoXKl
ef6pdHW0Ix5SXBPzaLwGWqEXUDL7CKT73nj271dwHRu+GOYZiILvHrIh68zJDbfNRhVOQsQvx/kS
hmtR+eW9QfPjxIApOw4IIs9uIPtLgPbTqWLWt1uRg15YtWJnzXSajKBIP8JEbG/SuxWYN4zL5MDk
CJBk/HqBJvqCU1uEjJaC3rqt6MV+yoBYbpCodb4Ka0t+ZMn608PAPrgtbBRRv20zS4uwunUsMJah
R8MaGtOli/Lya0tKWQJoggYjo7ZrAlP0698fhj+sqiR2Umngst/89e8ehijD5uIJhgXOhOel7h0e
SKnmXZS5fQEl1Ad0TDbnB2vZHz6VBxB3D2M/VtXg3cOPPLKf64Wc2c5sithUXfam5ga1ANMoNCse
+Th44em5HP/+a39zoHNT4aJhrvMpU7cT4K+3todIryafllChVzfclbhGxpPvt91F1orUIxjGlMYe
qJN1IafSmS+cZjJ+6FEbRqwayOcnRpnmjwKOanZqqiy0kqxqcCNMcKGAOkV6/Vo0Dl6YiPEJs8CM
rjH0C7erYeumqzpYdRg+Mt5FzD4sFD0nhKSePuNoQKu6NOvQJoPj9+JyqPTgHbTYtNUZFeeu80L/
yQ4XZ4IXYpOkmyM9PFrppjab2tKf4hG/qN5maDnQ7qWKenqZ9Cz2U6OGD0g/v0H+tyuJ1NsPeY83
hPq77ciJjHryzHUT/trjZZophYqqnh0qWZEDXWQ0WjYVMs25VleG54rLSC/mTRTRNdQ4Os6hnuS5
zJ3ophtN+5YZNgfMD2737y/ylpkBpA4AEwP6dyu5tr1saGdQ5bbZ+v+AmVGMP7v5A6bOH9ZTXIDs
FCaXA2v0u8LERTmoufsUXjld5Rk2OunNCEs75FRmsQtToa/IEHH8HfIqgueqwPygoP7DvhgG8AXx
rG5Gtvf4q1FVU6E16AKfCe0rE4EhKSM7+8D1+KfKlKMUHlwEa6xV3rsfygGuMTk3006Q6DOQswtm
aBOxmqnbHDTC0RzqoIzOgt7i0bP74hB2S3FnD2t0lkW1iep13z6TDgbE20RlGlk58xtdfkiE+X09
5SV3aXrQp2F5MbcL9lNJqiOzYgTL5tpAO0pGgp/2YN7KFylUdoOczAI1Ub6g2fQ/2Ft/Ix/hcqEG
3gp3Phl4wruVDbpPFIl8MGLA+94Jw4mHOjISZ1Nn3okJahYHxYzAzSC+kLgdpuFmqW56xmk7r827
jzIOfn8y+DpwftjFtvL836/784WwNOO6BucTweX9rhFw4RoNV/Hv79lvmPHtV2Pu3xZXqBQsr79e
73ywpQqUwmCV2yip8cXtul5j+bW62T4yXFnvFAf+N6jhsKf6Eo1qJhvSWApTuIeaZKo9qAHE30Pp
NVh2kZfawRoc265w46lxww9e2d8Pu3zff4+ecIPQvb3b9VRVNLjdaA8oJb66pOfIuDaNMSk8FO8f
XJzf9zqG+7a5HeZsSNXv2S5oDYRhaa7NSlje7bT2SGvK2nnqtOk/FWKLYfK0//WDO7Jd8V9rGKbH
22KA0zREmvS+wmKSGfYLU+42yp8C6DEH3FSsznZltkwGKpIyGYlaicGRCmEC0jiGASFaymop4Op7
vvzAS/ynS84JmmYn7QXejnc7b+uIBcwl5cUiSGzPuoUmlCEV0ihVLOlHp5g/LAD/i73zaI4babf0
f5n14Aa82VYB5Vj0okhqg6AoCd5kAkiYX38f9I2J+WhCjJ71RO+6WwIKSKR533OeY1P7sU2cZRjq
3XefoZW61AUCHrpJR+RuGCfcOBbmP3YbgZ4GxaExNYtoa47h4yHJYvQFVQV3Z5uWeL+29EamMqTf
R//CXdLpKSgTMrHJNujz64AuYbYjEgxb4YwTyDj8/d19eu+MFA46AQ7h98F5lZYQijhw754yxlvC
t/ND468SWAL99o20y0szxm2WUIv7Ctz+cSljrqDM8U/JnAf3bobPjUVSlQgozPjY77ANqeV7T/My
3+qayrTbPii7s8wTx/mtW+PybVJGLsO///xPTqDcBNAAGAWcj1hr3k4meJziCREPN2HX2TeoVQ7V
lsTbyMl58DvZHdTic1TQcT7RYVRPLYTqblMYc/4gUJdvcydgcxbTWPpiz/PJ03HwRlIio8MDZ/Ld
oMrmVi/dJEm2XWIszwP2W5r9jWlcZqhKlv3YBjKJpkyoYxzMVnZsOVy0D39/Op9M6LzXtXINxusj
Wn/W4i7ovAxTcWzDbTDGOpzm5KvzyCcfq7syVqA1OWws3s9ZtT/Pvd8we4xekLQbB3LYlm2mV21o
yE1f7F4+vRhHwpXuERBR+24nWVdu0MNJAqLUqGaTydx/6evqacSi/v1fPzwKnDw1gsNYo4N3L7Dw
iswxkvXLIsv5mAL+jQq9zL4oPn8IJmM1dE1AIgZlQ2zj7083uG/pQdKWZifuIq2GIfM9xdNkHbOs
6X64yHHMowe6JpxLo1whxnmLNj/5ZY6o+zaqL1/8waCeBl3jD8o0QcvXzYYtf5mVbFRjYgGZybC+
//cPh3oHHG7uGErkuxWDqqLjzxYu59Vbjmw7QNGkt/YXk9v6Mt+tS1QJsSeZKHOpALzbmZWVoOyR
cBUNqNe2W9NiMrMzHqwm9c7sY7svVgJzXcrfX5CiGa+BFhgA/XdLPZIYDfmGibM7pXraTkJ7NM1U
hNbSDfsE088mq+LpTD+w2CYlSIYeKWWOD8Mywxb1yHEYoS87hV8dUJfhVPaliTwysY+NZp3toK+7
c9538ovN9iffuWtj+mP86HrAQevtJGguDaIOL9bw/RdkRCEEO2iz/m8hqutIpUvKGkO3CEH5unf5
j+1his15cErOtkBanZNcHIgHhuyjv4+szz5wx6C7wNrP9/1+QVvo+ttjzG6ra+IglJNLQFkbWGvY
WmVk/w+zic8elPFFh89939qbFkevZDljz8VEfsY0i9ijo5ZkN0lw/Pvv+uwd8Yl7QNCoFH1gQRLb
Cl1RMLQWx8eObsjuWPaVffv3q3yyf4TQhwhtZYWszZm376iAAiQVKV0bPIj9lq2+3CGwTLd1dzch
p8Gm82+jYg2H3gyfi48v0+Sk925UOCT+tNBXCRjnQLsp7Km9dnpt+mKEfxwVgA6hywAL/ufQ+m6+
MQz8EHPHSqYGvYTS4MXpploMLzK8NNn//Rl+fFNci84ksz7zAEeht89wyIki1vB/gTqwdJguyNsS
rHJfzG2fHIOo4FkMCHcd7OZ7ViWkhjlrcCBtY9Vpr7J0pw2xAslpccV4GHI723R5KZG9JfnVWKXi
wslJy6TcDNw+QWpV5C5Aajm8FiPO0gk57SVohvx7pyMT/uJY8snjBzFFU96l3UQN9t1Wr1SNlaGA
46PsUwrqWkNnxevHgHZsbD7//fF/HMJUC0wT4CxfPxd79/gxd1ETgdi1xVlFnlNNpw+xbLWtLTmt
S59M7jN/7J0vfuInO8m31333GzGjDVPTMJA1UrYjR1oveYtMk1vBdORXzreSnug+R2d29ObevQ5U
8YJuCwDIDMR+p3rE3ljSm5e/Pw7WOcbb20WJG1tbS5xQkD68zxOq3JmWcrDAFdFT0d5iEtK0Bx0B
YHkiedLJ75damTgjksT443d8j1uZxeiHPdnn7a3TqpocbanpV7Xbls4uh4jH+QBp+D1tPtc+8OJL
b58lifk9d+RMLJs3SbrViuBrdsaBEwVwTedtoy8Gmi1aAPCj2jjHsOQXKVvoLpDFSZGw7IS0s0yx
gX0KD99ZAK+F/VRYHA6AE/zunMa5GwLOVdsF4dstRarc3NSJrF9VY2TdBZqpNmMn0+KOjydrchBO
+7OzFSPD+1xipyTSblwbt31jwmJBETI/oqwr0yiQhkeQS7yQIeXqZntB7VDMEB98ckuLpRhfJ1Pw
JfsITVA4oqc/I27p3dAq+5k9EzD0W1Qq429IJOhKOugV8xk1/9BFiSxibzOrGOu7PiAm3+hNNz86
bBbuYmNAKD15lthb6arcq5bGbrc9+vg5HFHU3o4GMvkoxeFhbTvFnt/wRw9YacthGhuEWqwQtpH1
7Ina/tWBZjLDyVH2KYkVDmB88Gpfo1kNJ0PHb0qNULL16PAAblCuL6/CGtpHF7hclktri/AvNqH2
TxwFTXasGzlaXbA1Ksurdk6dY/syc9w4CAvkKk81Yv+OiB5qqXJK23Gf+amtMJmlqbVPZVbeVcQ0
PXUINZ6mubq1xJAfZeZKI/LjSv4WnWm8Fko0j3GgLTeEdzcFsR2988sfJ8C/ReHl4qqlo1CFtUnU
ztbWVNPhDuboiH7arWiQY/P4ZqjB6/HzdMb3upQJ637tMXa8vA2mbQMjwLjss7G4iF3loPSZJcp9
aRAIcihwwd26Rqy96NKd0WoYvvbYZ7P/muOAIAEExe69Va9d73nqSNfS49F2t3Yxej/m2vdkiLxy
ufHceh9XGviXsXeXOtKzrHoSoswgH2CkVVvPT3pjw0hPIGw7LqbrsTTNTakS4zy6boMfaNL7KzVn
5c8ir8arElXszwKeTn70RiM/CpJMNks9uYxPw+ju0XpjGBQyy5wN9diZCd2ajAtyF6QXOe6ALLG1
mjbducaku1Ea6HkeuShBkEnHsTZt5mBIa+yD6LLDUbTxiz0tUEkchKvzNlli2jSMvwoLb5vuMdkV
YDC8xbl3lAZQYak9STUVg0wS2pjOyn0+5OpX3eUoRkRnkJfSYlbaNkZNGYRCV/sda3XdhKXoFD41
GpU/B6/QSNSqMwmBArP/su0qAtj2E52gFXlF7GY0gZCuLjJdwLASWCKrA7bMYv0OZ+uxkGiw8djO
1sUc01lfxWLqT2F49Tdj4Ly5GUxnxA/Yd+MJorfnhYsJXGSDVT/7DWpkxL+ha/GTWyfNuSaxaUQq
FQc/AEuqJxvSNVPEQsF7Q3ULXAO1NXKeMo57zhYaWHWNWrOxtxplyG+6ZS1Pw1qmGKRrwHK0a2z9
SFjLNEz7pf+ui9GqORc43fViODPZMItjPnsqjW8yZu1hm3bZcEdBYLkN0G6TFINMBPaHWKx5j0SB
FTu2ZludhG/jTs1maSCbN+rgusao99p3BljPMV/GCMEuESRJpo23C5aOn0KV3bU+wsbftLbSf45i
dTdjz8ZKnetCzymEtu0WP0HxZ5CO/jjnupmyFeuSW9RcWc4H7XR4BoMRX73b+gA7mmZx7dCkL3M3
+hZlRWNSGMZAo3inqV16GdrCJuoFJpIbOrYS40WsDdUU6nlWfkusUfh7qlz2N8PsmfVcUeR3ui/S
nxzZKKLHse2/oGUqHoEo9Pe2qabloHuWSTSLR2lzg6Kqf9TTOv5n+qmY1ZkopOei5E9SfWF8WFr8
p5mc+ZHIEqu4d62lfGLyDvyzTki4CyKsbV57Ny7Sgzdoq/Mefyw4Fbd88EuxVDjJURreuEmGa25G
4WZeG6quu51mjjoybt2qYJJDj5q3+UQXZIOapMLYHcuzYCyfx2QC4UPoM1hvadiEFS31UOtHrcpL
pDGxS1JKhpD/hXpwjVE8H5OLWMKdOg24SlmJNNcN8yAzrvpSslb1DvrpgznD8OOymCW6AakYnKYA
TVggGhuROLVJQGI1U2cIIt67HLQicze90Ce6q9qMFzGoTKArGFHz+wpf1x190BgUgktC4y71e6OJ
PGmlD6O/SHMfo97B+dJt8IGlp2TkW5s1ST+TKY3Q+wH4k0nbnNjeEE2ymg8JZtOrzgXHsU2wFP0U
qVf1/DdTXBsttx8ZQ5oenD6lpOYzYpKNPaHBxiEpl3GvI+O/K8gQzXZMAxk7CK8m5LUSliohP3rx
a8IE+33h4P7L1rxCPzSB7tJ2dEfzpnfNJt/a9tCYEcuScCF2+U62rYMSUV3XOxoylsVZ/H012v6T
6a2/RnNZODazMXs3k2HQi530uORf1yIlWC729LOEdKCFra4118lsByvLwun1vTnjEDgMhgqe1Eox
POZCTpfQVjGaEeDRBFdlbVRhZfZVEFb/CIY6p7avsX3PDk3MFm0enjcNTx40BhdR/DIQ9G04PsSW
oBfxTtgajl0PlJ5BaLNfDuc484Jf+LLHZ6qYEDEBq3r3gb/kalPKvCRhRojqhX1gaaJ0gH61UcrW
1QYYkfUCQom1MmWfh1++mvRs43oTWC6Aeky18RCYbYh5w7xyuyG4BkbV37WgZ67cRSTXaWp486nu
+Fyxi5LKV1nGdCdrGYDoULlN9p1Cx7jNZ+AobPj8dtOSwZhjFBxZJHQjw5/YimkmxdVR3W0CG+25
wFDBLLXMhY2lw/Wuyi4lAs4eRrrZqR4CXA/+4OHWXgaTnqa+rAQmWxNw6w0WzXij1wnArYxN0s6y
ZuPgEMjaR5inELfgBTB3Hr1pced2+pSHTm+q5I7vIyXpGM4T+CyHmWhTJJr/PM5FWkLEzOvyorRt
UCd+Nsz5BQlnEp0K1GIZdmmZF8fC0e3LgcBaY9t6YnDwi1Ay20BUTOSlQ7KtYH2rChhqDrSEUAyi
7vemNg/+3jPrrD1NPhhp6oC5THYaNuscooK0ET0NGBng7E0PkCrye7xigEIk/QQcWZ1mO1isavmA
c6tgD7Q4Cme0UVRMQ6C8imhy8mIOBxUUjyiiCJGKg0b/jn8p+eY0U2WeTHIWTs3kGUvoFG21w1O6
krcYKjfSK1KJ6tTPD4FhjfnJV8N4WVMmo001ISXYoNgY6nBcVAaAdfJKfOdu560SNBGgmMmW6YA9
hC2aFUyM69nRvHMx6Qb2mLKrvHOJY4Q50F4G9iupBntsHLvgzqi8EQsv++JfSvWJt1sA0JT4WnDD
HszBQcdcN376R3l5zL2xO7ks61m/cmJzWS+OkCFMR998ZbmcvvMxORPeorm8BULnUBtpq5vWAAx0
bM1YPuttUF+jzS6wVumj2DejKtAtmBX9ya411EqV7t1IDkA3QvoB3Zm5pFdbiABzdZbLoCXRoseG
hFE3wUpy4aCF9sguYIM121x2ZQfgdCfBxZJPgSbN4QsbCqYkaPJDmMOtG6IWftRWUoVznU0xlEz7
9pgu39HKiysH5bp1SJcZAz0Ap6K6hSlatJGvl7EKE0MJsYkN3JzY+C17PjjWzJ//38kiC/LQUfNA
NKHhy64QplCvNLGl49KZX1Q4P2k5U9Ig+3Z1FCBreZ+EVJSkcyjYPNtidlpUyP2vIbU5280pQinf
gE6IdZSC86j/7OQgT6muulPZTvFv153Sf1/VIWZe92yajqsk9F21akbZVctKJjQ1zXTfakX32yvq
mEwwO0m/ON9/rCVzivZJnKIRAmblvbzDsTCHAvfjh3MU26Qq6MKxy7s/tYa1iba3+cW5/RPZGrDL
VROGUGqV6L4rjBEpCjfDpoxku7SJOenVLJTaAn4A+9avOK3Gb65TMwUalXgoNFDCYg7saHAAHggi
Iyo2GSs6q9SmaV/gXra/eCKfFVpcdOyUc5GjkCj5ts6FRFNvgHIgV064y0mlHEgx9LfbRfnaDW4u
HXtvM38xAtd3+q6aQVUBHZcecFn66m+v6iWsjnxRXNVqhgsNsrC/KfqckPYmWHadh3M6861h2Ypm
+iqf9+O1GfyrThUfGSD993k8ZhLEhV9zbbnk86kpRv/Qqap77sz6hW1wfDNVFAc6Dc7E34s4Hx81
aHP0HXTIaGrTF3z7o6dMC6xmxIyLy384cd6pThae1mih6AnqfC6faIbnXzzpjyMe6SsKHFqzCFMB
uL+9KKQKwEvLPxrg3DphYuFksLD5gfuQnvkP5f7vP/KTEc/EEjCzEBXjW1RZ3l1Qz4ZJtEghO61p
dk1PVEpix+V2mdhjsqa5sRFCc2Ol9Dl/2xxIBGcapJzpXaCLercg0j0Z04A2Cd9cuh1Nm13x32/y
k4fCMsgMiPiEqv97Td+YK79NTUgghsJHPBYUyPXmnObWThfGr79fa32rb4c68mt7HeirjhCm49vn
MWoYjqfaQwKlmuYcNJ7UDrmtBW5kpav/vA/s5HFYVnQHlvwAypPvk7H+95v4aLShfIP/gwamge4e
p83bu0Bb57jJKikBCt5XJ8gkGM5lmtn3lSHHO00I48cUA2ULa5YdO5wtk40V3gr/l6bpQfPFC/ik
zuoT80KrwMfWsYor395PZvla+49lQeUSvEG5wCpeNxhYbP3bKoUla1Rpu4dE5m9yscwhpl2xE0Os
DjLP1bOi/hcNbReHf39QH0fGel+0nBBB4Wh5r7GW5hRYc8/IyMuqDPF56jjhZrxQia8dykV8pTf8
OBkhaaXPsOYSrmqrd++l15QuGIj0ykF7Ps60pzZZ33dwlYL1SJDM7K7zgvKiBU7p3ya6cRJB6YMz
gBGxtg7fvQQAxLnVxjPSViBSeynacdtzRPti7H3ySBl5fASYYrBKflDWAYNejFVqmNqL/a1AQn0j
ATPsAIV3R790QQP//R1+7FOwotAA40NBocyi+3ZsFdQlNM1hSRuETK4dwl/DOl8JCT0is399KY8e
Gw7P1cNGGMvbS6nKlEZv47xBWLuEC9EH0YRaZrOIePpqYv04kXAFBgv7239Cqdef/R+d18TDa6ZS
+D0T4K4LaB/tI0aesqWXWPuXAEamEVrc2J2rQNMP42L+MVXWhIgqIcb2FIyB9jcnWyKqFIO2RJRo
4p072LjEKdGOpxLd6xf3/Mmb8NC9kLjJQos54t3WTgWwvZOEr4liVf6bjpG6MJrR2JFkuxz//iY+
zig0o3nXAZpCPmF2km8fj8IfV5DXvVrlNb26lmTZ+eQii+kXxCx4Ar6rymeQXTl575Od0EUys1S9
CLLS+kguUlRbv0IFFoJxWMzblriW4PD3e/xHEPFmLUAmQZRKwPkdv8iH5B44Il1c6ku6XWgHzo8J
JEpjO2LfgB1KuXoCaaXmcu8adTru+8kkJRABUYdEGM5/OHkOlDdEEJJWBVP8TrSiweXXimFkO9kg
Hqfzo10lZW/KHTEI/bgRdpyZGxDXaOcmgjTHU+VY8nKosq6I+jKZIB/CHTlqQ6zTc9CKab7qJnMw
v/hQ/lnm3v10zEFrz5snQD78u7kmjlcEUhOz62Jbtx81oU1hqfvFD2oPVhMu/lDlEQVDrwiLGSLN
jjV1hBOLnfESY880kwzcaGpDoo533w1ebv0o6S/cQ6mfXz0vp1qYB/bSbN2eV79h9zX8yKvGpMSg
7JmM2ymDvdnpWfpvRTAULJlH16B4/vHebydFEoNytwFDazoHvUA63raV8/iFFvLjtgrNAOcjixA3
n13k6jP/z6+fJ+VnRtwjBB3goOfVEEz7rp47QCcVOINsgQTzMEsYD9ssq6uDhOU9bLOhhUna0tGE
6+cEWphMPU5sKh2xGSl/ypcvlEzrevX2NWN6QyBLn9JccwnfrWcutW1joo23pXMz7RNiSkhIF/oX
S8pnVwmYBn1cXeuX9G4wURNxcj5Wikipl1AERzAASCUnWOHvH+yHKReRvrkmVDODeeuB5e1Dhw3r
m5DhoLW2bRo6mWtsCDqcornq62afJ5N7oaRhIUKe7O4knaxwdn+/gw/7A+6A54klG/GT/kHUM+pw
HMXCHcC8hTxj683Gw2l2pjubKEp4/RTZmgFQg77gzd8v/WHd5tLE+BC7SNtj7cG//fETrfYBdin9
1FEsW/C84B9FE98x6Ri35B5WXxyPPnmp6ymUlEdIWxzP3z3smK8cOS3Flh7MzXEq7V8zHvsv3ug/
Srq3A3Q1bXMSWr2Z64787a8CSQwCcVZEjruV81j4End5GqyVfcmuAdBUB8s27LQUtw2N31pFC9bR
uUUJNlJbQoDRWOq6ybrhVbONst/YNBAvVh7pcKCzUD6iJpl+xloKpbttOqrqnTkud+jXzKvS83pv
Z46ZN2ymBZ4gRC/f+0FaaaBFA1QrO1z4psDNGdoY43TqKqptDilv183cwlgoEUTS46817T5DAxj/
BnYm1AHXDHBBwJhWENGHjXHxohIuw0JDFBASxdIvEYXnyg6DIknsHQv9RBIJK9Uj7DA3CWXbmrec
ScbmW0P5Z76YzGJBZU4qiYiQXU8cU7qpNDZ128NjLVTSPS3IsQzY0K0zhXmaYjDNXOr2cJCXgB3F
YjXXmhZ7fajmjk5Vx8dymyC0sgCH9u1rgP0lPqSEMUzPLa3mo+Ot9FyOgYv8n9ni//NO/hd7iP/4
pj/wTg5DnbzI+S3vhD/xP7wTchk5dJB5i+jf5yj2H7wT979wCPLvOZlwOoZu8n95J/5/UU1gwcN+
6vMf1iLG/+GdOP/lUdugtIGRxmRqNP4N78RAx/t2LVnNxIAFVybFeiX/PfKkoTg7EPsgtp0P1nHa
G6K8T+OlP9AqhVBr0oHjLKvv/I6OpBlfKSfVD161CGLqCHLyGjq8BdVnQh+rh5imGwhXkJfsHRAl
jyPMqLqxdqyBY0Tp1bpsLbM/4FN6sfwsvwFa1J7cBfo/4VI+ASLu8zw6v5S3r4b4hTyhMmpaf7iA
5rDcUAkhYkXF1taUdXphZpoWtYSN0Mj0p+DEFjm5mZKG2nbvkLmUx8e+xeuCxPnG0YIf+UzkVtsu
iA+ns2YAhdTMXtunLhyDeDC0ndI063KCDx/pmoBpmNZLA4Yu9nZlGVf7VO+Ku8lN2B4OQe5/SzhA
RzrHSMCBuv99Un58AEpsG6HVZVT3JbpgM0QhrH8jVqfCBtho31ofeReZuIJYBTNRj0XHHnkFQY9k
VzjWAaws+GXfS8rNJMh7OLak1Hwb+D/Wx9n2Ix2M1IoGvXf0qJ5gxpKIMsYXmZZCHaTsk5IIxSfu
Jcw485yNVZgQ0TABDaubpyBF4uI1WgTfrf2xFBOtFWNOOiQttgaTTHnFvZ0omzCGZkGPM/h0RGY9
TwJQVR0O8iXOtDMy4m4Tw/QH171kWUQwmE8ZyaVJjtKBKtQAjznbtL5BasTgmY8KuyOWwrkCKCXm
w9SWr9Zs/W7KBa3J4kbA6uY/lMsp9afaAEstz8XluCwXRnsLmhm7dwVFgjyKRpS05oq+pg835Hi2
0mF+mo20u5jY1L5og34BnmOzQBzYEvRr7ReBAMef7fuV+33slPMqRLvXNO158pYjkSk/myK5LuSy
ryf9UBnVnQw8fkDZ81apC9wMZmD8BsppQylc5Lr7IOEqSe0QkxqQ9dIIzYQdqSvUhZn75X4wquCG
tSD0USFMjozm+BCwFJ2T1qr2vqGJsHbkT1xbh6W29Jcp0Gy2m6lMqAib+FcyBQaRDVNAQ5H2NBkB
5vwdaxh/HUEH2i4w6/KMglFGeiFuO1EiRxhb/9ssuup2mhFv1wrtgaFG7dDbhboKJPYANgMWFUIP
eaqbzhdFjahpIvbMk+aRTmsS5WamRyUB1w90rYtN7vTZGdq9F0mhx0e3K5OjGZf+k9Ia63JUDfKX
fGgV4PH2Ia/lszdQbZ9Wfsi2Z83ZDMr1whrz+lYU/Ta386d2rMAtS2HsA/JDiElBRIbF+UFxKryi
Q5kcB5OmYLF2thrOVpvJcrKzJ9TrXAKV2MyS+4pzgt6GWWeq6HTlbxsbdSoHObJdJHTckkwdkmP0
EP6he0kLIrlbunY6Ox2HdXyx9ZnEI/cZA9E9UhRv2zX5fZbWJ6214HRSW9lC9feZP1R6N67iNIwi
BEI47nVTB3uS1NF6AGaLC5PDPjxEsKgwHN0LfxjFZbVq1oP7RlZBhKyk28oYuYZd/HGWnNOhhiWk
UKa+c0D/X8dCPw/EnOypZU5Ha/G8uwx71madpk8tcz9j0E4ip6i8S9F3gNNc5llouHNdRCMBQFRX
D25jXgZGthd+vS+xrNGlV0e/ti7jnu+tG19xrFhIk7ErI/rYVJCbYwwqKqy99OyA9dYIywk6GS1D
UERJBo6XXDP3HEsnpE/8W/jUMvk5J0VK1jaox4TEobJ9kDWdXL1z76q2ym6DGkx4aRT0hWN/2U2u
1fxyJoxBZVuMN04FWg6oT/vN0WWU1VMITIB8GCR0qFy+z3YN1ZcmLXz+Ezkh0VIbz7OhM1WQaMIx
yt7qTSY3eKqCI214YImOm31LqwlweF3r/RESOL1irAA1sTAITsA60tjqkZHZc2gq72Gqa/56PyPI
zyefpyhA4jZDl/L860uzGzPEc2V8sJ0FKvr8CyoUAouhrfZ8dNMhs5ZHpQaT1cEhVnsWwyPUylBZ
jYIVO5KjUjmBusklgoJkSDCG9y2wxT4j8MfZSjVOJ7JwEGqWFToyCJ3INq9mmvC9lWg3BjqAm1hk
xbY16usK2pUfp+D7G25Mh13eZTda3D6P1pTRTU3nyAXF+uQkiODsjBAV0n2LrYeoyPTQ2JgDg8fq
enXtah0il1nAaoQTwsO+ojpsQfaylssgN6bvKhH9oSyXoz/mxd5Jc6QKg058gNkOJ0rkkVHqNF7P
s9+5pFeJXJK50Bp78ojMTQonE7pnepHkzWGtr29gRz+pbjY3Wt/eV530TzXnCkRXrJuYOeLjKLNu
3wwAUxsBWr3MCcchBouCVn9KrHpfNV15UG2nn3oIAN9640qZ+UgEgEIUVS6oFexcjxo81ucuf158
ZJqzTogAoQ39HegR5xCj5gllrwFGK9KQQWgcPKEHN0OBx5D47/bIGgF5nCmEqBYz2Ok1W+ItP8Hd
u4T3CYDtOhlmWpLzpxE2WH7FSWG4BARVXw/Se7DybG+5fSTszkdKJwD7p9dBUv2SphcS2cy6kcav
Jc8CwU//jGiL/zefRmyL4L3WQLonoanxLvFZ+OJcd7YuYsn9Gtdx7vWWzqVyxY+0kaSVVIuMI/BU
SxblTDeUbrJDRSjkNh1bpHcNo2lKhh3T+uMo+t3cG/s50y6WNj9PxVNSsWDmT0FfXrlOSbezi+yp
2Ts5YUsyte6ofUEzeIRsf1/nzm1S/AzIMbSCcpcEwY+K2AajuCSJIfSsY9EMT+bA4qq6UPXNNQ6q
g6jIkCrgx6ViAjA658yLVn+HmUQ/iZpqukFzL/MkKaLJo41HMcx0906otD+kI30OX1o3DRVLQk8j
jWSmqFeqi7J2b42Aud3yZGdPs3B2gw4+l3CKF5CS13pnhmVr3nOCeiLY4+TYw1XX29eyETc9A2YZ
M7RfMmhCghO6CDeejEgdGzHDO0eNbeu2NmYAyArNPpiR5KpMkwP4zJaDKO/IV5zFqvoHQVzFJs38
HySVmlHXMVz8nuVBNUBZ4Iy306YAdrljJWs2qujiCP2ng6zJNQ9jUe+LWn9eRItAB9g66QHxjfC0
7GC7tREOWrxsxGTf4+JAs6vPQ+RZmbhrJX+XK9rklTC7H2mq8sg0S1ZsSX4nXPJ6HwwkN3j1vHVT
GUO/TC+rWfudBt6ldEYGF9JrS8hfcxpczsjCA6Iwgj7dFT1bMGHZkZWBUbbW2/KEfGLDxt+hQ/kk
H3NFmxCNOD+VRs97zFX1xECr6Ia3j2UxXg2++1oP+n3FMeaKRttvdmftqcEk9WRJ67bSe+4KJdWY
phtXu4eMfuurjqFkqvja6MY7kRp3VEX3ksmgAyzMQ7R2gzPV+5kLHXQ9aV4Aa+X3uHmnY5b/HpCK
mpW/o4tWXy4lux48G9vBRjOl22l1SVqZiX+vDa6rsoBesFTijm/qxq/KXwiAo8bGpdpolQ50tJgi
hBGIg5Rp2aGkmXq24o4IStLGI6EnF03XFcsGDfF9D3lbx1I2zw/o9byf2GP8bdqMxTnGaBmuNfaN
mIEtucLvw5Qgdrb0YggNagIUEEgGZD9Vb4Iiwwnoutf6vMxRXGCiSJP0iEGQ8IWmMK84KQ1R3xTP
cL3vqEJmz7FMzx4rfd8qUKUtu3BIuuKiMjqScUnEQhrDPZKzQQtrHOwX1MrmoRpp93ixqR0bH8Xi
xkD8TVwBHj5CAMRFwrlBM23WfSgc1YUZlOoia4ocH09TcYJyhlMztvJ+SpfuWpH0tqHwWn3TZgTJ
ricI8kwqHgdN1eDIaikuMG4nu4zKErhJLYgsILxDFBTBD7/Nkl2fELTYMafvl9Futqoi+Ix5UsFZ
b5qQqvRwaku6ncI2XyDZBL9mvg+Fqiy/q0tqlznxI9Dlen1DMOJzSnI28CX46vTd61PVDAuBtd4g
j1ImxsNkuGt4TE3wlBbIVzNWYld080UNJKokgMUIHiT1j0iR8Lm19d47gX5Jw8Yntc/3l3njVWre
DtzVdxRj6LxH4XjXU8qUZI6Gdyi8zj4M7lhtVIvg/eCTSYVcfX4c58kIE69FVAgib7jOgxYtZzE9
kyZX1qHAZoHjTMziEnZAfC0LJGyy9Ob9zEwZ9a22XBZDF4Rge8V+Jq35B+UgkxTXfjwZqyhw69vM
xKUwoXBIKMf4XbamckeyH2uA2XUnTh3ZradAcSqG4PHgGYX+OCrT2DrdMH5f2G5/x3lMx2PBtMrs
Xu0Nn1I1qrj/Zu88luvG0mz9Kh05vlDAm4iuO4A5nuShpzRBkBQJ7zY8nr4/HKkqlMruqluzO+hh
pkTRAXv/Zq319R7kkPxORlm4uKsi6Bg2fesrZYmAjnT+q5wATn/ClXXTOCpWPSsVn4PWwQlxMvVK
aN02Ucq7yXnOy1hS3a54sth2vUKrCYPMaiRu8lDdqRKSbMKT352yJaB6jhywnjMR+DW+ta0lT9pp
DZonXlXRz2jyvzaOZDxWgyKQnSKZ7HjPnmd11VkbZnkKEWFuQ2BhLiYZ4yqLm4dUGKvfghhldq4F
T2vxtSt4vkIx+bNI2wMxwpC5W0r5Wcj2UV3fSHJ3njKlzm57TZ6QIGSKj2borEUIk9A5+qNWlKfK
MqYruvPp3AyKE5A+/DIYbbgdUEmd6iHrMFes9J08Go8WK51TCvxrCIrMCAlWXVJ0h/NynSML556l
1m+JUthygywQuJF+qvr1qIjwxe6rZjcYqOiSISTgv+LKkUfL2lk0hp5lxfCNTCCM+BcPksL3Eg5m
dxhYp+/DITNvtciZd401FNtqptr1y2YxXtTGmW8JT1XvKNSMN80W3fUk90lPEaiNNw1nOidRrH+X
SowRWjHsAQc0QcPW6LYw3+OGwIX6TNjZe4TdrGj2anMXQ2izzZ3WlW8zd/qhWEicc6q62DlW22wc
xuSUnWMqnZzGkG6BrRoX8vkTurvEl5qofOeJJOnIRpBRoH09SX3ig3Bd7tIC4Ak/+PQ4aVYGk0Wf
SAESxhYIZ/5A9gYHa4oOu5GXB9jdtAt5OD3FheK8lGNH3zKqzddpSMr9HGrpN6GjHF2cUOHYIT4c
PblVVLu5JwW9srBn903+vXJSHoSOBSdkmFGBQib6uZcDKUYw4oa2tsRf1xxQVzfBacFridTAtCUZ
TqRo0e7qky7dTRS19HX4i150OHwZ9X/ef4X9x8yWzOzqrjTL6pzxPW7zirLRIw8tO4FMGzGblI1y
g59L3idagV50thv4B7oRK1fqVGvP4ICK6ylXJ6oHhVGxm+dwS7xyDMd7EG3j4mt8SjgujXkNYi5/
kmpF3xeKtNwVbUtnqlh5vReaXTn+FBMPFo8oAdyxqayzvmTGR9jHbAQpibnEbFTgY5uZDMiN1Dpa
upFsK5WsVK9pYtunEVXfiLlUXXkKpU3WRLTQjVoHRiNp/qwsFs1CRcuUkmcFwqc7yHVvYWBxsH4c
Tex5kkcL77xFznIuwkZ9rDJ6i6Js2iO0EEY2tFYu15wDP45ZmAksxhR+0sx01Uq+tFs1tF+NuNoP
vQPhrK8AJkoldG0GAYe4lwcoH1V9FdXptCfk6DClNEypdCxj7UEIxSNzf3aJtNt0tCN9tOL7Qqve
AaxjVQ5WyetXMAKiIL5kIfzZXrZCv6ohWnsJSEE1VG/5Lvaq0b3opoWNRA/SHuxQbzZ7W5QETa6P
wUszDhB1lG0BT6kPCUxNbLcbr+EXirvZhjBsEKFgpMua3kKiC9d61Wgp+JqcK2ZMStXHnFEEgm2J
PD0RuH5LduVK4NpgrXrQ5SKAKQegZdqN+UfWcqENK4gkMe+Mpa0e6AyHLeDhTzwfeJRkmtvBNvCd
9VrCaGRolqMZm+bBgSblJWm6AU70Pkbxh6bM80lPsp0xG6OH+qLyZhWzTaLnT0wvMrdmsOiSIApe
wJ63xpSUW8N2jpgF6BVj42hrxrvdrjXdAAmiJNeNCl5GGUDrqXMn3GbxonlpKX/MKsW3RWLaHTdw
YNXA0RUsgzsLQSIaEuYdKhPLWEeIruU3xXrgGWjIUa1Bx7JLRXdNkzpPNuxXrc78JFU3TPeCwkHT
ZoMLmESew4FqwE+Ffp/RaEfGncFWJmWEUoDiChPwe5N1s9jKlUMb39fOIzA77DpI4u4ELeCGB/SV
EBfNXZ/HCtsYn26+hghIb2LjvoB4kJCA7SXaR0vWsDpvdBIYqV/AL5iQ8HKtCtDd3utGFQDm5fYx
jpMTfbPsXUNIxNIgNLKchwXwQD/YR4DHroMAgJA6V1j1cbEHpPex/RjWxl0jKRGkXTaiHZwYVdv2
1fQqx9lVlPIdd+pEK2AG+jx9M5MCIuS8mXKLy724TsOTiKE/tkl4GHNxR6V6nekMiavcTIMytL/C
/xn9ZV7P9OhuKHv8P4mD7z9U9/NcxUBlQj8ZMfKo+oJCX9qWKSu0DIWj69DCuJVo9D23/lNKYhQk
atsfJpIWSN2dFj/K1b1C30+P6FcyFCIaPIeVFTUjcf6MuHWNp7EIosE6MKrBXi1gvAD3O1dSme2A
GB5Mp+I+IxSJaqnyNIlNpTF4s13tRqvESFrsZu3M5JGyfwRuUnGbhPjU5hGAW8mPhhlYd8gz+lsE
t26HytXLx3Laibl2CYphgoXCw2P4dx7tfNNmHe8aaoJucJA9MGdjULYfIuLPpPFu0eStCTo5Ml/H
0abREyGXufPdQtAJ/wQbZfZRi5CBvb50VzK+y1vRgle2gEJQUkKWmlI7esJJpPuVria7OkRkRlJX
7dIHveZqz2sT83RX0pVZcODlU+raw+DjXQUN6LIZPcQNxHdH/yrEk2JjynecG3z7XpM4G6vB/zr0
GQxnf7W4afp9mJxAfvjVQEjkqIc+cVHOqGBafK6VD7QNrxTno9sqjQggLpzBi4X7yJiOVd7wwjf9
cpzYj0K1Oxddc5UajFw55N9KebqhA9kX4/jcTuIkz8+O2t6VDUo6JkxWMLaUBAQvPKdJuo1pU8ya
X0qNGCQPxSHpOy7cSXqU1KtEqtlpoO2X+yMRl3BKkXQR8KTKJMcWJ4hneymxdyUwy6Pg7439HgsN
SVjnIpo31bCVxElnTkURpB9g3W7D/JG5g5uFj814PaxkW2u5V9SeSX+3SZztwFy07vDwziY9I0Nq
2fLCwr5ipQIT65g2zxxFLjUHJiDWGjg8LHGXUJFO+ujPJsbmRTubxqPdt56ifjXmt6x9ZN1Cs0c7
yH3Qcu5Wy3QUnVdaNeCalxbUZldDGWLeIa/FQldedxIzNzQzWcmZRj/5PAFE8ewqPy5yb7l14kwP
rT5jR4uqLFDZ1nhw2x4G1uabclLvdKufr5pW0IeoeHKW7kOfrENBDLCu9jc5Ld7GwbB8AEd+iqhf
fCm2lWMVjg913V43qbQXTbI+1SW/stgpaBq71outajkBLPdh+2h+2lu7GJpix8Iar4Z9my7AOqC3
jZAKYUt5sxkdVaX/VhpAUJmX9daVVuDoHPVoB/h5PjHO0vNbjN4fXEFMPywqGT3uT0gJcVBm60ne
QUQL026COAyCZ8kYfHD8stF4CaNoACa6tLej/GhJ5TWwATfHC+q1sWbeJItj7sFBMcLt7yEFHzuT
tqZpuDqmRQGfGL10nT6frNHYUFuzryODqp6h5JoWeVDVSVXPQKHwCm2zJJt37Tg5G1QhY6BM1gN2
Et92tKOcyjd1/TQKaGMtvFXJctuh89UVj1bKymFM9c1YsGErl8vQVJ2jQzJijzZyO9wwCk93mNbI
5+iX+kqXJ3OPoRekp8Ewt/ZjOb6rGeQyZkFZ4pTObYGVm17GmPhYSjGJibus4ZoJC2ZKDu4R0EmG
K2fsOVo80cyQ0/wqCo+pavS7fJgj+pCwwQhWiVvFsV7SJEr2bQvAQREJjlf0h4fEyryYn4LH+t+6
IhVgXyQVXrVNoxVsSxX7reLDXFD38lYastCb0UhNUDYtZVcyW90qzmji9XPErjITCiAeQisB1xgh
MNdM6atBbZg5UryjeOgCyZoBmM1EyE/OMG0am+LowiPNn+y+u44omh9ms7S4qlPqUKu4m1LnFbPh
VlEHLN52siX37nnOpWtGCY+Zke1wLO2U2r5d0kgHkdkzsXIGpvvGYYntW42yrm/Z1aJfduNOS4Ki
6R6LpjhXSD88bel0hr8gGAuSYa6UtlMDQx+HAK/sZ0wJ7QIsFLulyt5iwGZsArivhoy6CmnOK7FX
1tLcWuiOGDnwOsnzFWnbjzadosT4fZuA9uEG0JUNvTzm88bYF6gKvbQGxSnq5j4kMhitlr3kh7bL
iq3Txu+5zSovXtNpuAkj+Z7otH25sIavCipheeZpg0UOhoKnO4QPFmUnyUI0TS/ADqGQyvhgDumB
EVu4Gath3g4N9mFi4HIv0rVtBeYxNgV/Z0asZ/bjPqlg3iz5Ij9Gha0ABDWvScylujEhFq4dCvZq
XPclaRLQGA0vsdeVW3PLTQtuuSbciuRcc9uU40dN8qPbm2nlhRkYwKWNUk9kCnFIsyGus1y7SdKx
2/OlwXbr7GLfibo4RA1oz7ieej/sRe9qrWbtTKX7FsZLvWFgofqjCGNfaovNJCn3vHxnkTCqYY4V
U12pStAsHbvdhUlYKGfTi5lTPopxHunURHMcczn9bgqdBNsmFocFHDuWy15ngjerm4TgLgx9shEk
S59gPovHPcy7dg+sMeVFLDKvysRa3qUKwQ1p763+IV+bJvDlFWoHOWH42idlE4hI/k4a47NUUNOh
k98C/oNOq425ZwoQBJ1dv0SsjM4q7YZvM4y6sye9DBgbpZ7a5JIPxVi60hadfUU1yH6RrhlMTno/
9+JhtsKveS9LG10szonSkGCWjtV3grHOc9pVeSibVxUNcGILcZRIadnjkksfSW+1T21fG3vRM89G
A8aEeZbP6rpLXur8pjLVcps4XfW9wxK4m1Qhn9Qmct7msZWeq6ycXhK5XEhkAg/qxRHT/6L5psDJ
ptVZroF73cyxeicRd8FQli/Arpbqfmq0keEnGwsUpm4Jo813FOd7Vmt+7AxlYKmi8RhDU/yAREWi
QMlQUItjjE/1fK/nJGJY6mjeRQkgpsKqH02HeiZVbdQFejgE7WQvO2DY80MHymlnE3f7iHP1qlDk
5BtLFLGbMHy6Cq7iwuRnCHNiOyRJvbeIj/RSkeJCRckSku/qahg6GUKRslJoAfLCYh930BqFNib7
ClQ4qi6AiKm4qsJc3BCc8hpC9guQPnCitYvaemNM2YAlovWdWhwc+TRH8mvH9CCWlI2EULTTynU2
xduDEn8iIaQHlMgK9r6V235b5Xm1w62v/VCE/lvqq5v6o7zvxMdHd/Va/+f6of8AU/3f//zTf10l
76Jqq8/u97/1pw+CZvXz86+apz/9R1CyMJtv+w8x39Hu5N3lE0Qf1fo3/1//8Cc16mGuP/72x3vV
l936r0WkJ/1JS6Wid/8H2ucv6qvDa/kfV6/zx18/5of+SrK+rNGmqmNpjoZjylZRPP4ATknOFyTs
CvIrHChoVsxV51VWoov/9oelfFFwVeHiIbhLRpuJgrGt+ssfyV/QCCMdtxTbMv4d9dVvMknGTIRS
4VVbU1dlErB+9y0mOuGl6CFXSufCW0ZPEO3TQdE3rWllO+jKFq0F9oIhENRa101k9MmRgGafuTTK
vnwnSUnCCRmiGCO7wCAvJ+5GknskpkbERllO8jwYMFwpIqzxW67EibWJu3Ba3Ak+LRIjRc4xwqpR
v+7VYdnCiJVdVmJUvHIyfSrHhknxpMAr1EgVcXqWatsFEW3jlnpdvqZLt1jkvKT9PdWf31kzStYs
aeVHhrMRhO7EAUwpyYvwYTrOm3ZpWE7R6kFZKkQbH0bTSN+ZqDLmN1u49rh0DvWkT3R8Zt0/kSNN
NkAcNc22RbXFulNW4IA63YNTJgVgT4BFzdTEOz1EYVpKEAKCVGHZuvA6vqo0rTNrbYCYqGPU16lO
u28le75dNeqNa3RFsbs8e//Wa/g/vlx/egX/6cv6/+NrqGPw+Z9fw9NrN/zGfFs/4KcG0v4CPNIk
yZCYKZkn/h+voCp/IQIbm4COg4Wkdh258s830LC/YA3DQayiTED5ttqrf76BhvGFyEiclsilMeqs
+sy/nz/nHyrkHyA+zqOf//0fUKzPVVJ27d/++GEP/kWtLOvMzYm25bNzRPCZflMrZ5M1l5adWphS
jPKzcDrna1lg1verqN/mmhR9ZOVAvEYfTfbXkH1kHxCSP13JTdvoG6yf+pMpFjzykiIJGs0UiFIw
azAa06VGryRsi9k29aOFrIJc2tatdMCXPqbM6msIVaYPUp5/ZnRTbynMpAe1CQpyp3iXjHDuXQRP
1Qb3V6getS4zR2/1uz+s1OjMFfkyvU96JaQtTPIO43Ntt4iZUEGNHgLMOfdsZoTMpg0gmkyOE2WT
xbrMpT2FckIrnKcvAEiZeOjmOgRp50bUgabFGhzKQdJe82Qi84U4JZ2Kv9KFvFPHTDqECmhyox2X
M0Te8rPllTtkiJBYsDfTnZUv4jY0MpwDMvfmRE6JmhPiVtnw1kjygkXEcp9Os5ivDXVmHk1jhdBt
Rt4YTH0d7x32qAVbahs9UGkMrCyI5HE2DXO7F4EiOmapWNavJCAJglsySnE0CDKLWY5utEHxgCs3
YB1nfRejRLdKNqPOQqxOjCurNxd69waFlZ+Uov+MjSh5inQ+DZWmDXG2bC3J8giaiUmVkEfpSmHV
vhxSRGiPc62jr3aKEWFQwgTaLaGYTUg+2qXwUYz3HT6jNnrqmMXixCkqp9kKKH1ogFJTCLc2q7E7
oE5EpKSDUEfHmcfr0DIjd8wLiYvaj3PZ9V40pArIWUc7aLVU2C6rI9Q+w5Che8ix1m4blW+HX6/G
pG1N8jQ29TL0B7BuPWnuYc/oIQsT7L+KWgyhzzCM2WcpulrshqpX0IfY5NNN5NiwaFQHv6+kmZxH
6nsIzzq2JxS/bX8i0YcdE/c2X8NgNfS6PZE8b0TXly86w1OeGbua3nRcVGSo6J0kArbrTPG7Xp+I
+e9DHiUxJ0yDYV2VJ0GQFFFPsJlv13CaZ+KtCT9Hbpx9H0OYwdCwLPOxKCCZBpnNaJFfFf7MYBjx
9Y+4hF46mpKMbMbc5KKw1l99RWoLlbLTC7T0VS896zNk192Q99Entp5x3pZjX5hs+doku5nkjFyX
Ci0lcsypnrdxMxaEt4WqRhGvivgpXCIHWoOehgIBE0Etbtppy1NNvZ+wCkCF5XVzC99XEoIBc1yo
VryRMpYLMFUVjZuUFgipUj6myPZGsXLkne7b1Dfac0jhHvqastAf1swP2yvNzuDdKlpmFeQPEGp2
qAqr1PdRxAZpj2epSDctXN81yW1itJGnXZLe4DTu8SASVaJ4bbvwO1dQNbL/EmFjkw7iIECbEysa
fWa2trmVbCoKr3YchjINu+PpMClx+GBRMs+uvFRj7Cd1Mtzawq6UQyLplM2TYAx2P9VypnxLSk1f
Qb457Q4+han2ATK3L4IHQXfRSUCpxHkwsDqZU4p+Kp85tb3aTGmsXMDlRX2TZLER3kajyqIoDiXQ
miqKnfHUz6gft8XAOPQ6g07/2RGBMbhxBtmYowcplaslmdZuB+ivTxjiHRvpQZ2+o5+2us1o4pRC
rETU4psO0fUbYt3o+9B32ncRFzKhgCWt+wn6IiZAqPDyE6NiZrI150ggTIURB5rQ7BmFBRBAA/2N
4wrbjJ4tQqCaU0+rYUGqMLpn4Ns5+TG60MmkmibGb9FUKqgP8UqxIKxUhMMswc3oVp2LwDa1ugyK
tlneHJJSJhoDdozeZJIo7de2saikbibaAwlhEfsoWQE3kcsW4YlVOoiMgbAcHjqC4VbW+tw+N3re
vmlj1oUgCZuWkMKwktiuK3rFkKyTENeg67DJR5pQtKMfM+GR9wuxdaLPScaTiHP9pOac1lVQqBFq
NHCK70MzdrTAGBXOqyRkGcrjlA0y2QGNFdjOgAfMruuCIKZ4cmBSxebY7QQbn5eEC0DZSnTnb0Jm
/87hkZqyL1TUYod4CbtlFyeZcFC/1N17KxqsNuQ9Lg+SEoYPLX6ElrWwDax7xTUWerpsUWWZhyUU
4xvCp+jYgwvVXEwK4cCAavBYhVQPQre7q7Fti8+eJA97ywZt3nVS3HF+8ine69SoPwniY8+bK7LF
ZTLmg0pPvHCTjSj0JlBl0fSN49sy8Xaa6QvzSmV8kFLFvltss3u2G6VFxpJM/dnSdTEG2RKOz1ki
sTUN9Z4lIb8gY2sV/F6Qi835fplDRiyzHM8V4jDTJBHRSqcetfAMzp52wyxdpRu2Ork991WfT5Ff
DFkVBrGR4ziD9WwiWiB1+itsotgKdCeMX7O2JxWtqlM5dxf0KjDbQxt18FBPGphpkS6ffD+DIDMO
bsF2Rhasn8JSTtka4G9Fh16K6SYW8byKiZWJxBv0GFhbBf4kr1JCufESpgrIR6Q4Rpc7Mif/4Tn7
36r4D/BF/7QqTrq4fy1/L4z5mJ+FsfmFJalu0Zya4E7wH/69N10LY9z8YOhI+yfjfI0s/nthbEJQ
pme1FOWHAeiXwljDbISJxzGI7L/8c/9GXayuZe+vZTFmISpjk26OA9GUf/eV66GRc+5CabUsksr8
mj1sRZQY+i2JhM7Mr9BQPVOHDA9imr7luK49eWHUvFmSJVcCbBksvzO6rOPQookNFhKuOMYryZaY
vEZdGfQwGZxzGSF8Ok6TIs2+aM3p6Zcf+X9T32vWb55H6nu+BaYABOiv+f+/ex7tlniMRRKDb47o
cHZL1MT91l6YzxyaUdA042lPvieqcMgxk5uPhOve9CKgFRyHaNsIQLWS9W0zlib2B7WOHrtCJGcT
vpLmLbzKWPkUctOJtOju5KhjYA9OzkwQrM92tk7ZVZzLtp1HOwnjYrNr1W5u3FGW1xiqMSKBaW6q
/CXsR/kwFuvyzoacHmOXSAnsc6KxeEJPM1mI9UlY8+JltSdFVZe/1yQ4D8EYWXBRQLyHTOaJGmLu
mnRkh6aTamuM6c3UCIi+KLARzEMWe4WksS8ciMogsIG4Q2yFIqrPMVqv3HPqjHlaaxHfsmmjcGzc
jF/yiXvWvjXtnEVBZGlMz1MlQfJAyCxb064wlXZnOpE0bnp7FCcWy7N9oJ8K663Sqlx0JtKU73Zi
NYdmcYxjKuzCywiSE3uSd8XXlLGbjg8p0vghkZQiXJvITstzNGfZNYSNfTWWsTsjIdb6TT6pyeBz
cQzX9mJxp7AppXpRpUUyUa5bMtRR6AEMQmY0+S62qPSmSAaN+hW3wvewE6JDwzBqnw2XU8s3kY8P
6PkGycu1WP2I1JWsEWcCFf8spdcs8lL1pppK9dSM5oinKK94A0a+YlRMCGlrK5UL15AJNSVjTBvv
CFfqSFBuYcFuIDiQKlowenWVcbHYsWuIUdHrJsbJbpEiEz9V2ZVvF30RbRShG08li4v35HIWm5dz
Ob2c0ZTgnNfK5eyOL+e4eTnT0QNzvhMCO90sl1NfutwABB5yG0iXm2G63BLN5cK43B3O5R6RL3cK
TyL3S365a/RhjF9ZMnADETXgfJ2JPObPdGKMWOev91WEfhO9XGro9yr3mXq52aTLLWdNDE1dLcy5
/Sg7uAnly63ImCrf8/xxV47rtSldbtD8cpvm68VKc84dKwq7PzuXm1cauu45XK9jRUM68KCpbfoC
K5v7OrGn8ZtOVuvE1FVCj13Tw6keCV9mvJ8vtz4StfpTWkuB/lIVLGuBUNRIuLfRYuefpTF3V7TY
1YNJTcElS3UxXCqNnJf4KK/lR7EWIsalJolsypOSOqW7VCwLa6KHeS1jVr8aWr21uMlrgvP2To+q
k/d7rX/USy3UXuoiyyqVt5ncX6qltrFfnL4fEMNf6inWhdRWzqXOwsFrrfNmqq/0UokpRsgSEOG4
pQXZpVqbRU3lxuyBKi5SKOgY0FLbDWuZZ/+o+CSrU4L2UgnKQlAVSpcKMcbAuUoP1spxcVBEBVCL
2jfVyNpng4xIIIFrwRkNZZNti0sd2mt6R7gBASNAr7mrHjop42UmSJQKtlwiqlligqls1ZGWMAvV
qgzCiSQIkgUi8gUV7JEKny9jFrHWyck0Ap8fLvVzKvHQ4GwQ3XPG0ep4mZqQQhWTDl96CPbRuHQY
KdnJWkURtAkez4j/prcni5a425GJognbV3Mn1HeGW6PsuoudLh08pSf1w1NauyyPjjyT7RYbHWG4
eoOrwZ2SkNVApWk94htzIubVNJVEOUcU0tEmLhKGPbKiFNXGpMdYfOK9dYskSKVINgxdomuWMdhn
JAG/y+2t0bKJg8mYpzoiH19V+scHOE06QfqkVnxXexIZA3nIh+FkcqAX380kZj3HO24iXwo7FHbk
aJFALlRnOTDTzdn1piZO8lot5yPdEk4UKIzTa8Y26SqZuprhAOHa7wax/vSx9rqrQyxFQZeYDH/w
4qn3TmJ2x7HJ58d41vCmZG1b3rIVsG+sOFNv1XBqP2n01LdxKCexyTLN0FzeXux6YdtaORupTHV4
wxin0Gd0pghyDu6eCyuOblIiKRkrw2Bhpc/T5WZr1tzJrrv2lU4/o13qHVxCtkZnxxa0xiSQdFb3
mOgWzdXULiTOtgPBI7uQCbjMP5X0zcYGWv2tieWUrFkmC8iogOBO2DiM7D3GtT/5JcJnwjzJYUnx
WOb6QxKSF+nmRTfYB/K4yeLWeT/OCFwnxPyRBPa6GWe2Sbh9WQ9T0cBDjHjEfMh4LbOaPiE/YzB0
IzuponLOo+i6h6mQQRmX3Rie2YIqeO21OKeDaErxMzbsf8vjPxRT+6VW+8vu5uo1X8HfH5dl0v77
3378/R+lsaJ/MSyg4iS+/BwN/7005k/Y1+gQNZn0UFatjvWfpbFmMjNWNeKJVMJIZOKQ/jEz1owv
ZLOpBoYyQ7U0IHz/zsyYT/Xn4lhVmTAAodBxEbK8QWbOn7+/3iVlxIhZ+T/yGMGDyySGBczOEtvC
eaj7Par2EipxiTE2mV87TTsr+esSn+3+sa+2HUBYc45v5T5FPka6bnoirweL0f0YZojPdoLRhq7u
SK4FfkSYcVPBZMz9cNnZyu2idp5pvKAqQSXsrZ96rB/UadsptKJHqX6vsPxIgYIf4dGcbuV8a4kH
xrHFYHnxVO67CIVYjUySjrQK/araLQ0pSPXWJC8oZ2Ne8b+sXMaxzk1d0MOTR9xAXBIfxNH7wkCA
2Z5rFGGd/qFXZxPlctKI+6FM/az+XEaD3MGXGXUCKZtv5FvcdPK8l3DF6BkHS7QThnaVyYx0ydiY
ihc7e1uT+ZKK0D7MJxJnMaJWH6NFNTqBmDV8nO9qjWfGuJdDdUuM1KRVT4YNyy0cN8a8sJQaq10R
PrFn3ig14RwVlsQmxlNFGTUpe6Kw+CEyHlKGTRVpQcd2PkMrMlazr0yf08iGCpWadTsn1BN7AjsI
rv/aR8cYUZFhocTBejOLay4EjMFo8pjYjuE7ks1ihoas7nL5Q1nebcYZzqti9l4ntEApCKif39bZ
ThclZ5r4B1TD+CN2BrI+HCFbGZvHZL3IQKzA3np9PQaSDlbP6K4A1Hg5LssqDmLC5jGbOCWKjiXb
Ih67mTA6JzpxtczTUV5gN8TSOTSM2PpA1ENgTfW1JpcuRjlFrQI5H4M4puKSOLjsJoib13KFrmBR
GRN8tcdxiA8ENrGmILSpTwkRSY61DNy8utcaVoTfGfF4DXyY0hp9vdtPNjZ48U2eEl8l7Igiys1T
lPZIysZI204tz7eRB2sOo7mGbfJPYa/APb6VKtmfEOshgj+ZxXAkaN4tQ92DaLBd7Ju6gz9i4UAe
3VLND5H5NAxf6wUxWH6V01f2MV8Db8L6GSPjm9JjZUGLW5RfM2gTLb4sWdunyTvlZ0AuFO7cyW94
2+xao49b/AFj5xKzBgwpE3Uifhptw4JnV6LAQbfNV89+QMGa3HHBaO9FluzKYsTAX5KJCDcI5+2m
mRTXHCefvFsvt85M8j1JPg3KfZ1NN8W/iki06OJ/7b5/HDCGTGQITHh2VgwAfj1giHtT0Qclvavm
n8mIeKx4zEZ+l2GxwQ20qOcIXYFD8s0i7JPepPvZKgJliIN6mcjLHpEahHix682ARAe+DAolVPgw
LhyFD2MMrLyV093CVIkAt49YRWHCxyh0Fw4y8jn3WTmNuIJF5rjqcKziu6XZVJbEBDpGjquwcEAq
oX3DXKuiFbPlJ0eqApW32WSwNNi840iLl5Opf48ZmaeldDTbY1Mw4Gz3afyqOWyaYmRWW2l8AHbq
l3a7Gn4oxW7a+K6gXjD+Zbof188//aGuYSi/nNq9NbOB0vmhLvmj3GVnvUr9uM7chTAQrJ8zms1S
fkHsv9hbZSa8oSn+RTTSKhz4y5cAmpssQ0vHfv874rYkZMTGddEDxqTBMlOXBWFGJl17Bn+Rmm8E
dhctfiHMIkQ82J6B9NPcl9JLY+0nbFYYcDmX1Cc5OfHWSzMzhmMEIcLxsdUDJNzVcs9hevPLxfzf
DFF+S4lZn0bYmmvK4PqV26uI4tcfHNFJVsKis3eF89Z3ud/LprdYqHWXf/HzWf+hX4ZOPz8R4goN
+p2uOL//hqIe8dNIWApvmQrqFatB5NkTuJxd1Pyrz2X95dtCdQH4gDpCNnVDueTp/fI8rDW1pIZx
7zbSyS7NOytU9kkLeRbr0GCSk4AGHlAvEnvtZaxZDRnaVjGwRAcGK7JsvCJsyu3KhbSmOQWCKrvE
IGyitHTnvHiWI6Tj3PPxWoMiXM/L6j6NKOW1p5iXd0y675JgCkYiKPH7e5I/PHk9zXugANH12L7D
wtiiqzijbm3tkWgacZhudPm2sftAIyEjmm9FrIAGNHzH/JwNCm0NMR8vJms118azP6B6l9l5OGH9
bSi0/X+Rdx47kmtrdn4VQXMe0G1ucqBJBINh0vusmhBl6b3nXE+mF9O36xx1V2alMvvMBAi46Atc
dBaDZrv/X+tblT6fz4qnRRN6muadbPODGT3mcGqHuDnWrdINa4eIA9z6s9CuowziWrx3O7SjLjb/
cPb78RLfplmh6C5MP4FZkbAguk277cN7PT8mLsGk/UFy2LAWZvU6mJJuY8iOoxYzxqcxaoOpftLE
o1qGJV0Okkdi29lYhEiFxXrwcDyN9l0tOTEkhO/oFxNV9Hn5bujnmdv4DkaCWLtf0mSLp2txixMe
GSpcJ6JH0HH/dI3vkkeAq1yjSzeVX4aMura8ksZtWlxx6h50NLm3IyuHgxGS4MmIeEm9+bUCFNVT
PyBTc8mtMZC6avW2M8+R0KP332qULwooz7k74HZe9uTN+ComwWG02mzaeveURbPfVaCS1KGbTr3d
nTc2ZkDcfD1OIyJqjiQU37s5+mQCt0D/CN8eASJI+4BE1e/I9AWqsHDzFooCj6VtHQY+qW8maeF6
bpytxq4yrK2XHGJak5xJ0tDYy+UbNHvA3uPOYpyokyXAmS2pQiI6z0l5qux4Z7M343Jl7EBQtFEa
YUFpHzP62pNzMrt9ae07kiPKCs6K84jLbYdr7iCda/q4TOXyoJZUcg82BTERNRsZjIQHXSO3Gne2
51yK5Ds955s524U5FdC03/PpBXoWFOaza6wbU/BnQ3SwZnsfCXc7irPRZfO44OVPvSPAQbq7JHyI
dBOvBLRiWyFMcTXFXW49jGK8sOxhY0vnZNT7MHpwyWRqKG92WOk7mHIuLDZOw0VIMoq1h6uOoJVC
wE0zfMOgze6LYiVxNLYOzoQtAXWASQaT2506L2QPk+K5+jlAZKH9s+NcfFvanHjr6WgArTDrn5V+
cHqc+iOZMhS/8AtShZls0CKZu/GiZyoTfKuEZ3p4zyvzGHvXbP8m98dKop6rnBAeuCSWSOOxIW9c
GL5YD5yOz4gI8dfCY6HW7kXyNMwkJBF+Q+6fN8V3Gc76FfatUfbb1rwKdW0n6d8P3TdIPPvOfsYP
vo292F+mCdJIdKe2lFMKu8lTnccRsf8YxPW3snuqsxrpBmtGdkUUY9APnwB1PtgzAVQQmJ0m2rG/
s7qDFl503i5yH0cQemsLUif6iSRsv4hlSyOUJA/i6JAJl4Eiai1YtivB2aJwMKlJPtXrHG+thZXF
Wm7p7G+QfEjzImKa7cYn9C6gS/guaWJhEdjZjrktXXy75nOlnzqIXmgplhGHR3UskVKGWh9Y5rVx
yGKMrDbOiMdGI2KnY46tskePQvQEcspNUPay+RiM/ErKaOc0S2AhZlUpEKLsdxZhe4iB/SLOfQ04
1UyAkR52V43hbiNnPqTEd+XO0UKfMRPz4jgM4/Zz1C6BhxOWt4Vi+nFIH4zyZ8leSQM+JZzc93T7
SP2Bbupjh7pnrQw/vSNzQHDsaYAVzvQ9eAqa5uzhmpziwtkIfFN63N5o3W2DpSYEOA2OZ4Nyeesk
h2SdaBWaFChgB5bLZrXmnVvesTR0RrzJ+xyzxVnc8pXmR2xkjfaFqOlfP6Wvet/QrrMp9yXnlQjn
GtWmrUZKnys6TKbfpokwPINhqyPH42vtdYLa6h0CrA3m3YAPKYjZ1UbAQQbWoYyTLWllu0iQ2iCf
xAIBovRdFOaYNk6p+92gws2UN4TGGQfyfYTfMBbFptnKr+56Gr0DIkAUTBcUqc7C/oEUooEYMcLS
s/Ew6p8mvFBZD3EWSYyEsmRf0YYHgphNNwBIkvEQ6fs6PNn9uTXfIRBqwgNuVO7gXLY1ugGIRLp3
6BoiBLUfHfYRzl7sfTyR+x3ElMw8qzOxSZ391Hxey8daXafIL4s2/axRtxtF89lxvS2WrG36SEEJ
qTbONWkG3XzfyuicqDhwR/yDgL70VKUnktKADwqhI2WyrVRxDrW81Dh/91OD5FCBjKrPgFrAPPnk
Np/1U0rNLLA5w4JX0ud7ozpW6O6zT6P8bJj5g9GCJzB+4jneLGtA9KO/xJbKkvGLNSCQhRo6B5MY
/AsE3xYTVBCWVOdCFDJHCL8bLQRnQLxUi4O2AIgjiJljAs+YiWpAFDfYKPxUxVka0p9tVm0+1Xno
NitH1xquz+jPBouMyRht+6DBVyTHyI+NU8tkSmhJ0VuH0XhYPfsGZ/duduHlONk+a0ewFN6m9rSn
hqkeA0KwcLyK6zu8gMOA0gkhWQ5C18jBCI+bXoOdPBEdKZ853F9aLnWS5iGcf2gaJGSrOGr2tDVN
e7N02U+d9lnTQ9zGEeHtqErwYj5pFvw8z9uVyqeSz9sedpNXhGRXMhFngy9CjvP3k4XHg0rwDGCj
A2Vf8VnXDnps8i3V/bsL56M4ojuHDU/vYRFF+6FM7zFHMJuoRS47rS3Dup82KKbgGWs7R0ewauIN
MreUpQuej75SOOdjT1VcH0/X4g4FDYRmhSeFQdqJMSywxOSj2GjYelP67RXMqFI/xEV66vE9ZvXi
Z3GyW4gIsqqzsWTxxfCVYQlGtrckYlvo8yVJmeT2CKqvP5u58KEhHshx84W8phReO7TIrGyTZNyL
hepo3Ue25gP34NMX+6IFJoYbfy3Wc4sTvxamP0aQQ+PobrKi3reYjGwoLYXuXsZql2J1V2kyP1i1
7if2wViKYEGeA7Nj6+g4maLKr0KbQzswj+FxDgvs06Qkhnyp6QaZoO+k86WisSDQv6j7qyJj+1GQ
SqhOrXP5xSR1bmihyBHxSeuth4XGRmL43jFljk5+GkbjCLMwcO2J4yooiOZ6XZJdh/Ipddajx0Y0
9jjQRzvpFN8t1FYj035TGhRdPnfzHJgzNlXeIzoyP5SsDoVBQ4HdJ88IxM121AIm414/s/QVBve8
ibQksJ1PhXs39AgqIpa/8pmv2Q63xqLvbXLb0h6Voeb4WQQBOvwMGoydZ3GwF47K1epP1SOQ/aC0
eN/Vw1o+cCgw6y7QAaLZ+cocFrT1l4jI13K8KFbtGZ7PabBRVafPkftcZKorMoLIuCDENaG5m19p
U3uJRu249g0B7NOeIpyw8xMOfb8ok9tfp7p/VXmmBMh/XhsBXmiV/2uK5v2P6vJL8aN7/U/9Pylm
frcufZdX45fstWqDP/lHtWH+JUAGGYgiJNhqDsX/UZpWeg4LiY6NqMMgBgYlwj+ladv7y6FWzf9G
QceALcQf/SNntiVIVzwAnKotqi82oO1/IdvgD7nK72dofhA4V36CUO4CwW98eVjvuiXDEE8NOmwp
1nxSbUSEr54+ciIaFfWiRhnP8Q2FQsKJUeTf3RSp6AorQ44DRmvckdQ9f7E0NEyoexJO08+LQm2E
CrqBfBX3kQJxRDTZHyH9cPCE0iFqdKiFAnd0c11gdQfmMRFPQP4QgA9ixtKz0c7i50mO6y3GHEo+
AEEKkhAP4FjUYXQsQRYCDsGwPT7WY4c9WGFFwrrXzutUetEGoEITCDkVB1OncrI0nIlt6CSUzkcl
d40+57EMwJl+m9Ly2suuY/uxVoQT7FHNTijqyUor0xkm+3sdQUSx6SteTb8wKS3qvUup2CkRwV23
JDmsNzKNnWey1BDAIjGECajIKyRQOoTdRc7RU1yWVAc6RGBCf6otdysFBcVypsRGnd89hIrt0tS5
E+Ab4+ClyC9sxMJnbzTty9BuDLRcflfME5AZVw9IP9Op77jrZQlOZpC1hja3ifKRhQjeDAiv6axQ
DJpK0WgGxaUZFKEmxOXhdOKbkYnB75HyXZcSh+KoqDYA5AxEa0CwKH5du1ZtYFNSEBxQJDcTXBwT
1d92Vqicoei4BYXPcaKuO1UhSJ3agKhTFLWvt8BjXG47UQAeYIr3mgDJ4yk4z1Bh6SWRoDyfKdpv
hQX5bVI4Hywe7bZxOuchVawfPRLXWo9ORWukdV5FIIFCdcyfXOiIG1chg0hr+xambGCmpbAOtIa1
k6kQQ9DGqi8wIzH2E6dCiOGNQ9fggkWfk53X/6x/QYvyejCuCkUyKp2qv5j5XRQC4Bw55aqfrbOC
HxEBmt+6iog0jyMm4iwq96PiJREOzPvo5/7RmOQE05cHN+Kie7JALYEFH1UvOmK9hsNU0xYOTKFN
YA8qhLxUOYvG1MGxNkor1FLBNGdzOsGgMwPq4fbn2iJOr4sXz4/bWr9YY5hQFgRcPOqNubMVMSqt
3OYC/RErdt+kRelr6fypNGdS7BRvqiol6Cl4uiya4Kh0/mS7zgSKHwsLc2Rn6TYgxF4e8oScu1FR
rVpvBu2hciEeKWct26ydFrQMkLBQ5UA1m015GhQnS6Pgzr4mCR+KXxitFKCWiRUhyBRjq1e0rb4m
FpG8F+PBjqz2GIaJTvlJQOhq89o4Gnprcf7LPk2SQ2HZqxK9YnvlQL5mT+G+dEX+4uv54qVahqNu
Hk6x4oNZihQGoLnb4iWHI1av5T4GWbjt9CoK5tX5jEFWhYIr8hiNf4MhksZBQdTfGdmN3pEGMd3e
X9iydXU40SqW2ZppbE4V3wzXbHtXJMl40hX9LFYcNCRE4xnH0OIs/IVJmwzv3kkhp6HoUSZsaGrl
L7Caoxhrw2SS66S4awjJ7S+woem2c8JUJZqWng2kNgHM5sw1FaIwMc1dlNvn5lpdCEV4o6x624F8
05KOcENFgZO2Vp/HigyngYhbF1hxNbVvWDCobRVHLmdII6uYkTdMnIdzgg43QpHnWsWg0zT6E2ZF
0y+qFKFOsep0CL9fbcWvm7s50SFDy7vyF96uBXQXInqAYDORV8JCdA7X1WZM9BEge0XJq+pRPy6O
fh0Z6dfEPNgQoXcLxyFtsD9H2sGh4ec7qrKETD2Y6+arTQW3CpBRnS/xgF+NOM90U2qJdosKer2y
XIqPUw1BUpt2iB2xXY4Yf3UoHz7m6noXt4QgjvXUHltyX9n+TE8axZ+drhfbBMurooCIDb2BbUtR
wUGBB8lc8y0zG8/wC5fHwRHxZuhL8+Ct3Z3tJleLAVu2EqPJ9j8rLodMG6+nIYme9BAc3GBqn9Fi
w4Cg/HRNFoqFEbhUDK7nUshjYypZ82J6p8n2Do7tnnRh9ndyTQMjzgYaFfIoe3hCkaafSbJnARRG
S73TI0zxEQq+IJq002x5P600vRZmlu3aBt7LMkdfdA+luWZMxmWaQE+0naTBXisoqLfu+g2tHmqG
jnGaOiAqzBh1n4MeQct0WAFm6JCEC4VFNEv9k2ihT3E9RjtbK8x7SnBRoOdYfft5+oGjcIZLYcQH
GN75YTU18SlxEnzBNSVKDdcGChj7bKwjd1fh08k3A3MVBCGB4SCcj6krm4BuY4OQY7iYl3Y5SXwR
rWXcMMgCA9d0tjUR8RP2fWkQoHo15BlcGKBhu8ocreOyTlh7UIKgUx7BYc8jQq/AqalSo7WOf3pj
OD4Ig7NHbk/TXq6WfllN+eeqg3IT6ZGkWThZRycGPBfnGPxiryVTx6vcu6ymX1gSwrftAFmcaW6n
7btedvZGl4RJhFoobsGg2ZeRN9TXrkI2oTGFvIdC8hanlA5I1HNOw9qHFygHnaBphhrRdl6dQfSi
U52gs5qnjo5gm2oP+hjTK6ymKViWlNWuX6GYbPTEXh+8KElRtrh198N2FyqV3tKYfovKZCtZJ1BB
CbmRWm+fPJVsnmNpeUyp4l6n+JJJHlum7yUJmbSdNDs6Q9kdXRRp5gLagFo+jecS9GdgF85BDLoO
e15vjjrhGIGEF2On8Z2oK/s7qX48WJbsY65bxflo9eNu6BAahTqUHvxGOQDm3HF2OvHeVzPEvUPD
JssH3Odii3Gjz522stVzjyZQp9lczhw5b8CWBU6jB7oFNqEWFIHQg2XJcGzS8tB66dlAyMG2WZm8
J80iCBsYhaB/kUSLdarG2qboPXe+lVtgnof8HN4TCUpAIbNhPkFnq28WwOCAuBxc/sWEwCpavuFK
OIbI+FZqevq8XC/9WULSOWbOvVWnML2iT7i8MCjM1QU2/Es3mtdtpy1nvQAPVPEh7wfRPhnZekEO
Ni18KgCO3nZAgdrtCpaFWKQvHvrErZaN2t7skChUVKn0/FBo9pGjOmUtqfuN532LYWj4ccpHzBgJ
koJ9H9Zbbx8jOxiy6Wujfe4hH9P0jA1irFnKfAuoCH2x5XZZxK0btoEz8yTnzrACLDvn6ZA9cKBd
YaRW927sWlyLXVdUnblLXu+T8spb6HhUq9h3ETFtS1W027SDMNIvOkWDaPzeGubkWxPuBqrtSKhz
qhUg1CPJHhwDCeUTM/xWjd6jcE6LOaijJht+CxIqIV23LWAI1M9nFmKOkUQErCS9xaBhoompFk05
sKka1SvlnHDdLvSc7Mi4B3xyMLBRUBvulqsw7r/H03w2x/1Iwb5wdpOMH3sbTaI+fLZobCFG/j62
0c8wa3akvlOoyJpNTbGvhQmCtw2yDTz3mzCkdLbWRXGu6TSnrZHN7zDCmV56zwf7fbIjM4gHePuI
tDn+T+yvc17+xsmEe+fxvjkRjCgerCyIxqcYZ9ymNozmcV2iYIyTy0ggLUAeDG8MEXdl5Q9lBakZ
CeBjJE1SyfxxZk5dRNHfzKCeQyM60t+oTgao5ittjSbiWpg6CUH36q9ab92Pa6kVoKyTc43RTG7k
qUbosMzDoW2b+1ok5s7oAZAXVG3mNE8vS1G2YBtLcVjiyEarw5LyXKMc23SFZv7M11R8zudwQ146
SpHixI5f6eKBRUco5lDkb3OEHBmfIucLQL4it8HNoEaNWQFk+2NEEh1EAA2pX/Glm7YdWI1cd3Qf
cIonJdiUlpSm3jG+cncnotouirF3fOl045U+Zu5D71IU48yhX8pWhGyMVnfXaA4VRv5ZILktSQzF
0D0ZQOS31PIUk80I4jWv9oTVaGeaQPMsV6+4gP/oPLjIejZsXuq9WckKcNftggCDXG8mO9cXgD07
6qcJnVYqKl/GHjmx59IGxSqgO8u5OyFKBW3i2OZlFSanOmkqjO9lcupAwRAj9GlpAU+nvSBqPhvJ
V1WzE0L2IJuiXT+5l/Sm9bPOhgILCcSg4Ew7UUwTUTrWHDDuLhY5fM700QlUNjb9HhY93baOY5oT
dLJO6XFo3GuWAQDma0jdtq+o6DTzkx0anC2a6Uc5pIgcCP/Y2H14wonIZr+lqjlB+mDb386kA1gX
eBpv+yYHJGH2DsO5thknyXM+0iVeiy7aFE4bXo167zx3C+6CkCnVl5rd7WKt/5onCfhAK+K+cksG
HtWwDrOTnRePpZ4xndPkHQ3vzqyyW1ZEv0wIKmacHl0HbXZrOvpDrqSuA7XA7ZIvtFOngoUXI9Fm
nfidtYdxderXGzhetGLL/Av8GiL64kXzs5QiYubCrUeXZH7DRrEvOcnjM8zpoYq9XoanMqvonhgj
ADdViItEXTzBV0BvZRunTggAK0PNSuwyuaby0TSihK6XOOH6pVXrnccmUDD8rPOxNsAJSGIH9tiG
acXi9FyFuMgR0jGBhVT0Y4ceukB/H0o80kpkjT3qoq2cZTcm5rfeHB7ZHF0NhR5ey3W9MUVyhhj1
E3VGG80OO6BCULV1w5CdSWrsY0N/AmjkomQv2Zu7Zrhr2qnkOFQ9EodMgzmO9QvLob7Mpjffs+2s
IaYVy4lCsiLXDQuHOriQUojh+4Awna94runPdl7uHpdSS5+VEPdCSDgfEnsZ0NEVD0daL/JLWazm
vnXskQpyTlKCmRbhs7aO1tMK9Jf+Dex24IzTNorB86XRUGESiFawwYV3bNu1fjAHxlhYdNTBXWfO
UDxJNpnLaOCkTRfwtl4hngotn+xg8JLnmNLl+bAyS2/QV9LRkvqyXDqNBUNNz537uhi+DXNXHOHf
F6emMunU1HgoaY0CJdJoNriRCQ0ZQNi5ltj2sRx66cu+kjemHuIDyir9yKyX3JfCSQNOedqlty6s
vLKXsBVCu7vsLbNEg6VrX9A39jdD75W0/HrxUys492XrAowxBXvWdFF50CNKr6YQaCkaBintGchs
yUgqS6+v2ZHBOF4xoEzI4As+ZKc20MyjsQ7vUMhrAAyRNu+cumxup7ZKPw+dA91mbcVBoG3iK+u0
W4zY65nLcQABHef6ti7FzirIxnGy0A0iPdT35Plp5FkmeSANmYabul7jGw8b5n5qsYV7s1GdAbic
t53VOV8R4sszY+jQpacVoswYlT8d/5GLrh0DcbSsfDc0K8v4XNoFEQ4urNoNAeSkeUXmHEye1QbN
MLlnWTa7Ot2FCSUeWhvAqLNET4hl78qNofSO0tU0qu/deIZkwPnkLIV+0UZ9v11GGl6SYB20B2QP
tkDDj2aJV6hIspByupk+4C790lC/u4F08EVoVAArW2r7BqXFUYSA33IP2fQUM11lDYJuXqG9E8T9
ZXrlO9Hg42C6KNihgPGnTBeuxwq/6divUNo54jtrkBUjPza+BwJK5DT5C3CejO9ikO6Jjb7na5Jm
d6I17kHUdb3Hjqtj8BfWp7IZQIRSyddL6u1aZLGzpJ6mXZdd3HsQd4v4pOldcmg12/tW6VUN6qzV
vtY4hoMeMeveaeM63hHwbD64Sy/uSrn+SDWP2UpiSC7LyKIJTTFppEJDg7qNSNSgxMBqT8pBAfer
kfN4PRsTbnSzlnj6zfzJG0VCwFMoL3V9jsHidtZtOETMAbmC7aYkvx1XBeAtIfHidABR1c+Kz1so
VG/2i9qLTVPz2F4pmq9QYF8c09aTpWC/s6u4v1DEOIFVCgdsKzAwjk4YwbaCcWX4vuEP2ECEJf7s
a5qH1a1N1YaygMINT5UNeThJRPQ8/eIR08WP7mJUMBlCHUUsBpkHvdjChnSWWyCN/33n4F2EyX+t
gfD/ZG/gXd7QefLjW9z/KLv+R/KSOWTzd383CCj1Y3gm9k3QIaDo7yAO/xs55P1lS4yZiNrNvzsH
vzUI5F/o0oWtYwx0TRqy/2nrpEGAARTZnWOgUyN/V/6bBoGyjr5oDwBVwdAJOgUYkvN3J+J3LR8N
RlBIGJQ3tVm0wPwwX67EaFASw9EW9oiNRG5dxoJaTW+rCuUM6tkql8zX9cG5lyR9+MwSw8VaUazN
1nFr9tFXYqye3YJSmIllijlBXHnQk/0Mw1HaQ5db442GE/wpcya89blrHrMaO6jL8ghHFVvMrgYW
jRIhCRslLauAcuS1b1fEjsxFHm4TbVgftKJi55WZ8liTHY6nEMFoGbllgLnSvoLyo/ipReenenyt
If9m9UGvlBkT7C8V39KXZRx4BEbtQXDKW7tBEvLvR8b/jz01MnmxZQD44YNHtmwx0/96cEwE/3DB
/jF6qCbh//jv/+t/5l/K7//t2Kn/6n43gbz5D/3TeYPKRaSoQXWG2DWBdvP/DCzD+8sylB0RsYr6
tB1kt/903hz9LwYPymHPsUFt4bP+j86b8P5yJUGKaFst8fdQ+Bedt1diUh38tGGr60s8KfT5Xim2
7TZrjGQEG2RWM2q/YZgOXe+ciE5CxWQ7c/Db8/pYkvvrcjhPeNKSiYGh8bLL1zswPYQXr37qGaga
KuSZnKz6TavTKuG8Jf+e8v9+P29cj2f7YtpQt6fCKi2SvwEh2a+uxxlcwPjHHwIAREcBY7DVRb5w
refz4i+YgNmeVkt/9OI8Cjyy5w/v3+/rrqa6PsZ2bpdfALrslQSZ82hiuNDZleLSOTY6rAXSLfL9
+1d5PTlyFVMnXo/yIKQqPueXTzXDBg2ElC6HWZPXlppdReiGUyPHSJbd+5d644GaXI5PRvDFEAT6
8lItVQRacehEMmgWh94jLb4Q8HjcpcoPRhKDZGCLxPkWQJxFE+mDO1Uhoq9fqIl/imY1cC6GyKs2
sQ2+sWwEe5ZmbZjEUyc3bh1+kkXuF4NNabnaPc7rNMUHVKcXhQ3QQ71j9D2l1sR3YEysgfA0O3tY
J/CJAItGPfGLQYuuV/q435NwkN/0ukg++haNt14TRi8TOz9PzxGwxn5fw1JvjRGXIOQALOAhuKFk
1gw9FugU3Sd1DZfzvXYRliHhuTFaTVip4sjHXRJrquVXjJvkYLoDp9kw1I7vv1f1ifwmYVcDE9wZ
fAZHt1itnVe/bYacWtJyXjkpK/NNI2sV0d1vKX2D2pCt3yTkzLeNOX8QX/7GBMSFCetGgeB5zMYv
Hwq93TJcpLX6YS2HQCI4PDbjtGCZnL/rY3f3/m3+8Qq4Nx30EIOS/YxjvbrNrkDJpWVI1VZw8UEJ
PQF/CQdNzxyr7fuX+mPoq0sBccDgqfZGrwelETodnvBVAXuqPRD79Qp9YvHB/SjH3ovXxkXwN7Bn
0+WvSN6XT28Na5ujRKiSPXt6NgahzKndfvcEHH4Ut+t2XeXwwRTwxxtT17R1zibcoIQC8vKaRLt0
sFtS4Y+Auq8ngpAuaNzg42MeUsEH3f37D/IXyu6Pm1RGB89Dkuk6r8Z8QRnebjgl+FS2OcvU4GTb
AtIrbD5wXUv2qRujGeZO098VDKpDUVJ3h/OVfTCZv/1D+HikxV3D+VNf12/OC+FMWOhczUYETRti
SLvmAp2UtZtydNmFAS9YG1D+Rl0OdE7MzbHNJqwSI4vq+4/kz9du2I6j1jZonwZj9uUPcTiOqsal
8OsGgJiT6OEedQBK6Jw80YTCbNab0UdT7x9ThMNFsdIo8ZApXfnqvTslXodM0n81NWhxGXLIOccw
QIKAilJL45012eU+0tRvoPGgFzSBM2F7gUUze+uENGPGCeFrLK1LC1bGGbVCy5d40z/4YN54Oh4H
GLplmF0Jh341pdAdLB3NtnV/GPJbx8nXGyKeilvEo5+qPoFT0uRu/ME1/1iX8OPYzKK/Ho7JUejl
G6E1GoUuvFS/yujuj8D0ieKgw1oxq96jgflWQcLeeW4TBhG9ng/mml9Ym5dDhMurmYZvwgIZ82pZ
dswqRofg8nD1TvKY3eZBFDS25sK2/S6HPpLkmrFLiCnywR0Ufp/a1X7RPfKTMRnRpeoI9KphzbUT
C3lW1cMOskS/8WrCmN//eN98VNIx1AByHEuo1/fbKFqWqk5ywA9+amHVLyatvVyrHvenaqtkVXJs
IpBxXU6fUmR/I4f/r/vBN75h4Lh8Fqw3HE1/HTN/u7ZMvMSYOl5T33fDZRbiE2An2NIcAWoTGVSx
IxbC+1lAgn7/rv9ceXhDv1351ehB/TOYfQNmbIAlskPLUG+HkshErVy+vH+ltz5/FjmH9YBtJweb
l8+3qQQxn+uAd1VX7ZkW4RR1ORcCihHvBeyFU2iu9gdf4Fsv9feLvro9UPteX0oumrhERht2LQ9l
SI6Wbl87tUSknJHrOkejPFvj+t9uIRh7wnJ1jlcoBzHgvbzhYZBdmoWM96q2LL9hajkXul4es9Ie
gxJl9gcf0VuvUthMhuxauLB4NdgW+ntkStF7tQtYPzILs32YORjDsYe+/yrfWHG4NXU6RLhJHdl5
dX7RNIJKWpZ/vyyI506yCHsfWFeOLjZI/gW6euNUcj+7Y4k8GApp6g1QLPTY/OAZKxXoq50GvwS4
l6O7VJE5vb18yNSAqGKQDkejrWs31lijyk6kuy3LLN/JqnavtGGst0Ta2cQh6/iAFuLik6WLryzK
7oFt9vOJiCL9+MEjUo/g9dQH6YT3bgJIQKf68ofFy2AnqYcdaRQRULvYPLZuDchwBZMSruCMlmI6
xiYeMilQ8AHGaHGSMQWWhjXt3v8xbw09yjcoWA0208DMXv4WMx+c2FhHsmsk7n022xHyqDo5pIsm
b+iKRFehqhi/f9G3hh5zMdIeCmQU49Sb+21Oc4aREv5oGCD5aYY2tsrYLpYLrSezFvVfsisFDpYB
wD5Qmz7bv391Q734189fciCzsdmq9e/V83dpww60wHQkXaWDLsPCQKFrNC1BdyHgz+OdyMcZEQxn
tEhO7am3wvmS/7eV5Fpv8murxu+N1hQVjV1jsaDi/f5PfGu8SmHw4wQYXX7pywdUZE47xxFC4ZRQ
7e0gUyT0fToHnei9f2c5Rl1teK4qlqqLMUe8mntBsJM6D9GXj4vgupFsd2z3eb9txgpNTotJ7/1b
+3M9w98s2JhJBiVBZq+2OhOz/5JRzyU4Lw4h+OqoLdpyPiKirjYmXWXir7Z5Z0SP71/3z9mA66qd
AU8Uw9Lrw40dmk6zVhxUxWImt5GnQ50ke/qDb+vPL5urwEqzAYjA4Rav5hyz0WoB0Y8IYub9a7cm
DMazBmJhcrgOECod7GpxcahF+N2dXfeDaf7PD1tdnb0+Gzv2VK/f5TCmaH10ni1ZHohf4X74ceZG
Dzk6KD8inOiDcfzn5GEqfSblEQo5Dv/n5Wc6GbnwCJ8iT6JiM02cobehsQhxRZFMElFEwAgxufz7
F0nlUR0mKMgBTXx5UaivbZGqi8JInC4idm340PLhX49ApgZD59DI2GDVfPWZDsKK3K4kOc7jiLAz
BOFbS7MMxzR3P/Li/znY1aUk8Bup9gOvV0wrnZLQbLgh4swWemX1uJ9XYrqG6t8XM1mYVYsDzhXb
SVOqF/rbxNtF4xDb+UL/WV/XYMpJ4kHO7ydOTwFswf76/qt68848ahaUaak3m69Gw+qEaz8KXF1N
2oFZaTiCmh6cE5NYpg8u9ca+Q8EFeF0OBz3cIa++RZP8UzwWOALnkqi2KcSiHdOhw3mH/XuZihkC
mieJYqtqP/KikdY2SrU+Rrr1waj48Ke8nlK1uvEKmqZ+h+HBh++I95XlO7Ag9WxdrcTcH0UQOCgG
PLtsFPy6QIJttK344KG8NT7pjFGMp+JC/ejVR4xzK5Yu0FlfzmZ6cGlPzuYVSU5IuA3k+aNS5r//
xt+agVjYsc5yXmF6f3XrWmT0Nf5Blfkr9B1iF6UQxnyu1/FdmGnJ7v3LvXWDnsmd0bWjm/YaD+Ui
qDaAzDHdLglWTRJUd/Swhm0xlDcCUTIHCgyE71/zrQWMPTTFUCxE4o/yX+IYWUn9Si0kwCA1wNAn
04zHfWXZ7Q3NCfLGjFgFGrruB1d+8+E6Uq0uYGJpAL0cvU1sDbaoU9NPa3KvaF0vu2IySn+I4Rjx
Mj8aU28NX7qX1AAM22af9mqmnfo5tSeNp0uSe4qEYxBBImjskWxu+u8/VOuNN8mBgR0BnVmqNa/h
sVaom0DuEsZMp80YG5tjr2PJsQhX8wuCpkAr1kG+lEcvN7yLpdYJbTLdB92twQwJuM6ccdwbJ5oU
Il2X6AgdcrgE0sd1Tg+TmYd7Pa8ckEXJA1mB1kFHIPAAyTQ+S+o+C8ANYj3W3QkoFKbzLvfoFZAU
A9p0mY5JGstjgc7lTEwuoi/ZI5yzjCF4/ym88cAhpZj43cjvkFDUXr7gcSzNbJ35tOKpIB2+Nrsb
qhwVRKlo/WDkGG8+8P+81utllNAHnaBwk0NIZ2lwFRf0okh7qViSuzun/5u6M1tyG8m27BehDJPD
gVcSHIOMSYpQSi8wDSnMo2P++l5QdbUpKFqws57uNat6klIgAIcP5+y91whfalbttrI0extAFtj2
Ksy2SZJmB6qIZN7WFtSOtiJEBD/ZHTjhjt+J9O/9R3JlzPNIHBqKPBQhF3bQ7ytWkGFkrQga9AmR
MY5uNn9s0iZ9bWmeMb/PqML/i+u5S6wzRzMSjS+uR6aBlg7LBs7r+uAp17EqqMAT26bLEYvXQ3rj
PVx95VQmBWUP7lJf/vy3FVkLC6Q8JDsSg2CE5wSp8lqjqLzp1TTe+MZ+Tb5vzz30oRxBdDUbYc8U
F0ukZicDRHAqHnmTt69zFIBEhB2sPWPWQpRf4pR+hNIiH71Wfx7SsUdoSESXFWjefZzV1V+VQRRs
bf6ddMo4NyNGWkKUIMjAm8sQoAdtpKxjVY3eWiNajcpY1W68lBgEbcTqDczQIGFmzke6NEFQEZMw
OkFPfptGtM+6riv5qrejOa/rKBDHQKtHCWoB4+LKnNWAGTsGBZah8aPPZHUfatANPeCvTN6H7Mnh
d85Z9JBlyMhWWWg6X9FXkI4xCcvo/UHAXt0ZsijENkLhHxIEa3TuSkwhLDIh0/azF2TpTyBzaBXG
Lqx2tR17n7TIcj+5Qzs8i8Ts7mXhTH/lYD4I/NDNZlsRnk9Wgtaan3JOPdnWGxB0MGFWmDVjIuC+
DEldf9AnYWyH2uQ/U0Zm31eFrD57U2w8tx17vdWA1Z160AyjxBgn5HuO1Y7rPIzUjwVGhbsvCwJ9
bds2n6ni8LHDVEnezftj/9qUwNlI5yxIVLf9K6n8t7E4s4eQXa0oNdKR2aeF81dNaufG6mrDh9aC
tmtRiL9/zWvjH5UOn5tkAecCb8d/CHbIzQXXtPJ5OBSMXKJRommjsCLcGP9XL7V4daEaUWs0LnZD
oq4D1+xbim4QII5FpatFIFf+Nc+8nPfv6kqJweTUAA+MohtnMnmxVAPiLrquAjpIuiuqHq8Vd3oe
mfsq9E6qlN0DUKxiXeluvfXwQm4aa0KFR+HvOLFBXIcxmYJ1Zs2HYYZDEpgoeN//hdfetWBTvqgM
qIJcBoDNrhpx9o66H6AB8hcnM4kfDkr+tm3In0qHU5/IG5vDKxU5gsdcW2ciZ19BS+bty8bQB5Gw
Vwbhf0SSw5i0tE1mT40fFX31HUKSU2KRSNIX0ie7CFDFGL70iTvCK0KAOpCB0ZLD0JWPxtiSnvL+
E1n85BdlIfr0lArZ2bG3orP89tflZtvWFaQGP8WDFK4VBgbiQo1mBJBije5dNxjGXymneXRXpoUu
QiPs+z6yLNSFlPnivwoMuj+x5uanMMaLtQqVrd/PY5OS6yLV58gW3hNC1xiSCBsVPC5KvoxVbP/o
rImEkvdv58rCSZIHxS3meWY/62KyFy5TUJFjYM01Kbcynr6oiggj5K+EKyth/vPxtITBYoKg34kk
76KmxjKEuSsnQa1Qur3JJAQMidGMJlrkPKYwtojZ4bN+/x6vfNFUT2nomsxZLGnLn/82YTXQ3OtC
tpw2sKpRry1J9ENsshhN6huX+lUIvVg8aSIS2ISKA6G9s4ye364lZV32EBcMH0lMhg0Rn2HgsnTI
oTVWFs4gIkFI+vaGmZNm7t6Ng15stXpKvkiCym683Ctlpl8nOg51Nqfdy10KdhGvgRvBRrHwauYY
MNl9Hs1YOsgySvShWBK/QANFQ+xXImlvXP5PXYjD2NIluksLJYSwzLcPY5CJMNuIAq7VOPIHrpX4
wwxj604FQ7pDIW89pS2BOVGaNy+uC0cazzMtK3zNKwuqzapqC4JdY4dTjNKnG5PvtZHP5/tLboOc
4XIozqOXBUlJ7QtyrLGr9ORs4xsxNTc64pCebixg1077KOIATdDy4E1cTmoeLCbdnaipjCoA1QTu
ktiZmVgRnYBJEHC8AepIK4kZbAm4QYFs+1Qjwxur2/I9X4xPhDqLYIx6C3KHi1diYhIJbVoIfrh8
4TF66FU89OaN4tuVgWdxQmFVI/BCIoN5++KBS/SGygYT15FjPEH8nfwqnMgFx8y/RbADNFzvm0Nh
xyFeH3J13v/gr13eoGHgsRUxwYNeXJ5OUQSLW1n+3FOVC+aR3Ei9lH4CUHZr90TSeLJH0J3VH3Hi
ao/vX/3asF8qSxzNCGl3kZS9vfsoAy0Yd1Tq4mB2VlmdOXed3ns+Oa35tu3dab90BShHju7GzcZs
KyS2HvhwRDoOeG/KKkt9KxbPbjVUNx7NlQWdIwTUlaW6zUbqYgKOvX62CV82/UlWvR/NpvHYsD05
4JRlQFog46Z5vlUhuHZRuigIIBn+lIAvJsWxM5FCOQRnkYLWNU16b3XFvI2lFe+zbpZ3U3urqbf8
i5fDnG0ucx7nM4My99tXkNhe1I9A+ajLksEpvCLZmoj2/SFv6lMkI2tpL5Lma0X5bp40cBOL9SX1
mq+ZlwwrTVTNjQd/ZbqxhIFqg/+xe7gUB2Q5UeRlXZlE8cXNB8AzONj76kVVpMeZedbcmG+urHkc
hz2WO87FlIwvijJpSMHLygqMv4bIN0klOCN17CUdr3NvTfPLv3X5sNHrUpYhuRU+73Lrv615gu+N
UEtMxrSPMQtjiF4DhlnsHUbiTz1JbOWgFvizRrU6n9tDFTnFjdn82hBjR4ZukweM9OJijY9DAVAB
570/e1AEZxAyK32WL4XuNavGSLQ1cW7f3v/Or14SpdKiS+GDuqx7Adwpx9EemeTmqL0vjIU4HjQo
S+CT+IhapmjVDt6t48nV2YWZZRGKogBGrPr2aZeNHYN3DxhIqRUAuE+rTTp2zl0dTPPOBSi6SvvS
xWtiA64I2sTdEhoZLO77xncmMtz0xMYwbMl6rUle0PsP5dowZ7Vn4mPlR4Ruv/11LUY9W+WR5duT
gRrEy8hzqQIyJKnwb+yEpLT3r3ftsLCI1sBsmYve+1KfxFBQ9pyCdOMtuAcjpS7gJEa6DdySLBur
+jt20hEzVh4+VGmpDkHOhFD1bnEuRgHnhZgidofD4f2fde3zo8UgobnTZ6Dz9fYxYMIHc97FyDER
Lc4BqHe0c5PfSqu48cCvjUL2d4hMJboY9OBvrwQXM45jtHp+rYXyRB4NZM5wlrsWs5Zft0K/C634
lubn2kVR8tCrWbRZ9uX6niBRxi7V2r5mF8OGRI3d3DYpVg6D5AW3/IhE6eM/f6BLSgRTuUQLflmU
Go0+A06VAGEJJRbY2qbfrWoiphTuvPcvdUVzxo6FXpswPFoidL3fPtLYikJc0oNFXUu3vjhhH++F
7t11GEFxoXdMbLkXb8BSurtGEvk7Ujw+FcRSbV3RtXd2ks1otLXqULGx3RSzQVR+T216KqMbU++1
jQ4bShT4S242y/nbX5qEKkxT1RJiACqWtnj4teiM5khuaL0O+pR4OzEDgS0jY4M4zrxx9eU5XM77
iGXBRTP7A964uHpR2kUXlqHNXnLqt1nLnNspvX8m0xKOBeWEs54nHx13nP6Lr8vjbMUQpLFC0/Dt
bRPC2MUiyLhwJCiK6G54J0eSnzg4tP/NpVz4fpyNkZJfprfZ+H6joGakq6DAhav3BNNG5rTBMthu
3h93v3qPfzxPj+Iud4Tv4XJmj1xSm8yRumJpJeoe8C9WT2g4G7gC3yK3qM9j5CVHCOvf6aiR++GQ
ACxmb8QdbaIrJI+p1PSdR8TQ2iwsPATMu0bW6CtncbNO0JDuQpaLXeiQjFhGAURqrbZv3MW1qcFD
oIeVh0nJ/lU++W0zMDVaNodJby9995EAgBz5bGGDmZNkkneh6hfXp3Hrk72yBUGkuoikqBAuirm3
I8LSpi4tFNCXsu7iu5SZi+RpNCOjLGO/oaFKCIr9CnI4JCqyze76sjRufA3LRHvx9pichGRR5gdI
+2LWwJptBqlkpFTaoBAkwdetXPk5HvP49P5AMa7eLZQb9loccmjzvb1bKrvemBCT5Rthj/a2pUlP
TvPPFKggjKyy3clu7NZ6PnHydjRtPXqeeeO7uFbo4GhPMQWOj83Uc7ENETbqbz3gPWPmSA8Icay1
hJuHU3wY9ow+F/91HW8dO9VOZUv5nkAOD7UfVuA8Dq0b27/rP2cZc66wkQ1dLrhlPkUYGjkzQz6u
1lYrcXcYhMMPZkvGOvuAlej7eWuxY9sM1FwPmWU16wpK63pibb3xhq7sgtAY6CzIrCH8notFOTZm
grIJpiTHwe3IiGeCmqdSOwus/JukNG6Is64NPUQoSysKawAGhrfjoYwyIcIQQplG53TlmloK08Pj
SEkN4MaDvnop2mxLt83kI7+4MxXKqRjMxvYbDPokjUdMvaInFKrWbg2x5VdfflCLRfA/l1oe8m8z
STFkE/0hPqik9KIVIYz6xlTDLezEr3r+H5dZKjK/RC+gFd9eRrqBBOfAVm0qpvarQyFojeKHODwk
gQfVp8yShlEc9NAqdq4FacjTKDWDR2s2qs2gMXTkrN34wJdT+B+/iXEjaapTCb/0DkVjo+pxWeAc
ukUIf1EORlZFycBs6i35Ec13OGs2KSbFfAZ3WB6iRkW7ZGjNzfu/5NpApp6PGYNphs/r8iuf8Hs1
5fJZJdVAT65OzpyoiaMsUImUUSpubeeXifqPO+fYLtjQG+wsLy5YWSIQ9Yi5qNIfbSsbiIsfybsb
xK5b8OVlmwPJqQX5XHGY1OehibxtPKr0NWqG6MZndfXmceYgGPnVjriY0au4FNniqia0m5QKL3Dm
ncrq2gegWBIvKInlfP9pX1k7aQPR+FgMBMtJ+u1QrMjUydq65hDbRCQ2DiBkyF4klrgsP1MdBGkb
9fWNa177oH8JsA0qggyniw8a2mxZqbK3fN0Kw2OeFYOPsbSBAlbfWqV/rUuXLxebEzM0Xyul0Itr
SZs8J81oEBlSBd7ouI5oCatxw/wFHAWYG4mG1Ki9lPSpcmK/mnXERiOB17aNpgPUUCQMmakhj6Kt
KoAEdX5ybQyQ2M2nLWEZGpZ5QSKnbRb7IQJPZYaDtZ5skpJqkUfrYrTcbaTJ+iHDSrmN4sJEqyJv
FdmubIxt2hu4r5cu6R9nstl2i6SzZwvBYw6ci1Kzb0aRs6spMJHhTTSrmUbToSH97sZp8NqQZS+O
FdWlCcH8/HYEYVvy3MaObISlUu06YlgeQ0crV52ZkD6CeeC/+ERsitk6CMClGXxxvZT4uNi0a+YH
BSPFjEeHFMwQfWcVGKsytpz9+1/ItSf7+/UuPkmrIsw7Qk6N/agbV20P4a3RohNinPagYGARag7q
rIQWdf/+hZezzOXQXWpp/F9iQ7o88UYC5G+uI8BAH5z+dEXhHpOJHa07T8ML7dr0nDOa1nEtQ0Bd
3i1N17VOMQZoyvYwE9FEX+qStabR8pSTgz8nnQcro4w/B2zDj2XmjYeocId1q8x2n492sB3s1tzX
uCm+xhOyM1k0J68LiZ4aAAcNQ5Pd98TU33gzV3/h4rLlrETRn8f0duglRsKYX6IXZ0Ju9k5f/LDG
moOSFGpXLwL4SrrDCjxHjiZtNLduS+8Bc7V+Uibh+cMkk/NQV9Y9AZ5q07PR/vD+K7zWgiEInOMq
rUB+6KXO0VBabUiuSnNFiwtgAZm9KXPzRww5aDs01ewj/nA/ZWHqbC2NMrAjnexBD6Lmxqp6bTBh
+PTo/JMfgqD+7aMSaWu0o8AZZhsc20mGS2GAp/YB/Gx4dDrH2YG4/Tyzg9zG00j38P0Hsfzzl2P5
98tfbKzySDRT6CGiG0dlvwRUKTC2UD5bsbd8ef9Sv8SGf1yLLsgyN+iQci77DX2ieyIqEWaloekP
pEVtukHHcG2L8tDhXnkm/EudTCKG2eckE7GjRXSoQD/AdyBDlNPMj9xMPngcJ49oNUk1M6A1si9E
rlto4p4W0PRVI1pzVSfEL+c2yazmAMkk6mbjs15kxsYoVMYmUrKZEGm5G70e1Y4ZksRNdxSugnK3
dZFbJ0Er+ig6Mpa7zOxAA0GMev9x/GqvXT4Olyo1Rn90H38IX3kWdmGAaPFZrLon8oZjH+OeRAIc
BmtCAaxTX3XyaOZTfU76uSJytRru5rh11jDv54dSEipIe4lgwlpKv6u6+RUGuvkQdlWxA2BH2mic
TH/PKZJa0ctbjZVrQwcTCMk37IsQHV9slqlFDYaZuySWB/z0KQd6hd463dHyaG4sLct88cejoneM
KRuZ4x80OGHHsIV7umhQAtMtPR6S15Muvyc4irC6sSv8Cb/u+f0XdPX+mCEMKoDSJK/m7ZdJVEFu
2B1dGkHq+tbqRf46DPKrgVzsxhHx2pWQXSzv1L5yhjdyyQFK40pNM7QHNOvHgAz6x1Rat/YEV69E
n5tOKGKzPxiHmF1qfLpMzEObVQczL8oNTq5gY8pBuzG+r16K6Gc6E1RqmdvePr4ZfpOFkI53ZpfI
75ya5DbFFiiO3PrGSeHK8MCjQ48VNwTWsCXV6ffTYT4JqpwBbZBGhS04XSvcCQO6EhJVvNcpDdVJ
u9nqunJ/gt4SZR4+fmw7l8PfVqQbEWzvO4PrbarQzlBjQciyM+9WafdaNZDmDh08NCscg92LmVMR
MuIFAIj83muK3eQgqozRjmz0SHfOWmwBc8EPvtW0ZviSRAVMdXfJKnCj1MeqAuSVyMx14IXIGYkK
8Vm1xXauNfcEVEh/JoXRRBptlX9X5EXdzVlAKnBfhrtYVV/e/6au7QzQw9Cao/1pe3/UZowKoMEv
pQWuo3If47lYVZoKT03WhMc+qNgdd0AapSKqsyYvfeeMenoiaLNcB1WS+4RGEbOeD9ZZ9cBtNc8p
X9//iVdKDQ51LM64iLo4eS4L9m+lBipZxmK0RVY+IaG25dgck0gP/vkn/9tV/vgQ3T5OBr3k6+jK
SDtGUZasbfIFYKmRaPv+DV3ZYTBuaDgvSRaM2ItjdDZQbWs5zyN5EPi/ZdrvFAHbaICkt4kdM3hi
P5s8e4VVHdDj5jc+zivfCdUU+s6IHxadwcXY1buJcT0RgjA2DdhG0hiPs91+14ZG7d6/0atXYltO
ZhT9NjKl3r45o7XQkCwqnqgMiT225LBrumjJSLSGfz/Tf8TneTdl739gfh4ns9+e55/M97IgPe9v
bEW/Z379+o/+b8aX/i/mOg+pEPA1Z1kS/1/Gl/svqjMOrUeXP4O7zp/8h65jLRlfTF0LewcbyjL6
/kPXMf7FKRPRJCUO3D8GQv1/kPHF3+f1/rZJQIjJsvarz4qCC7XuxYQM8MQUnZWl68wi7GilygaO
WNe39mKYHmEej201frHbmMpY108QM+lNZBiciqwN95lhJs6mmkbOG3llIqsOXeekVEvTJYmnNvbn
bNI/2uacGktYsPyRWu7grVWee9kJbdvgD5mAzl6bWb2mH9r8LREEjDuiJiXsGErPrgzoxXVBRE+w
Dof+wS7shHLpFBAeaRvJ9JKNQl8FcU2aU1fX81JQtF14MrOa1/ZQWS95rlH1KeIObBp+PBSx09h8
mQzhnG3shxx3lVQvll17MXGnZaNRiCcpeWVXJQHd2VIwYzMKxFczRLXAbDV9n1iaBRHWtv9mjSb4
2rCb8mhzLAJRGJVxjgsudj+3Y1sCrrPasl0FiaROUgyaDaFCiOpEjFt6dPWq6u6zqSWgGOljtLea
LKdEOtMbAsxlhsCkrfAY6x24VZVlMiVWwMrvU2fG0g1z1fmsZa34pJRFJsfUTeWdnMeecN+uRA7Z
eglpq5VXbozBrCZiQqeqRQ+dw2awB7N/xNhTCwAydf9CYjYHyijEbgWVPCBy1cOPFK5IPeUmKntK
f6adsM+jGNOHsLetb6LoMKfkuYte2C07z0HynXvNGa2/cYRHYia83s7YezkdXFaN8anEg97R0R3z
A2WoBjnlEDnaKtYa9ViU47b2OoDedRilJ9J04k+1UXmvjtnqYtMFunWUXUeWehZ7GveStdoEoMl7
lqmWvdJkQa/R9U4AYpJk/GyjBQWIJRUIFki6601zn45F80infb7jvASl04tLUCQ2g889aLIyXnMz
oy/eCyPcZMOAST8UHKo2YUBW7zrUAF84AWVETQ3Gi+1o/deYZsLsqxE2IqnB4VgiHrE5bEwipJNQ
TUS8wxGUzWdd57S8mvEhnMNUU5AHC6uZQbyl7XMaAnEYkol+W+gRe4UlPsohCBLce0D2lDXrWCYg
dzmRzTjnKZg/Kg9rw9qVY6EIhYSgQCElksmqpbUwronjJzI/0hRXEBpTySpH+XHvFppM6KzZ7YOd
9CVwUlAsBHjh3gOZPoMoJVq2P3vsLY7Ul429NDWY6XCHipz4mqnJj6XNgoeyPgdblRtJsfZIpC3W
hk4iGcgt6zwFA8YGdAFPCQVaezUkAcmbU2znQAAjpT/l8ZLAgd9pPAGKBGkQFbogw7imbvOxzSW6
eGbR/r+JeP3/I7/9b1uicBi/v0RlPwDA/b4+/fov/r0+Wfq/DMpxGBPYZ3O4YaX5d7ar6UB4W4y+
lBzYAP1KrPjP8sTKxS6U7SjdWuwri4nwP8uT+BcnCTq4EpEeawuShn+wPCEYudxYIiJBDcW+BIE9
QtjLzhwaY6upF3Gv7vR3/aDlw8YmXP8pSWtEh0Nv1BpUDUKQ6bWBNZUkGaVdv5aAFh5SkkmSfRk7
uto2XeyWRFNFVPbEFIzPGIyOFpvHreb2P6xGkA7bJvVWV4A/PRmCo1CjeNWNEZZFUzFfTPAO88Hb
AZJLnue+sH18UWfhaN4uS0N11JUL/ibXYAsP49lwpg+Oqn7QZO6tLTnTdH8KzFnDylBdb6wCVir7
GNGDWUW22b3MZR7e2yJQvgytQX8UcQmrg/Z0nJL+Gpju1q0Hrf1e9rEefUyRxEQQbgtnnxK9tRbW
CB4qH75AdHIp65pFS86YYRo5vQhC9LZG7+l7oyvHalVwrFuboeBwE8+4YRqnnM69Wb+2U65RjTCn
4JmyN9v4fhR4fKn2w8mMx/hggE4KVk5CdVGkdfiQqPbFxG3zCReJfRodBeVp8Az+ENk+vs3Cy7hb
sl5YJSIwrk3CC/uapZOAhl3qAF5wFTxk/SLelGPgbEgNDx5UlFffXLBe8J4gsY+VY+8howQPTJhR
f2xCT5Bg5bjmnjZErm0iGYwfUXiIJ2UDFF61QhjfdQEA25l4OStbq9UxgO2xLprUhGCre/ALiDPt
voLozk6R0sSxt0NbA0dBGyXz7GRTu1X/nTIffeCuhPvQNMUXODikWYapQXhKIx1CgTWI320q7ohk
1B7atHK6A0fO/g6en2h83A0vwfLjqUeu21AxDYIyrDcNIWHPk/fIfjtknS4QNqetSL6YtCDX2cCO
A97vOe3HifR5HBcnlUBHH/smpZNDRW2abd64Nsa+XQBgDiHY7Xs+x5Wpkzlfq7RbBSr2tm0DQtTu
ymmr8u5uLN1PodOWfjaFzMcEQNEZHLbaEHdbQTs6rKezA9ZkFSMc2lAm84eKpqFHoiSpxwVVVleu
C5mtGvLx7QlYoavMYc2mAQiK+eSMiOcYXjgVTJC/KesM9h5jVbpArzUQs74o5s+QbhB1l4yGaOaY
WnGc9Iml2eImGWgamw4U1Jm9E9wjf6z0+FCFyWmAUOGlT0NWiMMUAD/RW/gG1gJoKIK2Pbq1DSDb
6rRjS90S45L3QURTs6MYW69aKpHkwY/tXozZq9H27DJN1GWekSETB8BNyBjR5Tk7ib5VVeiPzsKP
yQgukNwEL3mCzVQ+qAka1xjQKAncVdm3w5Y2JAmhkL8B7Xpa9kKBNX4hIi0+DDYUeDjDkgCWU187
cN/dkg+iMaEIS9HSio5/zsmcrxt3+DZX0tlmffMCxZJgolo+TTL6K/T67FzWLSMkx9OBKJA4v24c
nyKcTY9FPU0HDJW+y/Z6GxPi8a3tE4i5FklCK60hVLrS2j3FCv1V5qzPHX7Mlwb5fL8KK7mGKhGv
FZ/bTxEU+sLxMOBEdf1o7vNQLwffSVnaB+J5tvQ2c5qC8T1bDxBSfLwBZORktKMNorXsZZorE+MV
ijWEEzAcH4jz8VsjPUElDU7ONEASVrnYUOrZjVaerq3OfJp7bX7SZs1dQ6n6uxuq8phFYthrRuzs
Mt3R9NVkOhU2PjndG5j0vlqA1u9qYJNZlUVrU1bupjPLrjzHA9CtVcGAfxWVM1On1rL0Qytjzi5E
QGQWE48VbpMcjIOF6nFjijR5YqCYIJlb87OtT+6hZHBvRkSRT7lSbOHztnKPbdZUr5WWBUyUERWt
LWEOnrvJ6TIjEQFatFhdgAHLzNA3Q4P3ZZizjD3fFG0B2RkHODcwD+aRbWk0mWpdZiVE0VY5X0M0
cdu5on1iRnB15KLPIAfUXM2yDDjWgEKLNkoYHSFBhGtBTPbynd5XzYbAJEoPKb7aPpXmPQkY1Qn+
hFpHMOqew16zTxBJ8EfpTHIVdmNY3Wbjhw1FWTAJmvUcRxilYPDFtvDbXsZfnGmWD/XYeVtd5Ok5
FGmwlhmjjc/wrNLmr2E6YPlg1nOavWUUm6h04nPlOI9lV5eoB/m7AbF9d6lmZg/uAHFBawLI61Y5
pn6WzgFKO3jebueYvhkmTrstGKstHa2mbrVPRRBSzNFV+ZiFhthypAseZ8V8FlvFBq26b3atDUeo
PMU1tRgMnQ95P2abxkYh1lUAHXsoev3g6xmo61rTfCHMcDNFSLsmGGHABOtki0/UZIOgEG0b7ZEs
pvA5oGsmpfgQj+G32J0wEve9tlfSa3akHsqVMQvUis2UeBmYbfPRsxh6U1TdO658JIylOqKJaw/d
qNkfsML8VKkB0MYoT5XWl9+JYCt8iYxt3SX30gW7UJcpEDRG3nOtcdPszOcPBQ7r1QzC6RQWhUax
14T+5yT5SVql/lg4ALZdMXaHLOPBm3lYPyRFXj2SWc1vV7nxzXBrhCRF0G/1slzVXmKfY+l99Iqp
/GwadbSn2ct47MzXRiPzzC4r1i86HCa0EcEnEQX7LlUzc0tVP9VdE34A6BS+cqT/ifwaIeQwtOux
HIL7uEoBEkEPWdV5N9B1c56xiCz/ZBftKYnEO6fNrY2bNNm3fjHCVKPWHOt20Ne1rdS5ENHJygd0
bTonUSuKvkZaU33QOTp8SNOhunOM0uK7L+YDXE22S0YynC3R5Rueh9gS8/+Zg1++4yURn19MBlP2
aLqnwF4O5ToZcjBkTlRUOE9Sijk4UDwO5TRn39Vg2qCWJsoEBs3mUr4mYbHNGms49kZj8KV5xaPs
OTjG7QJ8igr5Mgze8ABG0X2IsuLFcDGHEwjlR/YM14Nl/VmbAuBCYV/uS90r7xqmlQ8uLLe7uUrU
Ji45C65N6F5kJs8y/lxbNs3vlq9D7OIpru5gehQf2lbTNgR1CUA6iEvuKiPGJsxhdYDsUgAMcJwy
+5oKPSIwtPG+zo1X/mUMenx2zdkdDuin+o1mZfPXobdSF+ao6r7kKhTPzjjz8bVj+QpB3n6cOlrq
TiTUkfr8y9RqYm+xmt/Rh6hXhKDpT15tgC6oVBR97AB9fcZI1f9Mx7DYVJRzliwDAwIaGcn3c5fX
e47Pw8/KKPrn3ijkXVqDIyDAYNpE/PGPHIP7kUyr6OccOn8neResUeOAGENBug0nuot6ODjPrSXa
jWTmX9uyKie/H3DYmJONoZWiirmf7L6zCMx1tXMbOaXmO5mQH5NseeHJwCSoWwTqTnZB5LDyvG0B
d5GEJcGRYRVoSXIIhAvlrRVUDlR0P8Zds3dcZkbNw/1tlS26zz617mfiq7+nTiX4RQDGi3ZWP/lG
inZFVkC0RZQA+ahF4nV0mvHTWGJ9a5L071YwN5eZ5by2dd/cMf6qx8FtvyV0CA5jyHYhoeGw1kyn
xF1QksCQiu6Faky2JZPos0TZTZPU64BL9kix3Zewh2dk6weKP0fhIAF1SxnsIhM5OIYIv5jTU760
V8NJVx/Rjn+o23LtlNGZ9W7VAlDSVQdwRpvX3azu3cwtV0bUyl2IxW81YxHeUS94LFy9AxMzfy1d
jcAJBVyvBQVXmSBYRZMHvs2ecj3oeryuTWMDz4v9tSk3ym7RnzY7tiDxoVD9uUmsapeoXh3KyE6P
jOMcNK017Otei9cGf/9Og/rHziczttq0ROjo0n2KwqzYTIEHwR6i1JmgNgKqY09tIRd6+xg9rB83
MAnFaDDJReOrGIoCiRKHijHtT5rLli6aje/piHCQYIsniJbFJic2bDOO0H+cbGON+Pp1MW11dhvQ
xpB2yyg9pir4aSTVsY5g7AYcItbaBDQ7muvgMA0GMete2Pg5xaNjm6oU+1HgHbtqCLdpEms+ku+M
3Owlec0ExJXJAWODoR21kfFtwQbZ9+SynSi+hCt8Hz3AoeabESE0NBJ8uKmlNo0oegRNIG7rDoV5
2yTA/PieFfsGAH9TO3zVDYN0ek2zHpiJPxVt3XyADBDszNZkpzWB25KTvZ/ncvT5SyzoSN74crLi
VHHUWzVemx/DMKYslIWrRo6PnXK9fTnYHxHeU9WcPdCXEo18tx7c8QCgJPKDhtRD1FWvCOQ2nqU5
J6OZSK62qcMs+UurJgwB/YrIOjTWqLbDrDGBlpTCRETaWOUV37TaaXnKWkwKVuGe6EcHD647fXaJ
s9/rTM8yGABFWxuWfC2KoC00ah8rq91yWkJWM1rlDq4EznKLYEjNmLeNrdd7Cr0g/Eyv2QODe7Et
gk3zWhv2HqE5rhdFL5mWZl+88ExOPcOlorHIlUAhF+mEocFR5jpIohZwW/DMGt9vJ7s+GQP/sKrw
aprB3gt5JeSRrHqpbWqA8cIoXkSNfKUNY1Dwdb0vJVs1fei2Y+NtB4e/x9F6l1nptG1S6zVLEoPP
b0gPYT10d4Rgg8luRQGJy2RRZIchSV1P4Y6PEh9lKqMNFN5iG0bQyaiEfyxCDbYl2/wgD/ZNr4KV
jfHMV0XRboywOsZDonxtcDOfMJTUryczo2/ZRTvETPNqtPnxzPkH8rHWFpxqlFUgdqnni/0M2ns1
JkRbm0bxSOwNgSNzJ/cRwWn7KVHBniAbki/ogm7MqVxCKdkrzxsYZtMhGVNkE0ncLhErP8bIelT2
NlfO/2HvvJbrxrI0/SoTfY8aeBPR3Rdwxzt68gZBUhS893j6+aDKmk4pqzO7bicmUhmiRB0eHJi9
1/rXb5JrqJGJOZL6tEU989JUkuAoufJW89ncTEp1d2RpOFo5zvZfI72qLShoxWZZ2lkJyaQEJVNc
v6Q69p96/pYmVbld5HI7ZiNIDmaxYqF/g6r6JhjywEvohOW8f0zJFXdKeogUAtusncYewxxTf8Y1
4iOAkONBRcncTNMPHek/SFKn0wjW41gRs199JmVaBqWsimbZkVRBmVolwI88EKQqiNMhwe7CH7Ka
NFHZrJzZymkh+r6zl1DFh0YrZ9LJmspZetRy9LX5IRIRRvRad+t0nBGTbjhLS/dqyATYWfV4PwUF
wWPm6o8GjR//dfKkRdL3sLJuHW0wb1yd1ucsENIHbtJHKbCzuewWXfNSOA9bQ+qwx+oZgLSAYJQT
kbSNypKwLWPu6GL14YUn4hyH5G4R4NnJJLWOsrVQUVaKU1GnAtfg/B8MBWqWvD1k3ZNppak7DBj9
yOBWrHhLA42KHLhA03EEIsFRrIlaILdVsGs5Lw9SDv1SiATKmbahUdGTljB6gGrCbxN04S1Zo7Xp
zUna4DRcX4eoveTVeAmznq6PfRNNJTgAgHYQGOOe9SZ0jXH6AdcdUKXxBPQ6bGSWX+JaHmJFPkXg
NbauMYYUwPzsBUtILAQl05PmUt1iZFM58pDfFbm6CjSJVSdmWK3GdEt43sWyKoZXrVl9VDJZGcpQ
xeepSqKtICTfY4MmtsdYdlcv5LpZ2gJGQbSSwxDJtJWZJbNAsWHnU/E2RCOtRsKpiztV2EtEvO7J
rSbLtRU+JVFirVpZGkYZDXZREQsbl3K+gTspk/e9KHakS62XKC0dQNxNl2ARLeTUcr02HemJMn7t
SJV77tybafb+nAbdiexHAegjHDx8mTg1U4IYQ5If0ICexkz3glL7JFFqoyXCXU5Hvq27+E4bW6BH
Mbtrok45yNm8m/PwxtRGtKWcQNauIQQrfJJ18ZuYY8ImZaXiNvhHO/hU98wGGosJHMuh3JvpTg9u
qPJyqtSJKirPb3LRcDSsEiTmwHlDIhVF5jrVIkklMU9qn3ljTIb7UhVEyeUPYaMTYGhyKGMpxW5G
j5D26sYapufBqkVGU9jfTwWpx004mrYBIzwysgshJvjG1SQCx2pPnNekXpQo2Rtd+GiMw2ZZ86/0
IrxmkdLt1EUXcdKxvhchEbgRms00qikvhlfQ2m0TjJcFIZ0YCoYrlF9pPr63Ro+IqYl5ukORJK0h
uTPj6D5ZzA+1NcRNXs44CEG/2WJUbvn9EL5nSuaPEWcBhu6+aZQNpoCpM6iDDH6X0shEpATlYnhr
45Tt0xReyal+w0DlCjiNwsPIYncIez+XBLwLwjUJPXcwq7oJ3fAELAGfrqoaZqlxbqt6yFOtE+Uq
z4THZksabNK5uCD7RYT1PJfl9wYdHQgB6oEgyq/498YOhV12lS1d8BUJ361IBW1Z8LwAJSaafm43
OOrnvt6Sdq7PEj0GFV7UzHYoNAcx7k59lsS2lNZfk9w9hU3rT4n8Dl8MCiChBeQ8MVTUYmPbgMa4
CkAYXic5TigMRZ1hNi9ZPL0xBPiIyim3lZSKEd3652BU5DVOS+WSJ9tRbFNiZgb4ZUBso1PIBGHo
mWmjR9iNGBWx5fe3LCQPOBLr0CsVbvws6e4zoBbmSxjzzbPO9LVLuENFEhYnCWA4UBJCLwO42Xiu
Pwqj+JaqFFPBFCsPmVI90bZZLreawXEl57oU7stFfeu64tPAGTSULHxbFCIVpTke7BRABn6tDIte
Mb4hLBhts6sI1o4Svxnziz53GSb13LdA1jHKqOIm8ELGfEy7xkbeEVO+L+ALOswVKmfg7fA/xwRl
VCcCL+ZZ8pQm1ajVU9FRFiF0l9lk3C4E3De18E0NSuSnWPky+kN5ZhBBzdgtaZ2hAE6J5O45lVVK
AYXGPMDYtQJt0Hk3IWZXyzJzG/LQ2UJmyESuz7esgWJVF+IGiOke3WXiVrDsiTcPOrKL11TuGT+b
sRK+Q4fcCXX6RYYn24l0DaZ01xj9O4pUBpCL8hQbMqNiJbrMMIygim/7qTvA/svtZbVozDrOI+B2
f0lJLt/CdZjYvBPRz4c+d408mv1IhOplgWA5Bk7tdiKxmRpTegdmYYs4ahI/gQ16oz8lUXbAcfKD
7nrE1uU4TMMmsporSunHKZ3VwzBAgY3LYD9RYBMDMUvxp1Ql+0gbXvqQqwVhW7aezbx/I3dGf8q7
pnQNYzH2ksheVKrBrqsJdlJbsXCwh083qThXqGFUxW2NYiuZy2bq9CccmD+6TnpKkzbaMmNyOVsm
GdqUA+WXSZ1VRRnzDUxG5GZ+65qW/SKRX2glCaadZM0V6sW0AblSHGhRvXLrY+2g7Fu9+qzYGl3R
SPs9ocgcAL5SO7UeZZtWQ9vq0ngZAfrekxX0rfPmNvcC+Hz2YI7KDRPOFw2bELtKhdKTxY5BRUU5
RMzst0js6lMwCFyH/s0sy8ExYWXZohmUjhEFqRfFWsQFnHV/WkwUH4LaHIDXD1NmHSChHAvVlJgz
L6/lQhA0sSGWXRrsjrlBarydC/WXsYzTbJOM4TfkIcIsTBiup7ep75jNqJIt9eFDGahXjP6vU8JC
LaUTBosivNxx2Ra5dulKZWF/jWu7FSvVyQZ9hlTf5VuTkgN2ahtTJFGraaN0G3qE6TmBv8oYJW4f
t64WUDaJhYX1UmWlq2KCaHQd1wjRbK27CLwCnHsskaa0Hz8mpv8Sc+n/1eExw9v//Y8Z7T/jN71/
/sRtgnD7j2BQAwITdDdmvQhGGdCuZrN/Hx7zHUhruDYwBv4xIoZe94/hsfI3Q2NAbCEkwH8WGdN/
DY/5loz6GFsduO5IYqR/ZXhs/aCu/Z7bhJyZfD1U1KTFIKSWf+E2GREAQDDMA2XsDdw3dPvDTXNn
Z/EjJ3GHLTHqVAyFHd6bjrgfvcKl6NkYl2X2F5becbYPT+GAMrx0Nsqm8wYcCF6mxt4jfMrdxB9f
5i2jQ6/bj+FW0/eYUFPVtuen1mvtfItxh7d6hxwJlsBuz8v1rZw/ifM2d5QKgz27dEiHzk+DdlfF
9sCBzc7kD5BPvckPRjt809zeufUcxa13gPTdbBPtdC/axC6GeYfopowOefP9IYb3Yj/1dnQUz/It
24l8HPo/X95XR8xxNpWrvR4EN+OHCK74rG6bfebJH7EfeP32CX3mvWIr9voONJ7GhWx25Rj4SuzF
hi3eDa/yqXd6+xY4yLIvOjae9tP+9vRk2afD+ofZaY7ZrvXeVAdiud0cmyOg3D7FzcA+UCDZL/7D
Q2h/TG51xMDGy+9K/jJ9QpVJarsD0n4QN8DKXI54cSzL7p8ivwBH4Gcb9ltsP3Cu7GTXuR1/N7nG
p2ULtu6wEH40r4qb3nVuaRfH3A7Ps5U48aMkF3eEz8ebpOvsPhwZ1bOO3OrPZSPuqm2HxQQxhWSS
47Fsa7zuqN3ia+hUm3bb29Klw/QhJMU+9+QLM5y+3fNLNy+jcW1eFj9zTTc+4rzlR0+TR965q79l
+7qwlYra2mWGTx0wXms3y64xrHv8yW7VhzoygLH7r+qCXEX90vz61m/w9nW7T4or3AsPRcxlU7Td
21QwHHAk0ly41tQoy9dw0mwh3Sh20m7oJJ8Lmge2z0eFT8OJOw1OIHvNG7Bj5qbRbkJbursiBHlt
UDd97yc76TFCtxM/9LqDuFNc5di8zm8j8ysmAUx1S9uqt5Ga4FbOpuVK44ZALuPYit4wPGNopWVn
65bYglttzOfqFB3lk3LfHMdN/6gbV+HD+igJbhLN2BmQVzkKX4j79By5woV4dScRTuPoiU6TMpCC
TucjyhGRo6Z2g7Kd7rzajEdjR2W2aA4BoCpuXww8pJPS7mgGYt3uvzPVpECTCKHW/Oqhf48SWzt2
F3C6ptyN8x67h5VA5wb76JrskiOcjv57cONHuh+4sNvX63HP8deOeF+7AktACVWCovOFGrJ6YE6t
MAKi1f6uv+knmvsNGKEJq8sRPGWf+rg32+AoMYD9Z8urTVfauCA5kZM7QemHN3rBjhZldIXenl64
62DWxc/SNaXZf3WZMAf34mfi2yTS28Om36qnQXEGFxRS++SDWXbhR37vX2fc+20nTA8i10W2VYpS
Nzwrl+BR8FN3fYJF5XF+hqfeinb7wXFRu+Jy+qKxbhjO8MKE8Boepm+66dVfwgeQMEUAfWer+PW0
1TZF+FxTRM4PsuJK2/lU+Krjz97sDaDIu8W9VL52+BBsZjbMxg/Jt/Ss73EJ19+hpNjpV1BwSsTR
MV+zD1CCZiu/XsOT9a7EDlhycpXvlGtsPSrJbpBfl3nXOdJNOcmv5rFqOjss7bG3P8WdtJzMi7c4
xsZ8CWzhlB+ZztvVh3zdKXcb/LbO0XflbF4Hh0HevbI/1zvoPD5jCDGE87dj7Kg+4aCrbZrz2vJv
U5dl2Xt/j7bgOtZOtO+jbXnd46nuPHuVHdnn2fW0G7PVTyaRLt6j3+QjX9kENr0U768KizkofWHP
fuf17uhH74DuNqWcLTmTN3nZVnMWbzyeZV9yztTDT23kqpdlz0ew48HJd+Wxd4nbu5Q7kX9CILRd
2YOjw+qxLf4NXCEM7c7afnQ5IH49HyUnszNY/TUdNcHpTnrSX9OdGuy775pm82X2/dXY/DiKc/dE
EweKs6ns7MnwetbFwWam3x7r4+gz4MRCFfXu90Tet24B+6axcVH3kXb1/NZ5+Y4vj9ZmwElVY6vq
9oJmB5csd+HNSCjE/d7lNWC+m0zzhQwWqzNxe4on9TNk4lhpvuKFV23zKpwkPgORf5ENOhxtuCtd
YyN5pfuuvD8mdrK/d7bfhV3Ru/JBP5j+47mAixg70Ce0d82hy2DfNE7SGX+A+RpzinofZbirbNb/
O0+4wW8U3thjOXxjQ8MXPhTvae601qY9clDmC+Hx5/HI8F+nF7Gjk1W/zYEjfKP1NjpXD8ERLoF3
s1zmS1gnbqBwDOFWrdjntNeMQxYqW6GGNf1K2CrD1nKlDvPncq9bvyW4/EsF5AOTozL/959I7j8K
r8+ymps4jLr/3HyVa550++s/+uk17X/++PZvMdQ//cErIGLPt/6rme++2j7rfl/Y/U+/+Vuw9cNc
EWz9WfZFt/60MC5/CoiXVweR/75wvIfe8VXEP9EOf7zk77RDSf8b2j28PVbfJZDMlff399JRUv5G
ailx2yRBW+R2SSjI/lE66uRb6ziV4YCIi/UP74zf8Q5xgtbQauCkQhsp/yulIyz6X2URaxovqjne
H2YkYSfr938naJlaepOp534FHEyf+swIPnuIMZmdLBobfYZqYgSU1awYwkJU34lRs4zQBiQgGkua
QHQjYaR5Ufso2kYQpCUvbKPm0kQGcW0RzL0PIPYowkJuEc6VFA3zVsxwsHT7qq1ljDJk4sBocJsQ
xhLbDtBNtG+ToEWKrmzUymrlTRGl8SOxhFLpVWrZwQjM60DBqCU27wy9Te7lKgGwReTNlLSvxYkf
M+nspXkBbrcU67QsRhSSAMyUakcdoDSBnU752Lp446UX7IaEzG41pQV31oMC6Jr+7FxW2C9Cy4CB
DkrEuEmOtPAwqgYiKi6f/C4lmHTaYZFk7BSFVYq7Wlp5zUG4NsZksgoNpgKRdVS7oDkS1ZkfSRiR
Zww0w2h2YrkoQjuQRzFBZNyWwFL9oMgXLUSU42RCBnEoqI20Yx5TdC9JGEqQ92Sdpxs+jDEQAZ1M
L0QZ1ndKwaVk+WMABeiRsjf2ipp7TMSalzzU1FdDCrUnI5zGt7S26kugx0PnSrSVuaM1SiT4FVwe
XPOn5KxUFhSRHmyMVTewGHuB+XaVBSrWleaTFbYHYqNtlAE55AXsn6Ex1ZVwMYKXfLo2anYIKqZR
c+hGYPscRVGDuKvxrmU+47GWzjFuCtn0bkbFTZSOJaqFwVyelwjeiFwu3XlJkLuGMI+oDjs5NzxR
yT8WQX40g1h2tLx3Kqm+aHPuMAw9SVia6/lymfr+QWSQGQnSU9Z+YURyrcOnTI+/1LpzklB8iXuq
Zzb/YjEvfbee4gkiXbCTBkF0RlXZBFH7UqdwOgqgtHHeNGp9A7mg2MF+WLGKTZ3PjgRSNxp7WD+1
HVJyTrrs540c2ejqNtAjj4vJ9FhWUtZZizjiwAL3DDv5YU1nuyeNtfxMxHanTNxz5jhNKyoMfb5U
pIdgMPCAg701jKJxn2pxNThVxzMHG15TvUGCnYvWMbbVuv8up81JN5OrZprVodCIRBrGdnxoZ9Np
jNTvg34fwdw7G2u6QGjY4UAKyppzEiMjbu5wGPFiYqcX1Xq2pHdxPs+q6RCPKsFYGsVnTA48TLif
s1T18oYLCdFfDq7M5OyFSAQszxcvlrt7HV9ioSdBWqzwiob4tbzp6nAjq+kelZUvJLpThQ13iOLC
4GJids50jZkm9akRXjCbdlgnXdWa/LSrfeZcBzMS/WnsYPglhzCGNwRjqE60o9kmrrWSR8ViqykM
u1E0oF5ptmVX3vfCY5R9yn1wUOAzhvOLrCcLxf4nnAZHjA9xkPm4fTrWtI2l8DPSDQ6LshaOSGHH
7YCfem7rqKuN6B5270M9FSVAs/UhCNY7t9phyLEJWWcgGuMiV4Cpaam9Ezf1g1FngyOOa4eR425F
+GI+GX6gU1XW+shCVbzoXXccmI2ZMybV6ZT4UO/kXUdDNBTLRhW6yZ3iwEta7dLHwkYPxi8NekrJ
wirLt7jRRldW5topw/Qaq6YXjNkxG6LTIirBJtDSjCI/zX0pJjB2yvrpbuJHj/XwagilZJvJcJoT
/aws6bOsaxtsXABfZWEDiXanLeZ9vswOozJftuDmLRcxjknGWPwyE+jluHuHNjsTpPhhMRBpJWip
VRrDblbqDMYCa7rl14a+T4dG95eAx7V9UQbprc6nrVHkyX0x1ht1tlw1V26VEV/E/KgBfIapuamG
7GEqDZIwUPrb6WwwFa2gAgDY3snCuFNNRsPtVZhROcXh3agPx6ZO90X3TrwNe1DbN/eZsZxCFn0h
hNClNHfyuLfGxh8a47Gr0jUOC5O3FY/fTGMK87cap0O4HI0yASjMQ1gL8WVJ6uOSiMdMm7cq7SFO
tP5cQ0OlxdSFo8as2MrOGcRRhW4wgiSc4tniYPZhq0NouEay0u46A0qxuEBfGC2Sha2hkf2krkyX
OSyLSpZ3zpIoVLDBd2j3u8RMt/FoBIeiwFE41/TUFQmvhA19QRnCpEnA3iAdhkcVJ0miUhAiwBIK
Uw+GHRXiuGHijaMmcEOmbjTGruyrS3eJO+3YBp8NlhkSwhOzKP1uyKGds9Ynkwc5CaanvFnS/qOO
taM461cU0ZgcL7464rtdZay8H4u8s5biYkwXExh6aa9ijjRcPKgmzZ/SulIVba0yhyarC2r0riyd
wuR5bEoHot0lxVOwR9FjzOL4HlftUTXUl4UBibr0L3ksHXpYwzZWBe5Mv46Ezq+7jrV1anwj39Vr
anioP4xqBu1+lOjijKNQZE6cVpe8XxfbUskf+0Z7NRd6x1r/rA0BBUH3seDXM7ZC+dGoM2j30yCO
FCwqAbyQQtrANL12Vn0lg0AcNOUL3LzRbWPxOsPgcuflakm7vLcAbhMespKpWuR0Yos9Sb4lU4RV
MH6P9eZdZmZki+1lMeWT3E1wkGlDpHKBiqGuWQXH0BJcIBlrGxqiJwyYS4vxSyMYXK/0GI61dEN4
Tbf8JIpdi/UeAkr4WQxyxVojFLkDDbccNtBpW5gaT6rGoH/JtrPy0gaheWiWaaeP2mkyyIhgW0sl
UHjE+3anxo42j9ty3UvTa5mZF6l5VvPcZn98AuTchyVDDXO2bl1wNUPjecKXr4ZVlgeZPU0fpgRL
Ry2nQy1WXqL1jhDC6VTifWKFD0kPmCVPtIBL4vfoJR0KvxqHjdFrEvGZ6ctnQyJenDCcbNpz32Ez
IfAkld0unU3uaPjFitV/C/UVDtDiE2qS/VilV9gw+ipe7Nxxlh40ndkY0815p3Rq6ZqtdiTBfKcY
7Ae5oy/NlnIrOid8NgKlu9Ta9NIgXsOGfV7p7VjyluRbGWQ6m7XuhqsKMMlZc6f3XKcxHfiA832W
hHCBNKdO35QEK2azeK2wVh+s+c7Ua0eZ35QOHGQBtVmGW0xmGZHhTpG+wm2iXmPEM8Xn2iwwsT5m
HVsBSaMi0bOa9K3Xw63MAg89HoI4BW1OKmKSsNNpDlixYwBRaHGxass8qdKhsk1Xq4fSB+VTSVcu
gc6+XD7pEO+S+HWpnqOknWEwxvklFiT2KAYpugpBbnbStGQ0NresFuV5zHsiiZHmyVwyfW9GTFtV
iJLbWAZVILwYGy/XnA+xabw0tXY/ymLwrNHvmlGypSrZNhqiHZlmXUdyssxIAj97lEhuXsCRD78N
mEkuGPQ3VI9i1jrr5jqtrjgcyLSU3o9hl65ze0Ien8XlUZIMD2Wn6psN0galucE3ZPzNLLJeoNKP
FVTnrlZOVSo/DaA4ariZy8sgHvI17CkoXCuDWZqofoZaZpo8PcKX4H1iVmqZbtCCPAnSJtfxDv0K
tGEHM6+tImy/ykMLL+xlKKINySuoQWqoJpGdk/zCoi97nareZxbFVhfu9K7dSNnYf6maybrTEbuQ
dV6pJcxdFrQmCFg8JaTDSOln7GIALm6zFwXfM0Uoroj17aJmrhyPdb2DXuFYCEIbDgE6PNaO+LgA
F3fK/apigbhfpPV2NDonnwQnqjm+MtHeMeHSEPHAyS+m2bFG41urN+4siA8axBwLykFt11HHLk6i
l2x0a3Y6jdNitB+xZMHTU751/TDeCvBGpWb/CVR/DoO9anyp5vxWN3sFukaQisAoh8SMTsiCt/Hc
a7didQBdDrEgf+UGFQzs06nBij2gFCosWghR5iHnCQoC4jZVYCyx9uom8dZ6R2aY3eqLj0GPP9bJ
QzxxobR8F00fYzZts0Q5JVi/GBVgRqZthuYL2x5Pw2daDz6DaLx0yugjBCNiQXWSPnOIUD5g3Ozr
jWVjVoGg6641tnl+x7FaNmUy4krtSWfToVe9yVZOeyY5pVycEqCT3jS2KhH2y/BdAWgagP4YWp7w
sTiaLJZnNe83q+tIPzZXCT5NkidMCBXEUsTuuK0k3EgfeJd6GEHiauvcYBMOsQZiWKNIcJcQm2LY
ea8ssKsM7WhM2ts0D/k2TIztVFfBLtXDzmXufSH5itJHtDFOf8mMu8wc3CwSHTKRXQMzXZDhrHlX
4IDUhnktwtjJ072UNFdiuQhrg/xA5lgeMmvPGtcMi5NSNUDdxAghuKMTb+AbS2QJ5mzabq4x6Y5S
8RxQ/hStOzLQUBArtJgwhguMtSn3aqjpmyGi0YxlQwIlH98ik/Uczst2oVTMaYtD8T0lRwnNdyai
3lqpCD3lj1I8yDzpsKu9uZEsdyRiy47iYZ/JdIF0N0e54Rns4ngba327tbR2sBstu8/nJKg9XeAB
hsWtOirpQUveZHj0sG+I1vzNWMmnZRU0e2lcuoNs9IqTQSv9EnCn82JJOKZp/Vm3wUaRQfBo1za4
SkaoJaLZrevwkCgQSVRVMGenSllozHqCN1t7RpMVm6H3JX0k0m1SDtoi7tQeBVprnnq1eS5m5lPM
e2ezjO0Fniy7nODIVvuehwMKdRkmi1RbXrPgD4PRZwk3qAuT9ForCdZ10IPiEX4TMh1i1ElmmM1j
F6gM/HVEh9SpaiHqu7i6VZjrRZXuDQGDh3Knz/13SMXrtev9xaz4IQk2/TxITcJkmJJneoos9OhO
l5nta1zXw2jHfdB9R2AZQBQfR2T9hGc0ASbqGvniCTRH05WDSoQXMfUwvPrF4kXzWMImTKVZvfRl
Ti+VyV3O5y/QSuZRVlpnse/IPGAVm069bPbxDtWn9UL66RRuQ20KyBwtdSl2OmxFL0M+VRCDl0w6
BkXN7tPxtMY2EVaV4E3STMifZdIXyFXICZXr3HohamzB+LzDy9ZpSrML+KiLDnOmEuFwKCj2CHPV
5TKBjWfK1wIEjcMRjFTkY6b9t/8/2u7m3bf/+LcfA98/QSiRmn68N5yurx+o6f99yW/CaDw4JAIR
CHpRiAb4oX/+DaEU/4blHPNpWdT0n407TJHhtqESMUn644pRMvf+DaE01L+hYyYIVFQtgEVe+K8g
lD/b0xAqScA6chMJapeMBOpXA2uBO3pJW1HyZqMdL1Jp8pAYgiwp8EBzC/Y1i4Dp923I1KmMxaw7
CkMuGc+/g3SpgGd2lf9V9Pm1jIuu/Y9/+yXc9O+HgQzcUInwtFTscH5GSQtKutaaqdXAtyPoXZhD
W7sSACSwh3gM3uJlYeyUGFX20te6TOfTWPHsJXpKN4l0K7hggmWoO4JiDcVRI2TUetoAy4tzPbCG
Gip8v7845p8V5TBIZVVTJEmCeWBwHVfSwu+R3SRZLKnQS4RKEdnMolIwYw2M7lzqYnWAYESxmQbR
XYsc3BP6RN/lIvV5gnTwEA56azcs3gayhMD8q8gZafXa+S/Cwt8PjWMT8bbD95ST+vOhATBzsgVJ
8eC/5Adj1jECmcPEg3k9+G233JIlVlBeyK274Km8jRdkxpnUE4z35ycJSscfD0Qn2UuEooEE/xcX
t5SCjVU+Uj240UJKoRwUX6sx/VWDeu8H9aqGChbkZPPCxOXP33s9/384CRjHYf6qi4DwvzgvNQHh
b1hKc310hcjOaZhClaUeSlk6mFNimxWojo1Nfe/++Rv/s9OvM5PAhMDguTJ/NbIGMQnE0YSpUYQh
dA1hsiB80ZVsWzNZrTXIPtqJOIXazdird2M/U/r0U34z0sAq/+Is/GLMs94LmkFyPNkUBAPxkP9y
m+qL2WiLLMqejJIXja8hJI2bSAqRHZiAGUwvu6JM9k0izyQK61P2XkmLpDh6RYjFX5yYP14SfU3X
5JmBScMS9stjPqp6sQRpaxHaoM70TUNb+4ZqBaewJxeGhisLXmPcV+EeVtk5VoP5EQFQ/TBoop/p
UN5teZirV5xJhOOUxHBwSNLb1ksXPP/5kf7xvv2xLjJW0kQF8/hfGD9dnDAiEEfLE+YI4djEuAjt
6QQO1IQnsqmzs9rT38xzFW7//J3/ePMwMBIVDdeu1TcYT42fn90S+6GhqdvYNxdcRyW5QiGPJQ74
9ShU4muct/Kz1GfL99SKpi1q/OhA9lHsp6bR/YXxo7y+10+P0OpcDM7MPYRTnfnjWH83vCJnJRGn
OYRaSrIN5NZ60nlUS5a1Y4dWEN488lAMesYArpNqgmcNdYsBRjyZOOWY0nLDpluJD9i8SsOzFIS4
BYcaAeDNAh19IRF98BVxlo6CppBIBut96jZtgUoG+lCWAeTOE0OyvzjD68X7+VMZayoGT6eEVZVk
/LIoJejstFhKB1/VUEUMGDhspQLoa4xGSDI1ZB4CnWaIQHLyOa1KXpM53F+t0eub/HoQ8NcM/mNn
4oufLzNLMpmjaC18CNHTwgS9JrRlEBPpZHWkZeXgjX/+sf/JxWRzJbNHxi8C8OdXR2qlb6ZKmhEJ
Tuo8vopKWTIPyNQH3B4Kk3wTBFFVW03HeilR3FSauJ+xot1rcmfcijL/1soYHwwLIBLhiclTVeJq
ZAyYVqClyJwob/OtBiIAc0DLsRGKBQpSnXLz888/x4+szJ/PHJ9DpzJi75WozX7Z3JiKqQBd6JS7
luAr/GvFziNCrn1RhbA+lNKgbQMLZ4hYCBH+LyEgZV4a92Nb3Wa1qXwrwrciC2T9Du/zhl4ZQVGN
ndglSJXBrVhB/2I/WK3ZfrnWOKOx5q1rn65r8rpd//4xsrpUQDsxYr3SxN8VOUMEWo4987VsvkVB
JG9lHphdr8n5nSGMn1ZR0vOVDGPasNZjoLZZOJoYWjyUJnY0Moo7t2M4KNhTsMzPCPjo0ZjCXpKp
e1wD0XdDE5wEJUkMezTYYkVhGM4TAOZf1EB/vInXxwh7HkbouswF+fmDyShyTIxuBz/oxfnYpkLv
DcpQXqjk5l2gqMlf3MN/fD/r/3B2ZstyGlu3fiIi6JtzWVS/+kbLkm4IyZIgIUmaBBJ4+vPh/1xY
Sw4p/rN3hMPhveWiKMicOecY3yAWgrcXmhBKUe/d/gFgzgvgKM5Hd57VR2+wvlF0IOjtevPVzsVQ
/WHz/I/P86FlJiS8kIXJ7/fz9+vbqR6CajRHoQP/Q1wE1XdrnaObIMCJFJsu+MOCu6kV3j0p24gS
nGpox6hO7Xc3FFqqiknhXY5t3wTYi+Ag77qmfjGi6ggOmqJ7q2Df6UZrOvgmQuE8jorGNZNx53HE
4fJKO9dOh2H+E+/9/UEBEQXpKaQ8/aO25cX6+VYYxtOWFrgMEtyKpwyb2VueFTDpZDjezwPKfBq/
zveBOcjOc5U+/P6t/6+Pj/2ASo5qlnf/3XLZdLWPexkEzWpX8wdwvc5n+Owny68ZXw2a4K3ZGr7R
xm6vRWlFf9qUf1ZxUETx7fkLf92OXFQvP3/7OB7UxpA2R91Qs+ziMQlee7/tUonefCSWAmfzpKLH
IY8ugpnCpbej6QECbwxrJ/Zo0IxthtS0lMOJGXn+4X95dwJOkFv6Ifk/HDQ3jta/Fxg8g8LUducd
Q0qBc++X7gNQIJrmbtd9NIH3d4yg47ngrToqqe2X33/6ryULWhn+y55qw//iFf3544XumtVL6LiX
dFqsZwucygdDLrO5L/HR+3vZ0+dIcyamw0FXGjMOpND+7DjITvCU6uF/XfpzQZD54Yr5obeRx36+
oDxbR5vmk886AUMHIA9Y1wxS0d1sVQalxnA7Wsq//P42/PKI8qG8IxT8RANsoqSfP7Re/WxOPMc/
AvFiUFcmk/MDhtR6WuowOvmTqf+OEuWchxhoCRlEcGN+fwGbcOrn1QOg55YpS9Shvymi3j0GcwF/
vJjC8DhkHmK6ijiqMq2EEeqy4He6wsoq68tCYk4Bislbbgv4IubRG5wJlV+JI4mHN6ubP7y7/+jj
f9qxuS4CAwmeJvs7iYN3P4cIF3dw3JGJfdVldANlNwUpDVxFVoI9rQCA4gDG5MKNUXvVhLV3EpMm
qJTGcHiZlT056TC58XJOGABCZwBNjAwbTUm0h2KELRpfM9NpMa7ZSRuXFr0qrPn/YWf/nv8PErjH
/7ngn7oUv6wC6MwYYnKSTZwYpva7+9s3tXRaZ6AfUiGgOm/dEgQmZUfLoZgKkFeZyjGeF54mczVL
4EI2jYpsQJt+UOE9G5bhZESuHxzFn4SeGXmY4ZaFUdzvn4RfH0UiOLFUAORO8Ei8P/9HTThIwaDq
aNH82VdyCYhYt/8CjprcuWKR2GSc5WvQNtCsXXH8/Yf/smlS4FCghSDV6XqF7wM6/L7AJSREdKST
bD1XKp8ewyKxGaByeKCv2v0hEOSf8unnxwvFHuxb2w9cF43du8eLBoMOncKLjkWkxq+t5ZHDx5l3
b5W+fZt5lt8cMh8oFHsqas88sYlprZqLK1mIImuo75s1qvZBXugbD0fwqV5EZx0UcdG7Ol/jj0XU
gp9cNPXVwqTi93frXeoVW0uAPhAat+1SZwAyf7exYhgvLXsU9lHxhN97fZK8OspDAZY7+Vs9c+aV
s4XdMwODe5tAzUqdfBn27dxGdI+8cjp2YZX/Kcz0XfTmdlkemx7/IUHE9UJ/+5X/VbP2tEyadkWw
kPW5ZOTBvrfgf8naDyLEZPgX3C57E8sjUkh9dwqbA6qB8HZYveg6EB0FrM2ygEfosezvEvizpKEA
RzM3pksmxE29mILb1jXFH4rt/7xwYhFYaMm85+LfXThPgqvCyWKIE8/oJrukRupQjXhpFa7YT2Aw
UEFkjlS0D70Rj0zpOObzqJXIt62a4Tb9dKdIhaaTv7OiPDqP2dxQa6ORQ8ruMNIrIt+y/3Thv67e
7FZuuBmattrvfaCbaYeoWBxwFaKzfcxEnjN8IV7rwZFe/qQ2pECdx9Znv9fWU+4W+jVu4JYbe1b3
5cCL/Yfn8j8uZzuaEuPsgZfmVv78AAzexKmDmv8YRmY55pnHnMedxbUJA32X6ZC5jC6ia9yY5Nog
r7qXzlrf8TcXsAX5zR+u5tellyhH3g5Yxtyh4P2OvsgGQ7ieqXBEAy8jg1VpY4B8RhiTbW0I98bL
q/44DB2qp7Af8XliYGGwPh3WcdGYVfv1EeYs8jQ9yT+U7f+xAnECImMqJgCBBOD3BrFNZRr1dgdp
BOOkf9fQvt4lYSbgazHqbWBiA0v7y1osrO9oroinBRczfxZJTgEk69pqjgUBmc4d7Xp6yQAUiJiL
kcQuqVWtQOFXYkSbfRt12+g8yIrmKFf4ihfBqeVPt/o/fnj8dls1SXOEBeDdckrUfeWV6CqOaKaY
ZhZQ33Qexji6c4vRfqDXO8+ljjBT/mpxTx69vgzPHjO1E8LO4A/ro/sfvzxLOgh9e3Okuu/b7CG/
XjFyMjgWSFAvpa3UvYKyh2kmsGGGDZ5zGBZPM0rH2JzNy0BHSduPMeCFY9FN9nkYDKzHjQrLyQTa
xKEpvN7eVUxQ01XUsIokzMfXKCAak8Ds8nMHGKnJy+ErseLlJ1lH4dsfnmbvl0KNI+wWLesEvF7O
++MEyKfFqvowObq8YA+FU3l3YZ/3x0TJ6ssUaXRmVddizBULg40s+S5y85Ufot2veimeB5up+f/H
JXHAghbPNIi+9buTZ9mMg1sxb0EsMGK8Azl7S2YVGpMABZmLLvYUSjl+TNiV7lkXFqRQE06y3gkP
K18FSgL+8t9f0y9tEzrWcRzSebQJTuAH+nkFmrQHUNqJsiOD1vAv4qrEnkFRc0dNPx3AiFgffI1o
7Pcf+h/PGy1fnjXmYkwOKCl+/tQqKDGcx5wdii73TzQ+3fOgZASeqp5PTlHXNwkX8VH0ZXnTajv8
YbzqC8bxtQQqETSnKh76O0smzL5dT90Erg7vrQSeKKxd9DEK2eKpqSdwWAAmLzCgstcGwPkrG82t
ttY++sNddP5pGvy7PiKFjsKVfYXJmscJ5f03kr27bYn2QYsOyZs3ryEqOsYGr2XiLsCfphb988BE
It+zCCPoBK2ZXOZ60B4yLo6ccFiHDhhM7Zn2DY5Cnu9doATrYdaT7d4vtofT27YnaPizI/FqM444
rQowUzqVrp8zFQ9fA5L2Pmb4NBi9qOqtmZEy5yNe664NlMLq7gztYSSnnrOTt9E7Ml4T0FnUxyO1
m28eq9Gp6D8X4LLAR/jzZ8LfNPTNSjh0NatMXj2tc3OYmskBylAjx0RnZq1gaWaLyNs+aDbBsC/l
JfNtcx+5cvMPBF72xK0D0VSWffUdwrMHzbmaR06uU56Di6bKyc4u+l2YXu6gCSmIrJGsXeVUTzRy
+h/CdU2yW/hy+9pACtwzHgBQ2DkSCXeju3ufkHIUJ0BQvbSZLT2no0k2jVYUdAQrolTnrOAt1g1S
hA6NgN+GCDhccicx0SOjbTI7gb46Nmz29YJ2J1MhDDoddNNFS0j0Ry+GVERsWQRgCqPGQ6IRN12d
hhkbBF1ZhHsg/1gxi662s5MZiOg+eZWWz9w8lsO+2m5UVuV4fgMcEXunCaNvNXFc6CF+/4r9MpLi
gWQ5x1NNuc7RMHi31rRd2KuCJf1QO8K5lnZFeE4E89l1OnHnrfWG4ptle3TYxK9+41UXzo/OH47r
v/Ta+AB3a7Ztg2+Ozf628fyrwrX9fkUbuWYAh9rhIisS38Cj2YCTxH0+GnXx8vAl1pagm5r3N/Xc
B+clSqwTQ5HkkA9LSB9I6O+/vznvT0//c1XUOHEYMpuwt6Pdv66q7Vj9uzXPDv1Sm++ymmHEjVH/
OI25/Bjksjn+/vN+qV1Y4TipscEiPbf51Hfnj7aaChX2ExbzZE5uS5NV194u5CdQght+qOPdyH21
sRrzi15r4vrsYtqOWY5At1k5W8pnWaxvIVT/5wBl3ktQt9oAQQlJnR9ZI7pqJQICsNzOt7Vj/+lp
8v8Js/ppgaMw/CfDhM6LTfn17pdEwhu07iizQ+uMa3ho/KiPL53sQpnG/TBCgFqK4pohDtcnW3rr
S8fzl++icbWhsAWOuZvzGLF3ZVBYQnDjUJuGUjSfkKQa8K3opUF5Vl5Kfp39Ja8q6u5JoZTedXGv
mr2w2+GtV/6NRcZPfQJOFRTXToMxR07dFLCW600F1bio/HZgmtXHIlwNCx+gaHWieRc70JRtUZ5J
nxv0oSmJHD5M49SslzyWanhMsmzpUdPFwXU7X5PTZPdOcFB93iDJXKf6a9uWoj2W0q3WQ8ZJ4msE
FF0CpyuxyYRJT+Eo/R7PUUgmtn8t18zFAh33yy2AILvZVzm/F027/hsLhBxeacL0X4tewQlvR7xU
R7Y+p76qVamFWTpjvX1ce8G9jD3ktbEtEGWQk2e+wEGu3aM/l+RFNfT9MHaH24AJpYvKL56PRSrF
F4kmQOJBxNHeJRK7Awk2qJ3mNcDmKkVszk4rpLpGUNSXu7KvR4/IkxVzt22yO/iFdbrY7brda/c5
axIKokVDxtlNhDX/zQIUPwZBMrbpUJKh4s3KSpg3lviI7NqDeVh2L743KOucNStnCa8MqmAX0Kh9
IBqgnVMvqDQwhMTG4I/yD8uxsJJHUkywvhQO8J0DWxHqrkzp9VUhyjcHhKzy0WoGUN6khkx3szID
gRse37ExodJnOZcBnMkmApGXjVY4H7Rlk3vL/wqrIChoDO9GJFzyJeprhM9BFhXXOd7kck6fqxcU
pB0BkbPU3Ssaw1E/RlGjphPKQ9MfFqKsvlUlZ9dLDmmxOyyrBsCO2Q6oUT4k0zHpIAODvYMPf6Rb
LmeMJT5dMoSFMEfbdmkOciGVgfN8VSCQaHQibBzzieke0WgSaOKJRX1IAC9LjLPchH2E4BVyuV2S
3sJBHxhFj58EvFUJSG2aSGZJg6oae7p6eZMdS0vE5bEBWP2s2GanvafEsg/qqVKP2hkwZJDSbsFh
mQEvYIXg0XXNGOV3yifK9JCts3hGZiTgD4xxNt+62lvbF2sF1riTvJvmIvoIISlczMUCURrgpPDj
kdwBH/NOebsuUYbbZYprvrXXzvK0uhXJ4U4IN9XQ0K+/V5gzxM42duFf63YCDkZ3NO7OYNSTOXWE
hYLSJZEZJR6dTv9gxW0F/5KG7PrAo4d4vzY+xEu/kMDSrI7MhDDuEVJpJ27PtZV1LOqcWjjkmeQz
PGFNAICT4VGD7XjLD4m2kzs2X8bK2jzVsUheesUY+ZEFZVqQUyMf3E/rNooxTEFfpXF7dq9Y6z1o
TWJ9IEfP1V3rBECE/JxSFjlon2FDWwqvSpfcN8DuOt3KVBJSE6TCX5KXWo++c1WE+b0MWphvQT82
LG/NVCdpAsxMH10jocTVmc+UzaL7qHddv/affLeVQYrJSHUgeuD4Em4k8T+wnSLmHeDjm4vtluN4
MKYXb5UZ4+8msr03v+pVlwZWMADiD5AF3OB1gsM3QnaG8r4oRck8TlqlvsDQsPOiuvyaNbYZkLs3
+i1k3NsTtJmYlX4eSGoIaZYfnySZMsXBkflQPRY8MaRQ+aodnqKCL3pE7ELFOLuVgKgXzXgwkkr+
XTqxVR+GBEU6Uodg9Z/soYXG4mdUfNJfHcJC+GXCO7gWxWfyf1HxuKNgnWgCpJ5kSzj9cOiCUJ4J
QYz0DmQhrzqdbJPs82kgCiuQ8fBkd+PwYdX9Rs8CcU+Ee1fq9jDQL3A/JBABf3B3A3VTc8BCu0mR
9GYt5E6kaNHWW2O0/u55vabdvAKIO3jRMNgXy1rRIq+i6MPnPCBnYR8EgXFPM9TI7jRTEU+HUs45
Zp62hq3P1M674MObL4CN5XipgK+/AD22UduHQ73czRhKgKOi5qqOMLUQ+ObJSkZAFw0UabGtMQUS
FrIeAnppKLenAl0pPaQBVlsfz8XeC5pgX1VWhytisLESZfkYg0ZQMQ9woXP/SrhDra4W1WkaJBCh
D4Na2+G0uLVP2G9ru68VwGPxklmCrXyUJumvqLPX4ayoTanYhvG1TWR7w/g5fwID7UyHJSxBZBR1
+HECvj2D5LLxri6Nnl8iDxr1QdcYsIjXWA2ulXWjToH/ZIkF3Blig+2GmciMDrvYfqj6gtqvbHok
UZ2NMqN0CI/A0lgb9mjh/lWMY4aYdk2Ed8NzoDPcDHJ4NlOUrSkxaSbeocKTwGbnGYOGM3tt/MTs
YG6Os9Mm34sy3vysbkeLkv4w1AnL+KtIy8Lh34K1ob3MUwADfJrgNcfb6rXr15xdcKAiwBi14Cne
ES5I8y0Z6X0vBkndvjLdQkZBBazrOPCPvLOcfDgqSV86195VYPaVKeTb0nqyvDH0vQk/jyOJycWt
DfkMTKavYpDUOiS5k5ORhSvqD2szmiWjQsOOeti+rxAX4rGpPZfihxLrZokajmpTGY0FSW1rAJ+F
KIgbjH1QzjF/z/Nt28bMZleJe6wFkk+DbKbBfM2qmY1QMQmhKhA0vDy9hs/IjkjYCAMyVl5rWRj7
vmZsVtyM+Rh+RbuWtIy83Y25QqBKSS8i7yHeud3wpRh87D3B6PFpnPJX/Jl11B4msjshmTWrDvb+
avSQeh6RcruJZOxnDDPrcJCrNX8b58j+EjnyKedt4bq60cF3Y600mEi3m05h2xCLYje295Qtq4t3
iy43kj4mUM6dVdp4NkNiue5cZdEvj5J5sviMxK7PFVC3Ce1NgzlBxDLa1920ZMRwxyRERKNlnUtF
0m1rO3X+QdB93dHfrMaz8XWR3+HxR3Lg0tWqU6dtErErB1Qt4PzZKpomd4fndVattYvWzv8OpWh2
jtR8lv20Wn0EbTHPwuxYe8Xw5CcMosBcap5USgqqI7WSf7zTOis3/fqaN9hmhuTKvgqoG5lqrfYz
StjprGwVTUdWDZJ7+g26lkYJ8dVphFM0PuMmA/e9+eKfus4zUD5MZZ2HwAAN6VjIN8aaob0uW7/d
Z0Eb+5dIZVgPSW2zGAjGg3Ue+3gdvtD4tO+aUFvWbmFoCSMvxr3/mNfhmJ3sNgS9VzlQIiEKbEkk
XisUx+rCSo6iseb1FEsx0IDQughOWeuH9cFiLArFvaQr+wxt2r0gQMvWOyzopnjAcBn0yPoAs4LK
dJ0fNJ08c51baVupbyPAnyQRQodomBlQ1jpRb76wh+ishBPWvKPC+1Jx6hhTbaEh2A+zXPt7Y8EJ
SMmGybuzT/wFbqrOiZo9L3uDizXJ0zofMcHVntjBnJNfcqKIP8gkVliRyR63d64vO/cxUdAd+V1y
nWMEnaNPVQlX/bFtVdkf26xiHYqh0k6QX3DFfbQZlUERM6p4GMba7W5YwenDYGib701cJ9XVMwQS
gmqXQLKiuSNwrsLsEuySfB3Nbenzot5iNtXUwq1Pcpyoc5zTLpOGx6KDloDBoI/xAs19w1xbxIW5
LZLRL246UZgSOTT6plOjx5ACQ0M775qFNVV4Xv3MI4+ihZQcys7Ol8BsItH5oHiahQgBl4PmfgqW
MCL5tTW3rpNxiGAPdpy7HJphRvfFi78MkIuDQ0b00Lcyw81C0VgTnqoceMCypIV+tu0qeO68DhJ0
4SMYO3BgySBPqIKsR8Yr+Qptf/Y2IobhSuYo3OAxdbl+tUUFn8iIgvh3ZSckVrQlt9Dq2LKx/sVD
aqNw6rBZKgIXBCPgg4HfSb0z5N333J8YfM3SMt59aYXeOXPX+isMeU6ls2ljhFJDg6FPWTWk1J76
7UI039icApIiOOh3G+/DNI1oD5aV5TXkB/x1O+UvY3OMof3ufN1pP52qTIPtJV5gvFbrposNar9/
3d4GkpRqHG1pafL2jXll9wJGGHhuQJoEmTLlbCCR1/EMoDvnKAY7S5QaG4svgrTU3nAamlkIoitQ
BmI+yX+YqhfVTTd2sFxJWPOIs4mwA9qEZYirVSbGYE2XG2AgRgESsnKRkxRxtLrlfR4fc6Pi+DjU
tgLmoStxaoVvl8Qck71mOEqEh4FQjm+dMg4wU5sMnpdk8usbAfDyTJ8bjtHYOQ0DSM+OviTYjO7F
TOW9I+xrPuZNaeLXZEDrt4/XlnmFhsXiHujo6+ZHOC9aHbR2sv4krDaXhzH211dIuu10YaKU3dZt
2Idp6ToEVxXIYPXRcTrOs30uZExcyBhNZICswNZFzvOwz2IFygn7OC5Tp4d2PLv8Ga9y+dJ1FBfI
TGLX/yZGS7yNfj1BSMnb+YW+XfHcdw3ULiusQGhSIRFxFmTteqGUH4r7vO0A1fXBJL9pp9AkdkYk
DpE7Rn0QgSlY9n5k9PyUUVvYe9dtBkTSdQFRMHA6xz1hecAEWVHARbfFqlzCpXER1btm0TijgZnS
M+gjZiJpSDrDpk6hTH3w6jCBTz4sJVRvho/BfqZt9+yj6QJ2NuGfIuKlyzoLDICb1Y9UQdXG97TG
2yKywnNCHQe+bRmjkeq5TsSjZdzB3TeTBWzOFa557mwSVnaen+vl1LC1RB+Y8uD1SlAjYszIwUFj
/Zw776GtlgC//dgCVrZAepx5Y5JPHjrQQ4acnE2AomW9JG5FpnbjEj6ddlnR5x+KvKMccGXebkFm
0bVIln7Z212T+2m/aDs7UF47pKoWvYj2PQoSlicGeec4gmBKW5guEI68yb/XzdpgWhQok9Km9FZz
9HVS3NhLYX8xQxRb6Uilc0V5ZJvrMjd4Kmk6iNutLQXlwAhnOXREOoXPyUKHXzqhQa3Suqz6QdTq
4Saws6k5ra0XPlBj9dbBLxxzk0UYrg/E3zjyWCi5dX1RUQIcxsVrohRqPAhl5H4CbmRfxQDiJa1n
0JAlsUSXdqkSeRO0CWEcbaJGGs4iA72tMys+YgENLr2J+oEA6mz6XKz0F44dA39480wCuoeiSWTz
mnSjldx7MiK6llZ1RK8d/TW7ZGw+9QnxpyxOKLQnxcx3r/BJcq7JJUzmsY0y9RgTfhZe+lJl7oVQ
CdyM1qLYUjpHFyQkrNuSacmuUVQfnJcvcTUGfbGDbGK/geWYl8NgqHzgr7QtUSpl5ZidbqvsS1nG
LINzzXGKkQPC+70VZ+ULe0wYEkWRuOOZpwpgpnTomt1YgfDsB25y9LWwVJilYZaVYCW7di4fnHnD
eNQriR+1Q1M+lfaC7zxrM1EcVKBmdS6lCE5R1UCcW0m24oyoB3ktfVVBpWVuotN+deaPgkyfnjCj
WbMNyhzlQFLwsKbgl5LUKJoH+zFG/rIXEVbINSzEsg0ZCQWcNdG+b00AsAVHfeyBwEUjx9ZENtNw
P4wrond0NZj03cYSwAcmg8E/LuLuEvWchh+UtKu3uanKL95UQZwkkqrACl+G8ZTKyA67y6SFCzVK
m+Ijo6khHbyQGF/qiuV1VdCx6e9bwXzloDMywGvG7KDmBncujariKpKWECwxFp6Tqg7H7S7KnaLA
ulqWdzh1spsy6qP21q57zu1ZN7X+NWDf+IR3Ey9/Wxj/KxR+mR/qMlPtne/RFDm6rcgX4po44e+A
d+DsX+hOzjdJMvvrU1slqNIjhU0l1TTkP5o6KvsbHkwQIY4FnvqTp/v6o7MUDCQVr6iPRx9+VpoN
y2guTt40d1t0e/zWD26J0CMsAJOqqsW4TCVbp8mkaQWGYT4BVEQjKrGsA+nez7qR36coJGRw9uPy
B+f6Rp3alqix+2BeGMGqxnhfJzXbpOAGTnxfJPxrd1waMcswtbgeeGxVtnNlYD2hAPT7E50jAc0i
3vIOZ2nsO2e142XPj0Id7kWW96To9ThUx3nyHS3c6B5yU5dEQQPZwkMMoeixaAN4AzMNY8nB0IzU
u+sIeGlV001fry7trgho/GEkRHTAqLoQBmHxjZZ0bCrBgbtDHbZj8k1CmxRR/R2hzXqJyVD+Sm8Q
GYvMYixo9ursLc5bgJAbrT4ua1W5nJoWQXBa0bqfyn4OCwB4Gp3aPGqrIj8bxgMHfLwd1FqW1tfC
1qSqtqH+QavbRE+JJ0CMBLGx+mePzSk89MhD1LFfIxJFHZN5gE3hyPtgbldXbqVuTLKGFdfFnafM
3BP13Ocw9QQnnB2/tbkEGfvXPmriFn35sFK9zRzWX/RCP+MaD91cX9uis+/IXBIvxgNGDYtvAQHk
NQl5D3CtTr3bx9U+EjEV5hLgc751WxLwSCiqOEVyqike8zbC4d5qeCc72hjRHWw50V0ZT4f6WHi2
Mvdt0kf9vR0tAV7pcZk40jhdNXwZrQpD/xKb/tQUKMVla1uf6xAcEYJLk5+oENVAR6Rt79CmLuBA
kaWWVAzWEhyTqYRTQiQ36RxOMEz+1rOAMUFzbw1OHXLr6MFWFS6cYW2Wgj81L+Ff9DBbXOdeU9Nq
ETXZMnxj8syhNrj6kOGzmq6dJJb9pcw8e70OrjPiH5dVmFxA/5SQQGM7owUhdGzdCj311TEwBlZx
xoq23kyKEtVrg4lKG6dqRyVBYtTJWhoXdJyV1NJ9aLvCvlBXDnRTV7d/MFRNztnUboSA3UmowXGZ
x/pzp1HO3AOnMPI6B0370a/K6CtqYGJmCjUUGKFlB5vL6/OnKcOPkdq9rTky9FW53GDyHNRJ516Q
9j17OuiAFvHWQsg5fn9yJxYArbr5a7VD9iaTe6W710FDZFUeElW1Y1nzq71P3+xTsnbxX1D7N4l8
RgdqX3MgXOhY6uVQUQ1/baq6+Go3Y/45m0q9nGPLZGhwwlp8o8U3XnwzOtGxtzPAAE3SwSEi52R8
wS6E45yCD/e14Zeh5Vu4MdqJvO63TqitU78L+otbOtFfXWWv3yrRD/2FrMsGPnNV2+WR97kNT7mg
Q753psGDeEOYXXTTJFv3k8awKe6c2Z0aqCFZEZ/U1NvfabL62ceoK5vwM7PbJbvl9OiDCiud0TlW
qlLxc4smCWjWHM3T99BdEmKjRJ4AbIWzx8ibJ9F7XDu4AWnlCfrgFHOk85RhJAltnJj/MR6uvpAs
idwoWAq1l7MfnaQwgFmK1eu93WYNOXEz+BgSeTjiu0FPK6FvEwwKZbZoYK78OPK+iELTHFdm0p+n
GWfFI04hsaELyaC8oZQc9yF7zqH3lQBIRp/NgDHusoy0w2Kqv7WuDuAA+60avgG8GRH4GBgIu7XP
J3sjCHKuX6B2gJxrrCq5K2hcPWWKPDZmZOg90oQxyF9+14nlFvTQmJxnaq09WxQ7gqHT5n+teWDf
dOaM7cH2SnkmBjFxr2IcGO97Inc9WrsQw/ZVSUzKjzlYyyo1yDMB3QYqXG9KkRTFmtIfJyOgtHtz
JhleEpGA7P0bp+ly2S+Oa/1gN+Y81VojOUMCtaL9olaenvsVk1/JS5y0ZyH8KLxVvYdkae5o2BOm
WRGvVsvabqEgDfqVXCde2FqJLYO5aEEvNUPpJvtSZG4JOIj8l93cVzzCWeyB5rAEN2DnZJPBFYta
GpBY3XlXEF3A4oQdKmvHgt3vg6X0vFNZ2+hObVST0b5sGH+DXeTt+mj6FT5BUAMM+sD8rXlALTIE
hMr3Q3UzTq1nw7LgFHmScIMesI2FGclHoWulIOf68cA/0LsS1/DfMVYmsFvr7J8rp7P+Mh0L166t
18rsWaOzjGOXy6JGb9nGn4ei4zkvmDnv6AV4F0uagCjunMBDyNpefi+Gui+P06IHc/IZiUBqzBwF
airGa8cLFm9EtTBv9SWb5mlMpb/Q6NRhhc7FjGJE+usvYbind2gRbz8hid+Tw9uM+zXs6c1NzkwK
Zx8IwUmjr5sn3I5OffSsdYq+zE6oXzuWvo9ATUZxwEFIyJQjBu+ucINGpzKe17cFxphzRQ9M0oxv
JqixvEA2XOg2KvQlHluA8CDVYuccCDCGtBm4Vy1ZKLxOQzXB13Whq53qWsYnXTCZS23Zy+Q0oGPm
ONWIDUOos/lN11HzN/gewzyVoWWUelmUnQ364j5VHPJyZtcReR6eicnD6NqVSaxFv2yX48ymkCPm
EOhGoUb/hmoVn52egvA7J6FuTod4aQJOHNLEhIo6SEiypmTeFk3QvyllcqQwszOWB6ZK8dYWdZ0H
Cd5ySVFvslCKkAi9fjsA3dlot+1DaxwwSjJpCfmQ2VTsZv4vT3XtTDKNGgmHnDxkoPSRgAQViKT/
Pld+DX9mguF5pXKTtC2w4x8rVuLxqOoiLs/1RP+GzhpjVFL+DBFMRWSjU2r4nuEpQsIKM0kyA2SG
IPpbxof0CdWSuT/KfMOH7iI5By+Ee2bw7cMB+QLAz/XsiJFpOjlk9K9TYjAyex9yZoV6t8Q0YpxQ
epypoBYQATdzx2vCz696bu38oLvQ/izUtGGZFjNPf5KubbqZdzoIxBGb+wPqLV7Pd/6EvCK4NnHG
5NBk9JQITCe3bgrGq22JCf9gk3/L7YxAw9WJNACg0DnODQlL1GHedQnjbFeY1b0S10safNPLVE1D
8aHlnaWAz/NPDrHgB183CSj+TOoPvxeibBf308WDoQCkmbiBiyTeDt+JOGS9yHBiWnJssH8CU3HF
pYiihLHO5F2klgxRVPR/qTuT5biRLGu/SlnvkY15MOuuBWKO4CyO2sAoknLMozump+8PyqzqJFUl
/rn7e5FmKVFkMBAOx/V7z/nOSN+U4d0nEhLvox4TNN6itHRsg+kw///htRlSzb6dVfO2d8zuUjlI
1AgOMyB454EOK4kn1og6nOl3uoNwN0Tr1iUUfld4g0UaTqCDcEjMwoXuVZc6EbOFT2ufUzYSuaHL
bLYdiuzkxINOXHdDMdymnjnMJFKnfhpSrw4ZRXyNgHk0IhUxz3DhmREqL+iE5nXfbuMesF5oMvxh
wMKQxtm00VjUFyKf4ofEsRePdgP4ZtR65OETYbl3CeZssupn+WohZ1rR0C0fEMGqKwYd7Ub301Eg
a+nBkYlOeoSLIy0FexXrXGo+JDe5pkSZG+j4keuvdQLQBxCkZvo8g2arppBiWysfaTrjDO9sR/NW
sVNlrwUw0WthTJZ+pYDyMAlHTtffxKLt551hI7tih46qr84IzmbVVYP2FeUK6nJdxLailW0PFU3W
XKOhTRSmsS36pnlKXZgWnynuF2nT+yXHxw7+2VwAEUuICF//k9bKptdL9x2EapKDA2SP9cMMO9LB
5PJvLJkb68Gb+29tkD31bgPlNiq8bSnmcwixjJsLu78ciBj7ZDX+5AhZVqNDcImFw+iHPfz9rxXT
MzFpHY5bRCj1BQ8z/T6IU7mDMzZ/qZbQtobVAIsraEnvVpF177gDWDtEuyvTjHtS1IfC+kQu91GM
yy/FrcE1Mj2kOKBF3v9SkqQopWPSB+Zei2MbVGo5KTTpAarrHA4cOg8OipvPXAjLnff+I3Kw8rmo
03DD+vZHh7HrSQonuFbbrqapnbQdlWdmtxdo6ZGT4Hdmgsbp+YvW5MmxsfsHfkx5mfvlvBeup28B
ZwVXTgZfciYLefrko/pXvx14D/ZaF2O9/nEBGYihM6agxpYd9nLICGEMk6xozmszV/0nQvifXJZU
e7aLzA2PASsDxcf7TyBmyBxbSrBpa9L+prrGJgoALOFGEtD5ak7Uag3BgZvErkliqHQ64nntMZ2O
5s2vt+qf3za0dR4ytPttnaSdDxYbmcp6sPWYkAgyl24yju60m5IgWPnwsl9//Vo/PxZ8EyGkoSPT
xHz8cWumOalQV8Tz1vJqDuYe8lAAgRYzwQpjFRtPFj8qnxO/ohj45LV/0mKi0A+WK44wEue+92F/
6EY/YurEmifAPL4hUlpf+8RFWqHf5STYOJ4Wf7KgTPPjesdLT0fbxHKF60H/eJsZKoZ3Whvk6ag0
5xMEcAQVsdcJE7cKanorUf0BipneI/7LGoDhpVHtaGBxxOdIpB9K36YiKXW1hIjopXSudC0jOMTQ
ZtqUGeUAq4ZJgLWJqBXXUZ5z5Esgw3dHZGS59pmb5OM1JMvaYCbhOwuChkXzQc8qs5FV1MQc4JE6
f+O8Q1RRiWvxlu2/PDXCGZ4av0FlWUzsacR0lSjGSJDxYUgSThHoTqgscGtdI/RzpTTr6+iJ9OzX
i+xf/ZJL4YFfkf/Qer+/tXjUj0XBmHunqsoztlOeqOlOrzQS+nQ5Gt0R85uSz79+0Z9uaC4NS9Qk
wwoSjo+v/f2rIl/SWxviz66uVHOg81NTmdnODTVatJkZmJ9bbtTv24nhSTiUy4Fx8CyxZxj9md3v
hzn5z/usq1uArNhffiRxYbd4/7sIzUwqnfHTLjJ05HUV6sBT1XXmuZOJ2TurXbNITjNnvuyCOyIy
djjwUu/QcnbCS+wxxQgDXPEW+Wp60J8heGWIgYasNU59bdC6mfKOv9Hbjm1cyzrngvkKAGzX8rvm
MJhsZ2ElYj3em10dnQUJAg6osB1t43o0k/a8QOTgHTObfe6YQo2MzpyZBtu6G+jvhLM9wEdI6MyZ
zBkscMocQGf4oANnrDPE992jA0pmehIgqNPLqi1p6I7dNJ/qPgnck2W3tnVhSoRMiZPq7plgqeUr
Qhfw41Wa4mCMHNe98/B4R+shKJzhCmlbPK5oX+KMaDHC7j5ZHh+3ApfHrb4YNrD0UxJ/3GWnXJb0
G0cSrYi+i2AMBKR70ffEZiZ0D6KV1eD9WzWO7hPyCtpLQxCY+8MqiBKVn/TRH9D8NHrbf1IKfNz+
2YdNywPDtKAgkM9/MIhh89SBr4lpN+cyXkspaoypGXerWJyqn2wgPEg/bInAN/CiABjhaEP94X14
7lVTqhEVLcUO5ZrXLAIwo7qMqib7XlhaPW0sTBFIuQiwltcq6Ib7QPmJf1Q0CMXl1GNI2WVKOPpX
4SvO26OD2Oia/lt8ERQLblUEordPGZok46kCgT3eNnHS5JuGMnnc1HXX6hvHZ8axdgadcr+bYCGd
RxX9dowsPy54BQTsYtYjQXAgVz/deOMg8l2UDRoZqs7gZMa9SsQ47bvOzuc7z0D+HQ6NDYXUBmhi
7IOM7ANbw9K2Xsajj4ER+W+yIoR0JwwPkJ2gK0dhV8pJ28BpK76ahTB2uuFG7jE3JlS4mLQiHdYy
viWM9hBNqP2t7hIJd+swPqe22jERK+J1R2IljGZOBd1GWVof3XUM7XcEIHLmA8RfvYyW3pdbNEgt
ITtx3dwGrYkhpWk09b2uCi+s52DIX3hq0PEpAksVj4xpTAI848S4ncYkjVaUQ1b7UGeOOAiOTwV0
UKe/sara5bEWRdUCm47GV4udlS2+wiIPmFmpW98qg+EwMD201kypu8flYRWEDQrTGLr6QKxQZcd+
Hrp+bn03clOnFZvI6Y0UEvsLWZqt95plPnJ0LW5cqL4qirIUZ/cgCPLpjJQhBIvlDBBtnq3KbhiJ
BfLxlm6Q2+QNAqxIbW2vKJmvtiN9RYY/nGKQ/ij4pX6iQ0/LigwAqFU1hKuCOyApLOeK41/xU7Fz
ObDOK91Q5ZM/0gcOvaI36We5dfSVB+RcLWVbrKW7avScjZkivdmLMZ3Me8yzOI7NWfZH22iTg9dr
s79B17ckvDKuYz9Tae3vc2hHxdqJ/e5tTHvmjoUhOEeSFYxNGQEccweEa3I4NTyA4u0InZGoB86/
1Z6+hFeeYlWL0wA7sTnSY/cwZBFnDYffipNvMi3TGqvxAAPOMJKiWGWtUTG9AJo7r9iz+Rji0rGR
EvdTaa4ZX4orM0H8Tl/HIcpUswiZ32hAc0mcdrvii47U2QmNckxOfp/Z2Aca13mbU5NGP84UEtKH
KpouC76dKDW2Vf+SHjlCGNi6V0QXtM+c/t1g6UxNrICi+2Zns2NuKaM463g4zle1bY9wZO2iJqYZ
HiPIox5qs0lWKCrJODLFJm0hrLtGZmTkG/XI7bSivA3cdDqUyAhe0ZQ0BzfzyW3DQ5HZ29qCl3Io
LT5BACY5mkt8Mn691jjHzitA5RORXHVmnSWmE/CU7kuEwNLpapQ6+GMpvmErHHutie9px6r2XMh6
vNENEoDCvqiNMySdGgRq6TXlGY1LeJHe7HnRzWDOcXBK+y511ihbWKR+O5tPpaHTUesSDIQhDTUu
d4lsEU+ZIfRx3VLGwu7OxpHhFaS6lpl3lF1peR5P+2mktYWQLTUhXQs6HVh48CmEuRNJroYzLxEz
gWAXChY5jxfZ3VlZJ9OwgXqZWHSitZJQurp5tGmSeWE1O85N0o/E9li+qE7z4p4PdUoEa+1laEfC
ZsyGhwE5QHX0fWK0SqwAjwU1abmaJq2c12WdivHQp35O3IpD1i/dF1usZoYyxQrbVgrTKYg33BW0
BIbahC1jlMkTQfMV+VpFA7L9h4UmCgTRF2Y+1/ciRRcItA1oNOHHBYUksTqsbX68fzckSSIYCEXp
Q9WCGYJ35oz5Zkb5Q0bnWEA0LrIGhx0JoNG2jFMyY3ksp9O1tIs22EC6t6/KWjDiKO24uuki1zHX
LSGyyENmtNKrZZYjwwIoTUL/3rRf6oy6fdMXs1cfADLPj4NL+A0RSKzUBJqX+wAUO0NugmQpJY24
wZVoSiIE435ggF9N9STINbTM7UR4ukFyQ+BsNP6CHN7aQ5Ab607z4pKYhEK1SgB9IJr3rodsZPsp
Yxl9LQpm9SsFoojtxw8QOsrBwWMypfPdDNmLxAK7Nb9Qt5Xpyu2hARwghS16dqKIktXskHo8xkwR
aV+ZmhmOuk2US2zqXn5i1jTepyPTUvbxcYxvHNFlr+0wG9e5XjXx3i0hcLJhLck1YowM58FgrkKQ
XQsl6Ah/QcNXSVb5umO69mBkJS79Hj1ftWHU6a71iVGPyI2xfmjr2OzXrV+iSmebYtpswySE7zEF
9nxFOrXYagHCpdU8k6uynySlUoiQ29C3Wm0VHE6ZApi7vMfmN1ij725jW8buNq0Mv1nFnVm94XgD
wa+ATRtoX9FEILfJXR9JorfBwnSEyz0SmR4pnGGzmYxLD7tqXnyGsDotX/NHgOroePveBZh9W3e+
NaK3Vr1xNZqz795FLkuPSFKqiBSUE72toI+a0HMQYKzTNBI3ZoqZBwd4P+5aqgdiCCVWrTBA1MYV
kbQ+vVrNhCEz97sIOgRAxEMSUG1NmUauRCa03tsm7BJ8z2AEMPCElm9ab8Qbqo+m3vE0bdro0Cda
npziwjbujGEKigNte/xftOvlS4ZOq8R70UT6ta8X9sZTgH3WiJFiYiV5dpJfWDcP0kmILIpLxGxb
w4txe0w+ICz0rdni8AgKhme5EDcZu/IL2u804SJatrsbOjwcyHfLZDslo7onWTd6cYyZyCDSrMZN
nBX1c8ZBcd42SVG9ecJH5NdyZxZkCaG/wrJQFYpYrpJQz8DK6IUNQ+LpqD14duHDcCR58hg7VTgM
zXjyOPIwDTbmfthrWguWByS3x2kYoNeFmYPruQPXGzG71cbG20pVuV9klhZi69op+1juWh3frwf5
nTdPA/mbaTCf9VUGnxMYUHnITY4E3HiKT02WAlVr5bhndQRLcqX7GB620UxgGQMNH6ufP5pIn7VU
pqB5aznN15j5aqCDHaFeZDaMdkF+azExZ3cD0iwMQIqvYysaMu6T2rR36Zh5Leu8o6k/6x7aTumz
DgJRfzFIDieIEuHjXV9P+UzF6Nirwlw6RDH3WbISU804vEjliO6M1lkZzkEzNltWCncQMeTjqcjm
qT9jnNM8A7jCeWCMeu9cagyVSelMJuNiRlDH1jMb9bguCSeLz0pZKqIe8zn66vTCeWvYTggNHlKn
OpVTb15hhmPAg/lZZu5JK0lSW6c1OWhHPwH1uc4KNuszuBh1vSBO03rD8yCxN+Zg2NEFN/3so5vr
x00g2bTONWbw50Y9lc5J1RTz13YlNAw/MTDPo1/yIa2XozQyktjvSUjWUZZtzbR1zqiS52kdZDoh
I1Za+Y+aGGOdzQkJRFgChvH3schiHMBTMmuUG8CANpOGurcMPcY1wUUccY5YG6axxFkOWTNfZo47
ViQcRMrfUFXLeU+BHnVqHVcK3z/oB2OdmqgbNuglAbz3Y06hKEgESh9rJCTONu8rci5KU9MISDBt
eQ5SWiuOBQ3N51lXJm1g1SQvkctnvcJdo+RZZSCTPTWFlbuXII/c/nvnRH2/yZDx9wfi4u1rLU1s
Z0dF1bHro3AbVTih/VgyiuzgyYjtcj/GCTkD/BQbj1MH9OYq6WKfEURvlvrGo2lRbFJCC9XKdlIp
zhJbBOlN7g6Eh7nsXv1h8HMR33qYMRc7ZG2JTZKlOgEqM3qS8wJabL7FHSKGR6MXNcdxktOInIgY
Sp15eRz1O4Z4lbjJwWNjD2h6y1AMfdyOqE63iFIkhmPuM5qNDWyXSDENqv4GlQpCfm24gs9KqCFm
3OpayA4ZuwfvblhZA7MrAoDolz7YsV1do37E6z7HSAMoL5PiUZ9EQnjUr8/rP/eQqPTRsRi+51oB
FI33HRQiJhzkAULtkKpVF0AgvtYY+IaQmbG+rpPxMzjv0jj7c8cGcghzAjgiPsAOiFsfTPQBh++c
UBi1S0kjvO+sJFnxJEhvhliqLdOKSK2CcniEM6POqXc/843/q5enAQBcjNYRncoPb1f5Lh3mlqmE
ngzIl1SlgbjobLu9G+y4uw+MTnzPJYmLcZV0Z5qlff/15f74+svEhv4IYm4uBP3ZpXvyp9kN7dOp
bTFL7WjXVH6Ig4suDPXYAfmT3EDxaDazX/WLGg9NPbVls/71L/CxLbF0QZjPUOwYdKVN+8MFqKkm
dCDvE7gw1ORIrgXJxrX+EPDWCUNR/ZPDs/iTzvtP6ITlVWkFgQtzGVdS5r9/2wJrntlGMah50kSZ
2CTHfijlykSrmqz1FJODSH3/lBrANXJk3zegJYpP+j8/XXooeM4PeIJnMxEKlq//6dL7/oBZmE9m
F1OGVkfHBep20gfVDysAiM18aiBHlTdxY7evRSD0S5Aqstv++vL/aBz/ef1TVAE1AV3AHNalSfbh
SsBlKSvDQCaeTs5E5KWMKL/1th7m19Zphv4G2YrprVraKc7ikZPfTSrxZEugnpDnMu2M/Dy3B1O7
yggW7b4Pss4xASeuJ07C9rJ5Twkw9aRVSQgwfT3nmyiqvZHNO0aPZMcuG67WTmqTNchiVpo0cv00
jz6C2rGJq2Fb27ob7VNgVsUd9gu7ekQn7psXfqowXjhxpMgBaRGzhSQptvM+99RgrzKXLshWVYGd
YyHHcRiOGmEnA4Zhp3pg8D4ZG6XM4hXrqC7DoUU+uKoBh93Sfjc47kBNyU9ZMUbOJ13ynwaTnsFg
GYCMY8HGcTzrwyXXEdFOXjbgLAPrvB5Rxmyjyp/XTmMm9ylCkDMnr8YjcShVWFFdX0KTd3ZZvczO
1UQErl5X+18vA+OndcAgjAGcD/nSo8sG+e39apQkNwkNDt026Hw4TwNOM+0oy9TQ7uVUwAXwox5n
JDrKZiUsAvc2yqMyumjpl3GPlLBC70cSKtoDsrZJ36HeMZrQ7ml6vOKt7u59bPNiP0U0jDZDqTVP
HjEPqD3H0XmsleO71K5e86B1bZ4exxQFcA4ot9mKQp+jvW1iLQhVY0KCHc0ScQacDBQvRTRRGwra
fps8iWp0gyrrvRN2jaE80v1w7OvBSsd6m9vQZb/40hXNgbJT6oxvqtjeYnQftFBqqX+WwT8kqpp7
5MFs5jZH6NuMLc1yFZG4ZnjEY0zSVpx0AXi024pIG9xeWOE4IpOhS50ppYPmwjBlejVRqHpHjj8M
vAFPz+lmIgRRXbpmW9JBLJv2xk5rnQcq8pzp4AICcu+VATdLaKmFeAp9hnsn+KDuh76ynjvNUfWp
G2m/bOIYXhsSWDOKt+XMeAWFdIcuNyaUdt6SWiySi0G2AwfkbvZv7d6eSPiuxXzTcWOVqwqIiLtO
qQ1iwvQ0umqeUwwJ5zlFkBadq4AzfscwjDlh0F84fRpUazANdMzhQ7YbPoU5WuMxnLJt5/jquc6F
TU4HyJXjaAhEsSpOu60ayfJcUcXxFmIVuyiYBnidCARsIiejwtA2HVj55LJPQdwcK71gmTsIinpy
CetqeIF3ino/ZAHAZoa2KkHzMAjTrDPRBsv51eg0Xku4+Q79qj9d1Vmn12Gied0jRzIKYaQvKOG6
zIzHS9EFjXtjqCo/ImYyUI77bh5j20nUDtFTZWwjIyNCsNRGwznhBORNJ0DikguABtEjVncY6EHm
2y1IBmhURWtEb3Ys8UPl04BgbIDaeOzy0euOk9YiZdLccrgvsk55IZ1gXX3yFPtYKgE4pO51lvCb
JTzF+qAlgHhe63EyC+hawPHEGLTXc0vKC+XMfChZaH9xjru8HnXCAvXi8zC8Dw8silGlepPXswrN
+gK/+AWOD7pTFCffYqcdvv16T/ppiMvrgcr2A4Ij0C3AYH2/JXlaUOdAYnDDeQ7GGa8dL2MRbFt8
kE9pAVkGqFWfn1TQk1mVDLYRysAcd8za/SfTFc+Zp5cckF17PcweiFnY0am/KqMhidYBSrkV9VB1
ltV9eRZji8ZvmtgPv34PH8fuy1vgHZimz+jF8PUPuyrnsyhWGdQ9MYJ9wW1gbD18UWvXm+m5ChMg
mk4b8ExhS9j9+qXNZe755yc7ehyCGUg9YvIfwGL7MI2tKoUuUkXutkyw3CBfzADkdkOJgyzSHRVc
lGaPnwi5MVLXzhVoPbQhnR9H2ThqbUoo4CuKRshOHWdsjHqWIlXW51lwBL81v7i5y1pzZxoTOD05
xKzw9wTx1ncUYmbRGNp5nXgB2Bz6T33463f309pnCMC1RTXCFmRYH8sWrewjUVZ9jTt5Stcu/Z7v
IoXnSs4XUXmaoaWf1KnWMo57fzkhDQKxR4VGxUjN/H41CliD4IdEsxsmna53JIib8VUBpQ7nJQ8C
ux2Sk0c7otiZonVJ3aSwstY4gCy10WWSTSu70jGYQOcImOu4bXFfdrktUSAkmAY4j+FD9mILk9HM
sPpeK9R4J8wmEQekRDTrEyJec07F+h43X8GZ1U5JK0XD8VJzOtwMy/SY3be7/3Gp//MdsLn7+3/x
55eqJhlKxPLDH/9+Wb+VX2T79ibPn+v/Wr71n//0/Tf+/Tx5aStMofLjv3r3Tfz8P15//Syf3/2B
sQFjpmv11k43b53K5Y8XAC29/Mv/1y/+kSF2O9Vv//0fL5Uq5fLTRFKV7+LFHLbMf59Idv8sk5fn
8m8rfp+fvu33VDLDJHsM6vCyKmyq+AWTO7x1kmwuvoIWHtGLwz3oLtTFsmpl/N//YRu//ZD9LEhg
16B1wY3ZwYX8x5fYzPn3y4ZOltFfCSWz3y9Z7n+kEQBwfXh5VHUozN8vWbgFJud3QD6BHqMiuE7s
60g+R0vDVK67ck+Z5o1fdGJdg/3ltqhvguSSs/eGKI21A3sdhNMWehs2FVj97W3Z3Fv1vTPdxcOd
Pl/EzZWSzTrdAUQiYnaHTXDyr93qxfcuxHjGCMYxvvz1pXhbkc9RfFxd71bk/6U1SLyVyefy71ch
3MG3v1Xf/3b+/G7t/vF9vy9DjTA7A2lhQBVPFwMoKgv793XIl3y2R3xqDNXRGnBY+udKdOzfkOrS
AEGIQBrEn1ciX9JRPqNgISaE1RgYf2UlLk/q/907FxEmbQYehKTluEsFsTyq/nTUbauhYhwrNIRJ
AN9l9Dy2ZHdzGvVDWSXONVIkmroMqjgRO588KX5g8T+8OK0F2jvwjnkrHx8VOhbnwhysKKzqhoRY
M/IgcMx0X6m4YfE1oOzCdnDlsaDtd60pRrKJSoxdrg/dkQlEhomZIo5McsrjxeaQn+TAXxIa99hP
CIxjkqX1E1fXXNc0mZiuZNFVYhTjyzBo1biGC2eHWHSjjWgd+dASVDvBuy/kHkS6+ZoY/QABCfFA
vMU4JEJbS8xqw+CzxiADWS6K4uCaQODkq5wZmoUk09TE2XJr3xNlsSW41HmGgEZATWpJlYBJhvUS
Bg2ijBbP9PdJGs65DyfrD7LsX3oy/Nt77d0d+cvnx/+HTwYjoEP0q7vyYtnLuSdf3l6rMkGy9vbP
0Mo/vvf3O9O0ftNRd/KEQHETEGPHrfH7jWkusZXE71AnU2A5/hIz8Y8nhPkb+Yo+2hIaYhT3FvfL
P54Q+m9oAG2PUpL8KaT+f+W29ILliPC/9waaU2j5BIrRAmXPcH88pf58Y9I/b8xYMknVvKr39/hS
jDOGxW9JfRGL6ZHgspCT3MQM0/9qdPUjJ8+D6w7u86xp066M21e8eVhjfHVl010qwg6o795C2jI5
bQT478lCE7ctMgPZkXFtTN3acpordozH2qnty2qQ8XenJAi6bTmXMx5LnJo5W3dR5d8tawTekwOF
gl+UfJHgqC5J0tIhxk5Z8SUjR6hmDuOE6VystEUPghHppmraDcPIdeYXu8pNL8UoqfYZOxpjxQzY
1+bzeEqCc8YRwBBoUDAARqQiy7u8au+bYj6XWXZuDLHYzbBJk1LDxFeuisSb0NeU1hLxSYI9TMZL
x4nNcw8FF77SQxEQNi+jg2rzO0mHZNfZgD8T+wVDOMaxtsUgUIj0squatwBsBDsCM7YIyiHA3jPZ
qDOsRq8If14bX9vXDqMnhgAPTBU3hY8cCF+CtVXCZ7pTItAxGCEjrgunotW2+Tg8tI0FlW6+bbL6
zSKR5EzLy9us8p5mWA5OMYotjs7XEvBRaljxepy06zKJTlWJlY3Z2BSWNTzOqMiDC5GQNiOjMt2q
OlkP9VvU6uuu/o60cZtIr3vj6K6vOdqM4dw152SDhQZUu1twCEtgbsfYQzlE77bN2qFZ8+oVECXd
IfVuYjO/jdub3OQvEPug9Eia8Qs5d94qDzpmINazxAdBswZPDSYj1CY4dQ05bwMAlCsL9UTo+FNN
SEl70bWmpAie7XU/yX6XFLAiIoOQ6K7Gnm/SFozb3N3EabaxKukhq4YZVXug+EhgNXbjQBjraNhm
iIa42Zi65odaCVBEbxRZhUP8dUpY0Si7AL4M3pWjic0oev+k+Zq/kRQ9gje8MczZDE3mY9wFhb0u
qhS5QV1840x+GIy522d1u48S/8Kb5kvla3aI3mY3gaUE24yxKSXdwR09bDELFqFgf1c1yhKz+lZ5
8D5teqYgy0p/1RdtxNvqI/fJ9LsnD3R3AhpLABbmwKF2EYDUyrtOu+4BjzBUAcMOrU6dpsjascxR
WWCks7301rWtifsjb76l9GlDr5rdtXA0+0lDTsUfF5+k9sVILbgUgaZGMwwyuUS68QloWnHlVJdM
nZ4q4piioGZYuE3nB5WZazybG/o6ByPF2tlpXnzhxDPZhfa0j3wjukzbPeVJCQJtxmCabPSgLULG
PG8ac1vMXNq08fBnWlbwVXgAlLlzDYfMoSR5cgBnrjSBX4YPpV25OpNznvfrTCKXS+1x2rveVO8d
xyOIp3A8VGE11p+uyXdWb3zJSxcmNumlcbwvR6xyeut9t2frPIDCfZGl87MzRd5FXDvBKmLslOGP
xpoN/Vq0a3sQ2zENjhEjXWZTez0lGz5FS3KjZpguY4qusKzsjOS2YSH7c4vBAAYFax0qem/McNVL
k9N/sLVsW7fOzg1QnJcMo8KqAABXmjWtrhgSrOpkmOtvfZscVRxfxfwa+2yCpWKOzwHs3E1SED1v
9volnSHaX9oJMMlKwk0C/YBWt+WWEaVkzZLpFYxfYdqQrGPOIzE/vtw3NR0ArDwqJLwxYxI4PJAV
BKyYhi8QX1LGZ+84Rs2jNcY7fdYQEqXTTZ9NfKwgyFy6wXC0BUGUlbnzXZBPyJGdVZ4BKcolFLFm
YIjuzV/1jN6x5X2dwLyPJMpdtEWJmpMm44az1pMBP8aR45nAnYTabHxhuhFm8Ktod4aghc61GP8m
gDPmDhWqPtldJQo3JUw7BAyqv4VMQod6XtXuV7GwMtFWOucebsRZexzjJUdonPeNBplV754J19vJ
pr8djSz0p/FBq4J+ozfj06T68zRp1oQIIX1ksjWDPjsX3qAukIZrR82X6zlB6Dj2gNUlRuoNhPXy
BSy6FkbkNnC7Ds804OIVEcvXXof2xYOgyFX/bvSWPEUNwj6yYRfxBvZucT+IKT23iF77mjQZ9vbU
fVgym8NqjK7c/lZzYDoqxtyAJ6bkGNWIxCBbyCt/iL/YBVobnayL9RSI8jACpkjzuAsrTQSb0uZR
6LrNJWxiftq33JHoYUTxBDqP0573VJY1Y+JEueShbqTUoRmZoAE0PblIjPrK0LpTUrnf4SdNKx0N
E4B9+5iAsaaODOgvp72NXKp/Qc7mhEkN0UvT4zvhSRzrrvuCV5jYBQZIX3R9bK4BkMErNCZKA3Ke
xAHsvY0/vNbugBWjli1p/S6lPiIeLyG7npUW2HF9TwC4PO+iTF05KKiAcRbNhRtl7c0Yp9qFKBLn
QICOfi0GPyZpHn6udKfyqsmjMj7Fmuh2QSC9x9gYYTa5arbhxXbztohx99Woow8BDt1VM8/Wt6CL
orOcxwglRaatumlktcKCNGibc8FK9SDQ5D23jWYfoYBEm8Zw1bGLR30D/ya78XvEnKLE17DSy7zY
d2aa3wA8MS99TUuOee8jWCgRWpKhtFeJJDATzSse7JghGbqwYIUOESirH2XPTMjGdYMr/2gXRXe5
qBhPszU9a1BJXrMgw32eFqiHFYIINgq2XcYSqTsN66ZMh2s4bIxU9CJ6UeMQ0e7GAHZoUESuU9kg
AMWMWZ7rQ1yfrKztNrbTwPYBZX8U3NXs620rIQgkzbneueOqzPOto54daCIRmu6EfpVExV3Fl4UZ
q8sx9QnhQhvZAENr2/Z6GAPtSIcQmogynZ0xx2iyU9ceLgLan6EGY20VYJo5agLlQ4izH+VxShRQ
CKKi2qg8cR/lKOjtZs2zDOAqwDQbvg0oWTjpmNVOigkaXFKih0X9W7o3bgrw0vSi5iZRlHQcxpyn
rDGZlrErduhntXknmJef0EW5q7K6iLzsFPkAxqK1yzMs6J6xoOs7JYuXfNJhLLmABVwCvqFzlmZ+
QNgq75KcLB4useMPX9MiPxE1w4M6Hw5mO6SXSgEM8aSwKclqNiXnx4WVYVTou8jMzbVs9bMq9uB/
xeaxlgOcsjY78wkjRUpWXXu0Z081sQZAnm6UBUezB9Dld6zbnKfEHKthN6T5qwvCeQVNM7+bIuQJ
TNmQd1sCUEhcbBQkYYup2raqgiXoqtw2tVldakF1XhX+3nftO+AXHFrzoPkyDsMm691rlJaDyU04
RxoeIeZV0A/0CxufelgEKJb98app4PO15/C5qUNx6SIiW6YqeYUuSqvuHE1ficqAbz0dsPuHte5t
67xOdmBmb5DckfLlYqQFNXgskuh+nmW19mqphQBCi6M3oprvGcxej0IVG9eMdjYccN+J7y23bc48
OlZY9f+Hu3NZTmPb1vSrENU550QU2uQ9s1EnwiBAF5BkI8le7hApwYKEvF+A5ERFVKceotrV2o3q
VbN6603qSeqbILxIwJLtzNpLsbU7W7bXzJkz5xxzXP7/H5ILF83PvxBUfOGSRr4EpFSWahey+Tu4
Z+sWvMzkchUkbH3+rV33Tb258rklHKBL8SqHW5w+k4VeX2XW/Wo+6UGRRcoGyU1rlSwv0jrMD0dr
TzPRQMODjL2G1TBPPq8skNkOvqCbWOfEdXeyUKtsENJ4QXQLa/nKSI1lE0V/Z2wtVVpIWLN+lIrL
JX2UplG9p5jzvo/uQDtbDkO02fpa8qAkpihSLPoNpN9ydX2lrDMfKXWKGLI7H1hafYqsxlUeEWUA
YDz3JUvwEbgfG2kuLcZuRm53uVp9nceRQ4ljfS2BJ8UbA/Vtso2ylAooSI55B3lUiP+af6Uu8L25
u+pk8CIOcRtxIZD7MbCxCUPUVy5+Pw0lfV+/SSiEgQK9pVzoNQ2faVpph+Kp83nuzJReTG+9lzaL
P5U8eDUtUEggfDfN8A6TB0BTaKxMoP/9pB6kr2AR7GcNvv1HL3kD6cyg2KBYpgkuSGpYpAC+5Q0a
BCX8MbwhCZrjXmZZOSMroCgNMm3QXOEU/Zk3kMgbbBBVYG1VVeCcdnn1u21CYJvy/04LR4lEQzFz
QN4QxLfWAFZO4uCoOOfO0BRd63OfIhqlbE2YZFiJk8sIodvmcE2IHLjn6F4g4p0Hjc4Cw/xIdWQ0
Cdyvi1y5kiEC4kdbbZgy63aYh2giBwsFOqqOS702lI8rRIXJIIgLQU7sibNadnKDu0PKc5ScKVHX
o+UtcmlwWv3h49JAiknHh/UT7yOAQediauZIpRDz5OGE23Yi3crZ6s5rgKBY0K9TOMl9M3bkQby8
ClAToTwPI7s+fVg56Ri5FO4uyCJUyfI1cSGqqcMsMZrgiUiMO7hZ+nT4JFnLi6ke3fgrrbcy5l9k
Q+LceQL6QmeH1MsupdCbtBfWvDeUtayV6eEnGYR/10cy/NzIVu7Fcu3eEEXLl8O6e00ngp6JwoFB
SqnvkBnNcKkQoTJRqtaDVm7RbTyaz25n9ZzOFgoYGYoxd5Rj68h30Awnzi9mi7rWVSXF71ozr23O
k64BGbMlRyjihxMCW1l/TJMGaj9WKyY+bM6QTJ1ZQr9VUQZABW+icIExCD41LGQYMxR0ohU+Wnzp
rPAOQuUSYdzeorGRvuktufxW4GqHXoIQ74wk6Sy8pwkM/zIyHqzEo3cHzHoKxQHcWejGsi51LS9+
kFcwT/IhwsZr2e/nquq2Zwi4AP9w0KlkMsvJ8zxetabGuhsKX2buT+XLaRTiVyWUt6fDAQV4nBON
7mXztdJCP+7cB7fb1NS4PZsSbngG3S0yF8z+/LJONkD2o4tI0/toknZAWHZ9IwrOJ9TVzifz5DqM
4PKEQxBIM3hSdSJx3MDgCwVFozX3U6RKFlELfkgHv3kM8SBpqqHgl6JjHUSE25ljdIez7HmhkkIT
PhtqWFwoYKdCb95VI5N/B4euIaeCbDO9mEWLWauBl4d84lcLdbPcjJJOnvm9tes91pP5HTLNt3id
5/NkcT9E0n8IuHm+8sk44GzJKU2AZ1LXCWfrpjPjclyq5hOMtu7KhHajg4SFPOX7KFM5qFxnwdXS
aFwMkUUHmHrZUPSeEqwudRr5NunLVKdHQINrV6VlE/vncegbN7iIxEYZkAlTEAOXQa/uRBOqldEF
3IiwNSQKRuoO3emNn5tZ53T5JmKUvXaoTgahP++A4mgb+fAzvZzooyunT0hGQXqbPqty/ZHWBNGV
MgFztlCfoezYMcqedGR8NhoJYlYr7V6ODfc5050BuUTw9VJP0fKe4jnNeR5dyJPMgAWDJpTmdGe6
BEMvRHNy9dGiFwKBntVDm/hhGs0+TiLY/IEyiOTJx1Cqf8KVhK0Yo/mIsLSl+/fyjBrZcC51yLl3
9QbdflXX+qwEETgWBddoaK8jtvdaiT7GJv0DhwDfwvBiPSOv35hZLRyiC2m2WBA0aRfDMBgZqXs5
M0doqerNRhIMlhIuMj0+mjiMk/M4zhYd08dIzGHxakhQXbhLmtzonkrtDJ4peEGvE64elcbkejhB
1M7zCCRi9pTsy/f8MkfN12jnEDlQmvmNLTokCJdvPEMFaxxFsMQwOFG9fkXM0kH11b2N4P1c6rHW
0YPsPlonD/LSu11Ik7AVr2g4GNDoK22kqERLDa27tPAw1+H0Ad02PGYHNqT1GT8A2n7QX9DB8dxc
OBce1LdzS3+0/Iep+YDfuG7B5UOxbpqfo9z8ka7DGP81vgTRureSH+dx3E2t4Tmigs8BvnYqCNlW
Hqn0hbdo2pOu5Lbk6i1RKNJWzk1jtqIzjOrj8jpwi3UD9rLfDDIklhWObnO2pKWeKT9ohn9naBy2
bD3jlMgUR/JhqjflRLnUsuw3xxBavJB5ZO9CUvQ7Wc0+Zxqx1FAhlTQESwRFEbPmqTd0H561wvVi
BMIh7CoTRAqUYPYxWy2+esFEMC+Iv+PYfIiX/kcrRJwdDRatRTneXk4d2rx58ccganS8NTkhWcPk
Gvni8zLjt0RFYrvhBw6up0V445MQWilXy4Z/hylYNVnrz2hyrQeL1fQxUf0nfaL3LD96zlUZyXb3
C+b8Mh42Lt2FtW66GeLDUvbYiLMLWN/ItmXxJY4jp9lhucnhd9wwz5D5HOKr6n4DGZ0FgjD56orI
7amuo7mgT4nz18byPHTTfi6bz+5ihXA4OPG2FSuPvu6h+KS7aXs4C29XS5WbCbqUNLF+XwLN6OSy
l2HlaeGyoukrbUD0RS+IJl9Xy8YXpKSu1qrXjQMH3bAIqaGJZTyvV4vrIAtvHaWhNtG3CTvhYoXm
MJYBfVT/sy/Noo4+ce4cJX/0GvXxgi600HDSSzWXPtEpDC68bkDJgZ5lzPtqkN55bmSTFP4kI8bU
hCN3o8IhS5F3OE+T1TUYW6dpzg0kbiXK2EQGbW9lXaQGWeEsRIqc3AdFM3lkzBCID5cPGK64h8Dk
xVzBIUceJmyFYfbJWIYLPhCNMhsI1Vk53ZyCbDVeTaRBOpyhHlFfXKdWeMPVMRcEDXgmw0ab1oZU
BBK8bznoOPX8oxuTTFqCr+yowfxOMkVrHPOjE8xh7q4zyvQLsoRrlSqls5w8JSvYuQurfquo8+dE
NhFkHk6aub+e9fFo4KZCnBep689LiAXIcyZeM1rmtOWM0R1zgk9OiNarQig3s9yLBSpsrbo1RxtB
j9umtLjxhNuVZj3Zdal8JL/XLQUNYJo109fkdy9Yteuxeb0w0TtFIZOztWx0VRWRC2UC3jOTM6nv
hL/pSARka+IlPToHP3+ZanS1SK3uNF1GsC7XqyYcbcxD0kFhsOPmBupGVnqpTUg/0vnpq6ObT7nk
pQD+MqR4tMZtbgAoCNe/BUO+ky7R414PVuTfZ3ySuQ2zY3qt5KtrqlLgtyyY0HKIQsfM69IZBMxN
nrCdfdikiae2VHhrTStDs3ZFq8guSt5OC80BW/SsOE+dZd+lDtxe6KQX5krSRWwBgckFnUzRX3nQ
THq8R/5ztCBGii2nH01WsAe9Ja1aUudCR2S1I6VTlRzW/L7uNFCvHiJrhY5le7hQTcGHidpI6iIE
jXbAObLps06sUnIyaTzVAijaizwPOgmieSpdRfJFPGxBjPm8XEVZZ51HSlfR0ACPZNHCAox8Z4re
alObLOUmarwtSGEK7222EhIcviHbUkivx5i7AGZ9eoOdu0Zhv4clR2BIdvrgt23D5XM5dbXRXJpJ
vUVj0nY9nZ1njcmwWU9TwuM5HKv5bKW1o8S91XOF7mKa+ZDK+Sc9c35brvM+7NReksxsIzPSZmyk
zEabL9rylBqeRqdLspNwf/UoxBUY0hCFVhdoAE6Mcahkehu76MD7zm+X3LhqNLvI1KgfhUNaUCyW
t3XEMM6XkfIxXWGYJdISy3jVTOkwdm2uUqNNd4+Bt1x181V6TQuDK8oBZJEyZRTSN+raWC0H69B8
SFSzHdfN35dr1WrpK40EddhBA4DOt/TkRHyDPgmWwtGqG20XZhipcbpJLv35qrUIDFR1GwFGB4xh
nk5amQrPGIHAXo5aKcxFLH4K08zRc3QpXVjGIBBxkmFq0xvGnq+yniSRxFckc3m+lpc3OqANuibP
1JYyFZlI1PghTnF/R9lHdh+R+lAepVHwMBz6l7OcpC2SMiHJ45aar+8BVAzJ8kb3fjIJ2/NcuU7k
/EvdMAl+FHTfSXPcy8O4t5op995QvzXnQHz97Jo97PFZl/fQICiPSNpTYi36aWO2bE3qqyuhyJlr
y2t1qlxOAGw0FyndFOrQ6HOk0M9RUL9bIIxMaaY+loOoD5kYbZBQ9HmZWbcTDUFhqnTXSz+Yt+gR
JnrGuefI32nnQBHS1nw+vNBo8yaH1mUKf2WoTLMuOPg2IoCPszr5+mESaFeRt/w8R3Ko6068r0j/
trXYugSjb/YaJiA6L51nV/OpfqNaM3o0kfXEFnUm81mfZD81GAuxx+mXADnWy7QRZpcN+hJeILa0
ABCBhHsUWvoEgrZ2OdUw11bgZBd5RhUwxKxeIdHWaKdDd0kLJf9qra0ehpF6ndM6qhk5lr3IcFwT
lEPauZWcg3O/CjPqUL6b1Ds0JXBxUxp5U0PAAsgpWzVJrSvEHuYdU23AH1nmXxI3lAmNtTshxkbv
5RnFLpkolASTkno9OXAEIP7aQVC0PQwUg+TM3FZCTqMaIFpsiJJTbC1FiQw3cKE1Y8WPafxGdbM+
gygaxe4dLQ8S9EqBn0vLyIEDOXuS5On6GoWIK0+jLcciwiSulHoXbh+C2oBBW0OdcNSYNG6UqXc3
nWp2qgHWdIzZTVpX6UcVB526FjUD8cQlwBwDgOjavKHjJP5WyiD03o3rUbthQsOQEAId0pmh6U3J
nc00tDd0ghmEG1qe5zxwXJ+BHtxS0ya+iFGFNvN4hPxK2KqvpwPdf84V97OuxB5MCK+j4lsTwSID
k0N7b6d110OIci19pVGg3zKn4RT6q5yzEWGP5/PQ7aE6ZUt0UaEPPf8VwgcN8i7TAdLWU2w0UtJr
l4aJcxdpybxOAGGRxJ9JLW8jtN0DCvBlhjwmjmDqSteaENpHF+B+jdI5YQjJXpoIKxTqJUEIdRYj
M2ivc0rkC1wQhda36V0IiNdLKXIMKdShGPdJp2EscqctEPL0nTHoc5snl7QEpP1qdKU3SHrXTa3j
DJM18iH6tSWENCU5/uJPpmRN0FZsqpmet3V0hLjR1Y9p48sKNddLOVRB+kOaRpBO97O0qZrR59VC
c1rDaP0YGUD4lLw/xHrTPegGLFHcGRrKrexprcAyupYPPzlYfvTnQ60lp+jjBsG1kzT6AMf6KS7Y
VPcfkiC+90JtYM2DR2kpXdDrK21qUnJBHQXKQX5PGkFthlZyB/9HwjOR8YLkJeh3+TdIQ5B/k3VM
sJt9mc1uqLw+xB4sz8k0mV/Iej6KaZcZIeLYUfHAhksRxpPsnocZfaC0qdSCyS+3NHrBuQBpCYz9
q4U1WwIwsCi0c46bCIgiv41A+/BZkT/Tl6W9WEcfnUU+7S4m7pdrmnD0Kbz3FwuUYVdgGVC3vZ3G
C/dSM4dXPs+JvVxpafp0nBhRL2yYlJG9bl2ULhoaiecMcQcDRIXufFl7dkQRKrSB3LVW6dw/N+qL
Thrik1D9bWUJKgiONLz0UlAIwPu1YfBplWXrpo/SB6CH6SBHol6wudLzVIMmES0W+PpG4yY31Ptg
bpIQJjnr8Q+aEPCki/lauJQ0XAlG6PfTz8df39BmA5Y8hYAsDi8gst2ECV0NkLLS4+QeeEHc8XNb
m2m2ERnG5Xz1O+3pLmlYAxmicRvBcr/R1gaYlfpIYkafEa5oNhrmFz9aBxdZOh8FSJc1zUW+uMlz
hGzBAbZkfQoZJNLA5Tkz+r8I4GhooR5pzD3o2VOydTNQErquIjaS1bsSeT66gjJ3ZKWalu/Iv8fT
JWD9VGBr5HTYldVg1l9oZv1Kg1Fyrac0ml9JpAGWyIOcq8P6upVk2i/gRL+bMS7klV/NQJfILb+k
wU9ilr9lWsXf3gVo1t/TL+4A9fxD/2iXwj090I+BoEVD50KiejOjDf76tQFcwNFpNgJerRpnmmk0
jIbgbrpo4Lz8uaSegTYlga1A6BU/UGt50N7KfO/dX3+tY1T48TivzXwPqXeE8fvpd1fONADeAFXV
b++4vwTyGRhsfkzS5+/r3UUD61KfXWuc6dQRTMoN4g15x8LXV88owgmA4cvCvL+vL0oapVZAtc5Q
c6V3sYSki/gBXbn/8bUzRTElDDMka/Hz7va/wYEttQI6BScVWUqdZnibHwpOeysga2dC81OCurz9
eXcrQKBXcgkU60w3ZQmsbtH61Y0zi78wwdxuj4e1Xex3ZP700iZAfF9g/ZIGAUn8FD+/eUZR06Tp
9naN39ObH2K7f9bua/KZ0Je1YM+fenPx8UV91IJ1s/15dzsf/mbJna82zjB+wr69bPDiBVDnakRi
GY2Fvb9/X3egkIotZf9U/UyXBWle0Lv2DZ9ghQkivfGyNFswwDs6AQJPUOrVNekMyw6rAZXSzU9x
BSQ2h9ngf0g/b382z3tHKwCzvOwSyNx+mg7v6uUdiwdAY29AXf5zBd7dJpAFTazULuAAmA00ioUd
2PwUXSDzDPtogfrfOMHsg3d3B8KXK7kEmnUGARkvmN2++cHU75kCDoKg8ujCPX5f1g/VobKvzgEg
vlFUNDE2P8X7X7LOkKMTasPbv31/DjAqBmWXAPePFD7SyidtADEwvpFJfLw7Ae9tFxChlV0C5cyC
KqoICaPNT9EM1mX8gAZmErDYt13yoyfhB+6Lb4mS1tRxR5s8ijNO9vjjb/6DXbrheIB9Vl8DhaRv
mLnNPxXs8u3g25SC+P3fn/fJ5ptkx95fCo793q+Ff5sc/eOXl99/1v4fFV715Dvs/vDCGcd2/DzN
N/9J/vJWN7ZH9uaD+2QfEBi5F/+c5BF9/tt98eqo/iiIY3s30OXov/wndkXpUeG/xAdkS/yYssM2
x/SWzbzdQGKywi6UHpZen45ds/1R7WIcr8dI6jp+YUlEF47STxm7dpwlu4E2k8fRKD0s3Sntg7UW
QlVlxz0f+54dz3cDiemKMLTssJcxy+CPdgNthq1gw7WT9JDdayCyUHa2rfX4eVrcxyIZVXZYZGkP
F0F4N6WHteNgXEOGgAUu7DOzgg/XiW3/ebybpPhuIigrO+Wu8xTbbmrHu6HEwFYFX66LLImfjPPC
uFygpSc8jj3bLw5bxTqg2FJcXeGGlp0spDuS/wVLJgl1obLjXmQ+NqewCADfy497+XxkHMjYVjBu
arvF2Yp6QtlVuBrHBxuM+KqCYRGy6du0b9gNJY4Eipu7X09K5fzQXd+z08XBbhBKNGXXoeek0+zQ
NRG8hdIjD9xgYc8Pp1zBGvcc7Ho69pN07BTXWa1inUEUek9BFk92S7D5hKLqVnat+4E7Yk12A23G
1Sowa/3At58LNBdJq+CI9IVtL0xWr+Dr3YzT6Tg+uuU2eaKyC4xcyNIu2ooqrmaoOwdezyaoLzvb
O8RNsontFpZYZPHLDvwp4JYrHjwqB+XHFSd6fDiwkDAtO+HBxmrGCKjvxhJnA2b+7tdfN5uD0C4a
iU1GvvSEFzYBnVB23I60ma7Qqis98HI8Kl4em+RJ+WGddL09dbs5bqdcwW57mMcsccG5lKu4Px58
CGCj2rXjT0ZBMWwUyZSyS/K67NwGJ/Lruw6LzAU1nsTFDV1FVDMYx08HZ9uo4LZ+Q/+s5Hr8gI5T
ySe8RvUsOfQf/12Y/1OhmegyS887y4QgSuM7hU7Wb23MU6mlb2id49RYEYXz83+/Z59MQBSkD1UL
NVtEqCV0W0on2vbfRpwW8nT7f9QWK79LE77yVxW+JSliRL+RndcbFB1o+Ef4vEvQ7af4XkkRlswQ
fncBKnxLOhlW8F6vrMFflCZt2b49KvicypsnireATv1amrRLfH6Us6nC0eqPV86B4y2kScteTQPu
07R2Rzo5Hm8Sm336ko+pdu2G3tzdjQqe9HLHDlI7HSeF0dUKfK8WC0GCqPbBG8dIvBbGp7/ua5c4
k/mhqLhF9vTpaXwg2glGTDD6dw88cY9vxz91VP9BZgoXpqxZen/H94M74UsXPnQF2+iDj1pBYdAK
bAJNgZMl1ma3R8SRkqoYlwCpeE4riMSbWZz5I2d/rqJ7e1k705rahQimCq/90zjMnlznWWjpEujX
WiCVC06wWkHIcT6mrWssdKNrbz+vgh3YooYXB0X7K1p7lP4A9BZBOWI3kNiDQle39LA7u/u7MLv+
tzXajbx5TgWpspYdjmuP43hUCP4EQrPsG5zPHFJwaWHHC5mVsuPSDTBMd8OIZRCyLqUHjTI7DbB7
bq2bEQkXbIpQoi39gNhBFL4wbBUhX5v+xkFYNNdGBafznmPftZHeLMzYrMBd6dpPxUNoVvD5utOD
a+DtIO4HXM6jjQByq/xOaP3xv9NxbfQvl4vAiQunjuZR5Ye/HkNl2g2zuRHlCkbtOU+HXgHKSrvH
nHDOftD3642TIJ0WLhcUoSoY13k6WAW1gsu2T2AzsZPnYrV00yGqrH2g4BSkaXE7iJ4L5cd17WXB
BsMxqGTYg0ErOMV9LtLng1hMtLIpvwYZ1tcpQj+gmlQ18mGiXqrimusHa2F/CRp309wcZr2CbXzj
4OIXRq3iytiMWrwvNlpoZb/e9j6uo7eX2Flh1lYFG/nTH3/P/INmJ2C1d8/5dcv2icikmAaRRTOH
sqsxGOfP07HrHoT6VYAKBqKzSu3DxuHcTVTsOXhJu19/fTkGIpVerJPJVSALBiLDYtd64+CgfCF6
CZZebIpwNL3dDbRZDKmCTTfIRsVsB5nc3UN+fYnvg2KUJisVXNCDP/5nUKOLzB9/32Sx7uI//pf/
7IQFoySLfmpl1/qeY5gcrLXo5lB6XNtfHxpo8LflB36YHB3wKsAc5AmQjrFrHTspuEXwJ8rPGSCr
c+DT09y1/Lht8jCp4zu7kTYnpYoL9utRDCJXAWD46nhP9tOyuIv1ChZia0OPz7dg0JTdyU0nrt3j
zBXABvRFKT/yh6d8XPh2Bm34JPgoiMDQ3gVD/XY89RfmYWl9Lf4HwQoqIU2dYE+Uzcvuv42wyH99
UQyhCEiCFI1UGbIc1T9yNP98b4kWr/SP/nrbTEChLrtb2NcqUk17KkATu9O38c4rCILQ2D0AqVcR
AnXttV2jLaETFuYraMhlzdIluOTdKJtFqMJDukxie1wwdJJg4VYw12g3ymauVbAXroL4wJ3b9Kkr
O9frjI4YaWG2Vdj63hgWSzEDJ1XhDt2CVytMtorr9COyL8VIVfAiy67swM5GTu1DbB+6QqLhXenB
aQtajBjkCg7ZS5FXzLnW9hzqJgcBoOhpW3bqn8dJWmvafoFzAhaj/Mi/jb0DRFwVVJaboMam+5ek
dgjtBMdTfs5dgRitDbKnkSO4VM+Fo6giSFdBDEHQ83QKlCSkApCNl8q/xYenrNbPksKOfBm9gjX6
j0/tQfvTY/v8v9bE5oHxURsc7n/QPI1N+z4EhuH2qurbVbd976v9gj/6x9T0JTQ4SrtV77Co72NH
n0WP3t2OErcfLQl2v34v6/DXfQmI8kAtd47Ya7AvNoiP6TuCfBU/Q/AMwuSNf/MuWKZH+TdEEw4/
08sr/2CR5cPJr7/Z6gd3xk+Oe5ivkY5LTT83YjuLg2JuCRH1Y0jDzw26Ba6eAjBtEHjllkDwbI9y
hACjji6Hn5vzSy72GHRFD/TjtPfPjX0rTkLRR9EV2qAgwaQiQ2OY5BSO3ayfe8YdjtvkkBB6KoQ9
WP3sz/bjyQ/ubvaMfbARdVMx6ftigWGXJXSVlFcdux99UBMuDWiVY6Ad/aI5TDR+VgjRAedar7pM
P/q4PqXRMEjJ2BWM9ilwbPlF7NuTaTx+2tkZcTvQHucorVL+Qd/AfrXvkIhOQZzfeuxfd0vJGwzk
j9xSezv76Bban//b2aZfzVeMXWddzHhWEDPQbTu1a58OPYsKRm67tYHtLmzkEQrb8ugy3FvZHzQZ
XcA+Y0o7hYOF4/f9ffaDA18E/kiYo91ImxzD217W9ou+lmy6YYFje5IVZowk+e5B3/Pf3h75DuSM
VxzWenPY/Q3b5mYQBIF/jIMuCx+j7Hkreobvw+ubAGEi0CwmUZTy3/cDnLEn25kVB64gpv8QE9Mf
3E3lp0v6YeLao3Ey3Y0lzlAVtO5+bgtBjcKwFSSTmlParxUyX1VULZuAhYslGaWCuYKBfQpGxW9W
Rc1yEDu1Hnmjghk5jlp+3lAT9hXh3VUUQTHSkxrd2ie1wYdP+9tBqgKgcYmejz8+cEglihqlLxdG
Ln46qQqMw5UdFrevVEW+8jqPJ/n60JxRUiy/DNtw7jo4QNNKSgVLvA27ToxdgT9zTQlmPj1ekgrO
dc8uAtChMpZf5779bAdHR0SrYJVh1sIGOdjLVcAQUDsYOYtiZlzSK7jrGNjOD890Fbjzm3FYBEVJ
RgWf7g5fESWXk5lls5Lx50euilSFaNAdwnROGJLPK7jQoqJf2nwOIKHbIWZjN9TGsZAq2B33U9s5
LEHIQud2LFzj/Nd983t75hyvNNiMKoZ2ACjuxtn6WFXMGPSScAsPzZxchUV6WD+NTyxHFbIuj844
JQ4qrEcVpu6W9GCwqF2msL/C2t9qbUgmQZq9nMz9xwll8Ao+wMsDrzPfTqYAhv5W2/1f59RDDbUK
ONUgpCDp5qfsDZmxKnyfvjMaueNa206KZbgNXOT75+xHc20vqzaYOnMybj6r9u3/btXc9r8UJSJY
6RVkCza3is0Hih33//63/5HM7dyudeMclgEzuIAo49m7r1awhySddKUKmsS9A3mtDgmjyDwwUGhV
RI+GsgYM1O/cnu+2e/K3c8cOaB3GW32EDGkXAI6iLwA9ucs/9DygIQ8LeG/PCSOdYnIDnXmStBV8
vGs7c2KnUCqXhMQ7YvblX+HOrrtO/Rnlw3qSZLvxttmkzTPeLNy9nfhBsGdyYuQKbFDPDtPpgVuz
XZo3L66/LrEEt2tLOC+bXNp/hf9vydwPcfZkF77e7pdf9zYoEzpkGDc476YdPwFS3w268Q92v5R5
wiRz3GLatQoHTMyWPHHBRlYhMChYkMD8yI8Whq4iQG7ZOdiVUzdmFe5M62B3VEH5Og88EN5FBEEV
zsNu3NMc5yqiN7RDDiVJqoDWUEUYoeiRFQvWx9XZn097XQD8c3bHbWv1K7gXr9jHB99PqgI21rfp
4usfMdWqYMELDa5EEHwKXp/0an31B0s1d+jTpoGoXBW8ELkK6NhW/OXaSdNkY01vxgunaEGqcPW3
T+llz8VMilyJ5UPIzxnZo83074Mnivn7+1GuQg31nlhxuz4t9mWQnDKG8jGi5OeP03ahHh3kk9Hk
ETpgQtViaxWOUg1V8ISbgm6aTGuPTjxxThp5MHG79fz16/Rh8OoT3qzive0jNlElPSCpy0YF49Kc
VmQXd0uwcS+qcP0HdtErko0KnHESR2mtDdAHilNWPMZVaJFvdycuTDr94+/u2Mv3V0WrhiPJC/Rt
nlAE4YqGMxW4+9sX2N4CtX/dypT/2/5LKLBV3gxY9t3m9j+2pLyBa5V1+99hTfkUNq0KqVcqML8H
7vxEPolGbzKqXZauW/S7pJ3p2+Ief913PwV6+yfcBVsMIcBs2wsKAV0VpqWJGv9hnFjBzTYIXGSV
Tt6cVZQQW4FwN/71egwkyp/82ynHowo3YFOpFJh4bKMDzObUc6rQDqdl9O4wFq6nKgTEO86sEIlU
UZ7qoI8sGCyjFyyl0Bnb9KA+qpu/qv/3g45+h+jveVpDADw/Hr8CX+Zl/E3pWHxs4V9+Q1wLWMSo
8FFEf2Pc0FJ1ISLPQqniGK37807yxRgt7JcdunmH/vM53p+7+7PCS4DKLv8W1+RPn/CpdiNtAt0q
pARa05gCFEmbEzeUVEVrnpvxstay3TFIj2LshaOze5tfd+tvnAPNlyqEwh5tH9BjMZVchXN8Y1PZ
2r3z5gtWcWbFAn8dU3QvNipCqHn3qF9f3jsnfSaoOXm5gBWv4AF2SBZVvMKxlJxUTXXAPVTCqeA4
ckklZO1PowaqAMdu44SLsUs27j/XPiRE4wnKO9sUgzix5EOpfLUyf1rwU4Dwl/8o98Gc1jaFnUqz
xSrGBVWwG2YTx1aBQ7rPaE5wMNkKduZnPq+zTbl0spQScWHiVSSJj5xMuYpaW0uAQkS6bndo9+et
YXQNA1l0+kZSG1O1KtqFvPBtBxtRZZwTP4hrtxk1bvzFk24cnd1VujbSzJjwRzRztnZz/J6l+usC
ny2H6J8w1IknwrMqbusqjEcTtNpB4ya5guPYjO11Uc2lCsWmFhiq8W7zCYtUBVCgJQKyA7p8FfiY
9jNFlCLBowr19RefnPv3QBe0Ch2eju3OhWdyyg4Ybx77t5Ou3QykesE0AyzYfdDvWZO3hx0AMwHi
VNgaUhWNCQXakLpxvpvi1gvUdr/++ozvxoeuZQXZyoc4O5ysXMUJeUTgbo3Cf+HDQQZ8axn+umvg
FEuy7KWw/zbiw7/GCio868+U79s7uTsOqKsUFroKVOunLDmA+MpVYKDu//g/KLrlhXOHjNP73Ren
6KyFb/XyYV/JeJdkOO7vot3G2GtT/SbT7GXXPbvkNP79/wEAAP//</cx:binary>
              </cx:geoCache>
            </cx:geography>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1.jpeg"/><Relationship Id="rId7" Type="http://schemas.openxmlformats.org/officeDocument/2006/relationships/chart" Target="../charts/chart4.xml"/><Relationship Id="rId2" Type="http://schemas.openxmlformats.org/officeDocument/2006/relationships/hyperlink" Target="#'PIVOT T'!A1"/><Relationship Id="rId1" Type="http://schemas.openxmlformats.org/officeDocument/2006/relationships/hyperlink" Target="#Data!A1"/><Relationship Id="rId6" Type="http://schemas.openxmlformats.org/officeDocument/2006/relationships/chart" Target="../charts/chart3.xml"/><Relationship Id="rId5" Type="http://schemas.openxmlformats.org/officeDocument/2006/relationships/chart" Target="../charts/chart2.xml"/><Relationship Id="rId10" Type="http://schemas.openxmlformats.org/officeDocument/2006/relationships/chart" Target="../charts/chart6.xml"/><Relationship Id="rId4" Type="http://schemas.openxmlformats.org/officeDocument/2006/relationships/chart" Target="../charts/chart1.xm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328943</xdr:colOff>
      <xdr:row>34</xdr:row>
      <xdr:rowOff>13241</xdr:rowOff>
    </xdr:from>
    <xdr:to>
      <xdr:col>14</xdr:col>
      <xdr:colOff>565840</xdr:colOff>
      <xdr:row>46</xdr:row>
      <xdr:rowOff>75446</xdr:rowOff>
    </xdr:to>
    <xdr:sp macro="" textlink="">
      <xdr:nvSpPr>
        <xdr:cNvPr id="84" name="Rectangle: Rounded Corners 83">
          <a:extLst>
            <a:ext uri="{FF2B5EF4-FFF2-40B4-BE49-F238E27FC236}">
              <a16:creationId xmlns:a16="http://schemas.microsoft.com/office/drawing/2014/main" id="{E199F5AD-4269-415E-97D5-85365721FB6F}"/>
            </a:ext>
          </a:extLst>
        </xdr:cNvPr>
        <xdr:cNvSpPr/>
      </xdr:nvSpPr>
      <xdr:spPr>
        <a:xfrm>
          <a:off x="5217814" y="6169597"/>
          <a:ext cx="3903551" cy="2235037"/>
        </a:xfrm>
        <a:prstGeom prst="roundRect">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505485</xdr:colOff>
      <xdr:row>11</xdr:row>
      <xdr:rowOff>90534</xdr:rowOff>
    </xdr:from>
    <xdr:to>
      <xdr:col>4</xdr:col>
      <xdr:colOff>128257</xdr:colOff>
      <xdr:row>12</xdr:row>
      <xdr:rowOff>143345</xdr:rowOff>
    </xdr:to>
    <xdr:sp macro="" textlink="">
      <xdr:nvSpPr>
        <xdr:cNvPr id="6" name="Rectangle: Rounded Corners 5">
          <a:extLst>
            <a:ext uri="{FF2B5EF4-FFF2-40B4-BE49-F238E27FC236}">
              <a16:creationId xmlns:a16="http://schemas.microsoft.com/office/drawing/2014/main" id="{C344C98A-2723-412A-A6F7-52853B3563A1}"/>
            </a:ext>
          </a:extLst>
        </xdr:cNvPr>
        <xdr:cNvSpPr/>
      </xdr:nvSpPr>
      <xdr:spPr>
        <a:xfrm>
          <a:off x="505485" y="2082296"/>
          <a:ext cx="2067208" cy="233881"/>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357613</xdr:colOff>
      <xdr:row>23</xdr:row>
      <xdr:rowOff>26821</xdr:rowOff>
    </xdr:from>
    <xdr:to>
      <xdr:col>14</xdr:col>
      <xdr:colOff>576405</xdr:colOff>
      <xdr:row>33</xdr:row>
      <xdr:rowOff>48285</xdr:rowOff>
    </xdr:to>
    <xdr:sp macro="" textlink="">
      <xdr:nvSpPr>
        <xdr:cNvPr id="90" name="Rectangle: Rounded Corners 89">
          <a:extLst>
            <a:ext uri="{FF2B5EF4-FFF2-40B4-BE49-F238E27FC236}">
              <a16:creationId xmlns:a16="http://schemas.microsoft.com/office/drawing/2014/main" id="{A82A8374-E880-4176-8FD4-2BC2DBDDF0CC}"/>
            </a:ext>
          </a:extLst>
        </xdr:cNvPr>
        <xdr:cNvSpPr/>
      </xdr:nvSpPr>
      <xdr:spPr>
        <a:xfrm>
          <a:off x="6468702" y="4191415"/>
          <a:ext cx="2663228" cy="1832157"/>
        </a:xfrm>
        <a:prstGeom prst="roundRect">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303225</xdr:colOff>
      <xdr:row>1</xdr:row>
      <xdr:rowOff>167830</xdr:rowOff>
    </xdr:from>
    <xdr:to>
      <xdr:col>14</xdr:col>
      <xdr:colOff>672927</xdr:colOff>
      <xdr:row>4</xdr:row>
      <xdr:rowOff>167640</xdr:rowOff>
    </xdr:to>
    <xdr:sp macro="" textlink="">
      <xdr:nvSpPr>
        <xdr:cNvPr id="2" name="Rectangle: Rounded Corners 1">
          <a:extLst>
            <a:ext uri="{FF2B5EF4-FFF2-40B4-BE49-F238E27FC236}">
              <a16:creationId xmlns:a16="http://schemas.microsoft.com/office/drawing/2014/main" id="{7EE21F87-68A1-455C-B0D8-0A09105F6FF5}"/>
            </a:ext>
          </a:extLst>
        </xdr:cNvPr>
        <xdr:cNvSpPr/>
      </xdr:nvSpPr>
      <xdr:spPr>
        <a:xfrm>
          <a:off x="303225" y="345630"/>
          <a:ext cx="8904102" cy="533210"/>
        </a:xfrm>
        <a:prstGeom prst="roundRect">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480060</xdr:colOff>
      <xdr:row>2</xdr:row>
      <xdr:rowOff>53340</xdr:rowOff>
    </xdr:from>
    <xdr:to>
      <xdr:col>7</xdr:col>
      <xdr:colOff>403860</xdr:colOff>
      <xdr:row>4</xdr:row>
      <xdr:rowOff>60960</xdr:rowOff>
    </xdr:to>
    <xdr:sp macro="" textlink="">
      <xdr:nvSpPr>
        <xdr:cNvPr id="3" name="TextBox 2">
          <a:extLst>
            <a:ext uri="{FF2B5EF4-FFF2-40B4-BE49-F238E27FC236}">
              <a16:creationId xmlns:a16="http://schemas.microsoft.com/office/drawing/2014/main" id="{7C31C42D-5606-490A-B8E8-47BE3230EAA0}"/>
            </a:ext>
          </a:extLst>
        </xdr:cNvPr>
        <xdr:cNvSpPr txBox="1"/>
      </xdr:nvSpPr>
      <xdr:spPr>
        <a:xfrm>
          <a:off x="1089660" y="419100"/>
          <a:ext cx="3581400" cy="3733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Arial Narrow" panose="020B0606020202030204" pitchFamily="34" charset="0"/>
            </a:rPr>
            <a:t>Executive</a:t>
          </a:r>
          <a:r>
            <a:rPr lang="en-US" sz="1600" baseline="0">
              <a:latin typeface="Arial Narrow" panose="020B0606020202030204" pitchFamily="34" charset="0"/>
            </a:rPr>
            <a:t> Summary &amp; Profitability Dashboard</a:t>
          </a:r>
          <a:endParaRPr lang="en-US" sz="1600">
            <a:latin typeface="Arial Narrow" panose="020B0606020202030204" pitchFamily="34" charset="0"/>
          </a:endParaRPr>
        </a:p>
      </xdr:txBody>
    </xdr:sp>
    <xdr:clientData/>
  </xdr:twoCellAnchor>
  <xdr:twoCellAnchor>
    <xdr:from>
      <xdr:col>13</xdr:col>
      <xdr:colOff>228449</xdr:colOff>
      <xdr:row>2</xdr:row>
      <xdr:rowOff>75596</xdr:rowOff>
    </xdr:from>
    <xdr:to>
      <xdr:col>14</xdr:col>
      <xdr:colOff>472289</xdr:colOff>
      <xdr:row>3</xdr:row>
      <xdr:rowOff>151796</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47672CE3-9945-4A3A-B66A-3045F5435C4A}"/>
            </a:ext>
          </a:extLst>
        </xdr:cNvPr>
        <xdr:cNvSpPr/>
      </xdr:nvSpPr>
      <xdr:spPr>
        <a:xfrm>
          <a:off x="8172865" y="437735"/>
          <a:ext cx="854949" cy="257269"/>
        </a:xfrm>
        <a:prstGeom prst="roundRect">
          <a:avLst/>
        </a:prstGeom>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Data</a:t>
          </a:r>
        </a:p>
      </xdr:txBody>
    </xdr:sp>
    <xdr:clientData/>
  </xdr:twoCellAnchor>
  <xdr:twoCellAnchor>
    <xdr:from>
      <xdr:col>11</xdr:col>
      <xdr:colOff>304875</xdr:colOff>
      <xdr:row>2</xdr:row>
      <xdr:rowOff>90685</xdr:rowOff>
    </xdr:from>
    <xdr:to>
      <xdr:col>13</xdr:col>
      <xdr:colOff>68655</xdr:colOff>
      <xdr:row>3</xdr:row>
      <xdr:rowOff>166885</xdr:rowOff>
    </xdr:to>
    <xdr:sp macro="" textlink="">
      <xdr:nvSpPr>
        <xdr:cNvPr id="25" name="Rectangle: Rounded Corners 24">
          <a:hlinkClick xmlns:r="http://schemas.openxmlformats.org/officeDocument/2006/relationships" r:id="rId2"/>
          <a:extLst>
            <a:ext uri="{FF2B5EF4-FFF2-40B4-BE49-F238E27FC236}">
              <a16:creationId xmlns:a16="http://schemas.microsoft.com/office/drawing/2014/main" id="{846D54B3-6E1D-43C8-942C-1D2C0BC442B4}"/>
            </a:ext>
          </a:extLst>
        </xdr:cNvPr>
        <xdr:cNvSpPr/>
      </xdr:nvSpPr>
      <xdr:spPr>
        <a:xfrm>
          <a:off x="7027073" y="452824"/>
          <a:ext cx="985998" cy="257269"/>
        </a:xfrm>
        <a:prstGeom prst="roundRect">
          <a:avLst/>
        </a:prstGeom>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Pivot</a:t>
          </a:r>
          <a:r>
            <a:rPr lang="en-US" sz="1100" baseline="0"/>
            <a:t> table</a:t>
          </a:r>
          <a:endParaRPr lang="en-US" sz="1100"/>
        </a:p>
      </xdr:txBody>
    </xdr:sp>
    <xdr:clientData/>
  </xdr:twoCellAnchor>
  <xdr:twoCellAnchor>
    <xdr:from>
      <xdr:col>0</xdr:col>
      <xdr:colOff>415831</xdr:colOff>
      <xdr:row>5</xdr:row>
      <xdr:rowOff>134582</xdr:rowOff>
    </xdr:from>
    <xdr:to>
      <xdr:col>2</xdr:col>
      <xdr:colOff>533400</xdr:colOff>
      <xdr:row>10</xdr:row>
      <xdr:rowOff>60960</xdr:rowOff>
    </xdr:to>
    <xdr:grpSp>
      <xdr:nvGrpSpPr>
        <xdr:cNvPr id="46" name="Group 45">
          <a:extLst>
            <a:ext uri="{FF2B5EF4-FFF2-40B4-BE49-F238E27FC236}">
              <a16:creationId xmlns:a16="http://schemas.microsoft.com/office/drawing/2014/main" id="{B95DD1C4-2B51-42C4-85F7-32E68ACCA4F5}"/>
            </a:ext>
          </a:extLst>
        </xdr:cNvPr>
        <xdr:cNvGrpSpPr/>
      </xdr:nvGrpSpPr>
      <xdr:grpSpPr>
        <a:xfrm>
          <a:off x="434119" y="1059092"/>
          <a:ext cx="1398673" cy="847840"/>
          <a:chOff x="263431" y="896582"/>
          <a:chExt cx="1336769" cy="840778"/>
        </a:xfrm>
        <a:solidFill>
          <a:schemeClr val="bg1"/>
        </a:solidFill>
      </xdr:grpSpPr>
      <xdr:sp macro="" textlink="">
        <xdr:nvSpPr>
          <xdr:cNvPr id="47" name="Rectangle: Rounded Corners 46">
            <a:extLst>
              <a:ext uri="{FF2B5EF4-FFF2-40B4-BE49-F238E27FC236}">
                <a16:creationId xmlns:a16="http://schemas.microsoft.com/office/drawing/2014/main" id="{EA17D126-2DCB-4552-80B4-C54EEBF80F02}"/>
              </a:ext>
            </a:extLst>
          </xdr:cNvPr>
          <xdr:cNvSpPr/>
        </xdr:nvSpPr>
        <xdr:spPr>
          <a:xfrm>
            <a:off x="290166" y="896582"/>
            <a:ext cx="1310034" cy="840778"/>
          </a:xfrm>
          <a:prstGeom prst="roundRect">
            <a:avLst/>
          </a:prstGeom>
          <a:grp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TextBox 47">
            <a:extLst>
              <a:ext uri="{FF2B5EF4-FFF2-40B4-BE49-F238E27FC236}">
                <a16:creationId xmlns:a16="http://schemas.microsoft.com/office/drawing/2014/main" id="{853436C8-6CC9-47A7-99DA-86048CA3234C}"/>
              </a:ext>
            </a:extLst>
          </xdr:cNvPr>
          <xdr:cNvSpPr txBox="1"/>
        </xdr:nvSpPr>
        <xdr:spPr>
          <a:xfrm>
            <a:off x="290166" y="975901"/>
            <a:ext cx="1263247" cy="26968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Total_Revenue</a:t>
            </a:r>
          </a:p>
        </xdr:txBody>
      </xdr:sp>
      <xdr:sp macro="" textlink="">
        <xdr:nvSpPr>
          <xdr:cNvPr id="49" name="TextBox 48">
            <a:extLst>
              <a:ext uri="{FF2B5EF4-FFF2-40B4-BE49-F238E27FC236}">
                <a16:creationId xmlns:a16="http://schemas.microsoft.com/office/drawing/2014/main" id="{5574BC8A-6702-4B8E-B128-6BFFA6756820}"/>
              </a:ext>
            </a:extLst>
          </xdr:cNvPr>
          <xdr:cNvSpPr txBox="1"/>
        </xdr:nvSpPr>
        <xdr:spPr>
          <a:xfrm>
            <a:off x="263431" y="1332835"/>
            <a:ext cx="1263247" cy="29347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chemeClr val="accent1"/>
                </a:solidFill>
                <a:effectLst/>
                <a:latin typeface="+mn-lt"/>
                <a:ea typeface="+mn-ea"/>
                <a:cs typeface="+mn-cs"/>
              </a:rPr>
              <a:t>645223</a:t>
            </a:r>
            <a:r>
              <a:rPr lang="en-US" sz="1800">
                <a:solidFill>
                  <a:schemeClr val="tx2"/>
                </a:solidFill>
              </a:rPr>
              <a:t> </a:t>
            </a:r>
            <a:endParaRPr lang="en-US" sz="1100">
              <a:solidFill>
                <a:schemeClr val="tx2"/>
              </a:solidFill>
            </a:endParaRPr>
          </a:p>
        </xdr:txBody>
      </xdr:sp>
    </xdr:grpSp>
    <xdr:clientData/>
  </xdr:twoCellAnchor>
  <xdr:twoCellAnchor>
    <xdr:from>
      <xdr:col>3</xdr:col>
      <xdr:colOff>34831</xdr:colOff>
      <xdr:row>5</xdr:row>
      <xdr:rowOff>165062</xdr:rowOff>
    </xdr:from>
    <xdr:to>
      <xdr:col>5</xdr:col>
      <xdr:colOff>152400</xdr:colOff>
      <xdr:row>10</xdr:row>
      <xdr:rowOff>91440</xdr:rowOff>
    </xdr:to>
    <xdr:grpSp>
      <xdr:nvGrpSpPr>
        <xdr:cNvPr id="54" name="Group 53">
          <a:extLst>
            <a:ext uri="{FF2B5EF4-FFF2-40B4-BE49-F238E27FC236}">
              <a16:creationId xmlns:a16="http://schemas.microsoft.com/office/drawing/2014/main" id="{0C8B97F2-37C4-4FCF-96AF-3958C5642914}"/>
            </a:ext>
          </a:extLst>
        </xdr:cNvPr>
        <xdr:cNvGrpSpPr/>
      </xdr:nvGrpSpPr>
      <xdr:grpSpPr>
        <a:xfrm>
          <a:off x="1948868" y="1089572"/>
          <a:ext cx="1397149" cy="849364"/>
          <a:chOff x="263431" y="896582"/>
          <a:chExt cx="1336769" cy="840778"/>
        </a:xfrm>
        <a:solidFill>
          <a:schemeClr val="bg1"/>
        </a:solidFill>
      </xdr:grpSpPr>
      <xdr:sp macro="" textlink="">
        <xdr:nvSpPr>
          <xdr:cNvPr id="55" name="Rectangle: Rounded Corners 54">
            <a:extLst>
              <a:ext uri="{FF2B5EF4-FFF2-40B4-BE49-F238E27FC236}">
                <a16:creationId xmlns:a16="http://schemas.microsoft.com/office/drawing/2014/main" id="{1466DE52-B636-404A-B1D8-13286D33CD89}"/>
              </a:ext>
            </a:extLst>
          </xdr:cNvPr>
          <xdr:cNvSpPr/>
        </xdr:nvSpPr>
        <xdr:spPr>
          <a:xfrm>
            <a:off x="290166" y="896582"/>
            <a:ext cx="1310034" cy="840778"/>
          </a:xfrm>
          <a:prstGeom prst="roundRect">
            <a:avLst/>
          </a:prstGeom>
          <a:grp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TextBox 55">
            <a:extLst>
              <a:ext uri="{FF2B5EF4-FFF2-40B4-BE49-F238E27FC236}">
                <a16:creationId xmlns:a16="http://schemas.microsoft.com/office/drawing/2014/main" id="{60CA4905-0BBB-4785-97C4-C3C9641A1812}"/>
              </a:ext>
            </a:extLst>
          </xdr:cNvPr>
          <xdr:cNvSpPr txBox="1"/>
        </xdr:nvSpPr>
        <xdr:spPr>
          <a:xfrm>
            <a:off x="290166" y="975901"/>
            <a:ext cx="1263247" cy="26968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t>Total_Gross</a:t>
            </a:r>
            <a:r>
              <a:rPr lang="en-US" sz="1050" b="1" baseline="0"/>
              <a:t>_Profit</a:t>
            </a:r>
            <a:endParaRPr lang="en-US" sz="1050" b="1"/>
          </a:p>
        </xdr:txBody>
      </xdr:sp>
      <xdr:sp macro="" textlink="'PIVOT T'!D4">
        <xdr:nvSpPr>
          <xdr:cNvPr id="57" name="TextBox 56">
            <a:extLst>
              <a:ext uri="{FF2B5EF4-FFF2-40B4-BE49-F238E27FC236}">
                <a16:creationId xmlns:a16="http://schemas.microsoft.com/office/drawing/2014/main" id="{FE327EDD-E985-4E0F-A286-5317F9888AD9}"/>
              </a:ext>
            </a:extLst>
          </xdr:cNvPr>
          <xdr:cNvSpPr txBox="1"/>
        </xdr:nvSpPr>
        <xdr:spPr>
          <a:xfrm>
            <a:off x="263431" y="1332835"/>
            <a:ext cx="1263247" cy="29347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33636EE-DB80-4133-90BE-9A34A1DE7AB5}" type="TxLink">
              <a:rPr lang="en-US" sz="1800" b="0" i="0" u="none" strike="noStrike">
                <a:solidFill>
                  <a:schemeClr val="accent1"/>
                </a:solidFill>
                <a:effectLst/>
                <a:latin typeface="+mn-lt"/>
                <a:ea typeface="+mn-ea"/>
                <a:cs typeface="+mn-cs"/>
              </a:rPr>
              <a:pPr marL="0" indent="0" algn="ctr"/>
              <a:t>7362</a:t>
            </a:fld>
            <a:endParaRPr lang="en-US" sz="1800" b="0" i="0" u="none" strike="noStrike">
              <a:solidFill>
                <a:schemeClr val="accent1"/>
              </a:solidFill>
              <a:effectLst/>
              <a:latin typeface="+mn-lt"/>
              <a:ea typeface="+mn-ea"/>
              <a:cs typeface="+mn-cs"/>
            </a:endParaRPr>
          </a:p>
        </xdr:txBody>
      </xdr:sp>
    </xdr:grpSp>
    <xdr:clientData/>
  </xdr:twoCellAnchor>
  <xdr:twoCellAnchor>
    <xdr:from>
      <xdr:col>5</xdr:col>
      <xdr:colOff>263431</xdr:colOff>
      <xdr:row>6</xdr:row>
      <xdr:rowOff>12662</xdr:rowOff>
    </xdr:from>
    <xdr:to>
      <xdr:col>7</xdr:col>
      <xdr:colOff>381000</xdr:colOff>
      <xdr:row>10</xdr:row>
      <xdr:rowOff>121920</xdr:rowOff>
    </xdr:to>
    <xdr:grpSp>
      <xdr:nvGrpSpPr>
        <xdr:cNvPr id="58" name="Group 57">
          <a:extLst>
            <a:ext uri="{FF2B5EF4-FFF2-40B4-BE49-F238E27FC236}">
              <a16:creationId xmlns:a16="http://schemas.microsoft.com/office/drawing/2014/main" id="{6D4E240D-DE6A-4D76-83E5-2A33BEA68AF0}"/>
            </a:ext>
          </a:extLst>
        </xdr:cNvPr>
        <xdr:cNvGrpSpPr/>
      </xdr:nvGrpSpPr>
      <xdr:grpSpPr>
        <a:xfrm>
          <a:off x="3463144" y="1120245"/>
          <a:ext cx="1397150" cy="849171"/>
          <a:chOff x="263431" y="896582"/>
          <a:chExt cx="1336769" cy="840778"/>
        </a:xfrm>
        <a:solidFill>
          <a:schemeClr val="bg1"/>
        </a:solidFill>
      </xdr:grpSpPr>
      <xdr:sp macro="" textlink="">
        <xdr:nvSpPr>
          <xdr:cNvPr id="59" name="Rectangle: Rounded Corners 58">
            <a:extLst>
              <a:ext uri="{FF2B5EF4-FFF2-40B4-BE49-F238E27FC236}">
                <a16:creationId xmlns:a16="http://schemas.microsoft.com/office/drawing/2014/main" id="{020258DD-4FE6-4AFD-A654-4113DC0C8420}"/>
              </a:ext>
            </a:extLst>
          </xdr:cNvPr>
          <xdr:cNvSpPr/>
        </xdr:nvSpPr>
        <xdr:spPr>
          <a:xfrm>
            <a:off x="290166" y="896582"/>
            <a:ext cx="1310034" cy="840778"/>
          </a:xfrm>
          <a:prstGeom prst="roundRect">
            <a:avLst/>
          </a:prstGeom>
          <a:grp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TextBox 59">
            <a:extLst>
              <a:ext uri="{FF2B5EF4-FFF2-40B4-BE49-F238E27FC236}">
                <a16:creationId xmlns:a16="http://schemas.microsoft.com/office/drawing/2014/main" id="{64DE1967-280B-44D8-9C0B-C66D993FEB3F}"/>
              </a:ext>
            </a:extLst>
          </xdr:cNvPr>
          <xdr:cNvSpPr txBox="1"/>
        </xdr:nvSpPr>
        <xdr:spPr>
          <a:xfrm>
            <a:off x="290166" y="975901"/>
            <a:ext cx="1263247" cy="26968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t>Total_Margin_Profit</a:t>
            </a:r>
          </a:p>
        </xdr:txBody>
      </xdr:sp>
      <xdr:sp macro="" textlink="'PIVOT T'!J4">
        <xdr:nvSpPr>
          <xdr:cNvPr id="61" name="TextBox 60">
            <a:extLst>
              <a:ext uri="{FF2B5EF4-FFF2-40B4-BE49-F238E27FC236}">
                <a16:creationId xmlns:a16="http://schemas.microsoft.com/office/drawing/2014/main" id="{58A4947C-C007-42F1-80B3-1143661791F6}"/>
              </a:ext>
            </a:extLst>
          </xdr:cNvPr>
          <xdr:cNvSpPr txBox="1"/>
        </xdr:nvSpPr>
        <xdr:spPr>
          <a:xfrm>
            <a:off x="263431" y="1332835"/>
            <a:ext cx="1263247" cy="29347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633BF3-5D4D-4C56-BB7F-D68C96B0E28D}" type="TxLink">
              <a:rPr lang="en-US" sz="1800" b="0" i="0" u="none" strike="noStrike">
                <a:solidFill>
                  <a:schemeClr val="accent1"/>
                </a:solidFill>
                <a:effectLst/>
                <a:latin typeface="+mn-lt"/>
                <a:ea typeface="+mn-ea"/>
                <a:cs typeface="+mn-cs"/>
              </a:rPr>
              <a:pPr marL="0" indent="0" algn="ctr"/>
              <a:t>49.42%</a:t>
            </a:fld>
            <a:endParaRPr lang="en-US" sz="1800" b="0" i="0" u="none" strike="noStrike">
              <a:solidFill>
                <a:schemeClr val="accent1"/>
              </a:solidFill>
              <a:effectLst/>
              <a:latin typeface="+mn-lt"/>
              <a:ea typeface="+mn-ea"/>
              <a:cs typeface="+mn-cs"/>
            </a:endParaRPr>
          </a:p>
        </xdr:txBody>
      </xdr:sp>
    </xdr:grpSp>
    <xdr:clientData/>
  </xdr:twoCellAnchor>
  <xdr:twoCellAnchor>
    <xdr:from>
      <xdr:col>7</xdr:col>
      <xdr:colOff>499651</xdr:colOff>
      <xdr:row>5</xdr:row>
      <xdr:rowOff>172682</xdr:rowOff>
    </xdr:from>
    <xdr:to>
      <xdr:col>10</xdr:col>
      <xdr:colOff>7620</xdr:colOff>
      <xdr:row>10</xdr:row>
      <xdr:rowOff>99060</xdr:rowOff>
    </xdr:to>
    <xdr:grpSp>
      <xdr:nvGrpSpPr>
        <xdr:cNvPr id="62" name="Group 61">
          <a:extLst>
            <a:ext uri="{FF2B5EF4-FFF2-40B4-BE49-F238E27FC236}">
              <a16:creationId xmlns:a16="http://schemas.microsoft.com/office/drawing/2014/main" id="{C15441D0-76EF-42AF-92C1-3D5A3B565698}"/>
            </a:ext>
          </a:extLst>
        </xdr:cNvPr>
        <xdr:cNvGrpSpPr/>
      </xdr:nvGrpSpPr>
      <xdr:grpSpPr>
        <a:xfrm>
          <a:off x="4985041" y="1097192"/>
          <a:ext cx="1397621" cy="849364"/>
          <a:chOff x="263431" y="896582"/>
          <a:chExt cx="1336769" cy="840778"/>
        </a:xfrm>
        <a:solidFill>
          <a:schemeClr val="bg1"/>
        </a:solidFill>
      </xdr:grpSpPr>
      <xdr:sp macro="" textlink="">
        <xdr:nvSpPr>
          <xdr:cNvPr id="63" name="Rectangle: Rounded Corners 62">
            <a:extLst>
              <a:ext uri="{FF2B5EF4-FFF2-40B4-BE49-F238E27FC236}">
                <a16:creationId xmlns:a16="http://schemas.microsoft.com/office/drawing/2014/main" id="{C60EEC9B-BF40-4309-92D0-248851E1ADF6}"/>
              </a:ext>
            </a:extLst>
          </xdr:cNvPr>
          <xdr:cNvSpPr/>
        </xdr:nvSpPr>
        <xdr:spPr>
          <a:xfrm>
            <a:off x="290166" y="896582"/>
            <a:ext cx="1310034" cy="840778"/>
          </a:xfrm>
          <a:prstGeom prst="roundRect">
            <a:avLst/>
          </a:prstGeom>
          <a:grp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4" name="TextBox 63">
            <a:extLst>
              <a:ext uri="{FF2B5EF4-FFF2-40B4-BE49-F238E27FC236}">
                <a16:creationId xmlns:a16="http://schemas.microsoft.com/office/drawing/2014/main" id="{825353A3-86AB-45A4-8D55-52379A4CD9BC}"/>
              </a:ext>
            </a:extLst>
          </xdr:cNvPr>
          <xdr:cNvSpPr txBox="1"/>
        </xdr:nvSpPr>
        <xdr:spPr>
          <a:xfrm>
            <a:off x="290166" y="975901"/>
            <a:ext cx="1263247" cy="26968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dk1"/>
                </a:solidFill>
                <a:effectLst/>
                <a:latin typeface="+mn-lt"/>
                <a:ea typeface="+mn-ea"/>
                <a:cs typeface="+mn-cs"/>
              </a:rPr>
              <a:t>Total_Unit</a:t>
            </a:r>
            <a:r>
              <a:rPr lang="en-US" sz="1100" b="1" baseline="0">
                <a:solidFill>
                  <a:schemeClr val="dk1"/>
                </a:solidFill>
                <a:effectLst/>
                <a:latin typeface="+mn-lt"/>
                <a:ea typeface="+mn-ea"/>
                <a:cs typeface="+mn-cs"/>
              </a:rPr>
              <a:t>_Sold</a:t>
            </a:r>
            <a:endParaRPr lang="en-US" sz="1200" b="1"/>
          </a:p>
        </xdr:txBody>
      </xdr:sp>
      <xdr:sp macro="" textlink="'PIVOT T'!F4">
        <xdr:nvSpPr>
          <xdr:cNvPr id="65" name="TextBox 64">
            <a:extLst>
              <a:ext uri="{FF2B5EF4-FFF2-40B4-BE49-F238E27FC236}">
                <a16:creationId xmlns:a16="http://schemas.microsoft.com/office/drawing/2014/main" id="{D4FB640E-708D-493B-B84A-5D2ACE9666FD}"/>
              </a:ext>
            </a:extLst>
          </xdr:cNvPr>
          <xdr:cNvSpPr txBox="1"/>
        </xdr:nvSpPr>
        <xdr:spPr>
          <a:xfrm>
            <a:off x="263431" y="1332835"/>
            <a:ext cx="1263247" cy="29347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4AB5C4-DD62-4008-861D-70C505F9A487}" type="TxLink">
              <a:rPr lang="en-US" sz="1800" b="0" i="0" u="none" strike="noStrike">
                <a:solidFill>
                  <a:schemeClr val="accent1"/>
                </a:solidFill>
                <a:effectLst/>
                <a:latin typeface="+mn-lt"/>
                <a:ea typeface="+mn-ea"/>
                <a:cs typeface="+mn-cs"/>
              </a:rPr>
              <a:pPr marL="0" indent="0" algn="ctr"/>
              <a:t>861</a:t>
            </a:fld>
            <a:endParaRPr lang="en-US" sz="1800" b="0" i="0" u="none" strike="noStrike">
              <a:solidFill>
                <a:schemeClr val="accent1"/>
              </a:solidFill>
              <a:effectLst/>
              <a:latin typeface="+mn-lt"/>
              <a:ea typeface="+mn-ea"/>
              <a:cs typeface="+mn-cs"/>
            </a:endParaRPr>
          </a:p>
        </xdr:txBody>
      </xdr:sp>
    </xdr:grpSp>
    <xdr:clientData/>
  </xdr:twoCellAnchor>
  <xdr:twoCellAnchor>
    <xdr:from>
      <xdr:col>10</xdr:col>
      <xdr:colOff>223898</xdr:colOff>
      <xdr:row>5</xdr:row>
      <xdr:rowOff>127340</xdr:rowOff>
    </xdr:from>
    <xdr:to>
      <xdr:col>12</xdr:col>
      <xdr:colOff>341467</xdr:colOff>
      <xdr:row>10</xdr:row>
      <xdr:rowOff>53718</xdr:rowOff>
    </xdr:to>
    <xdr:grpSp>
      <xdr:nvGrpSpPr>
        <xdr:cNvPr id="66" name="Group 65">
          <a:extLst>
            <a:ext uri="{FF2B5EF4-FFF2-40B4-BE49-F238E27FC236}">
              <a16:creationId xmlns:a16="http://schemas.microsoft.com/office/drawing/2014/main" id="{3A86139F-8A04-413C-9F6A-05E6C3D1ED1A}"/>
            </a:ext>
          </a:extLst>
        </xdr:cNvPr>
        <xdr:cNvGrpSpPr/>
      </xdr:nvGrpSpPr>
      <xdr:grpSpPr>
        <a:xfrm>
          <a:off x="6608084" y="1051850"/>
          <a:ext cx="1398674" cy="847840"/>
          <a:chOff x="263431" y="896582"/>
          <a:chExt cx="1336769" cy="840778"/>
        </a:xfrm>
        <a:solidFill>
          <a:schemeClr val="bg1"/>
        </a:solidFill>
      </xdr:grpSpPr>
      <xdr:sp macro="" textlink="">
        <xdr:nvSpPr>
          <xdr:cNvPr id="67" name="Rectangle: Rounded Corners 66">
            <a:extLst>
              <a:ext uri="{FF2B5EF4-FFF2-40B4-BE49-F238E27FC236}">
                <a16:creationId xmlns:a16="http://schemas.microsoft.com/office/drawing/2014/main" id="{7C1CE962-E329-411E-ACAC-6E9DEC672726}"/>
              </a:ext>
            </a:extLst>
          </xdr:cNvPr>
          <xdr:cNvSpPr/>
        </xdr:nvSpPr>
        <xdr:spPr>
          <a:xfrm>
            <a:off x="290166" y="896582"/>
            <a:ext cx="1310034" cy="840778"/>
          </a:xfrm>
          <a:prstGeom prst="roundRect">
            <a:avLst/>
          </a:prstGeom>
          <a:grp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TextBox 67">
            <a:extLst>
              <a:ext uri="{FF2B5EF4-FFF2-40B4-BE49-F238E27FC236}">
                <a16:creationId xmlns:a16="http://schemas.microsoft.com/office/drawing/2014/main" id="{19E41893-4853-407C-AB27-AA476E8DF973}"/>
              </a:ext>
            </a:extLst>
          </xdr:cNvPr>
          <xdr:cNvSpPr txBox="1"/>
        </xdr:nvSpPr>
        <xdr:spPr>
          <a:xfrm>
            <a:off x="290166" y="975901"/>
            <a:ext cx="1263247" cy="26968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Total_Order</a:t>
            </a:r>
          </a:p>
        </xdr:txBody>
      </xdr:sp>
      <xdr:sp macro="" textlink="'PIVOT T'!H4">
        <xdr:nvSpPr>
          <xdr:cNvPr id="69" name="TextBox 68">
            <a:extLst>
              <a:ext uri="{FF2B5EF4-FFF2-40B4-BE49-F238E27FC236}">
                <a16:creationId xmlns:a16="http://schemas.microsoft.com/office/drawing/2014/main" id="{2FFAC4CA-F49C-4B91-921F-0B60EE5447B4}"/>
              </a:ext>
            </a:extLst>
          </xdr:cNvPr>
          <xdr:cNvSpPr txBox="1"/>
        </xdr:nvSpPr>
        <xdr:spPr>
          <a:xfrm>
            <a:off x="263431" y="1332835"/>
            <a:ext cx="1263247" cy="29347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1D0985B-F173-4D38-921A-7CC9669A9F6B}" type="TxLink">
              <a:rPr lang="en-US" sz="1800" b="0" i="0" u="none" strike="noStrike">
                <a:solidFill>
                  <a:schemeClr val="accent1"/>
                </a:solidFill>
                <a:effectLst/>
                <a:latin typeface="+mn-lt"/>
                <a:ea typeface="+mn-ea"/>
                <a:cs typeface="+mn-cs"/>
              </a:rPr>
              <a:pPr marL="0" indent="0" algn="ctr"/>
              <a:t>91</a:t>
            </a:fld>
            <a:endParaRPr lang="en-US" sz="1800" b="0" i="0" u="none" strike="noStrike">
              <a:solidFill>
                <a:schemeClr val="accent1"/>
              </a:solidFill>
              <a:effectLst/>
              <a:latin typeface="+mn-lt"/>
              <a:ea typeface="+mn-ea"/>
              <a:cs typeface="+mn-cs"/>
            </a:endParaRPr>
          </a:p>
        </xdr:txBody>
      </xdr:sp>
    </xdr:grpSp>
    <xdr:clientData/>
  </xdr:twoCellAnchor>
  <xdr:twoCellAnchor>
    <xdr:from>
      <xdr:col>12</xdr:col>
      <xdr:colOff>520700</xdr:colOff>
      <xdr:row>5</xdr:row>
      <xdr:rowOff>112325</xdr:rowOff>
    </xdr:from>
    <xdr:to>
      <xdr:col>14</xdr:col>
      <xdr:colOff>638269</xdr:colOff>
      <xdr:row>10</xdr:row>
      <xdr:rowOff>38703</xdr:rowOff>
    </xdr:to>
    <xdr:grpSp>
      <xdr:nvGrpSpPr>
        <xdr:cNvPr id="70" name="Group 69">
          <a:extLst>
            <a:ext uri="{FF2B5EF4-FFF2-40B4-BE49-F238E27FC236}">
              <a16:creationId xmlns:a16="http://schemas.microsoft.com/office/drawing/2014/main" id="{07E23B01-C183-4662-879E-9807C7BA28D2}"/>
            </a:ext>
          </a:extLst>
        </xdr:cNvPr>
        <xdr:cNvGrpSpPr/>
      </xdr:nvGrpSpPr>
      <xdr:grpSpPr>
        <a:xfrm>
          <a:off x="8193611" y="1036835"/>
          <a:ext cx="1398673" cy="847840"/>
          <a:chOff x="263431" y="896582"/>
          <a:chExt cx="1336769" cy="840778"/>
        </a:xfrm>
        <a:solidFill>
          <a:schemeClr val="bg1"/>
        </a:solidFill>
      </xdr:grpSpPr>
      <xdr:sp macro="" textlink="">
        <xdr:nvSpPr>
          <xdr:cNvPr id="71" name="Rectangle: Rounded Corners 70">
            <a:extLst>
              <a:ext uri="{FF2B5EF4-FFF2-40B4-BE49-F238E27FC236}">
                <a16:creationId xmlns:a16="http://schemas.microsoft.com/office/drawing/2014/main" id="{8C993ABF-7940-4907-9D0E-3FCF95088005}"/>
              </a:ext>
            </a:extLst>
          </xdr:cNvPr>
          <xdr:cNvSpPr/>
        </xdr:nvSpPr>
        <xdr:spPr>
          <a:xfrm>
            <a:off x="290166" y="896582"/>
            <a:ext cx="1310034" cy="840778"/>
          </a:xfrm>
          <a:prstGeom prst="roundRect">
            <a:avLst/>
          </a:prstGeom>
          <a:grp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TextBox 71">
            <a:extLst>
              <a:ext uri="{FF2B5EF4-FFF2-40B4-BE49-F238E27FC236}">
                <a16:creationId xmlns:a16="http://schemas.microsoft.com/office/drawing/2014/main" id="{4A81E28A-2188-4D20-953E-C5EA1607D054}"/>
              </a:ext>
            </a:extLst>
          </xdr:cNvPr>
          <xdr:cNvSpPr txBox="1"/>
        </xdr:nvSpPr>
        <xdr:spPr>
          <a:xfrm>
            <a:off x="290166" y="975901"/>
            <a:ext cx="1263247" cy="26968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Total_COGS</a:t>
            </a:r>
          </a:p>
        </xdr:txBody>
      </xdr:sp>
      <xdr:sp macro="" textlink="'PIVOT T'!L4">
        <xdr:nvSpPr>
          <xdr:cNvPr id="73" name="TextBox 72">
            <a:extLst>
              <a:ext uri="{FF2B5EF4-FFF2-40B4-BE49-F238E27FC236}">
                <a16:creationId xmlns:a16="http://schemas.microsoft.com/office/drawing/2014/main" id="{9971BE62-06EE-41D2-9464-6D5F612AF381}"/>
              </a:ext>
            </a:extLst>
          </xdr:cNvPr>
          <xdr:cNvSpPr txBox="1"/>
        </xdr:nvSpPr>
        <xdr:spPr>
          <a:xfrm>
            <a:off x="263431" y="1332835"/>
            <a:ext cx="1263247" cy="29347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46AD8B3-C82F-46C4-A31E-1886317EA64C}" type="TxLink">
              <a:rPr lang="en-US" sz="1800" b="0" i="0" u="none" strike="noStrike">
                <a:solidFill>
                  <a:schemeClr val="accent1"/>
                </a:solidFill>
                <a:effectLst/>
                <a:latin typeface="+mn-lt"/>
                <a:ea typeface="+mn-ea"/>
                <a:cs typeface="+mn-cs"/>
              </a:rPr>
              <a:pPr marL="0" indent="0" algn="ctr"/>
              <a:t>7535</a:t>
            </a:fld>
            <a:endParaRPr lang="en-US" sz="1800" b="0" i="0" u="none" strike="noStrike">
              <a:solidFill>
                <a:schemeClr val="accent1"/>
              </a:solidFill>
              <a:effectLst/>
              <a:latin typeface="+mn-lt"/>
              <a:ea typeface="+mn-ea"/>
              <a:cs typeface="+mn-cs"/>
            </a:endParaRPr>
          </a:p>
        </xdr:txBody>
      </xdr:sp>
    </xdr:grpSp>
    <xdr:clientData/>
  </xdr:twoCellAnchor>
  <xdr:twoCellAnchor editAs="oneCell">
    <xdr:from>
      <xdr:col>0</xdr:col>
      <xdr:colOff>396240</xdr:colOff>
      <xdr:row>2</xdr:row>
      <xdr:rowOff>7620</xdr:rowOff>
    </xdr:from>
    <xdr:to>
      <xdr:col>1</xdr:col>
      <xdr:colOff>266700</xdr:colOff>
      <xdr:row>4</xdr:row>
      <xdr:rowOff>121920</xdr:rowOff>
    </xdr:to>
    <xdr:pic>
      <xdr:nvPicPr>
        <xdr:cNvPr id="11" name="Picture 10">
          <a:extLst>
            <a:ext uri="{FF2B5EF4-FFF2-40B4-BE49-F238E27FC236}">
              <a16:creationId xmlns:a16="http://schemas.microsoft.com/office/drawing/2014/main" id="{3ACD6B5A-A90A-4681-BDDB-550967355C5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6240" y="373380"/>
          <a:ext cx="480060" cy="480060"/>
        </a:xfrm>
        <a:prstGeom prst="rect">
          <a:avLst/>
        </a:prstGeom>
      </xdr:spPr>
    </xdr:pic>
    <xdr:clientData/>
  </xdr:twoCellAnchor>
  <xdr:twoCellAnchor>
    <xdr:from>
      <xdr:col>0</xdr:col>
      <xdr:colOff>479913</xdr:colOff>
      <xdr:row>11</xdr:row>
      <xdr:rowOff>60960</xdr:rowOff>
    </xdr:from>
    <xdr:to>
      <xdr:col>8</xdr:col>
      <xdr:colOff>190273</xdr:colOff>
      <xdr:row>22</xdr:row>
      <xdr:rowOff>121920</xdr:rowOff>
    </xdr:to>
    <xdr:sp macro="" textlink="">
      <xdr:nvSpPr>
        <xdr:cNvPr id="75" name="Rectangle: Rounded Corners 74">
          <a:extLst>
            <a:ext uri="{FF2B5EF4-FFF2-40B4-BE49-F238E27FC236}">
              <a16:creationId xmlns:a16="http://schemas.microsoft.com/office/drawing/2014/main" id="{1B9B47AC-164A-4235-83D9-1C9750D63B0C}"/>
            </a:ext>
          </a:extLst>
        </xdr:cNvPr>
        <xdr:cNvSpPr/>
      </xdr:nvSpPr>
      <xdr:spPr>
        <a:xfrm>
          <a:off x="479913" y="2052722"/>
          <a:ext cx="4599231" cy="2052723"/>
        </a:xfrm>
        <a:prstGeom prst="roundRect">
          <a:avLst>
            <a:gd name="adj" fmla="val 9823"/>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449353</xdr:colOff>
      <xdr:row>12</xdr:row>
      <xdr:rowOff>98078</xdr:rowOff>
    </xdr:from>
    <xdr:to>
      <xdr:col>8</xdr:col>
      <xdr:colOff>75674</xdr:colOff>
      <xdr:row>22</xdr:row>
      <xdr:rowOff>16264</xdr:rowOff>
    </xdr:to>
    <xdr:graphicFrame macro="">
      <xdr:nvGraphicFramePr>
        <xdr:cNvPr id="74" name="Chart 73">
          <a:extLst>
            <a:ext uri="{FF2B5EF4-FFF2-40B4-BE49-F238E27FC236}">
              <a16:creationId xmlns:a16="http://schemas.microsoft.com/office/drawing/2014/main" id="{C9689949-AFE4-4875-8EB2-6F6D89E93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338096</xdr:colOff>
      <xdr:row>11</xdr:row>
      <xdr:rowOff>52813</xdr:rowOff>
    </xdr:from>
    <xdr:to>
      <xdr:col>14</xdr:col>
      <xdr:colOff>601602</xdr:colOff>
      <xdr:row>22</xdr:row>
      <xdr:rowOff>54095</xdr:rowOff>
    </xdr:to>
    <xdr:sp macro="" textlink="">
      <xdr:nvSpPr>
        <xdr:cNvPr id="77" name="Rectangle: Rounded Corners 76">
          <a:extLst>
            <a:ext uri="{FF2B5EF4-FFF2-40B4-BE49-F238E27FC236}">
              <a16:creationId xmlns:a16="http://schemas.microsoft.com/office/drawing/2014/main" id="{DA6C6680-838A-43CD-A85D-D4D024F8BA10}"/>
            </a:ext>
          </a:extLst>
        </xdr:cNvPr>
        <xdr:cNvSpPr/>
      </xdr:nvSpPr>
      <xdr:spPr>
        <a:xfrm>
          <a:off x="5226967" y="2044575"/>
          <a:ext cx="3930160" cy="1993045"/>
        </a:xfrm>
        <a:prstGeom prst="roundRect">
          <a:avLst>
            <a:gd name="adj" fmla="val 9823"/>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395995</xdr:colOff>
      <xdr:row>11</xdr:row>
      <xdr:rowOff>101252</xdr:rowOff>
    </xdr:from>
    <xdr:to>
      <xdr:col>14</xdr:col>
      <xdr:colOff>464125</xdr:colOff>
      <xdr:row>21</xdr:row>
      <xdr:rowOff>137057</xdr:rowOff>
    </xdr:to>
    <xdr:graphicFrame macro="">
      <xdr:nvGraphicFramePr>
        <xdr:cNvPr id="79" name="Chart 78">
          <a:extLst>
            <a:ext uri="{FF2B5EF4-FFF2-40B4-BE49-F238E27FC236}">
              <a16:creationId xmlns:a16="http://schemas.microsoft.com/office/drawing/2014/main" id="{AAFC5082-67BE-427C-8F0A-C215EFB93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430040</xdr:colOff>
      <xdr:row>23</xdr:row>
      <xdr:rowOff>76615</xdr:rowOff>
    </xdr:from>
    <xdr:to>
      <xdr:col>4</xdr:col>
      <xdr:colOff>565841</xdr:colOff>
      <xdr:row>33</xdr:row>
      <xdr:rowOff>98079</xdr:rowOff>
    </xdr:to>
    <xdr:sp macro="" textlink="">
      <xdr:nvSpPr>
        <xdr:cNvPr id="88" name="Rectangle: Rounded Corners 87">
          <a:extLst>
            <a:ext uri="{FF2B5EF4-FFF2-40B4-BE49-F238E27FC236}">
              <a16:creationId xmlns:a16="http://schemas.microsoft.com/office/drawing/2014/main" id="{5A1C7157-2D97-4352-9D42-C639034E0BAD}"/>
            </a:ext>
          </a:extLst>
        </xdr:cNvPr>
        <xdr:cNvSpPr/>
      </xdr:nvSpPr>
      <xdr:spPr>
        <a:xfrm>
          <a:off x="430040" y="4241209"/>
          <a:ext cx="2580237" cy="1832157"/>
        </a:xfrm>
        <a:prstGeom prst="roundRect">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469272</xdr:colOff>
      <xdr:row>23</xdr:row>
      <xdr:rowOff>70579</xdr:rowOff>
    </xdr:from>
    <xdr:to>
      <xdr:col>10</xdr:col>
      <xdr:colOff>76956</xdr:colOff>
      <xdr:row>33</xdr:row>
      <xdr:rowOff>92043</xdr:rowOff>
    </xdr:to>
    <xdr:sp macro="" textlink="">
      <xdr:nvSpPr>
        <xdr:cNvPr id="89" name="Rectangle: Rounded Corners 88">
          <a:extLst>
            <a:ext uri="{FF2B5EF4-FFF2-40B4-BE49-F238E27FC236}">
              <a16:creationId xmlns:a16="http://schemas.microsoft.com/office/drawing/2014/main" id="{9FA8CFDF-7C07-489D-B503-94FC1A28B031}"/>
            </a:ext>
          </a:extLst>
        </xdr:cNvPr>
        <xdr:cNvSpPr/>
      </xdr:nvSpPr>
      <xdr:spPr>
        <a:xfrm>
          <a:off x="3524817" y="4235173"/>
          <a:ext cx="2663228" cy="1832157"/>
        </a:xfrm>
        <a:prstGeom prst="roundRect">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445128</xdr:colOff>
      <xdr:row>25</xdr:row>
      <xdr:rowOff>30177</xdr:rowOff>
    </xdr:from>
    <xdr:to>
      <xdr:col>4</xdr:col>
      <xdr:colOff>377227</xdr:colOff>
      <xdr:row>32</xdr:row>
      <xdr:rowOff>105623</xdr:rowOff>
    </xdr:to>
    <xdr:graphicFrame macro="">
      <xdr:nvGraphicFramePr>
        <xdr:cNvPr id="91" name="Chart 90">
          <a:extLst>
            <a:ext uri="{FF2B5EF4-FFF2-40B4-BE49-F238E27FC236}">
              <a16:creationId xmlns:a16="http://schemas.microsoft.com/office/drawing/2014/main" id="{474F86A5-7AF1-4274-B02C-AC18EE71F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22635</xdr:colOff>
      <xdr:row>25</xdr:row>
      <xdr:rowOff>37723</xdr:rowOff>
    </xdr:from>
    <xdr:to>
      <xdr:col>9</xdr:col>
      <xdr:colOff>580932</xdr:colOff>
      <xdr:row>32</xdr:row>
      <xdr:rowOff>82990</xdr:rowOff>
    </xdr:to>
    <xdr:graphicFrame macro="">
      <xdr:nvGraphicFramePr>
        <xdr:cNvPr id="92" name="Chart 91">
          <a:extLst>
            <a:ext uri="{FF2B5EF4-FFF2-40B4-BE49-F238E27FC236}">
              <a16:creationId xmlns:a16="http://schemas.microsoft.com/office/drawing/2014/main" id="{A0A449A6-83A3-4B86-A0BF-9C390A0A8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399861</xdr:colOff>
      <xdr:row>24</xdr:row>
      <xdr:rowOff>135801</xdr:rowOff>
    </xdr:from>
    <xdr:to>
      <xdr:col>14</xdr:col>
      <xdr:colOff>416685</xdr:colOff>
      <xdr:row>32</xdr:row>
      <xdr:rowOff>37571</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717B20A9-185C-42F1-983E-04A19CF498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495861" y="4524921"/>
              <a:ext cx="2455224" cy="13648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574895</xdr:colOff>
      <xdr:row>11</xdr:row>
      <xdr:rowOff>129768</xdr:rowOff>
    </xdr:from>
    <xdr:to>
      <xdr:col>4</xdr:col>
      <xdr:colOff>242934</xdr:colOff>
      <xdr:row>12</xdr:row>
      <xdr:rowOff>76956</xdr:rowOff>
    </xdr:to>
    <xdr:sp macro="" textlink="">
      <xdr:nvSpPr>
        <xdr:cNvPr id="50" name="TextBox 49">
          <a:extLst>
            <a:ext uri="{FF2B5EF4-FFF2-40B4-BE49-F238E27FC236}">
              <a16:creationId xmlns:a16="http://schemas.microsoft.com/office/drawing/2014/main" id="{1AC4E5AD-04BE-46F9-86FC-477CA3667739}"/>
            </a:ext>
          </a:extLst>
        </xdr:cNvPr>
        <xdr:cNvSpPr txBox="1"/>
      </xdr:nvSpPr>
      <xdr:spPr>
        <a:xfrm>
          <a:off x="574895" y="2121530"/>
          <a:ext cx="2112475" cy="128258"/>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Total Sales &amp; Profit</a:t>
          </a:r>
          <a:r>
            <a:rPr lang="en-US" sz="1100" baseline="0"/>
            <a:t> Month Wise</a:t>
          </a:r>
          <a:endParaRPr lang="en-US" sz="1100"/>
        </a:p>
      </xdr:txBody>
    </xdr:sp>
    <xdr:clientData/>
  </xdr:twoCellAnchor>
  <xdr:twoCellAnchor>
    <xdr:from>
      <xdr:col>8</xdr:col>
      <xdr:colOff>439094</xdr:colOff>
      <xdr:row>11</xdr:row>
      <xdr:rowOff>107133</xdr:rowOff>
    </xdr:from>
    <xdr:to>
      <xdr:col>11</xdr:col>
      <xdr:colOff>371193</xdr:colOff>
      <xdr:row>12</xdr:row>
      <xdr:rowOff>84500</xdr:rowOff>
    </xdr:to>
    <xdr:sp macro="" textlink="">
      <xdr:nvSpPr>
        <xdr:cNvPr id="51" name="TextBox 50">
          <a:extLst>
            <a:ext uri="{FF2B5EF4-FFF2-40B4-BE49-F238E27FC236}">
              <a16:creationId xmlns:a16="http://schemas.microsoft.com/office/drawing/2014/main" id="{964103AE-31C1-4352-B9A7-932365A11611}"/>
            </a:ext>
          </a:extLst>
        </xdr:cNvPr>
        <xdr:cNvSpPr txBox="1"/>
      </xdr:nvSpPr>
      <xdr:spPr>
        <a:xfrm>
          <a:off x="5327965" y="2098895"/>
          <a:ext cx="1765426" cy="158437"/>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Top</a:t>
          </a:r>
          <a:r>
            <a:rPr lang="en-US" sz="1100" baseline="0"/>
            <a:t> Five Country wise Sale</a:t>
          </a:r>
          <a:endParaRPr lang="en-US" sz="1100"/>
        </a:p>
      </xdr:txBody>
    </xdr:sp>
    <xdr:clientData/>
  </xdr:twoCellAnchor>
  <xdr:twoCellAnchor>
    <xdr:from>
      <xdr:col>1</xdr:col>
      <xdr:colOff>273114</xdr:colOff>
      <xdr:row>23</xdr:row>
      <xdr:rowOff>152399</xdr:rowOff>
    </xdr:from>
    <xdr:to>
      <xdr:col>3</xdr:col>
      <xdr:colOff>589984</xdr:colOff>
      <xdr:row>24</xdr:row>
      <xdr:rowOff>159945</xdr:rowOff>
    </xdr:to>
    <xdr:sp macro="" textlink="">
      <xdr:nvSpPr>
        <xdr:cNvPr id="52" name="TextBox 51">
          <a:extLst>
            <a:ext uri="{FF2B5EF4-FFF2-40B4-BE49-F238E27FC236}">
              <a16:creationId xmlns:a16="http://schemas.microsoft.com/office/drawing/2014/main" id="{F6ECF174-3DB5-4876-9418-DC7115417BD3}"/>
            </a:ext>
          </a:extLst>
        </xdr:cNvPr>
        <xdr:cNvSpPr txBox="1"/>
      </xdr:nvSpPr>
      <xdr:spPr>
        <a:xfrm>
          <a:off x="884223" y="4316993"/>
          <a:ext cx="1539088" cy="18861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Total</a:t>
          </a:r>
          <a:r>
            <a:rPr lang="en-US" sz="1100" baseline="0"/>
            <a:t> Sales Chennal wise</a:t>
          </a:r>
          <a:endParaRPr lang="en-US" sz="1100"/>
        </a:p>
      </xdr:txBody>
    </xdr:sp>
    <xdr:clientData/>
  </xdr:twoCellAnchor>
  <xdr:twoCellAnchor>
    <xdr:from>
      <xdr:col>6</xdr:col>
      <xdr:colOff>454183</xdr:colOff>
      <xdr:row>23</xdr:row>
      <xdr:rowOff>107131</xdr:rowOff>
    </xdr:from>
    <xdr:to>
      <xdr:col>9</xdr:col>
      <xdr:colOff>159944</xdr:colOff>
      <xdr:row>24</xdr:row>
      <xdr:rowOff>114677</xdr:rowOff>
    </xdr:to>
    <xdr:sp macro="" textlink="">
      <xdr:nvSpPr>
        <xdr:cNvPr id="53" name="TextBox 52">
          <a:extLst>
            <a:ext uri="{FF2B5EF4-FFF2-40B4-BE49-F238E27FC236}">
              <a16:creationId xmlns:a16="http://schemas.microsoft.com/office/drawing/2014/main" id="{DB7E18E1-99DF-494E-A30D-005A38A436BA}"/>
            </a:ext>
          </a:extLst>
        </xdr:cNvPr>
        <xdr:cNvSpPr txBox="1"/>
      </xdr:nvSpPr>
      <xdr:spPr>
        <a:xfrm>
          <a:off x="4120836" y="4271725"/>
          <a:ext cx="1539088" cy="18861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Total</a:t>
          </a:r>
          <a:r>
            <a:rPr lang="en-US" sz="1100" baseline="0"/>
            <a:t> Sales Region wise</a:t>
          </a:r>
          <a:endParaRPr lang="en-US" sz="1100"/>
        </a:p>
      </xdr:txBody>
    </xdr:sp>
    <xdr:clientData/>
  </xdr:twoCellAnchor>
  <xdr:twoCellAnchor>
    <xdr:from>
      <xdr:col>11</xdr:col>
      <xdr:colOff>378737</xdr:colOff>
      <xdr:row>23</xdr:row>
      <xdr:rowOff>107133</xdr:rowOff>
    </xdr:from>
    <xdr:to>
      <xdr:col>13</xdr:col>
      <xdr:colOff>476815</xdr:colOff>
      <xdr:row>24</xdr:row>
      <xdr:rowOff>84499</xdr:rowOff>
    </xdr:to>
    <xdr:sp macro="" textlink="">
      <xdr:nvSpPr>
        <xdr:cNvPr id="76" name="TextBox 75">
          <a:extLst>
            <a:ext uri="{FF2B5EF4-FFF2-40B4-BE49-F238E27FC236}">
              <a16:creationId xmlns:a16="http://schemas.microsoft.com/office/drawing/2014/main" id="{A5F79B03-360E-4145-9E11-0F3A4F790788}"/>
            </a:ext>
          </a:extLst>
        </xdr:cNvPr>
        <xdr:cNvSpPr txBox="1"/>
      </xdr:nvSpPr>
      <xdr:spPr>
        <a:xfrm>
          <a:off x="7100935" y="4271727"/>
          <a:ext cx="1320296" cy="15843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Country</a:t>
          </a:r>
          <a:r>
            <a:rPr lang="en-US" sz="1100" baseline="0"/>
            <a:t>  Wise  Map</a:t>
          </a:r>
          <a:endParaRPr lang="en-US" sz="1100"/>
        </a:p>
      </xdr:txBody>
    </xdr:sp>
    <xdr:clientData/>
  </xdr:twoCellAnchor>
  <xdr:twoCellAnchor>
    <xdr:from>
      <xdr:col>15</xdr:col>
      <xdr:colOff>128257</xdr:colOff>
      <xdr:row>2</xdr:row>
      <xdr:rowOff>90535</xdr:rowOff>
    </xdr:from>
    <xdr:to>
      <xdr:col>18</xdr:col>
      <xdr:colOff>203703</xdr:colOff>
      <xdr:row>42</xdr:row>
      <xdr:rowOff>120713</xdr:rowOff>
    </xdr:to>
    <xdr:sp macro="" textlink="">
      <xdr:nvSpPr>
        <xdr:cNvPr id="10" name="Rectangle: Rounded Corners 9">
          <a:extLst>
            <a:ext uri="{FF2B5EF4-FFF2-40B4-BE49-F238E27FC236}">
              <a16:creationId xmlns:a16="http://schemas.microsoft.com/office/drawing/2014/main" id="{FC0715C3-9C11-4D6F-A7F3-173F369097C3}"/>
            </a:ext>
          </a:extLst>
        </xdr:cNvPr>
        <xdr:cNvSpPr/>
      </xdr:nvSpPr>
      <xdr:spPr>
        <a:xfrm>
          <a:off x="9619307" y="452674"/>
          <a:ext cx="1908772" cy="7272950"/>
        </a:xfrm>
        <a:prstGeom prst="roundRect">
          <a:avLst>
            <a:gd name="adj" fmla="val 5995"/>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186274</xdr:colOff>
      <xdr:row>2</xdr:row>
      <xdr:rowOff>103359</xdr:rowOff>
    </xdr:from>
    <xdr:to>
      <xdr:col>18</xdr:col>
      <xdr:colOff>181748</xdr:colOff>
      <xdr:row>16</xdr:row>
      <xdr:rowOff>35364</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0A9E54EB-25E4-4358-A99D-342132567AE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677324" y="465498"/>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181144</xdr:colOff>
      <xdr:row>16</xdr:row>
      <xdr:rowOff>116337</xdr:rowOff>
    </xdr:from>
    <xdr:to>
      <xdr:col>18</xdr:col>
      <xdr:colOff>176618</xdr:colOff>
      <xdr:row>24</xdr:row>
      <xdr:rowOff>75446</xdr:rowOff>
    </xdr:to>
    <mc:AlternateContent xmlns:mc="http://schemas.openxmlformats.org/markup-compatibility/2006" xmlns:a14="http://schemas.microsoft.com/office/drawing/2010/main">
      <mc:Choice Requires="a14">
        <xdr:graphicFrame macro="">
          <xdr:nvGraphicFramePr>
            <xdr:cNvPr id="16" name="Sales Channel">
              <a:extLst>
                <a:ext uri="{FF2B5EF4-FFF2-40B4-BE49-F238E27FC236}">
                  <a16:creationId xmlns:a16="http://schemas.microsoft.com/office/drawing/2014/main" id="{AB7D4A5F-C826-4EAB-9650-0FD41C643FA5}"/>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9672194" y="3013446"/>
              <a:ext cx="1828800" cy="1407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196234</xdr:colOff>
      <xdr:row>24</xdr:row>
      <xdr:rowOff>149232</xdr:rowOff>
    </xdr:from>
    <xdr:to>
      <xdr:col>18</xdr:col>
      <xdr:colOff>191708</xdr:colOff>
      <xdr:row>33</xdr:row>
      <xdr:rowOff>150891</xdr:rowOff>
    </xdr:to>
    <mc:AlternateContent xmlns:mc="http://schemas.openxmlformats.org/markup-compatibility/2006" xmlns:a14="http://schemas.microsoft.com/office/drawing/2010/main">
      <mc:Choice Requires="a14">
        <xdr:graphicFrame macro="">
          <xdr:nvGraphicFramePr>
            <xdr:cNvPr id="17" name="Product Category">
              <a:extLst>
                <a:ext uri="{FF2B5EF4-FFF2-40B4-BE49-F238E27FC236}">
                  <a16:creationId xmlns:a16="http://schemas.microsoft.com/office/drawing/2014/main" id="{C163B571-7C09-4B48-BE5B-53A514147FD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687284" y="4494895"/>
              <a:ext cx="1828800" cy="1631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211323</xdr:colOff>
      <xdr:row>34</xdr:row>
      <xdr:rowOff>11016</xdr:rowOff>
    </xdr:from>
    <xdr:to>
      <xdr:col>18</xdr:col>
      <xdr:colOff>206797</xdr:colOff>
      <xdr:row>42</xdr:row>
      <xdr:rowOff>7544</xdr:rowOff>
    </xdr:to>
    <mc:AlternateContent xmlns:mc="http://schemas.openxmlformats.org/markup-compatibility/2006" xmlns:a14="http://schemas.microsoft.com/office/drawing/2010/main">
      <mc:Choice Requires="a14">
        <xdr:graphicFrame macro="">
          <xdr:nvGraphicFramePr>
            <xdr:cNvPr id="18" name="Quarter">
              <a:extLst>
                <a:ext uri="{FF2B5EF4-FFF2-40B4-BE49-F238E27FC236}">
                  <a16:creationId xmlns:a16="http://schemas.microsoft.com/office/drawing/2014/main" id="{A4FC2BB1-67E1-4AA8-829C-D17FEC2F7C23}"/>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9702373" y="6167372"/>
              <a:ext cx="1828800" cy="1445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508503</xdr:colOff>
      <xdr:row>34</xdr:row>
      <xdr:rowOff>77622</xdr:rowOff>
    </xdr:from>
    <xdr:to>
      <xdr:col>8</xdr:col>
      <xdr:colOff>294238</xdr:colOff>
      <xdr:row>46</xdr:row>
      <xdr:rowOff>111157</xdr:rowOff>
    </xdr:to>
    <xdr:grpSp>
      <xdr:nvGrpSpPr>
        <xdr:cNvPr id="4" name="Group 3">
          <a:extLst>
            <a:ext uri="{FF2B5EF4-FFF2-40B4-BE49-F238E27FC236}">
              <a16:creationId xmlns:a16="http://schemas.microsoft.com/office/drawing/2014/main" id="{8F2E4CC1-1E02-4E4D-AE61-80B3ED732237}"/>
            </a:ext>
          </a:extLst>
        </xdr:cNvPr>
        <xdr:cNvGrpSpPr/>
      </xdr:nvGrpSpPr>
      <xdr:grpSpPr>
        <a:xfrm>
          <a:off x="531363" y="6353926"/>
          <a:ext cx="4876625" cy="2250225"/>
          <a:chOff x="727295" y="6213356"/>
          <a:chExt cx="4674606" cy="2206367"/>
        </a:xfrm>
      </xdr:grpSpPr>
      <xdr:sp macro="" textlink="">
        <xdr:nvSpPr>
          <xdr:cNvPr id="80" name="Rectangle: Rounded Corners 79">
            <a:extLst>
              <a:ext uri="{FF2B5EF4-FFF2-40B4-BE49-F238E27FC236}">
                <a16:creationId xmlns:a16="http://schemas.microsoft.com/office/drawing/2014/main" id="{3636938C-2659-489C-A2ED-99C59F7CA9CB}"/>
              </a:ext>
            </a:extLst>
          </xdr:cNvPr>
          <xdr:cNvSpPr/>
        </xdr:nvSpPr>
        <xdr:spPr>
          <a:xfrm>
            <a:off x="727295" y="6213356"/>
            <a:ext cx="4674606" cy="2206367"/>
          </a:xfrm>
          <a:prstGeom prst="roundRect">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8" name="Chart 77">
            <a:extLst>
              <a:ext uri="{FF2B5EF4-FFF2-40B4-BE49-F238E27FC236}">
                <a16:creationId xmlns:a16="http://schemas.microsoft.com/office/drawing/2014/main" id="{7AAE8769-EE5E-41FA-BE56-51DF28B5B431}"/>
              </a:ext>
            </a:extLst>
          </xdr:cNvPr>
          <xdr:cNvGraphicFramePr>
            <a:graphicFrameLocks/>
          </xdr:cNvGraphicFramePr>
        </xdr:nvGraphicFramePr>
        <xdr:xfrm>
          <a:off x="837445" y="6360060"/>
          <a:ext cx="4285307" cy="1969129"/>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3</xdr:col>
      <xdr:colOff>86007</xdr:colOff>
      <xdr:row>34</xdr:row>
      <xdr:rowOff>78463</xdr:rowOff>
    </xdr:from>
    <xdr:to>
      <xdr:col>7</xdr:col>
      <xdr:colOff>128257</xdr:colOff>
      <xdr:row>35</xdr:row>
      <xdr:rowOff>82990</xdr:rowOff>
    </xdr:to>
    <xdr:sp macro="" textlink="">
      <xdr:nvSpPr>
        <xdr:cNvPr id="81" name="TextBox 80">
          <a:extLst>
            <a:ext uri="{FF2B5EF4-FFF2-40B4-BE49-F238E27FC236}">
              <a16:creationId xmlns:a16="http://schemas.microsoft.com/office/drawing/2014/main" id="{6F1596EC-BC08-4189-A39E-3D93A0F072F2}"/>
            </a:ext>
          </a:extLst>
        </xdr:cNvPr>
        <xdr:cNvSpPr txBox="1"/>
      </xdr:nvSpPr>
      <xdr:spPr>
        <a:xfrm>
          <a:off x="1919334" y="6234819"/>
          <a:ext cx="2486685" cy="185597"/>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Total</a:t>
          </a:r>
          <a:r>
            <a:rPr lang="en-US" sz="1100" baseline="0"/>
            <a:t> Revenue &amp; Profit Region wise</a:t>
          </a:r>
          <a:endParaRPr lang="en-US" sz="1100"/>
        </a:p>
      </xdr:txBody>
    </xdr:sp>
    <xdr:clientData/>
  </xdr:twoCellAnchor>
  <xdr:twoCellAnchor>
    <xdr:from>
      <xdr:col>8</xdr:col>
      <xdr:colOff>482852</xdr:colOff>
      <xdr:row>35</xdr:row>
      <xdr:rowOff>98079</xdr:rowOff>
    </xdr:from>
    <xdr:to>
      <xdr:col>14</xdr:col>
      <xdr:colOff>377227</xdr:colOff>
      <xdr:row>45</xdr:row>
      <xdr:rowOff>113168</xdr:rowOff>
    </xdr:to>
    <xdr:graphicFrame macro="">
      <xdr:nvGraphicFramePr>
        <xdr:cNvPr id="83" name="Chart 82">
          <a:extLst>
            <a:ext uri="{FF2B5EF4-FFF2-40B4-BE49-F238E27FC236}">
              <a16:creationId xmlns:a16="http://schemas.microsoft.com/office/drawing/2014/main" id="{0165B1F9-695A-49CD-8D0F-AFA165550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261041</xdr:colOff>
      <xdr:row>34</xdr:row>
      <xdr:rowOff>49794</xdr:rowOff>
    </xdr:from>
    <xdr:to>
      <xdr:col>13</xdr:col>
      <xdr:colOff>303290</xdr:colOff>
      <xdr:row>35</xdr:row>
      <xdr:rowOff>54321</xdr:rowOff>
    </xdr:to>
    <xdr:sp macro="" textlink="">
      <xdr:nvSpPr>
        <xdr:cNvPr id="85" name="TextBox 84">
          <a:extLst>
            <a:ext uri="{FF2B5EF4-FFF2-40B4-BE49-F238E27FC236}">
              <a16:creationId xmlns:a16="http://schemas.microsoft.com/office/drawing/2014/main" id="{03ECE8EF-C4F2-485E-B8A1-9B2C335F5E19}"/>
            </a:ext>
          </a:extLst>
        </xdr:cNvPr>
        <xdr:cNvSpPr txBox="1"/>
      </xdr:nvSpPr>
      <xdr:spPr>
        <a:xfrm>
          <a:off x="5761021" y="6206150"/>
          <a:ext cx="2486685" cy="185597"/>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Total</a:t>
          </a:r>
          <a:r>
            <a:rPr lang="en-US" sz="1100" baseline="0"/>
            <a:t> Cost,Sale &amp; Profit Region wise</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0.945887499998" createdVersion="7" refreshedVersion="7" minRefreshableVersion="3" recordCount="2707" xr:uid="{1E89D5BA-89DE-4AF1-9BAC-DB4801CA4955}">
  <cacheSource type="worksheet">
    <worksheetSource name="SalesDataTable"/>
  </cacheSource>
  <cacheFields count="19">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Month " numFmtId="0">
      <sharedItems count="12">
        <s v="Jan"/>
        <s v="Feb"/>
        <s v="Mar"/>
        <s v="Apr"/>
        <s v="May"/>
        <s v="Jun"/>
        <s v="Jul"/>
        <s v="Aug"/>
        <s v="Sep"/>
        <s v="Oct"/>
        <s v="Nov"/>
        <s v="Dec"/>
      </sharedItems>
    </cacheField>
    <cacheField name="Quarter" numFmtId="0">
      <sharedItems count="4">
        <s v="Q1"/>
        <s v="Q2"/>
        <s v="Q3"/>
        <s v="Q4"/>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ount="2611">
        <n v="164.12"/>
        <n v="320.21199999999999"/>
        <n v="69.768000000000001"/>
        <n v="517.21199999999999"/>
        <n v="93.151499999999999"/>
        <n v="35.340000000000003"/>
        <n v="357.12"/>
        <n v="695.02"/>
        <n v="445.17599999999999"/>
        <n v="332.18"/>
        <n v="49.71"/>
        <n v="388.7"/>
        <n v="275.72400000000005"/>
        <n v="44.640500000000003"/>
        <n v="40"/>
        <n v="153.38999999999999"/>
        <n v="224.946"/>
        <n v="180.21600000000001"/>
        <n v="34.51"/>
        <n v="93.807000000000002"/>
        <n v="583.63250000000005"/>
        <n v="69.577999999999989"/>
        <n v="93.4"/>
        <n v="162.52000000000001"/>
        <n v="71.56"/>
        <n v="244.92000000000002"/>
        <n v="250.11599999999996"/>
        <n v="310.7"/>
        <n v="97.963999999999999"/>
        <n v="103.26"/>
        <n v="1465.74"/>
        <n v="159.90199999999999"/>
        <n v="72.38"/>
        <n v="153.69"/>
        <n v="2402.835"/>
        <n v="145.11249999999998"/>
        <n v="805.46699999999998"/>
        <n v="242.46"/>
        <n v="484.74"/>
        <n v="333.68"/>
        <n v="150.96"/>
        <n v="103.54049999999999"/>
        <n v="31.806000000000004"/>
        <n v="92.54"/>
        <n v="75.933500000000009"/>
        <n v="141.25"/>
        <n v="186.55199999999999"/>
        <n v="136.18"/>
        <n v="36.43"/>
        <n v="90.917999999999992"/>
        <n v="123"/>
        <n v="144.47999999999999"/>
        <n v="128.4435"/>
        <n v="94.32"/>
        <n v="154.56"/>
        <n v="278.16000000000003"/>
        <n v="127.76400000000001"/>
        <n v="76.855000000000004"/>
        <n v="84.69"/>
        <n v="350.94900000000001"/>
        <n v="272.39400000000001"/>
        <n v="684.0474999999999"/>
        <n v="273.57"/>
        <n v="90.9"/>
        <n v="40.72"/>
        <n v="74.180000000000007"/>
        <n v="105.7825"/>
        <n v="34.133499999999998"/>
        <n v="462.84"/>
        <n v="87.969999999999985"/>
        <n v="872.78000000000009"/>
        <n v="104.346"/>
        <n v="410.72"/>
        <n v="312.322"/>
        <n v="51.78"/>
        <n v="47.994"/>
        <n v="199.02"/>
        <n v="216.72900000000001"/>
        <n v="1333.12"/>
        <n v="104.36"/>
        <n v="79.343999999999994"/>
        <n v="251.86"/>
        <n v="49.85"/>
        <n v="36.130000000000003"/>
        <n v="99.588499999999996"/>
        <n v="33.686999999999998"/>
        <n v="165.42"/>
        <n v="116.717"/>
        <n v="71.64"/>
        <n v="324.78300000000002"/>
        <n v="72.215999999999994"/>
        <n v="71.94"/>
        <n v="72.239999999999995"/>
        <n v="764.05"/>
        <n v="250.02"/>
        <n v="35.869999999999997"/>
        <n v="189.44899999999998"/>
        <n v="938.00700000000006"/>
        <n v="40.28"/>
        <n v="557.14649999999995"/>
        <n v="71.5"/>
        <n v="103.39"/>
        <n v="221.346"/>
        <n v="3039.21"/>
        <n v="666.58"/>
        <n v="76.104500000000002"/>
        <n v="78.469999999999985"/>
        <n v="94.07"/>
        <n v="163.71"/>
        <n v="765.72"/>
        <n v="133.779"/>
        <n v="147.21"/>
        <n v="35.729999999999997"/>
        <n v="176.78299999999999"/>
        <n v="145.47999999999999"/>
        <n v="95.009500000000003"/>
        <n v="91.46"/>
        <n v="244.22199999999998"/>
        <n v="231.57199999999997"/>
        <n v="145.12199999999999"/>
        <n v="103.78"/>
        <n v="314.33999999999997"/>
        <n v="265.83999999999997"/>
        <n v="67.839499999999987"/>
        <n v="199.67"/>
        <n v="196.88"/>
        <n v="149.85000000000002"/>
        <n v="70.41"/>
        <n v="119.49300000000001"/>
        <n v="365.84"/>
        <n v="246.54"/>
        <n v="134.001"/>
        <n v="1427.8679999999999"/>
        <n v="39.549999999999997"/>
        <n v="240.24"/>
        <n v="120.48"/>
        <n v="37.401499999999999"/>
        <n v="551.20799999999997"/>
        <n v="602"/>
        <n v="429.39000000000004"/>
        <n v="97.774000000000001"/>
        <n v="65.421000000000006"/>
        <n v="75.990499999999997"/>
        <n v="173.774"/>
        <n v="249.66"/>
        <n v="221.77800000000002"/>
        <n v="36.020000000000003"/>
        <n v="34.028999999999996"/>
        <n v="280.63799999999998"/>
        <n v="140.53"/>
        <n v="134.92849999999999"/>
        <n v="1348.2719999999999"/>
        <n v="106.08"/>
        <n v="244.86"/>
        <n v="266.89299999999997"/>
        <n v="43.158499999999997"/>
        <n v="698.904"/>
        <n v="123.95"/>
        <n v="599.70000000000005"/>
        <n v="93.78"/>
        <n v="35.451000000000001"/>
        <n v="609.84"/>
        <n v="352.70400000000001"/>
        <n v="309.24"/>
        <n v="113.06699999999999"/>
        <n v="146.86200000000002"/>
        <n v="82.458000000000013"/>
        <n v="376.89"/>
        <n v="202.02"/>
        <n v="925.31999999999994"/>
        <n v="69.140999999999991"/>
        <n v="349.66649999999998"/>
        <n v="309.65999999999997"/>
        <n v="237.048"/>
        <n v="36.520000000000003"/>
        <n v="151.94999999999999"/>
        <n v="62.951000000000001"/>
        <n v="36.619999999999997"/>
        <n v="81.47"/>
        <n v="1252.05"/>
        <n v="47.860999999999997"/>
        <n v="100.8"/>
        <n v="69.98"/>
        <n v="256.61399999999998"/>
        <n v="153.54"/>
        <n v="35.69"/>
        <n v="143.32650000000001"/>
        <n v="184.60399999999998"/>
        <n v="161.76"/>
        <n v="363.23100000000005"/>
        <n v="924.30000000000007"/>
        <n v="135.4"/>
        <n v="82.06"/>
        <n v="77.367999999999995"/>
        <n v="879.76800000000003"/>
        <n v="263.39400000000001"/>
        <n v="124.678"/>
        <n v="244.00749999999996"/>
        <n v="609.70000000000005"/>
        <n v="498.2"/>
        <n v="2922.0449999999996"/>
        <n v="77.728999999999985"/>
        <n v="32.921999999999997"/>
        <n v="371.48"/>
        <n v="82.42"/>
        <n v="934.74"/>
        <n v="90.287999999999997"/>
        <n v="562.55999999999995"/>
        <n v="80.680000000000007"/>
        <n v="462.98249999999996"/>
        <n v="173.60400000000001"/>
        <n v="203.54"/>
        <n v="390.762"/>
        <n v="140.47"/>
        <n v="268.54599999999999"/>
        <n v="404.73"/>
        <n v="63.774000000000001"/>
        <n v="104.35"/>
        <n v="240.96"/>
        <n v="305.56799999999998"/>
        <n v="696.28499999999997"/>
        <n v="357.12400000000002"/>
        <n v="673.66"/>
        <n v="338.93"/>
        <n v="613.6"/>
        <n v="515.39400000000001"/>
        <n v="154.54599999999999"/>
        <n v="38.959499999999998"/>
        <n v="306.06"/>
        <n v="249.84"/>
        <n v="273.10000000000002"/>
        <n v="1646.73"/>
        <n v="45.54"/>
        <n v="51.73"/>
        <n v="152.96899999999999"/>
        <n v="36.31"/>
        <n v="78.716999999999999"/>
        <n v="195.75700000000001"/>
        <n v="36.39"/>
        <n v="112.43700000000001"/>
        <n v="96.130499999999998"/>
        <n v="102.4"/>
        <n v="81.81"/>
        <n v="152.96"/>
        <n v="157.8235"/>
        <n v="550.56299999999999"/>
        <n v="80.42"/>
        <n v="244.34"/>
        <n v="164.6"/>
        <n v="132.19999999999999"/>
        <n v="81.400000000000006"/>
        <n v="35.39"/>
        <n v="227.60999999999999"/>
        <n v="98.96"/>
        <n v="50.51"/>
        <n v="244.32"/>
        <n v="138.56400000000002"/>
        <n v="372.24799999999993"/>
        <n v="32.570999999999998"/>
        <n v="72.97"/>
        <n v="509.21999999999997"/>
        <n v="435.23999999999995"/>
        <n v="49.73"/>
        <n v="252.38"/>
        <n v="257.24099999999999"/>
        <n v="445.71600000000001"/>
        <n v="73.836000000000013"/>
        <n v="109.89000000000001"/>
        <n v="441.46499999999997"/>
        <n v="228.83599999999998"/>
        <n v="72.260000000000005"/>
        <n v="112.473"/>
        <n v="155.14449999999999"/>
        <n v="278.28000000000003"/>
        <n v="185.89500000000001"/>
        <n v="82.46"/>
        <n v="34.646499999999996"/>
        <n v="36.67"/>
        <n v="93.366"/>
        <n v="175.554"/>
        <n v="191.501"/>
        <n v="220.66000000000003"/>
        <n v="117.79049999999999"/>
        <n v="327.56"/>
        <n v="375.97199999999998"/>
        <n v="440.97"/>
        <n v="313.00600000000003"/>
        <n v="179.62"/>
        <n v="35.369999999999997"/>
        <n v="202.56"/>
        <n v="146.37"/>
        <n v="431.22"/>
        <n v="147.49199999999999"/>
        <n v="41.814"/>
        <n v="118.47"/>
        <n v="40.909999999999997"/>
        <n v="44.945999999999998"/>
        <n v="35.520000000000003"/>
        <n v="682.2"/>
        <n v="144.32"/>
        <n v="303.39999999999998"/>
        <n v="272.79000000000002"/>
        <n v="370.98"/>
        <n v="33.829499999999996"/>
        <n v="780.65"/>
        <n v="124.31"/>
        <n v="223.83"/>
        <n v="41.1"/>
        <n v="40.380000000000003"/>
        <n v="72.314999999999998"/>
        <n v="38.417999999999999"/>
        <n v="107.67"/>
        <n v="490.34999999999997"/>
        <n v="80.040000000000006"/>
        <n v="38.009499999999996"/>
        <n v="465.48"/>
        <n v="39.96"/>
        <n v="146.6"/>
        <n v="94.38"/>
        <n v="121.77"/>
        <n v="616.45000000000005"/>
        <n v="39.092499999999994"/>
        <n v="141.68"/>
        <n v="314.43099999999998"/>
        <n v="69.226500000000001"/>
        <n v="161.04"/>
        <n v="372.20999999999992"/>
        <n v="162.58000000000001"/>
        <n v="196.327"/>
        <n v="102.28"/>
        <n v="99.4"/>
        <n v="37.676999999999992"/>
        <n v="172.20999999999998"/>
        <n v="101.44"/>
        <n v="68.551999999999992"/>
        <n v="707.02800000000002"/>
        <n v="270.93"/>
        <n v="261.46800000000002"/>
        <n v="119.69999999999999"/>
        <n v="44.811"/>
        <n v="39.177999999999997"/>
        <n v="142.88999999999999"/>
        <n v="385.52"/>
        <n v="165.72"/>
        <n v="328.66"/>
        <n v="116.78999999999998"/>
        <n v="195.85199999999998"/>
        <n v="189.32"/>
        <n v="50.04"/>
        <n v="125.69"/>
        <n v="256.91399999999999"/>
        <n v="497.44"/>
        <n v="145.512"/>
        <n v="192.86"/>
        <n v="144.68"/>
        <n v="70.819999999999993"/>
        <n v="1104.3"/>
        <n v="46.673999999999999"/>
        <n v="34.694000000000003"/>
        <n v="276.58800000000002"/>
        <n v="36.945"/>
        <n v="517.59799999999996"/>
        <n v="140.04"/>
        <n v="33.573"/>
        <n v="80.38"/>
        <n v="193.28700000000001"/>
        <n v="200.05"/>
        <n v="90.06"/>
        <n v="33.408000000000001"/>
        <n v="280.96199999999999"/>
        <n v="415.41599999999994"/>
        <n v="588.76249999999993"/>
        <n v="163.91399999999999"/>
        <n v="137.31299999999999"/>
        <n v="260.8"/>
        <n v="169.65"/>
        <n v="629.54999999999995"/>
        <n v="79.239999999999995"/>
        <n v="108.96000000000001"/>
        <n v="51.16"/>
        <n v="160.42500000000001"/>
        <n v="145.19"/>
        <n v="80.180000000000007"/>
        <n v="39.47"/>
        <n v="206.84"/>
        <n v="550.56200000000001"/>
        <n v="87.798999999999992"/>
        <n v="377.54999999999995"/>
        <n v="72.680000000000007"/>
        <n v="102.58"/>
        <n v="220.80600000000001"/>
        <n v="120.63"/>
        <n v="371.88"/>
        <n v="144.91999999999999"/>
        <n v="73.188000000000002"/>
        <n v="38.475000000000001"/>
        <n v="72.16"/>
        <n v="137.6405"/>
        <n v="941.05800000000011"/>
        <n v="136.24199999999999"/>
        <n v="83.62"/>
        <n v="275.77800000000002"/>
        <n v="126.95400000000001"/>
        <n v="44.744999999999997"/>
        <n v="262.77999999999997"/>
        <n v="102.136"/>
        <n v="196.48"/>
        <n v="178.95600000000002"/>
        <n v="77.149499999999989"/>
        <n v="206.44"/>
        <n v="153.47"/>
        <n v="1198.5"/>
        <n v="45.84"/>
        <n v="231.93299999999996"/>
        <n v="312.12"/>
        <n v="101.43"/>
        <n v="795.72"/>
        <n v="585.36"/>
        <n v="233.548"/>
        <n v="86.782499999999985"/>
        <n v="130.07550000000001"/>
        <n v="237.57599999999999"/>
        <n v="95.417999999999992"/>
        <n v="172.75749999999999"/>
        <n v="98.36099999999999"/>
        <n v="447.3"/>
        <n v="93.22"/>
        <n v="47.61"/>
        <n v="77.671999999999997"/>
        <n v="66.996999999999986"/>
        <n v="38.778999999999996"/>
        <n v="99.846000000000004"/>
        <n v="33.914999999999999"/>
        <n v="37.5535"/>
        <n v="100.34"/>
        <n v="206.6"/>
        <n v="434.34000000000003"/>
        <n v="36.299999999999997"/>
        <n v="124.848"/>
        <n v="331.16"/>
        <n v="485.96"/>
        <n v="368.28000000000003"/>
        <n v="151.47999999999999"/>
        <n v="48.469000000000001"/>
        <n v="294.19200000000001"/>
        <n v="816.65000000000009"/>
        <n v="90.27"/>
        <n v="1496.934"/>
        <n v="158.90649999999999"/>
        <n v="282.04000000000002"/>
        <n v="1091.4480000000001"/>
        <n v="151.71499999999997"/>
        <n v="767.96"/>
        <n v="47.319499999999998"/>
        <n v="36.350999999999999"/>
        <n v="80.09"/>
        <n v="128.583"/>
        <n v="40.53"/>
        <n v="49.46"/>
        <n v="427.38"/>
        <n v="810.42600000000004"/>
        <n v="82.08"/>
        <n v="246.602"/>
        <n v="130.72999999999999"/>
        <n v="73.260000000000005"/>
        <n v="45.891000000000005"/>
        <n v="536.72"/>
        <n v="91.548000000000002"/>
        <n v="1348.4880000000001"/>
        <n v="73.584000000000003"/>
        <n v="134.65"/>
        <n v="41.21"/>
        <n v="81.180000000000007"/>
        <n v="353.62799999999999"/>
        <n v="213.095"/>
        <n v="108.27000000000001"/>
        <n v="1273.4550000000002"/>
        <n v="32.04"/>
        <n v="50.17"/>
        <n v="145.80000000000001"/>
        <n v="186.96"/>
        <n v="123.63"/>
        <n v="505.11"/>
        <n v="196.38399999999999"/>
        <n v="40.159999999999997"/>
        <n v="97.659000000000006"/>
        <n v="522.20000000000005"/>
        <n v="205.26"/>
        <n v="487.43999999999994"/>
        <n v="205.51349999999996"/>
        <n v="360.6"/>
        <n v="48.164999999999999"/>
        <n v="41.13"/>
        <n v="121.66"/>
        <n v="110.49299999999999"/>
        <n v="49.96"/>
        <n v="263.721"/>
        <n v="199.0155"/>
        <n v="35.4"/>
        <n v="46.575000000000003"/>
        <n v="201.96"/>
        <n v="239.28599999999997"/>
        <n v="374.01"/>
        <n v="144.52000000000001"/>
        <n v="405.12"/>
        <n v="73"/>
        <n v="35.700000000000003"/>
        <n v="1158.3919999999998"/>
        <n v="81.78"/>
        <n v="553.98599999999999"/>
        <n v="259.14799999999997"/>
        <n v="817.74"/>
        <n v="504.03199999999998"/>
        <n v="241"/>
        <n v="434.96699999999998"/>
        <n v="254.90399999999997"/>
        <n v="101.13"/>
        <n v="51.36"/>
        <n v="759.4"/>
        <n v="267.18"/>
        <n v="248.78"/>
        <n v="225.99"/>
        <n v="82.16"/>
        <n v="230.55"/>
        <n v="66.78"/>
        <n v="665.4224999999999"/>
        <n v="102.8"/>
        <n v="83.556000000000012"/>
        <n v="229.42499999999998"/>
        <n v="897.12299999999993"/>
        <n v="232.48399999999998"/>
        <n v="75.391999999999996"/>
        <n v="309.97800000000001"/>
        <n v="72.171000000000006"/>
        <n v="162.28"/>
        <n v="382.22"/>
        <n v="77.10199999999999"/>
        <n v="83.44"/>
        <n v="49.61"/>
        <n v="246.62"/>
        <n v="84.015000000000001"/>
        <n v="393.67749999999995"/>
        <n v="449.53200000000004"/>
        <n v="305.67599999999999"/>
        <n v="48.317"/>
        <n v="334.02"/>
        <n v="157.47099999999998"/>
        <n v="302.02"/>
        <n v="184.14"/>
        <n v="33.156000000000006"/>
        <n v="68.057999999999993"/>
        <n v="124.18"/>
        <n v="134.94999999999999"/>
        <n v="248"/>
        <n v="90.360000000000014"/>
        <n v="93.65"/>
        <n v="212.625"/>
        <n v="33.905499999999996"/>
        <n v="408.36"/>
        <n v="155.88999999999999"/>
        <n v="130.81"/>
        <n v="90.364000000000004"/>
        <n v="267.23500000000001"/>
        <n v="82.75"/>
        <n v="73.637999999999991"/>
        <n v="46.62"/>
        <n v="373.48299999999995"/>
        <n v="90.52"/>
        <n v="785.41249999999991"/>
        <n v="72.7"/>
        <n v="47"/>
        <n v="46.86"/>
        <n v="156.047"/>
        <n v="163.16"/>
        <n v="66.024000000000001"/>
        <n v="41.238"/>
        <n v="70.95"/>
        <n v="44.345999999999997"/>
        <n v="780.47249999999997"/>
        <n v="106.71000000000001"/>
        <n v="81.917999999999992"/>
        <n v="396.64"/>
        <n v="261.88"/>
        <n v="131.62"/>
        <n v="1144.712"/>
        <n v="81.040000000000006"/>
        <n v="232.3605"/>
        <n v="282.95999999999998"/>
        <n v="102.48"/>
        <n v="108.468"/>
        <n v="80.98"/>
        <n v="148.64400000000001"/>
        <n v="400.72"/>
        <n v="196.24"/>
        <n v="93.32"/>
        <n v="203.22"/>
        <n v="104.91"/>
        <n v="271.93200000000002"/>
        <n v="136.01"/>
        <n v="1556.7749999999999"/>
        <n v="1230.3"/>
        <n v="445.05599999999998"/>
        <n v="251.80699999999999"/>
        <n v="137.37"/>
        <n v="227.749"/>
        <n v="33.399000000000001"/>
        <n v="851.72550000000001"/>
        <n v="131.46"/>
        <n v="217.44"/>
        <n v="81.98"/>
        <n v="46.71"/>
        <n v="41.01"/>
        <n v="66.927499999999995"/>
        <n v="97.640999999999991"/>
        <n v="244.06"/>
        <n v="376.39949999999999"/>
        <n v="36.936"/>
        <n v="81.12"/>
        <n v="154.07999999999998"/>
        <n v="561.48"/>
        <n v="360.71999999999997"/>
        <n v="135.11849999999998"/>
        <n v="143.54"/>
        <n v="67.668499999999995"/>
        <n v="64.116"/>
        <n v="51.39"/>
        <n v="102.64"/>
        <n v="64.00800000000001"/>
        <n v="200.78"/>
        <n v="344.71800000000002"/>
        <n v="294.60000000000002"/>
        <n v="71.927999999999997"/>
        <n v="619.72200000000009"/>
        <n v="151.15"/>
        <n v="77.643500000000003"/>
        <n v="135.40350000000001"/>
        <n v="166.48"/>
        <n v="134.8905"/>
        <n v="68.285999999999987"/>
        <n v="148.64999999999998"/>
        <n v="37.895499999999998"/>
        <n v="36.567"/>
        <n v="151.16399999999999"/>
        <n v="92.74"/>
        <n v="216.88200000000001"/>
        <n v="141.06"/>
        <n v="81.783000000000001"/>
        <n v="298.34399999999999"/>
        <n v="525.42750000000001"/>
        <n v="262.35000000000002"/>
        <n v="134.86000000000001"/>
        <n v="136.07"/>
        <n v="42.524999999999999"/>
        <n v="74.376000000000005"/>
        <n v="163.5"/>
        <n v="34.219000000000001"/>
        <n v="36.68"/>
        <n v="1880.0640000000001"/>
        <n v="75.61999999999999"/>
        <n v="187.00749999999999"/>
        <n v="81.7"/>
        <n v="88.264499999999998"/>
        <n v="152.01"/>
        <n v="36.65"/>
        <n v="404.09999999999997"/>
        <n v="578.79999999999995"/>
        <n v="65.718000000000004"/>
        <n v="104.25299999999999"/>
        <n v="383.18"/>
        <n v="1922.268"/>
        <n v="124.74000000000002"/>
        <n v="193.19200000000001"/>
        <n v="166.5"/>
        <n v="70.2"/>
        <n v="202.68"/>
        <n v="458.99250000000001"/>
        <n v="1059.0150000000001"/>
        <n v="50.18"/>
        <n v="83.38"/>
        <n v="33.772499999999994"/>
        <n v="154.36000000000001"/>
        <n v="155.68"/>
        <n v="34.807500000000005"/>
        <n v="134.74799999999999"/>
        <n v="185.65200000000002"/>
        <n v="51.61"/>
        <n v="48.031999999999996"/>
        <n v="331.48"/>
        <n v="110.31"/>
        <n v="392.74"/>
        <n v="70.66"/>
        <n v="167.148"/>
        <n v="125.25"/>
        <n v="341.98"/>
        <n v="40.04"/>
        <n v="115.33949999999999"/>
        <n v="401.76000000000005"/>
        <n v="333.08"/>
        <n v="340.28100000000006"/>
        <n v="35.496000000000002"/>
        <n v="117.30600000000001"/>
        <n v="154.86000000000001"/>
        <n v="414.56"/>
        <n v="156.2655"/>
        <n v="465.83249999999992"/>
        <n v="68.276499999999999"/>
        <n v="389.94"/>
        <n v="99.06"/>
        <n v="121.10799999999999"/>
        <n v="90.94"/>
        <n v="145.68"/>
        <n v="157.035"/>
        <n v="36.270000000000003"/>
        <n v="80.819999999999993"/>
        <n v="284.11200000000002"/>
        <n v="132.876"/>
        <n v="521.58600000000001"/>
        <n v="149.7105"/>
        <n v="99.94"/>
        <n v="699.93"/>
        <n v="124.5735"/>
        <n v="33.137999999999998"/>
        <n v="122.28"/>
        <n v="77.281999999999996"/>
        <n v="51.02"/>
        <n v="68.969999999999985"/>
        <n v="1326.204"/>
        <n v="129.29400000000001"/>
        <n v="288.67200000000003"/>
        <n v="216.24"/>
        <n v="183.44"/>
        <n v="330.34"/>
        <n v="66.328999999999994"/>
        <n v="236.44800000000004"/>
        <n v="1264.2750000000001"/>
        <n v="599.79"/>
        <n v="350.75"/>
        <n v="71.72"/>
        <n v="92.27"/>
        <n v="802.28099999999995"/>
        <n v="87.74199999999999"/>
        <n v="46.295999999999999"/>
        <n v="96.842999999999989"/>
        <n v="81.099999999999994"/>
        <n v="102.6"/>
        <n v="247.68"/>
        <n v="472.56600000000003"/>
        <n v="39.42"/>
        <n v="248.5"/>
        <n v="312.86"/>
        <n v="80.3"/>
        <n v="79.89"/>
        <n v="39.5"/>
        <n v="80.7"/>
        <n v="80.86"/>
        <n v="607.86"/>
        <n v="487.24"/>
        <n v="1516.95"/>
        <n v="37.448999999999998"/>
        <n v="161.36000000000001"/>
        <n v="123.68"/>
        <n v="146.29"/>
        <n v="296.90999999999997"/>
        <n v="183.18"/>
        <n v="46.602000000000004"/>
        <n v="92.5"/>
        <n v="595.5"/>
        <n v="137.52000000000001"/>
        <n v="322.95999999999998"/>
        <n v="82.86"/>
        <n v="51.15"/>
        <n v="545.72400000000005"/>
        <n v="101.86"/>
        <n v="96.500999999999991"/>
        <n v="724.23"/>
        <n v="72.819999999999993"/>
        <n v="144.5"/>
        <n v="413.44"/>
        <n v="495.89"/>
        <n v="180.88200000000001"/>
        <n v="1198.404"/>
        <n v="154.6"/>
        <n v="79.0685"/>
        <n v="138.69"/>
        <n v="119.035"/>
        <n v="32.543999999999997"/>
        <n v="357.96600000000001"/>
        <n v="154.10899999999998"/>
        <n v="313.62"/>
        <n v="431.61"/>
        <n v="33.255000000000003"/>
        <n v="121.38"/>
        <n v="71.622"/>
        <n v="205.24"/>
        <n v="102.3"/>
        <n v="45.747"/>
        <n v="766.2600000000001"/>
        <n v="122.11"/>
        <n v="102.38"/>
        <n v="167.04"/>
        <n v="174.34399999999999"/>
        <n v="144.51"/>
        <n v="134.19000000000003"/>
        <n v="120.9"/>
        <n v="185.934"/>
        <n v="273.02"/>
        <n v="523.32000000000005"/>
        <n v="47.823"/>
        <n v="206.74"/>
        <n v="348.58350000000002"/>
        <n v="576.63"/>
        <n v="462.44099999999997"/>
        <n v="200.34000000000003"/>
        <n v="183.19200000000001"/>
        <n v="144.84"/>
        <n v="208.13550000000001"/>
        <n v="161.62"/>
        <n v="46.377000000000002"/>
        <n v="388.3125"/>
        <n v="149.39100000000002"/>
        <n v="242.44"/>
        <n v="262.2"/>
        <n v="92.88"/>
        <n v="36.659999999999997"/>
        <n v="702.76499999999999"/>
        <n v="32.372999999999998"/>
        <n v="425.37399999999997"/>
        <n v="130.64400000000001"/>
        <n v="573.36"/>
        <n v="155.04"/>
        <n v="46.84"/>
        <n v="346.27499999999998"/>
        <n v="91.07"/>
        <n v="81.86"/>
        <n v="45.45"/>
        <n v="70.62"/>
        <n v="103.12"/>
        <n v="292.44"/>
        <n v="102.68"/>
        <n v="145.92950000000002"/>
        <n v="70.073999999999998"/>
        <n v="782.7650000000001"/>
        <n v="36.72"/>
        <n v="377.39699999999999"/>
        <n v="364.98999999999995"/>
        <n v="147.76"/>
        <n v="153.16999999999999"/>
        <n v="165.7"/>
        <n v="143.52000000000001"/>
        <n v="192.94"/>
        <n v="168.56"/>
        <n v="247.8"/>
        <n v="281.86"/>
        <n v="73.150000000000006"/>
        <n v="374.96499999999997"/>
        <n v="104.70899999999999"/>
        <n v="287.565"/>
        <n v="95.171000000000006"/>
        <n v="231.72399999999999"/>
        <n v="127.56599999999999"/>
        <n v="286.36799999999999"/>
        <n v="108.69"/>
        <n v="361.83"/>
        <n v="139.38"/>
        <n v="35.055"/>
        <n v="231.47699999999998"/>
        <n v="70.033999999999992"/>
        <n v="470.22"/>
        <n v="122.49600000000001"/>
        <n v="187.1"/>
        <n v="131.74"/>
        <n v="436.0025"/>
        <n v="590.52"/>
        <n v="34.741500000000002"/>
        <n v="82.38"/>
        <n v="129.83649999999997"/>
        <n v="71.400000000000006"/>
        <n v="100.87"/>
        <n v="130.80000000000001"/>
        <n v="153.88999999999999"/>
        <n v="104.1335"/>
        <n v="543.59199999999998"/>
        <n v="96.481999999999999"/>
        <n v="153.12100000000001"/>
        <n v="91.162499999999994"/>
        <n v="881.01"/>
        <n v="239.30500000000001"/>
        <n v="82.64"/>
        <n v="288.02"/>
        <n v="97.222999999999999"/>
        <n v="401.18400000000003"/>
        <n v="160.02000000000001"/>
        <n v="188.8"/>
        <n v="943.98"/>
        <n v="125.44"/>
        <n v="72.36"/>
        <n v="38.949999999999996"/>
        <n v="65.096999999999994"/>
        <n v="250.84"/>
        <n v="70.192999999999998"/>
        <n v="998.64"/>
        <n v="562.67999999999995"/>
        <n v="34.826999999999998"/>
        <n v="43.966000000000001"/>
        <n v="184.24"/>
        <n v="118.64999999999999"/>
        <n v="83.3"/>
        <n v="187.68"/>
        <n v="102.5"/>
        <n v="576.93600000000004"/>
        <n v="69.087999999999994"/>
        <n v="46.19"/>
        <n v="469.74"/>
        <n v="123.91"/>
        <n v="50.64"/>
        <n v="126.864"/>
        <n v="39.206499999999998"/>
        <n v="73.8"/>
        <n v="196.91"/>
        <n v="107.37"/>
        <n v="156.21799999999999"/>
        <n v="40.57"/>
        <n v="182.03899999999999"/>
        <n v="146.36649999999997"/>
        <n v="120.8"/>
        <n v="40.15"/>
        <n v="571.19999999999993"/>
        <n v="70.546999999999997"/>
        <n v="742.92"/>
        <n v="70.185999999999993"/>
        <n v="567.6345"/>
        <n v="249.51"/>
        <n v="43.51"/>
        <n v="154.85"/>
        <n v="194.99"/>
        <n v="47.19"/>
        <n v="124.14"/>
        <n v="131.94999999999999"/>
        <n v="102.24"/>
        <n v="304.14"/>
        <n v="234.346"/>
        <n v="155.81"/>
        <n v="155.03049999999999"/>
        <n v="139.935"/>
        <n v="630.79999999999995"/>
        <n v="327.14"/>
        <n v="142.06"/>
        <n v="81.37"/>
        <n v="120.75"/>
        <n v="327.16000000000003"/>
        <n v="73.08"/>
        <n v="88.388000000000005"/>
        <n v="195.22"/>
        <n v="38.674500000000002"/>
        <n v="39.196999999999996"/>
        <n v="81.680000000000007"/>
        <n v="143.32"/>
        <n v="312.62"/>
        <n v="271.863"/>
        <n v="81.971999999999994"/>
        <n v="654.37249999999995"/>
        <n v="124.17"/>
        <n v="145.30249999999998"/>
        <n v="240.29999999999998"/>
        <n v="73.22"/>
        <n v="250.43899999999999"/>
        <n v="145.7585"/>
        <n v="160.12"/>
        <n v="40.549999999999997"/>
        <n v="115.84649999999999"/>
        <n v="748.93499999999995"/>
        <n v="173.09700000000001"/>
        <n v="406.20000000000005"/>
        <n v="46.16"/>
        <n v="101.54"/>
        <n v="134.84299999999999"/>
        <n v="424.79999999999995"/>
        <n v="163.62"/>
        <n v="100.18"/>
        <n v="92.31"/>
        <n v="485.52000000000004"/>
        <n v="43.225000000000001"/>
        <n v="35.99"/>
        <n v="122.55"/>
        <n v="378.65999999999997"/>
        <n v="524.28599999999994"/>
        <n v="125.32"/>
        <n v="334.52"/>
        <n v="80.19"/>
        <n v="49.86"/>
        <n v="391.02"/>
        <n v="39.61"/>
        <n v="70.86"/>
        <n v="258.94400000000002"/>
        <n v="131.79"/>
        <n v="3655.2599999999998"/>
        <n v="101.85"/>
        <n v="1315.3319999999999"/>
        <n v="166.56"/>
        <n v="68.297499999999999"/>
        <n v="38.817"/>
        <n v="137.93999999999997"/>
        <n v="3213.47"/>
        <n v="82.5"/>
        <n v="184"/>
        <n v="72.801000000000002"/>
        <n v="194.73"/>
        <n v="398.73499999999996"/>
        <n v="427.59000000000003"/>
        <n v="196.33"/>
        <n v="82.1"/>
        <n v="123.09"/>
        <n v="282.18"/>
        <n v="157.04"/>
        <n v="818.76"/>
        <n v="36.1"/>
        <n v="278.19"/>
        <n v="468.2835"/>
        <n v="66.33"/>
        <n v="35.619999999999997"/>
        <n v="401.44650000000001"/>
        <n v="336.88799999999998"/>
        <n v="620.88"/>
        <n v="401.32"/>
        <n v="268.56"/>
        <n v="102.32"/>
        <n v="97.037999999999997"/>
        <n v="138.07300000000001"/>
        <n v="32.355000000000004"/>
        <n v="51.09"/>
        <n v="337.77299999999997"/>
        <n v="250.35000000000002"/>
        <n v="81.72"/>
        <n v="78.099499999999992"/>
        <n v="32.337000000000003"/>
        <n v="329.54"/>
        <n v="170.49600000000001"/>
        <n v="90.7"/>
        <n v="45.59"/>
        <n v="395.68500000000006"/>
        <n v="145.18799999999999"/>
        <n v="93.293999999999997"/>
        <n v="230.261"/>
        <n v="154.09"/>
        <n v="76.60799999999999"/>
        <n v="79.908500000000004"/>
        <n v="146.66"/>
        <n v="398.06"/>
        <n v="195.60499999999999"/>
        <n v="282.36"/>
        <n v="74.222999999999999"/>
        <n v="166.91"/>
        <n v="45.99"/>
        <n v="35.159499999999994"/>
        <n v="704.5"/>
        <n v="109.97999999999999"/>
        <n v="32.67"/>
        <n v="241.28"/>
        <n v="47.07"/>
        <n v="294.38599999999997"/>
        <n v="43.671499999999995"/>
        <n v="188.70799999999997"/>
        <n v="842.84999999999991"/>
        <n v="67.355000000000004"/>
        <n v="123.71400000000001"/>
        <n v="152.78"/>
        <n v="47.271999999999998"/>
        <n v="149.72"/>
        <n v="106.2585"/>
        <n v="79.551500000000004"/>
        <n v="546.82000000000005"/>
        <n v="763.88"/>
        <n v="35.78"/>
        <n v="356.96249999999998"/>
        <n v="520.99199999999996"/>
        <n v="162.51"/>
        <n v="211.56"/>
        <n v="90.28"/>
        <n v="684.5"/>
        <n v="290.24399999999997"/>
        <n v="156.06"/>
        <n v="1186.4639999999999"/>
        <n v="71.28"/>
        <n v="152.94050000000001"/>
        <n v="117.98049999999999"/>
        <n v="68.608999999999995"/>
        <n v="155.45799999999997"/>
        <n v="637.51499999999999"/>
        <n v="45.153500000000001"/>
        <n v="417.3075"/>
        <n v="556.53750000000002"/>
        <n v="804.09999999999991"/>
        <n v="121.53"/>
        <n v="81.08"/>
        <n v="541.548"/>
        <n v="192.42"/>
        <n v="2831.6899999999996"/>
        <n v="75.905000000000001"/>
        <n v="51.12"/>
        <n v="180.66"/>
        <n v="69.919999999999987"/>
        <n v="438.21000000000004"/>
        <n v="289.48"/>
        <n v="60.536999999999999"/>
        <n v="266.24"/>
        <n v="48.668499999999995"/>
        <n v="93.5"/>
        <n v="123.47999999999999"/>
        <n v="37.753"/>
        <n v="126.33300000000001"/>
        <n v="293.56799999999998"/>
        <n v="32.652000000000001"/>
        <n v="197.154"/>
        <n v="613.52"/>
        <n v="251"/>
        <n v="205.91249999999999"/>
        <n v="274.73999999999995"/>
        <n v="286.2"/>
        <n v="495.56"/>
        <n v="128.64899999999997"/>
        <n v="88.805999999999997"/>
        <n v="148.2475"/>
        <n v="36.74"/>
        <n v="398.56"/>
        <n v="70.375999999999991"/>
        <n v="145.71"/>
        <n v="143.887"/>
        <n v="450.5"/>
        <n v="140.12100000000001"/>
        <n v="47.604499999999994"/>
        <n v="128.29500000000002"/>
        <n v="544.6635"/>
        <n v="205.173"/>
        <n v="162.97999999999999"/>
        <n v="1041.3440000000001"/>
        <n v="32.832000000000001"/>
        <n v="696.91500000000008"/>
        <n v="202.28"/>
        <n v="311.15999999999997"/>
        <n v="132.49"/>
        <n v="161.30000000000001"/>
        <n v="33.639499999999998"/>
        <n v="123.03"/>
        <n v="36.01"/>
        <n v="95.399000000000001"/>
        <n v="300.89999999999998"/>
        <n v="42.930000000000007"/>
        <n v="73.691999999999993"/>
        <n v="102.84"/>
        <n v="148.49100000000001"/>
        <n v="145.65"/>
        <n v="459.57199999999995"/>
        <n v="36.94"/>
        <n v="85.784999999999997"/>
        <n v="335.05"/>
        <n v="34.104999999999997"/>
        <n v="277.23600000000005"/>
        <n v="157.91"/>
        <n v="117.10650000000001"/>
        <n v="228.34200000000001"/>
        <n v="178.29"/>
        <n v="31.195"/>
        <n v="158.86849999999998"/>
        <n v="145.94"/>
        <n v="248.73"/>
        <n v="993.42899999999997"/>
        <n v="984.96299999999997"/>
        <n v="78.564999999999998"/>
        <n v="40.33"/>
        <n v="69.691499999999991"/>
        <n v="138.87"/>
        <n v="39.729999999999997"/>
        <n v="497.87600000000003"/>
        <n v="88.710999999999999"/>
        <n v="71.225999999999999"/>
        <n v="124.491"/>
        <n v="253.9"/>
        <n v="142.82999999999998"/>
        <n v="45.675000000000004"/>
        <n v="50.33"/>
        <n v="42.75"/>
        <n v="234.59400000000002"/>
        <n v="446.76599999999996"/>
        <n v="143.08000000000001"/>
        <n v="204.98"/>
        <n v="560.79599999999994"/>
        <n v="121.44"/>
        <n v="176.47199999999998"/>
        <n v="349.43400000000003"/>
        <n v="311.06799999999998"/>
        <n v="617.91800000000001"/>
        <n v="40.26"/>
        <n v="42.506999999999998"/>
        <n v="42.610500000000002"/>
        <n v="657.05799999999999"/>
        <n v="126.12"/>
        <n v="36"/>
        <n v="154.13749999999999"/>
        <n v="150.44"/>
        <n v="239.72299999999998"/>
        <n v="167.44"/>
        <n v="70.58"/>
        <n v="389.30999999999995"/>
        <n v="40.67"/>
        <n v="40.94"/>
        <n v="287.53649999999999"/>
        <n v="101.43900000000001"/>
        <n v="38.284999999999997"/>
        <n v="86.364499999999992"/>
        <n v="689.73249999999996"/>
        <n v="102.06"/>
        <n v="50.67"/>
        <n v="1240.8899999999999"/>
        <n v="778.4"/>
        <n v="94"/>
        <n v="80.92"/>
        <n v="156.11000000000001"/>
        <n v="219.20400000000001"/>
        <n v="97.793999999999997"/>
        <n v="1456.02"/>
        <n v="359.75549999999998"/>
        <n v="287.892"/>
        <n v="204.74"/>
        <n v="102.13"/>
        <n v="161.82"/>
        <n v="166.58"/>
        <n v="273.45999999999998"/>
        <n v="304.88"/>
        <n v="128.304"/>
        <n v="72.26100000000001"/>
        <n v="135.261"/>
        <n v="260.68949999999995"/>
        <n v="43.624000000000002"/>
        <n v="149.22000000000003"/>
        <n v="171.53"/>
        <n v="1552.7160000000003"/>
        <n v="141"/>
        <n v="305.77999999999997"/>
        <n v="163.80000000000001"/>
        <n v="103.58"/>
        <n v="250.92000000000002"/>
        <n v="38.522499999999994"/>
        <n v="291.77999999999997"/>
        <n v="163.25"/>
        <n v="200.22"/>
        <n v="148.30199999999999"/>
        <n v="571.44000000000005"/>
        <n v="41.18"/>
        <n v="365.262"/>
        <n v="1036.26"/>
        <n v="365.976"/>
        <n v="440.66999999999996"/>
        <n v="322.42"/>
        <n v="135.41299999999998"/>
        <n v="142.95599999999999"/>
        <n v="138.10149999999999"/>
        <n v="94.2"/>
        <n v="697.90500000000009"/>
        <n v="248.67000000000002"/>
        <n v="161.6"/>
        <n v="75.125999999999991"/>
        <n v="242.7"/>
        <n v="41.37"/>
        <n v="387.74249999999995"/>
        <n v="36.19"/>
        <n v="142.04"/>
        <n v="133.66999999999999"/>
        <n v="999.59999999999991"/>
        <n v="179.87400000000002"/>
        <n v="603.36"/>
        <n v="190.45599999999999"/>
        <n v="43.401000000000003"/>
        <n v="214.03"/>
        <n v="365.25599999999997"/>
        <n v="81.58"/>
        <n v="213.74100000000001"/>
        <n v="164.92"/>
        <n v="519.54999999999995"/>
        <n v="447.21"/>
        <n v="282.57"/>
        <n v="46.87"/>
        <n v="33.291000000000004"/>
        <n v="135.44"/>
        <n v="276.75"/>
        <n v="385.2"/>
        <n v="39.94"/>
        <n v="451.83000000000004"/>
        <n v="142.13999999999999"/>
        <n v="50.78"/>
        <n v="268.86899999999997"/>
        <n v="140.79599999999999"/>
        <n v="103.5"/>
        <n v="74.007000000000005"/>
        <n v="129.75299999999999"/>
        <n v="329.88"/>
        <n v="103.819"/>
        <n v="430.77"/>
        <n v="315.32"/>
        <n v="101.58"/>
        <n v="666.84"/>
        <n v="166.66"/>
        <n v="136.363"/>
        <n v="493.5"/>
        <n v="222.15600000000001"/>
        <n v="206.34"/>
        <n v="47.813499999999998"/>
        <n v="728.178"/>
        <n v="185.61099999999999"/>
        <n v="524"/>
        <n v="246.78000000000003"/>
        <n v="90.79"/>
        <n v="41.33"/>
        <n v="78.070999999999998"/>
        <n v="391.35249999999996"/>
        <n v="111"/>
        <n v="81.8"/>
        <n v="110.997"/>
        <n v="130.26249999999999"/>
        <n v="362.96100000000001"/>
        <n v="89.043499999999995"/>
        <n v="37.090000000000003"/>
        <n v="45.43"/>
        <n v="35.550000000000004"/>
        <n v="222.44399999999999"/>
        <n v="103.61"/>
        <n v="276.92500000000001"/>
        <n v="348.76799999999997"/>
        <n v="262.96199999999999"/>
        <n v="131.91999999999999"/>
        <n v="424.72800000000001"/>
        <n v="34.655999999999999"/>
        <n v="443.00399999999996"/>
        <n v="206.958"/>
        <n v="181.85400000000001"/>
        <n v="76.142499999999998"/>
        <n v="83.74"/>
        <n v="243.1"/>
        <n v="244.17000000000002"/>
        <n v="36.799999999999997"/>
        <n v="1048.4100000000001"/>
        <n v="50.94"/>
        <n v="251.78"/>
        <n v="103.8"/>
        <n v="79.5"/>
        <n v="79.440999999999988"/>
        <n v="223.53300000000002"/>
        <n v="46.53"/>
        <n v="99.38"/>
        <n v="192.61800000000002"/>
        <n v="83.03"/>
        <n v="40.799999999999997"/>
        <n v="213.078"/>
        <n v="110.45700000000001"/>
        <n v="417.24"/>
        <n v="172.37749999999997"/>
        <n v="89.712000000000003"/>
        <n v="35.799999999999997"/>
        <n v="195.12"/>
        <n v="75.410999999999987"/>
        <n v="296.4205"/>
        <n v="35.5"/>
        <n v="46.44"/>
        <n v="66.917999999999992"/>
        <n v="66.290999999999997"/>
        <n v="127.62000000000002"/>
        <n v="48.278999999999996"/>
        <n v="107.2105"/>
        <n v="216.45000000000002"/>
        <n v="35.58"/>
        <n v="147.155"/>
        <n v="153.86199999999999"/>
        <n v="91.36"/>
        <n v="78.819999999999993"/>
        <n v="269.98"/>
        <n v="77.766999999999996"/>
        <n v="85.518999999999991"/>
        <n v="101.46"/>
        <n v="344.99249999999995"/>
        <n v="163.47999999999999"/>
        <n v="415.827"/>
        <n v="406.44"/>
        <n v="62.678999999999995"/>
        <n v="242.12"/>
        <n v="143.62"/>
        <n v="580.72"/>
        <n v="72.14"/>
        <n v="195.02100000000002"/>
        <n v="32.894999999999996"/>
        <n v="592.23"/>
        <n v="96.614999999999995"/>
        <n v="95.456000000000003"/>
        <n v="106.59"/>
        <n v="84.402000000000001"/>
        <n v="177.56100000000001"/>
        <n v="63.467999999999996"/>
        <n v="142.21499999999997"/>
        <n v="468.75"/>
        <n v="360.42"/>
        <n v="145.21"/>
        <n v="71.603999999999999"/>
        <n v="291.54599999999999"/>
        <n v="250.74"/>
        <n v="196.57"/>
        <n v="371.90600000000001"/>
        <n v="576.84"/>
        <n v="133.285"/>
        <n v="650.52199999999993"/>
        <n v="48.060499999999998"/>
        <n v="83.412000000000006"/>
        <n v="91.45"/>
        <n v="120.84"/>
        <n v="73.86"/>
        <n v="143.69"/>
        <n v="294.18"/>
        <n v="153.88"/>
        <n v="216.60000000000002"/>
        <n v="457.59000000000003"/>
        <n v="67.241"/>
        <n v="466.75"/>
        <n v="103.42"/>
        <n v="39.86"/>
        <n v="167.42"/>
        <n v="47.62"/>
        <n v="76.047499999999999"/>
        <n v="51.82"/>
        <n v="548.35199999999998"/>
        <n v="37.866999999999997"/>
        <n v="586.87199999999996"/>
        <n v="94.04"/>
        <n v="141.58000000000001"/>
        <n v="92.82"/>
        <n v="69.75"/>
        <n v="122.43"/>
        <n v="783.45"/>
        <n v="151.73099999999999"/>
        <n v="165.96"/>
        <n v="980.13599999999997"/>
        <n v="76.911999999999992"/>
        <n v="200.36"/>
        <n v="140.886"/>
        <n v="136.88999999999999"/>
        <n v="155.35"/>
        <n v="77.073499999999996"/>
        <n v="145.87"/>
        <n v="774.6389999999999"/>
        <n v="74.052000000000007"/>
        <n v="49.5"/>
        <n v="88.311999999999983"/>
        <n v="36.909999999999997"/>
        <n v="35.6"/>
        <n v="152.47499999999999"/>
        <n v="85.536000000000001"/>
        <n v="296.24400000000003"/>
        <n v="37.990499999999997"/>
        <n v="140.44"/>
        <n v="235.08699999999999"/>
        <n v="338.334"/>
        <n v="33.705999999999996"/>
        <n v="403.89"/>
        <n v="216.09"/>
        <n v="40.24"/>
        <n v="36.14"/>
        <n v="76.417999999999992"/>
        <n v="105.82050000000001"/>
        <n v="475.26599999999996"/>
        <n v="580.16499999999996"/>
        <n v="120.09"/>
        <n v="616.5"/>
        <n v="764.6"/>
        <n v="72.27"/>
        <n v="83.05"/>
        <n v="292.45999999999998"/>
        <n v="288.18"/>
        <n v="237.17550000000003"/>
        <n v="109.449"/>
        <n v="390.18"/>
        <n v="502.56000000000006"/>
        <n v="152.94"/>
        <n v="89.963999999999999"/>
        <n v="123.89599999999999"/>
        <n v="185.57300000000001"/>
        <n v="103.31"/>
        <n v="369.93"/>
        <n v="36.323999999999998"/>
        <n v="166.12"/>
        <n v="303.45999999999998"/>
        <n v="273.63800000000003"/>
        <n v="154.87"/>
        <n v="363.44700000000006"/>
        <n v="232.27499999999998"/>
        <n v="271.26"/>
        <n v="1601.3999999999999"/>
        <n v="120.94"/>
        <n v="566.08299999999997"/>
        <n v="362.64"/>
        <n v="96.643500000000003"/>
        <n v="72.42"/>
        <n v="523.25"/>
        <n v="942.16249999999991"/>
        <n v="69.463999999999999"/>
        <n v="462.04999999999995"/>
        <n v="487.48"/>
        <n v="248.71"/>
        <n v="50.98"/>
        <n v="182.22"/>
        <n v="101.51699999999998"/>
        <n v="87.352499999999992"/>
        <n v="39.1875"/>
        <n v="534.6"/>
        <n v="380.85499999999996"/>
        <n v="98.552999999999997"/>
        <n v="79.419999999999987"/>
        <n v="35.74"/>
        <n v="71.864999999999995"/>
        <n v="100.88"/>
        <n v="162.76"/>
        <n v="41.3"/>
        <n v="65.069999999999993"/>
        <n v="357.99299999999999"/>
        <n v="432"/>
        <n v="86.355000000000004"/>
        <n v="39.101999999999997"/>
        <n v="162.78"/>
        <n v="72.036000000000001"/>
        <n v="90.21"/>
        <n v="120.24"/>
        <n v="47.53"/>
        <n v="93.42"/>
        <n v="197.26"/>
        <n v="70.56"/>
        <n v="36.58"/>
        <n v="315.32400000000001"/>
        <n v="41.25"/>
        <n v="101.37"/>
        <n v="323.62700000000001"/>
        <n v="42.865499999999997"/>
        <n v="38.399000000000001"/>
        <n v="49.219499999999996"/>
        <n v="107.69999999999999"/>
        <n v="171.51299999999998"/>
        <n v="47.195999999999998"/>
        <n v="249.375"/>
        <n v="69.882000000000005"/>
        <n v="72.711000000000013"/>
        <n v="77.007000000000005"/>
        <n v="163.32"/>
        <n v="146.55000000000001"/>
        <n v="291.15000000000003"/>
        <n v="244.94"/>
        <n v="212.79000000000002"/>
        <n v="191.44"/>
        <n v="165.84"/>
        <n v="82.82"/>
        <n v="318.49699999999996"/>
        <n v="44.830499999999994"/>
        <n v="274.70999999999998"/>
        <n v="617.67999999999995"/>
        <n v="94.828999999999994"/>
        <n v="82.421999999999997"/>
        <n v="123.33"/>
        <n v="143.6"/>
        <n v="34.513499999999993"/>
        <n v="218.21499999999997"/>
        <n v="36.630000000000003"/>
        <n v="134.31099999999998"/>
        <n v="978.83249999999987"/>
        <n v="104.69"/>
        <n v="648.33699999999999"/>
        <n v="119.6525"/>
        <n v="523.83000000000004"/>
        <n v="81.22"/>
        <n v="144.62"/>
        <n v="136.68300000000002"/>
        <n v="156.55000000000001"/>
        <n v="152.72"/>
        <n v="38.484499999999997"/>
        <n v="121.83"/>
        <n v="88.739499999999992"/>
        <n v="180.46"/>
        <n v="51.75"/>
        <n v="277.85700000000003"/>
        <n v="297.46800000000002"/>
        <n v="196.39"/>
        <n v="72.5"/>
        <n v="379.71499999999997"/>
        <n v="44.003999999999998"/>
        <n v="604.24"/>
        <n v="65.150999999999996"/>
        <n v="72.650000000000006"/>
        <n v="198.44"/>
        <n v="193.67"/>
        <n v="830.15"/>
        <n v="163.13999999999999"/>
        <n v="287.72000000000003"/>
        <n v="280.59000000000003"/>
        <n v="1542.61"/>
        <n v="116.39399999999999"/>
        <n v="142.84"/>
        <n v="217.04999999999998"/>
        <n v="114.399"/>
        <n v="103.68"/>
        <n v="209.91599999999997"/>
        <n v="91.78"/>
        <n v="186.26"/>
        <n v="33.003"/>
        <n v="184.5"/>
        <n v="35.649000000000001"/>
        <n v="138.703"/>
        <n v="331.99200000000002"/>
        <n v="70.91"/>
        <n v="275.07600000000002"/>
        <n v="137.71199999999999"/>
        <n v="152.97"/>
        <n v="91.58"/>
        <n v="161.31"/>
        <n v="68.342999999999989"/>
        <n v="79.459999999999994"/>
        <n v="72.099999999999994"/>
        <n v="194.36"/>
        <n v="183.03649999999999"/>
        <n v="248.72400000000002"/>
        <n v="192.82"/>
        <n v="499.56000000000006"/>
        <n v="161.84"/>
        <n v="326.20000000000005"/>
        <n v="167.12"/>
        <n v="377.25"/>
        <n v="32.058"/>
        <n v="208.04"/>
        <n v="667.51199999999994"/>
        <n v="90.58"/>
        <n v="120.22"/>
        <n v="109.05000000000001"/>
        <n v="390.56"/>
        <n v="184.2"/>
        <n v="72.936000000000007"/>
        <n v="181.56399999999999"/>
        <n v="156.19"/>
        <n v="147.72"/>
        <n v="299.13599999999997"/>
        <n v="505.53"/>
        <n v="44.117999999999995"/>
        <n v="62.910000000000004"/>
        <n v="79.66"/>
        <n v="72.040000000000006"/>
        <n v="375.93"/>
        <n v="249.75"/>
        <n v="452.16"/>
        <n v="159.56"/>
        <n v="519.98400000000004"/>
        <n v="472.26"/>
        <n v="85.851500000000001"/>
        <n v="1336.0725"/>
        <n v="130.94"/>
        <n v="287.6825"/>
        <n v="98.724000000000004"/>
        <n v="279.01799999999997"/>
        <n v="597.67200000000003"/>
        <n v="91.062000000000012"/>
        <n v="155.83000000000001"/>
        <n v="34.561"/>
        <n v="248.18"/>
        <n v="134.88099999999997"/>
        <n v="518.2025000000001"/>
        <n v="30.242999999999999"/>
        <n v="157.84"/>
        <n v="336.35"/>
        <n v="390.22650000000004"/>
        <n v="178.517"/>
        <n v="85.644000000000005"/>
        <n v="778.25"/>
        <n v="195.15"/>
        <n v="81.569999999999993"/>
        <n v="627.20000000000005"/>
        <n v="294.709"/>
        <n v="1332.12"/>
        <n v="691.7299999999999"/>
        <n v="80.44"/>
        <n v="38.606999999999999"/>
        <n v="93.55"/>
        <n v="293.7"/>
        <n v="548.31600000000003"/>
        <n v="125.14"/>
        <n v="144.43199999999999"/>
        <n v="147.24"/>
        <n v="379.10699999999997"/>
        <n v="38.180499999999995"/>
        <n v="493.24"/>
        <n v="38.930999999999997"/>
        <n v="106.14000000000001"/>
        <n v="537.96"/>
        <n v="494.02000000000004"/>
        <n v="1480.95"/>
        <n v="39.590000000000003"/>
        <n v="219.38499999999996"/>
        <n v="272.13"/>
        <n v="164.36"/>
        <n v="91.37"/>
        <n v="46.92"/>
        <n v="95.275500000000008"/>
        <n v="125.04350000000001"/>
        <n v="312.89999999999998"/>
        <n v="760.45600000000002"/>
        <n v="332.8"/>
        <n v="153.87"/>
        <n v="200.2"/>
        <n v="73.739999999999995"/>
        <n v="178.37199999999999"/>
        <n v="76.094999999999985"/>
        <n v="145.02000000000001"/>
        <n v="31.45"/>
        <n v="100.04"/>
        <n v="68.305000000000007"/>
        <n v="116.89200000000001"/>
        <n v="74.907000000000011"/>
        <n v="93.897000000000006"/>
        <n v="156.94999999999999"/>
        <n v="35.590000000000003"/>
        <n v="604.56600000000003"/>
        <n v="412.452"/>
        <n v="327.51"/>
        <n v="74"/>
        <n v="198.38400000000001"/>
        <n v="37.020000000000003"/>
        <n v="81.06"/>
        <n v="103.82"/>
        <n v="34.7605"/>
        <n v="95.904000000000011"/>
        <n v="147.38399999999999"/>
        <n v="186.16"/>
        <n v="49.79"/>
        <n v="541.14"/>
        <n v="59.822999999999993"/>
        <n v="46.43"/>
        <n v="185.01249999999999"/>
        <n v="284.32"/>
        <n v="90.61099999999999"/>
        <n v="493.53"/>
        <n v="350.47800000000001"/>
        <n v="617.27"/>
        <n v="60.52"/>
        <n v="77.99499999999999"/>
        <n v="291.91599999999994"/>
        <n v="183.5"/>
        <n v="892.80000000000007"/>
        <n v="73.106999999999999"/>
        <n v="78.013999999999996"/>
        <n v="129.14100000000002"/>
        <n v="143.38"/>
        <n v="144.54"/>
        <n v="36.828000000000003"/>
        <n v="642.64250000000004"/>
        <n v="40.770000000000003"/>
        <n v="33.6965"/>
        <n v="46.59"/>
        <n v="69.959999999999994"/>
        <n v="253.79999999999998"/>
        <n v="84.861000000000004"/>
        <n v="464.15100000000001"/>
        <n v="40.985999999999997"/>
        <n v="281.952"/>
        <n v="72.81"/>
        <n v="481.91999999999996"/>
        <n v="792.34749999999997"/>
        <n v="34.475999999999999"/>
        <n v="292.32"/>
        <n v="615.45000000000005"/>
        <n v="36.69"/>
        <n v="521.72"/>
        <n v="146.13999999999999"/>
        <n v="1331.72"/>
        <n v="489.72"/>
        <n v="219.02400000000003"/>
        <n v="160.11299999999997"/>
        <n v="142.596"/>
        <n v="35.865000000000002"/>
        <n v="121.59"/>
        <n v="520.16600000000005"/>
        <n v="97.712999999999994"/>
        <n v="284.88"/>
        <n v="267.62"/>
        <n v="68.832999999999998"/>
        <n v="792.4"/>
        <n v="71.170500000000004"/>
        <n v="389.84"/>
        <n v="161.03"/>
        <n v="33.896000000000001"/>
        <n v="37.695999999999998"/>
        <n v="438.65999999999997"/>
        <n v="71.680000000000007"/>
        <n v="103.54"/>
        <n v="133.95999999999998"/>
        <n v="47.17"/>
        <n v="90.738"/>
        <n v="289.36799999999999"/>
        <n v="81.56"/>
        <n v="141.69"/>
        <n v="74.951999999999998"/>
        <n v="164.86"/>
        <n v="145.52000000000001"/>
        <n v="479.73599999999999"/>
        <n v="147.36000000000001"/>
        <n v="282.42099999999999"/>
        <n v="51.74"/>
        <n v="71.7"/>
        <n v="74.878999999999991"/>
        <n v="690.66"/>
        <n v="130.79700000000003"/>
        <n v="135.08100000000002"/>
        <n v="307.68299999999999"/>
        <n v="82.48"/>
        <n v="40.1"/>
        <n v="160.47999999999999"/>
        <n v="604.04"/>
        <n v="46.188000000000002"/>
        <n v="145.22"/>
        <n v="204.7"/>
        <n v="326.76"/>
        <n v="48.6875"/>
        <n v="48.241"/>
        <n v="126.64449999999999"/>
        <n v="162.06"/>
        <n v="66.654000000000011"/>
        <n v="338.01"/>
        <n v="193.70499999999998"/>
        <n v="205.88"/>
        <n v="1299.6000000000001"/>
        <n v="46.206000000000003"/>
        <n v="257.68799999999999"/>
        <n v="73.340999999999994"/>
        <n v="79.400000000000006"/>
        <n v="1240.8120000000001"/>
        <n v="80.39"/>
        <n v="129.303"/>
        <n v="35.86"/>
        <n v="351.75600000000003"/>
        <n v="142.101"/>
        <n v="81.66"/>
        <n v="74.239999999999995"/>
        <n v="235.67599999999999"/>
        <n v="142.36000000000001"/>
        <n v="562.19399999999996"/>
        <n v="318.26899999999995"/>
        <n v="94.410999999999987"/>
        <n v="202"/>
        <n v="45.172499999999992"/>
        <n v="249.26399999999998"/>
        <n v="258.00099999999998"/>
        <n v="283.83999999999997"/>
        <n v="124.4485"/>
        <n v="200.85000000000002"/>
        <n v="183.2"/>
        <n v="461.58599999999996"/>
        <n v="245.38"/>
        <n v="83.8"/>
        <n v="112.69300000000001"/>
        <n v="232.02799999999999"/>
        <n v="358.19849999999997"/>
        <n v="276.16499999999996"/>
        <n v="242.5"/>
        <n v="32.345999999999997"/>
        <n v="164.94"/>
        <n v="47.946499999999993"/>
        <n v="351.17749999999995"/>
        <n v="606.52800000000002"/>
        <n v="243.64"/>
        <n v="45.018000000000001"/>
        <n v="45.153000000000006"/>
        <n v="560.29500000000007"/>
        <n v="145.99600000000001"/>
        <n v="230.60300000000001"/>
        <n v="261.18"/>
        <n v="34.893499999999996"/>
        <n v="509.77"/>
        <n v="678.31200000000001"/>
        <n v="188.37549999999999"/>
        <n v="473.69849999999997"/>
        <n v="38.664999999999999"/>
        <n v="460.5"/>
        <n v="70.430000000000007"/>
        <n v="199.72"/>
        <n v="278.81699999999995"/>
        <n v="167.54"/>
        <n v="81.84"/>
        <n v="34.271999999999998"/>
        <n v="592.19200000000001"/>
        <n v="51.83"/>
        <n v="181.23150000000001"/>
        <n v="77.975999999999999"/>
        <n v="47.784999999999997"/>
        <n v="42.911999999999999"/>
        <n v="97.811999999999983"/>
        <n v="247.46"/>
        <n v="293.62"/>
        <n v="334.32"/>
        <n v="83.69"/>
        <n v="34.339999999999996"/>
        <n v="429.93"/>
        <n v="689.85"/>
        <n v="146.33000000000001"/>
        <n v="124.16499999999998"/>
        <n v="269.48400000000004"/>
        <n v="125.742"/>
        <n v="156.81"/>
        <n v="383.38200000000006"/>
        <n v="124.51"/>
        <n v="620.67000000000007"/>
        <n v="373.89600000000002"/>
        <n v="178.25799999999998"/>
        <n v="1117.008"/>
        <n v="262.59899999999999"/>
        <n v="227.31600000000003"/>
        <n v="142.80000000000001"/>
        <n v="624.96"/>
        <n v="699.24750000000006"/>
        <n v="557.68799999999999"/>
        <n v="382.71249999999998"/>
        <n v="345.48"/>
        <n v="41.606999999999999"/>
        <n v="210.06899999999999"/>
        <n v="344.79"/>
        <n v="69.406999999999996"/>
        <n v="73.421999999999997"/>
        <n v="269.298"/>
        <n v="75.638999999999996"/>
        <n v="574.38"/>
        <n v="132.46799999999999"/>
        <n v="63.791999999999994"/>
        <n v="137.40799999999999"/>
        <n v="71.86"/>
        <n v="199.7"/>
        <n v="586.26400000000001"/>
        <n v="165.44"/>
        <n v="234.52199999999999"/>
        <n v="105.19349999999999"/>
        <n v="50.02"/>
        <n v="79.153999999999996"/>
        <n v="568.32000000000005"/>
        <n v="103.39399999999999"/>
        <n v="164.7"/>
        <n v="189.13550000000001"/>
        <n v="81.48"/>
        <n v="112.4325"/>
        <n v="279.65999999999997"/>
        <n v="405.24149999999997"/>
        <n v="127.15749999999998"/>
        <n v="753.72"/>
        <n v="531.54899999999998"/>
        <n v="147.47999999999999"/>
        <n v="47.37"/>
        <n v="138.339"/>
        <n v="68.59"/>
        <n v="138.69999999999999"/>
        <n v="66.474000000000004"/>
        <n v="103.04"/>
        <n v="50.42"/>
        <n v="1420.11"/>
        <n v="34.348499999999994"/>
        <n v="95.322999999999993"/>
        <n v="139.995"/>
        <n v="46.629000000000005"/>
        <n v="36.548999999999999"/>
        <n v="133.74099999999999"/>
        <n v="163.98"/>
        <n v="162.26"/>
        <n v="670.13000000000011"/>
        <n v="180.9"/>
        <n v="42.083499999999994"/>
        <n v="167.22900000000001"/>
        <n v="165.20400000000001"/>
        <n v="733.45"/>
        <n v="79.81"/>
        <n v="577.74249999999995"/>
        <n v="478.99"/>
        <n v="242.01"/>
        <n v="304.24"/>
        <n v="280.63600000000002"/>
        <n v="100.86"/>
        <n v="337.56899999999996"/>
        <n v="551.44600000000003"/>
        <n v="385.98"/>
        <n v="384.291"/>
        <n v="574.52"/>
        <n v="1299.4099999999999"/>
        <n v="123.81"/>
        <n v="146.1"/>
        <n v="153.01649999999998"/>
        <n v="450.6"/>
        <n v="70.400000000000006"/>
        <n v="1031.8320000000001"/>
        <n v="36.590000000000003"/>
        <n v="238.22199999999998"/>
        <n v="35.71"/>
        <n v="93.44"/>
        <n v="136.01149999999998"/>
        <n v="125.88"/>
        <n v="231.43899999999999"/>
        <n v="883.101"/>
        <n v="171.86999999999998"/>
        <n v="210"/>
        <n v="534.20799999999997"/>
        <n v="200.18399999999997"/>
        <n v="93.132000000000005"/>
        <n v="116.19449999999999"/>
        <n v="286.83999999999997"/>
        <n v="47.082000000000001"/>
        <n v="524.20000000000005"/>
        <n v="51.35"/>
        <n v="39.659999999999997"/>
        <n v="39.79"/>
        <n v="222.858"/>
        <n v="93.39"/>
        <n v="336.56"/>
        <n v="238.464"/>
        <n v="92.59"/>
        <n v="33.677500000000002"/>
        <n v="168.89400000000001"/>
        <n v="36.32"/>
        <n v="226.00800000000001"/>
        <n v="249.82"/>
        <n v="199.32"/>
        <n v="1282.0439999999999"/>
        <n v="221.88600000000002"/>
        <n v="948.375"/>
        <n v="70.72"/>
        <n v="46.01"/>
        <n v="89.88"/>
        <n v="519.94500000000005"/>
        <n v="163.87"/>
        <n v="33.6205"/>
        <n v="160.4"/>
        <n v="123.27000000000001"/>
        <n v="157.1225"/>
        <n v="136.34399999999999"/>
        <n v="121.26"/>
        <n v="42.789000000000001"/>
        <n v="97.334999999999994"/>
        <n v="540"/>
        <n v="144.096"/>
        <n v="36.53"/>
        <n v="154.53"/>
        <n v="96.215999999999994"/>
        <n v="116.50800000000001"/>
        <n v="141.77000000000001"/>
        <n v="509.97450000000003"/>
        <n v="101.12"/>
        <n v="47.38"/>
        <n v="78.828999999999994"/>
        <n v="139.239"/>
        <n v="63.423000000000002"/>
        <n v="71.05"/>
        <n v="107.541"/>
        <n v="141.07499999999999"/>
        <n v="91.99"/>
        <n v="75.790999999999997"/>
        <n v="82.97"/>
        <n v="103.33"/>
        <n v="406.23899999999998"/>
        <n v="248.77800000000002"/>
        <n v="330.46"/>
        <n v="121.92"/>
        <n v="103.91099999999999"/>
        <n v="140.10300000000001"/>
        <n v="40.75"/>
        <n v="1311.4939999999999"/>
        <n v="74.2"/>
        <n v="156.78799999999998"/>
        <n v="155.16"/>
        <n v="44.041999999999994"/>
        <n v="127.5945"/>
        <n v="123.11"/>
        <n v="81.239999999999995"/>
        <n v="60.188499999999998"/>
        <n v="1201.56"/>
        <n v="104.7375"/>
        <n v="166.33799999999999"/>
        <n v="90.09"/>
        <n v="36.83"/>
        <n v="932.75749999999994"/>
        <n v="187.46"/>
        <n v="34.637"/>
        <n v="251.82"/>
        <n v="83.304000000000002"/>
        <n v="280.08"/>
        <n v="139.374"/>
        <n v="371.34"/>
        <n v="80.58"/>
        <n v="307.02100000000002"/>
        <n v="80.319999999999993"/>
        <n v="164.25"/>
        <n v="609.59999999999991"/>
        <n v="179.95000000000002"/>
        <n v="65.826000000000008"/>
        <n v="36.891000000000005"/>
        <n v="241.41"/>
        <n v="701.59999999999991"/>
        <n v="340.01100000000002"/>
        <n v="268.66000000000003"/>
        <n v="394.51599999999996"/>
        <n v="192.62"/>
        <n v="51.25"/>
        <n v="123.29"/>
        <n v="272.30799999999999"/>
        <n v="80.56"/>
        <n v="38.4465"/>
        <n v="1602.2400000000002"/>
        <n v="82.28"/>
        <n v="212.88"/>
        <n v="129.523"/>
        <n v="93.64"/>
        <n v="123.6"/>
        <n v="355.10999999999996"/>
        <n v="303.32"/>
        <n v="36.76"/>
        <n v="195.67"/>
        <n v="36.747"/>
        <n v="414.56099999999998"/>
        <n v="292.428"/>
        <n v="39.423000000000002"/>
        <n v="206.55"/>
        <n v="648.17999999999995"/>
        <n v="153.31099999999998"/>
        <n v="191.91"/>
        <n v="34.798500000000004"/>
        <n v="201.66600000000003"/>
        <n v="125.99849999999999"/>
        <n v="71.17"/>
        <n v="713.23200000000008"/>
        <n v="235.83749999999998"/>
        <n v="231.75"/>
        <n v="400.3965"/>
        <n v="123.08000000000001"/>
        <n v="114.47499999999999"/>
        <n v="97.317999999999998"/>
        <n v="620.05799999999999"/>
        <n v="671.46"/>
        <n v="383.29200000000003"/>
        <n v="103.52"/>
        <n v="524.04300000000001"/>
        <n v="119.12049999999999"/>
        <n v="213.51149999999998"/>
        <n v="105.42149999999999"/>
        <n v="101.32"/>
        <n v="259.05599999999998"/>
        <n v="47.233999999999995"/>
        <n v="103.51300000000001"/>
        <n v="522.72000000000014"/>
        <n v="161.94999999999999"/>
        <n v="167.2"/>
        <n v="495.18449999999996"/>
        <n v="502.23"/>
        <n v="73.494"/>
        <n v="873.072"/>
        <n v="39.65"/>
        <n v="92.222999999999999"/>
        <n v="68.171999999999997"/>
        <n v="80.400000000000006"/>
        <n v="37.08"/>
        <n v="995.52"/>
        <n v="135.19"/>
        <n v="241.12800000000001"/>
        <n v="147.25949999999997"/>
        <n v="127.89100000000001"/>
        <n v="93.177000000000007"/>
        <n v="413.32"/>
        <n v="157.58999999999997"/>
        <n v="529.32000000000005"/>
        <n v="127.62749999999998"/>
        <n v="187.28299999999999"/>
        <n v="324.58499999999998"/>
        <n v="2458.8719999999998"/>
        <n v="121.34599999999999"/>
        <n v="63.612000000000009"/>
        <n v="177.83999999999997"/>
        <n v="188.423"/>
        <n v="550.17000000000007"/>
        <n v="181.35599999999999"/>
        <n v="139.23000000000002"/>
        <n v="627.45600000000002"/>
        <n v="91.35"/>
        <n v="33.264000000000003"/>
        <n v="44.783999999999999"/>
        <n v="35.972999999999999"/>
        <n v="603.82799999999997"/>
        <n v="586.94799999999998"/>
        <n v="338.89499999999998"/>
        <n v="149.10400000000001"/>
        <n v="117.6765"/>
        <n v="45.683999999999997"/>
        <n v="34.142999999999994"/>
        <n v="266.03800000000001"/>
        <n v="411.26400000000001"/>
        <n v="47.803999999999995"/>
        <n v="256.76799999999997"/>
        <n v="111.02399999999999"/>
        <n v="126.53100000000001"/>
        <n v="321.36"/>
        <n v="298.20000000000005"/>
        <n v="229.14000000000001"/>
        <n v="575.28199999999993"/>
        <n v="86.335999999999999"/>
        <n v="120.343"/>
        <n v="35.630000000000003"/>
        <n v="186.17550000000003"/>
        <n v="82.89"/>
        <n v="57.136000000000003"/>
        <n v="34.323"/>
        <n v="134.9"/>
        <n v="61.692999999999998"/>
        <n v="355.25250000000005"/>
        <n v="161.22"/>
        <n v="153.96"/>
        <n v="154.57249999999999"/>
        <n v="161.34"/>
        <n v="774.06000000000006"/>
        <n v="294.44400000000002"/>
        <n v="122.19599999999998"/>
        <n v="61.709999999999994"/>
        <n v="65.087999999999994"/>
        <n v="63.882000000000005"/>
        <n v="59.295999999999999"/>
        <n v="488.22"/>
        <n v="351.98499999999996"/>
        <n v="689.17500000000007"/>
        <n v="274.536"/>
        <n v="412.233"/>
        <n v="630.71699999999998"/>
        <n v="167.68799999999999"/>
        <n v="75.411000000000001"/>
        <n v="108.88200000000001"/>
        <n v="129.24250000000001"/>
        <n v="97.578000000000003"/>
        <n v="873.50399999999991"/>
        <n v="48.022499999999994"/>
        <n v="43.902499999999996"/>
        <n v="414.79999999999995"/>
        <n v="66.784999999999997"/>
        <n v="80.103999999999999"/>
        <n v="127.42400000000001"/>
        <n v="586.226"/>
        <n v="128.71800000000002"/>
        <n v="35.36"/>
        <n v="141.13800000000001"/>
        <n v="368.82"/>
        <n v="432.68999999999994"/>
        <n v="90.23"/>
        <n v="687.68999999999994"/>
        <n v="69.558999999999997"/>
        <n v="1628.1000000000001"/>
        <n v="131.24700000000001"/>
        <n v="648.16"/>
        <n v="268.52699999999999"/>
        <n v="112.599"/>
        <n v="317.60249999999996"/>
        <n v="129.393"/>
        <n v="318.03599999999994"/>
        <n v="32.156999999999996"/>
        <n v="315.58999999999997"/>
        <n v="154.41299999999998"/>
        <n v="1727.82"/>
        <n v="431.37600000000003"/>
        <n v="138.88800000000001"/>
        <n v="177.38399999999999"/>
        <n v="233.76"/>
        <n v="106.52199999999999"/>
        <n v="209.93299999999999"/>
        <n v="37.896000000000001"/>
        <n v="526.16700000000003"/>
        <n v="44.577000000000005"/>
        <n v="152.38399999999999"/>
        <n v="197.334"/>
        <n v="147.67749999999998"/>
        <n v="152.114"/>
        <n v="275.32800000000003"/>
        <n v="235.714"/>
        <n v="136.494"/>
        <n v="241.91000000000003"/>
        <n v="615.48599999999999"/>
        <n v="569.45749999999998"/>
        <n v="149.72400000000002"/>
        <n v="91.95"/>
        <n v="151.64000000000001"/>
        <n v="858.279"/>
        <n v="62.865999999999993"/>
        <n v="72.3"/>
        <n v="115.767"/>
        <n v="284.14499999999998"/>
        <n v="174.70499999999998"/>
        <n v="87.906999999999996"/>
        <n v="38.997499999999995"/>
        <n v="2831.2649999999994"/>
        <n v="124.29600000000001"/>
        <n v="63.936000000000007"/>
        <n v="254.17800000000003"/>
        <n v="240.78799999999998"/>
        <n v="61.012999999999998"/>
        <n v="415.50299999999999"/>
        <n v="130.86000000000001"/>
        <n v="126.30249999999998"/>
        <n v="43.639000000000003"/>
        <n v="44.981999999999999"/>
        <n v="302.54400000000004"/>
        <n v="163.07249999999999"/>
        <n v="338.36399999999998"/>
        <n v="138.96600000000001"/>
        <n v="37.819499999999998"/>
        <n v="82.287000000000006"/>
        <n v="122.64"/>
        <n v="72.86399999999999"/>
        <n v="181.29599999999999"/>
        <n v="360.87"/>
        <n v="211.10599999999999"/>
        <n v="439.09949999999998"/>
        <n v="468.92"/>
        <n v="104.64"/>
        <n v="83.591999999999999"/>
        <n v="155.173"/>
        <n v="201.20999999999998"/>
        <n v="30.404500000000002"/>
        <n v="78.31049999999999"/>
        <n v="717.67750000000001"/>
        <n v="207.98"/>
        <n v="33.219000000000001"/>
        <n v="162.04"/>
        <n v="468.42600000000004"/>
        <n v="231.12"/>
        <n v="519.90249999999992"/>
        <n v="79.315499999999986"/>
        <n v="92.664000000000001"/>
        <n v="104.91550000000001"/>
        <n v="148.36500000000001"/>
        <n v="37.456000000000003"/>
        <n v="37.043999999999997"/>
        <n v="176.47200000000001"/>
        <n v="173.358"/>
        <n v="195.453"/>
        <n v="122.376"/>
        <n v="35.945999999999998"/>
        <n v="332.3"/>
        <n v="32.210999999999999"/>
        <n v="835.25249999999994"/>
        <n v="218.10000000000002"/>
        <n v="2450.9324999999999"/>
        <n v="285.43"/>
        <n v="145.27799999999999"/>
        <n v="57.328000000000003"/>
        <n v="594.84249999999997"/>
        <n v="155.261"/>
        <n v="623.64"/>
        <n v="102.4165"/>
        <n v="307.92"/>
        <n v="39.85"/>
        <n v="176.59599999999998"/>
        <n v="241.542"/>
        <n v="33.354000000000006"/>
        <n v="513.798"/>
        <n v="262.38600000000002"/>
        <n v="103.3005"/>
        <n v="76.968999999999994"/>
        <n v="59.584999999999994"/>
        <n v="129.82500000000002"/>
        <n v="526.28399999999999"/>
        <n v="77.79549999999999"/>
        <n v="331.12599999999998"/>
        <n v="134.54849999999999"/>
        <n v="134.52950000000001"/>
        <n v="219.87"/>
        <n v="586.08000000000004"/>
        <n v="135.48599999999999"/>
        <n v="86.581000000000003"/>
        <n v="49.6"/>
        <n v="212.41499999999996"/>
        <n v="34.095500000000001"/>
        <n v="195.32"/>
        <n v="34.541999999999994"/>
        <n v="68.114999999999995"/>
        <n v="186.92"/>
        <n v="366.48599999999999"/>
        <n v="270.21799999999996"/>
        <n v="255.2"/>
        <n v="460.73099999999999"/>
        <n v="136.68"/>
        <n v="104.9085"/>
        <n v="238.69800000000004"/>
        <n v="179.05500000000001"/>
        <n v="65.015999999999991"/>
        <n v="731.16750000000002"/>
        <n v="144.40949999999998"/>
        <n v="291.08"/>
        <n v="41.805000000000007"/>
        <n v="132.6"/>
        <n v="752.476"/>
        <n v="37.04"/>
        <n v="230.05199999999999"/>
        <n v="67.468999999999994"/>
        <n v="112.251"/>
        <n v="110.88900000000001"/>
        <n v="272.68200000000002"/>
        <n v="28.584"/>
        <n v="90.684000000000012"/>
        <n v="32.103000000000002"/>
        <n v="827.73"/>
        <n v="207.70600000000002"/>
        <n v="83.14"/>
        <n v="80.97"/>
        <n v="73.03"/>
        <n v="44.469500000000004"/>
        <n v="260.96699999999998"/>
        <n v="395"/>
        <n v="1055.1600000000001"/>
        <n v="88.11099999999999"/>
        <n v="119.289"/>
        <n v="156.44999999999999"/>
        <n v="37.505999999999993"/>
        <n v="65.709000000000003"/>
        <n v="77.634"/>
        <n v="1168.74"/>
        <n v="259.13600000000002"/>
        <n v="559.96799999999996"/>
        <n v="93.26"/>
        <n v="1543.644"/>
        <n v="307.94"/>
        <n v="327.39849999999996"/>
        <n v="88.368999999999986"/>
        <n v="432.91800000000001"/>
        <n v="224.316"/>
        <n v="123.063"/>
        <n v="133.80000000000001"/>
        <n v="124.93"/>
        <n v="127.06200000000001"/>
        <n v="256.78500000000003"/>
        <n v="192.59200000000001"/>
        <n v="581.40000000000009"/>
        <n v="131.47200000000001"/>
        <n v="343.97800000000001"/>
        <n v="243.28"/>
        <n v="156.845"/>
        <n v="523.98900000000003"/>
        <n v="137.196"/>
        <n v="117.62899999999999"/>
        <n v="270.25600000000003"/>
        <n v="64.394999999999996"/>
        <n v="126.43199999999999"/>
        <n v="86.155999999999992"/>
        <n v="101.26"/>
        <n v="87.418999999999997"/>
        <n v="237.56399999999999"/>
        <n v="124.37199999999999"/>
        <n v="90.11699999999999"/>
        <n v="33.753500000000003"/>
        <n v="502.27349999999996"/>
        <n v="59.232000000000006"/>
        <n v="188.88"/>
        <n v="167.328"/>
        <n v="1499.298"/>
        <n v="40.29"/>
        <n v="427.78799999999995"/>
        <n v="108.75"/>
        <n v="157.02549999999999"/>
        <n v="70.456500000000005"/>
        <n v="199.66"/>
        <n v="277.875"/>
        <n v="266.80799999999999"/>
        <n v="144.3715"/>
        <n v="41.07"/>
        <n v="122.65"/>
        <n v="730.11599999999999"/>
        <n v="385.42500000000001"/>
        <n v="64.853999999999999"/>
        <n v="266.8"/>
        <n v="568.0335"/>
        <n v="40.323999999999998"/>
        <n v="1307.7"/>
        <n v="64.808000000000007"/>
        <n v="71.239999999999995"/>
        <n v="94.772000000000006"/>
        <n v="96.120999999999995"/>
        <n v="73.28"/>
        <n v="107.946"/>
        <n v="432.48"/>
        <n v="92.682000000000002"/>
        <n v="208.23299999999998"/>
        <n v="120.479"/>
        <n v="212.976"/>
        <n v="44.676000000000002"/>
        <n v="156.07549999999998"/>
        <n v="35.81"/>
        <n v="39.244500000000002"/>
        <n v="93.330000000000013"/>
        <n v="247.95000000000002"/>
        <n v="343.42500000000001"/>
        <n v="46.413000000000004"/>
        <n v="70.617999999999995"/>
        <n v="307.27499999999998"/>
        <n v="197.208"/>
        <n v="679.9"/>
        <n v="378.91699999999997"/>
        <n v="98.363"/>
        <n v="161.53"/>
        <n v="525.05999999999995"/>
        <n v="197.18"/>
        <n v="124.9"/>
        <n v="618.79999999999995"/>
        <n v="144.78"/>
        <n v="34.361499999999999"/>
        <n v="340.767"/>
        <n v="733.02299999999991"/>
        <n v="585.55999999999995"/>
        <n v="170.696"/>
        <n v="141.55949999999999"/>
        <n v="339.48"/>
        <n v="64.836000000000013"/>
        <n v="154.12"/>
        <n v="143.33599999999998"/>
        <n v="80.959999999999994"/>
        <n v="441.01799999999997"/>
        <n v="34.135999999999996"/>
        <n v="159.72"/>
        <n v="45.229499999999994"/>
        <n v="168.98400000000001"/>
        <n v="414.47550000000001"/>
        <n v="66.402000000000001"/>
        <n v="130.89600000000002"/>
        <n v="207.4"/>
        <n v="61.106499999999997"/>
        <n v="120.003"/>
        <n v="539.25799999999992"/>
        <n v="336.96000000000004"/>
        <n v="122.99499999999999"/>
        <n v="434.88"/>
        <n v="71.23"/>
        <n v="242.345"/>
        <n v="117.46800000000002"/>
        <n v="135.779"/>
        <n v="192.51"/>
        <n v="221.31"/>
        <n v="95.075999999999993"/>
        <n v="76.873999999999995"/>
        <n v="34.01"/>
        <n v="146.304"/>
        <n v="232.30350000000001"/>
        <n v="220.32000000000002"/>
        <n v="43.642999999999994"/>
        <n v="2510.3474999999999"/>
        <n v="48.620999999999995"/>
        <n v="103.989"/>
        <n v="185.84849999999997"/>
        <n v="1213.7400000000002"/>
        <n v="83.15"/>
        <n v="69.36"/>
        <n v="214.51500000000001"/>
        <n v="86.632000000000005"/>
        <n v="226.52749999999997"/>
        <n v="72.864000000000004"/>
        <n v="122.264"/>
        <n v="97.526999999999987"/>
        <n v="80.64"/>
        <n v="141.822"/>
        <n v="36.4"/>
        <n v="135.04249999999999"/>
        <n v="631.52199999999993"/>
        <n v="103.85300000000001"/>
        <n v="106.81099999999999"/>
        <n v="90.022000000000006"/>
        <n v="76.759999999999991"/>
        <n v="465.84000000000003"/>
        <n v="291.44099999999997"/>
        <n v="225.09299999999999"/>
        <n v="31.986000000000001"/>
        <n v="317.69900000000001"/>
        <n v="64.701000000000008"/>
        <n v="126.88199999999999"/>
        <n v="220.10400000000001"/>
        <n v="40.619999999999997"/>
        <n v="309.67199999999997"/>
        <n v="183.45600000000002"/>
        <n v="136.64599999999999"/>
        <n v="1001.52"/>
        <n v="338.19799999999998"/>
        <n v="107.94"/>
        <n v="720.36000000000013"/>
        <n v="186.9"/>
        <n v="39.832000000000001"/>
        <n v="190.16100000000003"/>
        <n v="147.67200000000003"/>
        <n v="28.327999999999999"/>
        <n v="36.954000000000001"/>
        <n v="975.13200000000006"/>
        <n v="87.660499999999999"/>
        <n v="77.320499999999996"/>
        <n v="685.56"/>
        <n v="124.95"/>
        <n v="36.552"/>
        <n v="39.69"/>
        <n v="612.1"/>
        <n v="31.4755"/>
        <n v="86.440499999999986"/>
        <n v="81.728999999999999"/>
        <n v="35.088000000000001"/>
        <n v="46.07"/>
        <n v="132.56100000000001"/>
        <n v="36.738"/>
        <n v="152.16"/>
        <n v="525.68999999999994"/>
        <n v="34.808"/>
        <n v="925.92000000000007"/>
        <n v="128.80800000000002"/>
        <n v="36.243000000000002"/>
        <n v="462.726"/>
        <n v="183.114"/>
        <n v="220.06499999999997"/>
      </sharedItems>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9659250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2.347084606481" createdVersion="7" refreshedVersion="7" minRefreshableVersion="3" recordCount="2707" xr:uid="{2117468E-4ED4-4F62-83A9-368E7EF77F63}">
  <cacheSource type="worksheet">
    <worksheetSource name="SalesDataTable"/>
  </cacheSource>
  <cacheFields count="19">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Month " numFmtId="0">
      <sharedItems/>
    </cacheField>
    <cacheField name="Quarter" numFmtId="0">
      <sharedItems/>
    </cacheField>
    <cacheField name="Region" numFmtId="0">
      <sharedItems count="4">
        <s v="Southern Europe"/>
        <s v="Central Europe"/>
        <s v="Northern Europe"/>
        <s v="Western Europe"/>
      </sharedItems>
    </cacheField>
    <cacheField name="Country" numFmtId="0">
      <sharedItems/>
    </cacheField>
    <cacheField name="Sales Channel" numFmtId="0">
      <sharedItems/>
    </cacheField>
    <cacheField name="Customer Type" numFmtId="0">
      <sharedItems/>
    </cacheField>
    <cacheField name="Product Category" numFmtId="0">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2.368544675926" createdVersion="7" refreshedVersion="7" minRefreshableVersion="3" recordCount="2707" xr:uid="{3A7B5B61-FA9B-416F-9047-93B293A5122B}">
  <cacheSource type="worksheet">
    <worksheetSource name="SalesDataTable"/>
  </cacheSource>
  <cacheFields count="19">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Month " numFmtId="0">
      <sharedItems/>
    </cacheField>
    <cacheField name="Quarter" numFmtId="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acheField>
    <cacheField name="Customer Type" numFmtId="0">
      <sharedItems/>
    </cacheField>
    <cacheField name="Product Category" numFmtId="0">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2.379115856478" createdVersion="7" refreshedVersion="7" minRefreshableVersion="3" recordCount="2707" xr:uid="{B36B177F-CCAC-4C79-B066-46A24BEBF556}">
  <cacheSource type="worksheet">
    <worksheetSource name="SalesDataTable"/>
  </cacheSource>
  <cacheFields count="19">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Month " numFmtId="0">
      <sharedItems/>
    </cacheField>
    <cacheField name="Quarter" numFmtId="0">
      <sharedItems/>
    </cacheField>
    <cacheField name="Region" numFmtId="0">
      <sharedItems count="4">
        <s v="Southern Europe"/>
        <s v="Central Europe"/>
        <s v="Northern Europe"/>
        <s v="Western Europe"/>
      </sharedItems>
    </cacheField>
    <cacheField name="Country" numFmtId="0">
      <sharedItems/>
    </cacheField>
    <cacheField name="Sales Channel" numFmtId="0">
      <sharedItems/>
    </cacheField>
    <cacheField name="Customer Type" numFmtId="0">
      <sharedItems/>
    </cacheField>
    <cacheField name="Product Category" numFmtId="0">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x v="0"/>
    <x v="0"/>
    <x v="0"/>
    <x v="0"/>
    <s v="Returning"/>
    <x v="0"/>
    <s v="Commuter Helmet"/>
    <n v="2"/>
    <n v="82.06"/>
    <n v="0"/>
    <n v="42.94"/>
    <x v="0"/>
    <n v="85.88"/>
    <n v="78.240000000000009"/>
    <n v="0.476724348038021"/>
  </r>
  <r>
    <n v="4836"/>
    <d v="2026-01-02T00:00:00"/>
    <n v="2026"/>
    <x v="0"/>
    <x v="0"/>
    <x v="1"/>
    <x v="1"/>
    <x v="1"/>
    <s v="Returning"/>
    <x v="1"/>
    <s v="Hiking Daypack 20L"/>
    <n v="4"/>
    <n v="94.18"/>
    <n v="0.15"/>
    <n v="45.03"/>
    <x v="1"/>
    <n v="180.12"/>
    <n v="140.09199999999998"/>
    <n v="0.43749765780170635"/>
  </r>
  <r>
    <n v="163"/>
    <d v="2026-01-03T00:00:00"/>
    <n v="2026"/>
    <x v="0"/>
    <x v="0"/>
    <x v="2"/>
    <x v="2"/>
    <x v="0"/>
    <s v="New"/>
    <x v="2"/>
    <s v="Insulated Bottle"/>
    <n v="2"/>
    <n v="36.72"/>
    <n v="0.05"/>
    <n v="13.76"/>
    <x v="2"/>
    <n v="27.52"/>
    <n v="42.248000000000005"/>
    <n v="0.60554982226808862"/>
  </r>
  <r>
    <n v="542"/>
    <d v="2026-01-03T00:00:00"/>
    <n v="2026"/>
    <x v="0"/>
    <x v="0"/>
    <x v="0"/>
    <x v="0"/>
    <x v="1"/>
    <s v="Business"/>
    <x v="1"/>
    <s v="Trail Boots"/>
    <n v="4"/>
    <n v="143.66999999999999"/>
    <n v="0.1"/>
    <n v="81.22"/>
    <x v="3"/>
    <n v="324.88"/>
    <n v="192.33199999999999"/>
    <n v="0.37186298848441257"/>
  </r>
  <r>
    <n v="2002"/>
    <d v="2026-01-03T00:00:00"/>
    <n v="2026"/>
    <x v="0"/>
    <x v="0"/>
    <x v="0"/>
    <x v="0"/>
    <x v="1"/>
    <s v="Business"/>
    <x v="2"/>
    <s v="Insulated Bottle"/>
    <n v="3"/>
    <n v="36.53"/>
    <n v="0.15"/>
    <n v="13.67"/>
    <x v="4"/>
    <n v="41.01"/>
    <n v="52.141500000000001"/>
    <n v="0.55974944042769037"/>
  </r>
  <r>
    <n v="2005"/>
    <d v="2026-01-03T00:00:00"/>
    <n v="2026"/>
    <x v="0"/>
    <x v="0"/>
    <x v="2"/>
    <x v="3"/>
    <x v="2"/>
    <s v="New"/>
    <x v="2"/>
    <s v="Insulated Bottle"/>
    <n v="1"/>
    <n v="35.340000000000003"/>
    <n v="0"/>
    <n v="13.37"/>
    <x v="5"/>
    <n v="13.37"/>
    <n v="21.970000000000006"/>
    <n v="0.62167515563101317"/>
  </r>
  <r>
    <n v="2937"/>
    <d v="2026-01-03T00:00:00"/>
    <n v="2026"/>
    <x v="0"/>
    <x v="0"/>
    <x v="3"/>
    <x v="4"/>
    <x v="1"/>
    <s v="Returning"/>
    <x v="0"/>
    <s v="Trail Bike Light"/>
    <n v="8"/>
    <n v="49.6"/>
    <n v="0.1"/>
    <n v="23.05"/>
    <x v="6"/>
    <n v="184.4"/>
    <n v="172.72"/>
    <n v="0.4836469534050179"/>
  </r>
  <r>
    <n v="3326"/>
    <d v="2026-01-03T00:00:00"/>
    <n v="2026"/>
    <x v="0"/>
    <x v="0"/>
    <x v="0"/>
    <x v="0"/>
    <x v="2"/>
    <s v="New"/>
    <x v="3"/>
    <s v="Alpine Tent 4P"/>
    <n v="2"/>
    <n v="347.51"/>
    <n v="0"/>
    <n v="190.16"/>
    <x v="7"/>
    <n v="380.32"/>
    <n v="314.7"/>
    <n v="0.4527927253891974"/>
  </r>
  <r>
    <n v="3863"/>
    <d v="2026-01-03T00:00:00"/>
    <n v="2026"/>
    <x v="0"/>
    <x v="0"/>
    <x v="2"/>
    <x v="5"/>
    <x v="1"/>
    <s v="Returning"/>
    <x v="0"/>
    <s v="Compact Repair Kit"/>
    <n v="12"/>
    <n v="41.22"/>
    <n v="0.1"/>
    <n v="16.64"/>
    <x v="8"/>
    <n v="199.68"/>
    <n v="245.49599999999998"/>
    <n v="0.55145829963879456"/>
  </r>
  <r>
    <n v="4910"/>
    <d v="2026-01-03T00:00:00"/>
    <n v="2026"/>
    <x v="0"/>
    <x v="0"/>
    <x v="2"/>
    <x v="3"/>
    <x v="2"/>
    <s v="Business"/>
    <x v="3"/>
    <s v="Alpine Tent 4P"/>
    <n v="1"/>
    <n v="332.18"/>
    <n v="0"/>
    <n v="195.33"/>
    <x v="9"/>
    <n v="195.33"/>
    <n v="136.85"/>
    <n v="0.41197543500511768"/>
  </r>
  <r>
    <n v="5188"/>
    <d v="2026-01-03T00:00:00"/>
    <n v="2026"/>
    <x v="0"/>
    <x v="0"/>
    <x v="1"/>
    <x v="6"/>
    <x v="3"/>
    <s v="Returning"/>
    <x v="0"/>
    <s v="Trail Bike Light"/>
    <n v="1"/>
    <n v="49.71"/>
    <n v="0"/>
    <n v="23.15"/>
    <x v="10"/>
    <n v="23.15"/>
    <n v="26.560000000000002"/>
    <n v="0.53429893381613358"/>
  </r>
  <r>
    <n v="845"/>
    <d v="2026-01-04T00:00:00"/>
    <n v="2026"/>
    <x v="0"/>
    <x v="0"/>
    <x v="2"/>
    <x v="3"/>
    <x v="0"/>
    <s v="New"/>
    <x v="3"/>
    <s v="Trail Tent 2P"/>
    <n v="2"/>
    <n v="194.35"/>
    <n v="0"/>
    <n v="104.22"/>
    <x v="11"/>
    <n v="208.44"/>
    <n v="180.26"/>
    <n v="0.46375096475430921"/>
  </r>
  <r>
    <n v="1077"/>
    <d v="2026-01-04T00:00:00"/>
    <n v="2026"/>
    <x v="0"/>
    <x v="0"/>
    <x v="1"/>
    <x v="6"/>
    <x v="0"/>
    <s v="New"/>
    <x v="0"/>
    <s v="Cycling Pack 12L"/>
    <n v="3"/>
    <n v="102.12"/>
    <n v="0.1"/>
    <n v="51.28"/>
    <x v="12"/>
    <n v="153.84"/>
    <n v="121.88400000000004"/>
    <n v="0.44205074639857256"/>
  </r>
  <r>
    <n v="1237"/>
    <d v="2026-01-04T00:00:00"/>
    <n v="2026"/>
    <x v="0"/>
    <x v="0"/>
    <x v="3"/>
    <x v="7"/>
    <x v="2"/>
    <s v="Business"/>
    <x v="2"/>
    <s v="Packing Cube Set"/>
    <n v="1"/>
    <n v="46.99"/>
    <n v="0.05"/>
    <n v="18.11"/>
    <x v="13"/>
    <n v="18.11"/>
    <n v="26.530500000000004"/>
    <n v="0.59431457980981395"/>
  </r>
  <r>
    <n v="1908"/>
    <d v="2026-01-04T00:00:00"/>
    <n v="2026"/>
    <x v="0"/>
    <x v="0"/>
    <x v="3"/>
    <x v="8"/>
    <x v="0"/>
    <s v="New"/>
    <x v="4"/>
    <s v="Resistance Band Set"/>
    <n v="1"/>
    <n v="40"/>
    <n v="0"/>
    <n v="15.04"/>
    <x v="14"/>
    <n v="15.04"/>
    <n v="24.96"/>
    <n v="0.624"/>
  </r>
  <r>
    <n v="2245"/>
    <d v="2026-01-04T00:00:00"/>
    <n v="2026"/>
    <x v="0"/>
    <x v="0"/>
    <x v="0"/>
    <x v="9"/>
    <x v="0"/>
    <s v="New"/>
    <x v="1"/>
    <s v="Summit Backpack 45L"/>
    <n v="1"/>
    <n v="153.38999999999999"/>
    <n v="0"/>
    <n v="78.59"/>
    <x v="15"/>
    <n v="78.59"/>
    <n v="74.799999999999983"/>
    <n v="0.48764587000456344"/>
  </r>
  <r>
    <n v="2928"/>
    <d v="2026-01-04T00:00:00"/>
    <n v="2026"/>
    <x v="0"/>
    <x v="0"/>
    <x v="1"/>
    <x v="6"/>
    <x v="0"/>
    <s v="Returning"/>
    <x v="4"/>
    <s v="Weighted Vest"/>
    <n v="2"/>
    <n v="124.97"/>
    <n v="0.1"/>
    <n v="67.36"/>
    <x v="16"/>
    <n v="134.72"/>
    <n v="90.225999999999999"/>
    <n v="0.40110070861451191"/>
  </r>
  <r>
    <n v="4249"/>
    <d v="2026-01-04T00:00:00"/>
    <n v="2026"/>
    <x v="0"/>
    <x v="0"/>
    <x v="3"/>
    <x v="4"/>
    <x v="3"/>
    <s v="New"/>
    <x v="0"/>
    <s v="Cycling Pack 12L"/>
    <n v="2"/>
    <n v="100.12"/>
    <n v="0.1"/>
    <n v="49.67"/>
    <x v="17"/>
    <n v="99.34"/>
    <n v="80.876000000000005"/>
    <n v="0.44877258401029874"/>
  </r>
  <r>
    <n v="1734"/>
    <d v="2026-01-05T00:00:00"/>
    <n v="2026"/>
    <x v="0"/>
    <x v="0"/>
    <x v="3"/>
    <x v="8"/>
    <x v="3"/>
    <s v="Returning"/>
    <x v="4"/>
    <s v="Resistance Band Set"/>
    <n v="1"/>
    <n v="40.6"/>
    <n v="0.15"/>
    <n v="14.61"/>
    <x v="18"/>
    <n v="14.61"/>
    <n v="19.899999999999999"/>
    <n v="0.57664445088380178"/>
  </r>
  <r>
    <n v="2331"/>
    <d v="2026-01-05T00:00:00"/>
    <n v="2026"/>
    <x v="0"/>
    <x v="0"/>
    <x v="3"/>
    <x v="8"/>
    <x v="0"/>
    <s v="New"/>
    <x v="0"/>
    <s v="Cycling Pack 12L"/>
    <n v="1"/>
    <n v="104.23"/>
    <n v="0.1"/>
    <n v="51.6"/>
    <x v="19"/>
    <n v="51.6"/>
    <n v="42.207000000000001"/>
    <n v="0.44993443986056475"/>
  </r>
  <r>
    <n v="2475"/>
    <d v="2026-01-05T00:00:00"/>
    <n v="2026"/>
    <x v="0"/>
    <x v="0"/>
    <x v="1"/>
    <x v="1"/>
    <x v="2"/>
    <s v="Returning"/>
    <x v="4"/>
    <s v="Weighted Vest"/>
    <n v="5"/>
    <n v="122.87"/>
    <n v="0.05"/>
    <n v="69.67"/>
    <x v="20"/>
    <n v="348.35"/>
    <n v="235.28250000000003"/>
    <n v="0.40313467807224584"/>
  </r>
  <r>
    <n v="1433"/>
    <d v="2026-01-06T00:00:00"/>
    <n v="2026"/>
    <x v="0"/>
    <x v="0"/>
    <x v="2"/>
    <x v="10"/>
    <x v="0"/>
    <s v="New"/>
    <x v="2"/>
    <s v="Insulated Bottle"/>
    <n v="2"/>
    <n v="36.619999999999997"/>
    <n v="0.05"/>
    <n v="13.87"/>
    <x v="21"/>
    <n v="27.74"/>
    <n v="41.837999999999994"/>
    <n v="0.60131075914800658"/>
  </r>
  <r>
    <n v="3624"/>
    <d v="2026-01-06T00:00:00"/>
    <n v="2026"/>
    <x v="0"/>
    <x v="0"/>
    <x v="3"/>
    <x v="7"/>
    <x v="0"/>
    <s v="New"/>
    <x v="1"/>
    <s v="Hiking Daypack 20L"/>
    <n v="1"/>
    <n v="93.4"/>
    <n v="0"/>
    <n v="46.11"/>
    <x v="22"/>
    <n v="46.11"/>
    <n v="47.290000000000006"/>
    <n v="0.50631691648822275"/>
  </r>
  <r>
    <n v="4680"/>
    <d v="2026-01-06T00:00:00"/>
    <n v="2026"/>
    <x v="0"/>
    <x v="0"/>
    <x v="1"/>
    <x v="1"/>
    <x v="3"/>
    <s v="New"/>
    <x v="3"/>
    <s v="Portable Camp Stove"/>
    <n v="2"/>
    <n v="81.260000000000005"/>
    <n v="0"/>
    <n v="39.119999999999997"/>
    <x v="23"/>
    <n v="78.239999999999995"/>
    <n v="84.280000000000015"/>
    <n v="0.51858232832882112"/>
  </r>
  <r>
    <n v="4803"/>
    <d v="2026-01-06T00:00:00"/>
    <n v="2026"/>
    <x v="0"/>
    <x v="0"/>
    <x v="1"/>
    <x v="11"/>
    <x v="3"/>
    <s v="New"/>
    <x v="4"/>
    <s v="Recovery Roller"/>
    <n v="2"/>
    <n v="35.78"/>
    <n v="0"/>
    <n v="13.84"/>
    <x v="24"/>
    <n v="27.68"/>
    <n v="43.88"/>
    <n v="0.61319172722191173"/>
  </r>
  <r>
    <n v="248"/>
    <d v="2026-01-07T00:00:00"/>
    <n v="2026"/>
    <x v="0"/>
    <x v="0"/>
    <x v="1"/>
    <x v="12"/>
    <x v="3"/>
    <s v="New"/>
    <x v="0"/>
    <s v="Commuter Helmet"/>
    <n v="3"/>
    <n v="81.64"/>
    <n v="0"/>
    <n v="43.84"/>
    <x v="25"/>
    <n v="131.52000000000001"/>
    <n v="113.4"/>
    <n v="0.46300832925036745"/>
  </r>
  <r>
    <n v="1118"/>
    <d v="2026-01-07T00:00:00"/>
    <n v="2026"/>
    <x v="0"/>
    <x v="0"/>
    <x v="1"/>
    <x v="12"/>
    <x v="0"/>
    <s v="Returning"/>
    <x v="2"/>
    <s v="Carry-On Duffel"/>
    <n v="2"/>
    <n v="131.63999999999999"/>
    <n v="0.05"/>
    <n v="69.02"/>
    <x v="26"/>
    <n v="138.04"/>
    <n v="112.07599999999996"/>
    <n v="0.44809608341729429"/>
  </r>
  <r>
    <n v="3023"/>
    <d v="2026-01-07T00:00:00"/>
    <n v="2026"/>
    <x v="0"/>
    <x v="0"/>
    <x v="2"/>
    <x v="3"/>
    <x v="3"/>
    <s v="New"/>
    <x v="1"/>
    <s v="Summit Backpack 45L"/>
    <n v="2"/>
    <n v="155.35"/>
    <n v="0"/>
    <n v="80.790000000000006"/>
    <x v="27"/>
    <n v="161.58000000000001"/>
    <n v="149.11999999999998"/>
    <n v="0.47994850337946565"/>
  </r>
  <r>
    <n v="3903"/>
    <d v="2026-01-07T00:00:00"/>
    <n v="2026"/>
    <x v="0"/>
    <x v="0"/>
    <x v="3"/>
    <x v="8"/>
    <x v="0"/>
    <s v="Returning"/>
    <x v="4"/>
    <s v="Training Mat"/>
    <n v="2"/>
    <n v="51.56"/>
    <n v="0.05"/>
    <n v="22.26"/>
    <x v="28"/>
    <n v="44.52"/>
    <n v="53.443999999999996"/>
    <n v="0.54554734392225712"/>
  </r>
  <r>
    <n v="62"/>
    <d v="2026-01-08T00:00:00"/>
    <n v="2026"/>
    <x v="0"/>
    <x v="0"/>
    <x v="1"/>
    <x v="12"/>
    <x v="0"/>
    <s v="New"/>
    <x v="0"/>
    <s v="Trail Bike Light"/>
    <n v="2"/>
    <n v="51.63"/>
    <n v="0"/>
    <n v="22.54"/>
    <x v="29"/>
    <n v="45.08"/>
    <n v="58.180000000000007"/>
    <n v="0.5634321131125315"/>
  </r>
  <r>
    <n v="142"/>
    <d v="2026-01-08T00:00:00"/>
    <n v="2026"/>
    <x v="0"/>
    <x v="0"/>
    <x v="0"/>
    <x v="9"/>
    <x v="1"/>
    <s v="Business"/>
    <x v="3"/>
    <s v="Alpine Tent 4P"/>
    <n v="5"/>
    <n v="344.88"/>
    <n v="0.15"/>
    <n v="190.66"/>
    <x v="30"/>
    <n v="953.3"/>
    <n v="512.44000000000005"/>
    <n v="0.34961180018284282"/>
  </r>
  <r>
    <n v="450"/>
    <d v="2026-01-08T00:00:00"/>
    <n v="2026"/>
    <x v="0"/>
    <x v="0"/>
    <x v="2"/>
    <x v="3"/>
    <x v="2"/>
    <s v="New"/>
    <x v="1"/>
    <s v="Hiking Daypack 20L"/>
    <n v="2"/>
    <n v="94.06"/>
    <n v="0.15"/>
    <n v="46.33"/>
    <x v="31"/>
    <n v="92.66"/>
    <n v="67.24199999999999"/>
    <n v="0.42052006854198193"/>
  </r>
  <r>
    <n v="4397"/>
    <d v="2026-01-08T00:00:00"/>
    <n v="2026"/>
    <x v="0"/>
    <x v="0"/>
    <x v="0"/>
    <x v="0"/>
    <x v="0"/>
    <s v="Business"/>
    <x v="1"/>
    <s v="Trekking Poles"/>
    <n v="1"/>
    <n v="72.38"/>
    <n v="0"/>
    <n v="31.65"/>
    <x v="32"/>
    <n v="31.65"/>
    <n v="40.729999999999997"/>
    <n v="0.56272450953302011"/>
  </r>
  <r>
    <n v="4798"/>
    <d v="2026-01-08T00:00:00"/>
    <n v="2026"/>
    <x v="0"/>
    <x v="0"/>
    <x v="1"/>
    <x v="6"/>
    <x v="0"/>
    <s v="New"/>
    <x v="1"/>
    <s v="Summit Backpack 45L"/>
    <n v="1"/>
    <n v="153.69"/>
    <n v="0"/>
    <n v="77.47"/>
    <x v="33"/>
    <n v="77.47"/>
    <n v="76.22"/>
    <n v="0.49593337237295854"/>
  </r>
  <r>
    <n v="136"/>
    <d v="2026-01-09T00:00:00"/>
    <n v="2026"/>
    <x v="0"/>
    <x v="0"/>
    <x v="3"/>
    <x v="13"/>
    <x v="1"/>
    <s v="Business"/>
    <x v="2"/>
    <s v="Travel Backpack 35L"/>
    <n v="15"/>
    <n v="168.62"/>
    <n v="0.05"/>
    <n v="86.09"/>
    <x v="34"/>
    <n v="1291.3500000000001"/>
    <n v="1111.4849999999999"/>
    <n v="0.46257233642759488"/>
  </r>
  <r>
    <n v="2782"/>
    <d v="2026-01-09T00:00:00"/>
    <n v="2026"/>
    <x v="0"/>
    <x v="0"/>
    <x v="3"/>
    <x v="4"/>
    <x v="0"/>
    <s v="New"/>
    <x v="1"/>
    <s v="Summit Backpack 45L"/>
    <n v="1"/>
    <n v="152.75"/>
    <n v="0.05"/>
    <n v="79.88"/>
    <x v="35"/>
    <n v="79.88"/>
    <n v="65.232499999999987"/>
    <n v="0.44953053665259707"/>
  </r>
  <r>
    <n v="4704"/>
    <d v="2026-01-09T00:00:00"/>
    <n v="2026"/>
    <x v="0"/>
    <x v="0"/>
    <x v="1"/>
    <x v="14"/>
    <x v="3"/>
    <s v="New"/>
    <x v="4"/>
    <s v="Recovery Roller"/>
    <n v="2"/>
    <n v="36.72"/>
    <n v="0.05"/>
    <n v="14.15"/>
    <x v="2"/>
    <n v="28.3"/>
    <n v="41.468000000000004"/>
    <n v="0.59436991170737308"/>
  </r>
  <r>
    <n v="69"/>
    <d v="2026-01-10T00:00:00"/>
    <n v="2026"/>
    <x v="0"/>
    <x v="0"/>
    <x v="0"/>
    <x v="15"/>
    <x v="0"/>
    <s v="Returning"/>
    <x v="1"/>
    <s v="Trail Boots"/>
    <n v="6"/>
    <n v="141.31"/>
    <n v="0.05"/>
    <n v="79.349999999999994"/>
    <x v="36"/>
    <n v="476.09999999999997"/>
    <n v="329.36700000000002"/>
    <n v="0.4089143316858419"/>
  </r>
  <r>
    <n v="490"/>
    <d v="2026-01-10T00:00:00"/>
    <n v="2026"/>
    <x v="0"/>
    <x v="0"/>
    <x v="2"/>
    <x v="10"/>
    <x v="0"/>
    <s v="Business"/>
    <x v="3"/>
    <s v="Compact Sleeping Bag"/>
    <n v="2"/>
    <n v="121.23"/>
    <n v="0"/>
    <n v="59.66"/>
    <x v="37"/>
    <n v="119.32"/>
    <n v="123.14000000000001"/>
    <n v="0.50787758805576178"/>
  </r>
  <r>
    <n v="3685"/>
    <d v="2026-01-10T00:00:00"/>
    <n v="2026"/>
    <x v="0"/>
    <x v="0"/>
    <x v="3"/>
    <x v="8"/>
    <x v="0"/>
    <s v="New"/>
    <x v="2"/>
    <s v="Travel Backpack 35L"/>
    <n v="3"/>
    <n v="161.58000000000001"/>
    <n v="0"/>
    <n v="85.58"/>
    <x v="38"/>
    <n v="256.74"/>
    <n v="228"/>
    <n v="0.47035524198539425"/>
  </r>
  <r>
    <n v="3796"/>
    <d v="2026-01-10T00:00:00"/>
    <n v="2026"/>
    <x v="0"/>
    <x v="0"/>
    <x v="3"/>
    <x v="8"/>
    <x v="2"/>
    <s v="Returning"/>
    <x v="2"/>
    <s v="Travel Backpack 35L"/>
    <n v="2"/>
    <n v="166.84"/>
    <n v="0"/>
    <n v="88.67"/>
    <x v="39"/>
    <n v="177.34"/>
    <n v="156.34"/>
    <n v="0.4685327259649964"/>
  </r>
  <r>
    <n v="387"/>
    <d v="2026-01-11T00:00:00"/>
    <n v="2026"/>
    <x v="0"/>
    <x v="0"/>
    <x v="2"/>
    <x v="5"/>
    <x v="0"/>
    <s v="Returning"/>
    <x v="1"/>
    <s v="Summit Backpack 45L"/>
    <n v="1"/>
    <n v="150.96"/>
    <n v="0"/>
    <n v="77.5"/>
    <x v="40"/>
    <n v="77.5"/>
    <n v="73.460000000000008"/>
    <n v="0.48661897191308956"/>
  </r>
  <r>
    <n v="2796"/>
    <d v="2026-01-11T00:00:00"/>
    <n v="2026"/>
    <x v="0"/>
    <x v="0"/>
    <x v="3"/>
    <x v="7"/>
    <x v="2"/>
    <s v="Returning"/>
    <x v="2"/>
    <s v="Insulated Bottle"/>
    <n v="3"/>
    <n v="36.33"/>
    <n v="0.05"/>
    <n v="13.27"/>
    <x v="41"/>
    <n v="39.81"/>
    <n v="63.730499999999992"/>
    <n v="0.61551277036521934"/>
  </r>
  <r>
    <n v="3703"/>
    <d v="2026-01-11T00:00:00"/>
    <n v="2026"/>
    <x v="0"/>
    <x v="0"/>
    <x v="3"/>
    <x v="8"/>
    <x v="0"/>
    <s v="Returning"/>
    <x v="2"/>
    <s v="Insulated Bottle"/>
    <n v="1"/>
    <n v="35.340000000000003"/>
    <n v="0.1"/>
    <n v="13.36"/>
    <x v="42"/>
    <n v="13.36"/>
    <n v="18.446000000000005"/>
    <n v="0.5799534678991386"/>
  </r>
  <r>
    <n v="4674"/>
    <d v="2026-01-11T00:00:00"/>
    <n v="2026"/>
    <x v="0"/>
    <x v="0"/>
    <x v="3"/>
    <x v="8"/>
    <x v="0"/>
    <s v="Returning"/>
    <x v="2"/>
    <s v="Packing Cube Set"/>
    <n v="2"/>
    <n v="46.27"/>
    <n v="0"/>
    <n v="18.23"/>
    <x v="43"/>
    <n v="36.46"/>
    <n v="56.080000000000005"/>
    <n v="0.60600821266479366"/>
  </r>
  <r>
    <n v="4789"/>
    <d v="2026-01-11T00:00:00"/>
    <n v="2026"/>
    <x v="0"/>
    <x v="0"/>
    <x v="3"/>
    <x v="7"/>
    <x v="0"/>
    <s v="Returning"/>
    <x v="0"/>
    <s v="Commuter Helmet"/>
    <n v="1"/>
    <n v="79.930000000000007"/>
    <n v="0.05"/>
    <n v="43.73"/>
    <x v="44"/>
    <n v="43.73"/>
    <n v="32.203500000000012"/>
    <n v="0.42410135184075554"/>
  </r>
  <r>
    <n v="804"/>
    <d v="2026-01-12T00:00:00"/>
    <n v="2026"/>
    <x v="0"/>
    <x v="0"/>
    <x v="1"/>
    <x v="12"/>
    <x v="2"/>
    <s v="New"/>
    <x v="1"/>
    <s v="Trail Boots"/>
    <n v="1"/>
    <n v="141.25"/>
    <n v="0"/>
    <n v="78.72"/>
    <x v="45"/>
    <n v="78.72"/>
    <n v="62.53"/>
    <n v="0.44269026548672569"/>
  </r>
  <r>
    <n v="1780"/>
    <d v="2026-01-12T00:00:00"/>
    <n v="2026"/>
    <x v="0"/>
    <x v="0"/>
    <x v="3"/>
    <x v="8"/>
    <x v="0"/>
    <s v="Returning"/>
    <x v="0"/>
    <s v="Cycling Pack 12L"/>
    <n v="2"/>
    <n v="103.64"/>
    <n v="0.1"/>
    <n v="50.96"/>
    <x v="46"/>
    <n v="101.92"/>
    <n v="84.631999999999991"/>
    <n v="0.45366439384193147"/>
  </r>
  <r>
    <n v="2844"/>
    <d v="2026-01-12T00:00:00"/>
    <n v="2026"/>
    <x v="0"/>
    <x v="0"/>
    <x v="0"/>
    <x v="0"/>
    <x v="0"/>
    <s v="New"/>
    <x v="2"/>
    <s v="Carry-On Duffel"/>
    <n v="1"/>
    <n v="136.18"/>
    <n v="0"/>
    <n v="68.34"/>
    <x v="47"/>
    <n v="68.34"/>
    <n v="67.84"/>
    <n v="0.498164194448524"/>
  </r>
  <r>
    <n v="3068"/>
    <d v="2026-01-12T00:00:00"/>
    <n v="2026"/>
    <x v="0"/>
    <x v="0"/>
    <x v="2"/>
    <x v="2"/>
    <x v="3"/>
    <s v="New"/>
    <x v="4"/>
    <s v="Recovery Roller"/>
    <n v="1"/>
    <n v="36.43"/>
    <n v="0"/>
    <n v="14.33"/>
    <x v="48"/>
    <n v="14.33"/>
    <n v="22.1"/>
    <n v="0.60664287674993145"/>
  </r>
  <r>
    <n v="3096"/>
    <d v="2026-01-12T00:00:00"/>
    <n v="2026"/>
    <x v="0"/>
    <x v="0"/>
    <x v="3"/>
    <x v="7"/>
    <x v="0"/>
    <s v="New"/>
    <x v="4"/>
    <s v="Training Mat"/>
    <n v="2"/>
    <n v="50.51"/>
    <n v="0.1"/>
    <n v="21.84"/>
    <x v="49"/>
    <n v="43.68"/>
    <n v="47.237999999999992"/>
    <n v="0.5195670824259222"/>
  </r>
  <r>
    <n v="3129"/>
    <d v="2026-01-12T00:00:00"/>
    <n v="2026"/>
    <x v="0"/>
    <x v="0"/>
    <x v="3"/>
    <x v="13"/>
    <x v="2"/>
    <s v="Returning"/>
    <x v="4"/>
    <s v="Weighted Vest"/>
    <n v="1"/>
    <n v="123"/>
    <n v="0"/>
    <n v="67.3"/>
    <x v="50"/>
    <n v="67.3"/>
    <n v="55.7"/>
    <n v="0.45284552845528458"/>
  </r>
  <r>
    <n v="3948"/>
    <d v="2026-01-12T00:00:00"/>
    <n v="2026"/>
    <x v="0"/>
    <x v="0"/>
    <x v="1"/>
    <x v="14"/>
    <x v="0"/>
    <s v="New"/>
    <x v="1"/>
    <s v="Trekking Poles"/>
    <n v="2"/>
    <n v="72.239999999999995"/>
    <n v="0"/>
    <n v="32.94"/>
    <x v="51"/>
    <n v="65.88"/>
    <n v="78.599999999999994"/>
    <n v="0.54401993355481726"/>
  </r>
  <r>
    <n v="5036"/>
    <d v="2026-01-12T00:00:00"/>
    <n v="2026"/>
    <x v="0"/>
    <x v="0"/>
    <x v="2"/>
    <x v="3"/>
    <x v="2"/>
    <s v="Returning"/>
    <x v="1"/>
    <s v="Summit Backpack 45L"/>
    <n v="1"/>
    <n v="151.11000000000001"/>
    <n v="0.15"/>
    <n v="79.650000000000006"/>
    <x v="52"/>
    <n v="79.650000000000006"/>
    <n v="48.793499999999995"/>
    <n v="0.37988298356865075"/>
  </r>
  <r>
    <n v="2681"/>
    <d v="2026-01-13T00:00:00"/>
    <n v="2026"/>
    <x v="0"/>
    <x v="0"/>
    <x v="3"/>
    <x v="4"/>
    <x v="0"/>
    <s v="New"/>
    <x v="1"/>
    <s v="Hiking Daypack 20L"/>
    <n v="1"/>
    <n v="94.32"/>
    <n v="0"/>
    <n v="45.93"/>
    <x v="53"/>
    <n v="45.93"/>
    <n v="48.389999999999993"/>
    <n v="0.51304071246819338"/>
  </r>
  <r>
    <n v="5101"/>
    <d v="2026-01-13T00:00:00"/>
    <n v="2026"/>
    <x v="0"/>
    <x v="0"/>
    <x v="1"/>
    <x v="12"/>
    <x v="0"/>
    <s v="Returning"/>
    <x v="0"/>
    <s v="Trail Bike Light"/>
    <n v="3"/>
    <n v="51.52"/>
    <n v="0"/>
    <n v="21.92"/>
    <x v="54"/>
    <n v="65.760000000000005"/>
    <n v="88.8"/>
    <n v="0.57453416149068315"/>
  </r>
  <r>
    <n v="3871"/>
    <d v="2026-01-14T00:00:00"/>
    <n v="2026"/>
    <x v="0"/>
    <x v="0"/>
    <x v="0"/>
    <x v="15"/>
    <x v="0"/>
    <s v="New"/>
    <x v="1"/>
    <s v="Trail Boots"/>
    <n v="2"/>
    <n v="146.4"/>
    <n v="0.05"/>
    <n v="81.72"/>
    <x v="55"/>
    <n v="163.44"/>
    <n v="114.72000000000003"/>
    <n v="0.4124245038826575"/>
  </r>
  <r>
    <n v="4643"/>
    <d v="2026-01-14T00:00:00"/>
    <n v="2026"/>
    <x v="0"/>
    <x v="0"/>
    <x v="0"/>
    <x v="0"/>
    <x v="1"/>
    <s v="Business"/>
    <x v="2"/>
    <s v="Packing Cube Set"/>
    <n v="3"/>
    <n v="47.32"/>
    <n v="0.1"/>
    <n v="18.420000000000002"/>
    <x v="56"/>
    <n v="55.260000000000005"/>
    <n v="72.504000000000005"/>
    <n v="0.56748379825302897"/>
  </r>
  <r>
    <n v="4703"/>
    <d v="2026-01-14T00:00:00"/>
    <n v="2026"/>
    <x v="0"/>
    <x v="0"/>
    <x v="3"/>
    <x v="13"/>
    <x v="2"/>
    <s v="Business"/>
    <x v="4"/>
    <s v="Resistance Band Set"/>
    <n v="2"/>
    <n v="40.450000000000003"/>
    <n v="0.05"/>
    <n v="15.14"/>
    <x v="57"/>
    <n v="30.28"/>
    <n v="46.575000000000003"/>
    <n v="0.60601132001821612"/>
  </r>
  <r>
    <n v="5068"/>
    <d v="2026-01-14T00:00:00"/>
    <n v="2026"/>
    <x v="0"/>
    <x v="0"/>
    <x v="0"/>
    <x v="0"/>
    <x v="0"/>
    <s v="Returning"/>
    <x v="2"/>
    <s v="Packing Cube Set"/>
    <n v="2"/>
    <n v="47.05"/>
    <n v="0.1"/>
    <n v="18.8"/>
    <x v="58"/>
    <n v="37.6"/>
    <n v="47.089999999999996"/>
    <n v="0.55602786633604906"/>
  </r>
  <r>
    <n v="1539"/>
    <d v="2026-01-15T00:00:00"/>
    <n v="2026"/>
    <x v="0"/>
    <x v="0"/>
    <x v="3"/>
    <x v="8"/>
    <x v="2"/>
    <s v="Business"/>
    <x v="4"/>
    <s v="Weighted Vest"/>
    <n v="3"/>
    <n v="123.14"/>
    <n v="0.05"/>
    <n v="70.67"/>
    <x v="59"/>
    <n v="212.01"/>
    <n v="138.93900000000002"/>
    <n v="0.39589513006163296"/>
  </r>
  <r>
    <n v="1709"/>
    <d v="2026-01-15T00:00:00"/>
    <n v="2026"/>
    <x v="0"/>
    <x v="0"/>
    <x v="3"/>
    <x v="13"/>
    <x v="0"/>
    <s v="Returning"/>
    <x v="1"/>
    <s v="Summit Backpack 45L"/>
    <n v="2"/>
    <n v="151.33000000000001"/>
    <n v="0.1"/>
    <n v="78.44"/>
    <x v="60"/>
    <n v="156.88"/>
    <n v="115.51400000000001"/>
    <n v="0.42406954631893512"/>
  </r>
  <r>
    <n v="2702"/>
    <d v="2026-01-15T00:00:00"/>
    <n v="2026"/>
    <x v="0"/>
    <x v="0"/>
    <x v="1"/>
    <x v="14"/>
    <x v="0"/>
    <s v="Returning"/>
    <x v="1"/>
    <s v="Trail Boots"/>
    <n v="5"/>
    <n v="144.01"/>
    <n v="0.05"/>
    <n v="79.64"/>
    <x v="61"/>
    <n v="398.2"/>
    <n v="285.84749999999991"/>
    <n v="0.41787668254032062"/>
  </r>
  <r>
    <n v="3176"/>
    <d v="2026-01-15T00:00:00"/>
    <n v="2026"/>
    <x v="0"/>
    <x v="0"/>
    <x v="3"/>
    <x v="8"/>
    <x v="0"/>
    <s v="Returning"/>
    <x v="1"/>
    <s v="Hiking Daypack 20L"/>
    <n v="3"/>
    <n v="91.19"/>
    <n v="0"/>
    <n v="44.47"/>
    <x v="62"/>
    <n v="133.41"/>
    <n v="140.16"/>
    <n v="0.5123368790437548"/>
  </r>
  <r>
    <n v="3705"/>
    <d v="2026-01-15T00:00:00"/>
    <n v="2026"/>
    <x v="0"/>
    <x v="0"/>
    <x v="3"/>
    <x v="7"/>
    <x v="2"/>
    <s v="New"/>
    <x v="2"/>
    <s v="Packing Cube Set"/>
    <n v="2"/>
    <n v="45.45"/>
    <n v="0"/>
    <n v="18.190000000000001"/>
    <x v="63"/>
    <n v="36.380000000000003"/>
    <n v="54.52"/>
    <n v="0.59977997799779981"/>
  </r>
  <r>
    <n v="3736"/>
    <d v="2026-01-15T00:00:00"/>
    <n v="2026"/>
    <x v="0"/>
    <x v="0"/>
    <x v="1"/>
    <x v="1"/>
    <x v="3"/>
    <s v="New"/>
    <x v="4"/>
    <s v="Resistance Band Set"/>
    <n v="1"/>
    <n v="40.72"/>
    <n v="0"/>
    <n v="14.94"/>
    <x v="64"/>
    <n v="14.94"/>
    <n v="25.78"/>
    <n v="0.6331041257367388"/>
  </r>
  <r>
    <n v="3967"/>
    <d v="2026-01-15T00:00:00"/>
    <n v="2026"/>
    <x v="0"/>
    <x v="0"/>
    <x v="1"/>
    <x v="12"/>
    <x v="0"/>
    <s v="Business"/>
    <x v="2"/>
    <s v="Insulated Bottle"/>
    <n v="2"/>
    <n v="37.090000000000003"/>
    <n v="0"/>
    <n v="13.29"/>
    <x v="65"/>
    <n v="26.58"/>
    <n v="47.600000000000009"/>
    <n v="0.64168239417632789"/>
  </r>
  <r>
    <n v="170"/>
    <d v="2026-01-16T00:00:00"/>
    <n v="2026"/>
    <x v="0"/>
    <x v="0"/>
    <x v="2"/>
    <x v="10"/>
    <x v="0"/>
    <s v="New"/>
    <x v="3"/>
    <s v="Compact Sleeping Bag"/>
    <n v="1"/>
    <n v="124.45"/>
    <n v="0.15"/>
    <n v="59.77"/>
    <x v="66"/>
    <n v="59.77"/>
    <n v="46.012499999999996"/>
    <n v="0.43497270342447941"/>
  </r>
  <r>
    <n v="1040"/>
    <d v="2026-01-16T00:00:00"/>
    <n v="2026"/>
    <x v="0"/>
    <x v="0"/>
    <x v="0"/>
    <x v="0"/>
    <x v="2"/>
    <s v="New"/>
    <x v="2"/>
    <s v="Insulated Bottle"/>
    <n v="1"/>
    <n v="35.93"/>
    <n v="0.05"/>
    <n v="13.33"/>
    <x v="67"/>
    <n v="13.33"/>
    <n v="20.8035"/>
    <n v="0.60947456311248482"/>
  </r>
  <r>
    <n v="2380"/>
    <d v="2026-01-16T00:00:00"/>
    <n v="2026"/>
    <x v="0"/>
    <x v="0"/>
    <x v="3"/>
    <x v="13"/>
    <x v="0"/>
    <s v="Returning"/>
    <x v="3"/>
    <s v="Compact Sleeping Bag"/>
    <n v="4"/>
    <n v="121.8"/>
    <n v="0.05"/>
    <n v="59.57"/>
    <x v="68"/>
    <n v="238.28"/>
    <n v="224.55999999999997"/>
    <n v="0.48517846339987897"/>
  </r>
  <r>
    <n v="3219"/>
    <d v="2026-01-16T00:00:00"/>
    <n v="2026"/>
    <x v="0"/>
    <x v="0"/>
    <x v="1"/>
    <x v="11"/>
    <x v="2"/>
    <s v="Returning"/>
    <x v="1"/>
    <s v="Hiking Daypack 20L"/>
    <n v="1"/>
    <n v="92.6"/>
    <n v="0.05"/>
    <n v="44.15"/>
    <x v="69"/>
    <n v="44.15"/>
    <n v="43.819999999999986"/>
    <n v="0.4981243605774695"/>
  </r>
  <r>
    <n v="4425"/>
    <d v="2026-01-16T00:00:00"/>
    <n v="2026"/>
    <x v="0"/>
    <x v="0"/>
    <x v="1"/>
    <x v="12"/>
    <x v="1"/>
    <s v="Business"/>
    <x v="0"/>
    <s v="Cycling Pack 12L"/>
    <n v="10"/>
    <n v="102.68"/>
    <n v="0.15"/>
    <n v="51.07"/>
    <x v="70"/>
    <n v="510.7"/>
    <n v="362.0800000000001"/>
    <n v="0.41485826897958256"/>
  </r>
  <r>
    <n v="4508"/>
    <d v="2026-01-16T00:00:00"/>
    <n v="2026"/>
    <x v="0"/>
    <x v="0"/>
    <x v="3"/>
    <x v="13"/>
    <x v="3"/>
    <s v="New"/>
    <x v="0"/>
    <s v="Compact Repair Kit"/>
    <n v="3"/>
    <n v="40.92"/>
    <n v="0.15"/>
    <n v="16.71"/>
    <x v="71"/>
    <n v="50.13"/>
    <n v="54.216000000000001"/>
    <n v="0.51957909263412105"/>
  </r>
  <r>
    <n v="4806"/>
    <d v="2026-01-16T00:00:00"/>
    <n v="2026"/>
    <x v="0"/>
    <x v="0"/>
    <x v="2"/>
    <x v="16"/>
    <x v="2"/>
    <s v="New"/>
    <x v="0"/>
    <s v="Cycling Pack 12L"/>
    <n v="4"/>
    <n v="102.68"/>
    <n v="0"/>
    <n v="50.83"/>
    <x v="72"/>
    <n v="203.32"/>
    <n v="207.40000000000003"/>
    <n v="0.50496688741721862"/>
  </r>
  <r>
    <n v="755"/>
    <d v="2026-01-17T00:00:00"/>
    <n v="2026"/>
    <x v="0"/>
    <x v="0"/>
    <x v="0"/>
    <x v="9"/>
    <x v="3"/>
    <s v="New"/>
    <x v="2"/>
    <s v="Travel Backpack 35L"/>
    <n v="2"/>
    <n v="164.38"/>
    <n v="0.05"/>
    <n v="85.93"/>
    <x v="73"/>
    <n v="171.86"/>
    <n v="140.46199999999999"/>
    <n v="0.44973456881039436"/>
  </r>
  <r>
    <n v="3171"/>
    <d v="2026-01-17T00:00:00"/>
    <n v="2026"/>
    <x v="0"/>
    <x v="0"/>
    <x v="0"/>
    <x v="15"/>
    <x v="2"/>
    <s v="Returning"/>
    <x v="0"/>
    <s v="Trail Bike Light"/>
    <n v="1"/>
    <n v="51.78"/>
    <n v="0"/>
    <n v="22.64"/>
    <x v="74"/>
    <n v="22.64"/>
    <n v="29.14"/>
    <n v="0.56276554654306687"/>
  </r>
  <r>
    <n v="4277"/>
    <d v="2026-01-17T00:00:00"/>
    <n v="2026"/>
    <x v="0"/>
    <x v="0"/>
    <x v="1"/>
    <x v="11"/>
    <x v="2"/>
    <s v="Returning"/>
    <x v="4"/>
    <s v="Training Mat"/>
    <n v="1"/>
    <n v="50.52"/>
    <n v="0.05"/>
    <n v="22.37"/>
    <x v="75"/>
    <n v="22.37"/>
    <n v="25.623999999999999"/>
    <n v="0.5339000708421886"/>
  </r>
  <r>
    <n v="4648"/>
    <d v="2026-01-17T00:00:00"/>
    <n v="2026"/>
    <x v="0"/>
    <x v="0"/>
    <x v="1"/>
    <x v="14"/>
    <x v="3"/>
    <s v="New"/>
    <x v="3"/>
    <s v="Trail Tent 2P"/>
    <n v="1"/>
    <n v="199.02"/>
    <n v="0"/>
    <n v="106.49"/>
    <x v="76"/>
    <n v="106.49"/>
    <n v="92.530000000000015"/>
    <n v="0.46492814792483173"/>
  </r>
  <r>
    <n v="157"/>
    <d v="2026-01-18T00:00:00"/>
    <n v="2026"/>
    <x v="0"/>
    <x v="0"/>
    <x v="3"/>
    <x v="8"/>
    <x v="2"/>
    <s v="Returning"/>
    <x v="3"/>
    <s v="Portable Camp Stove"/>
    <n v="3"/>
    <n v="80.27"/>
    <n v="0.1"/>
    <n v="39.26"/>
    <x v="77"/>
    <n v="117.78"/>
    <n v="98.949000000000012"/>
    <n v="0.45655634455933447"/>
  </r>
  <r>
    <n v="2271"/>
    <d v="2026-01-18T00:00:00"/>
    <n v="2026"/>
    <x v="0"/>
    <x v="0"/>
    <x v="1"/>
    <x v="1"/>
    <x v="2"/>
    <s v="New"/>
    <x v="3"/>
    <s v="Alpine Tent 4P"/>
    <n v="4"/>
    <n v="333.28"/>
    <n v="0"/>
    <n v="195.76"/>
    <x v="78"/>
    <n v="783.04"/>
    <n v="550.07999999999993"/>
    <n v="0.41262602016322608"/>
  </r>
  <r>
    <n v="3330"/>
    <d v="2026-01-18T00:00:00"/>
    <n v="2026"/>
    <x v="0"/>
    <x v="0"/>
    <x v="3"/>
    <x v="13"/>
    <x v="3"/>
    <s v="New"/>
    <x v="0"/>
    <s v="Cycling Pack 12L"/>
    <n v="1"/>
    <n v="104.36"/>
    <n v="0"/>
    <n v="51.63"/>
    <x v="79"/>
    <n v="51.63"/>
    <n v="52.73"/>
    <n v="0.50527021847451126"/>
  </r>
  <r>
    <n v="4547"/>
    <d v="2026-01-18T00:00:00"/>
    <n v="2026"/>
    <x v="0"/>
    <x v="0"/>
    <x v="2"/>
    <x v="5"/>
    <x v="3"/>
    <s v="New"/>
    <x v="0"/>
    <s v="Commuter Helmet"/>
    <n v="1"/>
    <n v="83.52"/>
    <n v="0.05"/>
    <n v="42.97"/>
    <x v="80"/>
    <n v="42.97"/>
    <n v="36.373999999999995"/>
    <n v="0.45843416011292598"/>
  </r>
  <r>
    <n v="1840"/>
    <d v="2026-01-19T00:00:00"/>
    <n v="2026"/>
    <x v="0"/>
    <x v="0"/>
    <x v="2"/>
    <x v="10"/>
    <x v="0"/>
    <s v="New"/>
    <x v="4"/>
    <s v="Weighted Vest"/>
    <n v="2"/>
    <n v="125.93"/>
    <n v="0"/>
    <n v="69.150000000000006"/>
    <x v="81"/>
    <n v="138.30000000000001"/>
    <n v="113.56"/>
    <n v="0.45088541253077102"/>
  </r>
  <r>
    <n v="1850"/>
    <d v="2026-01-19T00:00:00"/>
    <n v="2026"/>
    <x v="0"/>
    <x v="0"/>
    <x v="1"/>
    <x v="6"/>
    <x v="0"/>
    <s v="Business"/>
    <x v="0"/>
    <s v="Trail Bike Light"/>
    <n v="1"/>
    <n v="49.85"/>
    <n v="0"/>
    <n v="23.07"/>
    <x v="82"/>
    <n v="23.07"/>
    <n v="26.78"/>
    <n v="0.53721163490471413"/>
  </r>
  <r>
    <n v="1858"/>
    <d v="2026-01-19T00:00:00"/>
    <n v="2026"/>
    <x v="0"/>
    <x v="0"/>
    <x v="1"/>
    <x v="1"/>
    <x v="0"/>
    <s v="Returning"/>
    <x v="2"/>
    <s v="Insulated Bottle"/>
    <n v="1"/>
    <n v="36.130000000000003"/>
    <n v="0"/>
    <n v="13.39"/>
    <x v="83"/>
    <n v="13.39"/>
    <n v="22.740000000000002"/>
    <n v="0.62939385552172711"/>
  </r>
  <r>
    <n v="2910"/>
    <d v="2026-01-19T00:00:00"/>
    <n v="2026"/>
    <x v="0"/>
    <x v="0"/>
    <x v="3"/>
    <x v="13"/>
    <x v="2"/>
    <s v="Returning"/>
    <x v="0"/>
    <s v="Cycling Pack 12L"/>
    <n v="1"/>
    <n v="104.83"/>
    <n v="0.05"/>
    <n v="51.06"/>
    <x v="84"/>
    <n v="51.06"/>
    <n v="48.528499999999994"/>
    <n v="0.48729019916958277"/>
  </r>
  <r>
    <n v="3694"/>
    <d v="2026-01-19T00:00:00"/>
    <n v="2026"/>
    <x v="0"/>
    <x v="0"/>
    <x v="0"/>
    <x v="0"/>
    <x v="2"/>
    <s v="Returning"/>
    <x v="2"/>
    <s v="Insulated Bottle"/>
    <n v="1"/>
    <n v="35.46"/>
    <n v="0.05"/>
    <n v="13.81"/>
    <x v="85"/>
    <n v="13.81"/>
    <n v="19.876999999999995"/>
    <n v="0.59004957401965141"/>
  </r>
  <r>
    <n v="631"/>
    <d v="2026-01-20T00:00:00"/>
    <n v="2026"/>
    <x v="0"/>
    <x v="0"/>
    <x v="3"/>
    <x v="8"/>
    <x v="3"/>
    <s v="Returning"/>
    <x v="2"/>
    <s v="Travel Backpack 35L"/>
    <n v="1"/>
    <n v="165.42"/>
    <n v="0"/>
    <n v="85.69"/>
    <x v="86"/>
    <n v="85.69"/>
    <n v="79.72999999999999"/>
    <n v="0.48198524966751299"/>
  </r>
  <r>
    <n v="1113"/>
    <d v="2026-01-20T00:00:00"/>
    <n v="2026"/>
    <x v="0"/>
    <x v="0"/>
    <x v="2"/>
    <x v="5"/>
    <x v="0"/>
    <s v="Returning"/>
    <x v="3"/>
    <s v="Compact Sleeping Bag"/>
    <n v="1"/>
    <n v="122.86"/>
    <n v="0.05"/>
    <n v="60.36"/>
    <x v="87"/>
    <n v="60.36"/>
    <n v="56.356999999999999"/>
    <n v="0.48285168398776529"/>
  </r>
  <r>
    <n v="1525"/>
    <d v="2026-01-20T00:00:00"/>
    <n v="2026"/>
    <x v="0"/>
    <x v="0"/>
    <x v="0"/>
    <x v="0"/>
    <x v="2"/>
    <s v="Returning"/>
    <x v="4"/>
    <s v="Recovery Roller"/>
    <n v="2"/>
    <n v="35.82"/>
    <n v="0"/>
    <n v="14.09"/>
    <x v="88"/>
    <n v="28.18"/>
    <n v="43.46"/>
    <n v="0.60664433277498608"/>
  </r>
  <r>
    <n v="3233"/>
    <d v="2026-01-20T00:00:00"/>
    <n v="2026"/>
    <x v="0"/>
    <x v="0"/>
    <x v="0"/>
    <x v="0"/>
    <x v="0"/>
    <s v="New"/>
    <x v="3"/>
    <s v="Compact Sleeping Bag"/>
    <n v="3"/>
    <n v="120.29"/>
    <n v="0.1"/>
    <n v="62.41"/>
    <x v="89"/>
    <n v="187.23"/>
    <n v="137.55300000000003"/>
    <n v="0.42352278290427769"/>
  </r>
  <r>
    <n v="4455"/>
    <d v="2026-01-20T00:00:00"/>
    <n v="2026"/>
    <x v="0"/>
    <x v="0"/>
    <x v="1"/>
    <x v="11"/>
    <x v="3"/>
    <s v="Returning"/>
    <x v="3"/>
    <s v="Portable Camp Stove"/>
    <n v="1"/>
    <n v="80.239999999999995"/>
    <n v="0.1"/>
    <n v="39.950000000000003"/>
    <x v="90"/>
    <n v="39.950000000000003"/>
    <n v="32.265999999999991"/>
    <n v="0.44679849340866279"/>
  </r>
  <r>
    <n v="1769"/>
    <d v="2026-01-21T00:00:00"/>
    <n v="2026"/>
    <x v="0"/>
    <x v="0"/>
    <x v="0"/>
    <x v="15"/>
    <x v="2"/>
    <s v="New"/>
    <x v="4"/>
    <s v="Recovery Roller"/>
    <n v="2"/>
    <n v="35.97"/>
    <n v="0"/>
    <n v="13.55"/>
    <x v="91"/>
    <n v="27.1"/>
    <n v="44.839999999999996"/>
    <n v="0.62329719210453149"/>
  </r>
  <r>
    <n v="3467"/>
    <d v="2026-01-21T00:00:00"/>
    <n v="2026"/>
    <x v="0"/>
    <x v="0"/>
    <x v="1"/>
    <x v="11"/>
    <x v="0"/>
    <s v="New"/>
    <x v="1"/>
    <s v="Trekking Poles"/>
    <n v="1"/>
    <n v="72.239999999999995"/>
    <n v="0"/>
    <n v="33.26"/>
    <x v="92"/>
    <n v="33.26"/>
    <n v="38.979999999999997"/>
    <n v="0.53959025470653377"/>
  </r>
  <r>
    <n v="3911"/>
    <d v="2026-01-21T00:00:00"/>
    <n v="2026"/>
    <x v="0"/>
    <x v="0"/>
    <x v="0"/>
    <x v="15"/>
    <x v="0"/>
    <s v="Returning"/>
    <x v="1"/>
    <s v="Summit Backpack 45L"/>
    <n v="5"/>
    <n v="152.81"/>
    <n v="0"/>
    <n v="78.989999999999995"/>
    <x v="93"/>
    <n v="394.95"/>
    <n v="369.09999999999997"/>
    <n v="0.48308356782933054"/>
  </r>
  <r>
    <n v="4401"/>
    <d v="2026-01-21T00:00:00"/>
    <n v="2026"/>
    <x v="0"/>
    <x v="0"/>
    <x v="0"/>
    <x v="15"/>
    <x v="0"/>
    <s v="New"/>
    <x v="0"/>
    <s v="Commuter Helmet"/>
    <n v="3"/>
    <n v="83.34"/>
    <n v="0"/>
    <n v="41.44"/>
    <x v="94"/>
    <n v="124.32"/>
    <n v="125.70000000000002"/>
    <n v="0.50275977921766268"/>
  </r>
  <r>
    <n v="4864"/>
    <d v="2026-01-21T00:00:00"/>
    <n v="2026"/>
    <x v="0"/>
    <x v="0"/>
    <x v="3"/>
    <x v="13"/>
    <x v="0"/>
    <s v="Returning"/>
    <x v="4"/>
    <s v="Recovery Roller"/>
    <n v="1"/>
    <n v="35.869999999999997"/>
    <n v="0"/>
    <n v="13.64"/>
    <x v="95"/>
    <n v="13.64"/>
    <n v="22.229999999999997"/>
    <n v="0.61973794257039305"/>
  </r>
  <r>
    <n v="347"/>
    <d v="2026-01-22T00:00:00"/>
    <n v="2026"/>
    <x v="0"/>
    <x v="0"/>
    <x v="3"/>
    <x v="4"/>
    <x v="3"/>
    <s v="New"/>
    <x v="3"/>
    <s v="Trail Tent 2P"/>
    <n v="1"/>
    <n v="199.42"/>
    <n v="0.05"/>
    <n v="101.82"/>
    <x v="96"/>
    <n v="101.82"/>
    <n v="87.628999999999991"/>
    <n v="0.46254664843836601"/>
  </r>
  <r>
    <n v="2051"/>
    <d v="2026-01-22T00:00:00"/>
    <n v="2026"/>
    <x v="0"/>
    <x v="0"/>
    <x v="2"/>
    <x v="5"/>
    <x v="0"/>
    <s v="New"/>
    <x v="3"/>
    <s v="Alpine Tent 4P"/>
    <n v="3"/>
    <n v="347.41"/>
    <n v="0.1"/>
    <n v="192.13"/>
    <x v="97"/>
    <n v="576.39"/>
    <n v="361.61700000000008"/>
    <n v="0.38551631277804971"/>
  </r>
  <r>
    <n v="2314"/>
    <d v="2026-01-22T00:00:00"/>
    <n v="2026"/>
    <x v="0"/>
    <x v="0"/>
    <x v="0"/>
    <x v="9"/>
    <x v="0"/>
    <s v="New"/>
    <x v="0"/>
    <s v="Compact Repair Kit"/>
    <n v="1"/>
    <n v="40.28"/>
    <n v="0"/>
    <n v="16.79"/>
    <x v="98"/>
    <n v="16.79"/>
    <n v="23.490000000000002"/>
    <n v="0.58316782522343602"/>
  </r>
  <r>
    <n v="3861"/>
    <d v="2026-01-22T00:00:00"/>
    <n v="2026"/>
    <x v="0"/>
    <x v="0"/>
    <x v="3"/>
    <x v="13"/>
    <x v="0"/>
    <s v="Returning"/>
    <x v="3"/>
    <s v="Trail Tent 2P"/>
    <n v="3"/>
    <n v="195.49"/>
    <n v="0.05"/>
    <n v="106.38"/>
    <x v="99"/>
    <n v="319.14"/>
    <n v="238.00649999999996"/>
    <n v="0.42718836069148775"/>
  </r>
  <r>
    <n v="843"/>
    <d v="2026-01-23T00:00:00"/>
    <n v="2026"/>
    <x v="0"/>
    <x v="0"/>
    <x v="1"/>
    <x v="11"/>
    <x v="0"/>
    <s v="Returning"/>
    <x v="4"/>
    <s v="Recovery Roller"/>
    <n v="2"/>
    <n v="35.75"/>
    <n v="0"/>
    <n v="13.94"/>
    <x v="100"/>
    <n v="27.88"/>
    <n v="43.620000000000005"/>
    <n v="0.61006993006993016"/>
  </r>
  <r>
    <n v="868"/>
    <d v="2026-01-23T00:00:00"/>
    <n v="2026"/>
    <x v="0"/>
    <x v="0"/>
    <x v="0"/>
    <x v="15"/>
    <x v="0"/>
    <s v="Returning"/>
    <x v="0"/>
    <s v="Cycling Pack 12L"/>
    <n v="1"/>
    <n v="103.39"/>
    <n v="0"/>
    <n v="51.32"/>
    <x v="101"/>
    <n v="51.32"/>
    <n v="52.07"/>
    <n v="0.50362704323435536"/>
  </r>
  <r>
    <n v="890"/>
    <d v="2026-01-23T00:00:00"/>
    <n v="2026"/>
    <x v="0"/>
    <x v="0"/>
    <x v="0"/>
    <x v="15"/>
    <x v="0"/>
    <s v="New"/>
    <x v="3"/>
    <s v="Portable Camp Stove"/>
    <n v="3"/>
    <n v="81.98"/>
    <n v="0.1"/>
    <n v="40.229999999999997"/>
    <x v="102"/>
    <n v="120.69"/>
    <n v="100.65600000000001"/>
    <n v="0.45474505977067581"/>
  </r>
  <r>
    <n v="2185"/>
    <d v="2026-01-23T00:00:00"/>
    <n v="2026"/>
    <x v="0"/>
    <x v="0"/>
    <x v="2"/>
    <x v="2"/>
    <x v="1"/>
    <s v="Business"/>
    <x v="3"/>
    <s v="Alpine Tent 4P"/>
    <n v="10"/>
    <n v="337.69"/>
    <n v="0.1"/>
    <n v="200.27"/>
    <x v="103"/>
    <n v="2002.7"/>
    <n v="1036.51"/>
    <n v="0.34104586389226149"/>
  </r>
  <r>
    <n v="2335"/>
    <d v="2026-01-23T00:00:00"/>
    <n v="2026"/>
    <x v="0"/>
    <x v="0"/>
    <x v="3"/>
    <x v="8"/>
    <x v="0"/>
    <s v="New"/>
    <x v="3"/>
    <s v="Alpine Tent 4P"/>
    <n v="2"/>
    <n v="333.29"/>
    <n v="0"/>
    <n v="197.18"/>
    <x v="104"/>
    <n v="394.36"/>
    <n v="272.22000000000003"/>
    <n v="0.40838308980167426"/>
  </r>
  <r>
    <n v="2784"/>
    <d v="2026-01-23T00:00:00"/>
    <n v="2026"/>
    <x v="0"/>
    <x v="0"/>
    <x v="0"/>
    <x v="15"/>
    <x v="2"/>
    <s v="New"/>
    <x v="0"/>
    <s v="Commuter Helmet"/>
    <n v="1"/>
    <n v="80.11"/>
    <n v="0.05"/>
    <n v="43.54"/>
    <x v="105"/>
    <n v="43.54"/>
    <n v="32.564500000000002"/>
    <n v="0.42789191177919839"/>
  </r>
  <r>
    <n v="3820"/>
    <d v="2026-01-23T00:00:00"/>
    <n v="2026"/>
    <x v="0"/>
    <x v="0"/>
    <x v="3"/>
    <x v="13"/>
    <x v="2"/>
    <s v="New"/>
    <x v="3"/>
    <s v="Portable Camp Stove"/>
    <n v="1"/>
    <n v="82.6"/>
    <n v="0.05"/>
    <n v="38.299999999999997"/>
    <x v="106"/>
    <n v="38.299999999999997"/>
    <n v="40.169999999999987"/>
    <n v="0.51191538167452522"/>
  </r>
  <r>
    <n v="994"/>
    <d v="2026-01-24T00:00:00"/>
    <n v="2026"/>
    <x v="0"/>
    <x v="0"/>
    <x v="0"/>
    <x v="15"/>
    <x v="0"/>
    <s v="Returning"/>
    <x v="1"/>
    <s v="Hiking Daypack 20L"/>
    <n v="1"/>
    <n v="94.07"/>
    <n v="0"/>
    <n v="46.28"/>
    <x v="107"/>
    <n v="46.28"/>
    <n v="47.789999999999992"/>
    <n v="0.50802593813117891"/>
  </r>
  <r>
    <n v="1643"/>
    <d v="2026-01-24T00:00:00"/>
    <n v="2026"/>
    <x v="0"/>
    <x v="0"/>
    <x v="0"/>
    <x v="15"/>
    <x v="0"/>
    <s v="Returning"/>
    <x v="2"/>
    <s v="Travel Backpack 35L"/>
    <n v="1"/>
    <n v="163.71"/>
    <n v="0"/>
    <n v="90.06"/>
    <x v="108"/>
    <n v="90.06"/>
    <n v="73.650000000000006"/>
    <n v="0.44988088693421296"/>
  </r>
  <r>
    <n v="1971"/>
    <d v="2026-01-24T00:00:00"/>
    <n v="2026"/>
    <x v="0"/>
    <x v="0"/>
    <x v="3"/>
    <x v="8"/>
    <x v="2"/>
    <s v="Returning"/>
    <x v="3"/>
    <s v="Trail Tent 2P"/>
    <n v="4"/>
    <n v="191.43"/>
    <n v="0"/>
    <n v="106.82"/>
    <x v="109"/>
    <n v="427.28"/>
    <n v="338.44000000000005"/>
    <n v="0.441989238886277"/>
  </r>
  <r>
    <n v="2828"/>
    <d v="2026-01-24T00:00:00"/>
    <n v="2026"/>
    <x v="0"/>
    <x v="0"/>
    <x v="1"/>
    <x v="11"/>
    <x v="1"/>
    <s v="Business"/>
    <x v="2"/>
    <s v="Packing Cube Set"/>
    <n v="3"/>
    <n v="46.94"/>
    <n v="0.05"/>
    <n v="18.18"/>
    <x v="110"/>
    <n v="54.54"/>
    <n v="79.239000000000004"/>
    <n v="0.59231269481757232"/>
  </r>
  <r>
    <n v="5175"/>
    <d v="2026-01-24T00:00:00"/>
    <n v="2026"/>
    <x v="0"/>
    <x v="0"/>
    <x v="3"/>
    <x v="7"/>
    <x v="0"/>
    <s v="Returning"/>
    <x v="1"/>
    <s v="Trail Boots"/>
    <n v="1"/>
    <n v="147.21"/>
    <n v="0"/>
    <n v="79.510000000000005"/>
    <x v="111"/>
    <n v="79.510000000000005"/>
    <n v="67.7"/>
    <n v="0.45988723592147274"/>
  </r>
  <r>
    <n v="1874"/>
    <d v="2026-01-25T00:00:00"/>
    <n v="2026"/>
    <x v="0"/>
    <x v="0"/>
    <x v="0"/>
    <x v="0"/>
    <x v="0"/>
    <s v="Business"/>
    <x v="2"/>
    <s v="Insulated Bottle"/>
    <n v="1"/>
    <n v="35.729999999999997"/>
    <n v="0"/>
    <n v="13.57"/>
    <x v="112"/>
    <n v="13.57"/>
    <n v="22.159999999999997"/>
    <n v="0.62020710887209629"/>
  </r>
  <r>
    <n v="2490"/>
    <d v="2026-01-25T00:00:00"/>
    <n v="2026"/>
    <x v="0"/>
    <x v="0"/>
    <x v="1"/>
    <x v="14"/>
    <x v="0"/>
    <s v="New"/>
    <x v="0"/>
    <s v="Cycling Pack 12L"/>
    <n v="2"/>
    <n v="103.99"/>
    <n v="0.15"/>
    <n v="51.94"/>
    <x v="113"/>
    <n v="103.88"/>
    <n v="72.902999999999992"/>
    <n v="0.41238693765803269"/>
  </r>
  <r>
    <n v="5078"/>
    <d v="2026-01-25T00:00:00"/>
    <n v="2026"/>
    <x v="0"/>
    <x v="0"/>
    <x v="1"/>
    <x v="12"/>
    <x v="0"/>
    <s v="Returning"/>
    <x v="1"/>
    <s v="Trekking Poles"/>
    <n v="2"/>
    <n v="72.739999999999995"/>
    <n v="0"/>
    <n v="31.96"/>
    <x v="114"/>
    <n v="63.92"/>
    <n v="81.559999999999988"/>
    <n v="0.56062689029419843"/>
  </r>
  <r>
    <n v="230"/>
    <d v="2026-01-26T00:00:00"/>
    <n v="2026"/>
    <x v="0"/>
    <x v="0"/>
    <x v="2"/>
    <x v="10"/>
    <x v="2"/>
    <s v="Returning"/>
    <x v="0"/>
    <s v="Cycling Pack 12L"/>
    <n v="1"/>
    <n v="100.01"/>
    <n v="0.05"/>
    <n v="49.41"/>
    <x v="115"/>
    <n v="49.41"/>
    <n v="45.599500000000006"/>
    <n v="0.47994674216788852"/>
  </r>
  <r>
    <n v="1757"/>
    <d v="2026-01-26T00:00:00"/>
    <n v="2026"/>
    <x v="0"/>
    <x v="0"/>
    <x v="3"/>
    <x v="7"/>
    <x v="0"/>
    <s v="Business"/>
    <x v="2"/>
    <s v="Packing Cube Set"/>
    <n v="2"/>
    <n v="45.73"/>
    <n v="0"/>
    <n v="18.11"/>
    <x v="116"/>
    <n v="36.22"/>
    <n v="55.239999999999995"/>
    <n v="0.60397988191559149"/>
  </r>
  <r>
    <n v="1944"/>
    <d v="2026-01-26T00:00:00"/>
    <n v="2026"/>
    <x v="0"/>
    <x v="0"/>
    <x v="2"/>
    <x v="16"/>
    <x v="0"/>
    <s v="Returning"/>
    <x v="1"/>
    <s v="Trail Boots"/>
    <n v="2"/>
    <n v="143.66"/>
    <n v="0.15"/>
    <n v="78.14"/>
    <x v="117"/>
    <n v="156.28"/>
    <n v="87.941999999999979"/>
    <n v="0.36009040954541355"/>
  </r>
  <r>
    <n v="3485"/>
    <d v="2026-01-26T00:00:00"/>
    <n v="2026"/>
    <x v="0"/>
    <x v="0"/>
    <x v="2"/>
    <x v="10"/>
    <x v="0"/>
    <s v="Business"/>
    <x v="3"/>
    <s v="Compact Sleeping Bag"/>
    <n v="2"/>
    <n v="121.88"/>
    <n v="0.05"/>
    <n v="62.17"/>
    <x v="118"/>
    <n v="124.34"/>
    <n v="107.23199999999997"/>
    <n v="0.46306116456220953"/>
  </r>
  <r>
    <n v="4002"/>
    <d v="2026-01-26T00:00:00"/>
    <n v="2026"/>
    <x v="0"/>
    <x v="0"/>
    <x v="0"/>
    <x v="15"/>
    <x v="0"/>
    <s v="Returning"/>
    <x v="4"/>
    <s v="Training Mat"/>
    <n v="3"/>
    <n v="50.92"/>
    <n v="0.05"/>
    <n v="21.87"/>
    <x v="119"/>
    <n v="65.61"/>
    <n v="79.511999999999986"/>
    <n v="0.54789763095877941"/>
  </r>
  <r>
    <n v="818"/>
    <d v="2026-01-27T00:00:00"/>
    <n v="2026"/>
    <x v="0"/>
    <x v="0"/>
    <x v="0"/>
    <x v="0"/>
    <x v="0"/>
    <s v="Returning"/>
    <x v="0"/>
    <s v="Cycling Pack 12L"/>
    <n v="1"/>
    <n v="103.78"/>
    <n v="0"/>
    <n v="49.36"/>
    <x v="120"/>
    <n v="49.36"/>
    <n v="54.42"/>
    <n v="0.52437849296588934"/>
  </r>
  <r>
    <n v="1439"/>
    <d v="2026-01-27T00:00:00"/>
    <n v="2026"/>
    <x v="0"/>
    <x v="0"/>
    <x v="1"/>
    <x v="6"/>
    <x v="3"/>
    <s v="New"/>
    <x v="1"/>
    <s v="Summit Backpack 45L"/>
    <n v="2"/>
    <n v="157.16999999999999"/>
    <n v="0"/>
    <n v="81.260000000000005"/>
    <x v="121"/>
    <n v="162.52000000000001"/>
    <n v="151.81999999999996"/>
    <n v="0.4829802125087484"/>
  </r>
  <r>
    <n v="1616"/>
    <d v="2026-01-27T00:00:00"/>
    <n v="2026"/>
    <x v="0"/>
    <x v="0"/>
    <x v="1"/>
    <x v="12"/>
    <x v="0"/>
    <s v="Business"/>
    <x v="2"/>
    <s v="Carry-On Duffel"/>
    <n v="2"/>
    <n v="132.91999999999999"/>
    <n v="0"/>
    <n v="69.02"/>
    <x v="122"/>
    <n v="138.04"/>
    <n v="127.79999999999998"/>
    <n v="0.48074029491423409"/>
  </r>
  <r>
    <n v="1798"/>
    <d v="2026-01-27T00:00:00"/>
    <n v="2026"/>
    <x v="0"/>
    <x v="0"/>
    <x v="3"/>
    <x v="8"/>
    <x v="2"/>
    <s v="Returning"/>
    <x v="1"/>
    <s v="Trekking Poles"/>
    <n v="1"/>
    <n v="71.41"/>
    <n v="0.05"/>
    <n v="32.28"/>
    <x v="123"/>
    <n v="32.28"/>
    <n v="35.559499999999986"/>
    <n v="0.52417102130764515"/>
  </r>
  <r>
    <n v="4449"/>
    <d v="2026-01-27T00:00:00"/>
    <n v="2026"/>
    <x v="0"/>
    <x v="0"/>
    <x v="3"/>
    <x v="8"/>
    <x v="0"/>
    <s v="New"/>
    <x v="3"/>
    <s v="Trail Tent 2P"/>
    <n v="1"/>
    <n v="199.67"/>
    <n v="0"/>
    <n v="103.81"/>
    <x v="124"/>
    <n v="103.81"/>
    <n v="95.859999999999985"/>
    <n v="0.4800921520508839"/>
  </r>
  <r>
    <n v="4473"/>
    <d v="2026-01-27T00:00:00"/>
    <n v="2026"/>
    <x v="0"/>
    <x v="0"/>
    <x v="0"/>
    <x v="0"/>
    <x v="2"/>
    <s v="Returning"/>
    <x v="3"/>
    <s v="Trail Tent 2P"/>
    <n v="1"/>
    <n v="196.88"/>
    <n v="0"/>
    <n v="102.76"/>
    <x v="125"/>
    <n v="102.76"/>
    <n v="94.11999999999999"/>
    <n v="0.47805770012190163"/>
  </r>
  <r>
    <n v="203"/>
    <d v="2026-01-28T00:00:00"/>
    <n v="2026"/>
    <x v="0"/>
    <x v="0"/>
    <x v="3"/>
    <x v="7"/>
    <x v="0"/>
    <s v="Returning"/>
    <x v="0"/>
    <s v="Trail Bike Light"/>
    <n v="3"/>
    <n v="49.95"/>
    <n v="0"/>
    <n v="22.55"/>
    <x v="126"/>
    <n v="67.650000000000006"/>
    <n v="82.200000000000017"/>
    <n v="0.54854854854854862"/>
  </r>
  <r>
    <n v="1654"/>
    <d v="2026-01-28T00:00:00"/>
    <n v="2026"/>
    <x v="0"/>
    <x v="0"/>
    <x v="1"/>
    <x v="6"/>
    <x v="3"/>
    <s v="Business"/>
    <x v="1"/>
    <s v="Trekking Poles"/>
    <n v="1"/>
    <n v="70.41"/>
    <n v="0"/>
    <n v="32.74"/>
    <x v="127"/>
    <n v="32.74"/>
    <n v="37.669999999999995"/>
    <n v="0.53500923164323244"/>
  </r>
  <r>
    <n v="2203"/>
    <d v="2026-01-28T00:00:00"/>
    <n v="2026"/>
    <x v="0"/>
    <x v="0"/>
    <x v="2"/>
    <x v="16"/>
    <x v="3"/>
    <s v="Returning"/>
    <x v="1"/>
    <s v="Trekking Poles"/>
    <n v="2"/>
    <n v="70.290000000000006"/>
    <n v="0.15"/>
    <n v="31.84"/>
    <x v="128"/>
    <n v="63.68"/>
    <n v="55.813000000000009"/>
    <n v="0.46708175374289712"/>
  </r>
  <r>
    <n v="3352"/>
    <d v="2026-01-28T00:00:00"/>
    <n v="2026"/>
    <x v="0"/>
    <x v="0"/>
    <x v="2"/>
    <x v="16"/>
    <x v="0"/>
    <s v="Business"/>
    <x v="1"/>
    <s v="Hiking Daypack 20L"/>
    <n v="4"/>
    <n v="91.46"/>
    <n v="0"/>
    <n v="44.04"/>
    <x v="129"/>
    <n v="176.16"/>
    <n v="189.67999999999998"/>
    <n v="0.51847802317953207"/>
  </r>
  <r>
    <n v="183"/>
    <d v="2026-01-29T00:00:00"/>
    <n v="2026"/>
    <x v="0"/>
    <x v="0"/>
    <x v="1"/>
    <x v="12"/>
    <x v="0"/>
    <s v="New"/>
    <x v="3"/>
    <s v="Compact Sleeping Bag"/>
    <n v="2"/>
    <n v="123.27"/>
    <n v="0"/>
    <n v="60.26"/>
    <x v="130"/>
    <n v="120.52"/>
    <n v="126.02"/>
    <n v="0.51115437657175311"/>
  </r>
  <r>
    <n v="3525"/>
    <d v="2026-01-29T00:00:00"/>
    <n v="2026"/>
    <x v="0"/>
    <x v="0"/>
    <x v="2"/>
    <x v="5"/>
    <x v="1"/>
    <s v="Business"/>
    <x v="4"/>
    <s v="Training Mat"/>
    <n v="3"/>
    <n v="49.63"/>
    <n v="0.1"/>
    <n v="22.06"/>
    <x v="131"/>
    <n v="66.179999999999993"/>
    <n v="67.821000000000012"/>
    <n v="0.50612308863366695"/>
  </r>
  <r>
    <n v="4299"/>
    <d v="2026-01-29T00:00:00"/>
    <n v="2026"/>
    <x v="0"/>
    <x v="0"/>
    <x v="0"/>
    <x v="9"/>
    <x v="1"/>
    <s v="Business"/>
    <x v="2"/>
    <s v="Carry-On Duffel"/>
    <n v="12"/>
    <n v="132.21"/>
    <n v="0.1"/>
    <n v="68.95"/>
    <x v="132"/>
    <n v="827.40000000000009"/>
    <n v="600.46799999999985"/>
    <n v="0.42053467127213429"/>
  </r>
  <r>
    <n v="748"/>
    <d v="2026-01-30T00:00:00"/>
    <n v="2026"/>
    <x v="0"/>
    <x v="0"/>
    <x v="1"/>
    <x v="1"/>
    <x v="2"/>
    <s v="Business"/>
    <x v="0"/>
    <s v="Compact Repair Kit"/>
    <n v="1"/>
    <n v="39.549999999999997"/>
    <n v="0"/>
    <n v="17.059999999999999"/>
    <x v="133"/>
    <n v="17.059999999999999"/>
    <n v="22.49"/>
    <n v="0.56864728192161818"/>
  </r>
  <r>
    <n v="3117"/>
    <d v="2026-01-30T00:00:00"/>
    <n v="2026"/>
    <x v="0"/>
    <x v="0"/>
    <x v="1"/>
    <x v="12"/>
    <x v="0"/>
    <s v="New"/>
    <x v="3"/>
    <s v="Portable Camp Stove"/>
    <n v="3"/>
    <n v="80.08"/>
    <n v="0"/>
    <n v="39.450000000000003"/>
    <x v="134"/>
    <n v="118.35000000000001"/>
    <n v="121.89"/>
    <n v="0.50736763236763238"/>
  </r>
  <r>
    <n v="3328"/>
    <d v="2026-01-30T00:00:00"/>
    <n v="2026"/>
    <x v="0"/>
    <x v="0"/>
    <x v="2"/>
    <x v="5"/>
    <x v="2"/>
    <s v="Returning"/>
    <x v="4"/>
    <s v="Weighted Vest"/>
    <n v="1"/>
    <n v="120.48"/>
    <n v="0"/>
    <n v="69.55"/>
    <x v="135"/>
    <n v="69.55"/>
    <n v="50.930000000000007"/>
    <n v="0.42272576361221786"/>
  </r>
  <r>
    <n v="3822"/>
    <d v="2026-01-30T00:00:00"/>
    <n v="2026"/>
    <x v="0"/>
    <x v="0"/>
    <x v="3"/>
    <x v="7"/>
    <x v="0"/>
    <s v="Returning"/>
    <x v="4"/>
    <s v="Resistance Band Set"/>
    <n v="1"/>
    <n v="39.369999999999997"/>
    <n v="0.05"/>
    <n v="14.66"/>
    <x v="136"/>
    <n v="14.66"/>
    <n v="22.741499999999998"/>
    <n v="0.60803711081106371"/>
  </r>
  <r>
    <n v="4125"/>
    <d v="2026-01-30T00:00:00"/>
    <n v="2026"/>
    <x v="0"/>
    <x v="0"/>
    <x v="1"/>
    <x v="12"/>
    <x v="1"/>
    <s v="Business"/>
    <x v="3"/>
    <s v="Portable Camp Stove"/>
    <n v="8"/>
    <n v="81.06"/>
    <n v="0.15"/>
    <n v="39.549999999999997"/>
    <x v="137"/>
    <n v="316.39999999999998"/>
    <n v="234.80799999999999"/>
    <n v="0.42598801178502488"/>
  </r>
  <r>
    <n v="4592"/>
    <d v="2026-01-30T00:00:00"/>
    <n v="2026"/>
    <x v="0"/>
    <x v="0"/>
    <x v="1"/>
    <x v="12"/>
    <x v="3"/>
    <s v="Returning"/>
    <x v="4"/>
    <s v="Weighted Vest"/>
    <n v="5"/>
    <n v="120.4"/>
    <n v="0"/>
    <n v="69.510000000000005"/>
    <x v="138"/>
    <n v="347.55"/>
    <n v="254.45"/>
    <n v="0.42267441860465116"/>
  </r>
  <r>
    <n v="373"/>
    <d v="2026-01-31T00:00:00"/>
    <n v="2026"/>
    <x v="0"/>
    <x v="0"/>
    <x v="2"/>
    <x v="10"/>
    <x v="1"/>
    <s v="Business"/>
    <x v="2"/>
    <s v="Packing Cube Set"/>
    <n v="10"/>
    <n v="47.71"/>
    <n v="0.1"/>
    <n v="18.649999999999999"/>
    <x v="139"/>
    <n v="186.5"/>
    <n v="242.89000000000004"/>
    <n v="0.56566291716155481"/>
  </r>
  <r>
    <n v="672"/>
    <d v="2026-01-31T00:00:00"/>
    <n v="2026"/>
    <x v="0"/>
    <x v="0"/>
    <x v="0"/>
    <x v="9"/>
    <x v="0"/>
    <s v="Business"/>
    <x v="0"/>
    <s v="Cycling Pack 12L"/>
    <n v="1"/>
    <n v="102.92"/>
    <n v="0.05"/>
    <n v="50.92"/>
    <x v="140"/>
    <n v="50.92"/>
    <n v="46.853999999999999"/>
    <n v="0.4792071511853867"/>
  </r>
  <r>
    <n v="1125"/>
    <d v="2026-01-31T00:00:00"/>
    <n v="2026"/>
    <x v="0"/>
    <x v="0"/>
    <x v="1"/>
    <x v="1"/>
    <x v="0"/>
    <s v="Returning"/>
    <x v="1"/>
    <s v="Trekking Poles"/>
    <n v="1"/>
    <n v="72.69"/>
    <n v="0.1"/>
    <n v="32.67"/>
    <x v="141"/>
    <n v="32.67"/>
    <n v="32.751000000000005"/>
    <n v="0.50061906727197691"/>
  </r>
  <r>
    <n v="1164"/>
    <d v="2026-01-31T00:00:00"/>
    <n v="2026"/>
    <x v="0"/>
    <x v="0"/>
    <x v="0"/>
    <x v="0"/>
    <x v="0"/>
    <s v="New"/>
    <x v="0"/>
    <s v="Commuter Helmet"/>
    <n v="1"/>
    <n v="79.989999999999995"/>
    <n v="0.05"/>
    <n v="43.02"/>
    <x v="142"/>
    <n v="43.02"/>
    <n v="32.970499999999994"/>
    <n v="0.43387660299642711"/>
  </r>
  <r>
    <n v="1613"/>
    <d v="2026-01-31T00:00:00"/>
    <n v="2026"/>
    <x v="0"/>
    <x v="0"/>
    <x v="1"/>
    <x v="6"/>
    <x v="1"/>
    <s v="Business"/>
    <x v="4"/>
    <s v="Training Mat"/>
    <n v="4"/>
    <n v="51.11"/>
    <n v="0.15"/>
    <n v="22.25"/>
    <x v="143"/>
    <n v="89"/>
    <n v="84.774000000000001"/>
    <n v="0.48784052850253778"/>
  </r>
  <r>
    <n v="2149"/>
    <d v="2026-01-31T00:00:00"/>
    <n v="2026"/>
    <x v="0"/>
    <x v="0"/>
    <x v="0"/>
    <x v="15"/>
    <x v="0"/>
    <s v="Returning"/>
    <x v="4"/>
    <s v="Weighted Vest"/>
    <n v="2"/>
    <n v="124.83"/>
    <n v="0"/>
    <n v="70.91"/>
    <x v="144"/>
    <n v="141.82"/>
    <n v="107.84"/>
    <n v="0.43194744853000083"/>
  </r>
  <r>
    <n v="2593"/>
    <d v="2026-01-31T00:00:00"/>
    <n v="2026"/>
    <x v="0"/>
    <x v="0"/>
    <x v="1"/>
    <x v="11"/>
    <x v="2"/>
    <s v="New"/>
    <x v="0"/>
    <s v="Compact Repair Kit"/>
    <n v="6"/>
    <n v="41.07"/>
    <n v="0.1"/>
    <n v="16.29"/>
    <x v="145"/>
    <n v="97.74"/>
    <n v="124.03800000000003"/>
    <n v="0.55928901874847825"/>
  </r>
  <r>
    <n v="2659"/>
    <d v="2026-01-31T00:00:00"/>
    <n v="2026"/>
    <x v="0"/>
    <x v="0"/>
    <x v="0"/>
    <x v="15"/>
    <x v="0"/>
    <s v="New"/>
    <x v="2"/>
    <s v="Insulated Bottle"/>
    <n v="1"/>
    <n v="36.020000000000003"/>
    <n v="0"/>
    <n v="13.34"/>
    <x v="146"/>
    <n v="13.34"/>
    <n v="22.680000000000003"/>
    <n v="0.62965019433647973"/>
  </r>
  <r>
    <n v="3496"/>
    <d v="2026-01-31T00:00:00"/>
    <n v="2026"/>
    <x v="0"/>
    <x v="0"/>
    <x v="0"/>
    <x v="0"/>
    <x v="2"/>
    <s v="Returning"/>
    <x v="4"/>
    <s v="Recovery Roller"/>
    <n v="1"/>
    <n v="35.82"/>
    <n v="0.05"/>
    <n v="14.32"/>
    <x v="147"/>
    <n v="14.32"/>
    <n v="19.708999999999996"/>
    <n v="0.57918246201769075"/>
  </r>
  <r>
    <n v="3889"/>
    <d v="2026-01-31T00:00:00"/>
    <n v="2026"/>
    <x v="0"/>
    <x v="0"/>
    <x v="2"/>
    <x v="3"/>
    <x v="2"/>
    <s v="Returning"/>
    <x v="0"/>
    <s v="Cycling Pack 12L"/>
    <n v="3"/>
    <n v="103.94"/>
    <n v="0.1"/>
    <n v="50.67"/>
    <x v="148"/>
    <n v="152.01"/>
    <n v="128.62799999999999"/>
    <n v="0.45834135077929572"/>
  </r>
  <r>
    <n v="1432"/>
    <d v="2026-02-01T00:00:00"/>
    <n v="2026"/>
    <x v="1"/>
    <x v="0"/>
    <x v="0"/>
    <x v="0"/>
    <x v="0"/>
    <s v="Returning"/>
    <x v="1"/>
    <s v="Trail Boots"/>
    <n v="1"/>
    <n v="140.53"/>
    <n v="0"/>
    <n v="77.36"/>
    <x v="149"/>
    <n v="77.36"/>
    <n v="63.17"/>
    <n v="0.44951255959581587"/>
  </r>
  <r>
    <n v="1778"/>
    <d v="2026-02-01T00:00:00"/>
    <n v="2026"/>
    <x v="1"/>
    <x v="0"/>
    <x v="3"/>
    <x v="7"/>
    <x v="2"/>
    <s v="Returning"/>
    <x v="1"/>
    <s v="Trail Boots"/>
    <n v="1"/>
    <n v="142.03"/>
    <n v="0.05"/>
    <n v="77.069999999999993"/>
    <x v="150"/>
    <n v="77.069999999999993"/>
    <n v="57.858499999999992"/>
    <n v="0.42880859121682963"/>
  </r>
  <r>
    <n v="2047"/>
    <d v="2026-02-01T00:00:00"/>
    <n v="2026"/>
    <x v="1"/>
    <x v="0"/>
    <x v="2"/>
    <x v="5"/>
    <x v="1"/>
    <s v="Business"/>
    <x v="3"/>
    <s v="Compact Sleeping Bag"/>
    <n v="12"/>
    <n v="124.84"/>
    <n v="0.1"/>
    <n v="59.47"/>
    <x v="151"/>
    <n v="713.64"/>
    <n v="634.63199999999995"/>
    <n v="0.47070027412866244"/>
  </r>
  <r>
    <n v="2668"/>
    <d v="2026-02-01T00:00:00"/>
    <n v="2026"/>
    <x v="1"/>
    <x v="0"/>
    <x v="1"/>
    <x v="12"/>
    <x v="0"/>
    <s v="Returning"/>
    <x v="4"/>
    <s v="Recovery Roller"/>
    <n v="3"/>
    <n v="35.36"/>
    <n v="0"/>
    <n v="13.7"/>
    <x v="152"/>
    <n v="41.099999999999994"/>
    <n v="64.98"/>
    <n v="0.61255656108597289"/>
  </r>
  <r>
    <n v="2706"/>
    <d v="2026-02-01T00:00:00"/>
    <n v="2026"/>
    <x v="1"/>
    <x v="0"/>
    <x v="3"/>
    <x v="13"/>
    <x v="3"/>
    <s v="Returning"/>
    <x v="4"/>
    <s v="Weighted Vest"/>
    <n v="2"/>
    <n v="122.43"/>
    <n v="0"/>
    <n v="69.08"/>
    <x v="153"/>
    <n v="138.16"/>
    <n v="106.70000000000002"/>
    <n v="0.43575920934411505"/>
  </r>
  <r>
    <n v="2940"/>
    <d v="2026-02-01T00:00:00"/>
    <n v="2026"/>
    <x v="1"/>
    <x v="0"/>
    <x v="0"/>
    <x v="15"/>
    <x v="3"/>
    <s v="New"/>
    <x v="1"/>
    <s v="Trail Boots"/>
    <n v="2"/>
    <n v="140.47"/>
    <n v="0.05"/>
    <n v="78.39"/>
    <x v="154"/>
    <n v="156.78"/>
    <n v="110.11299999999997"/>
    <n v="0.41257357817552348"/>
  </r>
  <r>
    <n v="1263"/>
    <d v="2026-02-02T00:00:00"/>
    <n v="2026"/>
    <x v="1"/>
    <x v="0"/>
    <x v="1"/>
    <x v="14"/>
    <x v="0"/>
    <s v="Returning"/>
    <x v="2"/>
    <s v="Packing Cube Set"/>
    <n v="1"/>
    <n v="45.43"/>
    <n v="0.05"/>
    <n v="18.670000000000002"/>
    <x v="155"/>
    <n v="18.670000000000002"/>
    <n v="24.488499999999995"/>
    <n v="0.56740850585632019"/>
  </r>
  <r>
    <n v="1641"/>
    <d v="2026-02-02T00:00:00"/>
    <n v="2026"/>
    <x v="1"/>
    <x v="0"/>
    <x v="3"/>
    <x v="13"/>
    <x v="1"/>
    <s v="Business"/>
    <x v="0"/>
    <s v="Cycling Pack 12L"/>
    <n v="8"/>
    <n v="102.78"/>
    <n v="0.15"/>
    <n v="50.39"/>
    <x v="156"/>
    <n v="403.12"/>
    <n v="295.78399999999999"/>
    <n v="0.42321119924911005"/>
  </r>
  <r>
    <n v="2014"/>
    <d v="2026-02-02T00:00:00"/>
    <n v="2026"/>
    <x v="1"/>
    <x v="0"/>
    <x v="1"/>
    <x v="11"/>
    <x v="3"/>
    <s v="New"/>
    <x v="3"/>
    <s v="Compact Sleeping Bag"/>
    <n v="1"/>
    <n v="123.95"/>
    <n v="0"/>
    <n v="61.32"/>
    <x v="157"/>
    <n v="61.32"/>
    <n v="62.63"/>
    <n v="0.50528438886647842"/>
  </r>
  <r>
    <n v="2642"/>
    <d v="2026-02-02T00:00:00"/>
    <n v="2026"/>
    <x v="1"/>
    <x v="0"/>
    <x v="1"/>
    <x v="11"/>
    <x v="3"/>
    <s v="Returning"/>
    <x v="3"/>
    <s v="Trail Tent 2P"/>
    <n v="3"/>
    <n v="199.9"/>
    <n v="0"/>
    <n v="104.18"/>
    <x v="158"/>
    <n v="312.54000000000002"/>
    <n v="287.16000000000003"/>
    <n v="0.47883941970985494"/>
  </r>
  <r>
    <n v="2929"/>
    <d v="2026-02-02T00:00:00"/>
    <n v="2026"/>
    <x v="1"/>
    <x v="0"/>
    <x v="1"/>
    <x v="12"/>
    <x v="3"/>
    <s v="Returning"/>
    <x v="1"/>
    <s v="Hiking Daypack 20L"/>
    <n v="1"/>
    <n v="93.78"/>
    <n v="0"/>
    <n v="44.21"/>
    <x v="159"/>
    <n v="44.21"/>
    <n v="49.57"/>
    <n v="0.52857752185967155"/>
  </r>
  <r>
    <n v="3855"/>
    <d v="2026-02-02T00:00:00"/>
    <n v="2026"/>
    <x v="1"/>
    <x v="0"/>
    <x v="0"/>
    <x v="0"/>
    <x v="0"/>
    <s v="Business"/>
    <x v="4"/>
    <s v="Resistance Band Set"/>
    <n v="1"/>
    <n v="39.39"/>
    <n v="0.1"/>
    <n v="15.09"/>
    <x v="160"/>
    <n v="15.09"/>
    <n v="20.361000000000001"/>
    <n v="0.57434204958957435"/>
  </r>
  <r>
    <n v="4031"/>
    <d v="2026-02-02T00:00:00"/>
    <n v="2026"/>
    <x v="1"/>
    <x v="0"/>
    <x v="0"/>
    <x v="0"/>
    <x v="0"/>
    <s v="New"/>
    <x v="0"/>
    <s v="Cycling Pack 12L"/>
    <n v="6"/>
    <n v="101.64"/>
    <n v="0"/>
    <n v="51.06"/>
    <x v="161"/>
    <n v="306.36"/>
    <n v="303.48"/>
    <n v="0.49763872491145217"/>
  </r>
  <r>
    <n v="2"/>
    <d v="2026-02-03T00:00:00"/>
    <n v="2026"/>
    <x v="1"/>
    <x v="0"/>
    <x v="0"/>
    <x v="0"/>
    <x v="1"/>
    <s v="Business"/>
    <x v="4"/>
    <s v="Recovery Roller"/>
    <n v="12"/>
    <n v="36.74"/>
    <n v="0.2"/>
    <n v="13.53"/>
    <x v="162"/>
    <n v="162.35999999999999"/>
    <n v="190.34400000000002"/>
    <n v="0.53967065868263475"/>
  </r>
  <r>
    <n v="4228"/>
    <d v="2026-02-03T00:00:00"/>
    <n v="2026"/>
    <x v="1"/>
    <x v="0"/>
    <x v="3"/>
    <x v="8"/>
    <x v="2"/>
    <s v="New"/>
    <x v="1"/>
    <s v="Summit Backpack 45L"/>
    <n v="2"/>
    <n v="154.62"/>
    <n v="0"/>
    <n v="78.209999999999994"/>
    <x v="163"/>
    <n v="156.41999999999999"/>
    <n v="152.82000000000002"/>
    <n v="0.49417927823050062"/>
  </r>
  <r>
    <n v="928"/>
    <d v="2026-02-04T00:00:00"/>
    <n v="2026"/>
    <x v="1"/>
    <x v="0"/>
    <x v="0"/>
    <x v="0"/>
    <x v="3"/>
    <s v="New"/>
    <x v="3"/>
    <s v="Compact Sleeping Bag"/>
    <n v="1"/>
    <n v="125.63"/>
    <n v="0.1"/>
    <n v="60.38"/>
    <x v="164"/>
    <n v="60.38"/>
    <n v="52.686999999999991"/>
    <n v="0.46598034793529497"/>
  </r>
  <r>
    <n v="933"/>
    <d v="2026-02-04T00:00:00"/>
    <n v="2026"/>
    <x v="1"/>
    <x v="0"/>
    <x v="1"/>
    <x v="11"/>
    <x v="0"/>
    <s v="New"/>
    <x v="3"/>
    <s v="Portable Camp Stove"/>
    <n v="2"/>
    <n v="81.59"/>
    <n v="0.1"/>
    <n v="38.64"/>
    <x v="165"/>
    <n v="77.28"/>
    <n v="69.582000000000022"/>
    <n v="0.47379172284185161"/>
  </r>
  <r>
    <n v="1646"/>
    <d v="2026-02-04T00:00:00"/>
    <n v="2026"/>
    <x v="1"/>
    <x v="0"/>
    <x v="2"/>
    <x v="5"/>
    <x v="0"/>
    <s v="New"/>
    <x v="2"/>
    <s v="Packing Cube Set"/>
    <n v="2"/>
    <n v="45.81"/>
    <n v="0.1"/>
    <n v="18.420000000000002"/>
    <x v="166"/>
    <n v="36.840000000000003"/>
    <n v="45.618000000000009"/>
    <n v="0.55322709743141962"/>
  </r>
  <r>
    <n v="380"/>
    <d v="2026-02-05T00:00:00"/>
    <n v="2026"/>
    <x v="1"/>
    <x v="0"/>
    <x v="1"/>
    <x v="12"/>
    <x v="0"/>
    <s v="Returning"/>
    <x v="4"/>
    <s v="Weighted Vest"/>
    <n v="3"/>
    <n v="125.63"/>
    <n v="0"/>
    <n v="71.05"/>
    <x v="167"/>
    <n v="213.14999999999998"/>
    <n v="163.74"/>
    <n v="0.43445037013452203"/>
  </r>
  <r>
    <n v="1723"/>
    <d v="2026-02-05T00:00:00"/>
    <n v="2026"/>
    <x v="1"/>
    <x v="0"/>
    <x v="3"/>
    <x v="8"/>
    <x v="0"/>
    <s v="Returning"/>
    <x v="0"/>
    <s v="Cycling Pack 12L"/>
    <n v="2"/>
    <n v="101.01"/>
    <n v="0"/>
    <n v="50.26"/>
    <x v="168"/>
    <n v="100.52"/>
    <n v="101.50000000000001"/>
    <n v="0.50242550242550243"/>
  </r>
  <r>
    <n v="2529"/>
    <d v="2026-02-05T00:00:00"/>
    <n v="2026"/>
    <x v="1"/>
    <x v="0"/>
    <x v="3"/>
    <x v="13"/>
    <x v="0"/>
    <s v="Returning"/>
    <x v="1"/>
    <s v="Summit Backpack 45L"/>
    <n v="6"/>
    <n v="154.22"/>
    <n v="0"/>
    <n v="79.599999999999994"/>
    <x v="169"/>
    <n v="477.59999999999997"/>
    <n v="447.71999999999997"/>
    <n v="0.4838542342108676"/>
  </r>
  <r>
    <n v="2685"/>
    <d v="2026-02-05T00:00:00"/>
    <n v="2026"/>
    <x v="1"/>
    <x v="0"/>
    <x v="1"/>
    <x v="14"/>
    <x v="0"/>
    <s v="New"/>
    <x v="1"/>
    <s v="Trekking Poles"/>
    <n v="1"/>
    <n v="72.78"/>
    <n v="0.05"/>
    <n v="33.26"/>
    <x v="170"/>
    <n v="33.26"/>
    <n v="35.880999999999993"/>
    <n v="0.51895402149231273"/>
  </r>
  <r>
    <n v="2793"/>
    <d v="2026-02-05T00:00:00"/>
    <n v="2026"/>
    <x v="1"/>
    <x v="0"/>
    <x v="1"/>
    <x v="14"/>
    <x v="1"/>
    <s v="Business"/>
    <x v="3"/>
    <s v="Compact Sleeping Bag"/>
    <n v="3"/>
    <n v="122.69"/>
    <n v="0.05"/>
    <n v="62.08"/>
    <x v="171"/>
    <n v="186.24"/>
    <n v="163.42649999999998"/>
    <n v="0.46737820180085876"/>
  </r>
  <r>
    <n v="346"/>
    <d v="2026-02-06T00:00:00"/>
    <n v="2026"/>
    <x v="1"/>
    <x v="0"/>
    <x v="1"/>
    <x v="1"/>
    <x v="0"/>
    <s v="Business"/>
    <x v="0"/>
    <s v="Cycling Pack 12L"/>
    <n v="3"/>
    <n v="103.22"/>
    <n v="0"/>
    <n v="50.74"/>
    <x v="172"/>
    <n v="152.22"/>
    <n v="157.43999999999997"/>
    <n v="0.50842859910869986"/>
  </r>
  <r>
    <n v="539"/>
    <d v="2026-02-06T00:00:00"/>
    <n v="2026"/>
    <x v="1"/>
    <x v="0"/>
    <x v="0"/>
    <x v="15"/>
    <x v="3"/>
    <s v="New"/>
    <x v="1"/>
    <s v="Hiking Daypack 20L"/>
    <n v="3"/>
    <n v="92.96"/>
    <n v="0.15"/>
    <n v="44.56"/>
    <x v="173"/>
    <n v="133.68"/>
    <n v="103.36799999999999"/>
    <n v="0.43606358205932971"/>
  </r>
  <r>
    <n v="1368"/>
    <d v="2026-02-06T00:00:00"/>
    <n v="2026"/>
    <x v="1"/>
    <x v="0"/>
    <x v="1"/>
    <x v="12"/>
    <x v="2"/>
    <s v="New"/>
    <x v="2"/>
    <s v="Insulated Bottle"/>
    <n v="1"/>
    <n v="36.520000000000003"/>
    <n v="0"/>
    <n v="13.94"/>
    <x v="174"/>
    <n v="13.94"/>
    <n v="22.580000000000005"/>
    <n v="0.61829134720700996"/>
  </r>
  <r>
    <n v="3506"/>
    <d v="2026-02-06T00:00:00"/>
    <n v="2026"/>
    <x v="1"/>
    <x v="0"/>
    <x v="0"/>
    <x v="0"/>
    <x v="2"/>
    <s v="Returning"/>
    <x v="4"/>
    <s v="Training Mat"/>
    <n v="3"/>
    <n v="50.65"/>
    <n v="0"/>
    <n v="21.49"/>
    <x v="175"/>
    <n v="64.47"/>
    <n v="87.47999999999999"/>
    <n v="0.57571569595261596"/>
  </r>
  <r>
    <n v="1314"/>
    <d v="2026-02-07T00:00:00"/>
    <n v="2026"/>
    <x v="1"/>
    <x v="0"/>
    <x v="3"/>
    <x v="4"/>
    <x v="0"/>
    <s v="Returning"/>
    <x v="2"/>
    <s v="Insulated Bottle"/>
    <n v="2"/>
    <n v="37.03"/>
    <n v="0.15"/>
    <n v="13.87"/>
    <x v="176"/>
    <n v="27.74"/>
    <n v="35.210999999999999"/>
    <n v="0.55933980397451988"/>
  </r>
  <r>
    <n v="2092"/>
    <d v="2026-02-07T00:00:00"/>
    <n v="2026"/>
    <x v="1"/>
    <x v="0"/>
    <x v="2"/>
    <x v="2"/>
    <x v="0"/>
    <s v="New"/>
    <x v="4"/>
    <s v="Recovery Roller"/>
    <n v="1"/>
    <n v="36.619999999999997"/>
    <n v="0"/>
    <n v="13.55"/>
    <x v="177"/>
    <n v="13.55"/>
    <n v="23.069999999999997"/>
    <n v="0.62998361551064985"/>
  </r>
  <r>
    <n v="5083"/>
    <d v="2026-02-07T00:00:00"/>
    <n v="2026"/>
    <x v="1"/>
    <x v="0"/>
    <x v="2"/>
    <x v="16"/>
    <x v="2"/>
    <s v="Returning"/>
    <x v="3"/>
    <s v="Portable Camp Stove"/>
    <n v="1"/>
    <n v="81.47"/>
    <n v="0"/>
    <n v="39.18"/>
    <x v="178"/>
    <n v="39.18"/>
    <n v="42.29"/>
    <n v="0.51908678040996681"/>
  </r>
  <r>
    <n v="582"/>
    <d v="2026-02-08T00:00:00"/>
    <n v="2026"/>
    <x v="1"/>
    <x v="0"/>
    <x v="1"/>
    <x v="1"/>
    <x v="1"/>
    <s v="Returning"/>
    <x v="3"/>
    <s v="Compact Sleeping Bag"/>
    <n v="12"/>
    <n v="122.75"/>
    <n v="0.15"/>
    <n v="62.51"/>
    <x v="179"/>
    <n v="750.12"/>
    <n v="501.92999999999995"/>
    <n v="0.40088654606445429"/>
  </r>
  <r>
    <n v="902"/>
    <d v="2026-02-08T00:00:00"/>
    <n v="2026"/>
    <x v="1"/>
    <x v="0"/>
    <x v="0"/>
    <x v="9"/>
    <x v="0"/>
    <s v="Business"/>
    <x v="4"/>
    <s v="Training Mat"/>
    <n v="1"/>
    <n v="50.38"/>
    <n v="0.05"/>
    <n v="21.95"/>
    <x v="180"/>
    <n v="21.95"/>
    <n v="25.910999999999998"/>
    <n v="0.54138024696516995"/>
  </r>
  <r>
    <n v="2396"/>
    <d v="2026-02-08T00:00:00"/>
    <n v="2026"/>
    <x v="1"/>
    <x v="0"/>
    <x v="3"/>
    <x v="7"/>
    <x v="0"/>
    <s v="Business"/>
    <x v="4"/>
    <s v="Training Mat"/>
    <n v="2"/>
    <n v="50.4"/>
    <n v="0"/>
    <n v="21.43"/>
    <x v="181"/>
    <n v="42.86"/>
    <n v="57.94"/>
    <n v="0.57480158730158726"/>
  </r>
  <r>
    <n v="2494"/>
    <d v="2026-02-08T00:00:00"/>
    <n v="2026"/>
    <x v="1"/>
    <x v="0"/>
    <x v="2"/>
    <x v="5"/>
    <x v="0"/>
    <s v="New"/>
    <x v="1"/>
    <s v="Trekking Poles"/>
    <n v="1"/>
    <n v="69.98"/>
    <n v="0"/>
    <n v="33.21"/>
    <x v="182"/>
    <n v="33.21"/>
    <n v="36.770000000000003"/>
    <n v="0.52543583881108891"/>
  </r>
  <r>
    <n v="2925"/>
    <d v="2026-02-08T00:00:00"/>
    <n v="2026"/>
    <x v="1"/>
    <x v="0"/>
    <x v="0"/>
    <x v="0"/>
    <x v="2"/>
    <s v="New"/>
    <x v="1"/>
    <s v="Hiking Daypack 20L"/>
    <n v="3"/>
    <n v="90.04"/>
    <n v="0.05"/>
    <n v="45.25"/>
    <x v="183"/>
    <n v="135.75"/>
    <n v="120.86399999999998"/>
    <n v="0.47099534709719654"/>
  </r>
  <r>
    <n v="3614"/>
    <d v="2026-02-08T00:00:00"/>
    <n v="2026"/>
    <x v="1"/>
    <x v="0"/>
    <x v="1"/>
    <x v="14"/>
    <x v="0"/>
    <s v="New"/>
    <x v="4"/>
    <s v="Training Mat"/>
    <n v="3"/>
    <n v="51.18"/>
    <n v="0"/>
    <n v="21.95"/>
    <x v="184"/>
    <n v="65.849999999999994"/>
    <n v="87.69"/>
    <n v="0.57112153184837833"/>
  </r>
  <r>
    <n v="4360"/>
    <d v="2026-02-08T00:00:00"/>
    <n v="2026"/>
    <x v="1"/>
    <x v="0"/>
    <x v="0"/>
    <x v="15"/>
    <x v="0"/>
    <s v="New"/>
    <x v="2"/>
    <s v="Insulated Bottle"/>
    <n v="1"/>
    <n v="35.69"/>
    <n v="0"/>
    <n v="13.38"/>
    <x v="185"/>
    <n v="13.38"/>
    <n v="22.309999999999995"/>
    <n v="0.62510507144858496"/>
  </r>
  <r>
    <n v="4582"/>
    <d v="2026-02-08T00:00:00"/>
    <n v="2026"/>
    <x v="1"/>
    <x v="0"/>
    <x v="3"/>
    <x v="7"/>
    <x v="0"/>
    <s v="New"/>
    <x v="0"/>
    <s v="Trail Bike Light"/>
    <n v="3"/>
    <n v="50.29"/>
    <n v="0.05"/>
    <n v="22.87"/>
    <x v="186"/>
    <n v="68.61"/>
    <n v="74.716500000000011"/>
    <n v="0.52130275978273388"/>
  </r>
  <r>
    <n v="4381"/>
    <d v="2026-02-09T00:00:00"/>
    <n v="2026"/>
    <x v="1"/>
    <x v="0"/>
    <x v="1"/>
    <x v="12"/>
    <x v="3"/>
    <s v="Returning"/>
    <x v="3"/>
    <s v="Trail Tent 2P"/>
    <n v="1"/>
    <n v="194.32"/>
    <n v="0.05"/>
    <n v="102.52"/>
    <x v="187"/>
    <n v="102.52"/>
    <n v="82.083999999999989"/>
    <n v="0.44464908669367942"/>
  </r>
  <r>
    <n v="4964"/>
    <d v="2026-02-09T00:00:00"/>
    <n v="2026"/>
    <x v="1"/>
    <x v="0"/>
    <x v="3"/>
    <x v="13"/>
    <x v="2"/>
    <s v="New"/>
    <x v="4"/>
    <s v="Resistance Band Set"/>
    <n v="4"/>
    <n v="40.44"/>
    <n v="0"/>
    <n v="14.75"/>
    <x v="188"/>
    <n v="59"/>
    <n v="102.75999999999999"/>
    <n v="0.63526211671612265"/>
  </r>
  <r>
    <n v="255"/>
    <d v="2026-02-10T00:00:00"/>
    <n v="2026"/>
    <x v="1"/>
    <x v="0"/>
    <x v="3"/>
    <x v="7"/>
    <x v="0"/>
    <s v="New"/>
    <x v="2"/>
    <s v="Carry-On Duffel"/>
    <n v="3"/>
    <n v="134.53"/>
    <n v="0.1"/>
    <n v="69.12"/>
    <x v="189"/>
    <n v="207.36"/>
    <n v="155.87100000000004"/>
    <n v="0.42912361555043488"/>
  </r>
  <r>
    <n v="2178"/>
    <d v="2026-02-10T00:00:00"/>
    <n v="2026"/>
    <x v="1"/>
    <x v="0"/>
    <x v="2"/>
    <x v="2"/>
    <x v="3"/>
    <s v="New"/>
    <x v="1"/>
    <s v="Summit Backpack 45L"/>
    <n v="6"/>
    <n v="154.05000000000001"/>
    <n v="0"/>
    <n v="79.25"/>
    <x v="190"/>
    <n v="475.5"/>
    <n v="448.80000000000007"/>
    <n v="0.4855566374553717"/>
  </r>
  <r>
    <n v="3416"/>
    <d v="2026-02-10T00:00:00"/>
    <n v="2026"/>
    <x v="1"/>
    <x v="0"/>
    <x v="2"/>
    <x v="2"/>
    <x v="0"/>
    <s v="New"/>
    <x v="2"/>
    <s v="Carry-On Duffel"/>
    <n v="1"/>
    <n v="135.4"/>
    <n v="0"/>
    <n v="67.56"/>
    <x v="191"/>
    <n v="67.56"/>
    <n v="67.84"/>
    <n v="0.50103397341211231"/>
  </r>
  <r>
    <n v="3854"/>
    <d v="2026-02-10T00:00:00"/>
    <n v="2026"/>
    <x v="1"/>
    <x v="0"/>
    <x v="0"/>
    <x v="0"/>
    <x v="0"/>
    <s v="New"/>
    <x v="0"/>
    <s v="Compact Repair Kit"/>
    <n v="2"/>
    <n v="41.03"/>
    <n v="0"/>
    <n v="16.260000000000002"/>
    <x v="192"/>
    <n v="32.520000000000003"/>
    <n v="49.54"/>
    <n v="0.60370460638557155"/>
  </r>
  <r>
    <n v="3952"/>
    <d v="2026-02-10T00:00:00"/>
    <n v="2026"/>
    <x v="1"/>
    <x v="0"/>
    <x v="3"/>
    <x v="8"/>
    <x v="3"/>
    <s v="New"/>
    <x v="0"/>
    <s v="Commuter Helmet"/>
    <n v="1"/>
    <n v="81.44"/>
    <n v="0.05"/>
    <n v="43.9"/>
    <x v="193"/>
    <n v="43.9"/>
    <n v="33.467999999999996"/>
    <n v="0.43258194602419603"/>
  </r>
  <r>
    <n v="4076"/>
    <d v="2026-02-10T00:00:00"/>
    <n v="2026"/>
    <x v="1"/>
    <x v="0"/>
    <x v="0"/>
    <x v="0"/>
    <x v="1"/>
    <s v="Business"/>
    <x v="3"/>
    <s v="Compact Sleeping Bag"/>
    <n v="8"/>
    <n v="122.19"/>
    <n v="0.1"/>
    <n v="60"/>
    <x v="194"/>
    <n v="480"/>
    <n v="399.76800000000003"/>
    <n v="0.45440161497121973"/>
  </r>
  <r>
    <n v="4156"/>
    <d v="2026-02-10T00:00:00"/>
    <n v="2026"/>
    <x v="1"/>
    <x v="0"/>
    <x v="2"/>
    <x v="16"/>
    <x v="2"/>
    <s v="Returning"/>
    <x v="1"/>
    <s v="Trail Boots"/>
    <n v="2"/>
    <n v="146.33000000000001"/>
    <n v="0.1"/>
    <n v="81.34"/>
    <x v="195"/>
    <n v="162.68"/>
    <n v="100.714"/>
    <n v="0.38237013751262366"/>
  </r>
  <r>
    <n v="4260"/>
    <d v="2026-02-10T00:00:00"/>
    <n v="2026"/>
    <x v="1"/>
    <x v="0"/>
    <x v="2"/>
    <x v="16"/>
    <x v="3"/>
    <s v="Returning"/>
    <x v="2"/>
    <s v="Carry-On Duffel"/>
    <n v="1"/>
    <n v="131.24"/>
    <n v="0.05"/>
    <n v="66.14"/>
    <x v="196"/>
    <n v="66.14"/>
    <n v="58.537999999999997"/>
    <n v="0.46951346669019395"/>
  </r>
  <r>
    <n v="4294"/>
    <d v="2026-02-10T00:00:00"/>
    <n v="2026"/>
    <x v="1"/>
    <x v="0"/>
    <x v="1"/>
    <x v="1"/>
    <x v="1"/>
    <s v="New"/>
    <x v="4"/>
    <s v="Training Mat"/>
    <n v="5"/>
    <n v="51.37"/>
    <n v="0.05"/>
    <n v="21.81"/>
    <x v="197"/>
    <n v="109.05"/>
    <n v="134.95749999999998"/>
    <n v="0.55308750755612024"/>
  </r>
  <r>
    <n v="1019"/>
    <d v="2026-02-11T00:00:00"/>
    <n v="2026"/>
    <x v="1"/>
    <x v="0"/>
    <x v="1"/>
    <x v="12"/>
    <x v="2"/>
    <s v="New"/>
    <x v="3"/>
    <s v="Compact Sleeping Bag"/>
    <n v="5"/>
    <n v="121.94"/>
    <n v="0"/>
    <n v="62.3"/>
    <x v="198"/>
    <n v="311.5"/>
    <n v="298.20000000000005"/>
    <n v="0.48909299655568317"/>
  </r>
  <r>
    <n v="1471"/>
    <d v="2026-02-11T00:00:00"/>
    <n v="2026"/>
    <x v="1"/>
    <x v="0"/>
    <x v="0"/>
    <x v="0"/>
    <x v="0"/>
    <s v="Returning"/>
    <x v="3"/>
    <s v="Compact Sleeping Bag"/>
    <n v="4"/>
    <n v="124.55"/>
    <n v="0"/>
    <n v="60.41"/>
    <x v="199"/>
    <n v="241.64"/>
    <n v="256.56"/>
    <n v="0.51497390606182258"/>
  </r>
  <r>
    <n v="2520"/>
    <d v="2026-02-11T00:00:00"/>
    <n v="2026"/>
    <x v="1"/>
    <x v="0"/>
    <x v="1"/>
    <x v="14"/>
    <x v="1"/>
    <s v="Business"/>
    <x v="3"/>
    <s v="Alpine Tent 4P"/>
    <n v="10"/>
    <n v="343.77"/>
    <n v="0.15"/>
    <n v="195.29"/>
    <x v="200"/>
    <n v="1952.8999999999999"/>
    <n v="969.14499999999975"/>
    <n v="0.33166669233362245"/>
  </r>
  <r>
    <n v="4649"/>
    <d v="2026-02-11T00:00:00"/>
    <n v="2026"/>
    <x v="1"/>
    <x v="0"/>
    <x v="1"/>
    <x v="1"/>
    <x v="3"/>
    <s v="Returning"/>
    <x v="0"/>
    <s v="Commuter Helmet"/>
    <n v="1"/>
    <n v="81.819999999999993"/>
    <n v="0.05"/>
    <n v="43.83"/>
    <x v="201"/>
    <n v="43.83"/>
    <n v="33.898999999999987"/>
    <n v="0.43611779387358635"/>
  </r>
  <r>
    <n v="4545"/>
    <d v="2026-02-12T00:00:00"/>
    <n v="2026"/>
    <x v="1"/>
    <x v="0"/>
    <x v="0"/>
    <x v="9"/>
    <x v="2"/>
    <s v="New"/>
    <x v="2"/>
    <s v="Insulated Bottle"/>
    <n v="1"/>
    <n v="36.58"/>
    <n v="0.1"/>
    <n v="13.76"/>
    <x v="202"/>
    <n v="13.76"/>
    <n v="19.161999999999999"/>
    <n v="0.58204240325618128"/>
  </r>
  <r>
    <n v="285"/>
    <d v="2026-02-13T00:00:00"/>
    <n v="2026"/>
    <x v="1"/>
    <x v="0"/>
    <x v="3"/>
    <x v="8"/>
    <x v="2"/>
    <s v="New"/>
    <x v="1"/>
    <s v="Hiking Daypack 20L"/>
    <n v="4"/>
    <n v="92.87"/>
    <n v="0"/>
    <n v="44.95"/>
    <x v="203"/>
    <n v="179.8"/>
    <n v="191.68"/>
    <n v="0.51599009367933668"/>
  </r>
  <r>
    <n v="1499"/>
    <d v="2026-02-13T00:00:00"/>
    <n v="2026"/>
    <x v="1"/>
    <x v="0"/>
    <x v="3"/>
    <x v="8"/>
    <x v="0"/>
    <s v="New"/>
    <x v="0"/>
    <s v="Compact Repair Kit"/>
    <n v="2"/>
    <n v="41.21"/>
    <n v="0"/>
    <n v="16.64"/>
    <x v="204"/>
    <n v="33.28"/>
    <n v="49.14"/>
    <n v="0.59621451104100942"/>
  </r>
  <r>
    <n v="2615"/>
    <d v="2026-02-13T00:00:00"/>
    <n v="2026"/>
    <x v="1"/>
    <x v="0"/>
    <x v="0"/>
    <x v="15"/>
    <x v="0"/>
    <s v="Returning"/>
    <x v="1"/>
    <s v="Summit Backpack 45L"/>
    <n v="6"/>
    <n v="155.79"/>
    <n v="0"/>
    <n v="77.48"/>
    <x v="205"/>
    <n v="464.88"/>
    <n v="469.86"/>
    <n v="0.50266384235188399"/>
  </r>
  <r>
    <n v="479"/>
    <d v="2026-02-14T00:00:00"/>
    <n v="2026"/>
    <x v="1"/>
    <x v="0"/>
    <x v="0"/>
    <x v="0"/>
    <x v="0"/>
    <s v="Returning"/>
    <x v="4"/>
    <s v="Training Mat"/>
    <n v="2"/>
    <n v="50.16"/>
    <n v="0.1"/>
    <n v="21.48"/>
    <x v="206"/>
    <n v="42.96"/>
    <n v="47.327999999999996"/>
    <n v="0.52418926103136632"/>
  </r>
  <r>
    <n v="4069"/>
    <d v="2026-02-14T00:00:00"/>
    <n v="2026"/>
    <x v="1"/>
    <x v="0"/>
    <x v="3"/>
    <x v="8"/>
    <x v="0"/>
    <s v="New"/>
    <x v="1"/>
    <s v="Trail Boots"/>
    <n v="4"/>
    <n v="140.63999999999999"/>
    <n v="0"/>
    <n v="77.510000000000005"/>
    <x v="207"/>
    <n v="310.04000000000002"/>
    <n v="252.51999999999992"/>
    <n v="0.4488765642775881"/>
  </r>
  <r>
    <n v="4588"/>
    <d v="2026-02-14T00:00:00"/>
    <n v="2026"/>
    <x v="1"/>
    <x v="0"/>
    <x v="0"/>
    <x v="0"/>
    <x v="3"/>
    <s v="New"/>
    <x v="3"/>
    <s v="Portable Camp Stove"/>
    <n v="1"/>
    <n v="80.680000000000007"/>
    <n v="0"/>
    <n v="39.630000000000003"/>
    <x v="208"/>
    <n v="39.630000000000003"/>
    <n v="41.050000000000004"/>
    <n v="0.50880019831432821"/>
  </r>
  <r>
    <n v="14"/>
    <d v="2026-02-15T00:00:00"/>
    <n v="2026"/>
    <x v="1"/>
    <x v="0"/>
    <x v="0"/>
    <x v="0"/>
    <x v="1"/>
    <s v="Business"/>
    <x v="2"/>
    <s v="Travel Backpack 35L"/>
    <n v="3"/>
    <n v="162.44999999999999"/>
    <n v="0.05"/>
    <n v="86.43"/>
    <x v="209"/>
    <n v="259.29000000000002"/>
    <n v="203.69249999999994"/>
    <n v="0.43995723380473334"/>
  </r>
  <r>
    <n v="303"/>
    <d v="2026-02-15T00:00:00"/>
    <n v="2026"/>
    <x v="1"/>
    <x v="0"/>
    <x v="1"/>
    <x v="6"/>
    <x v="3"/>
    <s v="Returning"/>
    <x v="0"/>
    <s v="Cycling Pack 12L"/>
    <n v="2"/>
    <n v="102.12"/>
    <n v="0.15"/>
    <n v="51.03"/>
    <x v="210"/>
    <n v="102.06"/>
    <n v="71.544000000000011"/>
    <n v="0.41211032003870884"/>
  </r>
  <r>
    <n v="1197"/>
    <d v="2026-02-16T00:00:00"/>
    <n v="2026"/>
    <x v="1"/>
    <x v="0"/>
    <x v="2"/>
    <x v="3"/>
    <x v="0"/>
    <s v="New"/>
    <x v="0"/>
    <s v="Cycling Pack 12L"/>
    <n v="2"/>
    <n v="101.77"/>
    <n v="0"/>
    <n v="51.34"/>
    <x v="211"/>
    <n v="102.68"/>
    <n v="100.85999999999999"/>
    <n v="0.49552913432249185"/>
  </r>
  <r>
    <n v="2714"/>
    <d v="2026-02-16T00:00:00"/>
    <n v="2026"/>
    <x v="1"/>
    <x v="0"/>
    <x v="0"/>
    <x v="15"/>
    <x v="0"/>
    <s v="Business"/>
    <x v="1"/>
    <s v="Summit Backpack 45L"/>
    <n v="3"/>
    <n v="153.24"/>
    <n v="0.15"/>
    <n v="77.61"/>
    <x v="212"/>
    <n v="232.82999999999998"/>
    <n v="157.93200000000002"/>
    <n v="0.40416417154175693"/>
  </r>
  <r>
    <n v="2753"/>
    <d v="2026-02-16T00:00:00"/>
    <n v="2026"/>
    <x v="1"/>
    <x v="0"/>
    <x v="3"/>
    <x v="4"/>
    <x v="3"/>
    <s v="Returning"/>
    <x v="1"/>
    <s v="Trail Boots"/>
    <n v="1"/>
    <n v="140.47"/>
    <n v="0"/>
    <n v="79.66"/>
    <x v="213"/>
    <n v="79.66"/>
    <n v="60.81"/>
    <n v="0.43290382288033036"/>
  </r>
  <r>
    <n v="3901"/>
    <d v="2026-02-16T00:00:00"/>
    <n v="2026"/>
    <x v="1"/>
    <x v="0"/>
    <x v="3"/>
    <x v="7"/>
    <x v="2"/>
    <s v="New"/>
    <x v="1"/>
    <s v="Trekking Poles"/>
    <n v="4"/>
    <n v="70.67"/>
    <n v="0.05"/>
    <n v="32.96"/>
    <x v="214"/>
    <n v="131.84"/>
    <n v="136.70599999999999"/>
    <n v="0.50905990035226734"/>
  </r>
  <r>
    <n v="594"/>
    <d v="2026-02-17T00:00:00"/>
    <n v="2026"/>
    <x v="1"/>
    <x v="0"/>
    <x v="0"/>
    <x v="15"/>
    <x v="2"/>
    <s v="Business"/>
    <x v="2"/>
    <s v="Carry-On Duffel"/>
    <n v="3"/>
    <n v="134.91"/>
    <n v="0"/>
    <n v="67.69"/>
    <x v="215"/>
    <n v="203.07"/>
    <n v="201.66000000000003"/>
    <n v="0.49825809799125348"/>
  </r>
  <r>
    <n v="624"/>
    <d v="2026-02-17T00:00:00"/>
    <n v="2026"/>
    <x v="1"/>
    <x v="0"/>
    <x v="2"/>
    <x v="2"/>
    <x v="0"/>
    <s v="Business"/>
    <x v="1"/>
    <s v="Trekking Poles"/>
    <n v="1"/>
    <n v="70.86"/>
    <n v="0.1"/>
    <n v="33.299999999999997"/>
    <x v="216"/>
    <n v="33.299999999999997"/>
    <n v="30.474000000000004"/>
    <n v="0.47784363533728486"/>
  </r>
  <r>
    <n v="1013"/>
    <d v="2026-02-17T00:00:00"/>
    <n v="2026"/>
    <x v="1"/>
    <x v="0"/>
    <x v="1"/>
    <x v="12"/>
    <x v="2"/>
    <s v="New"/>
    <x v="0"/>
    <s v="Cycling Pack 12L"/>
    <n v="1"/>
    <n v="104.35"/>
    <n v="0"/>
    <n v="51.49"/>
    <x v="217"/>
    <n v="51.49"/>
    <n v="52.859999999999992"/>
    <n v="0.50656444657402966"/>
  </r>
  <r>
    <n v="1100"/>
    <d v="2026-02-17T00:00:00"/>
    <n v="2026"/>
    <x v="1"/>
    <x v="0"/>
    <x v="3"/>
    <x v="8"/>
    <x v="0"/>
    <s v="Returning"/>
    <x v="4"/>
    <s v="Weighted Vest"/>
    <n v="2"/>
    <n v="120.48"/>
    <n v="0"/>
    <n v="70.680000000000007"/>
    <x v="218"/>
    <n v="141.36000000000001"/>
    <n v="99.6"/>
    <n v="0.4133466135458167"/>
  </r>
  <r>
    <n v="2353"/>
    <d v="2026-02-17T00:00:00"/>
    <n v="2026"/>
    <x v="1"/>
    <x v="0"/>
    <x v="1"/>
    <x v="12"/>
    <x v="0"/>
    <s v="Returning"/>
    <x v="3"/>
    <s v="Alpine Tent 4P"/>
    <n v="1"/>
    <n v="339.52"/>
    <n v="0.1"/>
    <n v="191.19"/>
    <x v="219"/>
    <n v="191.19"/>
    <n v="114.37799999999999"/>
    <n v="0.3743127552623311"/>
  </r>
  <r>
    <n v="3020"/>
    <d v="2026-02-17T00:00:00"/>
    <n v="2026"/>
    <x v="1"/>
    <x v="0"/>
    <x v="1"/>
    <x v="14"/>
    <x v="1"/>
    <s v="Business"/>
    <x v="1"/>
    <s v="Summit Backpack 45L"/>
    <n v="5"/>
    <n v="154.72999999999999"/>
    <n v="0.1"/>
    <n v="77.42"/>
    <x v="220"/>
    <n v="387.1"/>
    <n v="309.18499999999995"/>
    <n v="0.44404949122844806"/>
  </r>
  <r>
    <n v="3227"/>
    <d v="2026-02-17T00:00:00"/>
    <n v="2026"/>
    <x v="1"/>
    <x v="0"/>
    <x v="2"/>
    <x v="5"/>
    <x v="2"/>
    <s v="Business"/>
    <x v="1"/>
    <s v="Hiking Daypack 20L"/>
    <n v="4"/>
    <n v="93.98"/>
    <n v="0.05"/>
    <n v="44.6"/>
    <x v="221"/>
    <n v="178.4"/>
    <n v="178.72400000000002"/>
    <n v="0.50045362395134463"/>
  </r>
  <r>
    <n v="3530"/>
    <d v="2026-02-17T00:00:00"/>
    <n v="2026"/>
    <x v="1"/>
    <x v="0"/>
    <x v="0"/>
    <x v="0"/>
    <x v="0"/>
    <s v="New"/>
    <x v="3"/>
    <s v="Alpine Tent 4P"/>
    <n v="2"/>
    <n v="336.83"/>
    <n v="0"/>
    <n v="194.42"/>
    <x v="222"/>
    <n v="388.84"/>
    <n v="284.82"/>
    <n v="0.42279488169106078"/>
  </r>
  <r>
    <n v="6"/>
    <d v="2026-02-18T00:00:00"/>
    <n v="2026"/>
    <x v="1"/>
    <x v="0"/>
    <x v="3"/>
    <x v="8"/>
    <x v="2"/>
    <s v="Returning"/>
    <x v="3"/>
    <s v="Alpine Tent 4P"/>
    <n v="1"/>
    <n v="338.93"/>
    <n v="0"/>
    <n v="197.92"/>
    <x v="223"/>
    <n v="197.92"/>
    <n v="141.01000000000002"/>
    <n v="0.41604461098161866"/>
  </r>
  <r>
    <n v="2038"/>
    <d v="2026-02-18T00:00:00"/>
    <n v="2026"/>
    <x v="1"/>
    <x v="0"/>
    <x v="0"/>
    <x v="9"/>
    <x v="0"/>
    <s v="New"/>
    <x v="3"/>
    <s v="Compact Sleeping Bag"/>
    <n v="5"/>
    <n v="122.72"/>
    <n v="0"/>
    <n v="62.41"/>
    <x v="224"/>
    <n v="312.04999999999995"/>
    <n v="301.55000000000007"/>
    <n v="0.49144393741851378"/>
  </r>
  <r>
    <n v="4104"/>
    <d v="2026-02-18T00:00:00"/>
    <n v="2026"/>
    <x v="1"/>
    <x v="0"/>
    <x v="3"/>
    <x v="4"/>
    <x v="0"/>
    <s v="New"/>
    <x v="2"/>
    <s v="Carry-On Duffel"/>
    <n v="4"/>
    <n v="135.63"/>
    <n v="0.05"/>
    <n v="65.900000000000006"/>
    <x v="225"/>
    <n v="263.60000000000002"/>
    <n v="251.79399999999998"/>
    <n v="0.4885466264644136"/>
  </r>
  <r>
    <n v="1072"/>
    <d v="2026-02-19T00:00:00"/>
    <n v="2026"/>
    <x v="1"/>
    <x v="0"/>
    <x v="2"/>
    <x v="16"/>
    <x v="0"/>
    <s v="Returning"/>
    <x v="3"/>
    <s v="Portable Camp Stove"/>
    <n v="2"/>
    <n v="81.34"/>
    <n v="0.05"/>
    <n v="40.64"/>
    <x v="226"/>
    <n v="81.28"/>
    <n v="73.265999999999991"/>
    <n v="0.47407244445019603"/>
  </r>
  <r>
    <n v="2435"/>
    <d v="2026-02-19T00:00:00"/>
    <n v="2026"/>
    <x v="1"/>
    <x v="0"/>
    <x v="2"/>
    <x v="3"/>
    <x v="0"/>
    <s v="New"/>
    <x v="0"/>
    <s v="Compact Repair Kit"/>
    <n v="1"/>
    <n v="41.01"/>
    <n v="0.05"/>
    <n v="16.489999999999998"/>
    <x v="227"/>
    <n v="16.489999999999998"/>
    <n v="22.4695"/>
    <n v="0.57673994789460847"/>
  </r>
  <r>
    <n v="4476"/>
    <d v="2026-02-19T00:00:00"/>
    <n v="2026"/>
    <x v="1"/>
    <x v="0"/>
    <x v="1"/>
    <x v="11"/>
    <x v="3"/>
    <s v="Business"/>
    <x v="1"/>
    <s v="Summit Backpack 45L"/>
    <n v="2"/>
    <n v="153.03"/>
    <n v="0"/>
    <n v="81.02"/>
    <x v="228"/>
    <n v="162.04"/>
    <n v="144.02000000000001"/>
    <n v="0.47056132784421356"/>
  </r>
  <r>
    <n v="174"/>
    <d v="2026-02-20T00:00:00"/>
    <n v="2026"/>
    <x v="1"/>
    <x v="0"/>
    <x v="1"/>
    <x v="11"/>
    <x v="0"/>
    <s v="New"/>
    <x v="4"/>
    <s v="Weighted Vest"/>
    <n v="2"/>
    <n v="124.92"/>
    <n v="0"/>
    <n v="69.98"/>
    <x v="229"/>
    <n v="139.96"/>
    <n v="109.88"/>
    <n v="0.43980147294268329"/>
  </r>
  <r>
    <n v="304"/>
    <d v="2026-02-20T00:00:00"/>
    <n v="2026"/>
    <x v="1"/>
    <x v="0"/>
    <x v="1"/>
    <x v="12"/>
    <x v="0"/>
    <s v="Business"/>
    <x v="2"/>
    <s v="Carry-On Duffel"/>
    <n v="2"/>
    <n v="136.55000000000001"/>
    <n v="0"/>
    <n v="68.84"/>
    <x v="230"/>
    <n v="137.68"/>
    <n v="135.42000000000002"/>
    <n v="0.49586232149395826"/>
  </r>
  <r>
    <n v="404"/>
    <d v="2026-02-20T00:00:00"/>
    <n v="2026"/>
    <x v="1"/>
    <x v="0"/>
    <x v="2"/>
    <x v="5"/>
    <x v="1"/>
    <s v="Business"/>
    <x v="3"/>
    <s v="Compact Sleeping Bag"/>
    <n v="15"/>
    <n v="121.98"/>
    <n v="0.1"/>
    <n v="59.86"/>
    <x v="231"/>
    <n v="897.9"/>
    <n v="748.83"/>
    <n v="0.45473757082217486"/>
  </r>
  <r>
    <n v="675"/>
    <d v="2026-02-20T00:00:00"/>
    <n v="2026"/>
    <x v="1"/>
    <x v="0"/>
    <x v="1"/>
    <x v="12"/>
    <x v="0"/>
    <s v="New"/>
    <x v="2"/>
    <s v="Packing Cube Set"/>
    <n v="1"/>
    <n v="45.54"/>
    <n v="0"/>
    <n v="18.29"/>
    <x v="232"/>
    <n v="18.29"/>
    <n v="27.25"/>
    <n v="0.59837505489679399"/>
  </r>
  <r>
    <n v="940"/>
    <d v="2026-02-20T00:00:00"/>
    <n v="2026"/>
    <x v="1"/>
    <x v="0"/>
    <x v="2"/>
    <x v="3"/>
    <x v="3"/>
    <s v="Returning"/>
    <x v="4"/>
    <s v="Training Mat"/>
    <n v="1"/>
    <n v="51.73"/>
    <n v="0"/>
    <n v="21.83"/>
    <x v="233"/>
    <n v="21.83"/>
    <n v="29.9"/>
    <n v="0.57800115986854828"/>
  </r>
  <r>
    <n v="2375"/>
    <d v="2026-02-20T00:00:00"/>
    <n v="2026"/>
    <x v="1"/>
    <x v="0"/>
    <x v="1"/>
    <x v="12"/>
    <x v="3"/>
    <s v="Returning"/>
    <x v="3"/>
    <s v="Portable Camp Stove"/>
    <n v="2"/>
    <n v="80.510000000000005"/>
    <n v="0.05"/>
    <n v="38.630000000000003"/>
    <x v="234"/>
    <n v="77.260000000000005"/>
    <n v="75.708999999999989"/>
    <n v="0.4949303453640933"/>
  </r>
  <r>
    <n v="4184"/>
    <d v="2026-02-20T00:00:00"/>
    <n v="2026"/>
    <x v="1"/>
    <x v="0"/>
    <x v="3"/>
    <x v="7"/>
    <x v="0"/>
    <s v="New"/>
    <x v="4"/>
    <s v="Recovery Roller"/>
    <n v="1"/>
    <n v="36.31"/>
    <n v="0"/>
    <n v="14"/>
    <x v="235"/>
    <n v="14"/>
    <n v="22.310000000000002"/>
    <n v="0.61443128614706699"/>
  </r>
  <r>
    <n v="4390"/>
    <d v="2026-02-20T00:00:00"/>
    <n v="2026"/>
    <x v="1"/>
    <x v="0"/>
    <x v="2"/>
    <x v="16"/>
    <x v="0"/>
    <s v="Returning"/>
    <x v="0"/>
    <s v="Commuter Helmet"/>
    <n v="1"/>
    <n v="82.86"/>
    <n v="0.05"/>
    <n v="42.3"/>
    <x v="236"/>
    <n v="42.3"/>
    <n v="36.417000000000002"/>
    <n v="0.46263196005945351"/>
  </r>
  <r>
    <n v="1475"/>
    <d v="2026-02-21T00:00:00"/>
    <n v="2026"/>
    <x v="1"/>
    <x v="0"/>
    <x v="0"/>
    <x v="0"/>
    <x v="2"/>
    <s v="New"/>
    <x v="0"/>
    <s v="Cycling Pack 12L"/>
    <n v="2"/>
    <n v="103.03"/>
    <n v="0.05"/>
    <n v="50.73"/>
    <x v="237"/>
    <n v="101.46"/>
    <n v="94.297000000000011"/>
    <n v="0.48170435795399402"/>
  </r>
  <r>
    <n v="3504"/>
    <d v="2026-02-21T00:00:00"/>
    <n v="2026"/>
    <x v="1"/>
    <x v="0"/>
    <x v="1"/>
    <x v="14"/>
    <x v="0"/>
    <s v="Business"/>
    <x v="2"/>
    <s v="Insulated Bottle"/>
    <n v="1"/>
    <n v="36.39"/>
    <n v="0"/>
    <n v="13.49"/>
    <x v="238"/>
    <n v="13.49"/>
    <n v="22.9"/>
    <n v="0.62929376202253362"/>
  </r>
  <r>
    <n v="1649"/>
    <d v="2026-02-22T00:00:00"/>
    <n v="2026"/>
    <x v="1"/>
    <x v="0"/>
    <x v="2"/>
    <x v="5"/>
    <x v="0"/>
    <s v="Returning"/>
    <x v="3"/>
    <s v="Compact Sleeping Bag"/>
    <n v="1"/>
    <n v="124.93"/>
    <n v="0.1"/>
    <n v="59.74"/>
    <x v="239"/>
    <n v="59.74"/>
    <n v="52.69700000000001"/>
    <n v="0.46868023871145625"/>
  </r>
  <r>
    <n v="2170"/>
    <d v="2026-02-22T00:00:00"/>
    <n v="2026"/>
    <x v="1"/>
    <x v="0"/>
    <x v="1"/>
    <x v="11"/>
    <x v="3"/>
    <s v="Returning"/>
    <x v="0"/>
    <s v="Cycling Pack 12L"/>
    <n v="1"/>
    <n v="101.19"/>
    <n v="0.05"/>
    <n v="49.14"/>
    <x v="240"/>
    <n v="49.14"/>
    <n v="46.990499999999997"/>
    <n v="0.48881988546819166"/>
  </r>
  <r>
    <n v="3402"/>
    <d v="2026-02-22T00:00:00"/>
    <n v="2026"/>
    <x v="1"/>
    <x v="0"/>
    <x v="3"/>
    <x v="8"/>
    <x v="0"/>
    <s v="Returning"/>
    <x v="4"/>
    <s v="Training Mat"/>
    <n v="2"/>
    <n v="51.2"/>
    <n v="0"/>
    <n v="21.38"/>
    <x v="241"/>
    <n v="42.76"/>
    <n v="59.640000000000008"/>
    <n v="0.58242187500000009"/>
  </r>
  <r>
    <n v="3773"/>
    <d v="2026-02-22T00:00:00"/>
    <n v="2026"/>
    <x v="1"/>
    <x v="0"/>
    <x v="3"/>
    <x v="4"/>
    <x v="0"/>
    <s v="Returning"/>
    <x v="3"/>
    <s v="Portable Camp Stove"/>
    <n v="1"/>
    <n v="81.81"/>
    <n v="0"/>
    <n v="40.32"/>
    <x v="242"/>
    <n v="40.32"/>
    <n v="41.49"/>
    <n v="0.50715071507150711"/>
  </r>
  <r>
    <n v="4670"/>
    <d v="2026-02-22T00:00:00"/>
    <n v="2026"/>
    <x v="1"/>
    <x v="0"/>
    <x v="0"/>
    <x v="15"/>
    <x v="2"/>
    <s v="Business"/>
    <x v="1"/>
    <s v="Summit Backpack 45L"/>
    <n v="1"/>
    <n v="152.96"/>
    <n v="0"/>
    <n v="79.510000000000005"/>
    <x v="243"/>
    <n v="79.510000000000005"/>
    <n v="73.45"/>
    <n v="0.48019089958158995"/>
  </r>
  <r>
    <n v="587"/>
    <d v="2026-02-23T00:00:00"/>
    <n v="2026"/>
    <x v="1"/>
    <x v="0"/>
    <x v="3"/>
    <x v="7"/>
    <x v="3"/>
    <s v="Business"/>
    <x v="2"/>
    <s v="Travel Backpack 35L"/>
    <n v="1"/>
    <n v="166.13"/>
    <n v="0.05"/>
    <n v="85.7"/>
    <x v="244"/>
    <n v="85.7"/>
    <n v="72.123499999999993"/>
    <n v="0.45698834457479398"/>
  </r>
  <r>
    <n v="1085"/>
    <d v="2026-02-23T00:00:00"/>
    <n v="2026"/>
    <x v="1"/>
    <x v="0"/>
    <x v="0"/>
    <x v="15"/>
    <x v="0"/>
    <s v="New"/>
    <x v="3"/>
    <s v="Trail Tent 2P"/>
    <n v="3"/>
    <n v="193.18"/>
    <n v="0.05"/>
    <n v="106.19"/>
    <x v="245"/>
    <n v="318.57"/>
    <n v="231.99299999999999"/>
    <n v="0.42137412067283853"/>
  </r>
  <r>
    <n v="1635"/>
    <d v="2026-02-23T00:00:00"/>
    <n v="2026"/>
    <x v="1"/>
    <x v="0"/>
    <x v="2"/>
    <x v="10"/>
    <x v="0"/>
    <s v="Returning"/>
    <x v="0"/>
    <s v="Commuter Helmet"/>
    <n v="1"/>
    <n v="80.42"/>
    <n v="0"/>
    <n v="41.72"/>
    <x v="246"/>
    <n v="41.72"/>
    <n v="38.700000000000003"/>
    <n v="0.4812235762248197"/>
  </r>
  <r>
    <n v="4067"/>
    <d v="2026-02-23T00:00:00"/>
    <n v="2026"/>
    <x v="1"/>
    <x v="0"/>
    <x v="3"/>
    <x v="13"/>
    <x v="0"/>
    <s v="Returning"/>
    <x v="3"/>
    <s v="Compact Sleeping Bag"/>
    <n v="2"/>
    <n v="122.17"/>
    <n v="0"/>
    <n v="60.62"/>
    <x v="247"/>
    <n v="121.24"/>
    <n v="123.10000000000001"/>
    <n v="0.50380617172792019"/>
  </r>
  <r>
    <n v="287"/>
    <d v="2026-02-24T00:00:00"/>
    <n v="2026"/>
    <x v="1"/>
    <x v="0"/>
    <x v="1"/>
    <x v="6"/>
    <x v="3"/>
    <s v="New"/>
    <x v="2"/>
    <s v="Travel Backpack 35L"/>
    <n v="1"/>
    <n v="164.6"/>
    <n v="0"/>
    <n v="85.07"/>
    <x v="248"/>
    <n v="85.07"/>
    <n v="79.53"/>
    <n v="0.48317132442284327"/>
  </r>
  <r>
    <n v="794"/>
    <d v="2026-02-24T00:00:00"/>
    <n v="2026"/>
    <x v="1"/>
    <x v="0"/>
    <x v="1"/>
    <x v="14"/>
    <x v="0"/>
    <s v="New"/>
    <x v="2"/>
    <s v="Carry-On Duffel"/>
    <n v="1"/>
    <n v="132.19999999999999"/>
    <n v="0"/>
    <n v="67.180000000000007"/>
    <x v="249"/>
    <n v="67.180000000000007"/>
    <n v="65.019999999999982"/>
    <n v="0.49183055975794243"/>
  </r>
  <r>
    <n v="1609"/>
    <d v="2026-02-24T00:00:00"/>
    <n v="2026"/>
    <x v="1"/>
    <x v="0"/>
    <x v="3"/>
    <x v="4"/>
    <x v="0"/>
    <s v="Returning"/>
    <x v="0"/>
    <s v="Compact Repair Kit"/>
    <n v="2"/>
    <n v="40.700000000000003"/>
    <n v="0"/>
    <n v="16.63"/>
    <x v="250"/>
    <n v="33.26"/>
    <n v="48.140000000000008"/>
    <n v="0.59140049140049145"/>
  </r>
  <r>
    <n v="4921"/>
    <d v="2026-02-24T00:00:00"/>
    <n v="2026"/>
    <x v="1"/>
    <x v="0"/>
    <x v="1"/>
    <x v="12"/>
    <x v="0"/>
    <s v="Returning"/>
    <x v="2"/>
    <s v="Insulated Bottle"/>
    <n v="1"/>
    <n v="35.39"/>
    <n v="0"/>
    <n v="13.93"/>
    <x v="251"/>
    <n v="13.93"/>
    <n v="21.46"/>
    <n v="0.60638598474145244"/>
  </r>
  <r>
    <n v="2209"/>
    <d v="2026-02-25T00:00:00"/>
    <n v="2026"/>
    <x v="1"/>
    <x v="0"/>
    <x v="0"/>
    <x v="0"/>
    <x v="0"/>
    <s v="Business"/>
    <x v="0"/>
    <s v="Trail Bike Light"/>
    <n v="5"/>
    <n v="50.58"/>
    <n v="0.1"/>
    <n v="22.42"/>
    <x v="252"/>
    <n v="112.10000000000001"/>
    <n v="115.50999999999998"/>
    <n v="0.50749088352884308"/>
  </r>
  <r>
    <n v="4757"/>
    <d v="2026-02-25T00:00:00"/>
    <n v="2026"/>
    <x v="1"/>
    <x v="0"/>
    <x v="1"/>
    <x v="11"/>
    <x v="3"/>
    <s v="Business"/>
    <x v="4"/>
    <s v="Training Mat"/>
    <n v="2"/>
    <n v="49.48"/>
    <n v="0"/>
    <n v="21.37"/>
    <x v="253"/>
    <n v="42.74"/>
    <n v="56.219999999999992"/>
    <n v="0.5681083265966046"/>
  </r>
  <r>
    <n v="5155"/>
    <d v="2026-02-25T00:00:00"/>
    <n v="2026"/>
    <x v="1"/>
    <x v="0"/>
    <x v="3"/>
    <x v="13"/>
    <x v="2"/>
    <s v="New"/>
    <x v="4"/>
    <s v="Training Mat"/>
    <n v="1"/>
    <n v="50.51"/>
    <n v="0"/>
    <n v="21.4"/>
    <x v="254"/>
    <n v="21.4"/>
    <n v="29.11"/>
    <n v="0.57632152049099195"/>
  </r>
  <r>
    <n v="1737"/>
    <d v="2026-02-26T00:00:00"/>
    <n v="2026"/>
    <x v="1"/>
    <x v="0"/>
    <x v="0"/>
    <x v="15"/>
    <x v="0"/>
    <s v="New"/>
    <x v="3"/>
    <s v="Compact Sleeping Bag"/>
    <n v="2"/>
    <n v="122.16"/>
    <n v="0"/>
    <n v="61.31"/>
    <x v="255"/>
    <n v="122.62"/>
    <n v="121.69999999999999"/>
    <n v="0.49811722331368691"/>
  </r>
  <r>
    <n v="1905"/>
    <d v="2026-02-26T00:00:00"/>
    <n v="2026"/>
    <x v="1"/>
    <x v="0"/>
    <x v="3"/>
    <x v="7"/>
    <x v="2"/>
    <s v="Returning"/>
    <x v="0"/>
    <s v="Trail Bike Light"/>
    <n v="3"/>
    <n v="51.32"/>
    <n v="0.1"/>
    <n v="22.62"/>
    <x v="256"/>
    <n v="67.86"/>
    <n v="70.704000000000022"/>
    <n v="0.51026240581969351"/>
  </r>
  <r>
    <n v="2359"/>
    <d v="2026-02-26T00:00:00"/>
    <n v="2026"/>
    <x v="1"/>
    <x v="0"/>
    <x v="2"/>
    <x v="10"/>
    <x v="0"/>
    <s v="Returning"/>
    <x v="3"/>
    <s v="Trail Tent 2P"/>
    <n v="2"/>
    <n v="195.92"/>
    <n v="0.05"/>
    <n v="104.13"/>
    <x v="257"/>
    <n v="208.26"/>
    <n v="163.98799999999994"/>
    <n v="0.4405342674775955"/>
  </r>
  <r>
    <n v="3666"/>
    <d v="2026-02-26T00:00:00"/>
    <n v="2026"/>
    <x v="1"/>
    <x v="0"/>
    <x v="0"/>
    <x v="15"/>
    <x v="0"/>
    <s v="Returning"/>
    <x v="2"/>
    <s v="Insulated Bottle"/>
    <n v="1"/>
    <n v="36.19"/>
    <n v="0.1"/>
    <n v="13.62"/>
    <x v="258"/>
    <n v="13.62"/>
    <n v="18.951000000000001"/>
    <n v="0.58183660311319896"/>
  </r>
  <r>
    <n v="518"/>
    <d v="2026-02-27T00:00:00"/>
    <n v="2026"/>
    <x v="1"/>
    <x v="0"/>
    <x v="2"/>
    <x v="2"/>
    <x v="0"/>
    <s v="New"/>
    <x v="1"/>
    <s v="Trekking Poles"/>
    <n v="1"/>
    <n v="72.97"/>
    <n v="0"/>
    <n v="32.43"/>
    <x v="259"/>
    <n v="32.43"/>
    <n v="40.54"/>
    <n v="0.55557078251336167"/>
  </r>
  <r>
    <n v="892"/>
    <d v="2026-02-27T00:00:00"/>
    <n v="2026"/>
    <x v="1"/>
    <x v="0"/>
    <x v="3"/>
    <x v="7"/>
    <x v="1"/>
    <s v="Business"/>
    <x v="2"/>
    <s v="Packing Cube Set"/>
    <n v="12"/>
    <n v="47.15"/>
    <n v="0.1"/>
    <n v="17.829999999999998"/>
    <x v="260"/>
    <n v="213.95999999999998"/>
    <n v="295.26"/>
    <n v="0.57982797219276538"/>
  </r>
  <r>
    <n v="1115"/>
    <d v="2026-02-27T00:00:00"/>
    <n v="2026"/>
    <x v="1"/>
    <x v="0"/>
    <x v="0"/>
    <x v="0"/>
    <x v="2"/>
    <s v="Business"/>
    <x v="2"/>
    <s v="Travel Backpack 35L"/>
    <n v="3"/>
    <n v="161.19999999999999"/>
    <n v="0.1"/>
    <n v="87.37"/>
    <x v="261"/>
    <n v="262.11"/>
    <n v="173.12999999999994"/>
    <n v="0.39778053487730897"/>
  </r>
  <r>
    <n v="1186"/>
    <d v="2026-02-27T00:00:00"/>
    <n v="2026"/>
    <x v="1"/>
    <x v="0"/>
    <x v="0"/>
    <x v="9"/>
    <x v="2"/>
    <s v="Business"/>
    <x v="0"/>
    <s v="Trail Bike Light"/>
    <n v="1"/>
    <n v="49.73"/>
    <n v="0"/>
    <n v="22"/>
    <x v="262"/>
    <n v="22"/>
    <n v="27.729999999999997"/>
    <n v="0.55761109993967417"/>
  </r>
  <r>
    <n v="2093"/>
    <d v="2026-02-27T00:00:00"/>
    <n v="2026"/>
    <x v="1"/>
    <x v="0"/>
    <x v="2"/>
    <x v="16"/>
    <x v="0"/>
    <s v="Returning"/>
    <x v="3"/>
    <s v="Compact Sleeping Bag"/>
    <n v="2"/>
    <n v="126.19"/>
    <n v="0"/>
    <n v="58.99"/>
    <x v="263"/>
    <n v="117.98"/>
    <n v="134.39999999999998"/>
    <n v="0.5325303114351374"/>
  </r>
  <r>
    <n v="2136"/>
    <d v="2026-02-27T00:00:00"/>
    <n v="2026"/>
    <x v="1"/>
    <x v="0"/>
    <x v="1"/>
    <x v="12"/>
    <x v="0"/>
    <s v="Returning"/>
    <x v="2"/>
    <s v="Carry-On Duffel"/>
    <n v="2"/>
    <n v="135.38999999999999"/>
    <n v="0.05"/>
    <n v="65.69"/>
    <x v="264"/>
    <n v="131.38"/>
    <n v="125.86099999999999"/>
    <n v="0.48927270536189799"/>
  </r>
  <r>
    <n v="3538"/>
    <d v="2026-02-27T00:00:00"/>
    <n v="2026"/>
    <x v="1"/>
    <x v="0"/>
    <x v="1"/>
    <x v="14"/>
    <x v="1"/>
    <s v="Business"/>
    <x v="4"/>
    <s v="Resistance Band Set"/>
    <n v="12"/>
    <n v="41.27"/>
    <n v="0.1"/>
    <n v="14.71"/>
    <x v="265"/>
    <n v="176.52"/>
    <n v="269.19600000000003"/>
    <n v="0.60396306168053204"/>
  </r>
  <r>
    <n v="3891"/>
    <d v="2026-02-27T00:00:00"/>
    <n v="2026"/>
    <x v="1"/>
    <x v="0"/>
    <x v="0"/>
    <x v="0"/>
    <x v="2"/>
    <s v="Returning"/>
    <x v="0"/>
    <s v="Commuter Helmet"/>
    <n v="1"/>
    <n v="82.04"/>
    <n v="0.1"/>
    <n v="41.46"/>
    <x v="266"/>
    <n v="41.46"/>
    <n v="32.376000000000012"/>
    <n v="0.43848529172761264"/>
  </r>
  <r>
    <n v="3917"/>
    <d v="2026-02-27T00:00:00"/>
    <n v="2026"/>
    <x v="1"/>
    <x v="0"/>
    <x v="3"/>
    <x v="4"/>
    <x v="0"/>
    <s v="Returning"/>
    <x v="2"/>
    <s v="Insulated Bottle"/>
    <n v="3"/>
    <n v="36.630000000000003"/>
    <n v="0"/>
    <n v="13.26"/>
    <x v="267"/>
    <n v="39.78"/>
    <n v="70.110000000000014"/>
    <n v="0.63800163800163801"/>
  </r>
  <r>
    <n v="4594"/>
    <d v="2026-02-27T00:00:00"/>
    <n v="2026"/>
    <x v="1"/>
    <x v="0"/>
    <x v="3"/>
    <x v="7"/>
    <x v="2"/>
    <s v="Returning"/>
    <x v="1"/>
    <s v="Hiking Daypack 20L"/>
    <n v="5"/>
    <n v="92.94"/>
    <n v="0.05"/>
    <n v="46.47"/>
    <x v="268"/>
    <n v="232.35"/>
    <n v="209.11499999999998"/>
    <n v="0.47368421052631576"/>
  </r>
  <r>
    <n v="4750"/>
    <d v="2026-02-27T00:00:00"/>
    <n v="2026"/>
    <x v="1"/>
    <x v="0"/>
    <x v="1"/>
    <x v="12"/>
    <x v="2"/>
    <s v="Returning"/>
    <x v="4"/>
    <s v="Weighted Vest"/>
    <n v="2"/>
    <n v="120.44"/>
    <n v="0.05"/>
    <n v="68.98"/>
    <x v="269"/>
    <n v="137.96"/>
    <n v="90.875999999999976"/>
    <n v="0.3971228303239"/>
  </r>
  <r>
    <n v="4960"/>
    <d v="2026-02-27T00:00:00"/>
    <n v="2026"/>
    <x v="1"/>
    <x v="0"/>
    <x v="1"/>
    <x v="6"/>
    <x v="3"/>
    <s v="New"/>
    <x v="2"/>
    <s v="Insulated Bottle"/>
    <n v="2"/>
    <n v="36.130000000000003"/>
    <n v="0"/>
    <n v="13.72"/>
    <x v="270"/>
    <n v="27.44"/>
    <n v="44.820000000000007"/>
    <n v="0.62026017160254643"/>
  </r>
  <r>
    <n v="4245"/>
    <d v="2026-02-28T00:00:00"/>
    <n v="2026"/>
    <x v="1"/>
    <x v="0"/>
    <x v="1"/>
    <x v="1"/>
    <x v="2"/>
    <s v="Returning"/>
    <x v="4"/>
    <s v="Weighted Vest"/>
    <n v="1"/>
    <n v="124.97"/>
    <n v="0.1"/>
    <n v="69.790000000000006"/>
    <x v="271"/>
    <n v="69.790000000000006"/>
    <n v="42.682999999999993"/>
    <n v="0.37949552337005321"/>
  </r>
  <r>
    <n v="4664"/>
    <d v="2026-02-28T00:00:00"/>
    <n v="2026"/>
    <x v="1"/>
    <x v="0"/>
    <x v="3"/>
    <x v="13"/>
    <x v="0"/>
    <s v="Returning"/>
    <x v="2"/>
    <s v="Travel Backpack 35L"/>
    <n v="1"/>
    <n v="163.31"/>
    <n v="0.05"/>
    <n v="87.22"/>
    <x v="272"/>
    <n v="87.22"/>
    <n v="67.924499999999995"/>
    <n v="0.43781442461705056"/>
  </r>
  <r>
    <n v="383"/>
    <d v="2026-03-01T00:00:00"/>
    <n v="2026"/>
    <x v="2"/>
    <x v="0"/>
    <x v="2"/>
    <x v="2"/>
    <x v="2"/>
    <s v="Returning"/>
    <x v="1"/>
    <s v="Hiking Daypack 20L"/>
    <n v="3"/>
    <n v="92.76"/>
    <n v="0"/>
    <n v="45.84"/>
    <x v="273"/>
    <n v="137.52000000000001"/>
    <n v="140.76000000000002"/>
    <n v="0.50582147477360928"/>
  </r>
  <r>
    <n v="730"/>
    <d v="2026-03-01T00:00:00"/>
    <n v="2026"/>
    <x v="2"/>
    <x v="0"/>
    <x v="0"/>
    <x v="15"/>
    <x v="1"/>
    <s v="Business"/>
    <x v="4"/>
    <s v="Resistance Band Set"/>
    <n v="5"/>
    <n v="41.31"/>
    <n v="0.1"/>
    <n v="15.14"/>
    <x v="274"/>
    <n v="75.7"/>
    <n v="110.19500000000001"/>
    <n v="0.59278087092175691"/>
  </r>
  <r>
    <n v="985"/>
    <d v="2026-03-01T00:00:00"/>
    <n v="2026"/>
    <x v="2"/>
    <x v="0"/>
    <x v="1"/>
    <x v="14"/>
    <x v="3"/>
    <s v="New"/>
    <x v="4"/>
    <s v="Resistance Band Set"/>
    <n v="2"/>
    <n v="41.23"/>
    <n v="0"/>
    <n v="14.28"/>
    <x v="275"/>
    <n v="28.56"/>
    <n v="53.899999999999991"/>
    <n v="0.65365025466893034"/>
  </r>
  <r>
    <n v="1457"/>
    <d v="2026-03-01T00:00:00"/>
    <n v="2026"/>
    <x v="2"/>
    <x v="0"/>
    <x v="1"/>
    <x v="1"/>
    <x v="0"/>
    <s v="New"/>
    <x v="2"/>
    <s v="Insulated Bottle"/>
    <n v="1"/>
    <n v="36.47"/>
    <n v="0.05"/>
    <n v="13.21"/>
    <x v="276"/>
    <n v="13.21"/>
    <n v="21.436499999999995"/>
    <n v="0.61872050567878423"/>
  </r>
  <r>
    <n v="2558"/>
    <d v="2026-03-01T00:00:00"/>
    <n v="2026"/>
    <x v="2"/>
    <x v="0"/>
    <x v="0"/>
    <x v="15"/>
    <x v="3"/>
    <s v="New"/>
    <x v="4"/>
    <s v="Recovery Roller"/>
    <n v="1"/>
    <n v="36.67"/>
    <n v="0"/>
    <n v="13.97"/>
    <x v="277"/>
    <n v="13.97"/>
    <n v="22.700000000000003"/>
    <n v="0.61903463321516228"/>
  </r>
  <r>
    <n v="3024"/>
    <d v="2026-03-01T00:00:00"/>
    <n v="2026"/>
    <x v="2"/>
    <x v="0"/>
    <x v="1"/>
    <x v="11"/>
    <x v="0"/>
    <s v="Business"/>
    <x v="0"/>
    <s v="Trail Bike Light"/>
    <n v="2"/>
    <n v="51.87"/>
    <n v="0.1"/>
    <n v="22.95"/>
    <x v="278"/>
    <n v="45.9"/>
    <n v="47.466000000000001"/>
    <n v="0.50838635049161363"/>
  </r>
  <r>
    <n v="3225"/>
    <d v="2026-03-01T00:00:00"/>
    <n v="2026"/>
    <x v="2"/>
    <x v="0"/>
    <x v="2"/>
    <x v="2"/>
    <x v="2"/>
    <s v="Business"/>
    <x v="3"/>
    <s v="Trail Tent 2P"/>
    <n v="1"/>
    <n v="195.06"/>
    <n v="0.1"/>
    <n v="106.68"/>
    <x v="279"/>
    <n v="106.68"/>
    <n v="68.873999999999995"/>
    <n v="0.39232372945076727"/>
  </r>
  <r>
    <n v="3551"/>
    <d v="2026-03-01T00:00:00"/>
    <n v="2026"/>
    <x v="2"/>
    <x v="0"/>
    <x v="1"/>
    <x v="11"/>
    <x v="3"/>
    <s v="Returning"/>
    <x v="0"/>
    <s v="Cycling Pack 12L"/>
    <n v="2"/>
    <n v="100.79"/>
    <n v="0.05"/>
    <n v="49"/>
    <x v="280"/>
    <n v="98"/>
    <n v="93.501000000000005"/>
    <n v="0.48825332504791097"/>
  </r>
  <r>
    <n v="4157"/>
    <d v="2026-03-01T00:00:00"/>
    <n v="2026"/>
    <x v="2"/>
    <x v="0"/>
    <x v="3"/>
    <x v="8"/>
    <x v="0"/>
    <s v="New"/>
    <x v="0"/>
    <s v="Trail Bike Light"/>
    <n v="5"/>
    <n v="51.92"/>
    <n v="0.15"/>
    <n v="22.24"/>
    <x v="281"/>
    <n v="111.19999999999999"/>
    <n v="109.46000000000004"/>
    <n v="0.49605728269736254"/>
  </r>
  <r>
    <n v="4398"/>
    <d v="2026-03-01T00:00:00"/>
    <n v="2026"/>
    <x v="2"/>
    <x v="0"/>
    <x v="3"/>
    <x v="7"/>
    <x v="0"/>
    <s v="New"/>
    <x v="3"/>
    <s v="Compact Sleeping Bag"/>
    <n v="1"/>
    <n v="123.99"/>
    <n v="0.05"/>
    <n v="61.67"/>
    <x v="282"/>
    <n v="61.67"/>
    <n v="56.120499999999993"/>
    <n v="0.47644334644984099"/>
  </r>
  <r>
    <n v="4951"/>
    <d v="2026-03-01T00:00:00"/>
    <n v="2026"/>
    <x v="2"/>
    <x v="0"/>
    <x v="1"/>
    <x v="14"/>
    <x v="0"/>
    <s v="New"/>
    <x v="3"/>
    <s v="Alpine Tent 4P"/>
    <n v="1"/>
    <n v="344.8"/>
    <n v="0.05"/>
    <n v="196.14"/>
    <x v="283"/>
    <n v="196.14"/>
    <n v="131.42000000000002"/>
    <n v="0.40120893882036884"/>
  </r>
  <r>
    <n v="1354"/>
    <d v="2026-03-02T00:00:00"/>
    <n v="2026"/>
    <x v="2"/>
    <x v="0"/>
    <x v="3"/>
    <x v="8"/>
    <x v="3"/>
    <s v="Returning"/>
    <x v="2"/>
    <s v="Carry-On Duffel"/>
    <n v="3"/>
    <n v="131.91999999999999"/>
    <n v="0.05"/>
    <n v="67.47"/>
    <x v="284"/>
    <n v="202.41"/>
    <n v="173.56199999999998"/>
    <n v="0.46163544093709102"/>
  </r>
  <r>
    <n v="2042"/>
    <d v="2026-03-02T00:00:00"/>
    <n v="2026"/>
    <x v="2"/>
    <x v="0"/>
    <x v="2"/>
    <x v="16"/>
    <x v="0"/>
    <s v="Business"/>
    <x v="1"/>
    <s v="Trail Boots"/>
    <n v="3"/>
    <n v="146.99"/>
    <n v="0"/>
    <n v="80.069999999999993"/>
    <x v="285"/>
    <n v="240.20999999999998"/>
    <n v="200.76000000000005"/>
    <n v="0.45526906592285199"/>
  </r>
  <r>
    <n v="3895"/>
    <d v="2026-03-02T00:00:00"/>
    <n v="2026"/>
    <x v="2"/>
    <x v="0"/>
    <x v="3"/>
    <x v="7"/>
    <x v="0"/>
    <s v="Business"/>
    <x v="2"/>
    <s v="Travel Backpack 35L"/>
    <n v="2"/>
    <n v="164.74"/>
    <n v="0.05"/>
    <n v="89.9"/>
    <x v="286"/>
    <n v="179.8"/>
    <n v="133.20600000000002"/>
    <n v="0.42557011686676932"/>
  </r>
  <r>
    <n v="5074"/>
    <d v="2026-03-02T00:00:00"/>
    <n v="2026"/>
    <x v="2"/>
    <x v="0"/>
    <x v="3"/>
    <x v="7"/>
    <x v="0"/>
    <s v="Returning"/>
    <x v="1"/>
    <s v="Hiking Daypack 20L"/>
    <n v="2"/>
    <n v="89.81"/>
    <n v="0"/>
    <n v="46.44"/>
    <x v="287"/>
    <n v="92.88"/>
    <n v="86.740000000000009"/>
    <n v="0.482908362097762"/>
  </r>
  <r>
    <n v="179"/>
    <d v="2026-03-03T00:00:00"/>
    <n v="2026"/>
    <x v="2"/>
    <x v="0"/>
    <x v="2"/>
    <x v="16"/>
    <x v="2"/>
    <s v="Returning"/>
    <x v="4"/>
    <s v="Recovery Roller"/>
    <n v="1"/>
    <n v="35.369999999999997"/>
    <n v="0"/>
    <n v="13.88"/>
    <x v="288"/>
    <n v="13.88"/>
    <n v="21.489999999999995"/>
    <n v="0.60757704269154644"/>
  </r>
  <r>
    <n v="459"/>
    <d v="2026-03-03T00:00:00"/>
    <n v="2026"/>
    <x v="2"/>
    <x v="0"/>
    <x v="1"/>
    <x v="12"/>
    <x v="3"/>
    <s v="New"/>
    <x v="0"/>
    <s v="Trail Bike Light"/>
    <n v="4"/>
    <n v="50.64"/>
    <n v="0"/>
    <n v="23.09"/>
    <x v="289"/>
    <n v="92.36"/>
    <n v="110.2"/>
    <n v="0.54403633491311221"/>
  </r>
  <r>
    <n v="525"/>
    <d v="2026-03-03T00:00:00"/>
    <n v="2026"/>
    <x v="2"/>
    <x v="0"/>
    <x v="3"/>
    <x v="7"/>
    <x v="2"/>
    <s v="Returning"/>
    <x v="1"/>
    <s v="Trail Boots"/>
    <n v="1"/>
    <n v="146.37"/>
    <n v="0"/>
    <n v="78.3"/>
    <x v="290"/>
    <n v="78.3"/>
    <n v="68.070000000000007"/>
    <n v="0.46505431440869033"/>
  </r>
  <r>
    <n v="3374"/>
    <d v="2026-03-03T00:00:00"/>
    <n v="2026"/>
    <x v="2"/>
    <x v="0"/>
    <x v="2"/>
    <x v="2"/>
    <x v="0"/>
    <s v="Returning"/>
    <x v="1"/>
    <s v="Trail Boots"/>
    <n v="3"/>
    <n v="143.74"/>
    <n v="0"/>
    <n v="81.58"/>
    <x v="291"/>
    <n v="244.74"/>
    <n v="186.48000000000002"/>
    <n v="0.43244747460692917"/>
  </r>
  <r>
    <n v="3850"/>
    <d v="2026-03-03T00:00:00"/>
    <n v="2026"/>
    <x v="2"/>
    <x v="0"/>
    <x v="3"/>
    <x v="7"/>
    <x v="3"/>
    <s v="New"/>
    <x v="3"/>
    <s v="Portable Camp Stove"/>
    <n v="2"/>
    <n v="81.94"/>
    <n v="0.1"/>
    <n v="39.9"/>
    <x v="292"/>
    <n v="79.8"/>
    <n v="67.691999999999993"/>
    <n v="0.45895370596371327"/>
  </r>
  <r>
    <n v="4004"/>
    <d v="2026-03-03T00:00:00"/>
    <n v="2026"/>
    <x v="2"/>
    <x v="0"/>
    <x v="2"/>
    <x v="5"/>
    <x v="0"/>
    <s v="New"/>
    <x v="2"/>
    <s v="Packing Cube Set"/>
    <n v="1"/>
    <n v="46.46"/>
    <n v="0.1"/>
    <n v="17.989999999999998"/>
    <x v="293"/>
    <n v="17.989999999999998"/>
    <n v="23.824000000000002"/>
    <n v="0.56976132395848289"/>
  </r>
  <r>
    <n v="788"/>
    <d v="2026-03-04T00:00:00"/>
    <n v="2026"/>
    <x v="2"/>
    <x v="0"/>
    <x v="1"/>
    <x v="11"/>
    <x v="0"/>
    <s v="New"/>
    <x v="0"/>
    <s v="Compact Repair Kit"/>
    <n v="3"/>
    <n v="39.49"/>
    <n v="0"/>
    <n v="16.420000000000002"/>
    <x v="294"/>
    <n v="49.260000000000005"/>
    <n v="69.209999999999994"/>
    <n v="0.58419853127374011"/>
  </r>
  <r>
    <n v="1717"/>
    <d v="2026-03-04T00:00:00"/>
    <n v="2026"/>
    <x v="2"/>
    <x v="0"/>
    <x v="3"/>
    <x v="13"/>
    <x v="0"/>
    <s v="Returning"/>
    <x v="4"/>
    <s v="Resistance Band Set"/>
    <n v="1"/>
    <n v="40.909999999999997"/>
    <n v="0"/>
    <n v="14.89"/>
    <x v="295"/>
    <n v="14.89"/>
    <n v="26.019999999999996"/>
    <n v="0.63603031043754577"/>
  </r>
  <r>
    <n v="1819"/>
    <d v="2026-03-04T00:00:00"/>
    <n v="2026"/>
    <x v="2"/>
    <x v="0"/>
    <x v="3"/>
    <x v="8"/>
    <x v="3"/>
    <s v="New"/>
    <x v="0"/>
    <s v="Trail Bike Light"/>
    <n v="1"/>
    <n v="49.94"/>
    <n v="0.1"/>
    <n v="21.84"/>
    <x v="296"/>
    <n v="21.84"/>
    <n v="23.105999999999998"/>
    <n v="0.51408356694700308"/>
  </r>
  <r>
    <n v="1992"/>
    <d v="2026-03-04T00:00:00"/>
    <n v="2026"/>
    <x v="2"/>
    <x v="0"/>
    <x v="2"/>
    <x v="5"/>
    <x v="0"/>
    <s v="Business"/>
    <x v="2"/>
    <s v="Insulated Bottle"/>
    <n v="1"/>
    <n v="35.520000000000003"/>
    <n v="0"/>
    <n v="13.21"/>
    <x v="297"/>
    <n v="13.21"/>
    <n v="22.310000000000002"/>
    <n v="0.62809684684684686"/>
  </r>
  <r>
    <n v="2499"/>
    <d v="2026-03-04T00:00:00"/>
    <n v="2026"/>
    <x v="2"/>
    <x v="0"/>
    <x v="3"/>
    <x v="7"/>
    <x v="2"/>
    <s v="New"/>
    <x v="3"/>
    <s v="Alpine Tent 4P"/>
    <n v="2"/>
    <n v="341.1"/>
    <n v="0"/>
    <n v="200.19"/>
    <x v="298"/>
    <n v="400.38"/>
    <n v="281.82000000000005"/>
    <n v="0.41310466138962187"/>
  </r>
  <r>
    <n v="2698"/>
    <d v="2026-03-04T00:00:00"/>
    <n v="2026"/>
    <x v="2"/>
    <x v="0"/>
    <x v="2"/>
    <x v="16"/>
    <x v="3"/>
    <s v="New"/>
    <x v="4"/>
    <s v="Recovery Roller"/>
    <n v="4"/>
    <n v="36.08"/>
    <n v="0"/>
    <n v="13.89"/>
    <x v="299"/>
    <n v="55.56"/>
    <n v="88.759999999999991"/>
    <n v="0.61502217294900219"/>
  </r>
  <r>
    <n v="4416"/>
    <d v="2026-03-04T00:00:00"/>
    <n v="2026"/>
    <x v="2"/>
    <x v="0"/>
    <x v="3"/>
    <x v="4"/>
    <x v="0"/>
    <s v="Business"/>
    <x v="1"/>
    <s v="Summit Backpack 45L"/>
    <n v="2"/>
    <n v="151.69999999999999"/>
    <n v="0"/>
    <n v="80.44"/>
    <x v="300"/>
    <n v="160.88"/>
    <n v="142.51999999999998"/>
    <n v="0.46974291364535264"/>
  </r>
  <r>
    <n v="4434"/>
    <d v="2026-03-04T00:00:00"/>
    <n v="2026"/>
    <x v="2"/>
    <x v="0"/>
    <x v="1"/>
    <x v="6"/>
    <x v="3"/>
    <s v="New"/>
    <x v="1"/>
    <s v="Summit Backpack 45L"/>
    <n v="2"/>
    <n v="151.55000000000001"/>
    <n v="0.1"/>
    <n v="80.680000000000007"/>
    <x v="301"/>
    <n v="161.36000000000001"/>
    <n v="111.43"/>
    <n v="0.40848271564206901"/>
  </r>
  <r>
    <n v="4992"/>
    <d v="2026-03-04T00:00:00"/>
    <n v="2026"/>
    <x v="2"/>
    <x v="0"/>
    <x v="2"/>
    <x v="2"/>
    <x v="1"/>
    <s v="Business"/>
    <x v="0"/>
    <s v="Commuter Helmet"/>
    <n v="5"/>
    <n v="82.44"/>
    <n v="0.1"/>
    <n v="41.57"/>
    <x v="302"/>
    <n v="207.85"/>
    <n v="163.13000000000002"/>
    <n v="0.43972720901396306"/>
  </r>
  <r>
    <n v="388"/>
    <d v="2026-03-05T00:00:00"/>
    <n v="2026"/>
    <x v="2"/>
    <x v="0"/>
    <x v="3"/>
    <x v="8"/>
    <x v="0"/>
    <s v="Returning"/>
    <x v="4"/>
    <s v="Recovery Roller"/>
    <n v="1"/>
    <n v="35.61"/>
    <n v="0.05"/>
    <n v="13.8"/>
    <x v="303"/>
    <n v="13.8"/>
    <n v="20.029499999999995"/>
    <n v="0.59207200815855976"/>
  </r>
  <r>
    <n v="977"/>
    <d v="2026-03-05T00:00:00"/>
    <n v="2026"/>
    <x v="2"/>
    <x v="0"/>
    <x v="0"/>
    <x v="0"/>
    <x v="3"/>
    <s v="New"/>
    <x v="1"/>
    <s v="Summit Backpack 45L"/>
    <n v="5"/>
    <n v="156.13"/>
    <n v="0"/>
    <n v="77.03"/>
    <x v="304"/>
    <n v="385.15"/>
    <n v="395.5"/>
    <n v="0.50662909114199706"/>
  </r>
  <r>
    <n v="996"/>
    <d v="2026-03-05T00:00:00"/>
    <n v="2026"/>
    <x v="2"/>
    <x v="0"/>
    <x v="0"/>
    <x v="15"/>
    <x v="0"/>
    <s v="Returning"/>
    <x v="3"/>
    <s v="Compact Sleeping Bag"/>
    <n v="1"/>
    <n v="124.31"/>
    <n v="0"/>
    <n v="61.16"/>
    <x v="305"/>
    <n v="61.16"/>
    <n v="63.150000000000006"/>
    <n v="0.50800418309066053"/>
  </r>
  <r>
    <n v="1923"/>
    <d v="2026-03-05T00:00:00"/>
    <n v="2026"/>
    <x v="2"/>
    <x v="0"/>
    <x v="1"/>
    <x v="14"/>
    <x v="2"/>
    <s v="Business"/>
    <x v="3"/>
    <s v="Portable Camp Stove"/>
    <n v="3"/>
    <n v="82.9"/>
    <n v="0.1"/>
    <n v="38.31"/>
    <x v="306"/>
    <n v="114.93"/>
    <n v="108.9"/>
    <n v="0.48652995577000402"/>
  </r>
  <r>
    <n v="4904"/>
    <d v="2026-03-05T00:00:00"/>
    <n v="2026"/>
    <x v="2"/>
    <x v="0"/>
    <x v="1"/>
    <x v="11"/>
    <x v="2"/>
    <s v="Business"/>
    <x v="0"/>
    <s v="Compact Repair Kit"/>
    <n v="1"/>
    <n v="41.1"/>
    <n v="0"/>
    <n v="16.34"/>
    <x v="307"/>
    <n v="16.34"/>
    <n v="24.76"/>
    <n v="0.60243309002433088"/>
  </r>
  <r>
    <n v="1036"/>
    <d v="2026-03-06T00:00:00"/>
    <n v="2026"/>
    <x v="2"/>
    <x v="0"/>
    <x v="0"/>
    <x v="0"/>
    <x v="0"/>
    <s v="Business"/>
    <x v="0"/>
    <s v="Compact Repair Kit"/>
    <n v="1"/>
    <n v="40.380000000000003"/>
    <n v="0"/>
    <n v="16.41"/>
    <x v="308"/>
    <n v="16.41"/>
    <n v="23.970000000000002"/>
    <n v="0.59361069836552749"/>
  </r>
  <r>
    <n v="1470"/>
    <d v="2026-03-06T00:00:00"/>
    <n v="2026"/>
    <x v="2"/>
    <x v="0"/>
    <x v="2"/>
    <x v="2"/>
    <x v="0"/>
    <s v="Returning"/>
    <x v="0"/>
    <s v="Commuter Helmet"/>
    <n v="1"/>
    <n v="80.349999999999994"/>
    <n v="0.1"/>
    <n v="42.43"/>
    <x v="309"/>
    <n v="42.43"/>
    <n v="29.884999999999998"/>
    <n v="0.41326142570697638"/>
  </r>
  <r>
    <n v="2907"/>
    <d v="2026-03-06T00:00:00"/>
    <n v="2026"/>
    <x v="2"/>
    <x v="0"/>
    <x v="3"/>
    <x v="13"/>
    <x v="0"/>
    <s v="Returning"/>
    <x v="0"/>
    <s v="Compact Repair Kit"/>
    <n v="1"/>
    <n v="40.44"/>
    <n v="0.05"/>
    <n v="16.829999999999998"/>
    <x v="310"/>
    <n v="16.829999999999998"/>
    <n v="21.588000000000001"/>
    <n v="0.56192409807902555"/>
  </r>
  <r>
    <n v="2997"/>
    <d v="2026-03-06T00:00:00"/>
    <n v="2026"/>
    <x v="2"/>
    <x v="0"/>
    <x v="2"/>
    <x v="16"/>
    <x v="0"/>
    <s v="Returning"/>
    <x v="2"/>
    <s v="Insulated Bottle"/>
    <n v="3"/>
    <n v="35.89"/>
    <n v="0"/>
    <n v="13.25"/>
    <x v="311"/>
    <n v="39.75"/>
    <n v="67.92"/>
    <n v="0.63081638339370294"/>
  </r>
  <r>
    <n v="3056"/>
    <d v="2026-03-06T00:00:00"/>
    <n v="2026"/>
    <x v="2"/>
    <x v="0"/>
    <x v="1"/>
    <x v="12"/>
    <x v="3"/>
    <s v="Returning"/>
    <x v="2"/>
    <s v="Travel Backpack 35L"/>
    <n v="3"/>
    <n v="163.44999999999999"/>
    <n v="0"/>
    <n v="86.88"/>
    <x v="312"/>
    <n v="260.64"/>
    <n v="229.70999999999998"/>
    <n v="0.46846130315081064"/>
  </r>
  <r>
    <n v="471"/>
    <d v="2026-03-07T00:00:00"/>
    <n v="2026"/>
    <x v="2"/>
    <x v="0"/>
    <x v="1"/>
    <x v="1"/>
    <x v="2"/>
    <s v="Returning"/>
    <x v="4"/>
    <s v="Resistance Band Set"/>
    <n v="2"/>
    <n v="40.020000000000003"/>
    <n v="0"/>
    <n v="14.38"/>
    <x v="313"/>
    <n v="28.76"/>
    <n v="51.28"/>
    <n v="0.64067966016991496"/>
  </r>
  <r>
    <n v="842"/>
    <d v="2026-03-07T00:00:00"/>
    <n v="2026"/>
    <x v="2"/>
    <x v="0"/>
    <x v="0"/>
    <x v="15"/>
    <x v="0"/>
    <s v="New"/>
    <x v="4"/>
    <s v="Resistance Band Set"/>
    <n v="1"/>
    <n v="40.01"/>
    <n v="0.05"/>
    <n v="14.35"/>
    <x v="314"/>
    <n v="14.35"/>
    <n v="23.659499999999994"/>
    <n v="0.62246280535129372"/>
  </r>
  <r>
    <n v="3386"/>
    <d v="2026-03-07T00:00:00"/>
    <n v="2026"/>
    <x v="2"/>
    <x v="0"/>
    <x v="1"/>
    <x v="12"/>
    <x v="0"/>
    <s v="Returning"/>
    <x v="1"/>
    <s v="Summit Backpack 45L"/>
    <n v="3"/>
    <n v="155.16"/>
    <n v="0"/>
    <n v="76.849999999999994"/>
    <x v="315"/>
    <n v="230.54999999999998"/>
    <n v="234.93000000000004"/>
    <n v="0.50470482083011092"/>
  </r>
  <r>
    <n v="4505"/>
    <d v="2026-03-07T00:00:00"/>
    <n v="2026"/>
    <x v="2"/>
    <x v="0"/>
    <x v="1"/>
    <x v="14"/>
    <x v="3"/>
    <s v="New"/>
    <x v="4"/>
    <s v="Resistance Band Set"/>
    <n v="1"/>
    <n v="39.96"/>
    <n v="0"/>
    <n v="14.5"/>
    <x v="316"/>
    <n v="14.5"/>
    <n v="25.46"/>
    <n v="0.63713713713713716"/>
  </r>
  <r>
    <n v="1286"/>
    <d v="2026-03-08T00:00:00"/>
    <n v="2026"/>
    <x v="2"/>
    <x v="0"/>
    <x v="1"/>
    <x v="1"/>
    <x v="0"/>
    <s v="New"/>
    <x v="1"/>
    <s v="Trail Boots"/>
    <n v="1"/>
    <n v="146.6"/>
    <n v="0"/>
    <n v="78.92"/>
    <x v="317"/>
    <n v="78.92"/>
    <n v="67.679999999999993"/>
    <n v="0.46166439290586625"/>
  </r>
  <r>
    <n v="2653"/>
    <d v="2026-03-08T00:00:00"/>
    <n v="2026"/>
    <x v="2"/>
    <x v="0"/>
    <x v="1"/>
    <x v="14"/>
    <x v="2"/>
    <s v="Returning"/>
    <x v="1"/>
    <s v="Hiking Daypack 20L"/>
    <n v="1"/>
    <n v="94.38"/>
    <n v="0"/>
    <n v="44.78"/>
    <x v="318"/>
    <n v="44.78"/>
    <n v="49.599999999999994"/>
    <n v="0.52553507098961638"/>
  </r>
  <r>
    <n v="4465"/>
    <d v="2026-03-08T00:00:00"/>
    <n v="2026"/>
    <x v="2"/>
    <x v="0"/>
    <x v="1"/>
    <x v="12"/>
    <x v="2"/>
    <s v="Returning"/>
    <x v="4"/>
    <s v="Weighted Vest"/>
    <n v="1"/>
    <n v="121.77"/>
    <n v="0"/>
    <n v="67.52"/>
    <x v="319"/>
    <n v="67.52"/>
    <n v="54.25"/>
    <n v="0.44551203087788455"/>
  </r>
  <r>
    <n v="4576"/>
    <d v="2026-03-08T00:00:00"/>
    <n v="2026"/>
    <x v="2"/>
    <x v="0"/>
    <x v="3"/>
    <x v="8"/>
    <x v="3"/>
    <s v="Returning"/>
    <x v="3"/>
    <s v="Compact Sleeping Bag"/>
    <n v="5"/>
    <n v="123.29"/>
    <n v="0"/>
    <n v="61.34"/>
    <x v="320"/>
    <n v="306.70000000000005"/>
    <n v="309.75"/>
    <n v="0.50247384216075919"/>
  </r>
  <r>
    <n v="718"/>
    <d v="2026-03-09T00:00:00"/>
    <n v="2026"/>
    <x v="2"/>
    <x v="0"/>
    <x v="1"/>
    <x v="12"/>
    <x v="0"/>
    <s v="New"/>
    <x v="4"/>
    <s v="Resistance Band Set"/>
    <n v="1"/>
    <n v="41.15"/>
    <n v="0.05"/>
    <n v="14.4"/>
    <x v="321"/>
    <n v="14.4"/>
    <n v="24.692499999999995"/>
    <n v="0.63164289825414077"/>
  </r>
  <r>
    <n v="1527"/>
    <d v="2026-03-09T00:00:00"/>
    <n v="2026"/>
    <x v="2"/>
    <x v="0"/>
    <x v="3"/>
    <x v="4"/>
    <x v="3"/>
    <s v="New"/>
    <x v="2"/>
    <s v="Insulated Bottle"/>
    <n v="4"/>
    <n v="35.42"/>
    <n v="0"/>
    <n v="13.31"/>
    <x v="322"/>
    <n v="53.24"/>
    <n v="88.44"/>
    <n v="0.62422360248447195"/>
  </r>
  <r>
    <n v="1797"/>
    <d v="2026-03-09T00:00:00"/>
    <n v="2026"/>
    <x v="2"/>
    <x v="0"/>
    <x v="1"/>
    <x v="12"/>
    <x v="0"/>
    <s v="Business"/>
    <x v="0"/>
    <s v="Cycling Pack 12L"/>
    <n v="1"/>
    <n v="103.74"/>
    <n v="0.1"/>
    <n v="51.32"/>
    <x v="278"/>
    <n v="51.32"/>
    <n v="42.045999999999999"/>
    <n v="0.45033523980892404"/>
  </r>
  <r>
    <n v="2917"/>
    <d v="2026-03-09T00:00:00"/>
    <n v="2026"/>
    <x v="2"/>
    <x v="0"/>
    <x v="2"/>
    <x v="16"/>
    <x v="3"/>
    <s v="Business"/>
    <x v="2"/>
    <s v="Travel Backpack 35L"/>
    <n v="2"/>
    <n v="165.49"/>
    <n v="0.05"/>
    <n v="89.82"/>
    <x v="323"/>
    <n v="179.64"/>
    <n v="134.791"/>
    <n v="0.4286822864157796"/>
  </r>
  <r>
    <n v="4095"/>
    <d v="2026-03-09T00:00:00"/>
    <n v="2026"/>
    <x v="2"/>
    <x v="0"/>
    <x v="1"/>
    <x v="6"/>
    <x v="3"/>
    <s v="New"/>
    <x v="1"/>
    <s v="Trekking Poles"/>
    <n v="1"/>
    <n v="72.87"/>
    <n v="0.05"/>
    <n v="32"/>
    <x v="324"/>
    <n v="32"/>
    <n v="37.226500000000001"/>
    <n v="0.53774927231623726"/>
  </r>
  <r>
    <n v="5050"/>
    <d v="2026-03-09T00:00:00"/>
    <n v="2026"/>
    <x v="2"/>
    <x v="0"/>
    <x v="3"/>
    <x v="13"/>
    <x v="2"/>
    <s v="Returning"/>
    <x v="2"/>
    <s v="Travel Backpack 35L"/>
    <n v="1"/>
    <n v="161.04"/>
    <n v="0"/>
    <n v="85.83"/>
    <x v="325"/>
    <n v="85.83"/>
    <n v="75.209999999999994"/>
    <n v="0.46702682563338299"/>
  </r>
  <r>
    <n v="709"/>
    <d v="2026-03-10T00:00:00"/>
    <n v="2026"/>
    <x v="2"/>
    <x v="0"/>
    <x v="0"/>
    <x v="0"/>
    <x v="0"/>
    <s v="New"/>
    <x v="2"/>
    <s v="Carry-On Duffel"/>
    <n v="3"/>
    <n v="130.6"/>
    <n v="0.05"/>
    <n v="65.62"/>
    <x v="326"/>
    <n v="196.86"/>
    <n v="175.34999999999991"/>
    <n v="0.47110502135891014"/>
  </r>
  <r>
    <n v="1073"/>
    <d v="2026-03-10T00:00:00"/>
    <n v="2026"/>
    <x v="2"/>
    <x v="0"/>
    <x v="2"/>
    <x v="10"/>
    <x v="3"/>
    <s v="Returning"/>
    <x v="0"/>
    <s v="Commuter Helmet"/>
    <n v="2"/>
    <n v="81.290000000000006"/>
    <n v="0"/>
    <n v="43.9"/>
    <x v="327"/>
    <n v="87.8"/>
    <n v="74.780000000000015"/>
    <n v="0.45995817443720022"/>
  </r>
  <r>
    <n v="2623"/>
    <d v="2026-03-10T00:00:00"/>
    <n v="2026"/>
    <x v="2"/>
    <x v="0"/>
    <x v="1"/>
    <x v="12"/>
    <x v="3"/>
    <s v="New"/>
    <x v="0"/>
    <s v="Cycling Pack 12L"/>
    <n v="2"/>
    <n v="103.33"/>
    <n v="0.05"/>
    <n v="51.58"/>
    <x v="328"/>
    <n v="103.16"/>
    <n v="93.167000000000002"/>
    <n v="0.47455011282197557"/>
  </r>
  <r>
    <n v="2625"/>
    <d v="2026-03-10T00:00:00"/>
    <n v="2026"/>
    <x v="2"/>
    <x v="0"/>
    <x v="3"/>
    <x v="7"/>
    <x v="2"/>
    <s v="Business"/>
    <x v="4"/>
    <s v="Training Mat"/>
    <n v="2"/>
    <n v="51.14"/>
    <n v="0"/>
    <n v="21.58"/>
    <x v="329"/>
    <n v="43.16"/>
    <n v="59.120000000000005"/>
    <n v="0.57802111849824012"/>
  </r>
  <r>
    <n v="3304"/>
    <d v="2026-03-10T00:00:00"/>
    <n v="2026"/>
    <x v="2"/>
    <x v="0"/>
    <x v="1"/>
    <x v="12"/>
    <x v="3"/>
    <s v="Returning"/>
    <x v="0"/>
    <s v="Trail Bike Light"/>
    <n v="2"/>
    <n v="49.7"/>
    <n v="0"/>
    <n v="23.14"/>
    <x v="330"/>
    <n v="46.28"/>
    <n v="53.120000000000005"/>
    <n v="0.53440643863179071"/>
  </r>
  <r>
    <n v="4876"/>
    <d v="2026-03-10T00:00:00"/>
    <n v="2026"/>
    <x v="2"/>
    <x v="0"/>
    <x v="3"/>
    <x v="4"/>
    <x v="0"/>
    <s v="Returning"/>
    <x v="0"/>
    <s v="Compact Repair Kit"/>
    <n v="1"/>
    <n v="39.659999999999997"/>
    <n v="0.05"/>
    <n v="16.93"/>
    <x v="331"/>
    <n v="16.93"/>
    <n v="20.746999999999993"/>
    <n v="0.5506542452955383"/>
  </r>
  <r>
    <n v="83"/>
    <d v="2026-03-11T00:00:00"/>
    <n v="2026"/>
    <x v="2"/>
    <x v="0"/>
    <x v="1"/>
    <x v="12"/>
    <x v="1"/>
    <s v="Business"/>
    <x v="4"/>
    <s v="Training Mat"/>
    <n v="4"/>
    <n v="50.65"/>
    <n v="0.15"/>
    <n v="22"/>
    <x v="332"/>
    <n v="88"/>
    <n v="84.20999999999998"/>
    <n v="0.48899599326403803"/>
  </r>
  <r>
    <n v="863"/>
    <d v="2026-03-11T00:00:00"/>
    <n v="2026"/>
    <x v="2"/>
    <x v="0"/>
    <x v="2"/>
    <x v="2"/>
    <x v="3"/>
    <s v="Returning"/>
    <x v="4"/>
    <s v="Training Mat"/>
    <n v="2"/>
    <n v="50.72"/>
    <n v="0"/>
    <n v="21.88"/>
    <x v="333"/>
    <n v="43.76"/>
    <n v="57.68"/>
    <n v="0.56861198738170349"/>
  </r>
  <r>
    <n v="2323"/>
    <d v="2026-03-11T00:00:00"/>
    <n v="2026"/>
    <x v="2"/>
    <x v="0"/>
    <x v="1"/>
    <x v="12"/>
    <x v="2"/>
    <s v="New"/>
    <x v="2"/>
    <s v="Insulated Bottle"/>
    <n v="2"/>
    <n v="36.08"/>
    <n v="0.05"/>
    <n v="13.19"/>
    <x v="334"/>
    <n v="26.38"/>
    <n v="42.171999999999997"/>
    <n v="0.61518263507993931"/>
  </r>
  <r>
    <n v="3064"/>
    <d v="2026-03-11T00:00:00"/>
    <n v="2026"/>
    <x v="2"/>
    <x v="0"/>
    <x v="3"/>
    <x v="8"/>
    <x v="0"/>
    <s v="Returning"/>
    <x v="3"/>
    <s v="Compact Sleeping Bag"/>
    <n v="6"/>
    <n v="124.04"/>
    <n v="0.05"/>
    <n v="61.17"/>
    <x v="335"/>
    <n v="367.02"/>
    <n v="340.00800000000004"/>
    <n v="0.48089750335205966"/>
  </r>
  <r>
    <n v="4995"/>
    <d v="2026-03-11T00:00:00"/>
    <n v="2026"/>
    <x v="2"/>
    <x v="0"/>
    <x v="1"/>
    <x v="12"/>
    <x v="3"/>
    <s v="New"/>
    <x v="1"/>
    <s v="Hiking Daypack 20L"/>
    <n v="3"/>
    <n v="90.31"/>
    <n v="0"/>
    <n v="44.58"/>
    <x v="336"/>
    <n v="133.74"/>
    <n v="137.19"/>
    <n v="0.50636695825489975"/>
  </r>
  <r>
    <n v="46"/>
    <d v="2026-03-12T00:00:00"/>
    <n v="2026"/>
    <x v="2"/>
    <x v="0"/>
    <x v="3"/>
    <x v="7"/>
    <x v="0"/>
    <s v="Returning"/>
    <x v="1"/>
    <s v="Trekking Poles"/>
    <n v="4"/>
    <n v="72.63"/>
    <n v="0.1"/>
    <n v="31.45"/>
    <x v="337"/>
    <n v="125.8"/>
    <n v="135.66800000000001"/>
    <n v="0.51887037801948999"/>
  </r>
  <r>
    <n v="443"/>
    <d v="2026-03-12T00:00:00"/>
    <n v="2026"/>
    <x v="2"/>
    <x v="0"/>
    <x v="1"/>
    <x v="14"/>
    <x v="0"/>
    <s v="Returning"/>
    <x v="4"/>
    <s v="Resistance Band Set"/>
    <n v="3"/>
    <n v="39.9"/>
    <n v="0"/>
    <n v="14.49"/>
    <x v="338"/>
    <n v="43.47"/>
    <n v="76.22999999999999"/>
    <n v="0.63684210526315788"/>
  </r>
  <r>
    <n v="759"/>
    <d v="2026-03-12T00:00:00"/>
    <n v="2026"/>
    <x v="2"/>
    <x v="0"/>
    <x v="1"/>
    <x v="12"/>
    <x v="0"/>
    <s v="New"/>
    <x v="4"/>
    <s v="Training Mat"/>
    <n v="1"/>
    <n v="49.79"/>
    <n v="0.1"/>
    <n v="22.29"/>
    <x v="339"/>
    <n v="22.29"/>
    <n v="22.521000000000001"/>
    <n v="0.5025774921336279"/>
  </r>
  <r>
    <n v="1097"/>
    <d v="2026-03-12T00:00:00"/>
    <n v="2026"/>
    <x v="2"/>
    <x v="0"/>
    <x v="2"/>
    <x v="2"/>
    <x v="3"/>
    <s v="New"/>
    <x v="0"/>
    <s v="Compact Repair Kit"/>
    <n v="1"/>
    <n v="41.24"/>
    <n v="0.05"/>
    <n v="16.64"/>
    <x v="340"/>
    <n v="16.64"/>
    <n v="22.537999999999997"/>
    <n v="0.57527183623462141"/>
  </r>
  <r>
    <n v="2152"/>
    <d v="2026-03-12T00:00:00"/>
    <n v="2026"/>
    <x v="2"/>
    <x v="0"/>
    <x v="0"/>
    <x v="9"/>
    <x v="0"/>
    <s v="New"/>
    <x v="1"/>
    <s v="Trail Boots"/>
    <n v="1"/>
    <n v="142.88999999999999"/>
    <n v="0"/>
    <n v="81.099999999999994"/>
    <x v="341"/>
    <n v="81.099999999999994"/>
    <n v="61.789999999999992"/>
    <n v="0.43243054097557559"/>
  </r>
  <r>
    <n v="2512"/>
    <d v="2026-03-12T00:00:00"/>
    <n v="2026"/>
    <x v="2"/>
    <x v="0"/>
    <x v="1"/>
    <x v="1"/>
    <x v="0"/>
    <s v="New"/>
    <x v="3"/>
    <s v="Trail Tent 2P"/>
    <n v="2"/>
    <n v="192.76"/>
    <n v="0"/>
    <n v="103.08"/>
    <x v="342"/>
    <n v="206.16"/>
    <n v="179.35999999999999"/>
    <n v="0.46524175140070551"/>
  </r>
  <r>
    <n v="2578"/>
    <d v="2026-03-12T00:00:00"/>
    <n v="2026"/>
    <x v="2"/>
    <x v="0"/>
    <x v="2"/>
    <x v="5"/>
    <x v="0"/>
    <s v="New"/>
    <x v="2"/>
    <s v="Travel Backpack 35L"/>
    <n v="1"/>
    <n v="165.72"/>
    <n v="0"/>
    <n v="89.31"/>
    <x v="343"/>
    <n v="89.31"/>
    <n v="76.41"/>
    <n v="0.46107892831281677"/>
  </r>
  <r>
    <n v="3302"/>
    <d v="2026-03-12T00:00:00"/>
    <n v="2026"/>
    <x v="2"/>
    <x v="0"/>
    <x v="3"/>
    <x v="7"/>
    <x v="2"/>
    <s v="Business"/>
    <x v="2"/>
    <s v="Travel Backpack 35L"/>
    <n v="2"/>
    <n v="164.33"/>
    <n v="0"/>
    <n v="86.07"/>
    <x v="344"/>
    <n v="172.14"/>
    <n v="156.52000000000004"/>
    <n v="0.47623684050386428"/>
  </r>
  <r>
    <n v="3752"/>
    <d v="2026-03-12T00:00:00"/>
    <n v="2026"/>
    <x v="2"/>
    <x v="0"/>
    <x v="3"/>
    <x v="8"/>
    <x v="1"/>
    <s v="Business"/>
    <x v="2"/>
    <s v="Packing Cube Set"/>
    <n v="3"/>
    <n v="45.8"/>
    <n v="0.15"/>
    <n v="18.47"/>
    <x v="345"/>
    <n v="55.41"/>
    <n v="61.379999999999981"/>
    <n v="0.52555869509375797"/>
  </r>
  <r>
    <n v="4839"/>
    <d v="2026-03-12T00:00:00"/>
    <n v="2026"/>
    <x v="2"/>
    <x v="0"/>
    <x v="1"/>
    <x v="1"/>
    <x v="0"/>
    <s v="New"/>
    <x v="0"/>
    <s v="Cycling Pack 12L"/>
    <n v="2"/>
    <n v="103.08"/>
    <n v="0.05"/>
    <n v="49.27"/>
    <x v="346"/>
    <n v="98.54"/>
    <n v="97.311999999999969"/>
    <n v="0.49686497967853266"/>
  </r>
  <r>
    <n v="264"/>
    <d v="2026-03-13T00:00:00"/>
    <n v="2026"/>
    <x v="2"/>
    <x v="0"/>
    <x v="0"/>
    <x v="0"/>
    <x v="0"/>
    <s v="Business"/>
    <x v="2"/>
    <s v="Packing Cube Set"/>
    <n v="4"/>
    <n v="47.33"/>
    <n v="0"/>
    <n v="18.739999999999998"/>
    <x v="347"/>
    <n v="74.959999999999994"/>
    <n v="114.36"/>
    <n v="0.60405662370589475"/>
  </r>
  <r>
    <n v="2498"/>
    <d v="2026-03-13T00:00:00"/>
    <n v="2026"/>
    <x v="2"/>
    <x v="0"/>
    <x v="2"/>
    <x v="3"/>
    <x v="2"/>
    <s v="New"/>
    <x v="0"/>
    <s v="Trail Bike Light"/>
    <n v="1"/>
    <n v="50.04"/>
    <n v="0"/>
    <n v="22.64"/>
    <x v="348"/>
    <n v="22.64"/>
    <n v="27.4"/>
    <n v="0.54756195043964828"/>
  </r>
  <r>
    <n v="3929"/>
    <d v="2026-03-13T00:00:00"/>
    <n v="2026"/>
    <x v="2"/>
    <x v="0"/>
    <x v="3"/>
    <x v="13"/>
    <x v="0"/>
    <s v="New"/>
    <x v="4"/>
    <s v="Weighted Vest"/>
    <n v="1"/>
    <n v="125.69"/>
    <n v="0"/>
    <n v="67.150000000000006"/>
    <x v="349"/>
    <n v="67.150000000000006"/>
    <n v="58.539999999999992"/>
    <n v="0.465749065160315"/>
  </r>
  <r>
    <n v="4195"/>
    <d v="2026-03-13T00:00:00"/>
    <n v="2026"/>
    <x v="2"/>
    <x v="0"/>
    <x v="3"/>
    <x v="13"/>
    <x v="3"/>
    <s v="New"/>
    <x v="1"/>
    <s v="Trail Boots"/>
    <n v="2"/>
    <n v="142.72999999999999"/>
    <n v="0.1"/>
    <n v="77.28"/>
    <x v="350"/>
    <n v="154.56"/>
    <n v="102.35399999999998"/>
    <n v="0.39839790747098247"/>
  </r>
  <r>
    <n v="4684"/>
    <d v="2026-03-13T00:00:00"/>
    <n v="2026"/>
    <x v="2"/>
    <x v="0"/>
    <x v="1"/>
    <x v="12"/>
    <x v="0"/>
    <s v="Returning"/>
    <x v="4"/>
    <s v="Weighted Vest"/>
    <n v="4"/>
    <n v="124.36"/>
    <n v="0"/>
    <n v="68.790000000000006"/>
    <x v="351"/>
    <n v="275.16000000000003"/>
    <n v="222.27999999999997"/>
    <n v="0.44684786104856861"/>
  </r>
  <r>
    <n v="313"/>
    <d v="2026-03-14T00:00:00"/>
    <n v="2026"/>
    <x v="2"/>
    <x v="0"/>
    <x v="3"/>
    <x v="8"/>
    <x v="0"/>
    <s v="New"/>
    <x v="0"/>
    <s v="Compact Repair Kit"/>
    <n v="4"/>
    <n v="40.42"/>
    <n v="0.1"/>
    <n v="16.25"/>
    <x v="352"/>
    <n v="65"/>
    <n v="80.512"/>
    <n v="0.5533014459288581"/>
  </r>
  <r>
    <n v="1056"/>
    <d v="2026-03-14T00:00:00"/>
    <n v="2026"/>
    <x v="2"/>
    <x v="0"/>
    <x v="0"/>
    <x v="15"/>
    <x v="0"/>
    <s v="Returning"/>
    <x v="3"/>
    <s v="Trail Tent 2P"/>
    <n v="1"/>
    <n v="192.86"/>
    <n v="0"/>
    <n v="101.13"/>
    <x v="353"/>
    <n v="101.13"/>
    <n v="91.730000000000018"/>
    <n v="0.475629990666805"/>
  </r>
  <r>
    <n v="2189"/>
    <d v="2026-03-14T00:00:00"/>
    <n v="2026"/>
    <x v="2"/>
    <x v="0"/>
    <x v="3"/>
    <x v="4"/>
    <x v="3"/>
    <s v="New"/>
    <x v="1"/>
    <s v="Trekking Poles"/>
    <n v="2"/>
    <n v="72.34"/>
    <n v="0"/>
    <n v="33.29"/>
    <x v="354"/>
    <n v="66.58"/>
    <n v="78.100000000000009"/>
    <n v="0.53981199889411113"/>
  </r>
  <r>
    <n v="2617"/>
    <d v="2026-03-14T00:00:00"/>
    <n v="2026"/>
    <x v="2"/>
    <x v="0"/>
    <x v="3"/>
    <x v="13"/>
    <x v="0"/>
    <s v="New"/>
    <x v="2"/>
    <s v="Insulated Bottle"/>
    <n v="2"/>
    <n v="35.409999999999997"/>
    <n v="0"/>
    <n v="13.89"/>
    <x v="355"/>
    <n v="27.78"/>
    <n v="43.039999999999992"/>
    <n v="0.60773792713922614"/>
  </r>
  <r>
    <n v="2901"/>
    <d v="2026-03-14T00:00:00"/>
    <n v="2026"/>
    <x v="2"/>
    <x v="0"/>
    <x v="3"/>
    <x v="8"/>
    <x v="1"/>
    <s v="Business"/>
    <x v="0"/>
    <s v="Cycling Pack 12L"/>
    <n v="12"/>
    <n v="102.25"/>
    <n v="0.1"/>
    <n v="51.07"/>
    <x v="356"/>
    <n v="612.84"/>
    <n v="491.45999999999992"/>
    <n v="0.44504210812279266"/>
  </r>
  <r>
    <n v="2952"/>
    <d v="2026-03-14T00:00:00"/>
    <n v="2026"/>
    <x v="2"/>
    <x v="0"/>
    <x v="1"/>
    <x v="1"/>
    <x v="0"/>
    <s v="New"/>
    <x v="0"/>
    <s v="Trail Bike Light"/>
    <n v="1"/>
    <n v="51.86"/>
    <n v="0.1"/>
    <n v="22.34"/>
    <x v="357"/>
    <n v="22.34"/>
    <n v="24.334"/>
    <n v="0.52136092899687192"/>
  </r>
  <r>
    <n v="3421"/>
    <d v="2026-03-14T00:00:00"/>
    <n v="2026"/>
    <x v="2"/>
    <x v="0"/>
    <x v="3"/>
    <x v="8"/>
    <x v="0"/>
    <s v="Returning"/>
    <x v="2"/>
    <s v="Insulated Bottle"/>
    <n v="1"/>
    <n v="36.520000000000003"/>
    <n v="0.05"/>
    <n v="13.23"/>
    <x v="358"/>
    <n v="13.23"/>
    <n v="21.464000000000002"/>
    <n v="0.61866605176687617"/>
  </r>
  <r>
    <n v="3536"/>
    <d v="2026-03-14T00:00:00"/>
    <n v="2026"/>
    <x v="2"/>
    <x v="0"/>
    <x v="2"/>
    <x v="10"/>
    <x v="0"/>
    <s v="New"/>
    <x v="1"/>
    <s v="Summit Backpack 45L"/>
    <n v="2"/>
    <n v="153.66"/>
    <n v="0.1"/>
    <n v="78.430000000000007"/>
    <x v="359"/>
    <n v="156.86000000000001"/>
    <n v="119.72800000000001"/>
    <n v="0.43287488972768162"/>
  </r>
  <r>
    <n v="3878"/>
    <d v="2026-03-14T00:00:00"/>
    <n v="2026"/>
    <x v="2"/>
    <x v="0"/>
    <x v="1"/>
    <x v="14"/>
    <x v="3"/>
    <s v="Returning"/>
    <x v="4"/>
    <s v="Resistance Band Set"/>
    <n v="1"/>
    <n v="41.05"/>
    <n v="0.1"/>
    <n v="14.94"/>
    <x v="360"/>
    <n v="14.94"/>
    <n v="22.005000000000003"/>
    <n v="0.59561510353227776"/>
  </r>
  <r>
    <n v="2027"/>
    <d v="2026-03-15T00:00:00"/>
    <n v="2026"/>
    <x v="2"/>
    <x v="0"/>
    <x v="2"/>
    <x v="2"/>
    <x v="0"/>
    <s v="Returning"/>
    <x v="2"/>
    <s v="Carry-On Duffel"/>
    <n v="4"/>
    <n v="136.21"/>
    <n v="0.05"/>
    <n v="68.55"/>
    <x v="361"/>
    <n v="274.2"/>
    <n v="243.39799999999997"/>
    <n v="0.4702452482428448"/>
  </r>
  <r>
    <n v="3280"/>
    <d v="2026-03-15T00:00:00"/>
    <n v="2026"/>
    <x v="2"/>
    <x v="0"/>
    <x v="3"/>
    <x v="4"/>
    <x v="0"/>
    <s v="Returning"/>
    <x v="2"/>
    <s v="Packing Cube Set"/>
    <n v="3"/>
    <n v="46.68"/>
    <n v="0"/>
    <n v="18.760000000000002"/>
    <x v="362"/>
    <n v="56.28"/>
    <n v="83.759999999999991"/>
    <n v="0.59811482433590402"/>
  </r>
  <r>
    <n v="5149"/>
    <d v="2026-03-15T00:00:00"/>
    <n v="2026"/>
    <x v="2"/>
    <x v="0"/>
    <x v="1"/>
    <x v="12"/>
    <x v="2"/>
    <s v="New"/>
    <x v="2"/>
    <s v="Insulated Bottle"/>
    <n v="1"/>
    <n v="35.340000000000003"/>
    <n v="0.05"/>
    <n v="13.37"/>
    <x v="363"/>
    <n v="13.37"/>
    <n v="20.203000000000003"/>
    <n v="0.60176332171685587"/>
  </r>
  <r>
    <n v="412"/>
    <d v="2026-03-16T00:00:00"/>
    <n v="2026"/>
    <x v="2"/>
    <x v="0"/>
    <x v="3"/>
    <x v="7"/>
    <x v="2"/>
    <s v="Returning"/>
    <x v="4"/>
    <s v="Resistance Band Set"/>
    <n v="2"/>
    <n v="40.19"/>
    <n v="0"/>
    <n v="14.92"/>
    <x v="364"/>
    <n v="29.84"/>
    <n v="50.539999999999992"/>
    <n v="0.62876337397362525"/>
  </r>
  <r>
    <n v="1161"/>
    <d v="2026-03-16T00:00:00"/>
    <n v="2026"/>
    <x v="2"/>
    <x v="0"/>
    <x v="1"/>
    <x v="12"/>
    <x v="0"/>
    <s v="New"/>
    <x v="0"/>
    <s v="Cycling Pack 12L"/>
    <n v="2"/>
    <n v="101.73"/>
    <n v="0.05"/>
    <n v="51.56"/>
    <x v="365"/>
    <n v="103.12"/>
    <n v="90.167000000000002"/>
    <n v="0.46649283190281809"/>
  </r>
  <r>
    <n v="1320"/>
    <d v="2026-03-16T00:00:00"/>
    <n v="2026"/>
    <x v="2"/>
    <x v="0"/>
    <x v="2"/>
    <x v="3"/>
    <x v="2"/>
    <s v="Business"/>
    <x v="3"/>
    <s v="Trail Tent 2P"/>
    <n v="1"/>
    <n v="200.05"/>
    <n v="0"/>
    <n v="102.69"/>
    <x v="366"/>
    <n v="102.69"/>
    <n v="97.360000000000014"/>
    <n v="0.48667833041739567"/>
  </r>
  <r>
    <n v="2528"/>
    <d v="2026-03-16T00:00:00"/>
    <n v="2026"/>
    <x v="2"/>
    <x v="0"/>
    <x v="3"/>
    <x v="7"/>
    <x v="0"/>
    <s v="New"/>
    <x v="1"/>
    <s v="Hiking Daypack 20L"/>
    <n v="1"/>
    <n v="90.06"/>
    <n v="0"/>
    <n v="44.49"/>
    <x v="367"/>
    <n v="44.49"/>
    <n v="45.57"/>
    <n v="0.50599600266489009"/>
  </r>
  <r>
    <n v="2956"/>
    <d v="2026-03-16T00:00:00"/>
    <n v="2026"/>
    <x v="2"/>
    <x v="0"/>
    <x v="1"/>
    <x v="11"/>
    <x v="0"/>
    <s v="New"/>
    <x v="2"/>
    <s v="Insulated Bottle"/>
    <n v="1"/>
    <n v="37.119999999999997"/>
    <n v="0.1"/>
    <n v="13.39"/>
    <x v="368"/>
    <n v="13.39"/>
    <n v="20.018000000000001"/>
    <n v="0.59919779693486586"/>
  </r>
  <r>
    <n v="2973"/>
    <d v="2026-03-16T00:00:00"/>
    <n v="2026"/>
    <x v="2"/>
    <x v="0"/>
    <x v="0"/>
    <x v="0"/>
    <x v="2"/>
    <s v="Returning"/>
    <x v="1"/>
    <s v="Summit Backpack 45L"/>
    <n v="2"/>
    <n v="156.09"/>
    <n v="0.1"/>
    <n v="79.72"/>
    <x v="369"/>
    <n v="159.44"/>
    <n v="121.52199999999999"/>
    <n v="0.43252112385304775"/>
  </r>
  <r>
    <n v="3358"/>
    <d v="2026-03-16T00:00:00"/>
    <n v="2026"/>
    <x v="2"/>
    <x v="0"/>
    <x v="0"/>
    <x v="0"/>
    <x v="1"/>
    <s v="Business"/>
    <x v="4"/>
    <s v="Recovery Roller"/>
    <n v="12"/>
    <n v="36.44"/>
    <n v="0.05"/>
    <n v="13.65"/>
    <x v="370"/>
    <n v="163.80000000000001"/>
    <n v="251.61599999999993"/>
    <n v="0.60569645848980291"/>
  </r>
  <r>
    <n v="164"/>
    <d v="2026-03-17T00:00:00"/>
    <n v="2026"/>
    <x v="2"/>
    <x v="0"/>
    <x v="0"/>
    <x v="15"/>
    <x v="3"/>
    <s v="Business"/>
    <x v="3"/>
    <s v="Compact Sleeping Bag"/>
    <n v="5"/>
    <n v="123.95"/>
    <n v="0.05"/>
    <n v="59.23"/>
    <x v="371"/>
    <n v="296.14999999999998"/>
    <n v="292.61249999999995"/>
    <n v="0.49699581749856692"/>
  </r>
  <r>
    <n v="995"/>
    <d v="2026-03-17T00:00:00"/>
    <n v="2026"/>
    <x v="2"/>
    <x v="0"/>
    <x v="2"/>
    <x v="16"/>
    <x v="3"/>
    <s v="Business"/>
    <x v="3"/>
    <s v="Trail Tent 2P"/>
    <n v="1"/>
    <n v="192.84"/>
    <n v="0.15"/>
    <n v="101.42"/>
    <x v="372"/>
    <n v="101.42"/>
    <n v="62.493999999999986"/>
    <n v="0.38126090510877647"/>
  </r>
  <r>
    <n v="4912"/>
    <d v="2026-03-17T00:00:00"/>
    <n v="2026"/>
    <x v="2"/>
    <x v="0"/>
    <x v="1"/>
    <x v="11"/>
    <x v="0"/>
    <s v="New"/>
    <x v="1"/>
    <s v="Summit Backpack 45L"/>
    <n v="1"/>
    <n v="152.57"/>
    <n v="0.1"/>
    <n v="80.319999999999993"/>
    <x v="373"/>
    <n v="80.319999999999993"/>
    <n v="56.992999999999995"/>
    <n v="0.41505902572953762"/>
  </r>
  <r>
    <n v="29"/>
    <d v="2026-03-18T00:00:00"/>
    <n v="2026"/>
    <x v="2"/>
    <x v="0"/>
    <x v="3"/>
    <x v="4"/>
    <x v="0"/>
    <s v="Business"/>
    <x v="2"/>
    <s v="Carry-On Duffel"/>
    <n v="2"/>
    <n v="130.4"/>
    <n v="0"/>
    <n v="67.599999999999994"/>
    <x v="374"/>
    <n v="135.19999999999999"/>
    <n v="125.60000000000002"/>
    <n v="0.48159509202453993"/>
  </r>
  <r>
    <n v="891"/>
    <d v="2026-03-18T00:00:00"/>
    <n v="2026"/>
    <x v="2"/>
    <x v="0"/>
    <x v="2"/>
    <x v="3"/>
    <x v="0"/>
    <s v="New"/>
    <x v="1"/>
    <s v="Hiking Daypack 20L"/>
    <n v="2"/>
    <n v="94.25"/>
    <n v="0.1"/>
    <n v="44.99"/>
    <x v="375"/>
    <n v="89.98"/>
    <n v="79.67"/>
    <n v="0.46961391099322131"/>
  </r>
  <r>
    <n v="1143"/>
    <d v="2026-03-18T00:00:00"/>
    <n v="2026"/>
    <x v="2"/>
    <x v="0"/>
    <x v="1"/>
    <x v="12"/>
    <x v="0"/>
    <s v="Business"/>
    <x v="3"/>
    <s v="Compact Sleeping Bag"/>
    <n v="5"/>
    <n v="125.91"/>
    <n v="0"/>
    <n v="59.36"/>
    <x v="376"/>
    <n v="296.8"/>
    <n v="332.74999999999994"/>
    <n v="0.52855214041775866"/>
  </r>
  <r>
    <n v="2478"/>
    <d v="2026-03-18T00:00:00"/>
    <n v="2026"/>
    <x v="2"/>
    <x v="0"/>
    <x v="3"/>
    <x v="7"/>
    <x v="2"/>
    <s v="Returning"/>
    <x v="4"/>
    <s v="Resistance Band Set"/>
    <n v="2"/>
    <n v="39.619999999999997"/>
    <n v="0"/>
    <n v="14.78"/>
    <x v="377"/>
    <n v="29.56"/>
    <n v="49.679999999999993"/>
    <n v="0.62695608278647141"/>
  </r>
  <r>
    <n v="3961"/>
    <d v="2026-03-18T00:00:00"/>
    <n v="2026"/>
    <x v="2"/>
    <x v="0"/>
    <x v="0"/>
    <x v="9"/>
    <x v="0"/>
    <s v="Business"/>
    <x v="4"/>
    <s v="Recovery Roller"/>
    <n v="3"/>
    <n v="36.32"/>
    <n v="0"/>
    <n v="14.18"/>
    <x v="378"/>
    <n v="42.54"/>
    <n v="66.420000000000016"/>
    <n v="0.60958149779735693"/>
  </r>
  <r>
    <n v="4724"/>
    <d v="2026-03-18T00:00:00"/>
    <n v="2026"/>
    <x v="2"/>
    <x v="0"/>
    <x v="0"/>
    <x v="15"/>
    <x v="2"/>
    <s v="New"/>
    <x v="4"/>
    <s v="Training Mat"/>
    <n v="1"/>
    <n v="51.16"/>
    <n v="0"/>
    <n v="22.39"/>
    <x v="379"/>
    <n v="22.39"/>
    <n v="28.769999999999996"/>
    <n v="0.56235340109460508"/>
  </r>
  <r>
    <n v="2171"/>
    <d v="2026-03-19T00:00:00"/>
    <n v="2026"/>
    <x v="2"/>
    <x v="0"/>
    <x v="3"/>
    <x v="13"/>
    <x v="1"/>
    <s v="Business"/>
    <x v="4"/>
    <s v="Recovery Roller"/>
    <n v="5"/>
    <n v="35.65"/>
    <n v="0.1"/>
    <n v="13.64"/>
    <x v="380"/>
    <n v="68.2"/>
    <n v="92.225000000000009"/>
    <n v="0.5748792270531401"/>
  </r>
  <r>
    <n v="2311"/>
    <d v="2026-03-19T00:00:00"/>
    <n v="2026"/>
    <x v="2"/>
    <x v="0"/>
    <x v="3"/>
    <x v="8"/>
    <x v="0"/>
    <s v="New"/>
    <x v="1"/>
    <s v="Trail Boots"/>
    <n v="1"/>
    <n v="145.19"/>
    <n v="0"/>
    <n v="80.67"/>
    <x v="381"/>
    <n v="80.67"/>
    <n v="64.52"/>
    <n v="0.44438322198498514"/>
  </r>
  <r>
    <n v="3563"/>
    <d v="2026-03-19T00:00:00"/>
    <n v="2026"/>
    <x v="2"/>
    <x v="0"/>
    <x v="3"/>
    <x v="8"/>
    <x v="0"/>
    <s v="Returning"/>
    <x v="0"/>
    <s v="Compact Repair Kit"/>
    <n v="2"/>
    <n v="40.090000000000003"/>
    <n v="0"/>
    <n v="17.2"/>
    <x v="382"/>
    <n v="34.4"/>
    <n v="45.780000000000008"/>
    <n v="0.57096532801197308"/>
  </r>
  <r>
    <n v="3587"/>
    <d v="2026-03-19T00:00:00"/>
    <n v="2026"/>
    <x v="2"/>
    <x v="0"/>
    <x v="3"/>
    <x v="7"/>
    <x v="0"/>
    <s v="Returning"/>
    <x v="4"/>
    <s v="Resistance Band Set"/>
    <n v="1"/>
    <n v="39.47"/>
    <n v="0"/>
    <n v="15.02"/>
    <x v="383"/>
    <n v="15.02"/>
    <n v="24.45"/>
    <n v="0.61945781606283257"/>
  </r>
  <r>
    <n v="3706"/>
    <d v="2026-03-19T00:00:00"/>
    <n v="2026"/>
    <x v="2"/>
    <x v="0"/>
    <x v="0"/>
    <x v="0"/>
    <x v="0"/>
    <s v="Returning"/>
    <x v="0"/>
    <s v="Cycling Pack 12L"/>
    <n v="2"/>
    <n v="103.42"/>
    <n v="0"/>
    <n v="49.51"/>
    <x v="384"/>
    <n v="99.02"/>
    <n v="107.82000000000001"/>
    <n v="0.52127248114484626"/>
  </r>
  <r>
    <n v="4121"/>
    <d v="2026-03-19T00:00:00"/>
    <n v="2026"/>
    <x v="2"/>
    <x v="0"/>
    <x v="0"/>
    <x v="0"/>
    <x v="0"/>
    <s v="Returning"/>
    <x v="2"/>
    <s v="Travel Backpack 35L"/>
    <n v="4"/>
    <n v="161.93"/>
    <n v="0.15"/>
    <n v="88"/>
    <x v="385"/>
    <n v="352"/>
    <n v="198.56200000000001"/>
    <n v="0.36065329608654428"/>
  </r>
  <r>
    <n v="1047"/>
    <d v="2026-03-20T00:00:00"/>
    <n v="2026"/>
    <x v="2"/>
    <x v="0"/>
    <x v="0"/>
    <x v="0"/>
    <x v="0"/>
    <s v="Returning"/>
    <x v="2"/>
    <s v="Packing Cube Set"/>
    <n v="2"/>
    <n v="46.21"/>
    <n v="0.05"/>
    <n v="18.37"/>
    <x v="386"/>
    <n v="36.74"/>
    <n v="51.05899999999999"/>
    <n v="0.58154420893176451"/>
  </r>
  <r>
    <n v="1142"/>
    <d v="2026-03-20T00:00:00"/>
    <n v="2026"/>
    <x v="2"/>
    <x v="0"/>
    <x v="1"/>
    <x v="11"/>
    <x v="0"/>
    <s v="New"/>
    <x v="3"/>
    <s v="Compact Sleeping Bag"/>
    <n v="3"/>
    <n v="125.85"/>
    <n v="0"/>
    <n v="59.19"/>
    <x v="387"/>
    <n v="177.57"/>
    <n v="199.97999999999996"/>
    <n v="0.52967818831942781"/>
  </r>
  <r>
    <n v="2232"/>
    <d v="2026-03-20T00:00:00"/>
    <n v="2026"/>
    <x v="2"/>
    <x v="0"/>
    <x v="3"/>
    <x v="13"/>
    <x v="2"/>
    <s v="New"/>
    <x v="2"/>
    <s v="Insulated Bottle"/>
    <n v="2"/>
    <n v="36.340000000000003"/>
    <n v="0"/>
    <n v="13.8"/>
    <x v="388"/>
    <n v="27.6"/>
    <n v="45.080000000000005"/>
    <n v="0.620253164556962"/>
  </r>
  <r>
    <n v="2339"/>
    <d v="2026-03-20T00:00:00"/>
    <n v="2026"/>
    <x v="2"/>
    <x v="0"/>
    <x v="1"/>
    <x v="12"/>
    <x v="3"/>
    <s v="New"/>
    <x v="0"/>
    <s v="Trail Bike Light"/>
    <n v="2"/>
    <n v="51.29"/>
    <n v="0"/>
    <n v="23.15"/>
    <x v="389"/>
    <n v="46.3"/>
    <n v="56.28"/>
    <n v="0.54864496003119523"/>
  </r>
  <r>
    <n v="3611"/>
    <d v="2026-03-20T00:00:00"/>
    <n v="2026"/>
    <x v="2"/>
    <x v="0"/>
    <x v="1"/>
    <x v="1"/>
    <x v="1"/>
    <s v="Business"/>
    <x v="0"/>
    <s v="Compact Repair Kit"/>
    <n v="6"/>
    <n v="40.89"/>
    <n v="0.1"/>
    <n v="16.84"/>
    <x v="390"/>
    <n v="101.03999999999999"/>
    <n v="119.76600000000002"/>
    <n v="0.54240373902883077"/>
  </r>
  <r>
    <n v="3953"/>
    <d v="2026-03-20T00:00:00"/>
    <n v="2026"/>
    <x v="2"/>
    <x v="0"/>
    <x v="1"/>
    <x v="14"/>
    <x v="0"/>
    <s v="New"/>
    <x v="4"/>
    <s v="Weighted Vest"/>
    <n v="1"/>
    <n v="120.63"/>
    <n v="0"/>
    <n v="70.28"/>
    <x v="391"/>
    <n v="70.28"/>
    <n v="50.349999999999994"/>
    <n v="0.41739202520102792"/>
  </r>
  <r>
    <n v="4253"/>
    <d v="2026-03-20T00:00:00"/>
    <n v="2026"/>
    <x v="2"/>
    <x v="0"/>
    <x v="3"/>
    <x v="13"/>
    <x v="1"/>
    <s v="New"/>
    <x v="0"/>
    <s v="Commuter Helmet"/>
    <n v="5"/>
    <n v="82.64"/>
    <n v="0.1"/>
    <n v="43.52"/>
    <x v="392"/>
    <n v="217.60000000000002"/>
    <n v="154.27999999999997"/>
    <n v="0.41486501021834993"/>
  </r>
  <r>
    <n v="4952"/>
    <d v="2026-03-20T00:00:00"/>
    <n v="2026"/>
    <x v="2"/>
    <x v="0"/>
    <x v="1"/>
    <x v="6"/>
    <x v="0"/>
    <s v="Business"/>
    <x v="1"/>
    <s v="Trekking Poles"/>
    <n v="2"/>
    <n v="72.459999999999994"/>
    <n v="0"/>
    <n v="33.31"/>
    <x v="393"/>
    <n v="66.62"/>
    <n v="78.299999999999983"/>
    <n v="0.54029809550096597"/>
  </r>
  <r>
    <n v="5016"/>
    <d v="2026-03-20T00:00:00"/>
    <n v="2026"/>
    <x v="2"/>
    <x v="0"/>
    <x v="1"/>
    <x v="12"/>
    <x v="3"/>
    <s v="New"/>
    <x v="4"/>
    <s v="Resistance Band Set"/>
    <n v="2"/>
    <n v="40.659999999999997"/>
    <n v="0.1"/>
    <n v="14.63"/>
    <x v="394"/>
    <n v="29.26"/>
    <n v="43.927999999999997"/>
    <n v="0.60020768431983385"/>
  </r>
  <r>
    <n v="839"/>
    <d v="2026-03-21T00:00:00"/>
    <n v="2026"/>
    <x v="2"/>
    <x v="0"/>
    <x v="1"/>
    <x v="12"/>
    <x v="3"/>
    <s v="New"/>
    <x v="0"/>
    <s v="Compact Repair Kit"/>
    <n v="1"/>
    <n v="40.5"/>
    <n v="0.05"/>
    <n v="17.16"/>
    <x v="395"/>
    <n v="17.16"/>
    <n v="21.315000000000001"/>
    <n v="0.55399610136452238"/>
  </r>
  <r>
    <n v="1382"/>
    <d v="2026-03-21T00:00:00"/>
    <n v="2026"/>
    <x v="2"/>
    <x v="0"/>
    <x v="2"/>
    <x v="2"/>
    <x v="0"/>
    <s v="Business"/>
    <x v="1"/>
    <s v="Trekking Poles"/>
    <n v="1"/>
    <n v="72.16"/>
    <n v="0"/>
    <n v="33.11"/>
    <x v="396"/>
    <n v="33.11"/>
    <n v="39.049999999999997"/>
    <n v="0.54115853658536583"/>
  </r>
  <r>
    <n v="1452"/>
    <d v="2026-03-21T00:00:00"/>
    <n v="2026"/>
    <x v="2"/>
    <x v="0"/>
    <x v="2"/>
    <x v="5"/>
    <x v="3"/>
    <s v="Business"/>
    <x v="2"/>
    <s v="Travel Backpack 35L"/>
    <n v="1"/>
    <n v="161.93"/>
    <n v="0.15"/>
    <n v="87.5"/>
    <x v="397"/>
    <n v="87.5"/>
    <n v="50.140500000000003"/>
    <n v="0.36428594781332529"/>
  </r>
  <r>
    <n v="1845"/>
    <d v="2026-03-21T00:00:00"/>
    <n v="2026"/>
    <x v="2"/>
    <x v="0"/>
    <x v="0"/>
    <x v="9"/>
    <x v="0"/>
    <s v="Returning"/>
    <x v="3"/>
    <s v="Alpine Tent 4P"/>
    <n v="3"/>
    <n v="348.54"/>
    <n v="0.1"/>
    <n v="200.3"/>
    <x v="398"/>
    <n v="600.90000000000009"/>
    <n v="340.15800000000002"/>
    <n v="0.36146337420222768"/>
  </r>
  <r>
    <n v="3560"/>
    <d v="2026-03-21T00:00:00"/>
    <n v="2026"/>
    <x v="2"/>
    <x v="0"/>
    <x v="2"/>
    <x v="16"/>
    <x v="0"/>
    <s v="Returning"/>
    <x v="4"/>
    <s v="Training Mat"/>
    <n v="3"/>
    <n v="50.46"/>
    <n v="0.1"/>
    <n v="21.9"/>
    <x v="399"/>
    <n v="65.699999999999989"/>
    <n v="70.542000000000002"/>
    <n v="0.51776985070683057"/>
  </r>
  <r>
    <n v="4059"/>
    <d v="2026-03-21T00:00:00"/>
    <n v="2026"/>
    <x v="2"/>
    <x v="0"/>
    <x v="3"/>
    <x v="13"/>
    <x v="3"/>
    <s v="New"/>
    <x v="3"/>
    <s v="Portable Camp Stove"/>
    <n v="1"/>
    <n v="83.62"/>
    <n v="0"/>
    <n v="39.15"/>
    <x v="400"/>
    <n v="39.15"/>
    <n v="44.470000000000006"/>
    <n v="0.53181057163358048"/>
  </r>
  <r>
    <n v="4731"/>
    <d v="2026-03-21T00:00:00"/>
    <n v="2026"/>
    <x v="2"/>
    <x v="0"/>
    <x v="1"/>
    <x v="12"/>
    <x v="1"/>
    <s v="Business"/>
    <x v="0"/>
    <s v="Trail Bike Light"/>
    <n v="6"/>
    <n v="51.07"/>
    <n v="0.1"/>
    <n v="22.68"/>
    <x v="401"/>
    <n v="136.07999999999998"/>
    <n v="139.69800000000004"/>
    <n v="0.50655962404542798"/>
  </r>
  <r>
    <n v="693"/>
    <d v="2026-03-22T00:00:00"/>
    <n v="2026"/>
    <x v="2"/>
    <x v="0"/>
    <x v="1"/>
    <x v="11"/>
    <x v="0"/>
    <s v="New"/>
    <x v="2"/>
    <s v="Packing Cube Set"/>
    <n v="3"/>
    <n v="47.02"/>
    <n v="0.1"/>
    <n v="17.989999999999998"/>
    <x v="402"/>
    <n v="53.97"/>
    <n v="72.984000000000009"/>
    <n v="0.57488539155914742"/>
  </r>
  <r>
    <n v="1672"/>
    <d v="2026-03-22T00:00:00"/>
    <n v="2026"/>
    <x v="2"/>
    <x v="0"/>
    <x v="2"/>
    <x v="5"/>
    <x v="3"/>
    <s v="Returning"/>
    <x v="2"/>
    <s v="Packing Cube Set"/>
    <n v="1"/>
    <n v="47.1"/>
    <n v="0.05"/>
    <n v="18.48"/>
    <x v="403"/>
    <n v="18.48"/>
    <n v="26.264999999999997"/>
    <n v="0.58699296010727453"/>
  </r>
  <r>
    <n v="2347"/>
    <d v="2026-03-22T00:00:00"/>
    <n v="2026"/>
    <x v="2"/>
    <x v="0"/>
    <x v="3"/>
    <x v="13"/>
    <x v="0"/>
    <s v="Returning"/>
    <x v="2"/>
    <s v="Carry-On Duffel"/>
    <n v="2"/>
    <n v="131.38999999999999"/>
    <n v="0"/>
    <n v="66.91"/>
    <x v="404"/>
    <n v="133.82"/>
    <n v="128.95999999999998"/>
    <n v="0.49075272090722277"/>
  </r>
  <r>
    <n v="2582"/>
    <d v="2026-03-22T00:00:00"/>
    <n v="2026"/>
    <x v="2"/>
    <x v="0"/>
    <x v="1"/>
    <x v="1"/>
    <x v="3"/>
    <s v="New"/>
    <x v="4"/>
    <s v="Weighted Vest"/>
    <n v="1"/>
    <n v="120.16"/>
    <n v="0.15"/>
    <n v="68.33"/>
    <x v="405"/>
    <n v="68.33"/>
    <n v="33.805999999999997"/>
    <n v="0.33099005247904756"/>
  </r>
  <r>
    <n v="2762"/>
    <d v="2026-03-22T00:00:00"/>
    <n v="2026"/>
    <x v="2"/>
    <x v="0"/>
    <x v="3"/>
    <x v="8"/>
    <x v="2"/>
    <s v="Returning"/>
    <x v="3"/>
    <s v="Trail Tent 2P"/>
    <n v="1"/>
    <n v="196.48"/>
    <n v="0"/>
    <n v="101.29"/>
    <x v="406"/>
    <n v="101.29"/>
    <n v="95.189999999999984"/>
    <n v="0.48447679153094458"/>
  </r>
  <r>
    <n v="4090"/>
    <d v="2026-03-22T00:00:00"/>
    <n v="2026"/>
    <x v="2"/>
    <x v="0"/>
    <x v="1"/>
    <x v="11"/>
    <x v="3"/>
    <s v="Business"/>
    <x v="2"/>
    <s v="Insulated Bottle"/>
    <n v="1"/>
    <n v="36.520000000000003"/>
    <n v="0"/>
    <n v="13.96"/>
    <x v="174"/>
    <n v="13.96"/>
    <n v="22.560000000000002"/>
    <n v="0.61774370208105145"/>
  </r>
  <r>
    <n v="4491"/>
    <d v="2026-03-22T00:00:00"/>
    <n v="2026"/>
    <x v="2"/>
    <x v="0"/>
    <x v="1"/>
    <x v="12"/>
    <x v="2"/>
    <s v="Business"/>
    <x v="4"/>
    <s v="Training Mat"/>
    <n v="4"/>
    <n v="49.71"/>
    <n v="0.1"/>
    <n v="22.46"/>
    <x v="407"/>
    <n v="89.84"/>
    <n v="89.116000000000014"/>
    <n v="0.49797715639598561"/>
  </r>
  <r>
    <n v="4678"/>
    <d v="2026-03-22T00:00:00"/>
    <n v="2026"/>
    <x v="2"/>
    <x v="0"/>
    <x v="0"/>
    <x v="0"/>
    <x v="0"/>
    <s v="Returning"/>
    <x v="3"/>
    <s v="Portable Camp Stove"/>
    <n v="1"/>
    <n v="81.209999999999994"/>
    <n v="0.05"/>
    <n v="40.44"/>
    <x v="408"/>
    <n v="40.44"/>
    <n v="36.709499999999991"/>
    <n v="0.47582291524896464"/>
  </r>
  <r>
    <n v="1189"/>
    <d v="2026-03-23T00:00:00"/>
    <n v="2026"/>
    <x v="2"/>
    <x v="0"/>
    <x v="3"/>
    <x v="13"/>
    <x v="0"/>
    <s v="New"/>
    <x v="0"/>
    <s v="Cycling Pack 12L"/>
    <n v="2"/>
    <n v="103.22"/>
    <n v="0"/>
    <n v="51.33"/>
    <x v="409"/>
    <n v="102.66"/>
    <n v="103.78"/>
    <n v="0.50271265258670805"/>
  </r>
  <r>
    <n v="1590"/>
    <d v="2026-03-23T00:00:00"/>
    <n v="2026"/>
    <x v="2"/>
    <x v="0"/>
    <x v="0"/>
    <x v="15"/>
    <x v="3"/>
    <s v="New"/>
    <x v="1"/>
    <s v="Summit Backpack 45L"/>
    <n v="1"/>
    <n v="153.47"/>
    <n v="0"/>
    <n v="78.19"/>
    <x v="410"/>
    <n v="78.19"/>
    <n v="75.28"/>
    <n v="0.49051931973675639"/>
  </r>
  <r>
    <n v="2309"/>
    <d v="2026-03-23T00:00:00"/>
    <n v="2026"/>
    <x v="2"/>
    <x v="0"/>
    <x v="3"/>
    <x v="7"/>
    <x v="0"/>
    <s v="Returning"/>
    <x v="3"/>
    <s v="Trail Tent 2P"/>
    <n v="6"/>
    <n v="199.75"/>
    <n v="0"/>
    <n v="105.84"/>
    <x v="411"/>
    <n v="635.04"/>
    <n v="563.46"/>
    <n v="0.47013767209011265"/>
  </r>
  <r>
    <n v="3628"/>
    <d v="2026-03-23T00:00:00"/>
    <n v="2026"/>
    <x v="2"/>
    <x v="0"/>
    <x v="1"/>
    <x v="12"/>
    <x v="3"/>
    <s v="New"/>
    <x v="2"/>
    <s v="Packing Cube Set"/>
    <n v="1"/>
    <n v="45.84"/>
    <n v="0"/>
    <n v="18.079999999999998"/>
    <x v="412"/>
    <n v="18.079999999999998"/>
    <n v="27.760000000000005"/>
    <n v="0.605584642233857"/>
  </r>
  <r>
    <n v="3718"/>
    <d v="2026-03-23T00:00:00"/>
    <n v="2026"/>
    <x v="2"/>
    <x v="0"/>
    <x v="1"/>
    <x v="12"/>
    <x v="3"/>
    <s v="New"/>
    <x v="3"/>
    <s v="Compact Sleeping Bag"/>
    <n v="2"/>
    <n v="122.07"/>
    <n v="0.05"/>
    <n v="59.16"/>
    <x v="413"/>
    <n v="118.32"/>
    <n v="113.61299999999997"/>
    <n v="0.48985267297021118"/>
  </r>
  <r>
    <n v="4198"/>
    <d v="2026-03-23T00:00:00"/>
    <n v="2026"/>
    <x v="2"/>
    <x v="0"/>
    <x v="1"/>
    <x v="14"/>
    <x v="3"/>
    <s v="New"/>
    <x v="4"/>
    <s v="Weighted Vest"/>
    <n v="3"/>
    <n v="122.4"/>
    <n v="0.15"/>
    <n v="71.150000000000006"/>
    <x v="414"/>
    <n v="213.45000000000002"/>
    <n v="98.669999999999987"/>
    <n v="0.31612841214917337"/>
  </r>
  <r>
    <n v="4784"/>
    <d v="2026-03-23T00:00:00"/>
    <n v="2026"/>
    <x v="2"/>
    <x v="0"/>
    <x v="0"/>
    <x v="15"/>
    <x v="0"/>
    <s v="New"/>
    <x v="0"/>
    <s v="Cycling Pack 12L"/>
    <n v="1"/>
    <n v="101.43"/>
    <n v="0"/>
    <n v="51.78"/>
    <x v="415"/>
    <n v="51.78"/>
    <n v="49.650000000000006"/>
    <n v="0.4895001478852411"/>
  </r>
  <r>
    <n v="86"/>
    <d v="2026-03-24T00:00:00"/>
    <n v="2026"/>
    <x v="2"/>
    <x v="0"/>
    <x v="1"/>
    <x v="12"/>
    <x v="1"/>
    <s v="Business"/>
    <x v="0"/>
    <s v="Cycling Pack 12L"/>
    <n v="8"/>
    <n v="104.7"/>
    <n v="0.05"/>
    <n v="49.91"/>
    <x v="416"/>
    <n v="399.28"/>
    <n v="396.44000000000005"/>
    <n v="0.49821545267179412"/>
  </r>
  <r>
    <n v="1813"/>
    <d v="2026-03-24T00:00:00"/>
    <n v="2026"/>
    <x v="2"/>
    <x v="0"/>
    <x v="0"/>
    <x v="0"/>
    <x v="2"/>
    <s v="Returning"/>
    <x v="1"/>
    <s v="Trail Boots"/>
    <n v="4"/>
    <n v="146.34"/>
    <n v="0"/>
    <n v="79.37"/>
    <x v="417"/>
    <n v="317.48"/>
    <n v="267.88"/>
    <n v="0.45763290966242992"/>
  </r>
  <r>
    <n v="2212"/>
    <d v="2026-03-24T00:00:00"/>
    <n v="2026"/>
    <x v="2"/>
    <x v="0"/>
    <x v="1"/>
    <x v="6"/>
    <x v="0"/>
    <s v="Returning"/>
    <x v="4"/>
    <s v="Weighted Vest"/>
    <n v="2"/>
    <n v="122.92"/>
    <n v="0.05"/>
    <n v="70.31"/>
    <x v="418"/>
    <n v="140.62"/>
    <n v="92.927999999999997"/>
    <n v="0.39789679209413054"/>
  </r>
  <r>
    <n v="4466"/>
    <d v="2026-03-24T00:00:00"/>
    <n v="2026"/>
    <x v="2"/>
    <x v="0"/>
    <x v="2"/>
    <x v="2"/>
    <x v="0"/>
    <s v="New"/>
    <x v="1"/>
    <s v="Hiking Daypack 20L"/>
    <n v="1"/>
    <n v="91.35"/>
    <n v="0.05"/>
    <n v="45.24"/>
    <x v="419"/>
    <n v="45.24"/>
    <n v="41.542499999999983"/>
    <n v="0.47869674185463645"/>
  </r>
  <r>
    <n v="4483"/>
    <d v="2026-03-24T00:00:00"/>
    <n v="2026"/>
    <x v="2"/>
    <x v="0"/>
    <x v="1"/>
    <x v="12"/>
    <x v="0"/>
    <s v="New"/>
    <x v="0"/>
    <s v="Trail Bike Light"/>
    <n v="3"/>
    <n v="51.01"/>
    <n v="0.15"/>
    <n v="22.84"/>
    <x v="420"/>
    <n v="68.52"/>
    <n v="61.555500000000009"/>
    <n v="0.47322900930613382"/>
  </r>
  <r>
    <n v="273"/>
    <d v="2026-03-25T00:00:00"/>
    <n v="2026"/>
    <x v="2"/>
    <x v="0"/>
    <x v="3"/>
    <x v="8"/>
    <x v="0"/>
    <s v="New"/>
    <x v="4"/>
    <s v="Weighted Vest"/>
    <n v="2"/>
    <n v="125.04"/>
    <n v="0.05"/>
    <n v="67.680000000000007"/>
    <x v="421"/>
    <n v="135.36000000000001"/>
    <n v="102.21599999999998"/>
    <n v="0.43024547934134755"/>
  </r>
  <r>
    <n v="578"/>
    <d v="2026-03-25T00:00:00"/>
    <n v="2026"/>
    <x v="2"/>
    <x v="0"/>
    <x v="2"/>
    <x v="5"/>
    <x v="3"/>
    <s v="Returning"/>
    <x v="0"/>
    <s v="Trail Bike Light"/>
    <n v="2"/>
    <n v="50.22"/>
    <n v="0.05"/>
    <n v="23.16"/>
    <x v="422"/>
    <n v="46.32"/>
    <n v="49.097999999999992"/>
    <n v="0.51455700182355524"/>
  </r>
  <r>
    <n v="1290"/>
    <d v="2026-03-25T00:00:00"/>
    <n v="2026"/>
    <x v="2"/>
    <x v="0"/>
    <x v="1"/>
    <x v="1"/>
    <x v="0"/>
    <s v="Business"/>
    <x v="4"/>
    <s v="Recovery Roller"/>
    <n v="5"/>
    <n v="36.369999999999997"/>
    <n v="0.05"/>
    <n v="13.81"/>
    <x v="423"/>
    <n v="69.05"/>
    <n v="103.7075"/>
    <n v="0.60030678841729013"/>
  </r>
  <r>
    <n v="1501"/>
    <d v="2026-03-25T00:00:00"/>
    <n v="2026"/>
    <x v="2"/>
    <x v="0"/>
    <x v="3"/>
    <x v="7"/>
    <x v="1"/>
    <s v="New"/>
    <x v="2"/>
    <s v="Insulated Bottle"/>
    <n v="3"/>
    <n v="36.43"/>
    <n v="0.1"/>
    <n v="13.23"/>
    <x v="424"/>
    <n v="39.69"/>
    <n v="58.670999999999992"/>
    <n v="0.59648641229755694"/>
  </r>
  <r>
    <n v="1540"/>
    <d v="2026-03-25T00:00:00"/>
    <n v="2026"/>
    <x v="2"/>
    <x v="0"/>
    <x v="1"/>
    <x v="12"/>
    <x v="1"/>
    <s v="Business"/>
    <x v="0"/>
    <s v="Trail Bike Light"/>
    <n v="10"/>
    <n v="49.7"/>
    <n v="0.1"/>
    <n v="21.96"/>
    <x v="425"/>
    <n v="219.60000000000002"/>
    <n v="227.7"/>
    <n v="0.50905432595573441"/>
  </r>
  <r>
    <n v="2541"/>
    <d v="2026-03-25T00:00:00"/>
    <n v="2026"/>
    <x v="2"/>
    <x v="0"/>
    <x v="1"/>
    <x v="12"/>
    <x v="0"/>
    <s v="Returning"/>
    <x v="2"/>
    <s v="Packing Cube Set"/>
    <n v="2"/>
    <n v="46.61"/>
    <n v="0"/>
    <n v="17.97"/>
    <x v="426"/>
    <n v="35.94"/>
    <n v="57.28"/>
    <n v="0.61446041621969538"/>
  </r>
  <r>
    <n v="4264"/>
    <d v="2026-03-25T00:00:00"/>
    <n v="2026"/>
    <x v="2"/>
    <x v="0"/>
    <x v="2"/>
    <x v="5"/>
    <x v="0"/>
    <s v="New"/>
    <x v="2"/>
    <s v="Packing Cube Set"/>
    <n v="1"/>
    <n v="47.61"/>
    <n v="0"/>
    <n v="18.89"/>
    <x v="427"/>
    <n v="18.89"/>
    <n v="28.72"/>
    <n v="0.60323461457676952"/>
  </r>
  <r>
    <n v="4311"/>
    <d v="2026-03-25T00:00:00"/>
    <n v="2026"/>
    <x v="2"/>
    <x v="0"/>
    <x v="2"/>
    <x v="2"/>
    <x v="0"/>
    <s v="New"/>
    <x v="0"/>
    <s v="Compact Repair Kit"/>
    <n v="2"/>
    <n v="40.880000000000003"/>
    <n v="0.05"/>
    <n v="16.39"/>
    <x v="428"/>
    <n v="32.78"/>
    <n v="44.891999999999996"/>
    <n v="0.57796889483983926"/>
  </r>
  <r>
    <n v="4796"/>
    <d v="2026-03-25T00:00:00"/>
    <n v="2026"/>
    <x v="2"/>
    <x v="0"/>
    <x v="1"/>
    <x v="12"/>
    <x v="0"/>
    <s v="New"/>
    <x v="4"/>
    <s v="Resistance Band Set"/>
    <n v="2"/>
    <n v="39.409999999999997"/>
    <n v="0.15"/>
    <n v="14.91"/>
    <x v="429"/>
    <n v="29.82"/>
    <n v="37.176999999999985"/>
    <n v="0.55490544352732207"/>
  </r>
  <r>
    <n v="89"/>
    <d v="2026-03-26T00:00:00"/>
    <n v="2026"/>
    <x v="2"/>
    <x v="0"/>
    <x v="2"/>
    <x v="10"/>
    <x v="0"/>
    <s v="Returning"/>
    <x v="0"/>
    <s v="Compact Repair Kit"/>
    <n v="1"/>
    <n v="40.82"/>
    <n v="0.05"/>
    <n v="16.940000000000001"/>
    <x v="430"/>
    <n v="16.940000000000001"/>
    <n v="21.838999999999995"/>
    <n v="0.56316563088269411"/>
  </r>
  <r>
    <n v="487"/>
    <d v="2026-03-26T00:00:00"/>
    <n v="2026"/>
    <x v="2"/>
    <x v="0"/>
    <x v="3"/>
    <x v="8"/>
    <x v="2"/>
    <s v="Business"/>
    <x v="2"/>
    <s v="Insulated Bottle"/>
    <n v="3"/>
    <n v="36.979999999999997"/>
    <n v="0.1"/>
    <n v="13.65"/>
    <x v="431"/>
    <n v="40.950000000000003"/>
    <n v="58.896000000000001"/>
    <n v="0.58986839733189111"/>
  </r>
  <r>
    <n v="1476"/>
    <d v="2026-03-26T00:00:00"/>
    <n v="2026"/>
    <x v="2"/>
    <x v="0"/>
    <x v="1"/>
    <x v="12"/>
    <x v="3"/>
    <s v="New"/>
    <x v="2"/>
    <s v="Insulated Bottle"/>
    <n v="1"/>
    <n v="35.700000000000003"/>
    <n v="0.05"/>
    <n v="13.91"/>
    <x v="432"/>
    <n v="13.91"/>
    <n v="20.004999999999999"/>
    <n v="0.58985699542975079"/>
  </r>
  <r>
    <n v="2145"/>
    <d v="2026-03-26T00:00:00"/>
    <n v="2026"/>
    <x v="2"/>
    <x v="0"/>
    <x v="3"/>
    <x v="8"/>
    <x v="2"/>
    <s v="Returning"/>
    <x v="0"/>
    <s v="Compact Repair Kit"/>
    <n v="1"/>
    <n v="39.53"/>
    <n v="0.05"/>
    <n v="17.170000000000002"/>
    <x v="433"/>
    <n v="17.170000000000002"/>
    <n v="20.383499999999998"/>
    <n v="0.54278562584046752"/>
  </r>
  <r>
    <n v="2999"/>
    <d v="2026-03-26T00:00:00"/>
    <n v="2026"/>
    <x v="2"/>
    <x v="0"/>
    <x v="2"/>
    <x v="3"/>
    <x v="2"/>
    <s v="Returning"/>
    <x v="2"/>
    <s v="Insulated Bottle"/>
    <n v="2"/>
    <n v="35.75"/>
    <n v="0"/>
    <n v="13.28"/>
    <x v="100"/>
    <n v="26.56"/>
    <n v="44.94"/>
    <n v="0.62853146853146846"/>
  </r>
  <r>
    <n v="4464"/>
    <d v="2026-03-26T00:00:00"/>
    <n v="2026"/>
    <x v="2"/>
    <x v="0"/>
    <x v="2"/>
    <x v="2"/>
    <x v="0"/>
    <s v="Business"/>
    <x v="4"/>
    <s v="Training Mat"/>
    <n v="2"/>
    <n v="50.17"/>
    <n v="0"/>
    <n v="22.37"/>
    <x v="434"/>
    <n v="44.74"/>
    <n v="55.6"/>
    <n v="0.55411600558102447"/>
  </r>
  <r>
    <n v="4978"/>
    <d v="2026-03-26T00:00:00"/>
    <n v="2026"/>
    <x v="2"/>
    <x v="0"/>
    <x v="0"/>
    <x v="9"/>
    <x v="0"/>
    <s v="New"/>
    <x v="4"/>
    <s v="Resistance Band Set"/>
    <n v="5"/>
    <n v="41.32"/>
    <n v="0"/>
    <n v="15.09"/>
    <x v="435"/>
    <n v="75.45"/>
    <n v="131.14999999999998"/>
    <n v="0.63480154888673757"/>
  </r>
  <r>
    <n v="130"/>
    <d v="2026-03-27T00:00:00"/>
    <n v="2026"/>
    <x v="2"/>
    <x v="0"/>
    <x v="3"/>
    <x v="7"/>
    <x v="3"/>
    <s v="New"/>
    <x v="1"/>
    <s v="Summit Backpack 45L"/>
    <n v="3"/>
    <n v="152.4"/>
    <n v="0.05"/>
    <n v="79.97"/>
    <x v="436"/>
    <n v="239.91"/>
    <n v="194.43000000000004"/>
    <n v="0.44764470230694853"/>
  </r>
  <r>
    <n v="848"/>
    <d v="2026-03-27T00:00:00"/>
    <n v="2026"/>
    <x v="2"/>
    <x v="0"/>
    <x v="0"/>
    <x v="0"/>
    <x v="0"/>
    <s v="New"/>
    <x v="4"/>
    <s v="Recovery Roller"/>
    <n v="1"/>
    <n v="36.299999999999997"/>
    <n v="0"/>
    <n v="14.1"/>
    <x v="437"/>
    <n v="14.1"/>
    <n v="22.199999999999996"/>
    <n v="0.61157024793388426"/>
  </r>
  <r>
    <n v="1359"/>
    <d v="2026-03-27T00:00:00"/>
    <n v="2026"/>
    <x v="2"/>
    <x v="0"/>
    <x v="2"/>
    <x v="5"/>
    <x v="0"/>
    <s v="Returning"/>
    <x v="2"/>
    <s v="Packing Cube Set"/>
    <n v="3"/>
    <n v="46.24"/>
    <n v="0.1"/>
    <n v="18.2"/>
    <x v="438"/>
    <n v="54.599999999999994"/>
    <n v="70.248000000000005"/>
    <n v="0.56266820453671673"/>
  </r>
  <r>
    <n v="2379"/>
    <d v="2026-03-27T00:00:00"/>
    <n v="2026"/>
    <x v="2"/>
    <x v="0"/>
    <x v="0"/>
    <x v="0"/>
    <x v="2"/>
    <s v="Returning"/>
    <x v="2"/>
    <s v="Travel Backpack 35L"/>
    <n v="2"/>
    <n v="165.58"/>
    <n v="0"/>
    <n v="86.16"/>
    <x v="439"/>
    <n v="172.32"/>
    <n v="158.84000000000003"/>
    <n v="0.47964730039859893"/>
  </r>
  <r>
    <n v="2987"/>
    <d v="2026-03-27T00:00:00"/>
    <n v="2026"/>
    <x v="2"/>
    <x v="0"/>
    <x v="0"/>
    <x v="9"/>
    <x v="0"/>
    <s v="Returning"/>
    <x v="3"/>
    <s v="Compact Sleeping Bag"/>
    <n v="4"/>
    <n v="121.49"/>
    <n v="0"/>
    <n v="62.01"/>
    <x v="440"/>
    <n v="248.04"/>
    <n v="237.92"/>
    <n v="0.4895876203802782"/>
  </r>
  <r>
    <n v="3121"/>
    <d v="2026-03-27T00:00:00"/>
    <n v="2026"/>
    <x v="2"/>
    <x v="0"/>
    <x v="1"/>
    <x v="12"/>
    <x v="2"/>
    <s v="New"/>
    <x v="0"/>
    <s v="Commuter Helmet"/>
    <n v="5"/>
    <n v="81.84"/>
    <n v="0.1"/>
    <n v="42.7"/>
    <x v="441"/>
    <n v="213.5"/>
    <n v="154.78000000000003"/>
    <n v="0.42027804931030743"/>
  </r>
  <r>
    <n v="4445"/>
    <d v="2026-03-27T00:00:00"/>
    <n v="2026"/>
    <x v="2"/>
    <x v="0"/>
    <x v="1"/>
    <x v="11"/>
    <x v="0"/>
    <s v="New"/>
    <x v="1"/>
    <s v="Summit Backpack 45L"/>
    <n v="1"/>
    <n v="151.47999999999999"/>
    <n v="0"/>
    <n v="79.41"/>
    <x v="442"/>
    <n v="79.41"/>
    <n v="72.069999999999993"/>
    <n v="0.47577237919197252"/>
  </r>
  <r>
    <n v="441"/>
    <d v="2026-03-28T00:00:00"/>
    <n v="2026"/>
    <x v="2"/>
    <x v="0"/>
    <x v="0"/>
    <x v="15"/>
    <x v="2"/>
    <s v="New"/>
    <x v="4"/>
    <s v="Training Mat"/>
    <n v="1"/>
    <n v="51.02"/>
    <n v="0.05"/>
    <n v="21.94"/>
    <x v="443"/>
    <n v="21.94"/>
    <n v="26.529"/>
    <n v="0.54733953661102974"/>
  </r>
  <r>
    <n v="4608"/>
    <d v="2026-03-28T00:00:00"/>
    <n v="2026"/>
    <x v="2"/>
    <x v="0"/>
    <x v="2"/>
    <x v="2"/>
    <x v="1"/>
    <s v="Business"/>
    <x v="0"/>
    <s v="Compact Repair Kit"/>
    <n v="8"/>
    <n v="40.86"/>
    <n v="0.1"/>
    <n v="16.34"/>
    <x v="444"/>
    <n v="130.72"/>
    <n v="163.47200000000001"/>
    <n v="0.55566432805786703"/>
  </r>
  <r>
    <n v="4914"/>
    <d v="2026-03-28T00:00:00"/>
    <n v="2026"/>
    <x v="2"/>
    <x v="0"/>
    <x v="0"/>
    <x v="9"/>
    <x v="0"/>
    <s v="New"/>
    <x v="2"/>
    <s v="Travel Backpack 35L"/>
    <n v="5"/>
    <n v="163.33000000000001"/>
    <n v="0"/>
    <n v="87.05"/>
    <x v="445"/>
    <n v="435.25"/>
    <n v="381.40000000000009"/>
    <n v="0.46702993938651816"/>
  </r>
  <r>
    <n v="860"/>
    <d v="2026-03-29T00:00:00"/>
    <n v="2026"/>
    <x v="2"/>
    <x v="0"/>
    <x v="1"/>
    <x v="14"/>
    <x v="3"/>
    <s v="New"/>
    <x v="1"/>
    <s v="Hiking Daypack 20L"/>
    <n v="1"/>
    <n v="90.27"/>
    <n v="0"/>
    <n v="46.38"/>
    <x v="446"/>
    <n v="46.38"/>
    <n v="43.889999999999993"/>
    <n v="0.48620804253904948"/>
  </r>
  <r>
    <n v="920"/>
    <d v="2026-03-29T00:00:00"/>
    <n v="2026"/>
    <x v="2"/>
    <x v="0"/>
    <x v="0"/>
    <x v="9"/>
    <x v="1"/>
    <s v="Business"/>
    <x v="2"/>
    <s v="Carry-On Duffel"/>
    <n v="12"/>
    <n v="131.31"/>
    <n v="0.05"/>
    <n v="68.459999999999994"/>
    <x v="447"/>
    <n v="821.52"/>
    <n v="675.41399999999999"/>
    <n v="0.45119824922140855"/>
  </r>
  <r>
    <n v="1700"/>
    <d v="2026-03-29T00:00:00"/>
    <n v="2026"/>
    <x v="2"/>
    <x v="0"/>
    <x v="1"/>
    <x v="12"/>
    <x v="3"/>
    <s v="New"/>
    <x v="2"/>
    <s v="Travel Backpack 35L"/>
    <n v="1"/>
    <n v="167.27"/>
    <n v="0.05"/>
    <n v="88.19"/>
    <x v="448"/>
    <n v="88.19"/>
    <n v="70.716499999999996"/>
    <n v="0.44501955552478972"/>
  </r>
  <r>
    <n v="1768"/>
    <d v="2026-03-29T00:00:00"/>
    <n v="2026"/>
    <x v="2"/>
    <x v="0"/>
    <x v="1"/>
    <x v="12"/>
    <x v="3"/>
    <s v="Returning"/>
    <x v="1"/>
    <s v="Trekking Poles"/>
    <n v="4"/>
    <n v="70.510000000000005"/>
    <n v="0"/>
    <n v="31.93"/>
    <x v="449"/>
    <n v="127.72"/>
    <n v="154.32000000000002"/>
    <n v="0.54715643171181394"/>
  </r>
  <r>
    <n v="1876"/>
    <d v="2026-03-29T00:00:00"/>
    <n v="2026"/>
    <x v="2"/>
    <x v="0"/>
    <x v="1"/>
    <x v="6"/>
    <x v="1"/>
    <s v="New"/>
    <x v="0"/>
    <s v="Cycling Pack 12L"/>
    <n v="12"/>
    <n v="101.06"/>
    <n v="0.1"/>
    <n v="50.59"/>
    <x v="450"/>
    <n v="607.08000000000004"/>
    <n v="484.36800000000005"/>
    <n v="0.4437847703234602"/>
  </r>
  <r>
    <n v="2453"/>
    <d v="2026-03-29T00:00:00"/>
    <n v="2026"/>
    <x v="2"/>
    <x v="0"/>
    <x v="3"/>
    <x v="8"/>
    <x v="0"/>
    <s v="Business"/>
    <x v="0"/>
    <s v="Commuter Helmet"/>
    <n v="2"/>
    <n v="79.849999999999994"/>
    <n v="0.05"/>
    <n v="43.78"/>
    <x v="451"/>
    <n v="87.56"/>
    <n v="64.154999999999973"/>
    <n v="0.42286524074745402"/>
  </r>
  <r>
    <n v="2676"/>
    <d v="2026-03-29T00:00:00"/>
    <n v="2026"/>
    <x v="2"/>
    <x v="0"/>
    <x v="2"/>
    <x v="5"/>
    <x v="2"/>
    <s v="New"/>
    <x v="3"/>
    <s v="Trail Tent 2P"/>
    <n v="4"/>
    <n v="191.99"/>
    <n v="0"/>
    <n v="104.44"/>
    <x v="452"/>
    <n v="417.76"/>
    <n v="350.20000000000005"/>
    <n v="0.45601333402781397"/>
  </r>
  <r>
    <n v="2800"/>
    <d v="2026-03-29T00:00:00"/>
    <n v="2026"/>
    <x v="2"/>
    <x v="0"/>
    <x v="1"/>
    <x v="11"/>
    <x v="0"/>
    <s v="New"/>
    <x v="0"/>
    <s v="Trail Bike Light"/>
    <n v="1"/>
    <n v="49.81"/>
    <n v="0.05"/>
    <n v="23.12"/>
    <x v="453"/>
    <n v="23.12"/>
    <n v="24.199499999999997"/>
    <n v="0.51140650260463438"/>
  </r>
  <r>
    <n v="2857"/>
    <d v="2026-03-29T00:00:00"/>
    <n v="2026"/>
    <x v="2"/>
    <x v="0"/>
    <x v="0"/>
    <x v="15"/>
    <x v="2"/>
    <s v="New"/>
    <x v="4"/>
    <s v="Resistance Band Set"/>
    <n v="1"/>
    <n v="40.39"/>
    <n v="0.1"/>
    <n v="14.97"/>
    <x v="454"/>
    <n v="14.97"/>
    <n v="21.381"/>
    <n v="0.58818189320788972"/>
  </r>
  <r>
    <n v="3584"/>
    <d v="2026-03-29T00:00:00"/>
    <n v="2026"/>
    <x v="2"/>
    <x v="0"/>
    <x v="0"/>
    <x v="0"/>
    <x v="0"/>
    <s v="Returning"/>
    <x v="2"/>
    <s v="Insulated Bottle"/>
    <n v="1"/>
    <n v="35.700000000000003"/>
    <n v="0.05"/>
    <n v="13.85"/>
    <x v="432"/>
    <n v="13.85"/>
    <n v="20.064999999999998"/>
    <n v="0.59162612413386406"/>
  </r>
  <r>
    <n v="3669"/>
    <d v="2026-03-29T00:00:00"/>
    <n v="2026"/>
    <x v="2"/>
    <x v="0"/>
    <x v="2"/>
    <x v="10"/>
    <x v="3"/>
    <s v="Returning"/>
    <x v="3"/>
    <s v="Portable Camp Stove"/>
    <n v="1"/>
    <n v="80.09"/>
    <n v="0"/>
    <n v="40.61"/>
    <x v="455"/>
    <n v="40.61"/>
    <n v="39.480000000000004"/>
    <n v="0.49294543638406796"/>
  </r>
  <r>
    <n v="4787"/>
    <d v="2026-03-29T00:00:00"/>
    <n v="2026"/>
    <x v="2"/>
    <x v="0"/>
    <x v="3"/>
    <x v="13"/>
    <x v="3"/>
    <s v="New"/>
    <x v="1"/>
    <s v="Trail Boots"/>
    <n v="1"/>
    <n v="142.87"/>
    <n v="0.1"/>
    <n v="77.33"/>
    <x v="456"/>
    <n v="77.33"/>
    <n v="51.253"/>
    <n v="0.39859857057309289"/>
  </r>
  <r>
    <n v="769"/>
    <d v="2026-03-30T00:00:00"/>
    <n v="2026"/>
    <x v="2"/>
    <x v="0"/>
    <x v="3"/>
    <x v="8"/>
    <x v="0"/>
    <s v="Returning"/>
    <x v="4"/>
    <s v="Resistance Band Set"/>
    <n v="1"/>
    <n v="40.53"/>
    <n v="0"/>
    <n v="14.32"/>
    <x v="457"/>
    <n v="14.32"/>
    <n v="26.21"/>
    <n v="0.64668147051566738"/>
  </r>
  <r>
    <n v="1184"/>
    <d v="2026-03-30T00:00:00"/>
    <n v="2026"/>
    <x v="2"/>
    <x v="0"/>
    <x v="3"/>
    <x v="8"/>
    <x v="0"/>
    <s v="Returning"/>
    <x v="0"/>
    <s v="Trail Bike Light"/>
    <n v="1"/>
    <n v="49.46"/>
    <n v="0"/>
    <n v="23.04"/>
    <x v="458"/>
    <n v="23.04"/>
    <n v="26.42"/>
    <n v="0.53416902547513145"/>
  </r>
  <r>
    <n v="1498"/>
    <d v="2026-03-30T00:00:00"/>
    <n v="2026"/>
    <x v="2"/>
    <x v="0"/>
    <x v="1"/>
    <x v="14"/>
    <x v="3"/>
    <s v="Business"/>
    <x v="1"/>
    <s v="Trail Boots"/>
    <n v="3"/>
    <n v="142.46"/>
    <n v="0"/>
    <n v="79.650000000000006"/>
    <x v="459"/>
    <n v="238.95000000000002"/>
    <n v="188.42999999999998"/>
    <n v="0.44089569001825069"/>
  </r>
  <r>
    <n v="2054"/>
    <d v="2026-03-30T00:00:00"/>
    <n v="2026"/>
    <x v="2"/>
    <x v="0"/>
    <x v="3"/>
    <x v="13"/>
    <x v="1"/>
    <s v="Business"/>
    <x v="1"/>
    <s v="Trail Boots"/>
    <n v="6"/>
    <n v="142.18"/>
    <n v="0.05"/>
    <n v="80.94"/>
    <x v="460"/>
    <n v="485.64"/>
    <n v="324.78600000000006"/>
    <n v="0.40075960050640036"/>
  </r>
  <r>
    <n v="2294"/>
    <d v="2026-03-30T00:00:00"/>
    <n v="2026"/>
    <x v="2"/>
    <x v="0"/>
    <x v="1"/>
    <x v="14"/>
    <x v="0"/>
    <s v="New"/>
    <x v="4"/>
    <s v="Resistance Band Set"/>
    <n v="2"/>
    <n v="41.04"/>
    <n v="0"/>
    <n v="15.03"/>
    <x v="461"/>
    <n v="30.06"/>
    <n v="52.019999999999996"/>
    <n v="0.63377192982456132"/>
  </r>
  <r>
    <n v="2892"/>
    <d v="2026-03-30T00:00:00"/>
    <n v="2026"/>
    <x v="2"/>
    <x v="0"/>
    <x v="1"/>
    <x v="12"/>
    <x v="0"/>
    <s v="Returning"/>
    <x v="1"/>
    <s v="Trail Boots"/>
    <n v="2"/>
    <n v="145.06"/>
    <n v="0.15"/>
    <n v="77.08"/>
    <x v="462"/>
    <n v="154.16"/>
    <n v="92.442000000000007"/>
    <n v="0.37486313979610875"/>
  </r>
  <r>
    <n v="3145"/>
    <d v="2026-03-30T00:00:00"/>
    <n v="2026"/>
    <x v="2"/>
    <x v="0"/>
    <x v="1"/>
    <x v="11"/>
    <x v="0"/>
    <s v="Returning"/>
    <x v="2"/>
    <s v="Carry-On Duffel"/>
    <n v="1"/>
    <n v="130.72999999999999"/>
    <n v="0"/>
    <n v="66.17"/>
    <x v="463"/>
    <n v="66.17"/>
    <n v="64.559999999999988"/>
    <n v="0.4938422703281572"/>
  </r>
  <r>
    <n v="3925"/>
    <d v="2026-03-30T00:00:00"/>
    <n v="2026"/>
    <x v="2"/>
    <x v="0"/>
    <x v="3"/>
    <x v="13"/>
    <x v="0"/>
    <s v="Business"/>
    <x v="4"/>
    <s v="Recovery Roller"/>
    <n v="2"/>
    <n v="36.630000000000003"/>
    <n v="0"/>
    <n v="14.31"/>
    <x v="464"/>
    <n v="28.62"/>
    <n v="44.64"/>
    <n v="0.60933660933660927"/>
  </r>
  <r>
    <n v="2722"/>
    <d v="2026-03-31T00:00:00"/>
    <n v="2026"/>
    <x v="2"/>
    <x v="0"/>
    <x v="3"/>
    <x v="13"/>
    <x v="3"/>
    <s v="New"/>
    <x v="0"/>
    <s v="Trail Bike Light"/>
    <n v="1"/>
    <n v="50.99"/>
    <n v="0.1"/>
    <n v="21.86"/>
    <x v="465"/>
    <n v="21.86"/>
    <n v="24.031000000000006"/>
    <n v="0.52365387548756848"/>
  </r>
  <r>
    <n v="2767"/>
    <d v="2026-03-31T00:00:00"/>
    <n v="2026"/>
    <x v="2"/>
    <x v="0"/>
    <x v="1"/>
    <x v="6"/>
    <x v="0"/>
    <s v="Returning"/>
    <x v="2"/>
    <s v="Carry-On Duffel"/>
    <n v="4"/>
    <n v="134.18"/>
    <n v="0"/>
    <n v="66.430000000000007"/>
    <x v="466"/>
    <n v="265.72000000000003"/>
    <n v="271"/>
    <n v="0.5049187658369354"/>
  </r>
  <r>
    <n v="3794"/>
    <d v="2026-03-31T00:00:00"/>
    <n v="2026"/>
    <x v="2"/>
    <x v="0"/>
    <x v="1"/>
    <x v="12"/>
    <x v="2"/>
    <s v="Business"/>
    <x v="4"/>
    <s v="Training Mat"/>
    <n v="2"/>
    <n v="50.86"/>
    <n v="0.1"/>
    <n v="21.76"/>
    <x v="467"/>
    <n v="43.52"/>
    <n v="48.027999999999999"/>
    <n v="0.52462096386595003"/>
  </r>
  <r>
    <n v="3880"/>
    <d v="2026-03-31T00:00:00"/>
    <n v="2026"/>
    <x v="2"/>
    <x v="0"/>
    <x v="1"/>
    <x v="12"/>
    <x v="1"/>
    <s v="Business"/>
    <x v="3"/>
    <s v="Compact Sleeping Bag"/>
    <n v="12"/>
    <n v="124.86"/>
    <n v="0.1"/>
    <n v="60.82"/>
    <x v="468"/>
    <n v="729.84"/>
    <n v="618.64800000000002"/>
    <n v="0.45877160197198641"/>
  </r>
  <r>
    <n v="422"/>
    <d v="2026-04-01T00:00:00"/>
    <n v="2026"/>
    <x v="3"/>
    <x v="1"/>
    <x v="3"/>
    <x v="4"/>
    <x v="0"/>
    <s v="Business"/>
    <x v="0"/>
    <s v="Commuter Helmet"/>
    <n v="1"/>
    <n v="81.760000000000005"/>
    <n v="0.1"/>
    <n v="42.78"/>
    <x v="469"/>
    <n v="42.78"/>
    <n v="30.804000000000002"/>
    <n v="0.4186236138290933"/>
  </r>
  <r>
    <n v="495"/>
    <d v="2026-04-01T00:00:00"/>
    <n v="2026"/>
    <x v="3"/>
    <x v="1"/>
    <x v="1"/>
    <x v="14"/>
    <x v="2"/>
    <s v="Business"/>
    <x v="2"/>
    <s v="Carry-On Duffel"/>
    <n v="1"/>
    <n v="134.65"/>
    <n v="0"/>
    <n v="68.19"/>
    <x v="470"/>
    <n v="68.19"/>
    <n v="66.460000000000008"/>
    <n v="0.49357593761604163"/>
  </r>
  <r>
    <n v="1517"/>
    <d v="2026-04-01T00:00:00"/>
    <n v="2026"/>
    <x v="3"/>
    <x v="1"/>
    <x v="2"/>
    <x v="16"/>
    <x v="0"/>
    <s v="Business"/>
    <x v="0"/>
    <s v="Compact Repair Kit"/>
    <n v="1"/>
    <n v="41.21"/>
    <n v="0"/>
    <n v="16.34"/>
    <x v="471"/>
    <n v="16.34"/>
    <n v="24.87"/>
    <n v="0.60349429750060668"/>
  </r>
  <r>
    <n v="2391"/>
    <d v="2026-04-01T00:00:00"/>
    <n v="2026"/>
    <x v="3"/>
    <x v="1"/>
    <x v="1"/>
    <x v="12"/>
    <x v="0"/>
    <s v="Returning"/>
    <x v="4"/>
    <s v="Resistance Band Set"/>
    <n v="2"/>
    <n v="40.590000000000003"/>
    <n v="0"/>
    <n v="15.01"/>
    <x v="472"/>
    <n v="30.02"/>
    <n v="51.160000000000011"/>
    <n v="0.63020448386302053"/>
  </r>
  <r>
    <n v="3809"/>
    <d v="2026-04-01T00:00:00"/>
    <n v="2026"/>
    <x v="3"/>
    <x v="1"/>
    <x v="0"/>
    <x v="15"/>
    <x v="0"/>
    <s v="New"/>
    <x v="3"/>
    <s v="Compact Sleeping Bag"/>
    <n v="3"/>
    <n v="124.08"/>
    <n v="0.05"/>
    <n v="62.41"/>
    <x v="473"/>
    <n v="187.23"/>
    <n v="166.398"/>
    <n v="0.47054531880959655"/>
  </r>
  <r>
    <n v="3958"/>
    <d v="2026-04-01T00:00:00"/>
    <n v="2026"/>
    <x v="3"/>
    <x v="1"/>
    <x v="1"/>
    <x v="1"/>
    <x v="0"/>
    <s v="Returning"/>
    <x v="3"/>
    <s v="Compact Sleeping Bag"/>
    <n v="2"/>
    <n v="125.35"/>
    <n v="0.15"/>
    <n v="60.73"/>
    <x v="474"/>
    <n v="121.46"/>
    <n v="91.635000000000005"/>
    <n v="0.43001947488209485"/>
  </r>
  <r>
    <n v="4418"/>
    <d v="2026-04-01T00:00:00"/>
    <n v="2026"/>
    <x v="3"/>
    <x v="1"/>
    <x v="1"/>
    <x v="14"/>
    <x v="3"/>
    <s v="New"/>
    <x v="4"/>
    <s v="Recovery Roller"/>
    <n v="3"/>
    <n v="36.090000000000003"/>
    <n v="0"/>
    <n v="14.03"/>
    <x v="475"/>
    <n v="42.089999999999996"/>
    <n v="66.180000000000007"/>
    <n v="0.61124965364366857"/>
  </r>
  <r>
    <n v="4693"/>
    <d v="2026-04-01T00:00:00"/>
    <n v="2026"/>
    <x v="3"/>
    <x v="1"/>
    <x v="1"/>
    <x v="12"/>
    <x v="1"/>
    <s v="Business"/>
    <x v="1"/>
    <s v="Hiking Daypack 20L"/>
    <n v="15"/>
    <n v="94.33"/>
    <n v="0.1"/>
    <n v="44.38"/>
    <x v="476"/>
    <n v="665.7"/>
    <n v="607.75500000000011"/>
    <n v="0.47724890161018652"/>
  </r>
  <r>
    <n v="193"/>
    <d v="2026-04-02T00:00:00"/>
    <n v="2026"/>
    <x v="3"/>
    <x v="1"/>
    <x v="3"/>
    <x v="4"/>
    <x v="2"/>
    <s v="Returning"/>
    <x v="2"/>
    <s v="Insulated Bottle"/>
    <n v="1"/>
    <n v="35.6"/>
    <n v="0.1"/>
    <n v="13.39"/>
    <x v="477"/>
    <n v="13.39"/>
    <n v="18.649999999999999"/>
    <n v="0.58208489388264661"/>
  </r>
  <r>
    <n v="2246"/>
    <d v="2026-04-02T00:00:00"/>
    <n v="2026"/>
    <x v="3"/>
    <x v="1"/>
    <x v="1"/>
    <x v="12"/>
    <x v="3"/>
    <s v="Returning"/>
    <x v="0"/>
    <s v="Trail Bike Light"/>
    <n v="1"/>
    <n v="50.17"/>
    <n v="0"/>
    <n v="21.95"/>
    <x v="478"/>
    <n v="21.95"/>
    <n v="28.220000000000002"/>
    <n v="0.56248754235598963"/>
  </r>
  <r>
    <n v="2556"/>
    <d v="2026-04-02T00:00:00"/>
    <n v="2026"/>
    <x v="3"/>
    <x v="1"/>
    <x v="3"/>
    <x v="8"/>
    <x v="0"/>
    <s v="Returning"/>
    <x v="1"/>
    <s v="Trekking Poles"/>
    <n v="2"/>
    <n v="72.900000000000006"/>
    <n v="0"/>
    <n v="31.52"/>
    <x v="479"/>
    <n v="63.04"/>
    <n v="82.760000000000019"/>
    <n v="0.5676268861454048"/>
  </r>
  <r>
    <n v="169"/>
    <d v="2026-04-03T00:00:00"/>
    <n v="2026"/>
    <x v="3"/>
    <x v="1"/>
    <x v="2"/>
    <x v="16"/>
    <x v="0"/>
    <s v="New"/>
    <x v="1"/>
    <s v="Hiking Daypack 20L"/>
    <n v="2"/>
    <n v="93.48"/>
    <n v="0"/>
    <n v="45.15"/>
    <x v="480"/>
    <n v="90.3"/>
    <n v="96.660000000000011"/>
    <n v="0.51700898587933253"/>
  </r>
  <r>
    <n v="877"/>
    <d v="2026-04-03T00:00:00"/>
    <n v="2026"/>
    <x v="3"/>
    <x v="1"/>
    <x v="1"/>
    <x v="12"/>
    <x v="0"/>
    <s v="New"/>
    <x v="3"/>
    <s v="Compact Sleeping Bag"/>
    <n v="1"/>
    <n v="123.63"/>
    <n v="0"/>
    <n v="58.88"/>
    <x v="481"/>
    <n v="58.88"/>
    <n v="64.75"/>
    <n v="0.52374019250990866"/>
  </r>
  <r>
    <n v="2023"/>
    <d v="2026-04-03T00:00:00"/>
    <n v="2026"/>
    <x v="3"/>
    <x v="1"/>
    <x v="1"/>
    <x v="12"/>
    <x v="0"/>
    <s v="New"/>
    <x v="2"/>
    <s v="Travel Backpack 35L"/>
    <n v="3"/>
    <n v="168.37"/>
    <n v="0"/>
    <n v="87.15"/>
    <x v="482"/>
    <n v="261.45000000000005"/>
    <n v="243.65999999999997"/>
    <n v="0.4823899744610084"/>
  </r>
  <r>
    <n v="2548"/>
    <d v="2026-04-03T00:00:00"/>
    <n v="2026"/>
    <x v="3"/>
    <x v="1"/>
    <x v="0"/>
    <x v="9"/>
    <x v="3"/>
    <s v="New"/>
    <x v="0"/>
    <s v="Trail Bike Light"/>
    <n v="4"/>
    <n v="51.68"/>
    <n v="0.05"/>
    <n v="23.09"/>
    <x v="483"/>
    <n v="92.36"/>
    <n v="104.02399999999999"/>
    <n v="0.52969692031937421"/>
  </r>
  <r>
    <n v="2602"/>
    <d v="2026-04-03T00:00:00"/>
    <n v="2026"/>
    <x v="3"/>
    <x v="1"/>
    <x v="1"/>
    <x v="12"/>
    <x v="3"/>
    <s v="New"/>
    <x v="0"/>
    <s v="Compact Repair Kit"/>
    <n v="1"/>
    <n v="40.159999999999997"/>
    <n v="0"/>
    <n v="16.77"/>
    <x v="484"/>
    <n v="16.77"/>
    <n v="23.389999999999997"/>
    <n v="0.58242031872509958"/>
  </r>
  <r>
    <n v="3229"/>
    <d v="2026-04-03T00:00:00"/>
    <n v="2026"/>
    <x v="3"/>
    <x v="1"/>
    <x v="3"/>
    <x v="13"/>
    <x v="2"/>
    <s v="Returning"/>
    <x v="2"/>
    <s v="Insulated Bottle"/>
    <n v="3"/>
    <n v="36.17"/>
    <n v="0.1"/>
    <n v="13.65"/>
    <x v="485"/>
    <n v="40.950000000000003"/>
    <n v="56.709000000000003"/>
    <n v="0.58068380794396834"/>
  </r>
  <r>
    <n v="3261"/>
    <d v="2026-04-03T00:00:00"/>
    <n v="2026"/>
    <x v="3"/>
    <x v="1"/>
    <x v="2"/>
    <x v="10"/>
    <x v="0"/>
    <s v="New"/>
    <x v="2"/>
    <s v="Carry-On Duffel"/>
    <n v="4"/>
    <n v="130.55000000000001"/>
    <n v="0"/>
    <n v="67.66"/>
    <x v="486"/>
    <n v="270.64"/>
    <n v="251.56000000000006"/>
    <n v="0.48173113749521262"/>
  </r>
  <r>
    <n v="3621"/>
    <d v="2026-04-03T00:00:00"/>
    <n v="2026"/>
    <x v="3"/>
    <x v="1"/>
    <x v="3"/>
    <x v="8"/>
    <x v="0"/>
    <s v="New"/>
    <x v="0"/>
    <s v="Cycling Pack 12L"/>
    <n v="2"/>
    <n v="102.63"/>
    <n v="0"/>
    <n v="50.19"/>
    <x v="487"/>
    <n v="100.38"/>
    <n v="104.88"/>
    <n v="0.51096170710318622"/>
  </r>
  <r>
    <n v="4681"/>
    <d v="2026-04-03T00:00:00"/>
    <n v="2026"/>
    <x v="3"/>
    <x v="1"/>
    <x v="3"/>
    <x v="13"/>
    <x v="3"/>
    <s v="Returning"/>
    <x v="0"/>
    <s v="Commuter Helmet"/>
    <n v="6"/>
    <n v="81.239999999999995"/>
    <n v="0"/>
    <n v="43.28"/>
    <x v="488"/>
    <n v="259.68"/>
    <n v="227.75999999999993"/>
    <n v="0.46725750861644505"/>
  </r>
  <r>
    <n v="4954"/>
    <d v="2026-04-03T00:00:00"/>
    <n v="2026"/>
    <x v="3"/>
    <x v="1"/>
    <x v="3"/>
    <x v="8"/>
    <x v="0"/>
    <s v="New"/>
    <x v="1"/>
    <s v="Trekking Poles"/>
    <n v="3"/>
    <n v="72.11"/>
    <n v="0.05"/>
    <n v="31.63"/>
    <x v="489"/>
    <n v="94.89"/>
    <n v="110.62349999999996"/>
    <n v="0.5382785072513484"/>
  </r>
  <r>
    <n v="1153"/>
    <d v="2026-04-04T00:00:00"/>
    <n v="2026"/>
    <x v="3"/>
    <x v="1"/>
    <x v="2"/>
    <x v="16"/>
    <x v="2"/>
    <s v="New"/>
    <x v="1"/>
    <s v="Hiking Daypack 20L"/>
    <n v="4"/>
    <n v="90.15"/>
    <n v="0"/>
    <n v="44.9"/>
    <x v="490"/>
    <n v="179.6"/>
    <n v="181.00000000000003"/>
    <n v="0.50194120909595119"/>
  </r>
  <r>
    <n v="1383"/>
    <d v="2026-04-04T00:00:00"/>
    <n v="2026"/>
    <x v="3"/>
    <x v="1"/>
    <x v="3"/>
    <x v="4"/>
    <x v="2"/>
    <s v="Returning"/>
    <x v="0"/>
    <s v="Trail Bike Light"/>
    <n v="1"/>
    <n v="50.7"/>
    <n v="0.05"/>
    <n v="21.85"/>
    <x v="491"/>
    <n v="21.85"/>
    <n v="26.314999999999998"/>
    <n v="0.54635108481262329"/>
  </r>
  <r>
    <n v="2583"/>
    <d v="2026-04-04T00:00:00"/>
    <n v="2026"/>
    <x v="3"/>
    <x v="1"/>
    <x v="0"/>
    <x v="0"/>
    <x v="0"/>
    <s v="Returning"/>
    <x v="4"/>
    <s v="Resistance Band Set"/>
    <n v="1"/>
    <n v="41.13"/>
    <n v="0"/>
    <n v="15.04"/>
    <x v="492"/>
    <n v="15.04"/>
    <n v="26.090000000000003"/>
    <n v="0.63433017262338931"/>
  </r>
  <r>
    <n v="4074"/>
    <d v="2026-04-04T00:00:00"/>
    <n v="2026"/>
    <x v="3"/>
    <x v="1"/>
    <x v="1"/>
    <x v="1"/>
    <x v="2"/>
    <s v="Returning"/>
    <x v="3"/>
    <s v="Compact Sleeping Bag"/>
    <n v="1"/>
    <n v="121.66"/>
    <n v="0"/>
    <n v="61.37"/>
    <x v="493"/>
    <n v="61.37"/>
    <n v="60.29"/>
    <n v="0.49556140062469178"/>
  </r>
  <r>
    <n v="4301"/>
    <d v="2026-04-04T00:00:00"/>
    <n v="2026"/>
    <x v="3"/>
    <x v="1"/>
    <x v="2"/>
    <x v="16"/>
    <x v="2"/>
    <s v="New"/>
    <x v="4"/>
    <s v="Weighted Vest"/>
    <n v="1"/>
    <n v="122.77"/>
    <n v="0.1"/>
    <n v="70.59"/>
    <x v="494"/>
    <n v="70.59"/>
    <n v="39.902999999999992"/>
    <n v="0.36113599956558329"/>
  </r>
  <r>
    <n v="4692"/>
    <d v="2026-04-04T00:00:00"/>
    <n v="2026"/>
    <x v="3"/>
    <x v="1"/>
    <x v="3"/>
    <x v="13"/>
    <x v="0"/>
    <s v="Returning"/>
    <x v="0"/>
    <s v="Trail Bike Light"/>
    <n v="1"/>
    <n v="49.96"/>
    <n v="0"/>
    <n v="22.13"/>
    <x v="495"/>
    <n v="22.13"/>
    <n v="27.830000000000002"/>
    <n v="0.55704563650920735"/>
  </r>
  <r>
    <n v="1951"/>
    <d v="2026-04-05T00:00:00"/>
    <n v="2026"/>
    <x v="3"/>
    <x v="1"/>
    <x v="3"/>
    <x v="8"/>
    <x v="3"/>
    <s v="Returning"/>
    <x v="1"/>
    <s v="Summit Backpack 45L"/>
    <n v="2"/>
    <n v="155.13"/>
    <n v="0.15"/>
    <n v="80.959999999999994"/>
    <x v="496"/>
    <n v="161.91999999999999"/>
    <n v="101.80100000000002"/>
    <n v="0.38601779911345707"/>
  </r>
  <r>
    <n v="2111"/>
    <d v="2026-04-05T00:00:00"/>
    <n v="2026"/>
    <x v="3"/>
    <x v="1"/>
    <x v="3"/>
    <x v="13"/>
    <x v="0"/>
    <s v="New"/>
    <x v="1"/>
    <s v="Trekking Poles"/>
    <n v="3"/>
    <n v="69.83"/>
    <n v="0.05"/>
    <n v="31.53"/>
    <x v="497"/>
    <n v="94.59"/>
    <n v="104.4255"/>
    <n v="0.52471038687941396"/>
  </r>
  <r>
    <n v="2933"/>
    <d v="2026-04-05T00:00:00"/>
    <n v="2026"/>
    <x v="3"/>
    <x v="1"/>
    <x v="1"/>
    <x v="6"/>
    <x v="2"/>
    <s v="Returning"/>
    <x v="2"/>
    <s v="Insulated Bottle"/>
    <n v="1"/>
    <n v="35.4"/>
    <n v="0"/>
    <n v="13.37"/>
    <x v="498"/>
    <n v="13.37"/>
    <n v="22.03"/>
    <n v="0.62231638418079105"/>
  </r>
  <r>
    <n v="3263"/>
    <d v="2026-04-05T00:00:00"/>
    <n v="2026"/>
    <x v="3"/>
    <x v="1"/>
    <x v="3"/>
    <x v="7"/>
    <x v="0"/>
    <s v="New"/>
    <x v="4"/>
    <s v="Training Mat"/>
    <n v="1"/>
    <n v="51.75"/>
    <n v="0.1"/>
    <n v="22.1"/>
    <x v="499"/>
    <n v="22.1"/>
    <n v="24.475000000000001"/>
    <n v="0.52549651100375738"/>
  </r>
  <r>
    <n v="4764"/>
    <d v="2026-04-05T00:00:00"/>
    <n v="2026"/>
    <x v="3"/>
    <x v="1"/>
    <x v="3"/>
    <x v="13"/>
    <x v="3"/>
    <s v="New"/>
    <x v="0"/>
    <s v="Compact Repair Kit"/>
    <n v="6"/>
    <n v="39.6"/>
    <n v="0.15"/>
    <n v="17.010000000000002"/>
    <x v="500"/>
    <n v="102.06"/>
    <n v="99.9"/>
    <n v="0.49465240641711233"/>
  </r>
  <r>
    <n v="28"/>
    <d v="2026-04-06T00:00:00"/>
    <n v="2026"/>
    <x v="3"/>
    <x v="1"/>
    <x v="1"/>
    <x v="6"/>
    <x v="2"/>
    <s v="New"/>
    <x v="4"/>
    <s v="Weighted Vest"/>
    <n v="2"/>
    <n v="125.94"/>
    <n v="0.05"/>
    <n v="70.94"/>
    <x v="501"/>
    <n v="141.88"/>
    <n v="97.405999999999977"/>
    <n v="0.40706936469329585"/>
  </r>
  <r>
    <n v="581"/>
    <d v="2026-04-06T00:00:00"/>
    <n v="2026"/>
    <x v="3"/>
    <x v="1"/>
    <x v="1"/>
    <x v="1"/>
    <x v="0"/>
    <s v="Returning"/>
    <x v="3"/>
    <s v="Compact Sleeping Bag"/>
    <n v="3"/>
    <n v="124.67"/>
    <n v="0"/>
    <n v="61.46"/>
    <x v="502"/>
    <n v="184.38"/>
    <n v="189.63"/>
    <n v="0.50701852891633914"/>
  </r>
  <r>
    <n v="643"/>
    <d v="2026-04-06T00:00:00"/>
    <n v="2026"/>
    <x v="3"/>
    <x v="1"/>
    <x v="3"/>
    <x v="8"/>
    <x v="0"/>
    <s v="Returning"/>
    <x v="1"/>
    <s v="Trekking Poles"/>
    <n v="2"/>
    <n v="72.260000000000005"/>
    <n v="0"/>
    <n v="33.21"/>
    <x v="503"/>
    <n v="66.42"/>
    <n v="78.100000000000009"/>
    <n v="0.54040963188486024"/>
  </r>
  <r>
    <n v="1907"/>
    <d v="2026-04-06T00:00:00"/>
    <n v="2026"/>
    <x v="3"/>
    <x v="1"/>
    <x v="1"/>
    <x v="12"/>
    <x v="1"/>
    <s v="Business"/>
    <x v="0"/>
    <s v="Trail Bike Light"/>
    <n v="10"/>
    <n v="50.64"/>
    <n v="0.2"/>
    <n v="22.99"/>
    <x v="504"/>
    <n v="229.89999999999998"/>
    <n v="175.22000000000003"/>
    <n v="0.43251382306477099"/>
  </r>
  <r>
    <n v="1950"/>
    <d v="2026-04-06T00:00:00"/>
    <n v="2026"/>
    <x v="3"/>
    <x v="1"/>
    <x v="0"/>
    <x v="9"/>
    <x v="0"/>
    <s v="New"/>
    <x v="1"/>
    <s v="Trekking Poles"/>
    <n v="1"/>
    <n v="73"/>
    <n v="0"/>
    <n v="32.4"/>
    <x v="505"/>
    <n v="32.4"/>
    <n v="40.6"/>
    <n v="0.55616438356164388"/>
  </r>
  <r>
    <n v="2443"/>
    <d v="2026-04-06T00:00:00"/>
    <n v="2026"/>
    <x v="3"/>
    <x v="1"/>
    <x v="0"/>
    <x v="15"/>
    <x v="0"/>
    <s v="Returning"/>
    <x v="2"/>
    <s v="Insulated Bottle"/>
    <n v="1"/>
    <n v="35.700000000000003"/>
    <n v="0"/>
    <n v="13.8"/>
    <x v="506"/>
    <n v="13.8"/>
    <n v="21.900000000000002"/>
    <n v="0.61344537815126055"/>
  </r>
  <r>
    <n v="2480"/>
    <d v="2026-04-06T00:00:00"/>
    <n v="2026"/>
    <x v="3"/>
    <x v="1"/>
    <x v="2"/>
    <x v="16"/>
    <x v="1"/>
    <s v="New"/>
    <x v="1"/>
    <s v="Summit Backpack 45L"/>
    <n v="8"/>
    <n v="152.41999999999999"/>
    <n v="0.05"/>
    <n v="80.11"/>
    <x v="507"/>
    <n v="640.88"/>
    <n v="517.51199999999983"/>
    <n v="0.44675032286134564"/>
  </r>
  <r>
    <n v="2515"/>
    <d v="2026-04-06T00:00:00"/>
    <n v="2026"/>
    <x v="3"/>
    <x v="1"/>
    <x v="3"/>
    <x v="8"/>
    <x v="0"/>
    <s v="Returning"/>
    <x v="0"/>
    <s v="Commuter Helmet"/>
    <n v="1"/>
    <n v="81.78"/>
    <n v="0"/>
    <n v="42.82"/>
    <x v="508"/>
    <n v="42.82"/>
    <n v="38.96"/>
    <n v="0.47640009782342874"/>
  </r>
  <r>
    <n v="2829"/>
    <d v="2026-04-06T00:00:00"/>
    <n v="2026"/>
    <x v="3"/>
    <x v="1"/>
    <x v="1"/>
    <x v="6"/>
    <x v="0"/>
    <s v="Business"/>
    <x v="0"/>
    <s v="Cycling Pack 12L"/>
    <n v="6"/>
    <n v="102.59"/>
    <n v="0.1"/>
    <n v="49.6"/>
    <x v="509"/>
    <n v="297.60000000000002"/>
    <n v="256.38599999999997"/>
    <n v="0.46280230908362302"/>
  </r>
  <r>
    <n v="4086"/>
    <d v="2026-04-06T00:00:00"/>
    <n v="2026"/>
    <x v="3"/>
    <x v="1"/>
    <x v="3"/>
    <x v="8"/>
    <x v="2"/>
    <s v="Returning"/>
    <x v="1"/>
    <s v="Summit Backpack 45L"/>
    <n v="2"/>
    <n v="152.44"/>
    <n v="0.15"/>
    <n v="76.680000000000007"/>
    <x v="510"/>
    <n v="153.36000000000001"/>
    <n v="105.78799999999995"/>
    <n v="0.4082146109559015"/>
  </r>
  <r>
    <n v="4512"/>
    <d v="2026-04-06T00:00:00"/>
    <n v="2026"/>
    <x v="3"/>
    <x v="1"/>
    <x v="1"/>
    <x v="1"/>
    <x v="0"/>
    <s v="New"/>
    <x v="2"/>
    <s v="Carry-On Duffel"/>
    <n v="6"/>
    <n v="136.29"/>
    <n v="0"/>
    <n v="68.209999999999994"/>
    <x v="511"/>
    <n v="409.26"/>
    <n v="408.48"/>
    <n v="0.49952307579426225"/>
  </r>
  <r>
    <n v="4837"/>
    <d v="2026-04-06T00:00:00"/>
    <n v="2026"/>
    <x v="3"/>
    <x v="1"/>
    <x v="0"/>
    <x v="9"/>
    <x v="1"/>
    <s v="Business"/>
    <x v="1"/>
    <s v="Summit Backpack 45L"/>
    <n v="4"/>
    <n v="157.51"/>
    <n v="0.2"/>
    <n v="79.209999999999994"/>
    <x v="512"/>
    <n v="316.83999999999997"/>
    <n v="187.19200000000001"/>
    <n v="0.37138911815122855"/>
  </r>
  <r>
    <n v="1580"/>
    <d v="2026-04-07T00:00:00"/>
    <n v="2026"/>
    <x v="3"/>
    <x v="1"/>
    <x v="2"/>
    <x v="3"/>
    <x v="0"/>
    <s v="New"/>
    <x v="3"/>
    <s v="Compact Sleeping Bag"/>
    <n v="2"/>
    <n v="120.5"/>
    <n v="0"/>
    <n v="61.42"/>
    <x v="513"/>
    <n v="122.84"/>
    <n v="118.16"/>
    <n v="0.49029045643153524"/>
  </r>
  <r>
    <n v="1962"/>
    <d v="2026-04-07T00:00:00"/>
    <n v="2026"/>
    <x v="3"/>
    <x v="1"/>
    <x v="0"/>
    <x v="0"/>
    <x v="0"/>
    <s v="Returning"/>
    <x v="1"/>
    <s v="Summit Backpack 45L"/>
    <n v="3"/>
    <n v="152.62"/>
    <n v="0.05"/>
    <n v="77.75"/>
    <x v="514"/>
    <n v="233.25"/>
    <n v="201.71699999999998"/>
    <n v="0.46375242259757637"/>
  </r>
  <r>
    <n v="2381"/>
    <d v="2026-04-07T00:00:00"/>
    <n v="2026"/>
    <x v="3"/>
    <x v="1"/>
    <x v="1"/>
    <x v="11"/>
    <x v="0"/>
    <s v="Returning"/>
    <x v="2"/>
    <s v="Carry-On Duffel"/>
    <n v="2"/>
    <n v="134.16"/>
    <n v="0.05"/>
    <n v="67.08"/>
    <x v="515"/>
    <n v="134.16"/>
    <n v="120.74399999999997"/>
    <n v="0.47368421052631576"/>
  </r>
  <r>
    <n v="2655"/>
    <d v="2026-04-07T00:00:00"/>
    <n v="2026"/>
    <x v="3"/>
    <x v="1"/>
    <x v="3"/>
    <x v="13"/>
    <x v="2"/>
    <s v="Business"/>
    <x v="0"/>
    <s v="Cycling Pack 12L"/>
    <n v="1"/>
    <n v="101.13"/>
    <n v="0"/>
    <n v="50.8"/>
    <x v="516"/>
    <n v="50.8"/>
    <n v="50.33"/>
    <n v="0.49767625828141998"/>
  </r>
  <r>
    <n v="2944"/>
    <d v="2026-04-07T00:00:00"/>
    <n v="2026"/>
    <x v="3"/>
    <x v="1"/>
    <x v="1"/>
    <x v="14"/>
    <x v="2"/>
    <s v="New"/>
    <x v="4"/>
    <s v="Training Mat"/>
    <n v="1"/>
    <n v="51.36"/>
    <n v="0"/>
    <n v="22.21"/>
    <x v="517"/>
    <n v="22.21"/>
    <n v="29.15"/>
    <n v="0.56756230529595009"/>
  </r>
  <r>
    <n v="4756"/>
    <d v="2026-04-07T00:00:00"/>
    <n v="2026"/>
    <x v="3"/>
    <x v="1"/>
    <x v="2"/>
    <x v="16"/>
    <x v="0"/>
    <s v="Business"/>
    <x v="1"/>
    <s v="Summit Backpack 45L"/>
    <n v="5"/>
    <n v="151.88"/>
    <n v="0"/>
    <n v="80.56"/>
    <x v="518"/>
    <n v="402.8"/>
    <n v="356.59999999999997"/>
    <n v="0.46958124835396364"/>
  </r>
  <r>
    <n v="52"/>
    <d v="2026-04-08T00:00:00"/>
    <n v="2026"/>
    <x v="3"/>
    <x v="1"/>
    <x v="1"/>
    <x v="12"/>
    <x v="0"/>
    <s v="New"/>
    <x v="2"/>
    <s v="Carry-On Duffel"/>
    <n v="2"/>
    <n v="133.59"/>
    <n v="0"/>
    <n v="66.83"/>
    <x v="519"/>
    <n v="133.66"/>
    <n v="133.52000000000001"/>
    <n v="0.49973800434164234"/>
  </r>
  <r>
    <n v="556"/>
    <d v="2026-04-08T00:00:00"/>
    <n v="2026"/>
    <x v="3"/>
    <x v="1"/>
    <x v="3"/>
    <x v="8"/>
    <x v="0"/>
    <s v="New"/>
    <x v="3"/>
    <s v="Compact Sleeping Bag"/>
    <n v="2"/>
    <n v="124.39"/>
    <n v="0"/>
    <n v="61.27"/>
    <x v="520"/>
    <n v="122.54"/>
    <n v="126.24"/>
    <n v="0.50743628909076288"/>
  </r>
  <r>
    <n v="1233"/>
    <d v="2026-04-08T00:00:00"/>
    <n v="2026"/>
    <x v="3"/>
    <x v="1"/>
    <x v="0"/>
    <x v="15"/>
    <x v="0"/>
    <s v="New"/>
    <x v="0"/>
    <s v="Trail Bike Light"/>
    <n v="5"/>
    <n v="50.22"/>
    <n v="0.1"/>
    <n v="22.31"/>
    <x v="521"/>
    <n v="111.55"/>
    <n v="114.44000000000001"/>
    <n v="0.50639408823399268"/>
  </r>
  <r>
    <n v="1492"/>
    <d v="2026-04-08T00:00:00"/>
    <n v="2026"/>
    <x v="3"/>
    <x v="1"/>
    <x v="1"/>
    <x v="14"/>
    <x v="0"/>
    <s v="Returning"/>
    <x v="0"/>
    <s v="Compact Repair Kit"/>
    <n v="2"/>
    <n v="41.08"/>
    <n v="0"/>
    <n v="16.79"/>
    <x v="522"/>
    <n v="33.58"/>
    <n v="48.58"/>
    <n v="0.59128529698149956"/>
  </r>
  <r>
    <n v="1619"/>
    <d v="2026-04-08T00:00:00"/>
    <n v="2026"/>
    <x v="3"/>
    <x v="1"/>
    <x v="3"/>
    <x v="8"/>
    <x v="2"/>
    <s v="New"/>
    <x v="2"/>
    <s v="Packing Cube Set"/>
    <n v="5"/>
    <n v="46.11"/>
    <n v="0"/>
    <n v="18.88"/>
    <x v="523"/>
    <n v="94.399999999999991"/>
    <n v="136.15000000000003"/>
    <n v="0.5905443504662764"/>
  </r>
  <r>
    <n v="1631"/>
    <d v="2026-04-08T00:00:00"/>
    <n v="2026"/>
    <x v="3"/>
    <x v="1"/>
    <x v="3"/>
    <x v="8"/>
    <x v="0"/>
    <s v="Returning"/>
    <x v="2"/>
    <s v="Packing Cube Set"/>
    <n v="1"/>
    <n v="45.54"/>
    <n v="0"/>
    <n v="18.36"/>
    <x v="232"/>
    <n v="18.36"/>
    <n v="27.18"/>
    <n v="0.59683794466403162"/>
  </r>
  <r>
    <n v="1844"/>
    <d v="2026-04-08T00:00:00"/>
    <n v="2026"/>
    <x v="3"/>
    <x v="1"/>
    <x v="1"/>
    <x v="14"/>
    <x v="2"/>
    <s v="New"/>
    <x v="4"/>
    <s v="Recovery Roller"/>
    <n v="2"/>
    <n v="37.1"/>
    <n v="0.1"/>
    <n v="14.17"/>
    <x v="524"/>
    <n v="28.34"/>
    <n v="38.44"/>
    <n v="0.57562144354597178"/>
  </r>
  <r>
    <n v="4246"/>
    <d v="2026-04-08T00:00:00"/>
    <n v="2026"/>
    <x v="3"/>
    <x v="1"/>
    <x v="3"/>
    <x v="8"/>
    <x v="1"/>
    <s v="Business"/>
    <x v="1"/>
    <s v="Summit Backpack 45L"/>
    <n v="5"/>
    <n v="156.57"/>
    <n v="0.15"/>
    <n v="80.849999999999994"/>
    <x v="525"/>
    <n v="404.25"/>
    <n v="261.1724999999999"/>
    <n v="0.39249123677062309"/>
  </r>
  <r>
    <n v="5139"/>
    <d v="2026-04-08T00:00:00"/>
    <n v="2026"/>
    <x v="3"/>
    <x v="1"/>
    <x v="0"/>
    <x v="15"/>
    <x v="0"/>
    <s v="Returning"/>
    <x v="4"/>
    <s v="Training Mat"/>
    <n v="2"/>
    <n v="51.4"/>
    <n v="0"/>
    <n v="21.99"/>
    <x v="526"/>
    <n v="43.98"/>
    <n v="58.82"/>
    <n v="0.57217898832684821"/>
  </r>
  <r>
    <n v="186"/>
    <d v="2026-04-09T00:00:00"/>
    <n v="2026"/>
    <x v="3"/>
    <x v="1"/>
    <x v="0"/>
    <x v="0"/>
    <x v="0"/>
    <s v="New"/>
    <x v="2"/>
    <s v="Packing Cube Set"/>
    <n v="2"/>
    <n v="46.42"/>
    <n v="0.1"/>
    <n v="18.73"/>
    <x v="527"/>
    <n v="37.46"/>
    <n v="46.096000000000011"/>
    <n v="0.55167791660682663"/>
  </r>
  <r>
    <n v="1742"/>
    <d v="2026-04-09T00:00:00"/>
    <n v="2026"/>
    <x v="3"/>
    <x v="1"/>
    <x v="3"/>
    <x v="4"/>
    <x v="3"/>
    <s v="Returning"/>
    <x v="3"/>
    <s v="Compact Sleeping Bag"/>
    <n v="2"/>
    <n v="120.75"/>
    <n v="0.05"/>
    <n v="60.31"/>
    <x v="528"/>
    <n v="120.62"/>
    <n v="108.80499999999998"/>
    <n v="0.47425084450256066"/>
  </r>
  <r>
    <n v="3189"/>
    <d v="2026-04-09T00:00:00"/>
    <n v="2026"/>
    <x v="3"/>
    <x v="1"/>
    <x v="1"/>
    <x v="11"/>
    <x v="1"/>
    <s v="Business"/>
    <x v="1"/>
    <s v="Summit Backpack 45L"/>
    <n v="6"/>
    <n v="157.38999999999999"/>
    <n v="0.05"/>
    <n v="79.239999999999995"/>
    <x v="529"/>
    <n v="475.43999999999994"/>
    <n v="421.68299999999999"/>
    <n v="0.47003922539049831"/>
  </r>
  <r>
    <n v="3747"/>
    <d v="2026-04-09T00:00:00"/>
    <n v="2026"/>
    <x v="3"/>
    <x v="1"/>
    <x v="3"/>
    <x v="7"/>
    <x v="2"/>
    <s v="Returning"/>
    <x v="3"/>
    <s v="Compact Sleeping Bag"/>
    <n v="2"/>
    <n v="122.36"/>
    <n v="0.05"/>
    <n v="59.06"/>
    <x v="530"/>
    <n v="118.12"/>
    <n v="114.36399999999998"/>
    <n v="0.49192202474148755"/>
  </r>
  <r>
    <n v="3782"/>
    <d v="2026-04-09T00:00:00"/>
    <n v="2026"/>
    <x v="3"/>
    <x v="1"/>
    <x v="0"/>
    <x v="0"/>
    <x v="2"/>
    <s v="Returning"/>
    <x v="4"/>
    <s v="Resistance Band Set"/>
    <n v="2"/>
    <n v="39.68"/>
    <n v="0.05"/>
    <n v="14.98"/>
    <x v="531"/>
    <n v="29.96"/>
    <n v="45.431999999999995"/>
    <n v="0.60261035653650252"/>
  </r>
  <r>
    <n v="4344"/>
    <d v="2026-04-09T00:00:00"/>
    <n v="2026"/>
    <x v="3"/>
    <x v="1"/>
    <x v="2"/>
    <x v="5"/>
    <x v="2"/>
    <s v="Business"/>
    <x v="3"/>
    <s v="Compact Sleeping Bag"/>
    <n v="3"/>
    <n v="121.56"/>
    <n v="0.15"/>
    <n v="61.31"/>
    <x v="532"/>
    <n v="183.93"/>
    <n v="126.048"/>
    <n v="0.40663530960261696"/>
  </r>
  <r>
    <n v="4901"/>
    <d v="2026-04-09T00:00:00"/>
    <n v="2026"/>
    <x v="3"/>
    <x v="1"/>
    <x v="0"/>
    <x v="0"/>
    <x v="3"/>
    <s v="New"/>
    <x v="0"/>
    <s v="Commuter Helmet"/>
    <n v="1"/>
    <n v="80.19"/>
    <n v="0.1"/>
    <n v="42.15"/>
    <x v="533"/>
    <n v="42.15"/>
    <n v="30.021000000000008"/>
    <n v="0.4159704036247247"/>
  </r>
  <r>
    <n v="4969"/>
    <d v="2026-04-09T00:00:00"/>
    <n v="2026"/>
    <x v="3"/>
    <x v="1"/>
    <x v="3"/>
    <x v="7"/>
    <x v="3"/>
    <s v="Business"/>
    <x v="0"/>
    <s v="Commuter Helmet"/>
    <n v="2"/>
    <n v="81.14"/>
    <n v="0"/>
    <n v="43.43"/>
    <x v="534"/>
    <n v="86.86"/>
    <n v="75.42"/>
    <n v="0.46475228000985952"/>
  </r>
  <r>
    <n v="673"/>
    <d v="2026-04-10T00:00:00"/>
    <n v="2026"/>
    <x v="3"/>
    <x v="1"/>
    <x v="3"/>
    <x v="8"/>
    <x v="2"/>
    <s v="New"/>
    <x v="3"/>
    <s v="Trail Tent 2P"/>
    <n v="2"/>
    <n v="191.11"/>
    <n v="0"/>
    <n v="103.58"/>
    <x v="535"/>
    <n v="207.16"/>
    <n v="175.06000000000003"/>
    <n v="0.45800847679346979"/>
  </r>
  <r>
    <n v="888"/>
    <d v="2026-04-10T00:00:00"/>
    <n v="2026"/>
    <x v="3"/>
    <x v="1"/>
    <x v="3"/>
    <x v="7"/>
    <x v="2"/>
    <s v="New"/>
    <x v="0"/>
    <s v="Compact Repair Kit"/>
    <n v="2"/>
    <n v="40.58"/>
    <n v="0.05"/>
    <n v="17.149999999999999"/>
    <x v="536"/>
    <n v="34.299999999999997"/>
    <n v="42.801999999999992"/>
    <n v="0.55513475655625011"/>
  </r>
  <r>
    <n v="1541"/>
    <d v="2026-04-10T00:00:00"/>
    <n v="2026"/>
    <x v="3"/>
    <x v="1"/>
    <x v="0"/>
    <x v="15"/>
    <x v="3"/>
    <s v="Returning"/>
    <x v="3"/>
    <s v="Portable Camp Stove"/>
    <n v="1"/>
    <n v="83.44"/>
    <n v="0"/>
    <n v="40.299999999999997"/>
    <x v="537"/>
    <n v="40.299999999999997"/>
    <n v="43.14"/>
    <n v="0.51701821668264625"/>
  </r>
  <r>
    <n v="1881"/>
    <d v="2026-04-10T00:00:00"/>
    <n v="2026"/>
    <x v="3"/>
    <x v="1"/>
    <x v="3"/>
    <x v="7"/>
    <x v="3"/>
    <s v="New"/>
    <x v="4"/>
    <s v="Training Mat"/>
    <n v="1"/>
    <n v="49.61"/>
    <n v="0"/>
    <n v="21.92"/>
    <x v="538"/>
    <n v="21.92"/>
    <n v="27.689999999999998"/>
    <n v="0.55815359806490628"/>
  </r>
  <r>
    <n v="2007"/>
    <d v="2026-04-10T00:00:00"/>
    <n v="2026"/>
    <x v="3"/>
    <x v="1"/>
    <x v="3"/>
    <x v="8"/>
    <x v="0"/>
    <s v="Returning"/>
    <x v="4"/>
    <s v="Weighted Vest"/>
    <n v="2"/>
    <n v="123.31"/>
    <n v="0"/>
    <n v="69.239999999999995"/>
    <x v="539"/>
    <n v="138.47999999999999"/>
    <n v="108.14000000000001"/>
    <n v="0.43848836266320662"/>
  </r>
  <r>
    <n v="2312"/>
    <d v="2026-04-10T00:00:00"/>
    <n v="2026"/>
    <x v="3"/>
    <x v="1"/>
    <x v="0"/>
    <x v="15"/>
    <x v="2"/>
    <s v="New"/>
    <x v="1"/>
    <s v="Hiking Daypack 20L"/>
    <n v="1"/>
    <n v="93.35"/>
    <n v="0.1"/>
    <n v="45.54"/>
    <x v="540"/>
    <n v="45.54"/>
    <n v="38.475000000000001"/>
    <n v="0.45795393679700053"/>
  </r>
  <r>
    <n v="4493"/>
    <d v="2026-04-10T00:00:00"/>
    <n v="2026"/>
    <x v="3"/>
    <x v="1"/>
    <x v="0"/>
    <x v="0"/>
    <x v="1"/>
    <s v="Business"/>
    <x v="1"/>
    <s v="Hiking Daypack 20L"/>
    <n v="5"/>
    <n v="92.63"/>
    <n v="0.15"/>
    <n v="46.33"/>
    <x v="541"/>
    <n v="231.64999999999998"/>
    <n v="162.02749999999997"/>
    <n v="0.41157419461361139"/>
  </r>
  <r>
    <n v="2072"/>
    <d v="2026-04-11T00:00:00"/>
    <n v="2026"/>
    <x v="3"/>
    <x v="1"/>
    <x v="0"/>
    <x v="9"/>
    <x v="0"/>
    <s v="New"/>
    <x v="3"/>
    <s v="Compact Sleeping Bag"/>
    <n v="4"/>
    <n v="124.87"/>
    <n v="0.1"/>
    <n v="62.03"/>
    <x v="542"/>
    <n v="248.12"/>
    <n v="201.41200000000003"/>
    <n v="0.44804819234225823"/>
  </r>
  <r>
    <n v="2142"/>
    <d v="2026-04-11T00:00:00"/>
    <n v="2026"/>
    <x v="3"/>
    <x v="1"/>
    <x v="3"/>
    <x v="4"/>
    <x v="3"/>
    <s v="New"/>
    <x v="3"/>
    <s v="Alpine Tent 4P"/>
    <n v="1"/>
    <n v="339.64"/>
    <n v="0.1"/>
    <n v="195.81"/>
    <x v="543"/>
    <n v="195.81"/>
    <n v="109.86599999999999"/>
    <n v="0.35941977780394924"/>
  </r>
  <r>
    <n v="2911"/>
    <d v="2026-04-11T00:00:00"/>
    <n v="2026"/>
    <x v="3"/>
    <x v="1"/>
    <x v="2"/>
    <x v="2"/>
    <x v="2"/>
    <s v="New"/>
    <x v="0"/>
    <s v="Trail Bike Light"/>
    <n v="1"/>
    <n v="50.86"/>
    <n v="0.05"/>
    <n v="22.1"/>
    <x v="544"/>
    <n v="22.1"/>
    <n v="26.216999999999999"/>
    <n v="0.54260405240391574"/>
  </r>
  <r>
    <n v="4276"/>
    <d v="2026-04-11T00:00:00"/>
    <n v="2026"/>
    <x v="3"/>
    <x v="1"/>
    <x v="3"/>
    <x v="8"/>
    <x v="0"/>
    <s v="New"/>
    <x v="2"/>
    <s v="Travel Backpack 35L"/>
    <n v="2"/>
    <n v="167.01"/>
    <n v="0"/>
    <n v="89.8"/>
    <x v="545"/>
    <n v="179.6"/>
    <n v="154.41999999999999"/>
    <n v="0.46230764624872761"/>
  </r>
  <r>
    <n v="5077"/>
    <d v="2026-04-11T00:00:00"/>
    <n v="2026"/>
    <x v="3"/>
    <x v="1"/>
    <x v="3"/>
    <x v="8"/>
    <x v="3"/>
    <s v="Returning"/>
    <x v="1"/>
    <s v="Hiking Daypack 20L"/>
    <n v="2"/>
    <n v="92.63"/>
    <n v="0.15"/>
    <n v="44.96"/>
    <x v="546"/>
    <n v="89.92"/>
    <n v="67.550999999999974"/>
    <n v="0.42897422382533917"/>
  </r>
  <r>
    <n v="1259"/>
    <d v="2026-04-12T00:00:00"/>
    <n v="2026"/>
    <x v="3"/>
    <x v="1"/>
    <x v="1"/>
    <x v="12"/>
    <x v="3"/>
    <s v="New"/>
    <x v="1"/>
    <s v="Summit Backpack 45L"/>
    <n v="2"/>
    <n v="151.01"/>
    <n v="0"/>
    <n v="80.209999999999994"/>
    <x v="547"/>
    <n v="160.41999999999999"/>
    <n v="141.6"/>
    <n v="0.4688431229719886"/>
  </r>
  <r>
    <n v="1720"/>
    <d v="2026-04-12T00:00:00"/>
    <n v="2026"/>
    <x v="3"/>
    <x v="1"/>
    <x v="0"/>
    <x v="15"/>
    <x v="0"/>
    <s v="New"/>
    <x v="1"/>
    <s v="Hiking Daypack 20L"/>
    <n v="2"/>
    <n v="92.07"/>
    <n v="0"/>
    <n v="44.1"/>
    <x v="548"/>
    <n v="88.2"/>
    <n v="95.939999999999984"/>
    <n v="0.52101661779081132"/>
  </r>
  <r>
    <n v="1975"/>
    <d v="2026-04-12T00:00:00"/>
    <n v="2026"/>
    <x v="3"/>
    <x v="1"/>
    <x v="0"/>
    <x v="15"/>
    <x v="0"/>
    <s v="Returning"/>
    <x v="4"/>
    <s v="Recovery Roller"/>
    <n v="1"/>
    <n v="36.840000000000003"/>
    <n v="0.1"/>
    <n v="13.86"/>
    <x v="549"/>
    <n v="13.86"/>
    <n v="19.296000000000006"/>
    <n v="0.58197611292073836"/>
  </r>
  <r>
    <n v="2848"/>
    <d v="2026-04-12T00:00:00"/>
    <n v="2026"/>
    <x v="3"/>
    <x v="1"/>
    <x v="1"/>
    <x v="6"/>
    <x v="0"/>
    <s v="New"/>
    <x v="1"/>
    <s v="Trekking Poles"/>
    <n v="1"/>
    <n v="71.64"/>
    <n v="0.05"/>
    <n v="32.729999999999997"/>
    <x v="550"/>
    <n v="32.729999999999997"/>
    <n v="35.327999999999996"/>
    <n v="0.51908666137706072"/>
  </r>
  <r>
    <n v="2979"/>
    <d v="2026-04-12T00:00:00"/>
    <n v="2026"/>
    <x v="3"/>
    <x v="1"/>
    <x v="1"/>
    <x v="14"/>
    <x v="0"/>
    <s v="New"/>
    <x v="4"/>
    <s v="Weighted Vest"/>
    <n v="1"/>
    <n v="124.18"/>
    <n v="0"/>
    <n v="67.42"/>
    <x v="551"/>
    <n v="67.42"/>
    <n v="56.760000000000005"/>
    <n v="0.45707843453052022"/>
  </r>
  <r>
    <n v="2996"/>
    <d v="2026-04-12T00:00:00"/>
    <n v="2026"/>
    <x v="3"/>
    <x v="1"/>
    <x v="1"/>
    <x v="12"/>
    <x v="2"/>
    <s v="New"/>
    <x v="2"/>
    <s v="Carry-On Duffel"/>
    <n v="1"/>
    <n v="134.94999999999999"/>
    <n v="0"/>
    <n v="67.849999999999994"/>
    <x v="552"/>
    <n v="67.849999999999994"/>
    <n v="67.099999999999994"/>
    <n v="0.49722119303445722"/>
  </r>
  <r>
    <n v="749"/>
    <d v="2026-04-13T00:00:00"/>
    <n v="2026"/>
    <x v="3"/>
    <x v="1"/>
    <x v="0"/>
    <x v="15"/>
    <x v="0"/>
    <s v="New"/>
    <x v="3"/>
    <s v="Compact Sleeping Bag"/>
    <n v="2"/>
    <n v="124"/>
    <n v="0"/>
    <n v="60.14"/>
    <x v="553"/>
    <n v="120.28"/>
    <n v="127.72"/>
    <n v="0.51500000000000001"/>
  </r>
  <r>
    <n v="1928"/>
    <d v="2026-04-13T00:00:00"/>
    <n v="2026"/>
    <x v="3"/>
    <x v="1"/>
    <x v="3"/>
    <x v="13"/>
    <x v="3"/>
    <s v="Returning"/>
    <x v="4"/>
    <s v="Training Mat"/>
    <n v="2"/>
    <n v="50.2"/>
    <n v="0.1"/>
    <n v="21.48"/>
    <x v="554"/>
    <n v="42.96"/>
    <n v="47.400000000000013"/>
    <n v="0.5245683930942896"/>
  </r>
  <r>
    <n v="2486"/>
    <d v="2026-04-13T00:00:00"/>
    <n v="2026"/>
    <x v="3"/>
    <x v="1"/>
    <x v="1"/>
    <x v="11"/>
    <x v="0"/>
    <s v="Business"/>
    <x v="1"/>
    <s v="Hiking Daypack 20L"/>
    <n v="1"/>
    <n v="93.65"/>
    <n v="0"/>
    <n v="44.15"/>
    <x v="555"/>
    <n v="44.15"/>
    <n v="49.500000000000007"/>
    <n v="0.5285638013881474"/>
  </r>
  <r>
    <n v="2688"/>
    <d v="2026-04-13T00:00:00"/>
    <n v="2026"/>
    <x v="3"/>
    <x v="1"/>
    <x v="2"/>
    <x v="16"/>
    <x v="3"/>
    <s v="New"/>
    <x v="2"/>
    <s v="Packing Cube Set"/>
    <n v="5"/>
    <n v="47.25"/>
    <n v="0.1"/>
    <n v="17.93"/>
    <x v="556"/>
    <n v="89.65"/>
    <n v="122.97499999999999"/>
    <n v="0.57836566725455607"/>
  </r>
  <r>
    <n v="2712"/>
    <d v="2026-04-13T00:00:00"/>
    <n v="2026"/>
    <x v="3"/>
    <x v="1"/>
    <x v="2"/>
    <x v="5"/>
    <x v="0"/>
    <s v="Returning"/>
    <x v="4"/>
    <s v="Recovery Roller"/>
    <n v="1"/>
    <n v="35.69"/>
    <n v="0.05"/>
    <n v="13.53"/>
    <x v="557"/>
    <n v="13.53"/>
    <n v="20.375499999999995"/>
    <n v="0.60094969842650892"/>
  </r>
  <r>
    <n v="3853"/>
    <d v="2026-04-13T00:00:00"/>
    <n v="2026"/>
    <x v="3"/>
    <x v="1"/>
    <x v="3"/>
    <x v="13"/>
    <x v="0"/>
    <s v="Returning"/>
    <x v="2"/>
    <s v="Carry-On Duffel"/>
    <n v="3"/>
    <n v="136.12"/>
    <n v="0"/>
    <n v="66.58"/>
    <x v="558"/>
    <n v="199.74"/>
    <n v="208.62"/>
    <n v="0.51087275933000298"/>
  </r>
  <r>
    <n v="4043"/>
    <d v="2026-04-13T00:00:00"/>
    <n v="2026"/>
    <x v="3"/>
    <x v="1"/>
    <x v="3"/>
    <x v="7"/>
    <x v="3"/>
    <s v="New"/>
    <x v="1"/>
    <s v="Summit Backpack 45L"/>
    <n v="1"/>
    <n v="155.88999999999999"/>
    <n v="0"/>
    <n v="77.260000000000005"/>
    <x v="559"/>
    <n v="77.260000000000005"/>
    <n v="78.629999999999981"/>
    <n v="0.50439412406183837"/>
  </r>
  <r>
    <n v="290"/>
    <d v="2026-04-14T00:00:00"/>
    <n v="2026"/>
    <x v="3"/>
    <x v="1"/>
    <x v="0"/>
    <x v="15"/>
    <x v="0"/>
    <s v="Business"/>
    <x v="2"/>
    <s v="Carry-On Duffel"/>
    <n v="1"/>
    <n v="130.81"/>
    <n v="0"/>
    <n v="67.86"/>
    <x v="560"/>
    <n v="67.86"/>
    <n v="62.95"/>
    <n v="0.48123232168794439"/>
  </r>
  <r>
    <n v="2953"/>
    <d v="2026-04-14T00:00:00"/>
    <n v="2026"/>
    <x v="3"/>
    <x v="1"/>
    <x v="0"/>
    <x v="0"/>
    <x v="0"/>
    <s v="Returning"/>
    <x v="2"/>
    <s v="Packing Cube Set"/>
    <n v="2"/>
    <n v="47.56"/>
    <n v="0.05"/>
    <n v="18.649999999999999"/>
    <x v="561"/>
    <n v="37.299999999999997"/>
    <n v="53.064000000000007"/>
    <n v="0.58722500110663545"/>
  </r>
  <r>
    <n v="3179"/>
    <d v="2026-04-14T00:00:00"/>
    <n v="2026"/>
    <x v="3"/>
    <x v="1"/>
    <x v="1"/>
    <x v="14"/>
    <x v="0"/>
    <s v="New"/>
    <x v="1"/>
    <s v="Trail Boots"/>
    <n v="2"/>
    <n v="140.65"/>
    <n v="0.05"/>
    <n v="78.900000000000006"/>
    <x v="562"/>
    <n v="157.80000000000001"/>
    <n v="109.435"/>
    <n v="0.40950848504125581"/>
  </r>
  <r>
    <n v="3301"/>
    <d v="2026-04-14T00:00:00"/>
    <n v="2026"/>
    <x v="3"/>
    <x v="1"/>
    <x v="3"/>
    <x v="4"/>
    <x v="2"/>
    <s v="New"/>
    <x v="0"/>
    <s v="Commuter Helmet"/>
    <n v="1"/>
    <n v="82.75"/>
    <n v="0"/>
    <n v="43.18"/>
    <x v="563"/>
    <n v="43.18"/>
    <n v="39.57"/>
    <n v="0.47818731117824775"/>
  </r>
  <r>
    <n v="3349"/>
    <d v="2026-04-14T00:00:00"/>
    <n v="2026"/>
    <x v="3"/>
    <x v="1"/>
    <x v="3"/>
    <x v="8"/>
    <x v="0"/>
    <s v="Returning"/>
    <x v="4"/>
    <s v="Resistance Band Set"/>
    <n v="2"/>
    <n v="40.909999999999997"/>
    <n v="0.1"/>
    <n v="14.95"/>
    <x v="564"/>
    <n v="29.9"/>
    <n v="43.737999999999992"/>
    <n v="0.59395964040305271"/>
  </r>
  <r>
    <n v="4874"/>
    <d v="2026-04-14T00:00:00"/>
    <n v="2026"/>
    <x v="3"/>
    <x v="1"/>
    <x v="0"/>
    <x v="0"/>
    <x v="2"/>
    <s v="Returning"/>
    <x v="2"/>
    <s v="Packing Cube Set"/>
    <n v="1"/>
    <n v="46.62"/>
    <n v="0"/>
    <n v="18.86"/>
    <x v="565"/>
    <n v="18.86"/>
    <n v="27.759999999999998"/>
    <n v="0.59545259545259543"/>
  </r>
  <r>
    <n v="1045"/>
    <d v="2026-04-15T00:00:00"/>
    <n v="2026"/>
    <x v="3"/>
    <x v="1"/>
    <x v="0"/>
    <x v="15"/>
    <x v="0"/>
    <s v="Returning"/>
    <x v="3"/>
    <s v="Trail Tent 2P"/>
    <n v="2"/>
    <n v="196.57"/>
    <n v="0.05"/>
    <n v="106.2"/>
    <x v="566"/>
    <n v="212.4"/>
    <n v="161.08299999999994"/>
    <n v="0.43129941657317727"/>
  </r>
  <r>
    <n v="1703"/>
    <d v="2026-04-15T00:00:00"/>
    <n v="2026"/>
    <x v="3"/>
    <x v="1"/>
    <x v="1"/>
    <x v="1"/>
    <x v="0"/>
    <s v="Returning"/>
    <x v="1"/>
    <s v="Hiking Daypack 20L"/>
    <n v="1"/>
    <n v="90.52"/>
    <n v="0"/>
    <n v="46.5"/>
    <x v="567"/>
    <n v="46.5"/>
    <n v="44.019999999999996"/>
    <n v="0.4863013698630137"/>
  </r>
  <r>
    <n v="2107"/>
    <d v="2026-04-15T00:00:00"/>
    <n v="2026"/>
    <x v="3"/>
    <x v="1"/>
    <x v="0"/>
    <x v="15"/>
    <x v="0"/>
    <s v="Returning"/>
    <x v="2"/>
    <s v="Travel Backpack 35L"/>
    <n v="5"/>
    <n v="165.35"/>
    <n v="0.05"/>
    <n v="89.38"/>
    <x v="568"/>
    <n v="446.9"/>
    <n v="338.51249999999993"/>
    <n v="0.43099963395031271"/>
  </r>
  <r>
    <n v="2265"/>
    <d v="2026-04-15T00:00:00"/>
    <n v="2026"/>
    <x v="3"/>
    <x v="1"/>
    <x v="1"/>
    <x v="11"/>
    <x v="2"/>
    <s v="Returning"/>
    <x v="2"/>
    <s v="Insulated Bottle"/>
    <n v="2"/>
    <n v="36.35"/>
    <n v="0"/>
    <n v="13.55"/>
    <x v="569"/>
    <n v="27.1"/>
    <n v="45.6"/>
    <n v="0.6272352132049519"/>
  </r>
  <r>
    <n v="2839"/>
    <d v="2026-04-15T00:00:00"/>
    <n v="2026"/>
    <x v="3"/>
    <x v="1"/>
    <x v="1"/>
    <x v="14"/>
    <x v="2"/>
    <s v="New"/>
    <x v="2"/>
    <s v="Packing Cube Set"/>
    <n v="1"/>
    <n v="47"/>
    <n v="0"/>
    <n v="18.64"/>
    <x v="570"/>
    <n v="18.64"/>
    <n v="28.36"/>
    <n v="0.60340425531914887"/>
  </r>
  <r>
    <n v="4742"/>
    <d v="2026-04-15T00:00:00"/>
    <n v="2026"/>
    <x v="3"/>
    <x v="1"/>
    <x v="3"/>
    <x v="13"/>
    <x v="3"/>
    <s v="Returning"/>
    <x v="2"/>
    <s v="Packing Cube Set"/>
    <n v="1"/>
    <n v="46.86"/>
    <n v="0"/>
    <n v="18.190000000000001"/>
    <x v="571"/>
    <n v="18.190000000000001"/>
    <n v="28.669999999999998"/>
    <n v="0.61182244985061884"/>
  </r>
  <r>
    <n v="4899"/>
    <d v="2026-04-15T00:00:00"/>
    <n v="2026"/>
    <x v="3"/>
    <x v="1"/>
    <x v="0"/>
    <x v="9"/>
    <x v="0"/>
    <s v="New"/>
    <x v="3"/>
    <s v="Portable Camp Stove"/>
    <n v="2"/>
    <n v="82.13"/>
    <n v="0.05"/>
    <n v="39.909999999999997"/>
    <x v="572"/>
    <n v="79.819999999999993"/>
    <n v="76.227000000000004"/>
    <n v="0.48848744288579726"/>
  </r>
  <r>
    <n v="5042"/>
    <d v="2026-04-15T00:00:00"/>
    <n v="2026"/>
    <x v="3"/>
    <x v="1"/>
    <x v="1"/>
    <x v="6"/>
    <x v="2"/>
    <s v="Business"/>
    <x v="2"/>
    <s v="Travel Backpack 35L"/>
    <n v="1"/>
    <n v="163.16"/>
    <n v="0"/>
    <n v="88.78"/>
    <x v="573"/>
    <n v="88.78"/>
    <n v="74.38"/>
    <n v="0.45587153714145623"/>
  </r>
  <r>
    <n v="2248"/>
    <d v="2026-04-16T00:00:00"/>
    <n v="2026"/>
    <x v="3"/>
    <x v="1"/>
    <x v="0"/>
    <x v="15"/>
    <x v="2"/>
    <s v="New"/>
    <x v="2"/>
    <s v="Insulated Bottle"/>
    <n v="2"/>
    <n v="36.68"/>
    <n v="0.1"/>
    <n v="13.92"/>
    <x v="574"/>
    <n v="27.84"/>
    <n v="38.183999999999997"/>
    <n v="0.57833515085423481"/>
  </r>
  <r>
    <n v="2427"/>
    <d v="2026-04-16T00:00:00"/>
    <n v="2026"/>
    <x v="3"/>
    <x v="1"/>
    <x v="3"/>
    <x v="13"/>
    <x v="0"/>
    <s v="New"/>
    <x v="2"/>
    <s v="Packing Cube Set"/>
    <n v="1"/>
    <n v="45.82"/>
    <n v="0.1"/>
    <n v="18.48"/>
    <x v="575"/>
    <n v="18.48"/>
    <n v="22.757999999999999"/>
    <n v="0.55186963480285167"/>
  </r>
  <r>
    <n v="2445"/>
    <d v="2026-04-16T00:00:00"/>
    <n v="2026"/>
    <x v="3"/>
    <x v="1"/>
    <x v="0"/>
    <x v="15"/>
    <x v="0"/>
    <s v="Returning"/>
    <x v="1"/>
    <s v="Trekking Poles"/>
    <n v="1"/>
    <n v="70.95"/>
    <n v="0"/>
    <n v="31.43"/>
    <x v="576"/>
    <n v="31.43"/>
    <n v="39.520000000000003"/>
    <n v="0.55701198026779419"/>
  </r>
  <r>
    <n v="3311"/>
    <d v="2026-04-16T00:00:00"/>
    <n v="2026"/>
    <x v="3"/>
    <x v="1"/>
    <x v="1"/>
    <x v="11"/>
    <x v="0"/>
    <s v="New"/>
    <x v="2"/>
    <s v="Packing Cube Set"/>
    <n v="1"/>
    <n v="46.68"/>
    <n v="0.05"/>
    <n v="18.350000000000001"/>
    <x v="577"/>
    <n v="18.350000000000001"/>
    <n v="25.995999999999995"/>
    <n v="0.58620845172056102"/>
  </r>
  <r>
    <n v="3320"/>
    <d v="2026-04-16T00:00:00"/>
    <n v="2026"/>
    <x v="3"/>
    <x v="1"/>
    <x v="2"/>
    <x v="16"/>
    <x v="0"/>
    <s v="Business"/>
    <x v="2"/>
    <s v="Travel Backpack 35L"/>
    <n v="5"/>
    <n v="164.31"/>
    <n v="0.05"/>
    <n v="85.41"/>
    <x v="578"/>
    <n v="427.04999999999995"/>
    <n v="353.42250000000001"/>
    <n v="0.45283145786686912"/>
  </r>
  <r>
    <n v="3321"/>
    <d v="2026-04-16T00:00:00"/>
    <n v="2026"/>
    <x v="3"/>
    <x v="1"/>
    <x v="1"/>
    <x v="6"/>
    <x v="0"/>
    <s v="Business"/>
    <x v="2"/>
    <s v="Insulated Bottle"/>
    <n v="3"/>
    <n v="35.57"/>
    <n v="0"/>
    <n v="13.67"/>
    <x v="579"/>
    <n v="41.01"/>
    <n v="65.700000000000017"/>
    <n v="0.61568737700309262"/>
  </r>
  <r>
    <n v="5181"/>
    <d v="2026-04-16T00:00:00"/>
    <n v="2026"/>
    <x v="3"/>
    <x v="1"/>
    <x v="0"/>
    <x v="0"/>
    <x v="3"/>
    <s v="New"/>
    <x v="2"/>
    <s v="Packing Cube Set"/>
    <n v="2"/>
    <n v="45.51"/>
    <n v="0.1"/>
    <n v="18.809999999999999"/>
    <x v="580"/>
    <n v="37.619999999999997"/>
    <n v="44.297999999999995"/>
    <n v="0.54076027246758951"/>
  </r>
  <r>
    <n v="5187"/>
    <d v="2026-04-16T00:00:00"/>
    <n v="2026"/>
    <x v="3"/>
    <x v="1"/>
    <x v="3"/>
    <x v="8"/>
    <x v="0"/>
    <s v="Returning"/>
    <x v="3"/>
    <s v="Trail Tent 2P"/>
    <n v="2"/>
    <n v="198.32"/>
    <n v="0"/>
    <n v="106.8"/>
    <x v="581"/>
    <n v="213.6"/>
    <n v="183.04"/>
    <n v="0.46147640177490923"/>
  </r>
  <r>
    <n v="605"/>
    <d v="2026-04-17T00:00:00"/>
    <n v="2026"/>
    <x v="3"/>
    <x v="1"/>
    <x v="3"/>
    <x v="8"/>
    <x v="3"/>
    <s v="Business"/>
    <x v="2"/>
    <s v="Carry-On Duffel"/>
    <n v="2"/>
    <n v="130.94"/>
    <n v="0"/>
    <n v="67.459999999999994"/>
    <x v="582"/>
    <n v="134.91999999999999"/>
    <n v="126.96000000000001"/>
    <n v="0.48480219948067821"/>
  </r>
  <r>
    <n v="3244"/>
    <d v="2026-04-17T00:00:00"/>
    <n v="2026"/>
    <x v="3"/>
    <x v="1"/>
    <x v="1"/>
    <x v="11"/>
    <x v="3"/>
    <s v="Returning"/>
    <x v="2"/>
    <s v="Carry-On Duffel"/>
    <n v="1"/>
    <n v="131.62"/>
    <n v="0"/>
    <n v="66.95"/>
    <x v="583"/>
    <n v="66.95"/>
    <n v="64.67"/>
    <n v="0.49133870232487464"/>
  </r>
  <r>
    <n v="4047"/>
    <d v="2026-04-17T00:00:00"/>
    <n v="2026"/>
    <x v="3"/>
    <x v="1"/>
    <x v="0"/>
    <x v="0"/>
    <x v="1"/>
    <s v="Business"/>
    <x v="2"/>
    <s v="Travel Backpack 35L"/>
    <n v="8"/>
    <n v="168.34"/>
    <n v="0.15"/>
    <n v="88.7"/>
    <x v="584"/>
    <n v="709.6"/>
    <n v="435.11199999999997"/>
    <n v="0.38010608781946897"/>
  </r>
  <r>
    <n v="4101"/>
    <d v="2026-04-17T00:00:00"/>
    <n v="2026"/>
    <x v="3"/>
    <x v="1"/>
    <x v="1"/>
    <x v="6"/>
    <x v="0"/>
    <s v="Returning"/>
    <x v="3"/>
    <s v="Portable Camp Stove"/>
    <n v="1"/>
    <n v="81.040000000000006"/>
    <n v="0"/>
    <n v="39.97"/>
    <x v="585"/>
    <n v="39.97"/>
    <n v="41.070000000000007"/>
    <n v="0.50678677196446209"/>
  </r>
  <r>
    <n v="4537"/>
    <d v="2026-04-17T00:00:00"/>
    <n v="2026"/>
    <x v="3"/>
    <x v="1"/>
    <x v="3"/>
    <x v="8"/>
    <x v="0"/>
    <s v="Business"/>
    <x v="3"/>
    <s v="Portable Camp Stove"/>
    <n v="3"/>
    <n v="81.53"/>
    <n v="0.05"/>
    <n v="38.630000000000003"/>
    <x v="586"/>
    <n v="115.89000000000001"/>
    <n v="116.47049999999999"/>
    <n v="0.50124913657872139"/>
  </r>
  <r>
    <n v="754"/>
    <d v="2026-04-18T00:00:00"/>
    <n v="2026"/>
    <x v="3"/>
    <x v="1"/>
    <x v="2"/>
    <x v="10"/>
    <x v="3"/>
    <s v="Returning"/>
    <x v="0"/>
    <s v="Cycling Pack 12L"/>
    <n v="3"/>
    <n v="104.8"/>
    <n v="0.1"/>
    <n v="50.59"/>
    <x v="587"/>
    <n v="151.77000000000001"/>
    <n v="131.18999999999997"/>
    <n v="0.46363443596268017"/>
  </r>
  <r>
    <n v="1340"/>
    <d v="2026-04-18T00:00:00"/>
    <n v="2026"/>
    <x v="3"/>
    <x v="1"/>
    <x v="3"/>
    <x v="8"/>
    <x v="0"/>
    <s v="New"/>
    <x v="4"/>
    <s v="Training Mat"/>
    <n v="2"/>
    <n v="51.24"/>
    <n v="0"/>
    <n v="22.52"/>
    <x v="588"/>
    <n v="45.04"/>
    <n v="57.440000000000005"/>
    <n v="0.56049960967993762"/>
  </r>
  <r>
    <n v="1444"/>
    <d v="2026-04-18T00:00:00"/>
    <n v="2026"/>
    <x v="3"/>
    <x v="1"/>
    <x v="2"/>
    <x v="10"/>
    <x v="2"/>
    <s v="Returning"/>
    <x v="3"/>
    <s v="Compact Sleeping Bag"/>
    <n v="1"/>
    <n v="120.52"/>
    <n v="0.1"/>
    <n v="59.01"/>
    <x v="589"/>
    <n v="59.01"/>
    <n v="49.458000000000006"/>
    <n v="0.45596858059519862"/>
  </r>
  <r>
    <n v="2390"/>
    <d v="2026-04-18T00:00:00"/>
    <n v="2026"/>
    <x v="3"/>
    <x v="1"/>
    <x v="3"/>
    <x v="8"/>
    <x v="2"/>
    <s v="Returning"/>
    <x v="3"/>
    <s v="Portable Camp Stove"/>
    <n v="1"/>
    <n v="80.98"/>
    <n v="0"/>
    <n v="40.19"/>
    <x v="590"/>
    <n v="40.19"/>
    <n v="40.790000000000006"/>
    <n v="0.50370461842430236"/>
  </r>
  <r>
    <n v="3076"/>
    <d v="2026-04-18T00:00:00"/>
    <n v="2026"/>
    <x v="3"/>
    <x v="1"/>
    <x v="2"/>
    <x v="2"/>
    <x v="0"/>
    <s v="Business"/>
    <x v="3"/>
    <s v="Portable Camp Stove"/>
    <n v="2"/>
    <n v="82.58"/>
    <n v="0.1"/>
    <n v="39.93"/>
    <x v="591"/>
    <n v="79.86"/>
    <n v="68.784000000000006"/>
    <n v="0.46274319851457174"/>
  </r>
  <r>
    <n v="3157"/>
    <d v="2026-04-18T00:00:00"/>
    <n v="2026"/>
    <x v="3"/>
    <x v="1"/>
    <x v="3"/>
    <x v="8"/>
    <x v="0"/>
    <s v="New"/>
    <x v="3"/>
    <s v="Trail Tent 2P"/>
    <n v="2"/>
    <n v="200.36"/>
    <n v="0"/>
    <n v="105.12"/>
    <x v="592"/>
    <n v="210.24"/>
    <n v="190.48000000000002"/>
    <n v="0.47534438011579161"/>
  </r>
  <r>
    <n v="4516"/>
    <d v="2026-04-18T00:00:00"/>
    <n v="2026"/>
    <x v="3"/>
    <x v="1"/>
    <x v="2"/>
    <x v="5"/>
    <x v="0"/>
    <s v="Returning"/>
    <x v="3"/>
    <s v="Trail Tent 2P"/>
    <n v="1"/>
    <n v="196.24"/>
    <n v="0"/>
    <n v="106.34"/>
    <x v="593"/>
    <n v="106.34"/>
    <n v="89.9"/>
    <n v="0.45811251528740321"/>
  </r>
  <r>
    <n v="5119"/>
    <d v="2026-04-18T00:00:00"/>
    <n v="2026"/>
    <x v="3"/>
    <x v="1"/>
    <x v="0"/>
    <x v="15"/>
    <x v="0"/>
    <s v="Business"/>
    <x v="1"/>
    <s v="Hiking Daypack 20L"/>
    <n v="1"/>
    <n v="93.32"/>
    <n v="0"/>
    <n v="44.82"/>
    <x v="594"/>
    <n v="44.82"/>
    <n v="48.499999999999993"/>
    <n v="0.51971710244320612"/>
  </r>
  <r>
    <n v="125"/>
    <d v="2026-04-19T00:00:00"/>
    <n v="2026"/>
    <x v="3"/>
    <x v="1"/>
    <x v="3"/>
    <x v="7"/>
    <x v="0"/>
    <s v="Returning"/>
    <x v="0"/>
    <s v="Cycling Pack 12L"/>
    <n v="2"/>
    <n v="101.61"/>
    <n v="0"/>
    <n v="49.9"/>
    <x v="595"/>
    <n v="99.8"/>
    <n v="103.42"/>
    <n v="0.50890660368074014"/>
  </r>
  <r>
    <n v="728"/>
    <d v="2026-04-19T00:00:00"/>
    <n v="2026"/>
    <x v="3"/>
    <x v="1"/>
    <x v="1"/>
    <x v="14"/>
    <x v="0"/>
    <s v="Returning"/>
    <x v="0"/>
    <s v="Cycling Pack 12L"/>
    <n v="1"/>
    <n v="104.91"/>
    <n v="0"/>
    <n v="51.68"/>
    <x v="596"/>
    <n v="51.68"/>
    <n v="53.23"/>
    <n v="0.50738728433895719"/>
  </r>
  <r>
    <n v="1271"/>
    <d v="2026-04-19T00:00:00"/>
    <n v="2026"/>
    <x v="3"/>
    <x v="1"/>
    <x v="2"/>
    <x v="2"/>
    <x v="1"/>
    <s v="Business"/>
    <x v="4"/>
    <s v="Resistance Band Set"/>
    <n v="8"/>
    <n v="39.99"/>
    <n v="0.15"/>
    <n v="14.92"/>
    <x v="597"/>
    <n v="119.36"/>
    <n v="152.572"/>
    <n v="0.56106673727255341"/>
  </r>
  <r>
    <n v="1284"/>
    <d v="2026-04-19T00:00:00"/>
    <n v="2026"/>
    <x v="3"/>
    <x v="1"/>
    <x v="1"/>
    <x v="12"/>
    <x v="2"/>
    <s v="New"/>
    <x v="2"/>
    <s v="Carry-On Duffel"/>
    <n v="1"/>
    <n v="136.01"/>
    <n v="0"/>
    <n v="66.59"/>
    <x v="598"/>
    <n v="66.59"/>
    <n v="69.419999999999987"/>
    <n v="0.51040364679067707"/>
  </r>
  <r>
    <n v="1657"/>
    <d v="2026-04-19T00:00:00"/>
    <n v="2026"/>
    <x v="3"/>
    <x v="1"/>
    <x v="0"/>
    <x v="0"/>
    <x v="1"/>
    <s v="Business"/>
    <x v="3"/>
    <s v="Compact Sleeping Bag"/>
    <n v="15"/>
    <n v="122.1"/>
    <n v="0.15"/>
    <n v="62.33"/>
    <x v="599"/>
    <n v="934.94999999999993"/>
    <n v="621.82499999999993"/>
    <n v="0.39943151707857588"/>
  </r>
  <r>
    <n v="2240"/>
    <d v="2026-04-19T00:00:00"/>
    <n v="2026"/>
    <x v="3"/>
    <x v="1"/>
    <x v="0"/>
    <x v="15"/>
    <x v="3"/>
    <s v="Returning"/>
    <x v="3"/>
    <s v="Alpine Tent 4P"/>
    <n v="4"/>
    <n v="341.75"/>
    <n v="0.1"/>
    <n v="191.91"/>
    <x v="600"/>
    <n v="767.64"/>
    <n v="462.65999999999997"/>
    <n v="0.37605462082418922"/>
  </r>
  <r>
    <n v="3050"/>
    <d v="2026-04-19T00:00:00"/>
    <n v="2026"/>
    <x v="3"/>
    <x v="1"/>
    <x v="3"/>
    <x v="13"/>
    <x v="2"/>
    <s v="Returning"/>
    <x v="1"/>
    <s v="Summit Backpack 45L"/>
    <n v="3"/>
    <n v="156.16"/>
    <n v="0.05"/>
    <n v="77.81"/>
    <x v="601"/>
    <n v="233.43"/>
    <n v="211.62599999999998"/>
    <n v="0.47550420621225192"/>
  </r>
  <r>
    <n v="3213"/>
    <d v="2026-04-19T00:00:00"/>
    <n v="2026"/>
    <x v="3"/>
    <x v="1"/>
    <x v="0"/>
    <x v="15"/>
    <x v="0"/>
    <s v="Returning"/>
    <x v="2"/>
    <s v="Carry-On Duffel"/>
    <n v="2"/>
    <n v="132.53"/>
    <n v="0.05"/>
    <n v="66.39"/>
    <x v="602"/>
    <n v="132.78"/>
    <n v="119.02699999999999"/>
    <n v="0.47269138665724142"/>
  </r>
  <r>
    <n v="3367"/>
    <d v="2026-04-19T00:00:00"/>
    <n v="2026"/>
    <x v="3"/>
    <x v="1"/>
    <x v="2"/>
    <x v="3"/>
    <x v="0"/>
    <s v="Returning"/>
    <x v="2"/>
    <s v="Packing Cube Set"/>
    <n v="3"/>
    <n v="45.79"/>
    <n v="0"/>
    <n v="17.98"/>
    <x v="603"/>
    <n v="53.94"/>
    <n v="83.43"/>
    <n v="0.60733784669141733"/>
  </r>
  <r>
    <n v="3885"/>
    <d v="2026-04-19T00:00:00"/>
    <n v="2026"/>
    <x v="3"/>
    <x v="1"/>
    <x v="0"/>
    <x v="15"/>
    <x v="0"/>
    <s v="New"/>
    <x v="2"/>
    <s v="Carry-On Duffel"/>
    <n v="2"/>
    <n v="133.97"/>
    <n v="0.15"/>
    <n v="67.36"/>
    <x v="604"/>
    <n v="134.72"/>
    <n v="93.028999999999996"/>
    <n v="0.40847160690057915"/>
  </r>
  <r>
    <n v="4372"/>
    <d v="2026-04-19T00:00:00"/>
    <n v="2026"/>
    <x v="3"/>
    <x v="1"/>
    <x v="0"/>
    <x v="15"/>
    <x v="0"/>
    <s v="New"/>
    <x v="4"/>
    <s v="Recovery Roller"/>
    <n v="1"/>
    <n v="37.11"/>
    <n v="0.1"/>
    <n v="14.27"/>
    <x v="605"/>
    <n v="14.27"/>
    <n v="19.129000000000001"/>
    <n v="0.5727416988532591"/>
  </r>
  <r>
    <n v="4417"/>
    <d v="2026-04-19T00:00:00"/>
    <n v="2026"/>
    <x v="3"/>
    <x v="1"/>
    <x v="3"/>
    <x v="8"/>
    <x v="2"/>
    <s v="New"/>
    <x v="3"/>
    <s v="Alpine Tent 4P"/>
    <n v="3"/>
    <n v="334.01"/>
    <n v="0.15"/>
    <n v="192.17"/>
    <x v="606"/>
    <n v="576.51"/>
    <n v="275.21550000000002"/>
    <n v="0.32312699337990941"/>
  </r>
  <r>
    <n v="1147"/>
    <d v="2026-04-20T00:00:00"/>
    <n v="2026"/>
    <x v="3"/>
    <x v="1"/>
    <x v="3"/>
    <x v="7"/>
    <x v="0"/>
    <s v="New"/>
    <x v="2"/>
    <s v="Carry-On Duffel"/>
    <n v="1"/>
    <n v="131.46"/>
    <n v="0"/>
    <n v="67.77"/>
    <x v="607"/>
    <n v="67.77"/>
    <n v="63.690000000000012"/>
    <n v="0.48448197170241902"/>
  </r>
  <r>
    <n v="1514"/>
    <d v="2026-04-20T00:00:00"/>
    <n v="2026"/>
    <x v="3"/>
    <x v="1"/>
    <x v="2"/>
    <x v="3"/>
    <x v="2"/>
    <s v="Returning"/>
    <x v="1"/>
    <s v="Trekking Poles"/>
    <n v="3"/>
    <n v="72.48"/>
    <n v="0"/>
    <n v="32.36"/>
    <x v="608"/>
    <n v="97.08"/>
    <n v="120.36"/>
    <n v="0.55353200883002207"/>
  </r>
  <r>
    <n v="1538"/>
    <d v="2026-04-20T00:00:00"/>
    <n v="2026"/>
    <x v="3"/>
    <x v="1"/>
    <x v="2"/>
    <x v="2"/>
    <x v="3"/>
    <s v="New"/>
    <x v="0"/>
    <s v="Commuter Helmet"/>
    <n v="1"/>
    <n v="81.98"/>
    <n v="0"/>
    <n v="43.15"/>
    <x v="609"/>
    <n v="43.15"/>
    <n v="38.830000000000005"/>
    <n v="0.47365211027079779"/>
  </r>
  <r>
    <n v="1679"/>
    <d v="2026-04-20T00:00:00"/>
    <n v="2026"/>
    <x v="3"/>
    <x v="1"/>
    <x v="3"/>
    <x v="13"/>
    <x v="3"/>
    <s v="Returning"/>
    <x v="2"/>
    <s v="Packing Cube Set"/>
    <n v="1"/>
    <n v="46.71"/>
    <n v="0"/>
    <n v="18.18"/>
    <x v="610"/>
    <n v="18.18"/>
    <n v="28.53"/>
    <n v="0.61078998073217727"/>
  </r>
  <r>
    <n v="1708"/>
    <d v="2026-04-20T00:00:00"/>
    <n v="2026"/>
    <x v="3"/>
    <x v="1"/>
    <x v="2"/>
    <x v="5"/>
    <x v="3"/>
    <s v="New"/>
    <x v="4"/>
    <s v="Resistance Band Set"/>
    <n v="1"/>
    <n v="41.01"/>
    <n v="0"/>
    <n v="14.5"/>
    <x v="611"/>
    <n v="14.5"/>
    <n v="26.509999999999998"/>
    <n v="0.64642770056083876"/>
  </r>
  <r>
    <n v="2686"/>
    <d v="2026-04-20T00:00:00"/>
    <n v="2026"/>
    <x v="3"/>
    <x v="1"/>
    <x v="1"/>
    <x v="12"/>
    <x v="0"/>
    <s v="Returning"/>
    <x v="1"/>
    <s v="Trekking Poles"/>
    <n v="1"/>
    <n v="70.45"/>
    <n v="0.05"/>
    <n v="31.98"/>
    <x v="612"/>
    <n v="31.98"/>
    <n v="34.947499999999991"/>
    <n v="0.52216951178514059"/>
  </r>
  <r>
    <n v="3307"/>
    <d v="2026-04-20T00:00:00"/>
    <n v="2026"/>
    <x v="3"/>
    <x v="1"/>
    <x v="3"/>
    <x v="13"/>
    <x v="2"/>
    <s v="Business"/>
    <x v="0"/>
    <s v="Trail Bike Light"/>
    <n v="2"/>
    <n v="51.39"/>
    <n v="0.05"/>
    <n v="22.28"/>
    <x v="613"/>
    <n v="44.56"/>
    <n v="53.080999999999989"/>
    <n v="0.54363433393758764"/>
  </r>
  <r>
    <n v="3772"/>
    <d v="2026-04-20T00:00:00"/>
    <n v="2026"/>
    <x v="3"/>
    <x v="1"/>
    <x v="0"/>
    <x v="15"/>
    <x v="2"/>
    <s v="Returning"/>
    <x v="3"/>
    <s v="Compact Sleeping Bag"/>
    <n v="2"/>
    <n v="122.03"/>
    <n v="0"/>
    <n v="59.43"/>
    <x v="614"/>
    <n v="118.86"/>
    <n v="125.2"/>
    <n v="0.51298860935835455"/>
  </r>
  <r>
    <n v="3877"/>
    <d v="2026-04-20T00:00:00"/>
    <n v="2026"/>
    <x v="3"/>
    <x v="1"/>
    <x v="3"/>
    <x v="4"/>
    <x v="0"/>
    <s v="New"/>
    <x v="2"/>
    <s v="Carry-On Duffel"/>
    <n v="3"/>
    <n v="132.07"/>
    <n v="0.05"/>
    <n v="66.41"/>
    <x v="615"/>
    <n v="199.23"/>
    <n v="177.1695"/>
    <n v="0.47069536489819991"/>
  </r>
  <r>
    <n v="4117"/>
    <d v="2026-04-20T00:00:00"/>
    <n v="2026"/>
    <x v="3"/>
    <x v="1"/>
    <x v="3"/>
    <x v="7"/>
    <x v="3"/>
    <s v="Returning"/>
    <x v="0"/>
    <s v="Compact Repair Kit"/>
    <n v="1"/>
    <n v="41.04"/>
    <n v="0.1"/>
    <n v="17.02"/>
    <x v="616"/>
    <n v="17.02"/>
    <n v="19.916"/>
    <n v="0.53920294563569415"/>
  </r>
  <r>
    <n v="4562"/>
    <d v="2026-04-20T00:00:00"/>
    <n v="2026"/>
    <x v="3"/>
    <x v="1"/>
    <x v="1"/>
    <x v="1"/>
    <x v="2"/>
    <s v="New"/>
    <x v="4"/>
    <s v="Resistance Band Set"/>
    <n v="2"/>
    <n v="40.56"/>
    <n v="0"/>
    <n v="15.09"/>
    <x v="617"/>
    <n v="30.18"/>
    <n v="50.940000000000005"/>
    <n v="0.62795857988165682"/>
  </r>
  <r>
    <n v="4683"/>
    <d v="2026-04-20T00:00:00"/>
    <n v="2026"/>
    <x v="3"/>
    <x v="1"/>
    <x v="2"/>
    <x v="16"/>
    <x v="0"/>
    <s v="Business"/>
    <x v="4"/>
    <s v="Training Mat"/>
    <n v="3"/>
    <n v="51.36"/>
    <n v="0"/>
    <n v="22.05"/>
    <x v="618"/>
    <n v="66.150000000000006"/>
    <n v="87.929999999999978"/>
    <n v="0.57067757009345788"/>
  </r>
  <r>
    <n v="308"/>
    <d v="2026-04-21T00:00:00"/>
    <n v="2026"/>
    <x v="3"/>
    <x v="1"/>
    <x v="3"/>
    <x v="7"/>
    <x v="0"/>
    <s v="Returning"/>
    <x v="1"/>
    <s v="Hiking Daypack 20L"/>
    <n v="6"/>
    <n v="93.58"/>
    <n v="0"/>
    <n v="46.68"/>
    <x v="619"/>
    <n v="280.08"/>
    <n v="281.40000000000003"/>
    <n v="0.5011754648429152"/>
  </r>
  <r>
    <n v="773"/>
    <d v="2026-04-21T00:00:00"/>
    <n v="2026"/>
    <x v="3"/>
    <x v="1"/>
    <x v="3"/>
    <x v="7"/>
    <x v="0"/>
    <s v="Business"/>
    <x v="0"/>
    <s v="Commuter Helmet"/>
    <n v="5"/>
    <n v="80.16"/>
    <n v="0.1"/>
    <n v="42.5"/>
    <x v="620"/>
    <n v="212.5"/>
    <n v="148.21999999999997"/>
    <n v="0.41090042137946325"/>
  </r>
  <r>
    <n v="1303"/>
    <d v="2026-04-21T00:00:00"/>
    <n v="2026"/>
    <x v="3"/>
    <x v="1"/>
    <x v="1"/>
    <x v="12"/>
    <x v="0"/>
    <s v="New"/>
    <x v="1"/>
    <s v="Trail Boots"/>
    <n v="1"/>
    <n v="142.22999999999999"/>
    <n v="0.05"/>
    <n v="77.66"/>
    <x v="621"/>
    <n v="77.66"/>
    <n v="57.458499999999987"/>
    <n v="0.42524524768999061"/>
  </r>
  <r>
    <n v="1348"/>
    <d v="2026-04-21T00:00:00"/>
    <n v="2026"/>
    <x v="3"/>
    <x v="1"/>
    <x v="1"/>
    <x v="14"/>
    <x v="0"/>
    <s v="Returning"/>
    <x v="1"/>
    <s v="Trekking Poles"/>
    <n v="2"/>
    <n v="71.77"/>
    <n v="0"/>
    <n v="32.450000000000003"/>
    <x v="622"/>
    <n v="64.900000000000006"/>
    <n v="78.639999999999986"/>
    <n v="0.54786122335237553"/>
  </r>
  <r>
    <n v="1496"/>
    <d v="2026-04-21T00:00:00"/>
    <n v="2026"/>
    <x v="3"/>
    <x v="1"/>
    <x v="0"/>
    <x v="0"/>
    <x v="3"/>
    <s v="Returning"/>
    <x v="1"/>
    <s v="Trekking Poles"/>
    <n v="1"/>
    <n v="71.23"/>
    <n v="0.05"/>
    <n v="33.28"/>
    <x v="623"/>
    <n v="33.28"/>
    <n v="34.388499999999993"/>
    <n v="0.50819066478494423"/>
  </r>
  <r>
    <n v="1695"/>
    <d v="2026-04-21T00:00:00"/>
    <n v="2026"/>
    <x v="3"/>
    <x v="1"/>
    <x v="0"/>
    <x v="0"/>
    <x v="2"/>
    <s v="Returning"/>
    <x v="1"/>
    <s v="Trekking Poles"/>
    <n v="1"/>
    <n v="71.239999999999995"/>
    <n v="0.1"/>
    <n v="33.07"/>
    <x v="624"/>
    <n v="33.07"/>
    <n v="31.045999999999999"/>
    <n v="0.48421610830369954"/>
  </r>
  <r>
    <n v="2812"/>
    <d v="2026-04-21T00:00:00"/>
    <n v="2026"/>
    <x v="3"/>
    <x v="1"/>
    <x v="1"/>
    <x v="6"/>
    <x v="0"/>
    <s v="New"/>
    <x v="0"/>
    <s v="Trail Bike Light"/>
    <n v="1"/>
    <n v="51.39"/>
    <n v="0"/>
    <n v="22.08"/>
    <x v="625"/>
    <n v="22.08"/>
    <n v="29.310000000000002"/>
    <n v="0.57034442498540572"/>
  </r>
  <r>
    <n v="3017"/>
    <d v="2026-04-21T00:00:00"/>
    <n v="2026"/>
    <x v="3"/>
    <x v="1"/>
    <x v="1"/>
    <x v="12"/>
    <x v="0"/>
    <s v="Returning"/>
    <x v="0"/>
    <s v="Cycling Pack 12L"/>
    <n v="1"/>
    <n v="102.64"/>
    <n v="0"/>
    <n v="51.86"/>
    <x v="626"/>
    <n v="51.86"/>
    <n v="50.78"/>
    <n v="0.49473889321901793"/>
  </r>
  <r>
    <n v="3719"/>
    <d v="2026-04-21T00:00:00"/>
    <n v="2026"/>
    <x v="3"/>
    <x v="1"/>
    <x v="2"/>
    <x v="2"/>
    <x v="0"/>
    <s v="New"/>
    <x v="4"/>
    <s v="Recovery Roller"/>
    <n v="2"/>
    <n v="35.56"/>
    <n v="0.1"/>
    <n v="13.85"/>
    <x v="627"/>
    <n v="27.7"/>
    <n v="36.308000000000007"/>
    <n v="0.56724159480064995"/>
  </r>
  <r>
    <n v="3920"/>
    <d v="2026-04-21T00:00:00"/>
    <n v="2026"/>
    <x v="3"/>
    <x v="1"/>
    <x v="1"/>
    <x v="11"/>
    <x v="0"/>
    <s v="Returning"/>
    <x v="0"/>
    <s v="Cycling Pack 12L"/>
    <n v="2"/>
    <n v="100.39"/>
    <n v="0"/>
    <n v="49.05"/>
    <x v="628"/>
    <n v="98.1"/>
    <n v="102.68"/>
    <n v="0.51140551847793603"/>
  </r>
  <r>
    <n v="4654"/>
    <d v="2026-04-21T00:00:00"/>
    <n v="2026"/>
    <x v="3"/>
    <x v="1"/>
    <x v="0"/>
    <x v="15"/>
    <x v="2"/>
    <s v="Returning"/>
    <x v="3"/>
    <s v="Trail Tent 2P"/>
    <n v="2"/>
    <n v="191.51"/>
    <n v="0.1"/>
    <n v="101.25"/>
    <x v="629"/>
    <n v="202.5"/>
    <n v="142.21800000000002"/>
    <n v="0.41256331262075091"/>
  </r>
  <r>
    <n v="4920"/>
    <d v="2026-04-21T00:00:00"/>
    <n v="2026"/>
    <x v="3"/>
    <x v="1"/>
    <x v="1"/>
    <x v="12"/>
    <x v="2"/>
    <s v="New"/>
    <x v="1"/>
    <s v="Trail Boots"/>
    <n v="2"/>
    <n v="147.30000000000001"/>
    <n v="0"/>
    <n v="81.2"/>
    <x v="630"/>
    <n v="162.4"/>
    <n v="132.20000000000002"/>
    <n v="0.44874405974202308"/>
  </r>
  <r>
    <n v="5191"/>
    <d v="2026-04-21T00:00:00"/>
    <n v="2026"/>
    <x v="3"/>
    <x v="1"/>
    <x v="1"/>
    <x v="11"/>
    <x v="2"/>
    <s v="Returning"/>
    <x v="0"/>
    <s v="Commuter Helmet"/>
    <n v="1"/>
    <n v="79.92"/>
    <n v="0.1"/>
    <n v="43.13"/>
    <x v="631"/>
    <n v="43.13"/>
    <n v="28.797999999999995"/>
    <n v="0.40037259481703918"/>
  </r>
  <r>
    <n v="413"/>
    <d v="2026-04-22T00:00:00"/>
    <n v="2026"/>
    <x v="3"/>
    <x v="1"/>
    <x v="1"/>
    <x v="1"/>
    <x v="0"/>
    <s v="Returning"/>
    <x v="3"/>
    <s v="Alpine Tent 4P"/>
    <n v="2"/>
    <n v="344.29"/>
    <n v="0.1"/>
    <n v="192.66"/>
    <x v="632"/>
    <n v="385.32"/>
    <n v="234.4020000000001"/>
    <n v="0.37823733867766524"/>
  </r>
  <r>
    <n v="1658"/>
    <d v="2026-04-22T00:00:00"/>
    <n v="2026"/>
    <x v="3"/>
    <x v="1"/>
    <x v="2"/>
    <x v="5"/>
    <x v="0"/>
    <s v="Returning"/>
    <x v="1"/>
    <s v="Summit Backpack 45L"/>
    <n v="1"/>
    <n v="151.15"/>
    <n v="0"/>
    <n v="77.680000000000007"/>
    <x v="633"/>
    <n v="77.680000000000007"/>
    <n v="73.47"/>
    <n v="0.48607343698312933"/>
  </r>
  <r>
    <n v="2024"/>
    <d v="2026-04-22T00:00:00"/>
    <n v="2026"/>
    <x v="3"/>
    <x v="1"/>
    <x v="1"/>
    <x v="6"/>
    <x v="2"/>
    <s v="New"/>
    <x v="3"/>
    <s v="Portable Camp Stove"/>
    <n v="1"/>
    <n v="81.73"/>
    <n v="0.05"/>
    <n v="39.979999999999997"/>
    <x v="634"/>
    <n v="39.979999999999997"/>
    <n v="37.663500000000006"/>
    <n v="0.48508246021882068"/>
  </r>
  <r>
    <n v="3980"/>
    <d v="2026-04-22T00:00:00"/>
    <n v="2026"/>
    <x v="3"/>
    <x v="1"/>
    <x v="3"/>
    <x v="4"/>
    <x v="2"/>
    <s v="New"/>
    <x v="1"/>
    <s v="Trail Boots"/>
    <n v="1"/>
    <n v="142.53"/>
    <n v="0.05"/>
    <n v="77.77"/>
    <x v="635"/>
    <n v="77.77"/>
    <n v="57.633500000000012"/>
    <n v="0.4256426163282338"/>
  </r>
  <r>
    <n v="4239"/>
    <d v="2026-04-22T00:00:00"/>
    <n v="2026"/>
    <x v="3"/>
    <x v="1"/>
    <x v="1"/>
    <x v="1"/>
    <x v="0"/>
    <s v="New"/>
    <x v="3"/>
    <s v="Portable Camp Stove"/>
    <n v="2"/>
    <n v="83.24"/>
    <n v="0"/>
    <n v="40.03"/>
    <x v="636"/>
    <n v="80.06"/>
    <n v="86.419999999999987"/>
    <n v="0.51910139356078799"/>
  </r>
  <r>
    <n v="4761"/>
    <d v="2026-04-22T00:00:00"/>
    <n v="2026"/>
    <x v="3"/>
    <x v="1"/>
    <x v="0"/>
    <x v="0"/>
    <x v="3"/>
    <s v="New"/>
    <x v="1"/>
    <s v="Trail Boots"/>
    <n v="1"/>
    <n v="141.99"/>
    <n v="0.05"/>
    <n v="79.7"/>
    <x v="637"/>
    <n v="79.7"/>
    <n v="55.1905"/>
    <n v="0.40915038494186023"/>
  </r>
  <r>
    <n v="5160"/>
    <d v="2026-04-22T00:00:00"/>
    <n v="2026"/>
    <x v="3"/>
    <x v="1"/>
    <x v="1"/>
    <x v="12"/>
    <x v="0"/>
    <s v="New"/>
    <x v="4"/>
    <s v="Recovery Roller"/>
    <n v="2"/>
    <n v="35.94"/>
    <n v="0.05"/>
    <n v="14.17"/>
    <x v="638"/>
    <n v="28.34"/>
    <n v="39.945999999999984"/>
    <n v="0.5849808159798493"/>
  </r>
  <r>
    <n v="2224"/>
    <d v="2026-04-23T00:00:00"/>
    <n v="2026"/>
    <x v="3"/>
    <x v="1"/>
    <x v="1"/>
    <x v="1"/>
    <x v="0"/>
    <s v="New"/>
    <x v="4"/>
    <s v="Training Mat"/>
    <n v="3"/>
    <n v="49.55"/>
    <n v="0"/>
    <n v="22.55"/>
    <x v="639"/>
    <n v="67.650000000000006"/>
    <n v="80.999999999999972"/>
    <n v="0.54490413723511588"/>
  </r>
  <r>
    <n v="2832"/>
    <d v="2026-04-23T00:00:00"/>
    <n v="2026"/>
    <x v="3"/>
    <x v="1"/>
    <x v="3"/>
    <x v="8"/>
    <x v="3"/>
    <s v="Returning"/>
    <x v="4"/>
    <s v="Resistance Band Set"/>
    <n v="1"/>
    <n v="39.89"/>
    <n v="0.05"/>
    <n v="15.06"/>
    <x v="640"/>
    <n v="15.06"/>
    <n v="22.835499999999996"/>
    <n v="0.60259133670224685"/>
  </r>
  <r>
    <n v="3000"/>
    <d v="2026-04-23T00:00:00"/>
    <n v="2026"/>
    <x v="3"/>
    <x v="1"/>
    <x v="3"/>
    <x v="7"/>
    <x v="3"/>
    <s v="New"/>
    <x v="4"/>
    <s v="Resistance Band Set"/>
    <n v="1"/>
    <n v="40.630000000000003"/>
    <n v="0.1"/>
    <n v="14.67"/>
    <x v="641"/>
    <n v="14.67"/>
    <n v="21.896999999999998"/>
    <n v="0.59881860694068423"/>
  </r>
  <r>
    <n v="3206"/>
    <d v="2026-04-23T00:00:00"/>
    <n v="2026"/>
    <x v="3"/>
    <x v="1"/>
    <x v="3"/>
    <x v="8"/>
    <x v="3"/>
    <s v="Returning"/>
    <x v="0"/>
    <s v="Compact Repair Kit"/>
    <n v="4"/>
    <n v="39.78"/>
    <n v="0.05"/>
    <n v="16.7"/>
    <x v="642"/>
    <n v="66.8"/>
    <n v="84.36399999999999"/>
    <n v="0.55809584292556425"/>
  </r>
  <r>
    <n v="3777"/>
    <d v="2026-04-23T00:00:00"/>
    <n v="2026"/>
    <x v="3"/>
    <x v="1"/>
    <x v="3"/>
    <x v="4"/>
    <x v="3"/>
    <s v="Business"/>
    <x v="1"/>
    <s v="Hiking Daypack 20L"/>
    <n v="1"/>
    <n v="92.74"/>
    <n v="0"/>
    <n v="46.1"/>
    <x v="643"/>
    <n v="46.1"/>
    <n v="46.639999999999993"/>
    <n v="0.50291136510675005"/>
  </r>
  <r>
    <n v="4980"/>
    <d v="2026-04-23T00:00:00"/>
    <n v="2026"/>
    <x v="3"/>
    <x v="1"/>
    <x v="1"/>
    <x v="6"/>
    <x v="2"/>
    <s v="Returning"/>
    <x v="3"/>
    <s v="Compact Sleeping Bag"/>
    <n v="2"/>
    <n v="120.49"/>
    <n v="0.1"/>
    <n v="62.23"/>
    <x v="644"/>
    <n v="124.46"/>
    <n v="92.422000000000011"/>
    <n v="0.42613955976060719"/>
  </r>
  <r>
    <n v="1102"/>
    <d v="2026-04-24T00:00:00"/>
    <n v="2026"/>
    <x v="3"/>
    <x v="1"/>
    <x v="1"/>
    <x v="6"/>
    <x v="0"/>
    <s v="Business"/>
    <x v="1"/>
    <s v="Trekking Poles"/>
    <n v="2"/>
    <n v="70.53"/>
    <n v="0"/>
    <n v="32.229999999999997"/>
    <x v="645"/>
    <n v="64.459999999999994"/>
    <n v="76.600000000000009"/>
    <n v="0.54303133418403526"/>
  </r>
  <r>
    <n v="1333"/>
    <d v="2026-04-24T00:00:00"/>
    <n v="2026"/>
    <x v="3"/>
    <x v="1"/>
    <x v="1"/>
    <x v="14"/>
    <x v="0"/>
    <s v="New"/>
    <x v="1"/>
    <s v="Hiking Daypack 20L"/>
    <n v="1"/>
    <n v="90.87"/>
    <n v="0.1"/>
    <n v="44.4"/>
    <x v="646"/>
    <n v="44.4"/>
    <n v="37.383000000000003"/>
    <n v="0.45709988628443565"/>
  </r>
  <r>
    <n v="1369"/>
    <d v="2026-04-24T00:00:00"/>
    <n v="2026"/>
    <x v="3"/>
    <x v="1"/>
    <x v="1"/>
    <x v="14"/>
    <x v="1"/>
    <s v="Returning"/>
    <x v="4"/>
    <s v="Weighted Vest"/>
    <n v="3"/>
    <n v="124.31"/>
    <n v="0.2"/>
    <n v="67.97"/>
    <x v="647"/>
    <n v="203.91"/>
    <n v="94.433999999999997"/>
    <n v="0.31652723031131846"/>
  </r>
  <r>
    <n v="1712"/>
    <d v="2026-04-24T00:00:00"/>
    <n v="2026"/>
    <x v="3"/>
    <x v="1"/>
    <x v="1"/>
    <x v="1"/>
    <x v="1"/>
    <s v="Returning"/>
    <x v="0"/>
    <s v="Compact Repair Kit"/>
    <n v="15"/>
    <n v="41.21"/>
    <n v="0.15"/>
    <n v="16.760000000000002"/>
    <x v="648"/>
    <n v="251.40000000000003"/>
    <n v="274.02749999999997"/>
    <n v="0.52153246642020068"/>
  </r>
  <r>
    <n v="2229"/>
    <d v="2026-04-24T00:00:00"/>
    <n v="2026"/>
    <x v="3"/>
    <x v="1"/>
    <x v="0"/>
    <x v="0"/>
    <x v="0"/>
    <s v="New"/>
    <x v="1"/>
    <s v="Trail Boots"/>
    <n v="2"/>
    <n v="145.75"/>
    <n v="0.1"/>
    <n v="78.900000000000006"/>
    <x v="649"/>
    <n v="157.80000000000001"/>
    <n v="104.55000000000001"/>
    <n v="0.39851343624928531"/>
  </r>
  <r>
    <n v="3458"/>
    <d v="2026-04-24T00:00:00"/>
    <n v="2026"/>
    <x v="3"/>
    <x v="1"/>
    <x v="2"/>
    <x v="3"/>
    <x v="0"/>
    <s v="New"/>
    <x v="2"/>
    <s v="Carry-On Duffel"/>
    <n v="1"/>
    <n v="134.86000000000001"/>
    <n v="0"/>
    <n v="66.040000000000006"/>
    <x v="650"/>
    <n v="66.040000000000006"/>
    <n v="68.820000000000007"/>
    <n v="0.51030698502150373"/>
  </r>
  <r>
    <n v="4637"/>
    <d v="2026-04-24T00:00:00"/>
    <n v="2026"/>
    <x v="3"/>
    <x v="1"/>
    <x v="3"/>
    <x v="13"/>
    <x v="2"/>
    <s v="New"/>
    <x v="2"/>
    <s v="Carry-On Duffel"/>
    <n v="1"/>
    <n v="136.07"/>
    <n v="0"/>
    <n v="65.17"/>
    <x v="651"/>
    <n v="65.17"/>
    <n v="70.899999999999991"/>
    <n v="0.52105533916366575"/>
  </r>
  <r>
    <n v="4726"/>
    <d v="2026-04-24T00:00:00"/>
    <n v="2026"/>
    <x v="3"/>
    <x v="1"/>
    <x v="0"/>
    <x v="15"/>
    <x v="2"/>
    <s v="Business"/>
    <x v="2"/>
    <s v="Packing Cube Set"/>
    <n v="1"/>
    <n v="47.25"/>
    <n v="0.1"/>
    <n v="18.25"/>
    <x v="652"/>
    <n v="18.25"/>
    <n v="24.274999999999999"/>
    <n v="0.57084068195179305"/>
  </r>
  <r>
    <n v="4838"/>
    <d v="2026-04-24T00:00:00"/>
    <n v="2026"/>
    <x v="3"/>
    <x v="1"/>
    <x v="0"/>
    <x v="0"/>
    <x v="0"/>
    <s v="Business"/>
    <x v="0"/>
    <s v="Compact Repair Kit"/>
    <n v="2"/>
    <n v="41.32"/>
    <n v="0.1"/>
    <n v="16.66"/>
    <x v="653"/>
    <n v="33.32"/>
    <n v="41.056000000000004"/>
    <n v="0.5520060234484242"/>
  </r>
  <r>
    <n v="5075"/>
    <d v="2026-04-24T00:00:00"/>
    <n v="2026"/>
    <x v="3"/>
    <x v="1"/>
    <x v="0"/>
    <x v="15"/>
    <x v="3"/>
    <s v="New"/>
    <x v="0"/>
    <s v="Commuter Helmet"/>
    <n v="2"/>
    <n v="81.75"/>
    <n v="0"/>
    <n v="41.92"/>
    <x v="654"/>
    <n v="83.84"/>
    <n v="79.66"/>
    <n v="0.48721712538226297"/>
  </r>
  <r>
    <n v="149"/>
    <d v="2026-04-25T00:00:00"/>
    <n v="2026"/>
    <x v="3"/>
    <x v="1"/>
    <x v="1"/>
    <x v="12"/>
    <x v="0"/>
    <s v="Returning"/>
    <x v="2"/>
    <s v="Insulated Bottle"/>
    <n v="1"/>
    <n v="36.020000000000003"/>
    <n v="0.05"/>
    <n v="13.72"/>
    <x v="655"/>
    <n v="13.72"/>
    <n v="20.499000000000002"/>
    <n v="0.59905315760250155"/>
  </r>
  <r>
    <n v="449"/>
    <d v="2026-04-25T00:00:00"/>
    <n v="2026"/>
    <x v="3"/>
    <x v="1"/>
    <x v="2"/>
    <x v="5"/>
    <x v="0"/>
    <s v="Business"/>
    <x v="2"/>
    <s v="Insulated Bottle"/>
    <n v="1"/>
    <n v="36.68"/>
    <n v="0"/>
    <n v="13.27"/>
    <x v="656"/>
    <n v="13.27"/>
    <n v="23.41"/>
    <n v="0.63822246455834242"/>
  </r>
  <r>
    <n v="1422"/>
    <d v="2026-04-25T00:00:00"/>
    <n v="2026"/>
    <x v="3"/>
    <x v="1"/>
    <x v="3"/>
    <x v="8"/>
    <x v="1"/>
    <s v="Business"/>
    <x v="3"/>
    <s v="Alpine Tent 4P"/>
    <n v="6"/>
    <n v="348.16"/>
    <n v="0.1"/>
    <n v="198.24"/>
    <x v="657"/>
    <n v="1189.44"/>
    <n v="690.62400000000002"/>
    <n v="0.36734068627450978"/>
  </r>
  <r>
    <n v="3248"/>
    <d v="2026-04-25T00:00:00"/>
    <n v="2026"/>
    <x v="3"/>
    <x v="1"/>
    <x v="2"/>
    <x v="16"/>
    <x v="0"/>
    <s v="Returning"/>
    <x v="0"/>
    <s v="Compact Repair Kit"/>
    <n v="2"/>
    <n v="39.799999999999997"/>
    <n v="0.05"/>
    <n v="16.23"/>
    <x v="658"/>
    <n v="32.46"/>
    <n v="43.159999999999989"/>
    <n v="0.57074847923829664"/>
  </r>
  <r>
    <n v="3445"/>
    <d v="2026-04-25T00:00:00"/>
    <n v="2026"/>
    <x v="3"/>
    <x v="1"/>
    <x v="0"/>
    <x v="15"/>
    <x v="0"/>
    <s v="Returning"/>
    <x v="0"/>
    <s v="Compact Repair Kit"/>
    <n v="5"/>
    <n v="39.369999999999997"/>
    <n v="0.05"/>
    <n v="16.760000000000002"/>
    <x v="659"/>
    <n v="83.800000000000011"/>
    <n v="103.20749999999998"/>
    <n v="0.55188963009504954"/>
  </r>
  <r>
    <n v="3930"/>
    <d v="2026-04-25T00:00:00"/>
    <n v="2026"/>
    <x v="3"/>
    <x v="1"/>
    <x v="1"/>
    <x v="12"/>
    <x v="3"/>
    <s v="Returning"/>
    <x v="4"/>
    <s v="Resistance Band Set"/>
    <n v="2"/>
    <n v="40.85"/>
    <n v="0"/>
    <n v="14.99"/>
    <x v="660"/>
    <n v="29.98"/>
    <n v="51.72"/>
    <n v="0.633047735618115"/>
  </r>
  <r>
    <n v="3969"/>
    <d v="2026-04-25T00:00:00"/>
    <n v="2026"/>
    <x v="3"/>
    <x v="1"/>
    <x v="3"/>
    <x v="8"/>
    <x v="3"/>
    <s v="Returning"/>
    <x v="1"/>
    <s v="Hiking Daypack 20L"/>
    <n v="1"/>
    <n v="92.91"/>
    <n v="0.05"/>
    <n v="46"/>
    <x v="661"/>
    <n v="46"/>
    <n v="42.264499999999998"/>
    <n v="0.4788391709010984"/>
  </r>
  <r>
    <n v="4190"/>
    <d v="2026-04-25T00:00:00"/>
    <n v="2026"/>
    <x v="3"/>
    <x v="1"/>
    <x v="3"/>
    <x v="13"/>
    <x v="0"/>
    <s v="New"/>
    <x v="1"/>
    <s v="Summit Backpack 45L"/>
    <n v="1"/>
    <n v="152.01"/>
    <n v="0"/>
    <n v="80.33"/>
    <x v="662"/>
    <n v="80.33"/>
    <n v="71.679999999999993"/>
    <n v="0.47154792447865268"/>
  </r>
  <r>
    <n v="4442"/>
    <d v="2026-04-25T00:00:00"/>
    <n v="2026"/>
    <x v="3"/>
    <x v="1"/>
    <x v="1"/>
    <x v="6"/>
    <x v="3"/>
    <s v="New"/>
    <x v="2"/>
    <s v="Insulated Bottle"/>
    <n v="1"/>
    <n v="36.65"/>
    <n v="0"/>
    <n v="13.28"/>
    <x v="663"/>
    <n v="13.28"/>
    <n v="23.369999999999997"/>
    <n v="0.63765347885402446"/>
  </r>
  <r>
    <n v="228"/>
    <d v="2026-04-26T00:00:00"/>
    <n v="2026"/>
    <x v="3"/>
    <x v="1"/>
    <x v="3"/>
    <x v="8"/>
    <x v="0"/>
    <s v="Returning"/>
    <x v="3"/>
    <s v="Portable Camp Stove"/>
    <n v="5"/>
    <n v="80.819999999999993"/>
    <n v="0"/>
    <n v="40.47"/>
    <x v="664"/>
    <n v="202.35"/>
    <n v="201.74999999999997"/>
    <n v="0.49925760950259834"/>
  </r>
  <r>
    <n v="2101"/>
    <d v="2026-04-26T00:00:00"/>
    <n v="2026"/>
    <x v="3"/>
    <x v="1"/>
    <x v="3"/>
    <x v="4"/>
    <x v="0"/>
    <s v="New"/>
    <x v="1"/>
    <s v="Trail Boots"/>
    <n v="4"/>
    <n v="144.69999999999999"/>
    <n v="0"/>
    <n v="79.41"/>
    <x v="665"/>
    <n v="317.64"/>
    <n v="261.15999999999997"/>
    <n v="0.45120939875604699"/>
  </r>
  <r>
    <n v="2590"/>
    <d v="2026-04-26T00:00:00"/>
    <n v="2026"/>
    <x v="3"/>
    <x v="1"/>
    <x v="1"/>
    <x v="6"/>
    <x v="2"/>
    <s v="New"/>
    <x v="4"/>
    <s v="Recovery Roller"/>
    <n v="2"/>
    <n v="36.51"/>
    <n v="0.1"/>
    <n v="14.18"/>
    <x v="666"/>
    <n v="28.36"/>
    <n v="37.358000000000004"/>
    <n v="0.56845917404668433"/>
  </r>
  <r>
    <n v="2957"/>
    <d v="2026-04-26T00:00:00"/>
    <n v="2026"/>
    <x v="3"/>
    <x v="1"/>
    <x v="3"/>
    <x v="7"/>
    <x v="3"/>
    <s v="New"/>
    <x v="2"/>
    <s v="Insulated Bottle"/>
    <n v="3"/>
    <n v="36.58"/>
    <n v="0.05"/>
    <n v="13.71"/>
    <x v="667"/>
    <n v="41.13"/>
    <n v="63.122999999999983"/>
    <n v="0.60547897902218628"/>
  </r>
  <r>
    <n v="4270"/>
    <d v="2026-04-26T00:00:00"/>
    <n v="2026"/>
    <x v="3"/>
    <x v="1"/>
    <x v="3"/>
    <x v="7"/>
    <x v="2"/>
    <s v="Business"/>
    <x v="3"/>
    <s v="Trail Tent 2P"/>
    <n v="2"/>
    <n v="191.59"/>
    <n v="0"/>
    <n v="102.52"/>
    <x v="668"/>
    <n v="205.04"/>
    <n v="178.14000000000001"/>
    <n v="0.46489900307949272"/>
  </r>
  <r>
    <n v="4324"/>
    <d v="2026-04-26T00:00:00"/>
    <n v="2026"/>
    <x v="3"/>
    <x v="1"/>
    <x v="3"/>
    <x v="8"/>
    <x v="1"/>
    <s v="Business"/>
    <x v="3"/>
    <s v="Alpine Tent 4P"/>
    <n v="6"/>
    <n v="337.24"/>
    <n v="0.05"/>
    <n v="198.63"/>
    <x v="669"/>
    <n v="1191.78"/>
    <n v="730.48800000000006"/>
    <n v="0.38001360892445801"/>
  </r>
  <r>
    <n v="5010"/>
    <d v="2026-04-26T00:00:00"/>
    <n v="2026"/>
    <x v="3"/>
    <x v="1"/>
    <x v="3"/>
    <x v="7"/>
    <x v="1"/>
    <s v="Business"/>
    <x v="2"/>
    <s v="Packing Cube Set"/>
    <n v="3"/>
    <n v="46.2"/>
    <n v="0.1"/>
    <n v="18.149999999999999"/>
    <x v="670"/>
    <n v="54.449999999999996"/>
    <n v="70.29000000000002"/>
    <n v="0.5634920634920636"/>
  </r>
  <r>
    <n v="5092"/>
    <d v="2026-04-26T00:00:00"/>
    <n v="2026"/>
    <x v="3"/>
    <x v="1"/>
    <x v="1"/>
    <x v="1"/>
    <x v="3"/>
    <s v="Business"/>
    <x v="4"/>
    <s v="Training Mat"/>
    <n v="4"/>
    <n v="50.84"/>
    <n v="0.05"/>
    <n v="22.63"/>
    <x v="671"/>
    <n v="90.52"/>
    <n v="102.67200000000001"/>
    <n v="0.53145057766367143"/>
  </r>
  <r>
    <n v="1061"/>
    <d v="2026-04-27T00:00:00"/>
    <n v="2026"/>
    <x v="3"/>
    <x v="1"/>
    <x v="3"/>
    <x v="13"/>
    <x v="0"/>
    <s v="Returning"/>
    <x v="2"/>
    <s v="Travel Backpack 35L"/>
    <n v="1"/>
    <n v="166.5"/>
    <n v="0"/>
    <n v="85.55"/>
    <x v="672"/>
    <n v="85.55"/>
    <n v="80.95"/>
    <n v="0.4861861861861862"/>
  </r>
  <r>
    <n v="1099"/>
    <d v="2026-04-27T00:00:00"/>
    <n v="2026"/>
    <x v="3"/>
    <x v="1"/>
    <x v="3"/>
    <x v="4"/>
    <x v="3"/>
    <s v="New"/>
    <x v="1"/>
    <s v="Trekking Poles"/>
    <n v="1"/>
    <n v="70.2"/>
    <n v="0"/>
    <n v="32.06"/>
    <x v="673"/>
    <n v="32.06"/>
    <n v="38.14"/>
    <n v="0.5433048433048433"/>
  </r>
  <r>
    <n v="3500"/>
    <d v="2026-04-27T00:00:00"/>
    <n v="2026"/>
    <x v="3"/>
    <x v="1"/>
    <x v="1"/>
    <x v="12"/>
    <x v="0"/>
    <s v="New"/>
    <x v="4"/>
    <s v="Training Mat"/>
    <n v="4"/>
    <n v="50.67"/>
    <n v="0"/>
    <n v="22.62"/>
    <x v="674"/>
    <n v="90.48"/>
    <n v="112.2"/>
    <n v="0.55358200118413259"/>
  </r>
  <r>
    <n v="3856"/>
    <d v="2026-04-27T00:00:00"/>
    <n v="2026"/>
    <x v="3"/>
    <x v="1"/>
    <x v="1"/>
    <x v="11"/>
    <x v="2"/>
    <s v="New"/>
    <x v="2"/>
    <s v="Travel Backpack 35L"/>
    <n v="3"/>
    <n v="161.05000000000001"/>
    <n v="0.05"/>
    <n v="87.43"/>
    <x v="675"/>
    <n v="262.29000000000002"/>
    <n v="196.70249999999999"/>
    <n v="0.4285527541299694"/>
  </r>
  <r>
    <n v="4044"/>
    <d v="2026-04-27T00:00:00"/>
    <n v="2026"/>
    <x v="3"/>
    <x v="1"/>
    <x v="1"/>
    <x v="6"/>
    <x v="1"/>
    <s v="New"/>
    <x v="4"/>
    <s v="Weighted Vest"/>
    <n v="10"/>
    <n v="124.59"/>
    <n v="0.15"/>
    <n v="67.14"/>
    <x v="676"/>
    <n v="671.4"/>
    <n v="387.61500000000012"/>
    <n v="0.36601464568490538"/>
  </r>
  <r>
    <n v="4235"/>
    <d v="2026-04-27T00:00:00"/>
    <n v="2026"/>
    <x v="3"/>
    <x v="1"/>
    <x v="2"/>
    <x v="16"/>
    <x v="0"/>
    <s v="Business"/>
    <x v="4"/>
    <s v="Training Mat"/>
    <n v="1"/>
    <n v="50.18"/>
    <n v="0"/>
    <n v="22.05"/>
    <x v="677"/>
    <n v="22.05"/>
    <n v="28.13"/>
    <n v="0.56058190514149064"/>
  </r>
  <r>
    <n v="122"/>
    <d v="2026-04-28T00:00:00"/>
    <n v="2026"/>
    <x v="3"/>
    <x v="1"/>
    <x v="1"/>
    <x v="11"/>
    <x v="0"/>
    <s v="New"/>
    <x v="3"/>
    <s v="Portable Camp Stove"/>
    <n v="1"/>
    <n v="83.38"/>
    <n v="0"/>
    <n v="38.979999999999997"/>
    <x v="678"/>
    <n v="38.979999999999997"/>
    <n v="44.4"/>
    <n v="0.53250179899256422"/>
  </r>
  <r>
    <n v="239"/>
    <d v="2026-04-28T00:00:00"/>
    <n v="2026"/>
    <x v="3"/>
    <x v="1"/>
    <x v="3"/>
    <x v="7"/>
    <x v="0"/>
    <s v="Returning"/>
    <x v="2"/>
    <s v="Insulated Bottle"/>
    <n v="1"/>
    <n v="35.549999999999997"/>
    <n v="0.05"/>
    <n v="13.25"/>
    <x v="679"/>
    <n v="13.25"/>
    <n v="20.522499999999994"/>
    <n v="0.60766896143311855"/>
  </r>
  <r>
    <n v="356"/>
    <d v="2026-04-28T00:00:00"/>
    <n v="2026"/>
    <x v="3"/>
    <x v="1"/>
    <x v="3"/>
    <x v="8"/>
    <x v="2"/>
    <s v="New"/>
    <x v="1"/>
    <s v="Summit Backpack 45L"/>
    <n v="1"/>
    <n v="154.36000000000001"/>
    <n v="0"/>
    <n v="77.760000000000005"/>
    <x v="680"/>
    <n v="77.760000000000005"/>
    <n v="76.600000000000009"/>
    <n v="0.49624254988338951"/>
  </r>
  <r>
    <n v="785"/>
    <d v="2026-04-28T00:00:00"/>
    <n v="2026"/>
    <x v="3"/>
    <x v="1"/>
    <x v="0"/>
    <x v="9"/>
    <x v="3"/>
    <s v="New"/>
    <x v="1"/>
    <s v="Summit Backpack 45L"/>
    <n v="1"/>
    <n v="155.68"/>
    <n v="0"/>
    <n v="77.97"/>
    <x v="681"/>
    <n v="77.97"/>
    <n v="77.710000000000008"/>
    <n v="0.49916495375128472"/>
  </r>
  <r>
    <n v="2325"/>
    <d v="2026-04-28T00:00:00"/>
    <n v="2026"/>
    <x v="3"/>
    <x v="1"/>
    <x v="0"/>
    <x v="0"/>
    <x v="0"/>
    <s v="Returning"/>
    <x v="4"/>
    <s v="Resistance Band Set"/>
    <n v="1"/>
    <n v="40.950000000000003"/>
    <n v="0.15"/>
    <n v="14.89"/>
    <x v="682"/>
    <n v="14.89"/>
    <n v="19.917500000000004"/>
    <n v="0.57221863104216053"/>
  </r>
  <r>
    <n v="2566"/>
    <d v="2026-04-28T00:00:00"/>
    <n v="2026"/>
    <x v="3"/>
    <x v="1"/>
    <x v="3"/>
    <x v="13"/>
    <x v="3"/>
    <s v="Returning"/>
    <x v="2"/>
    <s v="Packing Cube Set"/>
    <n v="3"/>
    <n v="47.28"/>
    <n v="0.05"/>
    <n v="18.52"/>
    <x v="683"/>
    <n v="55.56"/>
    <n v="79.187999999999988"/>
    <n v="0.58767477068305274"/>
  </r>
  <r>
    <n v="3105"/>
    <d v="2026-04-28T00:00:00"/>
    <n v="2026"/>
    <x v="3"/>
    <x v="1"/>
    <x v="3"/>
    <x v="7"/>
    <x v="0"/>
    <s v="Returning"/>
    <x v="4"/>
    <s v="Training Mat"/>
    <n v="4"/>
    <n v="51.57"/>
    <n v="0.1"/>
    <n v="22.58"/>
    <x v="684"/>
    <n v="90.32"/>
    <n v="95.332000000000022"/>
    <n v="0.51349837330058401"/>
  </r>
  <r>
    <n v="3167"/>
    <d v="2026-04-28T00:00:00"/>
    <n v="2026"/>
    <x v="3"/>
    <x v="1"/>
    <x v="3"/>
    <x v="8"/>
    <x v="0"/>
    <s v="Business"/>
    <x v="0"/>
    <s v="Trail Bike Light"/>
    <n v="1"/>
    <n v="51.61"/>
    <n v="0"/>
    <n v="23"/>
    <x v="685"/>
    <n v="23"/>
    <n v="28.61"/>
    <n v="0.55434993218368533"/>
  </r>
  <r>
    <n v="4396"/>
    <d v="2026-04-28T00:00:00"/>
    <n v="2026"/>
    <x v="3"/>
    <x v="1"/>
    <x v="0"/>
    <x v="15"/>
    <x v="2"/>
    <s v="Returning"/>
    <x v="4"/>
    <s v="Training Mat"/>
    <n v="1"/>
    <n v="50.56"/>
    <n v="0.05"/>
    <n v="22.06"/>
    <x v="686"/>
    <n v="22.06"/>
    <n v="25.971999999999998"/>
    <n v="0.54072285143237842"/>
  </r>
  <r>
    <n v="4475"/>
    <d v="2026-04-28T00:00:00"/>
    <n v="2026"/>
    <x v="3"/>
    <x v="1"/>
    <x v="2"/>
    <x v="5"/>
    <x v="3"/>
    <s v="Business"/>
    <x v="2"/>
    <s v="Travel Backpack 35L"/>
    <n v="2"/>
    <n v="165.74"/>
    <n v="0"/>
    <n v="87.73"/>
    <x v="687"/>
    <n v="175.46"/>
    <n v="156.02000000000001"/>
    <n v="0.47067696391939184"/>
  </r>
  <r>
    <n v="4482"/>
    <d v="2026-04-28T00:00:00"/>
    <n v="2026"/>
    <x v="3"/>
    <x v="1"/>
    <x v="2"/>
    <x v="2"/>
    <x v="0"/>
    <s v="Business"/>
    <x v="4"/>
    <s v="Recovery Roller"/>
    <n v="3"/>
    <n v="36.770000000000003"/>
    <n v="0"/>
    <n v="13.63"/>
    <x v="688"/>
    <n v="40.89"/>
    <n v="69.42"/>
    <n v="0.62931737829752521"/>
  </r>
  <r>
    <n v="5022"/>
    <d v="2026-04-28T00:00:00"/>
    <n v="2026"/>
    <x v="3"/>
    <x v="1"/>
    <x v="3"/>
    <x v="7"/>
    <x v="0"/>
    <s v="Business"/>
    <x v="3"/>
    <s v="Trail Tent 2P"/>
    <n v="2"/>
    <n v="196.37"/>
    <n v="0"/>
    <n v="101.73"/>
    <x v="689"/>
    <n v="203.46"/>
    <n v="189.28"/>
    <n v="0.48194734429902736"/>
  </r>
  <r>
    <n v="1304"/>
    <d v="2026-04-29T00:00:00"/>
    <n v="2026"/>
    <x v="3"/>
    <x v="1"/>
    <x v="0"/>
    <x v="0"/>
    <x v="3"/>
    <s v="Returning"/>
    <x v="2"/>
    <s v="Insulated Bottle"/>
    <n v="2"/>
    <n v="35.33"/>
    <n v="0"/>
    <n v="13.69"/>
    <x v="690"/>
    <n v="27.38"/>
    <n v="43.28"/>
    <n v="0.61251061420888764"/>
  </r>
  <r>
    <n v="3008"/>
    <d v="2026-04-29T00:00:00"/>
    <n v="2026"/>
    <x v="3"/>
    <x v="1"/>
    <x v="2"/>
    <x v="2"/>
    <x v="1"/>
    <s v="Business"/>
    <x v="2"/>
    <s v="Packing Cube Set"/>
    <n v="4"/>
    <n v="46.43"/>
    <n v="0.1"/>
    <n v="18.04"/>
    <x v="691"/>
    <n v="72.16"/>
    <n v="94.988"/>
    <n v="0.56828678775695796"/>
  </r>
  <r>
    <n v="4140"/>
    <d v="2026-04-29T00:00:00"/>
    <n v="2026"/>
    <x v="3"/>
    <x v="1"/>
    <x v="3"/>
    <x v="7"/>
    <x v="3"/>
    <s v="New"/>
    <x v="4"/>
    <s v="Weighted Vest"/>
    <n v="1"/>
    <n v="125.25"/>
    <n v="0"/>
    <n v="70.88"/>
    <x v="692"/>
    <n v="70.88"/>
    <n v="54.370000000000005"/>
    <n v="0.43409181636726552"/>
  </r>
  <r>
    <n v="4151"/>
    <d v="2026-04-29T00:00:00"/>
    <n v="2026"/>
    <x v="3"/>
    <x v="1"/>
    <x v="1"/>
    <x v="14"/>
    <x v="0"/>
    <s v="Returning"/>
    <x v="3"/>
    <s v="Alpine Tent 4P"/>
    <n v="1"/>
    <n v="341.98"/>
    <n v="0"/>
    <n v="192.43"/>
    <x v="693"/>
    <n v="192.43"/>
    <n v="149.55000000000001"/>
    <n v="0.43730627522077314"/>
  </r>
  <r>
    <n v="4650"/>
    <d v="2026-04-29T00:00:00"/>
    <n v="2026"/>
    <x v="3"/>
    <x v="1"/>
    <x v="1"/>
    <x v="6"/>
    <x v="3"/>
    <s v="Business"/>
    <x v="4"/>
    <s v="Resistance Band Set"/>
    <n v="1"/>
    <n v="40.04"/>
    <n v="0"/>
    <n v="14.72"/>
    <x v="694"/>
    <n v="14.72"/>
    <n v="25.32"/>
    <n v="0.63236763236763238"/>
  </r>
  <r>
    <n v="4897"/>
    <d v="2026-04-29T00:00:00"/>
    <n v="2026"/>
    <x v="3"/>
    <x v="1"/>
    <x v="3"/>
    <x v="13"/>
    <x v="0"/>
    <s v="Returning"/>
    <x v="0"/>
    <s v="Compact Repair Kit"/>
    <n v="3"/>
    <n v="40.47"/>
    <n v="0.05"/>
    <n v="17.14"/>
    <x v="695"/>
    <n v="51.42"/>
    <n v="63.919499999999985"/>
    <n v="0.5541856866034619"/>
  </r>
  <r>
    <n v="792"/>
    <d v="2026-04-30T00:00:00"/>
    <n v="2026"/>
    <x v="3"/>
    <x v="1"/>
    <x v="3"/>
    <x v="8"/>
    <x v="1"/>
    <s v="Returning"/>
    <x v="3"/>
    <s v="Portable Camp Stove"/>
    <n v="6"/>
    <n v="83.7"/>
    <n v="0.2"/>
    <n v="38.58"/>
    <x v="696"/>
    <n v="231.48"/>
    <n v="170.28000000000006"/>
    <n v="0.42383512544802876"/>
  </r>
  <r>
    <n v="1796"/>
    <d v="2026-04-30T00:00:00"/>
    <n v="2026"/>
    <x v="3"/>
    <x v="1"/>
    <x v="0"/>
    <x v="15"/>
    <x v="0"/>
    <s v="Returning"/>
    <x v="3"/>
    <s v="Portable Camp Stove"/>
    <n v="4"/>
    <n v="83.27"/>
    <n v="0"/>
    <n v="39.979999999999997"/>
    <x v="697"/>
    <n v="159.91999999999999"/>
    <n v="173.16"/>
    <n v="0.51987510507986068"/>
  </r>
  <r>
    <n v="3222"/>
    <d v="2026-04-30T00:00:00"/>
    <n v="2026"/>
    <x v="3"/>
    <x v="1"/>
    <x v="2"/>
    <x v="16"/>
    <x v="1"/>
    <s v="Business"/>
    <x v="3"/>
    <s v="Compact Sleeping Bag"/>
    <n v="3"/>
    <n v="126.03"/>
    <n v="0.1"/>
    <n v="61.75"/>
    <x v="698"/>
    <n v="185.25"/>
    <n v="155.03100000000006"/>
    <n v="0.45559699189787273"/>
  </r>
  <r>
    <n v="3237"/>
    <d v="2026-04-30T00:00:00"/>
    <n v="2026"/>
    <x v="3"/>
    <x v="1"/>
    <x v="1"/>
    <x v="14"/>
    <x v="0"/>
    <s v="New"/>
    <x v="3"/>
    <s v="Compact Sleeping Bag"/>
    <n v="1"/>
    <n v="122.86"/>
    <n v="0.05"/>
    <n v="59.22"/>
    <x v="87"/>
    <n v="59.22"/>
    <n v="57.497"/>
    <n v="0.49261889870370212"/>
  </r>
  <r>
    <n v="3695"/>
    <d v="2026-04-30T00:00:00"/>
    <n v="2026"/>
    <x v="3"/>
    <x v="1"/>
    <x v="2"/>
    <x v="2"/>
    <x v="0"/>
    <s v="New"/>
    <x v="0"/>
    <s v="Compact Repair Kit"/>
    <n v="1"/>
    <n v="39.44"/>
    <n v="0.1"/>
    <n v="16.63"/>
    <x v="699"/>
    <n v="16.63"/>
    <n v="18.866000000000003"/>
    <n v="0.53149650664863657"/>
  </r>
  <r>
    <n v="5148"/>
    <d v="2026-04-30T00:00:00"/>
    <n v="2026"/>
    <x v="3"/>
    <x v="1"/>
    <x v="2"/>
    <x v="10"/>
    <x v="0"/>
    <s v="Returning"/>
    <x v="2"/>
    <s v="Carry-On Duffel"/>
    <n v="1"/>
    <n v="130.34"/>
    <n v="0.1"/>
    <n v="66.680000000000007"/>
    <x v="700"/>
    <n v="66.680000000000007"/>
    <n v="50.626000000000005"/>
    <n v="0.43157212759790631"/>
  </r>
  <r>
    <n v="534"/>
    <d v="2026-05-01T00:00:00"/>
    <n v="2026"/>
    <x v="4"/>
    <x v="1"/>
    <x v="1"/>
    <x v="12"/>
    <x v="0"/>
    <s v="Business"/>
    <x v="1"/>
    <s v="Summit Backpack 45L"/>
    <n v="1"/>
    <n v="154.86000000000001"/>
    <n v="0"/>
    <n v="78.37"/>
    <x v="701"/>
    <n v="78.37"/>
    <n v="76.490000000000009"/>
    <n v="0.49393000129148912"/>
  </r>
  <r>
    <n v="551"/>
    <d v="2026-05-01T00:00:00"/>
    <n v="2026"/>
    <x v="4"/>
    <x v="1"/>
    <x v="3"/>
    <x v="8"/>
    <x v="2"/>
    <s v="Returning"/>
    <x v="0"/>
    <s v="Cycling Pack 12L"/>
    <n v="4"/>
    <n v="103.64"/>
    <n v="0"/>
    <n v="50.59"/>
    <x v="702"/>
    <n v="202.36"/>
    <n v="212.2"/>
    <n v="0.51186800463141646"/>
  </r>
  <r>
    <n v="2110"/>
    <d v="2026-05-01T00:00:00"/>
    <n v="2026"/>
    <x v="4"/>
    <x v="1"/>
    <x v="0"/>
    <x v="15"/>
    <x v="0"/>
    <s v="Returning"/>
    <x v="2"/>
    <s v="Travel Backpack 35L"/>
    <n v="1"/>
    <n v="164.49"/>
    <n v="0.05"/>
    <n v="87.81"/>
    <x v="703"/>
    <n v="87.81"/>
    <n v="68.455500000000001"/>
    <n v="0.43807174328306631"/>
  </r>
  <r>
    <n v="2217"/>
    <d v="2026-05-01T00:00:00"/>
    <n v="2026"/>
    <x v="4"/>
    <x v="1"/>
    <x v="3"/>
    <x v="8"/>
    <x v="1"/>
    <s v="Returning"/>
    <x v="2"/>
    <s v="Travel Backpack 35L"/>
    <n v="3"/>
    <n v="163.44999999999999"/>
    <n v="0.05"/>
    <n v="87.54"/>
    <x v="704"/>
    <n v="262.62"/>
    <n v="203.21249999999992"/>
    <n v="0.4362351274331438"/>
  </r>
  <r>
    <n v="2544"/>
    <d v="2026-05-01T00:00:00"/>
    <n v="2026"/>
    <x v="4"/>
    <x v="1"/>
    <x v="3"/>
    <x v="4"/>
    <x v="0"/>
    <s v="Returning"/>
    <x v="1"/>
    <s v="Trekking Poles"/>
    <n v="1"/>
    <n v="71.87"/>
    <n v="0.05"/>
    <n v="31.97"/>
    <x v="705"/>
    <n v="31.97"/>
    <n v="36.3065"/>
    <n v="0.53175690025118449"/>
  </r>
  <r>
    <n v="3678"/>
    <d v="2026-05-01T00:00:00"/>
    <n v="2026"/>
    <x v="4"/>
    <x v="1"/>
    <x v="1"/>
    <x v="14"/>
    <x v="3"/>
    <s v="Returning"/>
    <x v="3"/>
    <s v="Trail Tent 2P"/>
    <n v="2"/>
    <n v="194.97"/>
    <n v="0"/>
    <n v="101.14"/>
    <x v="706"/>
    <n v="202.28"/>
    <n v="187.66"/>
    <n v="0.48125352618351541"/>
  </r>
  <r>
    <n v="3726"/>
    <d v="2026-05-01T00:00:00"/>
    <n v="2026"/>
    <x v="4"/>
    <x v="1"/>
    <x v="3"/>
    <x v="8"/>
    <x v="3"/>
    <s v="Returning"/>
    <x v="0"/>
    <s v="Trail Bike Light"/>
    <n v="2"/>
    <n v="49.53"/>
    <n v="0"/>
    <n v="22.91"/>
    <x v="707"/>
    <n v="45.82"/>
    <n v="53.24"/>
    <n v="0.53745204926307288"/>
  </r>
  <r>
    <n v="3897"/>
    <d v="2026-05-01T00:00:00"/>
    <n v="2026"/>
    <x v="4"/>
    <x v="1"/>
    <x v="3"/>
    <x v="8"/>
    <x v="1"/>
    <s v="Business"/>
    <x v="4"/>
    <s v="Recovery Roller"/>
    <n v="4"/>
    <n v="35.619999999999997"/>
    <n v="0.15"/>
    <n v="13.76"/>
    <x v="708"/>
    <n v="55.04"/>
    <n v="66.067999999999984"/>
    <n v="0.54552960993493405"/>
  </r>
  <r>
    <n v="1262"/>
    <d v="2026-05-02T00:00:00"/>
    <n v="2026"/>
    <x v="4"/>
    <x v="1"/>
    <x v="3"/>
    <x v="7"/>
    <x v="2"/>
    <s v="Returning"/>
    <x v="2"/>
    <s v="Packing Cube Set"/>
    <n v="2"/>
    <n v="45.47"/>
    <n v="0"/>
    <n v="18.37"/>
    <x v="709"/>
    <n v="36.74"/>
    <n v="54.199999999999996"/>
    <n v="0.59599736089729494"/>
  </r>
  <r>
    <n v="2657"/>
    <d v="2026-05-02T00:00:00"/>
    <n v="2026"/>
    <x v="4"/>
    <x v="1"/>
    <x v="0"/>
    <x v="0"/>
    <x v="2"/>
    <s v="New"/>
    <x v="1"/>
    <s v="Trail Boots"/>
    <n v="1"/>
    <n v="145.68"/>
    <n v="0"/>
    <n v="77.8"/>
    <x v="710"/>
    <n v="77.8"/>
    <n v="67.88000000000001"/>
    <n v="0.46595277320153766"/>
  </r>
  <r>
    <n v="3238"/>
    <d v="2026-05-02T00:00:00"/>
    <n v="2026"/>
    <x v="4"/>
    <x v="1"/>
    <x v="3"/>
    <x v="8"/>
    <x v="3"/>
    <s v="Returning"/>
    <x v="3"/>
    <s v="Portable Camp Stove"/>
    <n v="2"/>
    <n v="82.65"/>
    <n v="0.05"/>
    <n v="40.46"/>
    <x v="711"/>
    <n v="80.92"/>
    <n v="76.114999999999995"/>
    <n v="0.48470086286496639"/>
  </r>
  <r>
    <n v="3607"/>
    <d v="2026-05-02T00:00:00"/>
    <n v="2026"/>
    <x v="4"/>
    <x v="1"/>
    <x v="1"/>
    <x v="6"/>
    <x v="0"/>
    <s v="Business"/>
    <x v="2"/>
    <s v="Insulated Bottle"/>
    <n v="1"/>
    <n v="36.270000000000003"/>
    <n v="0"/>
    <n v="13.8"/>
    <x v="712"/>
    <n v="13.8"/>
    <n v="22.470000000000002"/>
    <n v="0.61952026468155497"/>
  </r>
  <r>
    <n v="5070"/>
    <d v="2026-05-02T00:00:00"/>
    <n v="2026"/>
    <x v="4"/>
    <x v="1"/>
    <x v="2"/>
    <x v="16"/>
    <x v="2"/>
    <s v="New"/>
    <x v="3"/>
    <s v="Portable Camp Stove"/>
    <n v="1"/>
    <n v="80.819999999999993"/>
    <n v="0"/>
    <n v="39.950000000000003"/>
    <x v="713"/>
    <n v="39.950000000000003"/>
    <n v="40.86999999999999"/>
    <n v="0.50569166048007907"/>
  </r>
  <r>
    <n v="5171"/>
    <d v="2026-05-02T00:00:00"/>
    <n v="2026"/>
    <x v="4"/>
    <x v="1"/>
    <x v="1"/>
    <x v="1"/>
    <x v="2"/>
    <s v="New"/>
    <x v="1"/>
    <s v="Summit Backpack 45L"/>
    <n v="2"/>
    <n v="157.84"/>
    <n v="0.1"/>
    <n v="79.28"/>
    <x v="714"/>
    <n v="158.56"/>
    <n v="125.55200000000002"/>
    <n v="0.44191023258433298"/>
  </r>
  <r>
    <n v="617"/>
    <d v="2026-05-03T00:00:00"/>
    <n v="2026"/>
    <x v="4"/>
    <x v="1"/>
    <x v="1"/>
    <x v="14"/>
    <x v="3"/>
    <s v="Returning"/>
    <x v="4"/>
    <s v="Recovery Roller"/>
    <n v="4"/>
    <n v="36.909999999999997"/>
    <n v="0.1"/>
    <n v="13.85"/>
    <x v="715"/>
    <n v="55.4"/>
    <n v="77.475999999999999"/>
    <n v="0.58306992985941775"/>
  </r>
  <r>
    <n v="849"/>
    <d v="2026-05-03T00:00:00"/>
    <n v="2026"/>
    <x v="4"/>
    <x v="1"/>
    <x v="1"/>
    <x v="14"/>
    <x v="1"/>
    <s v="Business"/>
    <x v="3"/>
    <s v="Trail Tent 2P"/>
    <n v="3"/>
    <n v="193.18"/>
    <n v="0.1"/>
    <n v="102.31"/>
    <x v="716"/>
    <n v="306.93"/>
    <n v="214.65600000000001"/>
    <n v="0.41154478839539405"/>
  </r>
  <r>
    <n v="956"/>
    <d v="2026-05-03T00:00:00"/>
    <n v="2026"/>
    <x v="4"/>
    <x v="1"/>
    <x v="0"/>
    <x v="15"/>
    <x v="0"/>
    <s v="Business"/>
    <x v="1"/>
    <s v="Summit Backpack 45L"/>
    <n v="1"/>
    <n v="157.59"/>
    <n v="0.05"/>
    <n v="77.599999999999994"/>
    <x v="717"/>
    <n v="77.599999999999994"/>
    <n v="72.110500000000002"/>
    <n v="0.48166628259206939"/>
  </r>
  <r>
    <n v="1896"/>
    <d v="2026-05-03T00:00:00"/>
    <n v="2026"/>
    <x v="4"/>
    <x v="1"/>
    <x v="1"/>
    <x v="12"/>
    <x v="3"/>
    <s v="New"/>
    <x v="4"/>
    <s v="Training Mat"/>
    <n v="2"/>
    <n v="49.97"/>
    <n v="0"/>
    <n v="22.63"/>
    <x v="718"/>
    <n v="45.26"/>
    <n v="54.68"/>
    <n v="0.54712827696617972"/>
  </r>
  <r>
    <n v="2317"/>
    <d v="2026-05-03T00:00:00"/>
    <n v="2026"/>
    <x v="4"/>
    <x v="1"/>
    <x v="0"/>
    <x v="15"/>
    <x v="1"/>
    <s v="Business"/>
    <x v="1"/>
    <s v="Summit Backpack 45L"/>
    <n v="5"/>
    <n v="155.54"/>
    <n v="0.1"/>
    <n v="78.02"/>
    <x v="719"/>
    <n v="390.09999999999997"/>
    <n v="309.83"/>
    <n v="0.44265855156944267"/>
  </r>
  <r>
    <n v="2542"/>
    <d v="2026-05-03T00:00:00"/>
    <n v="2026"/>
    <x v="4"/>
    <x v="1"/>
    <x v="3"/>
    <x v="8"/>
    <x v="2"/>
    <s v="New"/>
    <x v="2"/>
    <s v="Carry-On Duffel"/>
    <n v="1"/>
    <n v="131.13"/>
    <n v="0.05"/>
    <n v="67.010000000000005"/>
    <x v="720"/>
    <n v="67.010000000000005"/>
    <n v="57.563499999999991"/>
    <n v="0.46208463276700096"/>
  </r>
  <r>
    <n v="4535"/>
    <d v="2026-05-03T00:00:00"/>
    <n v="2026"/>
    <x v="4"/>
    <x v="1"/>
    <x v="2"/>
    <x v="5"/>
    <x v="0"/>
    <s v="New"/>
    <x v="2"/>
    <s v="Insulated Bottle"/>
    <n v="1"/>
    <n v="36.82"/>
    <n v="0.1"/>
    <n v="13.4"/>
    <x v="721"/>
    <n v="13.4"/>
    <n v="19.738"/>
    <n v="0.5956303941094816"/>
  </r>
  <r>
    <n v="4988"/>
    <d v="2026-05-03T00:00:00"/>
    <n v="2026"/>
    <x v="4"/>
    <x v="1"/>
    <x v="2"/>
    <x v="10"/>
    <x v="2"/>
    <s v="New"/>
    <x v="4"/>
    <s v="Weighted Vest"/>
    <n v="1"/>
    <n v="122.28"/>
    <n v="0"/>
    <n v="67.28"/>
    <x v="722"/>
    <n v="67.28"/>
    <n v="55"/>
    <n v="0.44978737324174028"/>
  </r>
  <r>
    <n v="253"/>
    <d v="2026-05-04T00:00:00"/>
    <n v="2026"/>
    <x v="4"/>
    <x v="1"/>
    <x v="2"/>
    <x v="10"/>
    <x v="2"/>
    <s v="Business"/>
    <x v="1"/>
    <s v="Hiking Daypack 20L"/>
    <n v="1"/>
    <n v="90.92"/>
    <n v="0.15"/>
    <n v="44.93"/>
    <x v="723"/>
    <n v="44.93"/>
    <n v="32.351999999999997"/>
    <n v="0.41862270645169636"/>
  </r>
  <r>
    <n v="1743"/>
    <d v="2026-05-04T00:00:00"/>
    <n v="2026"/>
    <x v="4"/>
    <x v="1"/>
    <x v="1"/>
    <x v="12"/>
    <x v="0"/>
    <s v="New"/>
    <x v="4"/>
    <s v="Training Mat"/>
    <n v="1"/>
    <n v="51.02"/>
    <n v="0"/>
    <n v="21.83"/>
    <x v="724"/>
    <n v="21.83"/>
    <n v="29.190000000000005"/>
    <n v="0.5721285770286163"/>
  </r>
  <r>
    <n v="1801"/>
    <d v="2026-05-04T00:00:00"/>
    <n v="2026"/>
    <x v="4"/>
    <x v="1"/>
    <x v="2"/>
    <x v="2"/>
    <x v="0"/>
    <s v="Business"/>
    <x v="2"/>
    <s v="Insulated Bottle"/>
    <n v="2"/>
    <n v="36.299999999999997"/>
    <n v="0.05"/>
    <n v="13.9"/>
    <x v="725"/>
    <n v="27.8"/>
    <n v="41.169999999999987"/>
    <n v="0.59692619979701311"/>
  </r>
  <r>
    <n v="2511"/>
    <d v="2026-05-04T00:00:00"/>
    <n v="2026"/>
    <x v="4"/>
    <x v="1"/>
    <x v="2"/>
    <x v="10"/>
    <x v="1"/>
    <s v="Business"/>
    <x v="3"/>
    <s v="Trail Tent 2P"/>
    <n v="8"/>
    <n v="195.03"/>
    <n v="0.15"/>
    <n v="101.13"/>
    <x v="726"/>
    <n v="809.04"/>
    <n v="517.16399999999999"/>
    <n v="0.38995810599274322"/>
  </r>
  <r>
    <n v="3186"/>
    <d v="2026-05-04T00:00:00"/>
    <n v="2026"/>
    <x v="4"/>
    <x v="1"/>
    <x v="1"/>
    <x v="6"/>
    <x v="0"/>
    <s v="New"/>
    <x v="1"/>
    <s v="Trail Boots"/>
    <n v="1"/>
    <n v="143.66"/>
    <n v="0.1"/>
    <n v="79.25"/>
    <x v="727"/>
    <n v="79.25"/>
    <n v="50.044000000000011"/>
    <n v="0.38705585719368268"/>
  </r>
  <r>
    <n v="3378"/>
    <d v="2026-05-04T00:00:00"/>
    <n v="2026"/>
    <x v="4"/>
    <x v="1"/>
    <x v="0"/>
    <x v="0"/>
    <x v="1"/>
    <s v="Business"/>
    <x v="4"/>
    <s v="Weighted Vest"/>
    <n v="3"/>
    <n v="120.28"/>
    <n v="0.2"/>
    <n v="69.23"/>
    <x v="728"/>
    <n v="207.69"/>
    <n v="80.982000000000028"/>
    <n v="0.28053292317924849"/>
  </r>
  <r>
    <n v="4255"/>
    <d v="2026-05-04T00:00:00"/>
    <n v="2026"/>
    <x v="4"/>
    <x v="1"/>
    <x v="3"/>
    <x v="7"/>
    <x v="3"/>
    <s v="Returning"/>
    <x v="2"/>
    <s v="Insulated Bottle"/>
    <n v="6"/>
    <n v="36.04"/>
    <n v="0"/>
    <n v="13.38"/>
    <x v="729"/>
    <n v="80.28"/>
    <n v="135.96"/>
    <n v="0.62874583795782468"/>
  </r>
  <r>
    <n v="4587"/>
    <d v="2026-05-04T00:00:00"/>
    <n v="2026"/>
    <x v="4"/>
    <x v="1"/>
    <x v="2"/>
    <x v="2"/>
    <x v="3"/>
    <s v="Returning"/>
    <x v="1"/>
    <s v="Hiking Daypack 20L"/>
    <n v="2"/>
    <n v="91.72"/>
    <n v="0"/>
    <n v="45.67"/>
    <x v="730"/>
    <n v="91.34"/>
    <n v="92.1"/>
    <n v="0.50207152202354988"/>
  </r>
  <r>
    <n v="830"/>
    <d v="2026-05-05T00:00:00"/>
    <n v="2026"/>
    <x v="4"/>
    <x v="1"/>
    <x v="3"/>
    <x v="8"/>
    <x v="0"/>
    <s v="Business"/>
    <x v="0"/>
    <s v="Trail Bike Light"/>
    <n v="2"/>
    <n v="50.4"/>
    <n v="0"/>
    <n v="22.21"/>
    <x v="181"/>
    <n v="44.42"/>
    <n v="56.379999999999995"/>
    <n v="0.55932539682539684"/>
  </r>
  <r>
    <n v="4320"/>
    <d v="2026-05-05T00:00:00"/>
    <n v="2026"/>
    <x v="4"/>
    <x v="1"/>
    <x v="1"/>
    <x v="6"/>
    <x v="0"/>
    <s v="Returning"/>
    <x v="2"/>
    <s v="Travel Backpack 35L"/>
    <n v="2"/>
    <n v="165.17"/>
    <n v="0"/>
    <n v="87.78"/>
    <x v="731"/>
    <n v="175.56"/>
    <n v="154.77999999999997"/>
    <n v="0.46854755706242052"/>
  </r>
  <r>
    <n v="4386"/>
    <d v="2026-05-05T00:00:00"/>
    <n v="2026"/>
    <x v="4"/>
    <x v="1"/>
    <x v="0"/>
    <x v="15"/>
    <x v="0"/>
    <s v="Returning"/>
    <x v="1"/>
    <s v="Trekking Poles"/>
    <n v="1"/>
    <n v="69.819999999999993"/>
    <n v="0.05"/>
    <n v="33.29"/>
    <x v="732"/>
    <n v="33.29"/>
    <n v="33.038999999999994"/>
    <n v="0.49810791659756665"/>
  </r>
  <r>
    <n v="4602"/>
    <d v="2026-05-05T00:00:00"/>
    <n v="2026"/>
    <x v="4"/>
    <x v="1"/>
    <x v="1"/>
    <x v="12"/>
    <x v="3"/>
    <s v="New"/>
    <x v="2"/>
    <s v="Carry-On Duffel"/>
    <n v="2"/>
    <n v="131.36000000000001"/>
    <n v="0.1"/>
    <n v="65.3"/>
    <x v="733"/>
    <n v="130.6"/>
    <n v="105.84800000000004"/>
    <n v="0.4476586818243336"/>
  </r>
  <r>
    <n v="5190"/>
    <d v="2026-05-05T00:00:00"/>
    <n v="2026"/>
    <x v="4"/>
    <x v="1"/>
    <x v="3"/>
    <x v="8"/>
    <x v="1"/>
    <s v="Returning"/>
    <x v="1"/>
    <s v="Hiking Daypack 20L"/>
    <n v="15"/>
    <n v="93.65"/>
    <n v="0.1"/>
    <n v="44.89"/>
    <x v="734"/>
    <n v="673.35"/>
    <n v="590.92500000000007"/>
    <n v="0.46740226612089936"/>
  </r>
  <r>
    <n v="393"/>
    <d v="2026-05-06T00:00:00"/>
    <n v="2026"/>
    <x v="4"/>
    <x v="1"/>
    <x v="1"/>
    <x v="12"/>
    <x v="3"/>
    <s v="New"/>
    <x v="3"/>
    <s v="Trail Tent 2P"/>
    <n v="3"/>
    <n v="199.93"/>
    <n v="0"/>
    <n v="104.86"/>
    <x v="735"/>
    <n v="314.58"/>
    <n v="285.20999999999998"/>
    <n v="0.47551643075076278"/>
  </r>
  <r>
    <n v="812"/>
    <d v="2026-05-06T00:00:00"/>
    <n v="2026"/>
    <x v="4"/>
    <x v="1"/>
    <x v="0"/>
    <x v="0"/>
    <x v="0"/>
    <s v="New"/>
    <x v="1"/>
    <s v="Trekking Poles"/>
    <n v="5"/>
    <n v="70.150000000000006"/>
    <n v="0"/>
    <n v="32.700000000000003"/>
    <x v="736"/>
    <n v="163.5"/>
    <n v="187.25"/>
    <n v="0.53385602280826805"/>
  </r>
  <r>
    <n v="1297"/>
    <d v="2026-05-06T00:00:00"/>
    <n v="2026"/>
    <x v="4"/>
    <x v="1"/>
    <x v="2"/>
    <x v="2"/>
    <x v="2"/>
    <s v="New"/>
    <x v="4"/>
    <s v="Recovery Roller"/>
    <n v="2"/>
    <n v="35.86"/>
    <n v="0"/>
    <n v="13.9"/>
    <x v="737"/>
    <n v="27.8"/>
    <n v="43.92"/>
    <n v="0.61238148354712774"/>
  </r>
  <r>
    <n v="1574"/>
    <d v="2026-05-06T00:00:00"/>
    <n v="2026"/>
    <x v="4"/>
    <x v="1"/>
    <x v="1"/>
    <x v="6"/>
    <x v="0"/>
    <s v="Returning"/>
    <x v="1"/>
    <s v="Hiking Daypack 20L"/>
    <n v="1"/>
    <n v="92.27"/>
    <n v="0"/>
    <n v="46.5"/>
    <x v="738"/>
    <n v="46.5"/>
    <n v="45.769999999999996"/>
    <n v="0.49604421805570603"/>
  </r>
  <r>
    <n v="3060"/>
    <d v="2026-05-06T00:00:00"/>
    <n v="2026"/>
    <x v="4"/>
    <x v="1"/>
    <x v="1"/>
    <x v="6"/>
    <x v="1"/>
    <s v="Business"/>
    <x v="1"/>
    <s v="Summit Backpack 45L"/>
    <n v="6"/>
    <n v="157.31"/>
    <n v="0.15"/>
    <n v="80.34"/>
    <x v="739"/>
    <n v="482.04"/>
    <n v="320.24099999999993"/>
    <n v="0.3991631361081715"/>
  </r>
  <r>
    <n v="3490"/>
    <d v="2026-05-06T00:00:00"/>
    <n v="2026"/>
    <x v="4"/>
    <x v="1"/>
    <x v="1"/>
    <x v="11"/>
    <x v="0"/>
    <s v="New"/>
    <x v="2"/>
    <s v="Packing Cube Set"/>
    <n v="2"/>
    <n v="46.18"/>
    <n v="0.05"/>
    <n v="17.899999999999999"/>
    <x v="740"/>
    <n v="35.799999999999997"/>
    <n v="51.941999999999993"/>
    <n v="0.59198559412823959"/>
  </r>
  <r>
    <n v="3654"/>
    <d v="2026-05-06T00:00:00"/>
    <n v="2026"/>
    <x v="4"/>
    <x v="1"/>
    <x v="2"/>
    <x v="10"/>
    <x v="0"/>
    <s v="Business"/>
    <x v="0"/>
    <s v="Trail Bike Light"/>
    <n v="1"/>
    <n v="51.44"/>
    <n v="0.1"/>
    <n v="22.88"/>
    <x v="741"/>
    <n v="22.88"/>
    <n v="23.416"/>
    <n v="0.50578883704855715"/>
  </r>
  <r>
    <n v="4209"/>
    <d v="2026-05-06T00:00:00"/>
    <n v="2026"/>
    <x v="4"/>
    <x v="1"/>
    <x v="1"/>
    <x v="1"/>
    <x v="0"/>
    <s v="New"/>
    <x v="4"/>
    <s v="Training Mat"/>
    <n v="2"/>
    <n v="50.97"/>
    <n v="0.05"/>
    <n v="21.67"/>
    <x v="742"/>
    <n v="43.34"/>
    <n v="53.502999999999986"/>
    <n v="0.55247152607829153"/>
  </r>
  <r>
    <n v="4227"/>
    <d v="2026-05-06T00:00:00"/>
    <n v="2026"/>
    <x v="4"/>
    <x v="1"/>
    <x v="1"/>
    <x v="1"/>
    <x v="0"/>
    <s v="New"/>
    <x v="0"/>
    <s v="Compact Repair Kit"/>
    <n v="2"/>
    <n v="40.549999999999997"/>
    <n v="0"/>
    <n v="16.52"/>
    <x v="743"/>
    <n v="33.04"/>
    <n v="48.059999999999995"/>
    <n v="0.59260172626387175"/>
  </r>
  <r>
    <n v="4247"/>
    <d v="2026-05-06T00:00:00"/>
    <n v="2026"/>
    <x v="4"/>
    <x v="1"/>
    <x v="2"/>
    <x v="16"/>
    <x v="0"/>
    <s v="New"/>
    <x v="0"/>
    <s v="Trail Bike Light"/>
    <n v="2"/>
    <n v="51.3"/>
    <n v="0"/>
    <n v="23.12"/>
    <x v="744"/>
    <n v="46.24"/>
    <n v="56.359999999999992"/>
    <n v="0.54931773879142298"/>
  </r>
  <r>
    <n v="5196"/>
    <d v="2026-05-06T00:00:00"/>
    <n v="2026"/>
    <x v="4"/>
    <x v="1"/>
    <x v="3"/>
    <x v="8"/>
    <x v="0"/>
    <s v="New"/>
    <x v="3"/>
    <s v="Portable Camp Stove"/>
    <n v="3"/>
    <n v="82.56"/>
    <n v="0"/>
    <n v="39.99"/>
    <x v="745"/>
    <n v="119.97"/>
    <n v="127.71000000000001"/>
    <n v="0.515625"/>
  </r>
  <r>
    <n v="400"/>
    <d v="2026-05-07T00:00:00"/>
    <n v="2026"/>
    <x v="4"/>
    <x v="1"/>
    <x v="1"/>
    <x v="12"/>
    <x v="1"/>
    <s v="Business"/>
    <x v="1"/>
    <s v="Hiking Daypack 20L"/>
    <n v="6"/>
    <n v="92.66"/>
    <n v="0.15"/>
    <n v="44.71"/>
    <x v="746"/>
    <n v="268.26"/>
    <n v="204.30600000000004"/>
    <n v="0.43233326138571126"/>
  </r>
  <r>
    <n v="829"/>
    <d v="2026-05-07T00:00:00"/>
    <n v="2026"/>
    <x v="4"/>
    <x v="1"/>
    <x v="2"/>
    <x v="16"/>
    <x v="3"/>
    <s v="New"/>
    <x v="4"/>
    <s v="Resistance Band Set"/>
    <n v="1"/>
    <n v="39.42"/>
    <n v="0"/>
    <n v="14.86"/>
    <x v="747"/>
    <n v="14.86"/>
    <n v="24.560000000000002"/>
    <n v="0.62303399289700667"/>
  </r>
  <r>
    <n v="1236"/>
    <d v="2026-05-07T00:00:00"/>
    <n v="2026"/>
    <x v="4"/>
    <x v="1"/>
    <x v="0"/>
    <x v="9"/>
    <x v="2"/>
    <s v="Returning"/>
    <x v="4"/>
    <s v="Weighted Vest"/>
    <n v="2"/>
    <n v="124.25"/>
    <n v="0"/>
    <n v="69.510000000000005"/>
    <x v="748"/>
    <n v="139.02000000000001"/>
    <n v="109.47999999999999"/>
    <n v="0.44056338028169012"/>
  </r>
  <r>
    <n v="1364"/>
    <d v="2026-05-07T00:00:00"/>
    <n v="2026"/>
    <x v="4"/>
    <x v="1"/>
    <x v="1"/>
    <x v="14"/>
    <x v="0"/>
    <s v="New"/>
    <x v="1"/>
    <s v="Summit Backpack 45L"/>
    <n v="2"/>
    <n v="156.43"/>
    <n v="0"/>
    <n v="78.569999999999993"/>
    <x v="749"/>
    <n v="157.13999999999999"/>
    <n v="155.72000000000003"/>
    <n v="0.49773061433228927"/>
  </r>
  <r>
    <n v="2105"/>
    <d v="2026-05-07T00:00:00"/>
    <n v="2026"/>
    <x v="4"/>
    <x v="1"/>
    <x v="1"/>
    <x v="14"/>
    <x v="2"/>
    <s v="New"/>
    <x v="3"/>
    <s v="Portable Camp Stove"/>
    <n v="1"/>
    <n v="80.3"/>
    <n v="0"/>
    <n v="40.020000000000003"/>
    <x v="750"/>
    <n v="40.020000000000003"/>
    <n v="40.279999999999994"/>
    <n v="0.50161892901618921"/>
  </r>
  <r>
    <n v="4706"/>
    <d v="2026-05-07T00:00:00"/>
    <n v="2026"/>
    <x v="4"/>
    <x v="1"/>
    <x v="3"/>
    <x v="13"/>
    <x v="2"/>
    <s v="New"/>
    <x v="3"/>
    <s v="Portable Camp Stove"/>
    <n v="1"/>
    <n v="79.89"/>
    <n v="0"/>
    <n v="39.549999999999997"/>
    <x v="751"/>
    <n v="39.549999999999997"/>
    <n v="40.340000000000003"/>
    <n v="0.50494429841031419"/>
  </r>
  <r>
    <n v="68"/>
    <d v="2026-05-08T00:00:00"/>
    <n v="2026"/>
    <x v="4"/>
    <x v="1"/>
    <x v="3"/>
    <x v="7"/>
    <x v="2"/>
    <s v="New"/>
    <x v="4"/>
    <s v="Resistance Band Set"/>
    <n v="1"/>
    <n v="39.5"/>
    <n v="0"/>
    <n v="14.68"/>
    <x v="752"/>
    <n v="14.68"/>
    <n v="24.82"/>
    <n v="0.62835443037974681"/>
  </r>
  <r>
    <n v="1352"/>
    <d v="2026-05-08T00:00:00"/>
    <n v="2026"/>
    <x v="4"/>
    <x v="1"/>
    <x v="3"/>
    <x v="7"/>
    <x v="0"/>
    <s v="Returning"/>
    <x v="0"/>
    <s v="Commuter Helmet"/>
    <n v="1"/>
    <n v="80.7"/>
    <n v="0"/>
    <n v="41.88"/>
    <x v="753"/>
    <n v="41.88"/>
    <n v="38.82"/>
    <n v="0.48104089219330853"/>
  </r>
  <r>
    <n v="2526"/>
    <d v="2026-05-08T00:00:00"/>
    <n v="2026"/>
    <x v="4"/>
    <x v="1"/>
    <x v="1"/>
    <x v="14"/>
    <x v="0"/>
    <s v="New"/>
    <x v="3"/>
    <s v="Portable Camp Stove"/>
    <n v="1"/>
    <n v="80.86"/>
    <n v="0"/>
    <n v="38.44"/>
    <x v="754"/>
    <n v="38.44"/>
    <n v="42.42"/>
    <n v="0.52461043779371752"/>
  </r>
  <r>
    <n v="3298"/>
    <d v="2026-05-08T00:00:00"/>
    <n v="2026"/>
    <x v="4"/>
    <x v="1"/>
    <x v="1"/>
    <x v="14"/>
    <x v="3"/>
    <s v="New"/>
    <x v="3"/>
    <s v="Alpine Tent 4P"/>
    <n v="2"/>
    <n v="337.7"/>
    <n v="0.1"/>
    <n v="192.16"/>
    <x v="755"/>
    <n v="384.32"/>
    <n v="223.54000000000002"/>
    <n v="0.36774915276543946"/>
  </r>
  <r>
    <n v="3510"/>
    <d v="2026-05-08T00:00:00"/>
    <n v="2026"/>
    <x v="4"/>
    <x v="1"/>
    <x v="2"/>
    <x v="2"/>
    <x v="0"/>
    <s v="Returning"/>
    <x v="3"/>
    <s v="Compact Sleeping Bag"/>
    <n v="4"/>
    <n v="121.81"/>
    <n v="0"/>
    <n v="58.95"/>
    <x v="756"/>
    <n v="235.8"/>
    <n v="251.44"/>
    <n v="0.5160495854199163"/>
  </r>
  <r>
    <n v="3638"/>
    <d v="2026-05-08T00:00:00"/>
    <n v="2026"/>
    <x v="4"/>
    <x v="1"/>
    <x v="3"/>
    <x v="7"/>
    <x v="1"/>
    <s v="Business"/>
    <x v="2"/>
    <s v="Travel Backpack 35L"/>
    <n v="10"/>
    <n v="168.55"/>
    <n v="0.1"/>
    <n v="88.85"/>
    <x v="757"/>
    <n v="888.5"/>
    <n v="628.45000000000005"/>
    <n v="0.41428524341606515"/>
  </r>
  <r>
    <n v="3754"/>
    <d v="2026-05-08T00:00:00"/>
    <n v="2026"/>
    <x v="4"/>
    <x v="1"/>
    <x v="1"/>
    <x v="12"/>
    <x v="0"/>
    <s v="Returning"/>
    <x v="0"/>
    <s v="Compact Repair Kit"/>
    <n v="1"/>
    <n v="39.42"/>
    <n v="0.05"/>
    <n v="16.77"/>
    <x v="758"/>
    <n v="16.77"/>
    <n v="20.678999999999998"/>
    <n v="0.55219097973243614"/>
  </r>
  <r>
    <n v="4029"/>
    <d v="2026-05-08T00:00:00"/>
    <n v="2026"/>
    <x v="4"/>
    <x v="1"/>
    <x v="3"/>
    <x v="13"/>
    <x v="2"/>
    <s v="New"/>
    <x v="2"/>
    <s v="Travel Backpack 35L"/>
    <n v="1"/>
    <n v="161.36000000000001"/>
    <n v="0"/>
    <n v="87"/>
    <x v="759"/>
    <n v="87"/>
    <n v="74.360000000000014"/>
    <n v="0.46083292017848293"/>
  </r>
  <r>
    <n v="4651"/>
    <d v="2026-05-08T00:00:00"/>
    <n v="2026"/>
    <x v="4"/>
    <x v="1"/>
    <x v="1"/>
    <x v="11"/>
    <x v="0"/>
    <s v="Business"/>
    <x v="3"/>
    <s v="Compact Sleeping Bag"/>
    <n v="1"/>
    <n v="123.68"/>
    <n v="0"/>
    <n v="59.26"/>
    <x v="760"/>
    <n v="59.26"/>
    <n v="64.420000000000016"/>
    <n v="0.52086028460543343"/>
  </r>
  <r>
    <n v="4886"/>
    <d v="2026-05-08T00:00:00"/>
    <n v="2026"/>
    <x v="4"/>
    <x v="1"/>
    <x v="3"/>
    <x v="8"/>
    <x v="3"/>
    <s v="Returning"/>
    <x v="1"/>
    <s v="Trail Boots"/>
    <n v="1"/>
    <n v="146.29"/>
    <n v="0"/>
    <n v="81.16"/>
    <x v="761"/>
    <n v="81.16"/>
    <n v="65.13"/>
    <n v="0.44521156606740037"/>
  </r>
  <r>
    <n v="162"/>
    <d v="2026-05-09T00:00:00"/>
    <n v="2026"/>
    <x v="4"/>
    <x v="1"/>
    <x v="0"/>
    <x v="0"/>
    <x v="0"/>
    <s v="New"/>
    <x v="2"/>
    <s v="Travel Backpack 35L"/>
    <n v="2"/>
    <n v="164.95"/>
    <n v="0.1"/>
    <n v="86.27"/>
    <x v="762"/>
    <n v="172.54"/>
    <n v="124.36999999999998"/>
    <n v="0.41888114243373409"/>
  </r>
  <r>
    <n v="184"/>
    <d v="2026-05-09T00:00:00"/>
    <n v="2026"/>
    <x v="4"/>
    <x v="1"/>
    <x v="0"/>
    <x v="15"/>
    <x v="2"/>
    <s v="Business"/>
    <x v="1"/>
    <s v="Hiking Daypack 20L"/>
    <n v="2"/>
    <n v="91.59"/>
    <n v="0"/>
    <n v="44.97"/>
    <x v="763"/>
    <n v="89.94"/>
    <n v="93.240000000000009"/>
    <n v="0.50900753357353423"/>
  </r>
  <r>
    <n v="328"/>
    <d v="2026-05-09T00:00:00"/>
    <n v="2026"/>
    <x v="4"/>
    <x v="1"/>
    <x v="3"/>
    <x v="13"/>
    <x v="0"/>
    <s v="Returning"/>
    <x v="4"/>
    <s v="Training Mat"/>
    <n v="1"/>
    <n v="51.78"/>
    <n v="0.1"/>
    <n v="21.63"/>
    <x v="764"/>
    <n v="21.63"/>
    <n v="24.972000000000005"/>
    <n v="0.53585683017896235"/>
  </r>
  <r>
    <n v="908"/>
    <d v="2026-05-09T00:00:00"/>
    <n v="2026"/>
    <x v="4"/>
    <x v="1"/>
    <x v="3"/>
    <x v="8"/>
    <x v="2"/>
    <s v="Returning"/>
    <x v="2"/>
    <s v="Packing Cube Set"/>
    <n v="2"/>
    <n v="46.25"/>
    <n v="0"/>
    <n v="18.12"/>
    <x v="765"/>
    <n v="36.24"/>
    <n v="56.26"/>
    <n v="0.60821621621621624"/>
  </r>
  <r>
    <n v="3159"/>
    <d v="2026-05-09T00:00:00"/>
    <n v="2026"/>
    <x v="4"/>
    <x v="1"/>
    <x v="0"/>
    <x v="0"/>
    <x v="0"/>
    <s v="Returning"/>
    <x v="3"/>
    <s v="Trail Tent 2P"/>
    <n v="3"/>
    <n v="198.5"/>
    <n v="0"/>
    <n v="102.23"/>
    <x v="766"/>
    <n v="306.69"/>
    <n v="288.81"/>
    <n v="0.48498740554156172"/>
  </r>
  <r>
    <n v="4509"/>
    <d v="2026-05-09T00:00:00"/>
    <n v="2026"/>
    <x v="4"/>
    <x v="1"/>
    <x v="3"/>
    <x v="8"/>
    <x v="0"/>
    <s v="New"/>
    <x v="1"/>
    <s v="Summit Backpack 45L"/>
    <n v="1"/>
    <n v="152.80000000000001"/>
    <n v="0.1"/>
    <n v="77.67"/>
    <x v="767"/>
    <n v="77.67"/>
    <n v="59.850000000000009"/>
    <n v="0.43520942408376967"/>
  </r>
  <r>
    <n v="4677"/>
    <d v="2026-05-09T00:00:00"/>
    <n v="2026"/>
    <x v="4"/>
    <x v="1"/>
    <x v="1"/>
    <x v="14"/>
    <x v="0"/>
    <s v="Business"/>
    <x v="2"/>
    <s v="Travel Backpack 35L"/>
    <n v="2"/>
    <n v="161.47999999999999"/>
    <n v="0"/>
    <n v="85.03"/>
    <x v="768"/>
    <n v="170.06"/>
    <n v="152.89999999999998"/>
    <n v="0.47343324250681196"/>
  </r>
  <r>
    <n v="4867"/>
    <d v="2026-05-09T00:00:00"/>
    <n v="2026"/>
    <x v="4"/>
    <x v="1"/>
    <x v="1"/>
    <x v="6"/>
    <x v="2"/>
    <s v="Returning"/>
    <x v="0"/>
    <s v="Commuter Helmet"/>
    <n v="1"/>
    <n v="82.86"/>
    <n v="0"/>
    <n v="42.67"/>
    <x v="769"/>
    <n v="42.67"/>
    <n v="40.19"/>
    <n v="0.48503499879314504"/>
  </r>
  <r>
    <n v="1615"/>
    <d v="2026-05-10T00:00:00"/>
    <n v="2026"/>
    <x v="4"/>
    <x v="1"/>
    <x v="3"/>
    <x v="4"/>
    <x v="0"/>
    <s v="New"/>
    <x v="4"/>
    <s v="Training Mat"/>
    <n v="1"/>
    <n v="51.15"/>
    <n v="0"/>
    <n v="21.39"/>
    <x v="770"/>
    <n v="21.39"/>
    <n v="29.759999999999998"/>
    <n v="0.58181818181818179"/>
  </r>
  <r>
    <n v="1812"/>
    <d v="2026-05-10T00:00:00"/>
    <n v="2026"/>
    <x v="4"/>
    <x v="1"/>
    <x v="2"/>
    <x v="2"/>
    <x v="1"/>
    <s v="Business"/>
    <x v="4"/>
    <s v="Training Mat"/>
    <n v="12"/>
    <n v="50.53"/>
    <n v="0.1"/>
    <n v="22.09"/>
    <x v="771"/>
    <n v="265.08"/>
    <n v="280.64400000000006"/>
    <n v="0.5142599555819426"/>
  </r>
  <r>
    <n v="3645"/>
    <d v="2026-05-10T00:00:00"/>
    <n v="2026"/>
    <x v="4"/>
    <x v="1"/>
    <x v="1"/>
    <x v="1"/>
    <x v="3"/>
    <s v="Returning"/>
    <x v="0"/>
    <s v="Trail Bike Light"/>
    <n v="2"/>
    <n v="50.93"/>
    <n v="0"/>
    <n v="22.91"/>
    <x v="772"/>
    <n v="45.82"/>
    <n v="56.04"/>
    <n v="0.55016689573924993"/>
  </r>
  <r>
    <n v="3804"/>
    <d v="2026-05-10T00:00:00"/>
    <n v="2026"/>
    <x v="4"/>
    <x v="1"/>
    <x v="2"/>
    <x v="5"/>
    <x v="0"/>
    <s v="Returning"/>
    <x v="4"/>
    <s v="Training Mat"/>
    <n v="2"/>
    <n v="50.79"/>
    <n v="0.05"/>
    <n v="21.83"/>
    <x v="773"/>
    <n v="43.66"/>
    <n v="52.840999999999994"/>
    <n v="0.54756945523880585"/>
  </r>
  <r>
    <n v="4367"/>
    <d v="2026-05-10T00:00:00"/>
    <n v="2026"/>
    <x v="4"/>
    <x v="1"/>
    <x v="3"/>
    <x v="8"/>
    <x v="0"/>
    <s v="Business"/>
    <x v="2"/>
    <s v="Travel Backpack 35L"/>
    <n v="5"/>
    <n v="160.94"/>
    <n v="0.1"/>
    <n v="88.89"/>
    <x v="774"/>
    <n v="444.45"/>
    <n v="279.78000000000003"/>
    <n v="0.38631374011018604"/>
  </r>
  <r>
    <n v="4746"/>
    <d v="2026-05-10T00:00:00"/>
    <n v="2026"/>
    <x v="4"/>
    <x v="1"/>
    <x v="1"/>
    <x v="1"/>
    <x v="0"/>
    <s v="Returning"/>
    <x v="4"/>
    <s v="Recovery Roller"/>
    <n v="2"/>
    <n v="36.409999999999997"/>
    <n v="0"/>
    <n v="13.92"/>
    <x v="775"/>
    <n v="27.84"/>
    <n v="44.97999999999999"/>
    <n v="0.61768744850315838"/>
  </r>
  <r>
    <n v="4795"/>
    <d v="2026-05-10T00:00:00"/>
    <n v="2026"/>
    <x v="4"/>
    <x v="1"/>
    <x v="3"/>
    <x v="4"/>
    <x v="3"/>
    <s v="Returning"/>
    <x v="1"/>
    <s v="Trekking Poles"/>
    <n v="2"/>
    <n v="72.25"/>
    <n v="0"/>
    <n v="32.25"/>
    <x v="776"/>
    <n v="64.5"/>
    <n v="80"/>
    <n v="0.55363321799307963"/>
  </r>
  <r>
    <n v="4800"/>
    <d v="2026-05-10T00:00:00"/>
    <n v="2026"/>
    <x v="4"/>
    <x v="1"/>
    <x v="3"/>
    <x v="8"/>
    <x v="2"/>
    <s v="New"/>
    <x v="0"/>
    <s v="Cycling Pack 12L"/>
    <n v="4"/>
    <n v="103.36"/>
    <n v="0"/>
    <n v="51.59"/>
    <x v="777"/>
    <n v="206.36"/>
    <n v="207.07999999999998"/>
    <n v="0.50087074303405565"/>
  </r>
  <r>
    <n v="5018"/>
    <d v="2026-05-10T00:00:00"/>
    <n v="2026"/>
    <x v="4"/>
    <x v="1"/>
    <x v="2"/>
    <x v="2"/>
    <x v="1"/>
    <s v="Business"/>
    <x v="1"/>
    <s v="Trail Boots"/>
    <n v="4"/>
    <n v="145.85"/>
    <n v="0.15"/>
    <n v="79.69"/>
    <x v="778"/>
    <n v="318.76"/>
    <n v="177.13"/>
    <n v="0.35719615237250196"/>
  </r>
  <r>
    <n v="474"/>
    <d v="2026-05-11T00:00:00"/>
    <n v="2026"/>
    <x v="4"/>
    <x v="1"/>
    <x v="1"/>
    <x v="12"/>
    <x v="0"/>
    <s v="Returning"/>
    <x v="0"/>
    <s v="Cycling Pack 12L"/>
    <n v="2"/>
    <n v="100.49"/>
    <n v="0.1"/>
    <n v="50.11"/>
    <x v="779"/>
    <n v="100.22"/>
    <n v="80.662000000000006"/>
    <n v="0.44593713028383147"/>
  </r>
  <r>
    <n v="1175"/>
    <d v="2026-05-11T00:00:00"/>
    <n v="2026"/>
    <x v="4"/>
    <x v="1"/>
    <x v="2"/>
    <x v="16"/>
    <x v="1"/>
    <s v="Returning"/>
    <x v="3"/>
    <s v="Alpine Tent 4P"/>
    <n v="4"/>
    <n v="332.89"/>
    <n v="0.1"/>
    <n v="198.06"/>
    <x v="780"/>
    <n v="792.24"/>
    <n v="406.16399999999999"/>
    <n v="0.33892076461694054"/>
  </r>
  <r>
    <n v="2015"/>
    <d v="2026-05-11T00:00:00"/>
    <n v="2026"/>
    <x v="4"/>
    <x v="1"/>
    <x v="1"/>
    <x v="12"/>
    <x v="0"/>
    <s v="New"/>
    <x v="1"/>
    <s v="Summit Backpack 45L"/>
    <n v="1"/>
    <n v="154.6"/>
    <n v="0"/>
    <n v="80.05"/>
    <x v="781"/>
    <n v="80.05"/>
    <n v="74.55"/>
    <n v="0.48221216041397152"/>
  </r>
  <r>
    <n v="2196"/>
    <d v="2026-05-11T00:00:00"/>
    <n v="2026"/>
    <x v="4"/>
    <x v="1"/>
    <x v="3"/>
    <x v="4"/>
    <x v="3"/>
    <s v="Returning"/>
    <x v="0"/>
    <s v="Commuter Helmet"/>
    <n v="1"/>
    <n v="83.23"/>
    <n v="0.05"/>
    <n v="43.82"/>
    <x v="782"/>
    <n v="43.82"/>
    <n v="35.2485"/>
    <n v="0.44579699880483376"/>
  </r>
  <r>
    <n v="3508"/>
    <d v="2026-05-11T00:00:00"/>
    <n v="2026"/>
    <x v="4"/>
    <x v="1"/>
    <x v="1"/>
    <x v="12"/>
    <x v="3"/>
    <s v="Returning"/>
    <x v="2"/>
    <s v="Packing Cube Set"/>
    <n v="3"/>
    <n v="46.23"/>
    <n v="0"/>
    <n v="18.47"/>
    <x v="783"/>
    <n v="55.41"/>
    <n v="83.28"/>
    <n v="0.60047588146225395"/>
  </r>
  <r>
    <n v="3516"/>
    <d v="2026-05-11T00:00:00"/>
    <n v="2026"/>
    <x v="4"/>
    <x v="1"/>
    <x v="3"/>
    <x v="7"/>
    <x v="3"/>
    <s v="Returning"/>
    <x v="3"/>
    <s v="Compact Sleeping Bag"/>
    <n v="1"/>
    <n v="125.3"/>
    <n v="0.05"/>
    <n v="59.62"/>
    <x v="784"/>
    <n v="59.62"/>
    <n v="59.414999999999999"/>
    <n v="0.49913890872432476"/>
  </r>
  <r>
    <n v="3570"/>
    <d v="2026-05-11T00:00:00"/>
    <n v="2026"/>
    <x v="4"/>
    <x v="1"/>
    <x v="1"/>
    <x v="12"/>
    <x v="0"/>
    <s v="Business"/>
    <x v="2"/>
    <s v="Insulated Bottle"/>
    <n v="1"/>
    <n v="36.159999999999997"/>
    <n v="0.1"/>
    <n v="13.38"/>
    <x v="785"/>
    <n v="13.38"/>
    <n v="19.163999999999994"/>
    <n v="0.58886430678466062"/>
  </r>
  <r>
    <n v="4799"/>
    <d v="2026-05-11T00:00:00"/>
    <n v="2026"/>
    <x v="4"/>
    <x v="1"/>
    <x v="3"/>
    <x v="13"/>
    <x v="0"/>
    <s v="Returning"/>
    <x v="3"/>
    <s v="Compact Sleeping Bag"/>
    <n v="1"/>
    <n v="121.41"/>
    <n v="0.05"/>
    <n v="60.75"/>
    <x v="695"/>
    <n v="60.75"/>
    <n v="54.589499999999987"/>
    <n v="0.47329405797666879"/>
  </r>
  <r>
    <n v="5156"/>
    <d v="2026-05-11T00:00:00"/>
    <n v="2026"/>
    <x v="4"/>
    <x v="1"/>
    <x v="0"/>
    <x v="0"/>
    <x v="2"/>
    <s v="New"/>
    <x v="2"/>
    <s v="Carry-On Duffel"/>
    <n v="3"/>
    <n v="132.58000000000001"/>
    <n v="0.1"/>
    <n v="67.88"/>
    <x v="786"/>
    <n v="203.64"/>
    <n v="154.32600000000002"/>
    <n v="0.43111915656794225"/>
  </r>
  <r>
    <n v="526"/>
    <d v="2026-05-12T00:00:00"/>
    <n v="2026"/>
    <x v="4"/>
    <x v="1"/>
    <x v="1"/>
    <x v="1"/>
    <x v="2"/>
    <s v="Returning"/>
    <x v="3"/>
    <s v="Portable Camp Stove"/>
    <n v="2"/>
    <n v="81.11"/>
    <n v="0.05"/>
    <n v="40.049999999999997"/>
    <x v="787"/>
    <n v="80.099999999999994"/>
    <n v="74.008999999999986"/>
    <n v="0.48023801335418437"/>
  </r>
  <r>
    <n v="712"/>
    <d v="2026-05-12T00:00:00"/>
    <n v="2026"/>
    <x v="4"/>
    <x v="1"/>
    <x v="1"/>
    <x v="14"/>
    <x v="3"/>
    <s v="Business"/>
    <x v="0"/>
    <s v="Cycling Pack 12L"/>
    <n v="3"/>
    <n v="104.54"/>
    <n v="0"/>
    <n v="51.45"/>
    <x v="788"/>
    <n v="154.35000000000002"/>
    <n v="159.26999999999998"/>
    <n v="0.50784388750717424"/>
  </r>
  <r>
    <n v="1533"/>
    <d v="2026-05-12T00:00:00"/>
    <n v="2026"/>
    <x v="4"/>
    <x v="1"/>
    <x v="2"/>
    <x v="16"/>
    <x v="2"/>
    <s v="New"/>
    <x v="1"/>
    <s v="Trail Boots"/>
    <n v="3"/>
    <n v="143.87"/>
    <n v="0"/>
    <n v="79.2"/>
    <x v="789"/>
    <n v="237.60000000000002"/>
    <n v="194.01"/>
    <n v="0.44950302356293875"/>
  </r>
  <r>
    <n v="1933"/>
    <d v="2026-05-12T00:00:00"/>
    <n v="2026"/>
    <x v="4"/>
    <x v="1"/>
    <x v="3"/>
    <x v="13"/>
    <x v="0"/>
    <s v="Returning"/>
    <x v="2"/>
    <s v="Insulated Bottle"/>
    <n v="1"/>
    <n v="36.950000000000003"/>
    <n v="0.1"/>
    <n v="13.26"/>
    <x v="790"/>
    <n v="13.26"/>
    <n v="19.995000000000005"/>
    <n v="0.60126296797474077"/>
  </r>
  <r>
    <n v="3128"/>
    <d v="2026-05-12T00:00:00"/>
    <n v="2026"/>
    <x v="4"/>
    <x v="1"/>
    <x v="2"/>
    <x v="5"/>
    <x v="0"/>
    <s v="New"/>
    <x v="3"/>
    <s v="Compact Sleeping Bag"/>
    <n v="1"/>
    <n v="121.38"/>
    <n v="0"/>
    <n v="59.68"/>
    <x v="791"/>
    <n v="59.68"/>
    <n v="61.699999999999996"/>
    <n v="0.50832097544900312"/>
  </r>
  <r>
    <n v="4922"/>
    <d v="2026-05-12T00:00:00"/>
    <n v="2026"/>
    <x v="4"/>
    <x v="1"/>
    <x v="3"/>
    <x v="8"/>
    <x v="0"/>
    <s v="Returning"/>
    <x v="4"/>
    <s v="Resistance Band Set"/>
    <n v="2"/>
    <n v="39.79"/>
    <n v="0.1"/>
    <n v="14.33"/>
    <x v="792"/>
    <n v="28.66"/>
    <n v="42.962000000000003"/>
    <n v="0.59984362346764963"/>
  </r>
  <r>
    <n v="5051"/>
    <d v="2026-05-12T00:00:00"/>
    <n v="2026"/>
    <x v="4"/>
    <x v="1"/>
    <x v="0"/>
    <x v="15"/>
    <x v="2"/>
    <s v="Returning"/>
    <x v="0"/>
    <s v="Trail Bike Light"/>
    <n v="4"/>
    <n v="51.31"/>
    <n v="0"/>
    <n v="22.19"/>
    <x v="793"/>
    <n v="88.76"/>
    <n v="116.48"/>
    <n v="0.56753069577080495"/>
  </r>
  <r>
    <n v="5182"/>
    <d v="2026-05-12T00:00:00"/>
    <n v="2026"/>
    <x v="4"/>
    <x v="1"/>
    <x v="3"/>
    <x v="7"/>
    <x v="0"/>
    <s v="Returning"/>
    <x v="4"/>
    <s v="Training Mat"/>
    <n v="2"/>
    <n v="51.15"/>
    <n v="0"/>
    <n v="22.53"/>
    <x v="794"/>
    <n v="45.06"/>
    <n v="57.239999999999995"/>
    <n v="0.55953079178885623"/>
  </r>
  <r>
    <n v="1071"/>
    <d v="2026-05-13T00:00:00"/>
    <n v="2026"/>
    <x v="4"/>
    <x v="1"/>
    <x v="1"/>
    <x v="12"/>
    <x v="2"/>
    <s v="Business"/>
    <x v="4"/>
    <s v="Training Mat"/>
    <n v="1"/>
    <n v="50.83"/>
    <n v="0.1"/>
    <n v="21.82"/>
    <x v="795"/>
    <n v="21.82"/>
    <n v="23.927"/>
    <n v="0.52302883249174803"/>
  </r>
  <r>
    <n v="1210"/>
    <d v="2026-05-13T00:00:00"/>
    <n v="2026"/>
    <x v="4"/>
    <x v="1"/>
    <x v="2"/>
    <x v="2"/>
    <x v="1"/>
    <s v="Business"/>
    <x v="1"/>
    <s v="Trail Boots"/>
    <n v="6"/>
    <n v="141.9"/>
    <n v="0.1"/>
    <n v="79.64"/>
    <x v="796"/>
    <n v="477.84000000000003"/>
    <n v="288.42000000000007"/>
    <n v="0.37639965546942294"/>
  </r>
  <r>
    <n v="1244"/>
    <d v="2026-05-13T00:00:00"/>
    <n v="2026"/>
    <x v="4"/>
    <x v="1"/>
    <x v="3"/>
    <x v="8"/>
    <x v="0"/>
    <s v="Returning"/>
    <x v="3"/>
    <s v="Compact Sleeping Bag"/>
    <n v="1"/>
    <n v="122.11"/>
    <n v="0"/>
    <n v="59.86"/>
    <x v="797"/>
    <n v="59.86"/>
    <n v="62.25"/>
    <n v="0.50978625829170421"/>
  </r>
  <r>
    <n v="1403"/>
    <d v="2026-05-13T00:00:00"/>
    <n v="2026"/>
    <x v="4"/>
    <x v="1"/>
    <x v="1"/>
    <x v="11"/>
    <x v="0"/>
    <s v="Returning"/>
    <x v="0"/>
    <s v="Cycling Pack 12L"/>
    <n v="1"/>
    <n v="102.38"/>
    <n v="0"/>
    <n v="50.82"/>
    <x v="798"/>
    <n v="50.82"/>
    <n v="51.559999999999995"/>
    <n v="0.50361398710685679"/>
  </r>
  <r>
    <n v="1592"/>
    <d v="2026-05-13T00:00:00"/>
    <n v="2026"/>
    <x v="4"/>
    <x v="1"/>
    <x v="2"/>
    <x v="16"/>
    <x v="2"/>
    <s v="Returning"/>
    <x v="4"/>
    <s v="Recovery Roller"/>
    <n v="5"/>
    <n v="37.119999999999997"/>
    <n v="0.1"/>
    <n v="13.96"/>
    <x v="799"/>
    <n v="69.800000000000011"/>
    <n v="97.239999999999981"/>
    <n v="0.58213601532567039"/>
  </r>
  <r>
    <n v="2581"/>
    <d v="2026-05-13T00:00:00"/>
    <n v="2026"/>
    <x v="4"/>
    <x v="1"/>
    <x v="1"/>
    <x v="12"/>
    <x v="0"/>
    <s v="New"/>
    <x v="1"/>
    <s v="Hiking Daypack 20L"/>
    <n v="2"/>
    <n v="91.76"/>
    <n v="0.05"/>
    <n v="46.31"/>
    <x v="800"/>
    <n v="92.62"/>
    <n v="81.72399999999999"/>
    <n v="0.46875143394668006"/>
  </r>
  <r>
    <n v="3428"/>
    <d v="2026-05-13T00:00:00"/>
    <n v="2026"/>
    <x v="4"/>
    <x v="1"/>
    <x v="3"/>
    <x v="4"/>
    <x v="0"/>
    <s v="Returning"/>
    <x v="1"/>
    <s v="Trail Boots"/>
    <n v="1"/>
    <n v="144.51"/>
    <n v="0"/>
    <n v="79.22"/>
    <x v="801"/>
    <n v="79.22"/>
    <n v="65.289999999999992"/>
    <n v="0.45180264341568055"/>
  </r>
  <r>
    <n v="765"/>
    <d v="2026-05-14T00:00:00"/>
    <n v="2026"/>
    <x v="4"/>
    <x v="1"/>
    <x v="1"/>
    <x v="6"/>
    <x v="1"/>
    <s v="Business"/>
    <x v="4"/>
    <s v="Training Mat"/>
    <n v="3"/>
    <n v="49.7"/>
    <n v="0.1"/>
    <n v="21.84"/>
    <x v="802"/>
    <n v="65.52"/>
    <n v="68.67000000000003"/>
    <n v="0.5117370892018781"/>
  </r>
  <r>
    <n v="854"/>
    <d v="2026-05-14T00:00:00"/>
    <n v="2026"/>
    <x v="4"/>
    <x v="1"/>
    <x v="0"/>
    <x v="0"/>
    <x v="0"/>
    <s v="Returning"/>
    <x v="3"/>
    <s v="Compact Sleeping Bag"/>
    <n v="1"/>
    <n v="120.9"/>
    <n v="0"/>
    <n v="59.31"/>
    <x v="803"/>
    <n v="59.31"/>
    <n v="61.59"/>
    <n v="0.50942928039702229"/>
  </r>
  <r>
    <n v="1087"/>
    <d v="2026-05-14T00:00:00"/>
    <n v="2026"/>
    <x v="4"/>
    <x v="1"/>
    <x v="2"/>
    <x v="10"/>
    <x v="0"/>
    <s v="Returning"/>
    <x v="3"/>
    <s v="Trail Tent 2P"/>
    <n v="1"/>
    <n v="195.72"/>
    <n v="0.05"/>
    <n v="105.73"/>
    <x v="804"/>
    <n v="105.73"/>
    <n v="80.203999999999994"/>
    <n v="0.43135736336549524"/>
  </r>
  <r>
    <n v="1150"/>
    <d v="2026-05-14T00:00:00"/>
    <n v="2026"/>
    <x v="4"/>
    <x v="1"/>
    <x v="0"/>
    <x v="0"/>
    <x v="1"/>
    <s v="Returning"/>
    <x v="0"/>
    <s v="Compact Repair Kit"/>
    <n v="8"/>
    <n v="40.15"/>
    <n v="0.15"/>
    <n v="16.91"/>
    <x v="805"/>
    <n v="135.28"/>
    <n v="137.73999999999998"/>
    <n v="0.50450516445681637"/>
  </r>
  <r>
    <n v="1902"/>
    <d v="2026-05-14T00:00:00"/>
    <n v="2026"/>
    <x v="4"/>
    <x v="1"/>
    <x v="1"/>
    <x v="14"/>
    <x v="2"/>
    <s v="Business"/>
    <x v="2"/>
    <s v="Carry-On Duffel"/>
    <n v="4"/>
    <n v="130.83000000000001"/>
    <n v="0"/>
    <n v="66.959999999999994"/>
    <x v="806"/>
    <n v="267.83999999999997"/>
    <n v="255.48000000000008"/>
    <n v="0.48819078193074994"/>
  </r>
  <r>
    <n v="3913"/>
    <d v="2026-05-14T00:00:00"/>
    <n v="2026"/>
    <x v="4"/>
    <x v="1"/>
    <x v="1"/>
    <x v="12"/>
    <x v="0"/>
    <s v="New"/>
    <x v="0"/>
    <s v="Trail Bike Light"/>
    <n v="1"/>
    <n v="50.34"/>
    <n v="0.05"/>
    <n v="22.23"/>
    <x v="807"/>
    <n v="22.23"/>
    <n v="25.593"/>
    <n v="0.53516090584028608"/>
  </r>
  <r>
    <n v="4378"/>
    <d v="2026-05-14T00:00:00"/>
    <n v="2026"/>
    <x v="4"/>
    <x v="1"/>
    <x v="2"/>
    <x v="10"/>
    <x v="0"/>
    <s v="Returning"/>
    <x v="0"/>
    <s v="Cycling Pack 12L"/>
    <n v="2"/>
    <n v="103.37"/>
    <n v="0"/>
    <n v="50.49"/>
    <x v="808"/>
    <n v="100.98"/>
    <n v="105.76"/>
    <n v="0.51156041404662866"/>
  </r>
  <r>
    <n v="4551"/>
    <d v="2026-05-14T00:00:00"/>
    <n v="2026"/>
    <x v="4"/>
    <x v="1"/>
    <x v="1"/>
    <x v="14"/>
    <x v="2"/>
    <s v="Business"/>
    <x v="4"/>
    <s v="Weighted Vest"/>
    <n v="3"/>
    <n v="122.31"/>
    <n v="0.05"/>
    <n v="71.11"/>
    <x v="809"/>
    <n v="213.32999999999998"/>
    <n v="135.25350000000003"/>
    <n v="0.38800889887214979"/>
  </r>
  <r>
    <n v="787"/>
    <d v="2026-05-15T00:00:00"/>
    <n v="2026"/>
    <x v="4"/>
    <x v="1"/>
    <x v="0"/>
    <x v="9"/>
    <x v="0"/>
    <s v="Business"/>
    <x v="2"/>
    <s v="Travel Backpack 35L"/>
    <n v="1"/>
    <n v="166.48"/>
    <n v="0"/>
    <n v="89.42"/>
    <x v="636"/>
    <n v="89.42"/>
    <n v="77.059999999999988"/>
    <n v="0.4628784238346948"/>
  </r>
  <r>
    <n v="1133"/>
    <d v="2026-05-15T00:00:00"/>
    <n v="2026"/>
    <x v="4"/>
    <x v="1"/>
    <x v="0"/>
    <x v="15"/>
    <x v="2"/>
    <s v="New"/>
    <x v="3"/>
    <s v="Trail Tent 2P"/>
    <n v="3"/>
    <n v="192.21"/>
    <n v="0"/>
    <n v="103.51"/>
    <x v="810"/>
    <n v="310.53000000000003"/>
    <n v="266.09999999999997"/>
    <n v="0.46147442900993701"/>
  </r>
  <r>
    <n v="2075"/>
    <d v="2026-05-15T00:00:00"/>
    <n v="2026"/>
    <x v="4"/>
    <x v="1"/>
    <x v="0"/>
    <x v="9"/>
    <x v="1"/>
    <s v="Business"/>
    <x v="3"/>
    <s v="Portable Camp Stove"/>
    <n v="6"/>
    <n v="81.13"/>
    <n v="0.05"/>
    <n v="39.409999999999997"/>
    <x v="811"/>
    <n v="236.45999999999998"/>
    <n v="225.98099999999999"/>
    <n v="0.48866990599881932"/>
  </r>
  <r>
    <n v="2172"/>
    <d v="2026-05-15T00:00:00"/>
    <n v="2026"/>
    <x v="4"/>
    <x v="1"/>
    <x v="2"/>
    <x v="10"/>
    <x v="1"/>
    <s v="Business"/>
    <x v="2"/>
    <s v="Insulated Bottle"/>
    <n v="6"/>
    <n v="37.1"/>
    <n v="0.1"/>
    <n v="13.63"/>
    <x v="812"/>
    <n v="81.78"/>
    <n v="118.56000000000003"/>
    <n v="0.59179395028451642"/>
  </r>
  <r>
    <n v="2977"/>
    <d v="2026-05-15T00:00:00"/>
    <n v="2026"/>
    <x v="4"/>
    <x v="1"/>
    <x v="1"/>
    <x v="14"/>
    <x v="1"/>
    <s v="Business"/>
    <x v="2"/>
    <s v="Insulated Bottle"/>
    <n v="6"/>
    <n v="35.92"/>
    <n v="0.15"/>
    <n v="13.3"/>
    <x v="813"/>
    <n v="79.800000000000011"/>
    <n v="103.392"/>
    <n v="0.56439145814227687"/>
  </r>
  <r>
    <n v="3531"/>
    <d v="2026-05-15T00:00:00"/>
    <n v="2026"/>
    <x v="4"/>
    <x v="1"/>
    <x v="3"/>
    <x v="13"/>
    <x v="2"/>
    <s v="Business"/>
    <x v="4"/>
    <s v="Recovery Roller"/>
    <n v="4"/>
    <n v="36.21"/>
    <n v="0"/>
    <n v="14.3"/>
    <x v="814"/>
    <n v="57.2"/>
    <n v="87.64"/>
    <n v="0.60508146920740125"/>
  </r>
  <r>
    <n v="3881"/>
    <d v="2026-05-15T00:00:00"/>
    <n v="2026"/>
    <x v="4"/>
    <x v="1"/>
    <x v="2"/>
    <x v="10"/>
    <x v="0"/>
    <s v="Business"/>
    <x v="1"/>
    <s v="Trekking Poles"/>
    <n v="3"/>
    <n v="73.03"/>
    <n v="0.05"/>
    <n v="33.200000000000003"/>
    <x v="815"/>
    <n v="99.600000000000009"/>
    <n v="108.5355"/>
    <n v="0.52146558371829888"/>
  </r>
  <r>
    <n v="4469"/>
    <d v="2026-05-15T00:00:00"/>
    <n v="2026"/>
    <x v="4"/>
    <x v="1"/>
    <x v="2"/>
    <x v="5"/>
    <x v="2"/>
    <s v="Returning"/>
    <x v="0"/>
    <s v="Commuter Helmet"/>
    <n v="2"/>
    <n v="80.81"/>
    <n v="0"/>
    <n v="42.53"/>
    <x v="816"/>
    <n v="85.06"/>
    <n v="76.56"/>
    <n v="0.47370374953594852"/>
  </r>
  <r>
    <n v="5037"/>
    <d v="2026-05-15T00:00:00"/>
    <n v="2026"/>
    <x v="4"/>
    <x v="1"/>
    <x v="1"/>
    <x v="11"/>
    <x v="0"/>
    <s v="New"/>
    <x v="0"/>
    <s v="Trail Bike Light"/>
    <n v="1"/>
    <n v="51.53"/>
    <n v="0.1"/>
    <n v="23.06"/>
    <x v="817"/>
    <n v="23.06"/>
    <n v="23.317000000000004"/>
    <n v="0.50277076999374692"/>
  </r>
  <r>
    <n v="35"/>
    <d v="2026-05-16T00:00:00"/>
    <n v="2026"/>
    <x v="4"/>
    <x v="1"/>
    <x v="3"/>
    <x v="13"/>
    <x v="1"/>
    <s v="Business"/>
    <x v="3"/>
    <s v="Portable Camp Stove"/>
    <n v="5"/>
    <n v="81.75"/>
    <n v="0.05"/>
    <n v="39.159999999999997"/>
    <x v="818"/>
    <n v="195.79999999999998"/>
    <n v="192.51250000000002"/>
    <n v="0.49576694028649609"/>
  </r>
  <r>
    <n v="226"/>
    <d v="2026-05-16T00:00:00"/>
    <n v="2026"/>
    <x v="4"/>
    <x v="1"/>
    <x v="2"/>
    <x v="10"/>
    <x v="0"/>
    <s v="New"/>
    <x v="2"/>
    <s v="Travel Backpack 35L"/>
    <n v="1"/>
    <n v="165.99"/>
    <n v="0.1"/>
    <n v="89.9"/>
    <x v="819"/>
    <n v="89.9"/>
    <n v="59.491000000000014"/>
    <n v="0.3982234538894579"/>
  </r>
  <r>
    <n v="1713"/>
    <d v="2026-05-16T00:00:00"/>
    <n v="2026"/>
    <x v="4"/>
    <x v="1"/>
    <x v="0"/>
    <x v="15"/>
    <x v="2"/>
    <s v="New"/>
    <x v="3"/>
    <s v="Compact Sleeping Bag"/>
    <n v="2"/>
    <n v="121.22"/>
    <n v="0"/>
    <n v="60.38"/>
    <x v="820"/>
    <n v="120.76"/>
    <n v="121.67999999999999"/>
    <n v="0.50189737667051637"/>
  </r>
  <r>
    <n v="2320"/>
    <d v="2026-05-16T00:00:00"/>
    <n v="2026"/>
    <x v="4"/>
    <x v="1"/>
    <x v="1"/>
    <x v="12"/>
    <x v="2"/>
    <s v="Business"/>
    <x v="2"/>
    <s v="Carry-On Duffel"/>
    <n v="2"/>
    <n v="131.1"/>
    <n v="0"/>
    <n v="65.55"/>
    <x v="821"/>
    <n v="131.1"/>
    <n v="131.1"/>
    <n v="0.5"/>
  </r>
  <r>
    <n v="2496"/>
    <d v="2026-05-16T00:00:00"/>
    <n v="2026"/>
    <x v="4"/>
    <x v="1"/>
    <x v="1"/>
    <x v="6"/>
    <x v="0"/>
    <s v="Returning"/>
    <x v="2"/>
    <s v="Packing Cube Set"/>
    <n v="2"/>
    <n v="46.44"/>
    <n v="0"/>
    <n v="18.63"/>
    <x v="822"/>
    <n v="37.26"/>
    <n v="55.62"/>
    <n v="0.59883720930232553"/>
  </r>
  <r>
    <n v="2504"/>
    <d v="2026-05-16T00:00:00"/>
    <n v="2026"/>
    <x v="4"/>
    <x v="1"/>
    <x v="3"/>
    <x v="7"/>
    <x v="0"/>
    <s v="New"/>
    <x v="2"/>
    <s v="Insulated Bottle"/>
    <n v="1"/>
    <n v="36.659999999999997"/>
    <n v="0"/>
    <n v="13.61"/>
    <x v="823"/>
    <n v="13.61"/>
    <n v="23.049999999999997"/>
    <n v="0.62875068194217132"/>
  </r>
  <r>
    <n v="2598"/>
    <d v="2026-05-16T00:00:00"/>
    <n v="2026"/>
    <x v="4"/>
    <x v="1"/>
    <x v="3"/>
    <x v="8"/>
    <x v="0"/>
    <s v="New"/>
    <x v="1"/>
    <s v="Summit Backpack 45L"/>
    <n v="5"/>
    <n v="156.16999999999999"/>
    <n v="0.1"/>
    <n v="80.59"/>
    <x v="824"/>
    <n v="402.95000000000005"/>
    <n v="299.81499999999994"/>
    <n v="0.42662198601239382"/>
  </r>
  <r>
    <n v="2600"/>
    <d v="2026-05-16T00:00:00"/>
    <n v="2026"/>
    <x v="4"/>
    <x v="1"/>
    <x v="1"/>
    <x v="12"/>
    <x v="2"/>
    <s v="New"/>
    <x v="2"/>
    <s v="Insulated Bottle"/>
    <n v="1"/>
    <n v="35.97"/>
    <n v="0.1"/>
    <n v="13.54"/>
    <x v="825"/>
    <n v="13.54"/>
    <n v="18.832999999999998"/>
    <n v="0.58175022395205878"/>
  </r>
  <r>
    <n v="2856"/>
    <d v="2026-05-16T00:00:00"/>
    <n v="2026"/>
    <x v="4"/>
    <x v="1"/>
    <x v="1"/>
    <x v="11"/>
    <x v="1"/>
    <s v="Business"/>
    <x v="4"/>
    <s v="Weighted Vest"/>
    <n v="4"/>
    <n v="125.11"/>
    <n v="0.15"/>
    <n v="70.010000000000005"/>
    <x v="826"/>
    <n v="280.04000000000002"/>
    <n v="145.33399999999995"/>
    <n v="0.34166169065340135"/>
  </r>
  <r>
    <n v="3478"/>
    <d v="2026-05-16T00:00:00"/>
    <n v="2026"/>
    <x v="4"/>
    <x v="1"/>
    <x v="3"/>
    <x v="8"/>
    <x v="0"/>
    <s v="New"/>
    <x v="4"/>
    <s v="Recovery Roller"/>
    <n v="4"/>
    <n v="36.29"/>
    <n v="0.1"/>
    <n v="13.77"/>
    <x v="827"/>
    <n v="55.08"/>
    <n v="75.564000000000007"/>
    <n v="0.57839625241113257"/>
  </r>
  <r>
    <n v="3599"/>
    <d v="2026-05-16T00:00:00"/>
    <n v="2026"/>
    <x v="4"/>
    <x v="1"/>
    <x v="1"/>
    <x v="6"/>
    <x v="0"/>
    <s v="New"/>
    <x v="1"/>
    <s v="Trail Boots"/>
    <n v="4"/>
    <n v="143.34"/>
    <n v="0"/>
    <n v="80.55"/>
    <x v="828"/>
    <n v="322.2"/>
    <n v="251.16000000000003"/>
    <n v="0.43804939305148599"/>
  </r>
  <r>
    <n v="282"/>
    <d v="2026-05-17T00:00:00"/>
    <n v="2026"/>
    <x v="4"/>
    <x v="1"/>
    <x v="1"/>
    <x v="12"/>
    <x v="3"/>
    <s v="New"/>
    <x v="0"/>
    <s v="Trail Bike Light"/>
    <n v="3"/>
    <n v="51.68"/>
    <n v="0"/>
    <n v="22.4"/>
    <x v="829"/>
    <n v="67.199999999999989"/>
    <n v="87.84"/>
    <n v="0.56656346749226016"/>
  </r>
  <r>
    <n v="980"/>
    <d v="2026-05-17T00:00:00"/>
    <n v="2026"/>
    <x v="4"/>
    <x v="1"/>
    <x v="3"/>
    <x v="7"/>
    <x v="0"/>
    <s v="Returning"/>
    <x v="2"/>
    <s v="Packing Cube Set"/>
    <n v="1"/>
    <n v="46.84"/>
    <n v="0"/>
    <n v="17.93"/>
    <x v="830"/>
    <n v="17.93"/>
    <n v="28.910000000000004"/>
    <n v="0.61720751494449189"/>
  </r>
  <r>
    <n v="1155"/>
    <d v="2026-05-17T00:00:00"/>
    <n v="2026"/>
    <x v="4"/>
    <x v="1"/>
    <x v="2"/>
    <x v="2"/>
    <x v="3"/>
    <s v="New"/>
    <x v="1"/>
    <s v="Trekking Poles"/>
    <n v="5"/>
    <n v="72.900000000000006"/>
    <n v="0.05"/>
    <n v="31.57"/>
    <x v="831"/>
    <n v="157.85"/>
    <n v="188.42499999999998"/>
    <n v="0.54414843693596127"/>
  </r>
  <r>
    <n v="1816"/>
    <d v="2026-05-17T00:00:00"/>
    <n v="2026"/>
    <x v="4"/>
    <x v="1"/>
    <x v="3"/>
    <x v="7"/>
    <x v="0"/>
    <s v="New"/>
    <x v="1"/>
    <s v="Hiking Daypack 20L"/>
    <n v="1"/>
    <n v="91.07"/>
    <n v="0"/>
    <n v="45.3"/>
    <x v="832"/>
    <n v="45.3"/>
    <n v="45.769999999999996"/>
    <n v="0.50258043263423735"/>
  </r>
  <r>
    <n v="2128"/>
    <d v="2026-05-17T00:00:00"/>
    <n v="2026"/>
    <x v="4"/>
    <x v="1"/>
    <x v="2"/>
    <x v="10"/>
    <x v="2"/>
    <s v="New"/>
    <x v="0"/>
    <s v="Commuter Helmet"/>
    <n v="1"/>
    <n v="81.86"/>
    <n v="0"/>
    <n v="43.14"/>
    <x v="833"/>
    <n v="43.14"/>
    <n v="38.72"/>
    <n v="0.47300268751526997"/>
  </r>
  <r>
    <n v="2296"/>
    <d v="2026-05-17T00:00:00"/>
    <n v="2026"/>
    <x v="4"/>
    <x v="1"/>
    <x v="3"/>
    <x v="8"/>
    <x v="0"/>
    <s v="Returning"/>
    <x v="2"/>
    <s v="Packing Cube Set"/>
    <n v="1"/>
    <n v="45.45"/>
    <n v="0"/>
    <n v="17.93"/>
    <x v="834"/>
    <n v="17.93"/>
    <n v="27.520000000000003"/>
    <n v="0.60550055005500558"/>
  </r>
  <r>
    <n v="2322"/>
    <d v="2026-05-17T00:00:00"/>
    <n v="2026"/>
    <x v="4"/>
    <x v="1"/>
    <x v="2"/>
    <x v="10"/>
    <x v="2"/>
    <s v="Business"/>
    <x v="1"/>
    <s v="Trekking Poles"/>
    <n v="1"/>
    <n v="70.62"/>
    <n v="0"/>
    <n v="32.53"/>
    <x v="835"/>
    <n v="32.53"/>
    <n v="38.090000000000003"/>
    <n v="0.53936561880487111"/>
  </r>
  <r>
    <n v="3480"/>
    <d v="2026-05-17T00:00:00"/>
    <n v="2026"/>
    <x v="4"/>
    <x v="1"/>
    <x v="3"/>
    <x v="8"/>
    <x v="0"/>
    <s v="New"/>
    <x v="4"/>
    <s v="Training Mat"/>
    <n v="2"/>
    <n v="51.56"/>
    <n v="0"/>
    <n v="22.46"/>
    <x v="836"/>
    <n v="44.92"/>
    <n v="58.2"/>
    <n v="0.56439100077579518"/>
  </r>
  <r>
    <n v="4426"/>
    <d v="2026-05-17T00:00:00"/>
    <n v="2026"/>
    <x v="4"/>
    <x v="1"/>
    <x v="3"/>
    <x v="8"/>
    <x v="0"/>
    <s v="New"/>
    <x v="1"/>
    <s v="Trail Boots"/>
    <n v="2"/>
    <n v="146.22"/>
    <n v="0"/>
    <n v="81.069999999999993"/>
    <x v="837"/>
    <n v="162.13999999999999"/>
    <n v="130.30000000000001"/>
    <n v="0.4455614826973055"/>
  </r>
  <r>
    <n v="4938"/>
    <d v="2026-05-17T00:00:00"/>
    <n v="2026"/>
    <x v="4"/>
    <x v="1"/>
    <x v="3"/>
    <x v="13"/>
    <x v="2"/>
    <s v="Returning"/>
    <x v="4"/>
    <s v="Training Mat"/>
    <n v="2"/>
    <n v="51.34"/>
    <n v="0"/>
    <n v="22.17"/>
    <x v="838"/>
    <n v="44.34"/>
    <n v="58.34"/>
    <n v="0.56817296455005839"/>
  </r>
  <r>
    <n v="915"/>
    <d v="2026-05-18T00:00:00"/>
    <n v="2026"/>
    <x v="4"/>
    <x v="1"/>
    <x v="3"/>
    <x v="8"/>
    <x v="0"/>
    <s v="New"/>
    <x v="1"/>
    <s v="Summit Backpack 45L"/>
    <n v="1"/>
    <n v="153.61000000000001"/>
    <n v="0.05"/>
    <n v="79.94"/>
    <x v="839"/>
    <n v="79.94"/>
    <n v="65.989500000000021"/>
    <n v="0.45220123415758989"/>
  </r>
  <r>
    <n v="1188"/>
    <d v="2026-05-18T00:00:00"/>
    <n v="2026"/>
    <x v="4"/>
    <x v="1"/>
    <x v="1"/>
    <x v="6"/>
    <x v="0"/>
    <s v="Returning"/>
    <x v="3"/>
    <s v="Portable Camp Stove"/>
    <n v="1"/>
    <n v="82.44"/>
    <n v="0.15"/>
    <n v="39.380000000000003"/>
    <x v="840"/>
    <n v="39.380000000000003"/>
    <n v="30.693999999999996"/>
    <n v="0.43802266175757054"/>
  </r>
  <r>
    <n v="1594"/>
    <d v="2026-05-18T00:00:00"/>
    <n v="2026"/>
    <x v="4"/>
    <x v="1"/>
    <x v="0"/>
    <x v="0"/>
    <x v="1"/>
    <s v="Business"/>
    <x v="1"/>
    <s v="Hiking Daypack 20L"/>
    <n v="10"/>
    <n v="92.09"/>
    <n v="0.15"/>
    <n v="45.13"/>
    <x v="841"/>
    <n v="451.3"/>
    <n v="331.46500000000009"/>
    <n v="0.42345403792964686"/>
  </r>
  <r>
    <n v="3022"/>
    <d v="2026-05-18T00:00:00"/>
    <n v="2026"/>
    <x v="4"/>
    <x v="1"/>
    <x v="3"/>
    <x v="8"/>
    <x v="3"/>
    <s v="New"/>
    <x v="2"/>
    <s v="Insulated Bottle"/>
    <n v="1"/>
    <n v="36.72"/>
    <n v="0"/>
    <n v="13.67"/>
    <x v="842"/>
    <n v="13.67"/>
    <n v="23.049999999999997"/>
    <n v="0.62772331154684091"/>
  </r>
  <r>
    <n v="588"/>
    <d v="2026-05-19T00:00:00"/>
    <n v="2026"/>
    <x v="4"/>
    <x v="1"/>
    <x v="1"/>
    <x v="1"/>
    <x v="1"/>
    <s v="Business"/>
    <x v="2"/>
    <s v="Carry-On Duffel"/>
    <n v="3"/>
    <n v="132.41999999999999"/>
    <n v="0.05"/>
    <n v="67.09"/>
    <x v="843"/>
    <n v="201.27"/>
    <n v="176.12699999999998"/>
    <n v="0.46668892439526544"/>
  </r>
  <r>
    <n v="1016"/>
    <d v="2026-05-19T00:00:00"/>
    <n v="2026"/>
    <x v="4"/>
    <x v="1"/>
    <x v="3"/>
    <x v="13"/>
    <x v="2"/>
    <s v="Returning"/>
    <x v="3"/>
    <s v="Trail Tent 2P"/>
    <n v="2"/>
    <n v="192.1"/>
    <n v="0.05"/>
    <n v="106.07"/>
    <x v="844"/>
    <n v="212.14"/>
    <n v="152.84999999999997"/>
    <n v="0.41877859667388145"/>
  </r>
  <r>
    <n v="1930"/>
    <d v="2026-05-19T00:00:00"/>
    <n v="2026"/>
    <x v="4"/>
    <x v="1"/>
    <x v="2"/>
    <x v="16"/>
    <x v="2"/>
    <s v="New"/>
    <x v="2"/>
    <s v="Insulated Bottle"/>
    <n v="4"/>
    <n v="36.94"/>
    <n v="0"/>
    <n v="13.63"/>
    <x v="845"/>
    <n v="54.52"/>
    <n v="93.239999999999981"/>
    <n v="0.63102328099620997"/>
  </r>
  <r>
    <n v="2658"/>
    <d v="2026-05-19T00:00:00"/>
    <n v="2026"/>
    <x v="4"/>
    <x v="1"/>
    <x v="0"/>
    <x v="15"/>
    <x v="0"/>
    <s v="Business"/>
    <x v="1"/>
    <s v="Summit Backpack 45L"/>
    <n v="1"/>
    <n v="153.16999999999999"/>
    <n v="0"/>
    <n v="78.489999999999995"/>
    <x v="846"/>
    <n v="78.489999999999995"/>
    <n v="74.679999999999993"/>
    <n v="0.48756283867598094"/>
  </r>
  <r>
    <n v="2951"/>
    <d v="2026-05-19T00:00:00"/>
    <n v="2026"/>
    <x v="4"/>
    <x v="1"/>
    <x v="0"/>
    <x v="0"/>
    <x v="0"/>
    <s v="Business"/>
    <x v="0"/>
    <s v="Commuter Helmet"/>
    <n v="2"/>
    <n v="82.85"/>
    <n v="0"/>
    <n v="42.53"/>
    <x v="847"/>
    <n v="85.06"/>
    <n v="80.639999999999986"/>
    <n v="0.48666264333132164"/>
  </r>
  <r>
    <n v="4328"/>
    <d v="2026-05-19T00:00:00"/>
    <n v="2026"/>
    <x v="4"/>
    <x v="1"/>
    <x v="2"/>
    <x v="5"/>
    <x v="3"/>
    <s v="New"/>
    <x v="1"/>
    <s v="Trail Boots"/>
    <n v="1"/>
    <n v="143.52000000000001"/>
    <n v="0"/>
    <n v="81.040000000000006"/>
    <x v="848"/>
    <n v="81.040000000000006"/>
    <n v="62.480000000000004"/>
    <n v="0.435340022296544"/>
  </r>
  <r>
    <n v="4591"/>
    <d v="2026-05-19T00:00:00"/>
    <n v="2026"/>
    <x v="4"/>
    <x v="1"/>
    <x v="2"/>
    <x v="16"/>
    <x v="2"/>
    <s v="New"/>
    <x v="3"/>
    <s v="Trail Tent 2P"/>
    <n v="1"/>
    <n v="192.94"/>
    <n v="0"/>
    <n v="105.15"/>
    <x v="849"/>
    <n v="105.15"/>
    <n v="87.789999999999992"/>
    <n v="0.45501192080439512"/>
  </r>
  <r>
    <n v="280"/>
    <d v="2026-05-20T00:00:00"/>
    <n v="2026"/>
    <x v="4"/>
    <x v="1"/>
    <x v="3"/>
    <x v="8"/>
    <x v="2"/>
    <s v="Business"/>
    <x v="2"/>
    <s v="Travel Backpack 35L"/>
    <n v="1"/>
    <n v="168.56"/>
    <n v="0"/>
    <n v="85.46"/>
    <x v="850"/>
    <n v="85.46"/>
    <n v="83.100000000000009"/>
    <n v="0.49299952539155201"/>
  </r>
  <r>
    <n v="409"/>
    <d v="2026-05-20T00:00:00"/>
    <n v="2026"/>
    <x v="4"/>
    <x v="1"/>
    <x v="0"/>
    <x v="0"/>
    <x v="0"/>
    <s v="New"/>
    <x v="3"/>
    <s v="Compact Sleeping Bag"/>
    <n v="2"/>
    <n v="123.9"/>
    <n v="0"/>
    <n v="58.95"/>
    <x v="851"/>
    <n v="117.9"/>
    <n v="129.9"/>
    <n v="0.52421307506053272"/>
  </r>
  <r>
    <n v="1372"/>
    <d v="2026-05-20T00:00:00"/>
    <n v="2026"/>
    <x v="4"/>
    <x v="1"/>
    <x v="0"/>
    <x v="9"/>
    <x v="0"/>
    <s v="New"/>
    <x v="1"/>
    <s v="Trail Boots"/>
    <n v="2"/>
    <n v="140.93"/>
    <n v="0"/>
    <n v="81.040000000000006"/>
    <x v="852"/>
    <n v="162.08000000000001"/>
    <n v="119.78"/>
    <n v="0.42496274746327961"/>
  </r>
  <r>
    <n v="2327"/>
    <d v="2026-05-20T00:00:00"/>
    <n v="2026"/>
    <x v="4"/>
    <x v="1"/>
    <x v="2"/>
    <x v="5"/>
    <x v="2"/>
    <s v="Returning"/>
    <x v="1"/>
    <s v="Trekking Poles"/>
    <n v="1"/>
    <n v="73.150000000000006"/>
    <n v="0"/>
    <n v="32.950000000000003"/>
    <x v="853"/>
    <n v="32.950000000000003"/>
    <n v="40.200000000000003"/>
    <n v="0.54955570745044424"/>
  </r>
  <r>
    <n v="2703"/>
    <d v="2026-05-20T00:00:00"/>
    <n v="2026"/>
    <x v="4"/>
    <x v="1"/>
    <x v="3"/>
    <x v="8"/>
    <x v="2"/>
    <s v="Business"/>
    <x v="3"/>
    <s v="Trail Tent 2P"/>
    <n v="2"/>
    <n v="197.35"/>
    <n v="0.05"/>
    <n v="102.63"/>
    <x v="854"/>
    <n v="205.26"/>
    <n v="169.70499999999998"/>
    <n v="0.45258890829810783"/>
  </r>
  <r>
    <n v="2776"/>
    <d v="2026-05-20T00:00:00"/>
    <n v="2026"/>
    <x v="4"/>
    <x v="1"/>
    <x v="3"/>
    <x v="4"/>
    <x v="0"/>
    <s v="Business"/>
    <x v="2"/>
    <s v="Insulated Bottle"/>
    <n v="3"/>
    <n v="36.74"/>
    <n v="0.05"/>
    <n v="13.97"/>
    <x v="855"/>
    <n v="41.910000000000004"/>
    <n v="62.798999999999985"/>
    <n v="0.59974787267570118"/>
  </r>
  <r>
    <n v="3411"/>
    <d v="2026-05-20T00:00:00"/>
    <n v="2026"/>
    <x v="4"/>
    <x v="1"/>
    <x v="1"/>
    <x v="11"/>
    <x v="0"/>
    <s v="Returning"/>
    <x v="1"/>
    <s v="Summit Backpack 45L"/>
    <n v="2"/>
    <n v="151.35"/>
    <n v="0.05"/>
    <n v="77.150000000000006"/>
    <x v="856"/>
    <n v="154.30000000000001"/>
    <n v="133.26499999999999"/>
    <n v="0.46342566028550064"/>
  </r>
  <r>
    <n v="3841"/>
    <d v="2026-05-20T00:00:00"/>
    <n v="2026"/>
    <x v="4"/>
    <x v="1"/>
    <x v="0"/>
    <x v="15"/>
    <x v="2"/>
    <s v="New"/>
    <x v="0"/>
    <s v="Trail Bike Light"/>
    <n v="2"/>
    <n v="50.09"/>
    <n v="0.05"/>
    <n v="23.16"/>
    <x v="857"/>
    <n v="46.32"/>
    <n v="48.851000000000006"/>
    <n v="0.51329711781950382"/>
  </r>
  <r>
    <n v="5121"/>
    <d v="2026-05-20T00:00:00"/>
    <n v="2026"/>
    <x v="4"/>
    <x v="1"/>
    <x v="0"/>
    <x v="9"/>
    <x v="0"/>
    <s v="New"/>
    <x v="4"/>
    <s v="Weighted Vest"/>
    <n v="2"/>
    <n v="121.96"/>
    <n v="0.05"/>
    <n v="71.2"/>
    <x v="858"/>
    <n v="142.4"/>
    <n v="89.323999999999984"/>
    <n v="0.38547582468799085"/>
  </r>
  <r>
    <n v="53"/>
    <d v="2026-05-21T00:00:00"/>
    <n v="2026"/>
    <x v="4"/>
    <x v="1"/>
    <x v="3"/>
    <x v="13"/>
    <x v="0"/>
    <s v="Business"/>
    <x v="2"/>
    <s v="Carry-On Duffel"/>
    <n v="1"/>
    <n v="134.28"/>
    <n v="0.05"/>
    <n v="65.44"/>
    <x v="859"/>
    <n v="65.44"/>
    <n v="62.125999999999991"/>
    <n v="0.487010645469796"/>
  </r>
  <r>
    <n v="127"/>
    <d v="2026-05-21T00:00:00"/>
    <n v="2026"/>
    <x v="4"/>
    <x v="1"/>
    <x v="3"/>
    <x v="7"/>
    <x v="0"/>
    <s v="Business"/>
    <x v="0"/>
    <s v="Cycling Pack 12L"/>
    <n v="3"/>
    <n v="100.48"/>
    <n v="0.05"/>
    <n v="50.68"/>
    <x v="860"/>
    <n v="152.04"/>
    <n v="134.328"/>
    <n v="0.46907475695608447"/>
  </r>
  <r>
    <n v="1092"/>
    <d v="2026-05-21T00:00:00"/>
    <n v="2026"/>
    <x v="4"/>
    <x v="1"/>
    <x v="3"/>
    <x v="8"/>
    <x v="0"/>
    <s v="New"/>
    <x v="4"/>
    <s v="Recovery Roller"/>
    <n v="3"/>
    <n v="36.229999999999997"/>
    <n v="0"/>
    <n v="13.55"/>
    <x v="861"/>
    <n v="40.650000000000006"/>
    <n v="68.039999999999992"/>
    <n v="0.62600055202870541"/>
  </r>
  <r>
    <n v="1213"/>
    <d v="2026-05-21T00:00:00"/>
    <n v="2026"/>
    <x v="4"/>
    <x v="1"/>
    <x v="2"/>
    <x v="2"/>
    <x v="3"/>
    <s v="Returning"/>
    <x v="3"/>
    <s v="Compact Sleeping Bag"/>
    <n v="3"/>
    <n v="120.61"/>
    <n v="0"/>
    <n v="60.17"/>
    <x v="862"/>
    <n v="180.51"/>
    <n v="181.32"/>
    <n v="0.50111931017328581"/>
  </r>
  <r>
    <n v="1849"/>
    <d v="2026-05-21T00:00:00"/>
    <n v="2026"/>
    <x v="4"/>
    <x v="1"/>
    <x v="2"/>
    <x v="5"/>
    <x v="3"/>
    <s v="Returning"/>
    <x v="2"/>
    <s v="Packing Cube Set"/>
    <n v="3"/>
    <n v="46.46"/>
    <n v="0"/>
    <n v="18.71"/>
    <x v="863"/>
    <n v="56.13"/>
    <n v="83.25"/>
    <n v="0.59728798966853214"/>
  </r>
  <r>
    <n v="2395"/>
    <d v="2026-05-21T00:00:00"/>
    <n v="2026"/>
    <x v="4"/>
    <x v="1"/>
    <x v="1"/>
    <x v="12"/>
    <x v="0"/>
    <s v="Business"/>
    <x v="4"/>
    <s v="Recovery Roller"/>
    <n v="1"/>
    <n v="36.9"/>
    <n v="0.05"/>
    <n v="13.89"/>
    <x v="864"/>
    <n v="13.89"/>
    <n v="21.164999999999999"/>
    <n v="0.60376551133932388"/>
  </r>
  <r>
    <n v="4166"/>
    <d v="2026-05-21T00:00:00"/>
    <n v="2026"/>
    <x v="4"/>
    <x v="1"/>
    <x v="2"/>
    <x v="3"/>
    <x v="0"/>
    <s v="New"/>
    <x v="4"/>
    <s v="Resistance Band Set"/>
    <n v="6"/>
    <n v="40.61"/>
    <n v="0.05"/>
    <n v="15.14"/>
    <x v="865"/>
    <n v="90.84"/>
    <n v="140.63699999999997"/>
    <n v="0.607563602431343"/>
  </r>
  <r>
    <n v="1004"/>
    <d v="2026-05-22T00:00:00"/>
    <n v="2026"/>
    <x v="4"/>
    <x v="1"/>
    <x v="3"/>
    <x v="13"/>
    <x v="0"/>
    <s v="Business"/>
    <x v="2"/>
    <s v="Insulated Bottle"/>
    <n v="2"/>
    <n v="36.86"/>
    <n v="0.05"/>
    <n v="13.85"/>
    <x v="866"/>
    <n v="27.7"/>
    <n v="42.333999999999989"/>
    <n v="0.60447782505640113"/>
  </r>
  <r>
    <n v="1012"/>
    <d v="2026-05-22T00:00:00"/>
    <n v="2026"/>
    <x v="4"/>
    <x v="1"/>
    <x v="1"/>
    <x v="6"/>
    <x v="0"/>
    <s v="New"/>
    <x v="1"/>
    <s v="Summit Backpack 45L"/>
    <n v="3"/>
    <n v="156.74"/>
    <n v="0"/>
    <n v="79.819999999999993"/>
    <x v="867"/>
    <n v="239.45999999999998"/>
    <n v="230.76000000000005"/>
    <n v="0.49074901110118674"/>
  </r>
  <r>
    <n v="2180"/>
    <d v="2026-05-22T00:00:00"/>
    <n v="2026"/>
    <x v="4"/>
    <x v="1"/>
    <x v="0"/>
    <x v="9"/>
    <x v="1"/>
    <s v="Returning"/>
    <x v="0"/>
    <s v="Trail Bike Light"/>
    <n v="3"/>
    <n v="51.04"/>
    <n v="0.2"/>
    <n v="22.32"/>
    <x v="868"/>
    <n v="66.960000000000008"/>
    <n v="55.536000000000001"/>
    <n v="0.45336990595611282"/>
  </r>
  <r>
    <n v="3659"/>
    <d v="2026-05-22T00:00:00"/>
    <n v="2026"/>
    <x v="4"/>
    <x v="1"/>
    <x v="3"/>
    <x v="13"/>
    <x v="2"/>
    <s v="New"/>
    <x v="1"/>
    <s v="Hiking Daypack 20L"/>
    <n v="2"/>
    <n v="93.55"/>
    <n v="0"/>
    <n v="44.31"/>
    <x v="869"/>
    <n v="88.62"/>
    <n v="98.47999999999999"/>
    <n v="0.52634954569748793"/>
  </r>
  <r>
    <n v="3775"/>
    <d v="2026-05-22T00:00:00"/>
    <n v="2026"/>
    <x v="4"/>
    <x v="1"/>
    <x v="2"/>
    <x v="2"/>
    <x v="0"/>
    <s v="Business"/>
    <x v="2"/>
    <s v="Carry-On Duffel"/>
    <n v="1"/>
    <n v="131.74"/>
    <n v="0"/>
    <n v="66.650000000000006"/>
    <x v="870"/>
    <n v="66.650000000000006"/>
    <n v="65.09"/>
    <n v="0.49407924700166994"/>
  </r>
  <r>
    <n v="4071"/>
    <d v="2026-05-22T00:00:00"/>
    <n v="2026"/>
    <x v="4"/>
    <x v="1"/>
    <x v="3"/>
    <x v="8"/>
    <x v="0"/>
    <s v="New"/>
    <x v="1"/>
    <s v="Hiking Daypack 20L"/>
    <n v="5"/>
    <n v="91.79"/>
    <n v="0.05"/>
    <n v="44.48"/>
    <x v="871"/>
    <n v="222.39999999999998"/>
    <n v="213.60250000000002"/>
    <n v="0.48991118170193981"/>
  </r>
  <r>
    <n v="5137"/>
    <d v="2026-05-22T00:00:00"/>
    <n v="2026"/>
    <x v="4"/>
    <x v="1"/>
    <x v="3"/>
    <x v="13"/>
    <x v="0"/>
    <s v="Business"/>
    <x v="1"/>
    <s v="Summit Backpack 45L"/>
    <n v="4"/>
    <n v="155.4"/>
    <n v="0.05"/>
    <n v="77.31"/>
    <x v="872"/>
    <n v="309.24"/>
    <n v="281.27999999999997"/>
    <n v="0.47632595001016048"/>
  </r>
  <r>
    <n v="133"/>
    <d v="2026-05-23T00:00:00"/>
    <n v="2026"/>
    <x v="4"/>
    <x v="1"/>
    <x v="1"/>
    <x v="1"/>
    <x v="0"/>
    <s v="New"/>
    <x v="2"/>
    <s v="Insulated Bottle"/>
    <n v="1"/>
    <n v="36.57"/>
    <n v="0.05"/>
    <n v="13.33"/>
    <x v="873"/>
    <n v="13.33"/>
    <n v="21.411500000000004"/>
    <n v="0.61630902522919284"/>
  </r>
  <r>
    <n v="1385"/>
    <d v="2026-05-23T00:00:00"/>
    <n v="2026"/>
    <x v="4"/>
    <x v="1"/>
    <x v="2"/>
    <x v="16"/>
    <x v="0"/>
    <s v="New"/>
    <x v="0"/>
    <s v="Compact Repair Kit"/>
    <n v="2"/>
    <n v="41.19"/>
    <n v="0"/>
    <n v="17.190000000000001"/>
    <x v="874"/>
    <n v="34.380000000000003"/>
    <n v="47.999999999999993"/>
    <n v="0.58266569555717407"/>
  </r>
  <r>
    <n v="1597"/>
    <d v="2026-05-23T00:00:00"/>
    <n v="2026"/>
    <x v="4"/>
    <x v="1"/>
    <x v="3"/>
    <x v="8"/>
    <x v="0"/>
    <s v="Returning"/>
    <x v="2"/>
    <s v="Carry-On Duffel"/>
    <n v="1"/>
    <n v="136.66999999999999"/>
    <n v="0.05"/>
    <n v="67.099999999999994"/>
    <x v="875"/>
    <n v="67.099999999999994"/>
    <n v="62.736499999999978"/>
    <n v="0.48319617364916639"/>
  </r>
  <r>
    <n v="2273"/>
    <d v="2026-05-23T00:00:00"/>
    <n v="2026"/>
    <x v="4"/>
    <x v="1"/>
    <x v="2"/>
    <x v="2"/>
    <x v="2"/>
    <s v="New"/>
    <x v="4"/>
    <s v="Recovery Roller"/>
    <n v="2"/>
    <n v="35.700000000000003"/>
    <n v="0"/>
    <n v="13.52"/>
    <x v="876"/>
    <n v="27.04"/>
    <n v="44.360000000000007"/>
    <n v="0.62128851540616248"/>
  </r>
  <r>
    <n v="2931"/>
    <d v="2026-05-23T00:00:00"/>
    <n v="2026"/>
    <x v="4"/>
    <x v="1"/>
    <x v="0"/>
    <x v="0"/>
    <x v="0"/>
    <s v="Returning"/>
    <x v="0"/>
    <s v="Cycling Pack 12L"/>
    <n v="1"/>
    <n v="100.87"/>
    <n v="0"/>
    <n v="50.4"/>
    <x v="877"/>
    <n v="50.4"/>
    <n v="50.470000000000006"/>
    <n v="0.5003469812630118"/>
  </r>
  <r>
    <n v="4143"/>
    <d v="2026-05-23T00:00:00"/>
    <n v="2026"/>
    <x v="4"/>
    <x v="1"/>
    <x v="2"/>
    <x v="16"/>
    <x v="2"/>
    <s v="Returning"/>
    <x v="2"/>
    <s v="Carry-On Duffel"/>
    <n v="1"/>
    <n v="130.80000000000001"/>
    <n v="0"/>
    <n v="68.7"/>
    <x v="878"/>
    <n v="68.7"/>
    <n v="62.100000000000009"/>
    <n v="0.4747706422018349"/>
  </r>
  <r>
    <n v="4504"/>
    <d v="2026-05-23T00:00:00"/>
    <n v="2026"/>
    <x v="4"/>
    <x v="1"/>
    <x v="0"/>
    <x v="9"/>
    <x v="3"/>
    <s v="Returning"/>
    <x v="1"/>
    <s v="Summit Backpack 45L"/>
    <n v="1"/>
    <n v="153.88999999999999"/>
    <n v="0"/>
    <n v="79.64"/>
    <x v="879"/>
    <n v="79.64"/>
    <n v="74.249999999999986"/>
    <n v="0.4824874910650464"/>
  </r>
  <r>
    <n v="656"/>
    <d v="2026-05-24T00:00:00"/>
    <n v="2026"/>
    <x v="4"/>
    <x v="1"/>
    <x v="3"/>
    <x v="7"/>
    <x v="0"/>
    <s v="New"/>
    <x v="3"/>
    <s v="Compact Sleeping Bag"/>
    <n v="1"/>
    <n v="122.51"/>
    <n v="0.15"/>
    <n v="62.2"/>
    <x v="880"/>
    <n v="62.2"/>
    <n v="41.933499999999995"/>
    <n v="0.40268981643755369"/>
  </r>
  <r>
    <n v="979"/>
    <d v="2026-05-24T00:00:00"/>
    <n v="2026"/>
    <x v="4"/>
    <x v="1"/>
    <x v="3"/>
    <x v="4"/>
    <x v="1"/>
    <s v="Returning"/>
    <x v="0"/>
    <s v="Commuter Helmet"/>
    <n v="8"/>
    <n v="79.94"/>
    <n v="0.15"/>
    <n v="41.65"/>
    <x v="881"/>
    <n v="333.2"/>
    <n v="210.392"/>
    <n v="0.38704028021015763"/>
  </r>
  <r>
    <n v="1510"/>
    <d v="2026-05-24T00:00:00"/>
    <n v="2026"/>
    <x v="4"/>
    <x v="1"/>
    <x v="3"/>
    <x v="7"/>
    <x v="0"/>
    <s v="New"/>
    <x v="0"/>
    <s v="Trail Bike Light"/>
    <n v="2"/>
    <n v="50.78"/>
    <n v="0.05"/>
    <n v="23.03"/>
    <x v="882"/>
    <n v="46.06"/>
    <n v="50.421999999999997"/>
    <n v="0.52260525279326708"/>
  </r>
  <r>
    <n v="1959"/>
    <d v="2026-05-24T00:00:00"/>
    <n v="2026"/>
    <x v="4"/>
    <x v="1"/>
    <x v="0"/>
    <x v="15"/>
    <x v="3"/>
    <s v="Business"/>
    <x v="0"/>
    <s v="Commuter Helmet"/>
    <n v="2"/>
    <n v="80.59"/>
    <n v="0.05"/>
    <n v="41.44"/>
    <x v="883"/>
    <n v="82.88"/>
    <n v="70.241000000000014"/>
    <n v="0.45872871781140412"/>
  </r>
  <r>
    <n v="2089"/>
    <d v="2026-05-24T00:00:00"/>
    <n v="2026"/>
    <x v="4"/>
    <x v="1"/>
    <x v="0"/>
    <x v="15"/>
    <x v="3"/>
    <s v="New"/>
    <x v="4"/>
    <s v="Recovery Roller"/>
    <n v="3"/>
    <n v="35.75"/>
    <n v="0.15"/>
    <n v="13.54"/>
    <x v="884"/>
    <n v="40.619999999999997"/>
    <n v="50.542499999999997"/>
    <n v="0.55442204853969557"/>
  </r>
  <r>
    <n v="2446"/>
    <d v="2026-05-24T00:00:00"/>
    <n v="2026"/>
    <x v="4"/>
    <x v="1"/>
    <x v="1"/>
    <x v="12"/>
    <x v="0"/>
    <s v="New"/>
    <x v="3"/>
    <s v="Trail Tent 2P"/>
    <n v="5"/>
    <n v="195.78"/>
    <n v="0.1"/>
    <n v="101.98"/>
    <x v="885"/>
    <n v="509.90000000000003"/>
    <n v="371.10999999999996"/>
    <n v="0.4212324491208953"/>
  </r>
  <r>
    <n v="2847"/>
    <d v="2026-05-24T00:00:00"/>
    <n v="2026"/>
    <x v="4"/>
    <x v="1"/>
    <x v="3"/>
    <x v="13"/>
    <x v="0"/>
    <s v="Returning"/>
    <x v="3"/>
    <s v="Compact Sleeping Bag"/>
    <n v="2"/>
    <n v="125.95"/>
    <n v="0.05"/>
    <n v="61.74"/>
    <x v="886"/>
    <n v="123.48"/>
    <n v="115.825"/>
    <n v="0.48400576669940032"/>
  </r>
  <r>
    <n v="3454"/>
    <d v="2026-05-24T00:00:00"/>
    <n v="2026"/>
    <x v="4"/>
    <x v="1"/>
    <x v="3"/>
    <x v="7"/>
    <x v="0"/>
    <s v="New"/>
    <x v="4"/>
    <s v="Resistance Band Set"/>
    <n v="2"/>
    <n v="41.32"/>
    <n v="0"/>
    <n v="14.91"/>
    <x v="887"/>
    <n v="29.82"/>
    <n v="52.82"/>
    <n v="0.63915779283639884"/>
  </r>
  <r>
    <n v="4472"/>
    <d v="2026-05-24T00:00:00"/>
    <n v="2026"/>
    <x v="4"/>
    <x v="1"/>
    <x v="3"/>
    <x v="8"/>
    <x v="3"/>
    <s v="New"/>
    <x v="1"/>
    <s v="Trail Boots"/>
    <n v="2"/>
    <n v="144.01"/>
    <n v="0"/>
    <n v="79.37"/>
    <x v="888"/>
    <n v="158.74"/>
    <n v="129.27999999999997"/>
    <n v="0.44885771821401282"/>
  </r>
  <r>
    <n v="4852"/>
    <d v="2026-05-24T00:00:00"/>
    <n v="2026"/>
    <x v="4"/>
    <x v="1"/>
    <x v="0"/>
    <x v="15"/>
    <x v="0"/>
    <s v="Business"/>
    <x v="0"/>
    <s v="Trail Bike Light"/>
    <n v="2"/>
    <n v="51.17"/>
    <n v="0.05"/>
    <n v="21.97"/>
    <x v="889"/>
    <n v="43.94"/>
    <n v="53.283000000000001"/>
    <n v="0.54804932989107513"/>
  </r>
  <r>
    <n v="4959"/>
    <d v="2026-05-24T00:00:00"/>
    <n v="2026"/>
    <x v="4"/>
    <x v="1"/>
    <x v="0"/>
    <x v="0"/>
    <x v="1"/>
    <s v="Business"/>
    <x v="3"/>
    <s v="Portable Camp Stove"/>
    <n v="6"/>
    <n v="83.58"/>
    <n v="0.2"/>
    <n v="40.5"/>
    <x v="890"/>
    <n v="243"/>
    <n v="158.18400000000003"/>
    <n v="0.39429289303661169"/>
  </r>
  <r>
    <n v="5056"/>
    <d v="2026-05-24T00:00:00"/>
    <n v="2026"/>
    <x v="4"/>
    <x v="1"/>
    <x v="2"/>
    <x v="16"/>
    <x v="3"/>
    <s v="Returning"/>
    <x v="3"/>
    <s v="Portable Camp Stove"/>
    <n v="2"/>
    <n v="80.010000000000005"/>
    <n v="0"/>
    <n v="38.54"/>
    <x v="891"/>
    <n v="77.08"/>
    <n v="82.940000000000012"/>
    <n v="0.51831021122359711"/>
  </r>
  <r>
    <n v="1152"/>
    <d v="2026-05-25T00:00:00"/>
    <n v="2026"/>
    <x v="4"/>
    <x v="1"/>
    <x v="3"/>
    <x v="7"/>
    <x v="0"/>
    <s v="New"/>
    <x v="1"/>
    <s v="Hiking Daypack 20L"/>
    <n v="2"/>
    <n v="94.4"/>
    <n v="0"/>
    <n v="46.39"/>
    <x v="892"/>
    <n v="92.78"/>
    <n v="96.02000000000001"/>
    <n v="0.50858050847457625"/>
  </r>
  <r>
    <n v="3919"/>
    <d v="2026-05-25T00:00:00"/>
    <n v="2026"/>
    <x v="4"/>
    <x v="1"/>
    <x v="2"/>
    <x v="2"/>
    <x v="2"/>
    <s v="Business"/>
    <x v="1"/>
    <s v="Summit Backpack 45L"/>
    <n v="6"/>
    <n v="157.33000000000001"/>
    <n v="0"/>
    <n v="78.849999999999994"/>
    <x v="893"/>
    <n v="473.09999999999997"/>
    <n v="470.88000000000005"/>
    <n v="0.4988241276298227"/>
  </r>
  <r>
    <n v="4202"/>
    <d v="2026-05-25T00:00:00"/>
    <n v="2026"/>
    <x v="4"/>
    <x v="1"/>
    <x v="2"/>
    <x v="3"/>
    <x v="0"/>
    <s v="New"/>
    <x v="3"/>
    <s v="Compact Sleeping Bag"/>
    <n v="1"/>
    <n v="125.44"/>
    <n v="0"/>
    <n v="59.92"/>
    <x v="894"/>
    <n v="59.92"/>
    <n v="65.52"/>
    <n v="0.5223214285714286"/>
  </r>
  <r>
    <n v="4274"/>
    <d v="2026-05-25T00:00:00"/>
    <n v="2026"/>
    <x v="4"/>
    <x v="1"/>
    <x v="1"/>
    <x v="12"/>
    <x v="3"/>
    <s v="Returning"/>
    <x v="4"/>
    <s v="Recovery Roller"/>
    <n v="2"/>
    <n v="36.18"/>
    <n v="0"/>
    <n v="13.71"/>
    <x v="895"/>
    <n v="27.42"/>
    <n v="44.94"/>
    <n v="0.62106135986733002"/>
  </r>
  <r>
    <n v="4364"/>
    <d v="2026-05-25T00:00:00"/>
    <n v="2026"/>
    <x v="4"/>
    <x v="1"/>
    <x v="0"/>
    <x v="15"/>
    <x v="2"/>
    <s v="Returning"/>
    <x v="4"/>
    <s v="Resistance Band Set"/>
    <n v="1"/>
    <n v="41"/>
    <n v="0.05"/>
    <n v="14.51"/>
    <x v="896"/>
    <n v="14.51"/>
    <n v="24.439999999999998"/>
    <n v="0.62747111681643131"/>
  </r>
  <r>
    <n v="4896"/>
    <d v="2026-05-25T00:00:00"/>
    <n v="2026"/>
    <x v="4"/>
    <x v="1"/>
    <x v="2"/>
    <x v="5"/>
    <x v="0"/>
    <s v="Returning"/>
    <x v="1"/>
    <s v="Trekking Poles"/>
    <n v="1"/>
    <n v="72.33"/>
    <n v="0.1"/>
    <n v="32.61"/>
    <x v="897"/>
    <n v="32.61"/>
    <n v="32.486999999999995"/>
    <n v="0.49905525600258072"/>
  </r>
  <r>
    <n v="5109"/>
    <d v="2026-05-25T00:00:00"/>
    <n v="2026"/>
    <x v="4"/>
    <x v="1"/>
    <x v="3"/>
    <x v="4"/>
    <x v="0"/>
    <s v="Business"/>
    <x v="3"/>
    <s v="Compact Sleeping Bag"/>
    <n v="2"/>
    <n v="125.42"/>
    <n v="0"/>
    <n v="62.28"/>
    <x v="898"/>
    <n v="124.56"/>
    <n v="126.28"/>
    <n v="0.50342848030617127"/>
  </r>
  <r>
    <n v="289"/>
    <d v="2026-05-26T00:00:00"/>
    <n v="2026"/>
    <x v="4"/>
    <x v="1"/>
    <x v="0"/>
    <x v="15"/>
    <x v="0"/>
    <s v="Business"/>
    <x v="0"/>
    <s v="Compact Repair Kit"/>
    <n v="2"/>
    <n v="41.29"/>
    <n v="0.15"/>
    <n v="16.43"/>
    <x v="899"/>
    <n v="32.86"/>
    <n v="37.332999999999998"/>
    <n v="0.531862151496588"/>
  </r>
  <r>
    <n v="4092"/>
    <d v="2026-05-26T00:00:00"/>
    <n v="2026"/>
    <x v="4"/>
    <x v="1"/>
    <x v="3"/>
    <x v="8"/>
    <x v="1"/>
    <s v="Business"/>
    <x v="2"/>
    <s v="Carry-On Duffel"/>
    <n v="8"/>
    <n v="131.4"/>
    <n v="0.05"/>
    <n v="66.489999999999995"/>
    <x v="900"/>
    <n v="531.91999999999996"/>
    <n v="466.72"/>
    <n v="0.46735560362092449"/>
  </r>
  <r>
    <n v="4727"/>
    <d v="2026-05-26T00:00:00"/>
    <n v="2026"/>
    <x v="4"/>
    <x v="1"/>
    <x v="2"/>
    <x v="16"/>
    <x v="0"/>
    <s v="New"/>
    <x v="1"/>
    <s v="Trail Boots"/>
    <n v="4"/>
    <n v="140.66999999999999"/>
    <n v="0"/>
    <n v="80.72"/>
    <x v="901"/>
    <n v="322.88"/>
    <n v="239.79999999999995"/>
    <n v="0.42617473519584842"/>
  </r>
  <r>
    <n v="4753"/>
    <d v="2026-05-26T00:00:00"/>
    <n v="2026"/>
    <x v="4"/>
    <x v="1"/>
    <x v="3"/>
    <x v="8"/>
    <x v="0"/>
    <s v="Returning"/>
    <x v="4"/>
    <s v="Recovery Roller"/>
    <n v="1"/>
    <n v="36.659999999999997"/>
    <n v="0.05"/>
    <n v="13.51"/>
    <x v="902"/>
    <n v="13.51"/>
    <n v="21.317"/>
    <n v="0.61208257960777557"/>
  </r>
  <r>
    <n v="942"/>
    <d v="2026-05-27T00:00:00"/>
    <n v="2026"/>
    <x v="4"/>
    <x v="1"/>
    <x v="3"/>
    <x v="4"/>
    <x v="0"/>
    <s v="Returning"/>
    <x v="2"/>
    <s v="Packing Cube Set"/>
    <n v="1"/>
    <n v="46.28"/>
    <n v="0.05"/>
    <n v="17.95"/>
    <x v="903"/>
    <n v="17.95"/>
    <n v="26.016000000000002"/>
    <n v="0.591729973161079"/>
  </r>
  <r>
    <n v="1755"/>
    <d v="2026-05-27T00:00:00"/>
    <n v="2026"/>
    <x v="4"/>
    <x v="1"/>
    <x v="3"/>
    <x v="13"/>
    <x v="3"/>
    <s v="Returning"/>
    <x v="1"/>
    <s v="Hiking Daypack 20L"/>
    <n v="2"/>
    <n v="92.12"/>
    <n v="0"/>
    <n v="46.64"/>
    <x v="904"/>
    <n v="93.28"/>
    <n v="90.960000000000008"/>
    <n v="0.49370386452453324"/>
  </r>
  <r>
    <n v="3073"/>
    <d v="2026-05-27T00:00:00"/>
    <n v="2026"/>
    <x v="4"/>
    <x v="1"/>
    <x v="3"/>
    <x v="13"/>
    <x v="0"/>
    <s v="Returning"/>
    <x v="4"/>
    <s v="Resistance Band Set"/>
    <n v="3"/>
    <n v="39.549999999999997"/>
    <n v="0"/>
    <n v="14.87"/>
    <x v="905"/>
    <n v="44.61"/>
    <n v="74.039999999999992"/>
    <n v="0.6240202275600506"/>
  </r>
  <r>
    <n v="4230"/>
    <d v="2026-05-27T00:00:00"/>
    <n v="2026"/>
    <x v="4"/>
    <x v="1"/>
    <x v="0"/>
    <x v="0"/>
    <x v="2"/>
    <s v="New"/>
    <x v="0"/>
    <s v="Commuter Helmet"/>
    <n v="1"/>
    <n v="83.3"/>
    <n v="0"/>
    <n v="41.93"/>
    <x v="906"/>
    <n v="41.93"/>
    <n v="41.37"/>
    <n v="0.49663865546218489"/>
  </r>
  <r>
    <n v="644"/>
    <d v="2026-05-28T00:00:00"/>
    <n v="2026"/>
    <x v="4"/>
    <x v="1"/>
    <x v="3"/>
    <x v="13"/>
    <x v="2"/>
    <s v="New"/>
    <x v="1"/>
    <s v="Hiking Daypack 20L"/>
    <n v="2"/>
    <n v="93.84"/>
    <n v="0"/>
    <n v="44.72"/>
    <x v="907"/>
    <n v="89.44"/>
    <n v="98.240000000000009"/>
    <n v="0.52344416027280483"/>
  </r>
  <r>
    <n v="1122"/>
    <d v="2026-05-28T00:00:00"/>
    <n v="2026"/>
    <x v="4"/>
    <x v="1"/>
    <x v="2"/>
    <x v="16"/>
    <x v="0"/>
    <s v="Returning"/>
    <x v="0"/>
    <s v="Trail Bike Light"/>
    <n v="2"/>
    <n v="51.25"/>
    <n v="0"/>
    <n v="22.57"/>
    <x v="908"/>
    <n v="45.14"/>
    <n v="57.36"/>
    <n v="0.55960975609756092"/>
  </r>
  <r>
    <n v="2019"/>
    <d v="2026-05-28T00:00:00"/>
    <n v="2026"/>
    <x v="4"/>
    <x v="1"/>
    <x v="3"/>
    <x v="13"/>
    <x v="1"/>
    <s v="Business"/>
    <x v="0"/>
    <s v="Commuter Helmet"/>
    <n v="8"/>
    <n v="80.13"/>
    <n v="0.1"/>
    <n v="43.8"/>
    <x v="909"/>
    <n v="350.4"/>
    <n v="226.53600000000006"/>
    <n v="0.39265360455925796"/>
  </r>
  <r>
    <n v="2432"/>
    <d v="2026-05-28T00:00:00"/>
    <n v="2026"/>
    <x v="4"/>
    <x v="1"/>
    <x v="1"/>
    <x v="12"/>
    <x v="0"/>
    <s v="Returning"/>
    <x v="4"/>
    <s v="Resistance Band Set"/>
    <n v="1"/>
    <n v="41.13"/>
    <n v="0"/>
    <n v="14.8"/>
    <x v="492"/>
    <n v="14.8"/>
    <n v="26.330000000000002"/>
    <n v="0.64016532944322879"/>
  </r>
  <r>
    <n v="2989"/>
    <d v="2026-05-28T00:00:00"/>
    <n v="2026"/>
    <x v="4"/>
    <x v="1"/>
    <x v="3"/>
    <x v="13"/>
    <x v="0"/>
    <s v="Returning"/>
    <x v="3"/>
    <s v="Portable Camp Stove"/>
    <n v="1"/>
    <n v="81.28"/>
    <n v="0.15"/>
    <n v="39.020000000000003"/>
    <x v="910"/>
    <n v="39.020000000000003"/>
    <n v="30.067999999999991"/>
    <n v="0.43521306160259371"/>
  </r>
  <r>
    <n v="3019"/>
    <d v="2026-05-28T00:00:00"/>
    <n v="2026"/>
    <x v="4"/>
    <x v="1"/>
    <x v="2"/>
    <x v="3"/>
    <x v="0"/>
    <s v="Business"/>
    <x v="2"/>
    <s v="Packing Cube Set"/>
    <n v="1"/>
    <n v="46.19"/>
    <n v="0"/>
    <n v="18.329999999999998"/>
    <x v="911"/>
    <n v="18.329999999999998"/>
    <n v="27.86"/>
    <n v="0.60316085732842606"/>
  </r>
  <r>
    <n v="3798"/>
    <d v="2026-05-28T00:00:00"/>
    <n v="2026"/>
    <x v="4"/>
    <x v="1"/>
    <x v="3"/>
    <x v="8"/>
    <x v="0"/>
    <s v="Returning"/>
    <x v="1"/>
    <s v="Summit Backpack 45L"/>
    <n v="3"/>
    <n v="156.58000000000001"/>
    <n v="0"/>
    <n v="79.099999999999994"/>
    <x v="912"/>
    <n v="237.29999999999998"/>
    <n v="232.44000000000003"/>
    <n v="0.49482692553327379"/>
  </r>
  <r>
    <n v="3862"/>
    <d v="2026-05-28T00:00:00"/>
    <n v="2026"/>
    <x v="4"/>
    <x v="1"/>
    <x v="3"/>
    <x v="13"/>
    <x v="3"/>
    <s v="New"/>
    <x v="4"/>
    <s v="Weighted Vest"/>
    <n v="1"/>
    <n v="123.91"/>
    <n v="0"/>
    <n v="68.89"/>
    <x v="913"/>
    <n v="68.89"/>
    <n v="55.019999999999996"/>
    <n v="0.44403195867968687"/>
  </r>
  <r>
    <n v="4281"/>
    <d v="2026-05-28T00:00:00"/>
    <n v="2026"/>
    <x v="4"/>
    <x v="1"/>
    <x v="2"/>
    <x v="2"/>
    <x v="3"/>
    <s v="New"/>
    <x v="0"/>
    <s v="Trail Bike Light"/>
    <n v="1"/>
    <n v="50.64"/>
    <n v="0"/>
    <n v="22.97"/>
    <x v="914"/>
    <n v="22.97"/>
    <n v="27.67"/>
    <n v="0.54640600315955767"/>
  </r>
  <r>
    <n v="191"/>
    <d v="2026-05-29T00:00:00"/>
    <n v="2026"/>
    <x v="4"/>
    <x v="1"/>
    <x v="2"/>
    <x v="5"/>
    <x v="0"/>
    <s v="Returning"/>
    <x v="1"/>
    <s v="Trekking Poles"/>
    <n v="2"/>
    <n v="70.48"/>
    <n v="0.1"/>
    <n v="33.229999999999997"/>
    <x v="915"/>
    <n v="66.459999999999994"/>
    <n v="60.404000000000011"/>
    <n v="0.47613192079707412"/>
  </r>
  <r>
    <n v="1039"/>
    <d v="2026-05-29T00:00:00"/>
    <n v="2026"/>
    <x v="4"/>
    <x v="1"/>
    <x v="1"/>
    <x v="11"/>
    <x v="3"/>
    <s v="New"/>
    <x v="0"/>
    <s v="Compact Repair Kit"/>
    <n v="1"/>
    <n v="41.27"/>
    <n v="0.05"/>
    <n v="17.149999999999999"/>
    <x v="916"/>
    <n v="17.149999999999999"/>
    <n v="22.0565"/>
    <n v="0.56257253261576523"/>
  </r>
  <r>
    <n v="2641"/>
    <d v="2026-05-29T00:00:00"/>
    <n v="2026"/>
    <x v="4"/>
    <x v="1"/>
    <x v="0"/>
    <x v="15"/>
    <x v="3"/>
    <s v="Returning"/>
    <x v="4"/>
    <s v="Recovery Roller"/>
    <n v="2"/>
    <n v="36.9"/>
    <n v="0"/>
    <n v="14.07"/>
    <x v="917"/>
    <n v="28.14"/>
    <n v="45.66"/>
    <n v="0.61869918699186988"/>
  </r>
  <r>
    <n v="3058"/>
    <d v="2026-05-29T00:00:00"/>
    <n v="2026"/>
    <x v="4"/>
    <x v="1"/>
    <x v="1"/>
    <x v="11"/>
    <x v="0"/>
    <s v="Returning"/>
    <x v="3"/>
    <s v="Trail Tent 2P"/>
    <n v="1"/>
    <n v="196.91"/>
    <n v="0"/>
    <n v="106.31"/>
    <x v="918"/>
    <n v="106.31"/>
    <n v="90.6"/>
    <n v="0.46010867909197095"/>
  </r>
  <r>
    <n v="3110"/>
    <d v="2026-05-29T00:00:00"/>
    <n v="2026"/>
    <x v="4"/>
    <x v="1"/>
    <x v="1"/>
    <x v="6"/>
    <x v="2"/>
    <s v="Business"/>
    <x v="4"/>
    <s v="Recovery Roller"/>
    <n v="3"/>
    <n v="35.79"/>
    <n v="0"/>
    <n v="13.67"/>
    <x v="919"/>
    <n v="41.01"/>
    <n v="66.360000000000014"/>
    <n v="0.61804973456272716"/>
  </r>
  <r>
    <n v="3981"/>
    <d v="2026-05-29T00:00:00"/>
    <n v="2026"/>
    <x v="4"/>
    <x v="1"/>
    <x v="3"/>
    <x v="13"/>
    <x v="0"/>
    <s v="New"/>
    <x v="0"/>
    <s v="Commuter Helmet"/>
    <n v="2"/>
    <n v="82.22"/>
    <n v="0.05"/>
    <n v="42.35"/>
    <x v="920"/>
    <n v="84.7"/>
    <n v="71.517999999999986"/>
    <n v="0.45780895927485943"/>
  </r>
  <r>
    <n v="4663"/>
    <d v="2026-05-29T00:00:00"/>
    <n v="2026"/>
    <x v="4"/>
    <x v="1"/>
    <x v="2"/>
    <x v="5"/>
    <x v="0"/>
    <s v="New"/>
    <x v="0"/>
    <s v="Compact Repair Kit"/>
    <n v="1"/>
    <n v="40.57"/>
    <n v="0"/>
    <n v="16.809999999999999"/>
    <x v="921"/>
    <n v="16.809999999999999"/>
    <n v="23.76"/>
    <n v="0.58565442445156524"/>
  </r>
  <r>
    <n v="5021"/>
    <d v="2026-05-29T00:00:00"/>
    <n v="2026"/>
    <x v="4"/>
    <x v="1"/>
    <x v="2"/>
    <x v="10"/>
    <x v="2"/>
    <s v="Returning"/>
    <x v="3"/>
    <s v="Trail Tent 2P"/>
    <n v="1"/>
    <n v="191.62"/>
    <n v="0.05"/>
    <n v="106.15"/>
    <x v="922"/>
    <n v="106.15"/>
    <n v="75.888999999999982"/>
    <n v="0.41688319535923613"/>
  </r>
  <r>
    <n v="5107"/>
    <d v="2026-05-29T00:00:00"/>
    <n v="2026"/>
    <x v="4"/>
    <x v="1"/>
    <x v="1"/>
    <x v="6"/>
    <x v="3"/>
    <s v="Returning"/>
    <x v="1"/>
    <s v="Summit Backpack 45L"/>
    <n v="1"/>
    <n v="154.07"/>
    <n v="0.05"/>
    <n v="78.400000000000006"/>
    <x v="923"/>
    <n v="78.400000000000006"/>
    <n v="67.966499999999968"/>
    <n v="0.46435830603314271"/>
  </r>
  <r>
    <n v="454"/>
    <d v="2026-05-30T00:00:00"/>
    <n v="2026"/>
    <x v="4"/>
    <x v="1"/>
    <x v="2"/>
    <x v="10"/>
    <x v="3"/>
    <s v="Returning"/>
    <x v="3"/>
    <s v="Compact Sleeping Bag"/>
    <n v="1"/>
    <n v="120.8"/>
    <n v="0"/>
    <n v="61.4"/>
    <x v="924"/>
    <n v="61.4"/>
    <n v="59.4"/>
    <n v="0.49172185430463577"/>
  </r>
  <r>
    <n v="873"/>
    <d v="2026-05-30T00:00:00"/>
    <n v="2026"/>
    <x v="4"/>
    <x v="1"/>
    <x v="2"/>
    <x v="10"/>
    <x v="0"/>
    <s v="Business"/>
    <x v="0"/>
    <s v="Compact Repair Kit"/>
    <n v="1"/>
    <n v="40.15"/>
    <n v="0"/>
    <n v="16.82"/>
    <x v="925"/>
    <n v="16.82"/>
    <n v="23.33"/>
    <n v="0.58107098381070976"/>
  </r>
  <r>
    <n v="1116"/>
    <d v="2026-05-30T00:00:00"/>
    <n v="2026"/>
    <x v="4"/>
    <x v="1"/>
    <x v="1"/>
    <x v="12"/>
    <x v="1"/>
    <s v="Business"/>
    <x v="2"/>
    <s v="Carry-On Duffel"/>
    <n v="5"/>
    <n v="134.4"/>
    <n v="0.15"/>
    <n v="67.709999999999994"/>
    <x v="926"/>
    <n v="338.54999999999995"/>
    <n v="232.64999999999998"/>
    <n v="0.40730042016806722"/>
  </r>
  <r>
    <n v="1206"/>
    <d v="2026-05-30T00:00:00"/>
    <n v="2026"/>
    <x v="4"/>
    <x v="1"/>
    <x v="3"/>
    <x v="13"/>
    <x v="0"/>
    <s v="Returning"/>
    <x v="2"/>
    <s v="Insulated Bottle"/>
    <n v="2"/>
    <n v="37.130000000000003"/>
    <n v="0.05"/>
    <n v="13.44"/>
    <x v="927"/>
    <n v="26.88"/>
    <n v="43.667000000000002"/>
    <n v="0.6189774193091131"/>
  </r>
  <r>
    <n v="1576"/>
    <d v="2026-05-30T00:00:00"/>
    <n v="2026"/>
    <x v="4"/>
    <x v="1"/>
    <x v="1"/>
    <x v="1"/>
    <x v="0"/>
    <s v="Business"/>
    <x v="3"/>
    <s v="Compact Sleeping Bag"/>
    <n v="6"/>
    <n v="123.82"/>
    <n v="0"/>
    <n v="61.91"/>
    <x v="928"/>
    <n v="371.46"/>
    <n v="371.46"/>
    <n v="0.5"/>
  </r>
  <r>
    <n v="2634"/>
    <d v="2026-05-30T00:00:00"/>
    <n v="2026"/>
    <x v="4"/>
    <x v="1"/>
    <x v="2"/>
    <x v="16"/>
    <x v="3"/>
    <s v="Returning"/>
    <x v="2"/>
    <s v="Insulated Bottle"/>
    <n v="2"/>
    <n v="36.94"/>
    <n v="0.05"/>
    <n v="13.82"/>
    <x v="929"/>
    <n v="27.64"/>
    <n v="42.545999999999992"/>
    <n v="0.60618926851508848"/>
  </r>
  <r>
    <n v="2649"/>
    <d v="2026-05-30T00:00:00"/>
    <n v="2026"/>
    <x v="4"/>
    <x v="1"/>
    <x v="0"/>
    <x v="0"/>
    <x v="0"/>
    <s v="New"/>
    <x v="3"/>
    <s v="Trail Tent 2P"/>
    <n v="3"/>
    <n v="199.17"/>
    <n v="0.05"/>
    <n v="105.24"/>
    <x v="930"/>
    <n v="315.71999999999997"/>
    <n v="251.91450000000003"/>
    <n v="0.4437970207941907"/>
  </r>
  <r>
    <n v="2774"/>
    <d v="2026-05-30T00:00:00"/>
    <n v="2026"/>
    <x v="4"/>
    <x v="1"/>
    <x v="0"/>
    <x v="9"/>
    <x v="0"/>
    <s v="Returning"/>
    <x v="3"/>
    <s v="Portable Camp Stove"/>
    <n v="3"/>
    <n v="83.17"/>
    <n v="0"/>
    <n v="40.520000000000003"/>
    <x v="931"/>
    <n v="121.56"/>
    <n v="127.94999999999999"/>
    <n v="0.51280509799206442"/>
  </r>
  <r>
    <n v="3037"/>
    <d v="2026-05-30T00:00:00"/>
    <n v="2026"/>
    <x v="4"/>
    <x v="1"/>
    <x v="1"/>
    <x v="6"/>
    <x v="0"/>
    <s v="Business"/>
    <x v="2"/>
    <s v="Packing Cube Set"/>
    <n v="1"/>
    <n v="45.8"/>
    <n v="0.05"/>
    <n v="17.88"/>
    <x v="932"/>
    <n v="17.88"/>
    <n v="25.63"/>
    <n v="0.58905998621006661"/>
  </r>
  <r>
    <n v="3138"/>
    <d v="2026-05-30T00:00:00"/>
    <n v="2026"/>
    <x v="4"/>
    <x v="1"/>
    <x v="2"/>
    <x v="2"/>
    <x v="3"/>
    <s v="Returning"/>
    <x v="1"/>
    <s v="Summit Backpack 45L"/>
    <n v="1"/>
    <n v="154.85"/>
    <n v="0"/>
    <n v="80.17"/>
    <x v="933"/>
    <n v="80.17"/>
    <n v="74.679999999999993"/>
    <n v="0.48227316758153049"/>
  </r>
  <r>
    <n v="3228"/>
    <d v="2026-05-30T00:00:00"/>
    <n v="2026"/>
    <x v="4"/>
    <x v="1"/>
    <x v="3"/>
    <x v="13"/>
    <x v="0"/>
    <s v="Business"/>
    <x v="3"/>
    <s v="Trail Tent 2P"/>
    <n v="1"/>
    <n v="194.99"/>
    <n v="0"/>
    <n v="101.21"/>
    <x v="934"/>
    <n v="101.21"/>
    <n v="93.780000000000015"/>
    <n v="0.48094774090979031"/>
  </r>
  <r>
    <n v="3401"/>
    <d v="2026-05-30T00:00:00"/>
    <n v="2026"/>
    <x v="4"/>
    <x v="1"/>
    <x v="2"/>
    <x v="10"/>
    <x v="0"/>
    <s v="Returning"/>
    <x v="4"/>
    <s v="Recovery Roller"/>
    <n v="1"/>
    <n v="36.31"/>
    <n v="0"/>
    <n v="13.93"/>
    <x v="235"/>
    <n v="13.93"/>
    <n v="22.380000000000003"/>
    <n v="0.61635912971633167"/>
  </r>
  <r>
    <n v="3511"/>
    <d v="2026-05-30T00:00:00"/>
    <n v="2026"/>
    <x v="4"/>
    <x v="1"/>
    <x v="0"/>
    <x v="0"/>
    <x v="0"/>
    <s v="Returning"/>
    <x v="2"/>
    <s v="Packing Cube Set"/>
    <n v="1"/>
    <n v="47.19"/>
    <n v="0"/>
    <n v="18.54"/>
    <x v="935"/>
    <n v="18.54"/>
    <n v="28.65"/>
    <n v="0.60712015257469798"/>
  </r>
  <r>
    <n v="4485"/>
    <d v="2026-05-30T00:00:00"/>
    <n v="2026"/>
    <x v="4"/>
    <x v="1"/>
    <x v="3"/>
    <x v="8"/>
    <x v="0"/>
    <s v="New"/>
    <x v="4"/>
    <s v="Weighted Vest"/>
    <n v="1"/>
    <n v="124.14"/>
    <n v="0"/>
    <n v="70.900000000000006"/>
    <x v="936"/>
    <n v="70.900000000000006"/>
    <n v="53.239999999999995"/>
    <n v="0.42887062993394548"/>
  </r>
  <r>
    <n v="447"/>
    <d v="2026-05-31T00:00:00"/>
    <n v="2026"/>
    <x v="4"/>
    <x v="1"/>
    <x v="3"/>
    <x v="8"/>
    <x v="0"/>
    <s v="Returning"/>
    <x v="2"/>
    <s v="Carry-On Duffel"/>
    <n v="1"/>
    <n v="131.94999999999999"/>
    <n v="0"/>
    <n v="65.17"/>
    <x v="937"/>
    <n v="65.17"/>
    <n v="66.779999999999987"/>
    <n v="0.50610079575596811"/>
  </r>
  <r>
    <n v="1208"/>
    <d v="2026-05-31T00:00:00"/>
    <n v="2026"/>
    <x v="4"/>
    <x v="1"/>
    <x v="3"/>
    <x v="8"/>
    <x v="3"/>
    <s v="New"/>
    <x v="0"/>
    <s v="Cycling Pack 12L"/>
    <n v="1"/>
    <n v="102.24"/>
    <n v="0"/>
    <n v="50.75"/>
    <x v="938"/>
    <n v="50.75"/>
    <n v="51.489999999999995"/>
    <n v="0.50361893583724571"/>
  </r>
  <r>
    <n v="1355"/>
    <d v="2026-05-31T00:00:00"/>
    <n v="2026"/>
    <x v="4"/>
    <x v="1"/>
    <x v="3"/>
    <x v="13"/>
    <x v="3"/>
    <s v="New"/>
    <x v="1"/>
    <s v="Summit Backpack 45L"/>
    <n v="2"/>
    <n v="152.07"/>
    <n v="0"/>
    <n v="76.849999999999994"/>
    <x v="939"/>
    <n v="153.69999999999999"/>
    <n v="150.44"/>
    <n v="0.49464062602748737"/>
  </r>
  <r>
    <n v="1474"/>
    <d v="2026-05-31T00:00:00"/>
    <n v="2026"/>
    <x v="4"/>
    <x v="1"/>
    <x v="2"/>
    <x v="3"/>
    <x v="0"/>
    <s v="New"/>
    <x v="3"/>
    <s v="Compact Sleeping Bag"/>
    <n v="2"/>
    <n v="123.34"/>
    <n v="0.05"/>
    <n v="58.96"/>
    <x v="940"/>
    <n v="117.92"/>
    <n v="116.426"/>
    <n v="0.49681240558831813"/>
  </r>
  <r>
    <n v="1625"/>
    <d v="2026-05-31T00:00:00"/>
    <n v="2026"/>
    <x v="4"/>
    <x v="1"/>
    <x v="2"/>
    <x v="2"/>
    <x v="2"/>
    <s v="Returning"/>
    <x v="1"/>
    <s v="Summit Backpack 45L"/>
    <n v="1"/>
    <n v="155.81"/>
    <n v="0"/>
    <n v="80.31"/>
    <x v="941"/>
    <n v="80.31"/>
    <n v="75.5"/>
    <n v="0.48456453372697517"/>
  </r>
  <r>
    <n v="1877"/>
    <d v="2026-05-31T00:00:00"/>
    <n v="2026"/>
    <x v="4"/>
    <x v="1"/>
    <x v="2"/>
    <x v="16"/>
    <x v="0"/>
    <s v="Returning"/>
    <x v="2"/>
    <s v="Travel Backpack 35L"/>
    <n v="1"/>
    <n v="163.19"/>
    <n v="0.05"/>
    <n v="87.95"/>
    <x v="942"/>
    <n v="87.95"/>
    <n v="67.080499999999986"/>
    <n v="0.4326922766810401"/>
  </r>
  <r>
    <n v="1978"/>
    <d v="2026-05-31T00:00:00"/>
    <n v="2026"/>
    <x v="4"/>
    <x v="1"/>
    <x v="1"/>
    <x v="12"/>
    <x v="0"/>
    <s v="Returning"/>
    <x v="1"/>
    <s v="Trail Boots"/>
    <n v="1"/>
    <n v="147.30000000000001"/>
    <n v="0.05"/>
    <n v="81.510000000000005"/>
    <x v="943"/>
    <n v="81.510000000000005"/>
    <n v="58.424999999999997"/>
    <n v="0.41751527494908347"/>
  </r>
  <r>
    <n v="3616"/>
    <d v="2026-05-31T00:00:00"/>
    <n v="2026"/>
    <x v="4"/>
    <x v="1"/>
    <x v="2"/>
    <x v="2"/>
    <x v="0"/>
    <s v="Returning"/>
    <x v="4"/>
    <s v="Weighted Vest"/>
    <n v="5"/>
    <n v="126.16"/>
    <n v="0"/>
    <n v="68.59"/>
    <x v="944"/>
    <n v="342.95000000000005"/>
    <n v="287.84999999999991"/>
    <n v="0.45632530120481918"/>
  </r>
  <r>
    <n v="3992"/>
    <d v="2026-05-31T00:00:00"/>
    <n v="2026"/>
    <x v="4"/>
    <x v="1"/>
    <x v="3"/>
    <x v="8"/>
    <x v="0"/>
    <s v="New"/>
    <x v="2"/>
    <s v="Travel Backpack 35L"/>
    <n v="2"/>
    <n v="163.57"/>
    <n v="0"/>
    <n v="85.72"/>
    <x v="945"/>
    <n v="171.44"/>
    <n v="155.69999999999999"/>
    <n v="0.47594302133643085"/>
  </r>
  <r>
    <n v="4091"/>
    <d v="2026-05-31T00:00:00"/>
    <n v="2026"/>
    <x v="4"/>
    <x v="1"/>
    <x v="2"/>
    <x v="16"/>
    <x v="0"/>
    <s v="New"/>
    <x v="1"/>
    <s v="Trail Boots"/>
    <n v="1"/>
    <n v="142.06"/>
    <n v="0"/>
    <n v="77.36"/>
    <x v="946"/>
    <n v="77.36"/>
    <n v="64.7"/>
    <n v="0.45544136280444886"/>
  </r>
  <r>
    <n v="4204"/>
    <d v="2026-05-31T00:00:00"/>
    <n v="2026"/>
    <x v="4"/>
    <x v="1"/>
    <x v="1"/>
    <x v="11"/>
    <x v="0"/>
    <s v="New"/>
    <x v="0"/>
    <s v="Commuter Helmet"/>
    <n v="1"/>
    <n v="81.37"/>
    <n v="0"/>
    <n v="42.01"/>
    <x v="947"/>
    <n v="42.01"/>
    <n v="39.360000000000007"/>
    <n v="0.48371635737986979"/>
  </r>
  <r>
    <n v="4234"/>
    <d v="2026-05-31T00:00:00"/>
    <n v="2026"/>
    <x v="4"/>
    <x v="1"/>
    <x v="3"/>
    <x v="8"/>
    <x v="2"/>
    <s v="New"/>
    <x v="3"/>
    <s v="Compact Sleeping Bag"/>
    <n v="1"/>
    <n v="120.75"/>
    <n v="0"/>
    <n v="61.21"/>
    <x v="948"/>
    <n v="61.21"/>
    <n v="59.54"/>
    <n v="0.49308488612836437"/>
  </r>
  <r>
    <n v="4696"/>
    <d v="2026-05-31T00:00:00"/>
    <n v="2026"/>
    <x v="4"/>
    <x v="1"/>
    <x v="1"/>
    <x v="14"/>
    <x v="0"/>
    <s v="New"/>
    <x v="0"/>
    <s v="Commuter Helmet"/>
    <n v="4"/>
    <n v="81.790000000000006"/>
    <n v="0"/>
    <n v="42.96"/>
    <x v="949"/>
    <n v="171.84"/>
    <n v="155.32000000000002"/>
    <n v="0.47475241472062601"/>
  </r>
  <r>
    <n v="4755"/>
    <d v="2026-05-31T00:00:00"/>
    <n v="2026"/>
    <x v="4"/>
    <x v="1"/>
    <x v="0"/>
    <x v="15"/>
    <x v="0"/>
    <s v="New"/>
    <x v="3"/>
    <s v="Portable Camp Stove"/>
    <n v="1"/>
    <n v="81.2"/>
    <n v="0.1"/>
    <n v="40.270000000000003"/>
    <x v="950"/>
    <n v="40.270000000000003"/>
    <n v="32.809999999999995"/>
    <n v="0.44896004378762994"/>
  </r>
  <r>
    <n v="5090"/>
    <d v="2026-05-31T00:00:00"/>
    <n v="2026"/>
    <x v="4"/>
    <x v="1"/>
    <x v="1"/>
    <x v="1"/>
    <x v="3"/>
    <s v="New"/>
    <x v="2"/>
    <s v="Packing Cube Set"/>
    <n v="2"/>
    <n v="46.52"/>
    <n v="0.05"/>
    <n v="18.739999999999998"/>
    <x v="951"/>
    <n v="37.479999999999997"/>
    <n v="50.908000000000008"/>
    <n v="0.57596053762954258"/>
  </r>
  <r>
    <n v="27"/>
    <d v="2026-06-01T00:00:00"/>
    <n v="2026"/>
    <x v="5"/>
    <x v="1"/>
    <x v="3"/>
    <x v="13"/>
    <x v="0"/>
    <s v="Returning"/>
    <x v="3"/>
    <s v="Trail Tent 2P"/>
    <n v="1"/>
    <n v="195.22"/>
    <n v="0"/>
    <n v="105.91"/>
    <x v="952"/>
    <n v="105.91"/>
    <n v="89.31"/>
    <n v="0.45748386435816002"/>
  </r>
  <r>
    <n v="463"/>
    <d v="2026-06-01T00:00:00"/>
    <n v="2026"/>
    <x v="5"/>
    <x v="1"/>
    <x v="3"/>
    <x v="4"/>
    <x v="0"/>
    <s v="New"/>
    <x v="0"/>
    <s v="Compact Repair Kit"/>
    <n v="1"/>
    <n v="40.71"/>
    <n v="0.05"/>
    <n v="16.559999999999999"/>
    <x v="953"/>
    <n v="16.559999999999999"/>
    <n v="22.114500000000003"/>
    <n v="0.57181088314005357"/>
  </r>
  <r>
    <n v="653"/>
    <d v="2026-06-01T00:00:00"/>
    <n v="2026"/>
    <x v="5"/>
    <x v="1"/>
    <x v="1"/>
    <x v="11"/>
    <x v="0"/>
    <s v="Returning"/>
    <x v="4"/>
    <s v="Resistance Band Set"/>
    <n v="1"/>
    <n v="41.26"/>
    <n v="0.05"/>
    <n v="14.32"/>
    <x v="954"/>
    <n v="14.32"/>
    <n v="24.876999999999995"/>
    <n v="0.63466591831007468"/>
  </r>
  <r>
    <n v="1485"/>
    <d v="2026-06-01T00:00:00"/>
    <n v="2026"/>
    <x v="5"/>
    <x v="1"/>
    <x v="1"/>
    <x v="11"/>
    <x v="2"/>
    <s v="New"/>
    <x v="4"/>
    <s v="Resistance Band Set"/>
    <n v="2"/>
    <n v="40.840000000000003"/>
    <n v="0"/>
    <n v="14.48"/>
    <x v="955"/>
    <n v="28.96"/>
    <n v="52.720000000000006"/>
    <n v="0.64544564152791384"/>
  </r>
  <r>
    <n v="1925"/>
    <d v="2026-06-01T00:00:00"/>
    <n v="2026"/>
    <x v="5"/>
    <x v="1"/>
    <x v="3"/>
    <x v="4"/>
    <x v="0"/>
    <s v="Returning"/>
    <x v="1"/>
    <s v="Trail Boots"/>
    <n v="1"/>
    <n v="143.32"/>
    <n v="0"/>
    <n v="80.36"/>
    <x v="956"/>
    <n v="80.36"/>
    <n v="62.959999999999994"/>
    <n v="0.43929667876081496"/>
  </r>
  <r>
    <n v="1952"/>
    <d v="2026-06-01T00:00:00"/>
    <n v="2026"/>
    <x v="5"/>
    <x v="1"/>
    <x v="0"/>
    <x v="15"/>
    <x v="0"/>
    <s v="New"/>
    <x v="1"/>
    <s v="Summit Backpack 45L"/>
    <n v="2"/>
    <n v="156.31"/>
    <n v="0"/>
    <n v="79.87"/>
    <x v="957"/>
    <n v="159.74"/>
    <n v="152.88"/>
    <n v="0.4890282131661442"/>
  </r>
  <r>
    <n v="2010"/>
    <d v="2026-06-01T00:00:00"/>
    <n v="2026"/>
    <x v="5"/>
    <x v="1"/>
    <x v="3"/>
    <x v="8"/>
    <x v="0"/>
    <s v="New"/>
    <x v="0"/>
    <s v="Cycling Pack 12L"/>
    <n v="3"/>
    <n v="100.69"/>
    <n v="0.1"/>
    <n v="51.31"/>
    <x v="958"/>
    <n v="153.93"/>
    <n v="117.93299999999999"/>
    <n v="0.43379569856876438"/>
  </r>
  <r>
    <n v="2114"/>
    <d v="2026-06-01T00:00:00"/>
    <n v="2026"/>
    <x v="5"/>
    <x v="1"/>
    <x v="3"/>
    <x v="13"/>
    <x v="2"/>
    <s v="Business"/>
    <x v="2"/>
    <s v="Packing Cube Set"/>
    <n v="2"/>
    <n v="45.54"/>
    <n v="0.1"/>
    <n v="18.309999999999999"/>
    <x v="959"/>
    <n v="36.619999999999997"/>
    <n v="45.351999999999997"/>
    <n v="0.5532620894939736"/>
  </r>
  <r>
    <n v="3104"/>
    <d v="2026-06-01T00:00:00"/>
    <n v="2026"/>
    <x v="5"/>
    <x v="1"/>
    <x v="2"/>
    <x v="3"/>
    <x v="1"/>
    <s v="Business"/>
    <x v="1"/>
    <s v="Summit Backpack 45L"/>
    <n v="5"/>
    <n v="153.97"/>
    <n v="0.15"/>
    <n v="79.81"/>
    <x v="960"/>
    <n v="399.05"/>
    <n v="255.32249999999993"/>
    <n v="0.39017914108554369"/>
  </r>
  <r>
    <n v="3230"/>
    <d v="2026-06-01T00:00:00"/>
    <n v="2026"/>
    <x v="5"/>
    <x v="1"/>
    <x v="2"/>
    <x v="16"/>
    <x v="2"/>
    <s v="Returning"/>
    <x v="4"/>
    <s v="Weighted Vest"/>
    <n v="1"/>
    <n v="124.17"/>
    <n v="0"/>
    <n v="71.040000000000006"/>
    <x v="961"/>
    <n v="71.040000000000006"/>
    <n v="53.129999999999995"/>
    <n v="0.4278811307079004"/>
  </r>
  <r>
    <n v="3415"/>
    <d v="2026-06-01T00:00:00"/>
    <n v="2026"/>
    <x v="5"/>
    <x v="1"/>
    <x v="2"/>
    <x v="5"/>
    <x v="2"/>
    <s v="Returning"/>
    <x v="1"/>
    <s v="Summit Backpack 45L"/>
    <n v="1"/>
    <n v="152.94999999999999"/>
    <n v="0.05"/>
    <n v="76.97"/>
    <x v="962"/>
    <n v="76.97"/>
    <n v="68.332499999999982"/>
    <n v="0.47027752447480248"/>
  </r>
  <r>
    <n v="4130"/>
    <d v="2026-06-01T00:00:00"/>
    <n v="2026"/>
    <x v="5"/>
    <x v="1"/>
    <x v="3"/>
    <x v="13"/>
    <x v="0"/>
    <s v="New"/>
    <x v="0"/>
    <s v="Commuter Helmet"/>
    <n v="3"/>
    <n v="80.099999999999994"/>
    <n v="0"/>
    <n v="43.51"/>
    <x v="963"/>
    <n v="130.53"/>
    <n v="109.76999999999998"/>
    <n v="0.45680399500624214"/>
  </r>
  <r>
    <n v="4314"/>
    <d v="2026-06-01T00:00:00"/>
    <n v="2026"/>
    <x v="5"/>
    <x v="1"/>
    <x v="3"/>
    <x v="4"/>
    <x v="2"/>
    <s v="New"/>
    <x v="4"/>
    <s v="Recovery Roller"/>
    <n v="2"/>
    <n v="36.61"/>
    <n v="0"/>
    <n v="14.15"/>
    <x v="964"/>
    <n v="28.3"/>
    <n v="44.92"/>
    <n v="0.61349358098880091"/>
  </r>
  <r>
    <n v="998"/>
    <d v="2026-06-02T00:00:00"/>
    <n v="2026"/>
    <x v="5"/>
    <x v="1"/>
    <x v="1"/>
    <x v="11"/>
    <x v="0"/>
    <s v="Returning"/>
    <x v="2"/>
    <s v="Carry-On Duffel"/>
    <n v="2"/>
    <n v="131.81"/>
    <n v="0.05"/>
    <n v="66.09"/>
    <x v="965"/>
    <n v="132.18"/>
    <n v="118.25899999999999"/>
    <n v="0.47220680485068217"/>
  </r>
  <r>
    <n v="1172"/>
    <d v="2026-06-02T00:00:00"/>
    <n v="2026"/>
    <x v="5"/>
    <x v="1"/>
    <x v="0"/>
    <x v="15"/>
    <x v="0"/>
    <s v="Returning"/>
    <x v="1"/>
    <s v="Summit Backpack 45L"/>
    <n v="1"/>
    <n v="153.43"/>
    <n v="0.05"/>
    <n v="78.16"/>
    <x v="966"/>
    <n v="78.16"/>
    <n v="67.598500000000001"/>
    <n v="0.46377055197467043"/>
  </r>
  <r>
    <n v="1261"/>
    <d v="2026-06-02T00:00:00"/>
    <n v="2026"/>
    <x v="5"/>
    <x v="1"/>
    <x v="1"/>
    <x v="14"/>
    <x v="0"/>
    <s v="New"/>
    <x v="0"/>
    <s v="Commuter Helmet"/>
    <n v="2"/>
    <n v="80.06"/>
    <n v="0"/>
    <n v="42.87"/>
    <x v="967"/>
    <n v="85.74"/>
    <n v="74.38000000000001"/>
    <n v="0.4645266050462154"/>
  </r>
  <r>
    <n v="1762"/>
    <d v="2026-06-02T00:00:00"/>
    <n v="2026"/>
    <x v="5"/>
    <x v="1"/>
    <x v="3"/>
    <x v="13"/>
    <x v="2"/>
    <s v="Business"/>
    <x v="4"/>
    <s v="Resistance Band Set"/>
    <n v="1"/>
    <n v="40.549999999999997"/>
    <n v="0"/>
    <n v="15.16"/>
    <x v="968"/>
    <n v="15.16"/>
    <n v="25.389999999999997"/>
    <n v="0.62614056720098643"/>
  </r>
  <r>
    <n v="1851"/>
    <d v="2026-06-02T00:00:00"/>
    <n v="2026"/>
    <x v="5"/>
    <x v="1"/>
    <x v="1"/>
    <x v="6"/>
    <x v="0"/>
    <s v="New"/>
    <x v="2"/>
    <s v="Packing Cube Set"/>
    <n v="3"/>
    <n v="45.43"/>
    <n v="0.15"/>
    <n v="17.850000000000001"/>
    <x v="969"/>
    <n v="53.550000000000004"/>
    <n v="62.296499999999988"/>
    <n v="0.53775038520801222"/>
  </r>
  <r>
    <n v="3205"/>
    <d v="2026-06-02T00:00:00"/>
    <n v="2026"/>
    <x v="5"/>
    <x v="1"/>
    <x v="3"/>
    <x v="4"/>
    <x v="1"/>
    <s v="Business"/>
    <x v="1"/>
    <s v="Trail Boots"/>
    <n v="6"/>
    <n v="146.85"/>
    <n v="0.15"/>
    <n v="80.45"/>
    <x v="970"/>
    <n v="482.70000000000005"/>
    <n v="266.2349999999999"/>
    <n v="0.35548478839952724"/>
  </r>
  <r>
    <n v="1396"/>
    <d v="2026-06-03T00:00:00"/>
    <n v="2026"/>
    <x v="5"/>
    <x v="1"/>
    <x v="2"/>
    <x v="3"/>
    <x v="0"/>
    <s v="Business"/>
    <x v="3"/>
    <s v="Trail Tent 2P"/>
    <n v="1"/>
    <n v="192.33"/>
    <n v="0.1"/>
    <n v="105.15"/>
    <x v="971"/>
    <n v="105.15"/>
    <n v="67.947000000000003"/>
    <n v="0.39253713235931298"/>
  </r>
  <r>
    <n v="1441"/>
    <d v="2026-06-03T00:00:00"/>
    <n v="2026"/>
    <x v="5"/>
    <x v="1"/>
    <x v="2"/>
    <x v="10"/>
    <x v="3"/>
    <s v="New"/>
    <x v="2"/>
    <s v="Carry-On Duffel"/>
    <n v="3"/>
    <n v="135.4"/>
    <n v="0"/>
    <n v="65.16"/>
    <x v="972"/>
    <n v="195.48"/>
    <n v="210.72000000000006"/>
    <n v="0.51875923190546536"/>
  </r>
  <r>
    <n v="1511"/>
    <d v="2026-06-03T00:00:00"/>
    <n v="2026"/>
    <x v="5"/>
    <x v="1"/>
    <x v="2"/>
    <x v="5"/>
    <x v="0"/>
    <s v="New"/>
    <x v="4"/>
    <s v="Recovery Roller"/>
    <n v="2"/>
    <n v="36.08"/>
    <n v="0.05"/>
    <n v="13.73"/>
    <x v="334"/>
    <n v="27.46"/>
    <n v="41.091999999999992"/>
    <n v="0.59942817131520587"/>
  </r>
  <r>
    <n v="1701"/>
    <d v="2026-06-03T00:00:00"/>
    <n v="2026"/>
    <x v="5"/>
    <x v="1"/>
    <x v="0"/>
    <x v="9"/>
    <x v="0"/>
    <s v="New"/>
    <x v="2"/>
    <s v="Packing Cube Set"/>
    <n v="1"/>
    <n v="46.16"/>
    <n v="0"/>
    <n v="18.36"/>
    <x v="973"/>
    <n v="18.36"/>
    <n v="27.799999999999997"/>
    <n v="0.60225303292894283"/>
  </r>
  <r>
    <n v="1984"/>
    <d v="2026-06-03T00:00:00"/>
    <n v="2026"/>
    <x v="5"/>
    <x v="1"/>
    <x v="1"/>
    <x v="1"/>
    <x v="0"/>
    <s v="Returning"/>
    <x v="0"/>
    <s v="Trail Bike Light"/>
    <n v="2"/>
    <n v="50.77"/>
    <n v="0"/>
    <n v="22.93"/>
    <x v="974"/>
    <n v="45.86"/>
    <n v="55.680000000000007"/>
    <n v="0.54835532794957653"/>
  </r>
  <r>
    <n v="2572"/>
    <d v="2026-06-03T00:00:00"/>
    <n v="2026"/>
    <x v="5"/>
    <x v="1"/>
    <x v="3"/>
    <x v="8"/>
    <x v="3"/>
    <s v="Business"/>
    <x v="1"/>
    <s v="Trekking Poles"/>
    <n v="2"/>
    <n v="70.97"/>
    <n v="0.05"/>
    <n v="32.54"/>
    <x v="975"/>
    <n v="65.08"/>
    <n v="69.762999999999991"/>
    <n v="0.51736463887632278"/>
  </r>
  <r>
    <n v="2833"/>
    <d v="2026-06-03T00:00:00"/>
    <n v="2026"/>
    <x v="5"/>
    <x v="1"/>
    <x v="3"/>
    <x v="13"/>
    <x v="0"/>
    <s v="Returning"/>
    <x v="1"/>
    <s v="Trail Boots"/>
    <n v="3"/>
    <n v="141.6"/>
    <n v="0"/>
    <n v="78.02"/>
    <x v="976"/>
    <n v="234.06"/>
    <n v="190.73999999999995"/>
    <n v="0.44901129943502821"/>
  </r>
  <r>
    <n v="3522"/>
    <d v="2026-06-03T00:00:00"/>
    <n v="2026"/>
    <x v="5"/>
    <x v="1"/>
    <x v="3"/>
    <x v="13"/>
    <x v="0"/>
    <s v="New"/>
    <x v="0"/>
    <s v="Compact Repair Kit"/>
    <n v="1"/>
    <n v="40.57"/>
    <n v="0"/>
    <n v="16.329999999999998"/>
    <x v="921"/>
    <n v="16.329999999999998"/>
    <n v="24.240000000000002"/>
    <n v="0.59748582696573826"/>
  </r>
  <r>
    <n v="146"/>
    <d v="2026-06-04T00:00:00"/>
    <n v="2026"/>
    <x v="5"/>
    <x v="1"/>
    <x v="1"/>
    <x v="14"/>
    <x v="3"/>
    <s v="Returning"/>
    <x v="0"/>
    <s v="Commuter Helmet"/>
    <n v="2"/>
    <n v="81.81"/>
    <n v="0"/>
    <n v="42.54"/>
    <x v="977"/>
    <n v="85.08"/>
    <n v="78.540000000000006"/>
    <n v="0.48001466813348004"/>
  </r>
  <r>
    <n v="161"/>
    <d v="2026-06-04T00:00:00"/>
    <n v="2026"/>
    <x v="5"/>
    <x v="1"/>
    <x v="0"/>
    <x v="0"/>
    <x v="3"/>
    <s v="Returning"/>
    <x v="0"/>
    <s v="Trail Bike Light"/>
    <n v="2"/>
    <n v="50.09"/>
    <n v="0"/>
    <n v="22.91"/>
    <x v="978"/>
    <n v="45.82"/>
    <n v="54.360000000000007"/>
    <n v="0.54262327809942112"/>
  </r>
  <r>
    <n v="819"/>
    <d v="2026-06-04T00:00:00"/>
    <n v="2026"/>
    <x v="5"/>
    <x v="1"/>
    <x v="3"/>
    <x v="8"/>
    <x v="0"/>
    <s v="Returning"/>
    <x v="1"/>
    <s v="Trekking Poles"/>
    <n v="1"/>
    <n v="72.38"/>
    <n v="0"/>
    <n v="32.68"/>
    <x v="32"/>
    <n v="32.68"/>
    <n v="39.699999999999996"/>
    <n v="0.54849405913235694"/>
  </r>
  <r>
    <n v="2104"/>
    <d v="2026-06-04T00:00:00"/>
    <n v="2026"/>
    <x v="5"/>
    <x v="1"/>
    <x v="1"/>
    <x v="1"/>
    <x v="0"/>
    <s v="New"/>
    <x v="1"/>
    <s v="Hiking Daypack 20L"/>
    <n v="1"/>
    <n v="92.31"/>
    <n v="0"/>
    <n v="45.58"/>
    <x v="979"/>
    <n v="45.58"/>
    <n v="46.730000000000004"/>
    <n v="0.50622901094139316"/>
  </r>
  <r>
    <n v="2678"/>
    <d v="2026-06-04T00:00:00"/>
    <n v="2026"/>
    <x v="5"/>
    <x v="1"/>
    <x v="3"/>
    <x v="8"/>
    <x v="1"/>
    <s v="Returning"/>
    <x v="2"/>
    <s v="Packing Cube Set"/>
    <n v="12"/>
    <n v="47.6"/>
    <n v="0.15"/>
    <n v="18.670000000000002"/>
    <x v="980"/>
    <n v="224.04000000000002"/>
    <n v="261.48"/>
    <n v="0.53855659911023235"/>
  </r>
  <r>
    <n v="3015"/>
    <d v="2026-06-04T00:00:00"/>
    <n v="2026"/>
    <x v="5"/>
    <x v="1"/>
    <x v="1"/>
    <x v="14"/>
    <x v="0"/>
    <s v="Returning"/>
    <x v="2"/>
    <s v="Packing Cube Set"/>
    <n v="1"/>
    <n v="45.5"/>
    <n v="0.05"/>
    <n v="18.89"/>
    <x v="981"/>
    <n v="18.89"/>
    <n v="24.335000000000001"/>
    <n v="0.56298438403701567"/>
  </r>
  <r>
    <n v="3243"/>
    <d v="2026-06-04T00:00:00"/>
    <n v="2026"/>
    <x v="5"/>
    <x v="1"/>
    <x v="2"/>
    <x v="5"/>
    <x v="0"/>
    <s v="Returning"/>
    <x v="4"/>
    <s v="Recovery Roller"/>
    <n v="1"/>
    <n v="35.99"/>
    <n v="0"/>
    <n v="14.05"/>
    <x v="982"/>
    <n v="14.05"/>
    <n v="21.94"/>
    <n v="0.60961378160600166"/>
  </r>
  <r>
    <n v="3283"/>
    <d v="2026-06-04T00:00:00"/>
    <n v="2026"/>
    <x v="5"/>
    <x v="1"/>
    <x v="1"/>
    <x v="12"/>
    <x v="3"/>
    <s v="Returning"/>
    <x v="4"/>
    <s v="Weighted Vest"/>
    <n v="1"/>
    <n v="122.55"/>
    <n v="0"/>
    <n v="68.97"/>
    <x v="983"/>
    <n v="68.97"/>
    <n v="53.58"/>
    <n v="0.43720930232558142"/>
  </r>
  <r>
    <n v="3966"/>
    <d v="2026-06-04T00:00:00"/>
    <n v="2026"/>
    <x v="5"/>
    <x v="1"/>
    <x v="3"/>
    <x v="8"/>
    <x v="0"/>
    <s v="New"/>
    <x v="4"/>
    <s v="Weighted Vest"/>
    <n v="3"/>
    <n v="126.22"/>
    <n v="0"/>
    <n v="69.599999999999994"/>
    <x v="984"/>
    <n v="208.79999999999998"/>
    <n v="169.85999999999999"/>
    <n v="0.4485818412295991"/>
  </r>
  <r>
    <n v="1349"/>
    <d v="2026-06-05T00:00:00"/>
    <n v="2026"/>
    <x v="5"/>
    <x v="1"/>
    <x v="0"/>
    <x v="15"/>
    <x v="2"/>
    <s v="Returning"/>
    <x v="1"/>
    <s v="Hiking Daypack 20L"/>
    <n v="6"/>
    <n v="91.98"/>
    <n v="0.05"/>
    <n v="46.46"/>
    <x v="985"/>
    <n v="278.76"/>
    <n v="245.52599999999995"/>
    <n v="0.46830546686350577"/>
  </r>
  <r>
    <n v="2333"/>
    <d v="2026-06-05T00:00:00"/>
    <n v="2026"/>
    <x v="5"/>
    <x v="1"/>
    <x v="2"/>
    <x v="5"/>
    <x v="0"/>
    <s v="Business"/>
    <x v="3"/>
    <s v="Compact Sleeping Bag"/>
    <n v="1"/>
    <n v="125.32"/>
    <n v="0"/>
    <n v="59.03"/>
    <x v="986"/>
    <n v="59.03"/>
    <n v="66.289999999999992"/>
    <n v="0.52896584743057773"/>
  </r>
  <r>
    <n v="2628"/>
    <d v="2026-06-05T00:00:00"/>
    <n v="2026"/>
    <x v="5"/>
    <x v="1"/>
    <x v="3"/>
    <x v="8"/>
    <x v="3"/>
    <s v="Returning"/>
    <x v="2"/>
    <s v="Travel Backpack 35L"/>
    <n v="2"/>
    <n v="167.26"/>
    <n v="0"/>
    <n v="89.65"/>
    <x v="987"/>
    <n v="179.3"/>
    <n v="155.21999999999997"/>
    <n v="0.46400813105344968"/>
  </r>
  <r>
    <n v="2718"/>
    <d v="2026-06-05T00:00:00"/>
    <n v="2026"/>
    <x v="5"/>
    <x v="1"/>
    <x v="0"/>
    <x v="0"/>
    <x v="3"/>
    <s v="Returning"/>
    <x v="0"/>
    <s v="Commuter Helmet"/>
    <n v="1"/>
    <n v="80.19"/>
    <n v="0"/>
    <n v="42.18"/>
    <x v="988"/>
    <n v="42.18"/>
    <n v="38.01"/>
    <n v="0.47399925177702956"/>
  </r>
  <r>
    <n v="3185"/>
    <d v="2026-06-05T00:00:00"/>
    <n v="2026"/>
    <x v="5"/>
    <x v="1"/>
    <x v="0"/>
    <x v="15"/>
    <x v="0"/>
    <s v="New"/>
    <x v="0"/>
    <s v="Trail Bike Light"/>
    <n v="1"/>
    <n v="49.86"/>
    <n v="0"/>
    <n v="22.72"/>
    <x v="989"/>
    <n v="22.72"/>
    <n v="27.14"/>
    <n v="0.5443241075010028"/>
  </r>
  <r>
    <n v="4495"/>
    <d v="2026-06-05T00:00:00"/>
    <n v="2026"/>
    <x v="5"/>
    <x v="1"/>
    <x v="2"/>
    <x v="10"/>
    <x v="2"/>
    <s v="New"/>
    <x v="3"/>
    <s v="Trail Tent 2P"/>
    <n v="2"/>
    <n v="195.51"/>
    <n v="0"/>
    <n v="102.97"/>
    <x v="990"/>
    <n v="205.94"/>
    <n v="185.07999999999998"/>
    <n v="0.47332617257429288"/>
  </r>
  <r>
    <n v="815"/>
    <d v="2026-06-06T00:00:00"/>
    <n v="2026"/>
    <x v="5"/>
    <x v="1"/>
    <x v="0"/>
    <x v="0"/>
    <x v="2"/>
    <s v="New"/>
    <x v="4"/>
    <s v="Resistance Band Set"/>
    <n v="1"/>
    <n v="39.61"/>
    <n v="0"/>
    <n v="14.75"/>
    <x v="991"/>
    <n v="14.75"/>
    <n v="24.86"/>
    <n v="0.62761928805857103"/>
  </r>
  <r>
    <n v="1140"/>
    <d v="2026-06-06T00:00:00"/>
    <n v="2026"/>
    <x v="5"/>
    <x v="1"/>
    <x v="1"/>
    <x v="1"/>
    <x v="2"/>
    <s v="Returning"/>
    <x v="1"/>
    <s v="Trekking Poles"/>
    <n v="1"/>
    <n v="70.86"/>
    <n v="0"/>
    <n v="31.47"/>
    <x v="992"/>
    <n v="31.47"/>
    <n v="39.39"/>
    <n v="0.55588484335309063"/>
  </r>
  <r>
    <n v="1544"/>
    <d v="2026-06-06T00:00:00"/>
    <n v="2026"/>
    <x v="5"/>
    <x v="1"/>
    <x v="3"/>
    <x v="7"/>
    <x v="1"/>
    <s v="Returning"/>
    <x v="4"/>
    <s v="Resistance Band Set"/>
    <n v="8"/>
    <n v="40.46"/>
    <n v="0.2"/>
    <n v="14.7"/>
    <x v="993"/>
    <n v="117.6"/>
    <n v="141.34400000000002"/>
    <n v="0.54584775086505199"/>
  </r>
  <r>
    <n v="2420"/>
    <d v="2026-06-06T00:00:00"/>
    <n v="2026"/>
    <x v="5"/>
    <x v="1"/>
    <x v="2"/>
    <x v="5"/>
    <x v="0"/>
    <s v="New"/>
    <x v="2"/>
    <s v="Carry-On Duffel"/>
    <n v="1"/>
    <n v="131.79"/>
    <n v="0"/>
    <n v="68.22"/>
    <x v="994"/>
    <n v="68.22"/>
    <n v="63.569999999999993"/>
    <n v="0.48235829729114499"/>
  </r>
  <r>
    <n v="2805"/>
    <d v="2026-06-06T00:00:00"/>
    <n v="2026"/>
    <x v="5"/>
    <x v="1"/>
    <x v="2"/>
    <x v="10"/>
    <x v="1"/>
    <s v="Returning"/>
    <x v="3"/>
    <s v="Alpine Tent 4P"/>
    <n v="12"/>
    <n v="338.45"/>
    <n v="0.1"/>
    <n v="196.78"/>
    <x v="995"/>
    <n v="2361.36"/>
    <n v="1293.8999999999996"/>
    <n v="0.35398302719915947"/>
  </r>
  <r>
    <n v="3160"/>
    <d v="2026-06-06T00:00:00"/>
    <n v="2026"/>
    <x v="5"/>
    <x v="1"/>
    <x v="2"/>
    <x v="3"/>
    <x v="2"/>
    <s v="Returning"/>
    <x v="4"/>
    <s v="Resistance Band Set"/>
    <n v="2"/>
    <n v="40.99"/>
    <n v="0"/>
    <n v="14.53"/>
    <x v="609"/>
    <n v="29.06"/>
    <n v="52.92"/>
    <n v="0.64552329836545497"/>
  </r>
  <r>
    <n v="3278"/>
    <d v="2026-06-06T00:00:00"/>
    <n v="2026"/>
    <x v="5"/>
    <x v="1"/>
    <x v="1"/>
    <x v="12"/>
    <x v="2"/>
    <s v="Returning"/>
    <x v="0"/>
    <s v="Cycling Pack 12L"/>
    <n v="1"/>
    <n v="101.85"/>
    <n v="0"/>
    <n v="51.59"/>
    <x v="996"/>
    <n v="51.59"/>
    <n v="50.259999999999991"/>
    <n v="0.49347079037800679"/>
  </r>
  <r>
    <n v="3555"/>
    <d v="2026-06-06T00:00:00"/>
    <n v="2026"/>
    <x v="5"/>
    <x v="1"/>
    <x v="2"/>
    <x v="2"/>
    <x v="1"/>
    <s v="Business"/>
    <x v="3"/>
    <s v="Alpine Tent 4P"/>
    <n v="4"/>
    <n v="346.14"/>
    <n v="0.05"/>
    <n v="198.97"/>
    <x v="997"/>
    <n v="795.88"/>
    <n v="519.45199999999988"/>
    <n v="0.39492082607280893"/>
  </r>
  <r>
    <n v="3702"/>
    <d v="2026-06-06T00:00:00"/>
    <n v="2026"/>
    <x v="5"/>
    <x v="1"/>
    <x v="0"/>
    <x v="9"/>
    <x v="2"/>
    <s v="Business"/>
    <x v="0"/>
    <s v="Commuter Helmet"/>
    <n v="2"/>
    <n v="83.28"/>
    <n v="0"/>
    <n v="43.56"/>
    <x v="998"/>
    <n v="87.12"/>
    <n v="79.44"/>
    <n v="0.47694524495677232"/>
  </r>
  <r>
    <n v="4349"/>
    <d v="2026-06-06T00:00:00"/>
    <n v="2026"/>
    <x v="5"/>
    <x v="1"/>
    <x v="3"/>
    <x v="7"/>
    <x v="2"/>
    <s v="Business"/>
    <x v="0"/>
    <s v="Commuter Helmet"/>
    <n v="1"/>
    <n v="80.349999999999994"/>
    <n v="0.15"/>
    <n v="43.51"/>
    <x v="999"/>
    <n v="43.51"/>
    <n v="24.787500000000001"/>
    <n v="0.3629342216040119"/>
  </r>
  <r>
    <n v="4989"/>
    <d v="2026-06-06T00:00:00"/>
    <n v="2026"/>
    <x v="5"/>
    <x v="1"/>
    <x v="1"/>
    <x v="1"/>
    <x v="0"/>
    <s v="Returning"/>
    <x v="0"/>
    <s v="Compact Repair Kit"/>
    <n v="1"/>
    <n v="40.86"/>
    <n v="0.05"/>
    <n v="16.899999999999999"/>
    <x v="1000"/>
    <n v="16.899999999999999"/>
    <n v="21.917000000000002"/>
    <n v="0.564623747327202"/>
  </r>
  <r>
    <n v="713"/>
    <d v="2026-06-07T00:00:00"/>
    <n v="2026"/>
    <x v="5"/>
    <x v="1"/>
    <x v="1"/>
    <x v="6"/>
    <x v="2"/>
    <s v="Returning"/>
    <x v="2"/>
    <s v="Insulated Bottle"/>
    <n v="4"/>
    <n v="36.299999999999997"/>
    <n v="0.05"/>
    <n v="13.16"/>
    <x v="1001"/>
    <n v="52.64"/>
    <n v="85.299999999999969"/>
    <n v="0.61838480498767567"/>
  </r>
  <r>
    <n v="3355"/>
    <d v="2026-06-07T00:00:00"/>
    <n v="2026"/>
    <x v="5"/>
    <x v="1"/>
    <x v="0"/>
    <x v="15"/>
    <x v="1"/>
    <s v="New"/>
    <x v="3"/>
    <s v="Alpine Tent 4P"/>
    <n v="10"/>
    <n v="338.26"/>
    <n v="0.05"/>
    <n v="197.42"/>
    <x v="1002"/>
    <n v="1974.1999999999998"/>
    <n v="1239.27"/>
    <n v="0.38564853569505864"/>
  </r>
  <r>
    <n v="3879"/>
    <d v="2026-06-07T00:00:00"/>
    <n v="2026"/>
    <x v="5"/>
    <x v="1"/>
    <x v="0"/>
    <x v="9"/>
    <x v="3"/>
    <s v="Returning"/>
    <x v="0"/>
    <s v="Compact Repair Kit"/>
    <n v="2"/>
    <n v="41.25"/>
    <n v="0"/>
    <n v="17.13"/>
    <x v="1003"/>
    <n v="34.26"/>
    <n v="48.24"/>
    <n v="0.58472727272727276"/>
  </r>
  <r>
    <n v="3989"/>
    <d v="2026-06-07T00:00:00"/>
    <n v="2026"/>
    <x v="5"/>
    <x v="1"/>
    <x v="1"/>
    <x v="12"/>
    <x v="0"/>
    <s v="Returning"/>
    <x v="1"/>
    <s v="Hiking Daypack 20L"/>
    <n v="2"/>
    <n v="92"/>
    <n v="0"/>
    <n v="44.27"/>
    <x v="1004"/>
    <n v="88.54"/>
    <n v="95.46"/>
    <n v="0.51880434782608698"/>
  </r>
  <r>
    <n v="4193"/>
    <d v="2026-06-07T00:00:00"/>
    <n v="2026"/>
    <x v="5"/>
    <x v="1"/>
    <x v="1"/>
    <x v="6"/>
    <x v="0"/>
    <s v="New"/>
    <x v="3"/>
    <s v="Portable Camp Stove"/>
    <n v="1"/>
    <n v="80.89"/>
    <n v="0.1"/>
    <n v="40.32"/>
    <x v="1005"/>
    <n v="40.32"/>
    <n v="32.481000000000002"/>
    <n v="0.44616145382618372"/>
  </r>
  <r>
    <n v="4413"/>
    <d v="2026-06-07T00:00:00"/>
    <n v="2026"/>
    <x v="5"/>
    <x v="1"/>
    <x v="0"/>
    <x v="0"/>
    <x v="2"/>
    <s v="New"/>
    <x v="3"/>
    <s v="Trail Tent 2P"/>
    <n v="1"/>
    <n v="194.73"/>
    <n v="0"/>
    <n v="101.91"/>
    <x v="1006"/>
    <n v="101.91"/>
    <n v="92.82"/>
    <n v="0.47665999075643195"/>
  </r>
  <r>
    <n v="4598"/>
    <d v="2026-06-07T00:00:00"/>
    <n v="2026"/>
    <x v="5"/>
    <x v="1"/>
    <x v="3"/>
    <x v="4"/>
    <x v="1"/>
    <s v="Business"/>
    <x v="1"/>
    <s v="Hiking Daypack 20L"/>
    <n v="5"/>
    <n v="93.82"/>
    <n v="0.15"/>
    <n v="46.06"/>
    <x v="1007"/>
    <n v="230.3"/>
    <n v="168.43499999999995"/>
    <n v="0.4224234140469233"/>
  </r>
  <r>
    <n v="72"/>
    <d v="2026-06-08T00:00:00"/>
    <n v="2026"/>
    <x v="5"/>
    <x v="1"/>
    <x v="2"/>
    <x v="10"/>
    <x v="2"/>
    <s v="New"/>
    <x v="1"/>
    <s v="Trail Boots"/>
    <n v="3"/>
    <n v="142.53"/>
    <n v="0"/>
    <n v="80.67"/>
    <x v="1008"/>
    <n v="242.01"/>
    <n v="185.58000000000004"/>
    <n v="0.43401389181225014"/>
  </r>
  <r>
    <n v="176"/>
    <d v="2026-06-08T00:00:00"/>
    <n v="2026"/>
    <x v="5"/>
    <x v="1"/>
    <x v="1"/>
    <x v="14"/>
    <x v="0"/>
    <s v="Returning"/>
    <x v="3"/>
    <s v="Trail Tent 2P"/>
    <n v="1"/>
    <n v="196.33"/>
    <n v="0"/>
    <n v="103.27"/>
    <x v="1009"/>
    <n v="103.27"/>
    <n v="93.060000000000016"/>
    <n v="0.47399786074466466"/>
  </r>
  <r>
    <n v="205"/>
    <d v="2026-06-08T00:00:00"/>
    <n v="2026"/>
    <x v="5"/>
    <x v="1"/>
    <x v="3"/>
    <x v="7"/>
    <x v="0"/>
    <s v="New"/>
    <x v="0"/>
    <s v="Compact Repair Kit"/>
    <n v="2"/>
    <n v="41.05"/>
    <n v="0"/>
    <n v="16.690000000000001"/>
    <x v="1010"/>
    <n v="33.380000000000003"/>
    <n v="48.719999999999992"/>
    <n v="0.59342265529841653"/>
  </r>
  <r>
    <n v="896"/>
    <d v="2026-06-08T00:00:00"/>
    <n v="2026"/>
    <x v="5"/>
    <x v="1"/>
    <x v="3"/>
    <x v="8"/>
    <x v="0"/>
    <s v="New"/>
    <x v="4"/>
    <s v="Weighted Vest"/>
    <n v="1"/>
    <n v="123.09"/>
    <n v="0"/>
    <n v="68.03"/>
    <x v="1011"/>
    <n v="68.03"/>
    <n v="55.06"/>
    <n v="0.44731497278414167"/>
  </r>
  <r>
    <n v="1697"/>
    <d v="2026-06-08T00:00:00"/>
    <n v="2026"/>
    <x v="5"/>
    <x v="1"/>
    <x v="1"/>
    <x v="12"/>
    <x v="0"/>
    <s v="Business"/>
    <x v="1"/>
    <s v="Trail Boots"/>
    <n v="2"/>
    <n v="141.09"/>
    <n v="0"/>
    <n v="81.69"/>
    <x v="1012"/>
    <n v="163.38"/>
    <n v="118.80000000000001"/>
    <n v="0.42100786731873274"/>
  </r>
  <r>
    <n v="2159"/>
    <d v="2026-06-08T00:00:00"/>
    <n v="2026"/>
    <x v="5"/>
    <x v="1"/>
    <x v="2"/>
    <x v="10"/>
    <x v="2"/>
    <s v="New"/>
    <x v="1"/>
    <s v="Summit Backpack 45L"/>
    <n v="1"/>
    <n v="157.04"/>
    <n v="0"/>
    <n v="77.540000000000006"/>
    <x v="1013"/>
    <n v="77.540000000000006"/>
    <n v="79.499999999999986"/>
    <n v="0.5062404482934284"/>
  </r>
  <r>
    <n v="2772"/>
    <d v="2026-06-08T00:00:00"/>
    <n v="2026"/>
    <x v="5"/>
    <x v="1"/>
    <x v="3"/>
    <x v="7"/>
    <x v="2"/>
    <s v="New"/>
    <x v="2"/>
    <s v="Carry-On Duffel"/>
    <n v="6"/>
    <n v="136.46"/>
    <n v="0"/>
    <n v="68.61"/>
    <x v="1014"/>
    <n v="411.65999999999997"/>
    <n v="407.1"/>
    <n v="0.49721530118716112"/>
  </r>
  <r>
    <n v="3091"/>
    <d v="2026-06-08T00:00:00"/>
    <n v="2026"/>
    <x v="5"/>
    <x v="1"/>
    <x v="0"/>
    <x v="0"/>
    <x v="0"/>
    <s v="New"/>
    <x v="4"/>
    <s v="Recovery Roller"/>
    <n v="1"/>
    <n v="36.1"/>
    <n v="0"/>
    <n v="13.65"/>
    <x v="1015"/>
    <n v="13.65"/>
    <n v="22.450000000000003"/>
    <n v="0.62188365650969535"/>
  </r>
  <r>
    <n v="4241"/>
    <d v="2026-06-08T00:00:00"/>
    <n v="2026"/>
    <x v="5"/>
    <x v="1"/>
    <x v="3"/>
    <x v="13"/>
    <x v="0"/>
    <s v="New"/>
    <x v="1"/>
    <s v="Hiking Daypack 20L"/>
    <n v="3"/>
    <n v="92.73"/>
    <n v="0"/>
    <n v="44.68"/>
    <x v="1016"/>
    <n v="134.04"/>
    <n v="144.15"/>
    <n v="0.51817103418526911"/>
  </r>
  <r>
    <n v="5185"/>
    <d v="2026-06-08T00:00:00"/>
    <n v="2026"/>
    <x v="5"/>
    <x v="1"/>
    <x v="1"/>
    <x v="12"/>
    <x v="0"/>
    <s v="New"/>
    <x v="2"/>
    <s v="Travel Backpack 35L"/>
    <n v="3"/>
    <n v="164.31"/>
    <n v="0.05"/>
    <n v="86"/>
    <x v="1017"/>
    <n v="258"/>
    <n v="210.2835"/>
    <n v="0.44905169624810615"/>
  </r>
  <r>
    <n v="1437"/>
    <d v="2026-06-09T00:00:00"/>
    <n v="2026"/>
    <x v="5"/>
    <x v="1"/>
    <x v="3"/>
    <x v="8"/>
    <x v="3"/>
    <s v="New"/>
    <x v="2"/>
    <s v="Insulated Bottle"/>
    <n v="2"/>
    <n v="36.85"/>
    <n v="0.1"/>
    <n v="13.92"/>
    <x v="1018"/>
    <n v="27.84"/>
    <n v="38.489999999999995"/>
    <n v="0.58028041610131154"/>
  </r>
  <r>
    <n v="2316"/>
    <d v="2026-06-09T00:00:00"/>
    <n v="2026"/>
    <x v="5"/>
    <x v="1"/>
    <x v="1"/>
    <x v="11"/>
    <x v="3"/>
    <s v="New"/>
    <x v="4"/>
    <s v="Recovery Roller"/>
    <n v="1"/>
    <n v="35.619999999999997"/>
    <n v="0"/>
    <n v="14.05"/>
    <x v="1019"/>
    <n v="14.05"/>
    <n v="21.569999999999997"/>
    <n v="0.60555867490174053"/>
  </r>
  <r>
    <n v="2329"/>
    <d v="2026-06-09T00:00:00"/>
    <n v="2026"/>
    <x v="5"/>
    <x v="1"/>
    <x v="3"/>
    <x v="8"/>
    <x v="0"/>
    <s v="New"/>
    <x v="1"/>
    <s v="Summit Backpack 45L"/>
    <n v="3"/>
    <n v="157.43"/>
    <n v="0.15"/>
    <n v="77.56"/>
    <x v="1020"/>
    <n v="232.68"/>
    <n v="168.76650000000001"/>
    <n v="0.42039599299034863"/>
  </r>
  <r>
    <n v="3036"/>
    <d v="2026-06-09T00:00:00"/>
    <n v="2026"/>
    <x v="5"/>
    <x v="1"/>
    <x v="1"/>
    <x v="12"/>
    <x v="2"/>
    <s v="New"/>
    <x v="0"/>
    <s v="Commuter Helmet"/>
    <n v="1"/>
    <n v="81.2"/>
    <n v="0.1"/>
    <n v="41.64"/>
    <x v="950"/>
    <n v="41.64"/>
    <n v="31.439999999999998"/>
    <n v="0.43021346469622329"/>
  </r>
  <r>
    <n v="3429"/>
    <d v="2026-06-09T00:00:00"/>
    <n v="2026"/>
    <x v="5"/>
    <x v="1"/>
    <x v="3"/>
    <x v="13"/>
    <x v="0"/>
    <s v="Returning"/>
    <x v="1"/>
    <s v="Hiking Daypack 20L"/>
    <n v="4"/>
    <n v="93.58"/>
    <n v="0.1"/>
    <n v="44.56"/>
    <x v="1021"/>
    <n v="178.24"/>
    <n v="158.64799999999997"/>
    <n v="0.4709220868656645"/>
  </r>
  <r>
    <n v="3615"/>
    <d v="2026-06-09T00:00:00"/>
    <n v="2026"/>
    <x v="5"/>
    <x v="1"/>
    <x v="1"/>
    <x v="14"/>
    <x v="0"/>
    <s v="New"/>
    <x v="1"/>
    <s v="Summit Backpack 45L"/>
    <n v="4"/>
    <n v="155.22"/>
    <n v="0"/>
    <n v="77.209999999999994"/>
    <x v="1022"/>
    <n v="308.83999999999997"/>
    <n v="312.04000000000002"/>
    <n v="0.50257698750161062"/>
  </r>
  <r>
    <n v="3661"/>
    <d v="2026-06-09T00:00:00"/>
    <n v="2026"/>
    <x v="5"/>
    <x v="1"/>
    <x v="3"/>
    <x v="8"/>
    <x v="0"/>
    <s v="New"/>
    <x v="0"/>
    <s v="Cycling Pack 12L"/>
    <n v="4"/>
    <n v="100.33"/>
    <n v="0"/>
    <n v="49.99"/>
    <x v="1023"/>
    <n v="199.96"/>
    <n v="201.35999999999999"/>
    <n v="0.5017442439948171"/>
  </r>
  <r>
    <n v="3831"/>
    <d v="2026-06-09T00:00:00"/>
    <n v="2026"/>
    <x v="5"/>
    <x v="1"/>
    <x v="2"/>
    <x v="3"/>
    <x v="0"/>
    <s v="Business"/>
    <x v="2"/>
    <s v="Carry-On Duffel"/>
    <n v="2"/>
    <n v="134.28"/>
    <n v="0"/>
    <n v="69.12"/>
    <x v="1024"/>
    <n v="138.24"/>
    <n v="130.32"/>
    <n v="0.48525469168900803"/>
  </r>
  <r>
    <n v="4394"/>
    <d v="2026-06-09T00:00:00"/>
    <n v="2026"/>
    <x v="5"/>
    <x v="1"/>
    <x v="2"/>
    <x v="2"/>
    <x v="0"/>
    <s v="New"/>
    <x v="4"/>
    <s v="Training Mat"/>
    <n v="2"/>
    <n v="51.16"/>
    <n v="0"/>
    <n v="21.57"/>
    <x v="1025"/>
    <n v="43.14"/>
    <n v="59.179999999999993"/>
    <n v="0.57838154808444098"/>
  </r>
  <r>
    <n v="372"/>
    <d v="2026-06-10T00:00:00"/>
    <n v="2026"/>
    <x v="5"/>
    <x v="1"/>
    <x v="1"/>
    <x v="12"/>
    <x v="0"/>
    <s v="Returning"/>
    <x v="4"/>
    <s v="Recovery Roller"/>
    <n v="3"/>
    <n v="35.94"/>
    <n v="0.1"/>
    <n v="14.04"/>
    <x v="1026"/>
    <n v="42.12"/>
    <n v="54.917999999999999"/>
    <n v="0.56594323873121866"/>
  </r>
  <r>
    <n v="532"/>
    <d v="2026-06-10T00:00:00"/>
    <n v="2026"/>
    <x v="5"/>
    <x v="1"/>
    <x v="2"/>
    <x v="10"/>
    <x v="2"/>
    <s v="Returning"/>
    <x v="1"/>
    <s v="Trail Boots"/>
    <n v="1"/>
    <n v="145.34"/>
    <n v="0.05"/>
    <n v="77.89"/>
    <x v="1027"/>
    <n v="77.89"/>
    <n v="60.183000000000007"/>
    <n v="0.43587812244247609"/>
  </r>
  <r>
    <n v="910"/>
    <d v="2026-06-10T00:00:00"/>
    <n v="2026"/>
    <x v="5"/>
    <x v="1"/>
    <x v="2"/>
    <x v="16"/>
    <x v="0"/>
    <s v="Business"/>
    <x v="2"/>
    <s v="Insulated Bottle"/>
    <n v="1"/>
    <n v="35.950000000000003"/>
    <n v="0.1"/>
    <n v="13.63"/>
    <x v="1028"/>
    <n v="13.63"/>
    <n v="18.725000000000001"/>
    <n v="0.57873589862463293"/>
  </r>
  <r>
    <n v="938"/>
    <d v="2026-06-10T00:00:00"/>
    <n v="2026"/>
    <x v="5"/>
    <x v="1"/>
    <x v="3"/>
    <x v="13"/>
    <x v="2"/>
    <s v="Business"/>
    <x v="4"/>
    <s v="Training Mat"/>
    <n v="1"/>
    <n v="51.09"/>
    <n v="0"/>
    <n v="22.4"/>
    <x v="1029"/>
    <n v="22.4"/>
    <n v="28.690000000000005"/>
    <n v="0.56155803484047762"/>
  </r>
  <r>
    <n v="1079"/>
    <d v="2026-06-10T00:00:00"/>
    <n v="2026"/>
    <x v="5"/>
    <x v="1"/>
    <x v="1"/>
    <x v="14"/>
    <x v="2"/>
    <s v="Returning"/>
    <x v="3"/>
    <s v="Trail Tent 2P"/>
    <n v="2"/>
    <n v="198.69"/>
    <n v="0.15"/>
    <n v="104.25"/>
    <x v="1030"/>
    <n v="208.5"/>
    <n v="129.27299999999997"/>
    <n v="0.38272153191640534"/>
  </r>
  <r>
    <n v="1662"/>
    <d v="2026-06-10T00:00:00"/>
    <n v="2026"/>
    <x v="5"/>
    <x v="1"/>
    <x v="1"/>
    <x v="6"/>
    <x v="2"/>
    <s v="New"/>
    <x v="0"/>
    <s v="Commuter Helmet"/>
    <n v="3"/>
    <n v="83.45"/>
    <n v="0"/>
    <n v="43.73"/>
    <x v="1031"/>
    <n v="131.19"/>
    <n v="119.16000000000003"/>
    <n v="0.47597363690832839"/>
  </r>
  <r>
    <n v="2748"/>
    <d v="2026-06-10T00:00:00"/>
    <n v="2026"/>
    <x v="5"/>
    <x v="1"/>
    <x v="2"/>
    <x v="2"/>
    <x v="0"/>
    <s v="New"/>
    <x v="4"/>
    <s v="Resistance Band Set"/>
    <n v="2"/>
    <n v="40.86"/>
    <n v="0"/>
    <n v="14.59"/>
    <x v="1032"/>
    <n v="29.18"/>
    <n v="52.54"/>
    <n v="0.64292706803720023"/>
  </r>
  <r>
    <n v="3354"/>
    <d v="2026-06-10T00:00:00"/>
    <n v="2026"/>
    <x v="5"/>
    <x v="1"/>
    <x v="1"/>
    <x v="6"/>
    <x v="2"/>
    <s v="New"/>
    <x v="3"/>
    <s v="Portable Camp Stove"/>
    <n v="1"/>
    <n v="82.21"/>
    <n v="0.05"/>
    <n v="39.04"/>
    <x v="1033"/>
    <n v="39.04"/>
    <n v="39.059499999999993"/>
    <n v="0.50012484074802011"/>
  </r>
  <r>
    <n v="3532"/>
    <d v="2026-06-10T00:00:00"/>
    <n v="2026"/>
    <x v="5"/>
    <x v="1"/>
    <x v="2"/>
    <x v="10"/>
    <x v="3"/>
    <s v="Business"/>
    <x v="4"/>
    <s v="Recovery Roller"/>
    <n v="1"/>
    <n v="35.93"/>
    <n v="0.1"/>
    <n v="13.52"/>
    <x v="1034"/>
    <n v="13.52"/>
    <n v="18.817000000000004"/>
    <n v="0.58190308315551853"/>
  </r>
  <r>
    <n v="3636"/>
    <d v="2026-06-10T00:00:00"/>
    <n v="2026"/>
    <x v="5"/>
    <x v="1"/>
    <x v="0"/>
    <x v="0"/>
    <x v="3"/>
    <s v="New"/>
    <x v="2"/>
    <s v="Travel Backpack 35L"/>
    <n v="2"/>
    <n v="164.77"/>
    <n v="0"/>
    <n v="89.07"/>
    <x v="1035"/>
    <n v="178.14"/>
    <n v="151.40000000000003"/>
    <n v="0.45942829398555568"/>
  </r>
  <r>
    <n v="3810"/>
    <d v="2026-06-10T00:00:00"/>
    <n v="2026"/>
    <x v="5"/>
    <x v="1"/>
    <x v="2"/>
    <x v="2"/>
    <x v="1"/>
    <s v="Business"/>
    <x v="2"/>
    <s v="Packing Cube Set"/>
    <n v="4"/>
    <n v="47.36"/>
    <n v="0.1"/>
    <n v="18.87"/>
    <x v="1036"/>
    <n v="75.48"/>
    <n v="95.016000000000005"/>
    <n v="0.55729166666666663"/>
  </r>
  <r>
    <n v="4137"/>
    <d v="2026-06-10T00:00:00"/>
    <n v="2026"/>
    <x v="5"/>
    <x v="1"/>
    <x v="3"/>
    <x v="8"/>
    <x v="0"/>
    <s v="Returning"/>
    <x v="1"/>
    <s v="Hiking Daypack 20L"/>
    <n v="1"/>
    <n v="90.7"/>
    <n v="0"/>
    <n v="44.18"/>
    <x v="1037"/>
    <n v="44.18"/>
    <n v="46.52"/>
    <n v="0.51289966923925034"/>
  </r>
  <r>
    <n v="4303"/>
    <d v="2026-06-10T00:00:00"/>
    <n v="2026"/>
    <x v="5"/>
    <x v="1"/>
    <x v="2"/>
    <x v="10"/>
    <x v="3"/>
    <s v="Returning"/>
    <x v="2"/>
    <s v="Packing Cube Set"/>
    <n v="1"/>
    <n v="45.59"/>
    <n v="0"/>
    <n v="18.57"/>
    <x v="1038"/>
    <n v="18.57"/>
    <n v="27.020000000000003"/>
    <n v="0.59267383198069756"/>
  </r>
  <r>
    <n v="4991"/>
    <d v="2026-06-10T00:00:00"/>
    <n v="2026"/>
    <x v="5"/>
    <x v="1"/>
    <x v="3"/>
    <x v="4"/>
    <x v="0"/>
    <s v="New"/>
    <x v="1"/>
    <s v="Trail Boots"/>
    <n v="3"/>
    <n v="146.55000000000001"/>
    <n v="0.1"/>
    <n v="79.59"/>
    <x v="1039"/>
    <n v="238.77"/>
    <n v="156.91500000000005"/>
    <n v="0.39656544978960545"/>
  </r>
  <r>
    <n v="39"/>
    <d v="2026-06-11T00:00:00"/>
    <n v="2026"/>
    <x v="5"/>
    <x v="1"/>
    <x v="3"/>
    <x v="8"/>
    <x v="3"/>
    <s v="Business"/>
    <x v="0"/>
    <s v="Compact Repair Kit"/>
    <n v="4"/>
    <n v="40.33"/>
    <n v="0.1"/>
    <n v="17.170000000000002"/>
    <x v="1040"/>
    <n v="68.680000000000007"/>
    <n v="76.507999999999981"/>
    <n v="0.52695815081136177"/>
  </r>
  <r>
    <n v="206"/>
    <d v="2026-06-11T00:00:00"/>
    <n v="2026"/>
    <x v="5"/>
    <x v="1"/>
    <x v="0"/>
    <x v="0"/>
    <x v="2"/>
    <s v="New"/>
    <x v="0"/>
    <s v="Trail Bike Light"/>
    <n v="2"/>
    <n v="51.83"/>
    <n v="0.1"/>
    <n v="23.1"/>
    <x v="1041"/>
    <n v="46.2"/>
    <n v="47.093999999999994"/>
    <n v="0.50479130490706792"/>
  </r>
  <r>
    <n v="397"/>
    <d v="2026-06-11T00:00:00"/>
    <n v="2026"/>
    <x v="5"/>
    <x v="1"/>
    <x v="3"/>
    <x v="8"/>
    <x v="0"/>
    <s v="Business"/>
    <x v="3"/>
    <s v="Compact Sleeping Bag"/>
    <n v="2"/>
    <n v="121.19"/>
    <n v="0.05"/>
    <n v="58.91"/>
    <x v="1042"/>
    <n v="117.82"/>
    <n v="112.441"/>
    <n v="0.48831977625390321"/>
  </r>
  <r>
    <n v="763"/>
    <d v="2026-06-11T00:00:00"/>
    <n v="2026"/>
    <x v="5"/>
    <x v="1"/>
    <x v="3"/>
    <x v="13"/>
    <x v="2"/>
    <s v="New"/>
    <x v="1"/>
    <s v="Summit Backpack 45L"/>
    <n v="1"/>
    <n v="154.09"/>
    <n v="0"/>
    <n v="77.37"/>
    <x v="1043"/>
    <n v="77.37"/>
    <n v="76.72"/>
    <n v="0.49789084301382308"/>
  </r>
  <r>
    <n v="1059"/>
    <d v="2026-06-11T00:00:00"/>
    <n v="2026"/>
    <x v="5"/>
    <x v="1"/>
    <x v="0"/>
    <x v="0"/>
    <x v="0"/>
    <s v="New"/>
    <x v="0"/>
    <s v="Commuter Helmet"/>
    <n v="1"/>
    <n v="80.64"/>
    <n v="0.05"/>
    <n v="43.85"/>
    <x v="1044"/>
    <n v="43.85"/>
    <n v="32.757999999999988"/>
    <n v="0.42760547201336668"/>
  </r>
  <r>
    <n v="1332"/>
    <d v="2026-06-11T00:00:00"/>
    <n v="2026"/>
    <x v="5"/>
    <x v="1"/>
    <x v="1"/>
    <x v="12"/>
    <x v="3"/>
    <s v="Returning"/>
    <x v="1"/>
    <s v="Hiking Daypack 20L"/>
    <n v="1"/>
    <n v="94.01"/>
    <n v="0.15"/>
    <n v="46.12"/>
    <x v="1045"/>
    <n v="46.12"/>
    <n v="33.788500000000006"/>
    <n v="0.42283987310486376"/>
  </r>
  <r>
    <n v="1447"/>
    <d v="2026-06-11T00:00:00"/>
    <n v="2026"/>
    <x v="5"/>
    <x v="1"/>
    <x v="1"/>
    <x v="6"/>
    <x v="0"/>
    <s v="Returning"/>
    <x v="0"/>
    <s v="Trail Bike Light"/>
    <n v="1"/>
    <n v="51.09"/>
    <n v="0"/>
    <n v="22.78"/>
    <x v="1029"/>
    <n v="22.78"/>
    <n v="28.310000000000002"/>
    <n v="0.55412018007437858"/>
  </r>
  <r>
    <n v="2990"/>
    <d v="2026-06-11T00:00:00"/>
    <n v="2026"/>
    <x v="5"/>
    <x v="1"/>
    <x v="1"/>
    <x v="6"/>
    <x v="3"/>
    <s v="Returning"/>
    <x v="1"/>
    <s v="Trail Boots"/>
    <n v="1"/>
    <n v="146.66"/>
    <n v="0"/>
    <n v="78.709999999999994"/>
    <x v="1046"/>
    <n v="78.709999999999994"/>
    <n v="67.95"/>
    <n v="0.4633165143870176"/>
  </r>
  <r>
    <n v="3769"/>
    <d v="2026-06-11T00:00:00"/>
    <n v="2026"/>
    <x v="5"/>
    <x v="1"/>
    <x v="1"/>
    <x v="12"/>
    <x v="2"/>
    <s v="New"/>
    <x v="3"/>
    <s v="Trail Tent 2P"/>
    <n v="2"/>
    <n v="199.03"/>
    <n v="0"/>
    <n v="104.7"/>
    <x v="1047"/>
    <n v="209.4"/>
    <n v="188.66"/>
    <n v="0.47394865095714211"/>
  </r>
  <r>
    <n v="4152"/>
    <d v="2026-06-11T00:00:00"/>
    <n v="2026"/>
    <x v="5"/>
    <x v="1"/>
    <x v="2"/>
    <x v="2"/>
    <x v="0"/>
    <s v="Returning"/>
    <x v="0"/>
    <s v="Compact Repair Kit"/>
    <n v="5"/>
    <n v="41.18"/>
    <n v="0.05"/>
    <n v="16.87"/>
    <x v="1048"/>
    <n v="84.350000000000009"/>
    <n v="111.25499999999998"/>
    <n v="0.56877380435060443"/>
  </r>
  <r>
    <n v="4242"/>
    <d v="2026-06-11T00:00:00"/>
    <n v="2026"/>
    <x v="5"/>
    <x v="1"/>
    <x v="1"/>
    <x v="12"/>
    <x v="2"/>
    <s v="Business"/>
    <x v="1"/>
    <s v="Trail Boots"/>
    <n v="2"/>
    <n v="141.18"/>
    <n v="0"/>
    <n v="78.66"/>
    <x v="1049"/>
    <n v="157.32"/>
    <n v="125.04000000000002"/>
    <n v="0.44283892902677441"/>
  </r>
  <r>
    <n v="4780"/>
    <d v="2026-06-11T00:00:00"/>
    <n v="2026"/>
    <x v="5"/>
    <x v="1"/>
    <x v="1"/>
    <x v="12"/>
    <x v="2"/>
    <s v="Returning"/>
    <x v="0"/>
    <s v="Commuter Helmet"/>
    <n v="1"/>
    <n v="82.47"/>
    <n v="0.1"/>
    <n v="42.73"/>
    <x v="1050"/>
    <n v="42.73"/>
    <n v="31.493000000000002"/>
    <n v="0.42430243994449163"/>
  </r>
  <r>
    <n v="63"/>
    <d v="2026-06-12T00:00:00"/>
    <n v="2026"/>
    <x v="5"/>
    <x v="1"/>
    <x v="1"/>
    <x v="1"/>
    <x v="3"/>
    <s v="Returning"/>
    <x v="2"/>
    <s v="Travel Backpack 35L"/>
    <n v="1"/>
    <n v="166.91"/>
    <n v="0"/>
    <n v="85.58"/>
    <x v="1051"/>
    <n v="85.58"/>
    <n v="81.33"/>
    <n v="0.48726858786172189"/>
  </r>
  <r>
    <n v="190"/>
    <d v="2026-06-12T00:00:00"/>
    <n v="2026"/>
    <x v="5"/>
    <x v="1"/>
    <x v="0"/>
    <x v="0"/>
    <x v="2"/>
    <s v="Business"/>
    <x v="2"/>
    <s v="Packing Cube Set"/>
    <n v="1"/>
    <n v="45.99"/>
    <n v="0"/>
    <n v="18.579999999999998"/>
    <x v="1052"/>
    <n v="18.579999999999998"/>
    <n v="27.410000000000004"/>
    <n v="0.59599913024570561"/>
  </r>
  <r>
    <n v="268"/>
    <d v="2026-06-12T00:00:00"/>
    <n v="2026"/>
    <x v="5"/>
    <x v="1"/>
    <x v="3"/>
    <x v="13"/>
    <x v="2"/>
    <s v="Business"/>
    <x v="4"/>
    <s v="Recovery Roller"/>
    <n v="1"/>
    <n v="37.01"/>
    <n v="0.05"/>
    <n v="14.18"/>
    <x v="1053"/>
    <n v="14.18"/>
    <n v="20.979499999999994"/>
    <n v="0.59669506107879799"/>
  </r>
  <r>
    <n v="691"/>
    <d v="2026-06-12T00:00:00"/>
    <n v="2026"/>
    <x v="5"/>
    <x v="1"/>
    <x v="3"/>
    <x v="8"/>
    <x v="3"/>
    <s v="Business"/>
    <x v="1"/>
    <s v="Trail Boots"/>
    <n v="5"/>
    <n v="140.9"/>
    <n v="0"/>
    <n v="80.16"/>
    <x v="1054"/>
    <n v="400.79999999999995"/>
    <n v="303.70000000000005"/>
    <n v="0.43108587650816188"/>
  </r>
  <r>
    <n v="810"/>
    <d v="2026-06-12T00:00:00"/>
    <n v="2026"/>
    <x v="5"/>
    <x v="1"/>
    <x v="1"/>
    <x v="12"/>
    <x v="2"/>
    <s v="New"/>
    <x v="4"/>
    <s v="Recovery Roller"/>
    <n v="3"/>
    <n v="36.659999999999997"/>
    <n v="0"/>
    <n v="13.55"/>
    <x v="1055"/>
    <n v="40.650000000000006"/>
    <n v="69.329999999999984"/>
    <n v="0.63038734315330047"/>
  </r>
  <r>
    <n v="855"/>
    <d v="2026-06-12T00:00:00"/>
    <n v="2026"/>
    <x v="5"/>
    <x v="1"/>
    <x v="1"/>
    <x v="6"/>
    <x v="0"/>
    <s v="Business"/>
    <x v="2"/>
    <s v="Insulated Bottle"/>
    <n v="1"/>
    <n v="36.299999999999997"/>
    <n v="0.1"/>
    <n v="13.69"/>
    <x v="1056"/>
    <n v="13.69"/>
    <n v="18.980000000000004"/>
    <n v="0.58096112641567199"/>
  </r>
  <r>
    <n v="1612"/>
    <d v="2026-06-12T00:00:00"/>
    <n v="2026"/>
    <x v="5"/>
    <x v="1"/>
    <x v="2"/>
    <x v="16"/>
    <x v="0"/>
    <s v="New"/>
    <x v="3"/>
    <s v="Compact Sleeping Bag"/>
    <n v="2"/>
    <n v="120.64"/>
    <n v="0"/>
    <n v="61.66"/>
    <x v="1057"/>
    <n v="123.32"/>
    <n v="117.96000000000001"/>
    <n v="0.48889257294429711"/>
  </r>
  <r>
    <n v="1704"/>
    <d v="2026-06-12T00:00:00"/>
    <n v="2026"/>
    <x v="5"/>
    <x v="1"/>
    <x v="2"/>
    <x v="16"/>
    <x v="0"/>
    <s v="Returning"/>
    <x v="2"/>
    <s v="Packing Cube Set"/>
    <n v="1"/>
    <n v="47.07"/>
    <n v="0"/>
    <n v="18.7"/>
    <x v="1058"/>
    <n v="18.7"/>
    <n v="28.37"/>
    <n v="0.60271935415338862"/>
  </r>
  <r>
    <n v="1857"/>
    <d v="2026-06-12T00:00:00"/>
    <n v="2026"/>
    <x v="5"/>
    <x v="1"/>
    <x v="2"/>
    <x v="3"/>
    <x v="3"/>
    <s v="Business"/>
    <x v="1"/>
    <s v="Summit Backpack 45L"/>
    <n v="2"/>
    <n v="154.94"/>
    <n v="0.05"/>
    <n v="77.260000000000005"/>
    <x v="1059"/>
    <n v="154.52000000000001"/>
    <n v="139.86599999999996"/>
    <n v="0.47511090880680457"/>
  </r>
  <r>
    <n v="1888"/>
    <d v="2026-06-12T00:00:00"/>
    <n v="2026"/>
    <x v="5"/>
    <x v="1"/>
    <x v="1"/>
    <x v="12"/>
    <x v="0"/>
    <s v="Returning"/>
    <x v="2"/>
    <s v="Packing Cube Set"/>
    <n v="1"/>
    <n v="45.97"/>
    <n v="0.05"/>
    <n v="18.41"/>
    <x v="1060"/>
    <n v="18.41"/>
    <n v="25.261499999999995"/>
    <n v="0.57844360738696854"/>
  </r>
  <r>
    <n v="2683"/>
    <d v="2026-06-12T00:00:00"/>
    <n v="2026"/>
    <x v="5"/>
    <x v="1"/>
    <x v="3"/>
    <x v="8"/>
    <x v="0"/>
    <s v="Returning"/>
    <x v="3"/>
    <s v="Trail Tent 2P"/>
    <n v="1"/>
    <n v="198.64"/>
    <n v="0.05"/>
    <n v="101.89"/>
    <x v="1061"/>
    <n v="101.89"/>
    <n v="86.817999999999969"/>
    <n v="0.46006528605040581"/>
  </r>
  <r>
    <n v="4211"/>
    <d v="2026-06-12T00:00:00"/>
    <n v="2026"/>
    <x v="5"/>
    <x v="1"/>
    <x v="2"/>
    <x v="3"/>
    <x v="0"/>
    <s v="New"/>
    <x v="2"/>
    <s v="Travel Backpack 35L"/>
    <n v="5"/>
    <n v="168.57"/>
    <n v="0"/>
    <n v="88.65"/>
    <x v="1062"/>
    <n v="443.25"/>
    <n v="399.59999999999991"/>
    <n v="0.47410571276027758"/>
  </r>
  <r>
    <n v="4353"/>
    <d v="2026-06-12T00:00:00"/>
    <n v="2026"/>
    <x v="5"/>
    <x v="1"/>
    <x v="1"/>
    <x v="6"/>
    <x v="2"/>
    <s v="New"/>
    <x v="2"/>
    <s v="Insulated Bottle"/>
    <n v="1"/>
    <n v="36.65"/>
    <n v="0"/>
    <n v="13.97"/>
    <x v="663"/>
    <n v="13.97"/>
    <n v="22.68"/>
    <n v="0.61882673942701227"/>
  </r>
  <r>
    <n v="5020"/>
    <d v="2026-06-12T00:00:00"/>
    <n v="2026"/>
    <x v="5"/>
    <x v="1"/>
    <x v="2"/>
    <x v="5"/>
    <x v="2"/>
    <s v="Returning"/>
    <x v="2"/>
    <s v="Insulated Bottle"/>
    <n v="2"/>
    <n v="35.450000000000003"/>
    <n v="0.05"/>
    <n v="13.39"/>
    <x v="1063"/>
    <n v="26.78"/>
    <n v="40.575000000000003"/>
    <n v="0.60240516665429444"/>
  </r>
  <r>
    <n v="564"/>
    <d v="2026-06-13T00:00:00"/>
    <n v="2026"/>
    <x v="5"/>
    <x v="1"/>
    <x v="2"/>
    <x v="5"/>
    <x v="2"/>
    <s v="New"/>
    <x v="2"/>
    <s v="Packing Cube Set"/>
    <n v="3"/>
    <n v="45.82"/>
    <n v="0.1"/>
    <n v="18.61"/>
    <x v="1064"/>
    <n v="55.83"/>
    <n v="67.884000000000015"/>
    <n v="0.54871720258014456"/>
  </r>
  <r>
    <n v="736"/>
    <d v="2026-06-13T00:00:00"/>
    <n v="2026"/>
    <x v="5"/>
    <x v="1"/>
    <x v="3"/>
    <x v="13"/>
    <x v="2"/>
    <s v="Business"/>
    <x v="1"/>
    <s v="Summit Backpack 45L"/>
    <n v="1"/>
    <n v="152.78"/>
    <n v="0"/>
    <n v="78.540000000000006"/>
    <x v="1065"/>
    <n v="78.540000000000006"/>
    <n v="74.239999999999995"/>
    <n v="0.48592747741851022"/>
  </r>
  <r>
    <n v="1300"/>
    <d v="2026-06-13T00:00:00"/>
    <n v="2026"/>
    <x v="5"/>
    <x v="1"/>
    <x v="1"/>
    <x v="6"/>
    <x v="0"/>
    <s v="New"/>
    <x v="0"/>
    <s v="Trail Bike Light"/>
    <n v="1"/>
    <n v="49.76"/>
    <n v="0.05"/>
    <n v="22.58"/>
    <x v="1066"/>
    <n v="22.58"/>
    <n v="24.692"/>
    <n v="0.52233880521238796"/>
  </r>
  <r>
    <n v="1948"/>
    <d v="2026-06-13T00:00:00"/>
    <n v="2026"/>
    <x v="5"/>
    <x v="1"/>
    <x v="3"/>
    <x v="8"/>
    <x v="2"/>
    <s v="New"/>
    <x v="1"/>
    <s v="Summit Backpack 45L"/>
    <n v="1"/>
    <n v="157.6"/>
    <n v="0.05"/>
    <n v="79.34"/>
    <x v="1067"/>
    <n v="79.34"/>
    <n v="70.38"/>
    <n v="0.47007747795885652"/>
  </r>
  <r>
    <n v="2272"/>
    <d v="2026-06-13T00:00:00"/>
    <n v="2026"/>
    <x v="5"/>
    <x v="1"/>
    <x v="3"/>
    <x v="8"/>
    <x v="0"/>
    <s v="Returning"/>
    <x v="4"/>
    <s v="Weighted Vest"/>
    <n v="1"/>
    <n v="125.01"/>
    <n v="0.15"/>
    <n v="70.39"/>
    <x v="1068"/>
    <n v="70.39"/>
    <n v="35.868499999999997"/>
    <n v="0.33755887764272974"/>
  </r>
  <r>
    <n v="2680"/>
    <d v="2026-06-13T00:00:00"/>
    <n v="2026"/>
    <x v="5"/>
    <x v="1"/>
    <x v="1"/>
    <x v="14"/>
    <x v="0"/>
    <s v="Returning"/>
    <x v="1"/>
    <s v="Hiking Daypack 20L"/>
    <n v="1"/>
    <n v="93.59"/>
    <n v="0.15"/>
    <n v="46.48"/>
    <x v="1069"/>
    <n v="46.48"/>
    <n v="33.071500000000007"/>
    <n v="0.41572440494522422"/>
  </r>
  <r>
    <n v="4178"/>
    <d v="2026-06-13T00:00:00"/>
    <n v="2026"/>
    <x v="5"/>
    <x v="1"/>
    <x v="2"/>
    <x v="2"/>
    <x v="2"/>
    <s v="Returning"/>
    <x v="1"/>
    <s v="Trail Boots"/>
    <n v="4"/>
    <n v="143.9"/>
    <n v="0.05"/>
    <n v="79.709999999999994"/>
    <x v="1070"/>
    <n v="318.83999999999997"/>
    <n v="227.98000000000008"/>
    <n v="0.41691964448996022"/>
  </r>
  <r>
    <n v="4272"/>
    <d v="2026-06-13T00:00:00"/>
    <n v="2026"/>
    <x v="5"/>
    <x v="1"/>
    <x v="3"/>
    <x v="7"/>
    <x v="3"/>
    <s v="Returning"/>
    <x v="3"/>
    <s v="Trail Tent 2P"/>
    <n v="4"/>
    <n v="190.97"/>
    <n v="0"/>
    <n v="103.36"/>
    <x v="1071"/>
    <n v="413.44"/>
    <n v="350.44"/>
    <n v="0.45876315651673039"/>
  </r>
  <r>
    <n v="4713"/>
    <d v="2026-06-13T00:00:00"/>
    <n v="2026"/>
    <x v="5"/>
    <x v="1"/>
    <x v="3"/>
    <x v="13"/>
    <x v="2"/>
    <s v="Business"/>
    <x v="4"/>
    <s v="Recovery Roller"/>
    <n v="1"/>
    <n v="35.78"/>
    <n v="0"/>
    <n v="14"/>
    <x v="1072"/>
    <n v="14"/>
    <n v="21.78"/>
    <n v="0.60871995528228062"/>
  </r>
  <r>
    <n v="5166"/>
    <d v="2026-06-13T00:00:00"/>
    <n v="2026"/>
    <x v="5"/>
    <x v="1"/>
    <x v="3"/>
    <x v="7"/>
    <x v="3"/>
    <s v="New"/>
    <x v="3"/>
    <s v="Compact Sleeping Bag"/>
    <n v="3"/>
    <n v="125.25"/>
    <n v="0.05"/>
    <n v="58.95"/>
    <x v="1073"/>
    <n v="176.85000000000002"/>
    <n v="180.11249999999995"/>
    <n v="0.50456980775291516"/>
  </r>
  <r>
    <n v="486"/>
    <d v="2026-06-14T00:00:00"/>
    <n v="2026"/>
    <x v="5"/>
    <x v="1"/>
    <x v="0"/>
    <x v="9"/>
    <x v="1"/>
    <s v="Business"/>
    <x v="1"/>
    <s v="Trekking Poles"/>
    <n v="8"/>
    <n v="72.36"/>
    <n v="0.1"/>
    <n v="32.229999999999997"/>
    <x v="1074"/>
    <n v="257.83999999999997"/>
    <n v="263.15199999999999"/>
    <n v="0.5050979669553467"/>
  </r>
  <r>
    <n v="1507"/>
    <d v="2026-06-14T00:00:00"/>
    <n v="2026"/>
    <x v="5"/>
    <x v="1"/>
    <x v="0"/>
    <x v="15"/>
    <x v="2"/>
    <s v="Returning"/>
    <x v="2"/>
    <s v="Travel Backpack 35L"/>
    <n v="1"/>
    <n v="162.51"/>
    <n v="0"/>
    <n v="88.29"/>
    <x v="1075"/>
    <n v="88.29"/>
    <n v="74.219999999999985"/>
    <n v="0.45671035628576695"/>
  </r>
  <r>
    <n v="1821"/>
    <d v="2026-06-14T00:00:00"/>
    <n v="2026"/>
    <x v="5"/>
    <x v="1"/>
    <x v="0"/>
    <x v="15"/>
    <x v="2"/>
    <s v="Business"/>
    <x v="1"/>
    <s v="Trekking Poles"/>
    <n v="3"/>
    <n v="70.52"/>
    <n v="0"/>
    <n v="33.119999999999997"/>
    <x v="1076"/>
    <n v="99.359999999999985"/>
    <n v="112.20000000000002"/>
    <n v="0.53034600113442998"/>
  </r>
  <r>
    <n v="2588"/>
    <d v="2026-06-14T00:00:00"/>
    <n v="2026"/>
    <x v="5"/>
    <x v="1"/>
    <x v="3"/>
    <x v="8"/>
    <x v="3"/>
    <s v="Returning"/>
    <x v="1"/>
    <s v="Hiking Daypack 20L"/>
    <n v="1"/>
    <n v="90.28"/>
    <n v="0"/>
    <n v="46.04"/>
    <x v="1077"/>
    <n v="46.04"/>
    <n v="44.24"/>
    <n v="0.4900310146211786"/>
  </r>
  <r>
    <n v="2815"/>
    <d v="2026-06-14T00:00:00"/>
    <n v="2026"/>
    <x v="5"/>
    <x v="1"/>
    <x v="3"/>
    <x v="13"/>
    <x v="3"/>
    <s v="New"/>
    <x v="3"/>
    <s v="Alpine Tent 4P"/>
    <n v="2"/>
    <n v="342.25"/>
    <n v="0"/>
    <n v="196.86"/>
    <x v="1078"/>
    <n v="393.72"/>
    <n v="290.77999999999997"/>
    <n v="0.42480642804967128"/>
  </r>
  <r>
    <n v="3258"/>
    <d v="2026-06-14T00:00:00"/>
    <n v="2026"/>
    <x v="5"/>
    <x v="1"/>
    <x v="1"/>
    <x v="1"/>
    <x v="0"/>
    <s v="Business"/>
    <x v="0"/>
    <s v="Trail Bike Light"/>
    <n v="6"/>
    <n v="50.92"/>
    <n v="0.05"/>
    <n v="22.87"/>
    <x v="1079"/>
    <n v="137.22"/>
    <n v="153.02399999999997"/>
    <n v="0.52722536899987593"/>
  </r>
  <r>
    <n v="3361"/>
    <d v="2026-06-14T00:00:00"/>
    <n v="2026"/>
    <x v="5"/>
    <x v="1"/>
    <x v="0"/>
    <x v="0"/>
    <x v="2"/>
    <s v="Returning"/>
    <x v="2"/>
    <s v="Insulated Bottle"/>
    <n v="5"/>
    <n v="36.72"/>
    <n v="0.15"/>
    <n v="13.2"/>
    <x v="1080"/>
    <n v="66"/>
    <n v="90.06"/>
    <n v="0.57708573625528647"/>
  </r>
  <r>
    <n v="3629"/>
    <d v="2026-06-14T00:00:00"/>
    <n v="2026"/>
    <x v="5"/>
    <x v="1"/>
    <x v="0"/>
    <x v="15"/>
    <x v="0"/>
    <s v="New"/>
    <x v="3"/>
    <s v="Alpine Tent 4P"/>
    <n v="4"/>
    <n v="348.96"/>
    <n v="0.15"/>
    <n v="197.02"/>
    <x v="1081"/>
    <n v="788.08"/>
    <n v="398.3839999999999"/>
    <n v="0.3357741996385899"/>
  </r>
  <r>
    <n v="3750"/>
    <d v="2026-06-14T00:00:00"/>
    <n v="2026"/>
    <x v="5"/>
    <x v="1"/>
    <x v="0"/>
    <x v="0"/>
    <x v="0"/>
    <s v="Returning"/>
    <x v="1"/>
    <s v="Trekking Poles"/>
    <n v="1"/>
    <n v="71.28"/>
    <n v="0"/>
    <n v="31.92"/>
    <x v="1082"/>
    <n v="31.92"/>
    <n v="39.36"/>
    <n v="0.55218855218855212"/>
  </r>
  <r>
    <n v="5088"/>
    <d v="2026-06-14T00:00:00"/>
    <n v="2026"/>
    <x v="5"/>
    <x v="1"/>
    <x v="1"/>
    <x v="12"/>
    <x v="0"/>
    <s v="New"/>
    <x v="2"/>
    <s v="Travel Backpack 35L"/>
    <n v="1"/>
    <n v="160.99"/>
    <n v="0.05"/>
    <n v="89.15"/>
    <x v="1083"/>
    <n v="89.15"/>
    <n v="63.790500000000009"/>
    <n v="0.41709357560619981"/>
  </r>
  <r>
    <n v="1450"/>
    <d v="2026-06-15T00:00:00"/>
    <n v="2026"/>
    <x v="5"/>
    <x v="1"/>
    <x v="1"/>
    <x v="14"/>
    <x v="0"/>
    <s v="Returning"/>
    <x v="4"/>
    <s v="Weighted Vest"/>
    <n v="1"/>
    <n v="124.19"/>
    <n v="0.05"/>
    <n v="67.209999999999994"/>
    <x v="1084"/>
    <n v="67.209999999999994"/>
    <n v="50.770499999999998"/>
    <n v="0.43032958836417884"/>
  </r>
  <r>
    <n v="2330"/>
    <d v="2026-06-15T00:00:00"/>
    <n v="2026"/>
    <x v="5"/>
    <x v="1"/>
    <x v="1"/>
    <x v="1"/>
    <x v="0"/>
    <s v="New"/>
    <x v="2"/>
    <s v="Insulated Bottle"/>
    <n v="2"/>
    <n v="36.11"/>
    <n v="0.05"/>
    <n v="13.29"/>
    <x v="1085"/>
    <n v="26.58"/>
    <n v="42.028999999999996"/>
    <n v="0.6125872698917052"/>
  </r>
  <r>
    <n v="4655"/>
    <d v="2026-06-15T00:00:00"/>
    <n v="2026"/>
    <x v="5"/>
    <x v="1"/>
    <x v="0"/>
    <x v="0"/>
    <x v="1"/>
    <s v="Business"/>
    <x v="4"/>
    <s v="Resistance Band Set"/>
    <n v="4"/>
    <n v="40.909999999999997"/>
    <n v="0.05"/>
    <n v="14.42"/>
    <x v="1086"/>
    <n v="57.68"/>
    <n v="97.777999999999963"/>
    <n v="0.62896730949838531"/>
  </r>
  <r>
    <n v="137"/>
    <d v="2026-06-16T00:00:00"/>
    <n v="2026"/>
    <x v="5"/>
    <x v="1"/>
    <x v="1"/>
    <x v="6"/>
    <x v="0"/>
    <s v="Returning"/>
    <x v="1"/>
    <s v="Trail Boots"/>
    <n v="5"/>
    <n v="141.66999999999999"/>
    <n v="0.1"/>
    <n v="80.59"/>
    <x v="1087"/>
    <n v="402.95000000000005"/>
    <n v="234.56499999999994"/>
    <n v="0.36793644071119885"/>
  </r>
  <r>
    <n v="141"/>
    <d v="2026-06-16T00:00:00"/>
    <n v="2026"/>
    <x v="5"/>
    <x v="1"/>
    <x v="3"/>
    <x v="7"/>
    <x v="0"/>
    <s v="Returning"/>
    <x v="2"/>
    <s v="Packing Cube Set"/>
    <n v="1"/>
    <n v="47.53"/>
    <n v="0.05"/>
    <n v="18.5"/>
    <x v="1088"/>
    <n v="18.5"/>
    <n v="26.653500000000001"/>
    <n v="0.59028646727274736"/>
  </r>
  <r>
    <n v="335"/>
    <d v="2026-06-16T00:00:00"/>
    <n v="2026"/>
    <x v="5"/>
    <x v="1"/>
    <x v="3"/>
    <x v="8"/>
    <x v="0"/>
    <s v="Returning"/>
    <x v="2"/>
    <s v="Travel Backpack 35L"/>
    <n v="3"/>
    <n v="163.65"/>
    <n v="0.15"/>
    <n v="85.8"/>
    <x v="1089"/>
    <n v="257.39999999999998"/>
    <n v="159.90750000000003"/>
    <n v="0.38318865584730688"/>
  </r>
  <r>
    <n v="498"/>
    <d v="2026-06-16T00:00:00"/>
    <n v="2026"/>
    <x v="5"/>
    <x v="1"/>
    <x v="0"/>
    <x v="15"/>
    <x v="1"/>
    <s v="Business"/>
    <x v="2"/>
    <s v="Carry-On Duffel"/>
    <n v="5"/>
    <n v="130.94999999999999"/>
    <n v="0.15"/>
    <n v="68.47"/>
    <x v="1090"/>
    <n v="342.35"/>
    <n v="214.1875"/>
    <n v="0.38485726478449339"/>
  </r>
  <r>
    <n v="2611"/>
    <d v="2026-06-16T00:00:00"/>
    <n v="2026"/>
    <x v="5"/>
    <x v="1"/>
    <x v="3"/>
    <x v="13"/>
    <x v="0"/>
    <s v="Returning"/>
    <x v="2"/>
    <s v="Travel Backpack 35L"/>
    <n v="5"/>
    <n v="160.82"/>
    <n v="0"/>
    <n v="90.14"/>
    <x v="1091"/>
    <n v="450.7"/>
    <n v="353.39999999999992"/>
    <n v="0.43949757492849145"/>
  </r>
  <r>
    <n v="3197"/>
    <d v="2026-06-16T00:00:00"/>
    <n v="2026"/>
    <x v="5"/>
    <x v="1"/>
    <x v="1"/>
    <x v="12"/>
    <x v="2"/>
    <s v="New"/>
    <x v="0"/>
    <s v="Compact Repair Kit"/>
    <n v="3"/>
    <n v="40.51"/>
    <n v="0"/>
    <n v="16.940000000000001"/>
    <x v="1092"/>
    <n v="50.820000000000007"/>
    <n v="70.709999999999994"/>
    <n v="0.58183164650703523"/>
  </r>
  <r>
    <n v="4668"/>
    <d v="2026-06-16T00:00:00"/>
    <n v="2026"/>
    <x v="5"/>
    <x v="1"/>
    <x v="1"/>
    <x v="11"/>
    <x v="0"/>
    <s v="Business"/>
    <x v="0"/>
    <s v="Commuter Helmet"/>
    <n v="1"/>
    <n v="81.08"/>
    <n v="0"/>
    <n v="41.52"/>
    <x v="1093"/>
    <n v="41.52"/>
    <n v="39.559999999999995"/>
    <n v="0.48791317217562896"/>
  </r>
  <r>
    <n v="4994"/>
    <d v="2026-06-16T00:00:00"/>
    <n v="2026"/>
    <x v="5"/>
    <x v="1"/>
    <x v="2"/>
    <x v="10"/>
    <x v="1"/>
    <s v="Business"/>
    <x v="1"/>
    <s v="Summit Backpack 45L"/>
    <n v="4"/>
    <n v="150.43"/>
    <n v="0.1"/>
    <n v="77.650000000000006"/>
    <x v="1094"/>
    <n v="310.60000000000002"/>
    <n v="230.94799999999998"/>
    <n v="0.42645896577957998"/>
  </r>
  <r>
    <n v="512"/>
    <d v="2026-06-17T00:00:00"/>
    <n v="2026"/>
    <x v="5"/>
    <x v="1"/>
    <x v="1"/>
    <x v="12"/>
    <x v="3"/>
    <s v="Returning"/>
    <x v="3"/>
    <s v="Trail Tent 2P"/>
    <n v="1"/>
    <n v="192.42"/>
    <n v="0"/>
    <n v="103.31"/>
    <x v="1095"/>
    <n v="103.31"/>
    <n v="89.109999999999985"/>
    <n v="0.46310154869556175"/>
  </r>
  <r>
    <n v="717"/>
    <d v="2026-06-17T00:00:00"/>
    <n v="2026"/>
    <x v="5"/>
    <x v="1"/>
    <x v="3"/>
    <x v="7"/>
    <x v="1"/>
    <s v="Business"/>
    <x v="3"/>
    <s v="Alpine Tent 4P"/>
    <n v="10"/>
    <n v="333.14"/>
    <n v="0.15"/>
    <n v="194.52"/>
    <x v="1096"/>
    <n v="1945.2"/>
    <n v="886.48999999999955"/>
    <n v="0.31306039856057677"/>
  </r>
  <r>
    <n v="952"/>
    <d v="2026-06-17T00:00:00"/>
    <n v="2026"/>
    <x v="5"/>
    <x v="1"/>
    <x v="0"/>
    <x v="0"/>
    <x v="0"/>
    <s v="Business"/>
    <x v="3"/>
    <s v="Portable Camp Stove"/>
    <n v="1"/>
    <n v="79.900000000000006"/>
    <n v="0.05"/>
    <n v="40.19"/>
    <x v="1097"/>
    <n v="40.19"/>
    <n v="35.715000000000003"/>
    <n v="0.47052236348066667"/>
  </r>
  <r>
    <n v="1081"/>
    <d v="2026-06-17T00:00:00"/>
    <n v="2026"/>
    <x v="5"/>
    <x v="1"/>
    <x v="3"/>
    <x v="13"/>
    <x v="0"/>
    <s v="Returning"/>
    <x v="0"/>
    <s v="Trail Bike Light"/>
    <n v="1"/>
    <n v="51.12"/>
    <n v="0"/>
    <n v="22.43"/>
    <x v="1098"/>
    <n v="22.43"/>
    <n v="28.689999999999998"/>
    <n v="0.56122848200312991"/>
  </r>
  <r>
    <n v="2043"/>
    <d v="2026-06-17T00:00:00"/>
    <n v="2026"/>
    <x v="5"/>
    <x v="1"/>
    <x v="1"/>
    <x v="6"/>
    <x v="0"/>
    <s v="New"/>
    <x v="1"/>
    <s v="Hiking Daypack 20L"/>
    <n v="2"/>
    <n v="90.33"/>
    <n v="0"/>
    <n v="46.3"/>
    <x v="1099"/>
    <n v="92.6"/>
    <n v="88.06"/>
    <n v="0.48743496069965686"/>
  </r>
  <r>
    <n v="4040"/>
    <d v="2026-06-17T00:00:00"/>
    <n v="2026"/>
    <x v="5"/>
    <x v="1"/>
    <x v="3"/>
    <x v="7"/>
    <x v="0"/>
    <s v="Business"/>
    <x v="2"/>
    <s v="Insulated Bottle"/>
    <n v="2"/>
    <n v="36.799999999999997"/>
    <n v="0.05"/>
    <n v="13.94"/>
    <x v="1100"/>
    <n v="27.88"/>
    <n v="42.039999999999992"/>
    <n v="0.60125858123569798"/>
  </r>
  <r>
    <n v="2295"/>
    <d v="2026-06-18T00:00:00"/>
    <n v="2026"/>
    <x v="5"/>
    <x v="1"/>
    <x v="1"/>
    <x v="11"/>
    <x v="3"/>
    <s v="New"/>
    <x v="2"/>
    <s v="Packing Cube Set"/>
    <n v="1"/>
    <n v="45.7"/>
    <n v="0.1"/>
    <n v="18.600000000000001"/>
    <x v="492"/>
    <n v="18.600000000000001"/>
    <n v="22.53"/>
    <n v="0.5477753464624362"/>
  </r>
  <r>
    <n v="2670"/>
    <d v="2026-06-18T00:00:00"/>
    <n v="2026"/>
    <x v="5"/>
    <x v="1"/>
    <x v="2"/>
    <x v="5"/>
    <x v="3"/>
    <s v="Returning"/>
    <x v="2"/>
    <s v="Travel Backpack 35L"/>
    <n v="3"/>
    <n v="162.30000000000001"/>
    <n v="0.1"/>
    <n v="86.43"/>
    <x v="1101"/>
    <n v="259.29000000000002"/>
    <n v="178.92000000000002"/>
    <n v="0.40829739166153217"/>
  </r>
  <r>
    <n v="2777"/>
    <d v="2026-06-18T00:00:00"/>
    <n v="2026"/>
    <x v="5"/>
    <x v="1"/>
    <x v="1"/>
    <x v="14"/>
    <x v="1"/>
    <s v="Business"/>
    <x v="1"/>
    <s v="Trekking Poles"/>
    <n v="5"/>
    <n v="72.37"/>
    <n v="0.2"/>
    <n v="32.840000000000003"/>
    <x v="1102"/>
    <n v="164.20000000000002"/>
    <n v="125.28"/>
    <n v="0.43277601215973466"/>
  </r>
  <r>
    <n v="2780"/>
    <d v="2026-06-18T00:00:00"/>
    <n v="2026"/>
    <x v="5"/>
    <x v="1"/>
    <x v="2"/>
    <x v="3"/>
    <x v="0"/>
    <s v="New"/>
    <x v="4"/>
    <s v="Recovery Roller"/>
    <n v="2"/>
    <n v="35.61"/>
    <n v="0.15"/>
    <n v="13.96"/>
    <x v="1103"/>
    <n v="27.92"/>
    <n v="32.616999999999997"/>
    <n v="0.53879445628293432"/>
  </r>
  <r>
    <n v="3209"/>
    <d v="2026-06-18T00:00:00"/>
    <n v="2026"/>
    <x v="5"/>
    <x v="1"/>
    <x v="3"/>
    <x v="13"/>
    <x v="0"/>
    <s v="Returning"/>
    <x v="2"/>
    <s v="Carry-On Duffel"/>
    <n v="2"/>
    <n v="133.12"/>
    <n v="0"/>
    <n v="67.02"/>
    <x v="1104"/>
    <n v="134.04"/>
    <n v="132.20000000000002"/>
    <n v="0.4965444711538462"/>
  </r>
  <r>
    <n v="3414"/>
    <d v="2026-06-18T00:00:00"/>
    <n v="2026"/>
    <x v="5"/>
    <x v="1"/>
    <x v="0"/>
    <x v="15"/>
    <x v="3"/>
    <s v="Returning"/>
    <x v="0"/>
    <s v="Trail Bike Light"/>
    <n v="1"/>
    <n v="51.23"/>
    <n v="0.05"/>
    <n v="23.12"/>
    <x v="1105"/>
    <n v="23.12"/>
    <n v="25.548499999999994"/>
    <n v="0.5249494025909982"/>
  </r>
  <r>
    <n v="3846"/>
    <d v="2026-06-18T00:00:00"/>
    <n v="2026"/>
    <x v="5"/>
    <x v="1"/>
    <x v="1"/>
    <x v="12"/>
    <x v="0"/>
    <s v="Business"/>
    <x v="1"/>
    <s v="Hiking Daypack 20L"/>
    <n v="1"/>
    <n v="93.5"/>
    <n v="0"/>
    <n v="46.63"/>
    <x v="1106"/>
    <n v="46.63"/>
    <n v="46.87"/>
    <n v="0.50128342245989299"/>
  </r>
  <r>
    <n v="4120"/>
    <d v="2026-06-18T00:00:00"/>
    <n v="2026"/>
    <x v="5"/>
    <x v="1"/>
    <x v="3"/>
    <x v="4"/>
    <x v="2"/>
    <s v="Returning"/>
    <x v="4"/>
    <s v="Resistance Band Set"/>
    <n v="3"/>
    <n v="41.16"/>
    <n v="0"/>
    <n v="14.79"/>
    <x v="1107"/>
    <n v="44.37"/>
    <n v="79.109999999999985"/>
    <n v="0.64067055393586003"/>
  </r>
  <r>
    <n v="4217"/>
    <d v="2026-06-18T00:00:00"/>
    <n v="2026"/>
    <x v="5"/>
    <x v="1"/>
    <x v="1"/>
    <x v="12"/>
    <x v="3"/>
    <s v="New"/>
    <x v="4"/>
    <s v="Resistance Band Set"/>
    <n v="1"/>
    <n v="39.74"/>
    <n v="0.05"/>
    <n v="14.39"/>
    <x v="1108"/>
    <n v="14.39"/>
    <n v="23.363"/>
    <n v="0.6188382380208195"/>
  </r>
  <r>
    <n v="4786"/>
    <d v="2026-06-18T00:00:00"/>
    <n v="2026"/>
    <x v="5"/>
    <x v="1"/>
    <x v="3"/>
    <x v="7"/>
    <x v="0"/>
    <s v="Returning"/>
    <x v="2"/>
    <s v="Packing Cube Set"/>
    <n v="3"/>
    <n v="46.79"/>
    <n v="0.1"/>
    <n v="18.25"/>
    <x v="1109"/>
    <n v="54.75"/>
    <n v="71.583000000000013"/>
    <n v="0.56662154781411034"/>
  </r>
  <r>
    <n v="23"/>
    <d v="2026-06-19T00:00:00"/>
    <n v="2026"/>
    <x v="5"/>
    <x v="1"/>
    <x v="3"/>
    <x v="13"/>
    <x v="1"/>
    <s v="Business"/>
    <x v="1"/>
    <s v="Hiking Daypack 20L"/>
    <n v="4"/>
    <n v="91.74"/>
    <n v="0.2"/>
    <n v="44.74"/>
    <x v="1110"/>
    <n v="178.96"/>
    <n v="114.60799999999998"/>
    <n v="0.39039677349029861"/>
  </r>
  <r>
    <n v="99"/>
    <d v="2026-06-19T00:00:00"/>
    <n v="2026"/>
    <x v="5"/>
    <x v="1"/>
    <x v="3"/>
    <x v="13"/>
    <x v="0"/>
    <s v="New"/>
    <x v="4"/>
    <s v="Recovery Roller"/>
    <n v="1"/>
    <n v="36.28"/>
    <n v="0.1"/>
    <n v="13.8"/>
    <x v="1111"/>
    <n v="13.8"/>
    <n v="18.852"/>
    <n v="0.5773612642410878"/>
  </r>
  <r>
    <n v="269"/>
    <d v="2026-06-19T00:00:00"/>
    <n v="2026"/>
    <x v="5"/>
    <x v="1"/>
    <x v="3"/>
    <x v="13"/>
    <x v="1"/>
    <s v="Returning"/>
    <x v="1"/>
    <s v="Trekking Poles"/>
    <n v="3"/>
    <n v="73.02"/>
    <n v="0.1"/>
    <n v="32.69"/>
    <x v="1112"/>
    <n v="98.07"/>
    <n v="99.084000000000003"/>
    <n v="0.50257159377948202"/>
  </r>
  <r>
    <n v="1772"/>
    <d v="2026-06-19T00:00:00"/>
    <n v="2026"/>
    <x v="5"/>
    <x v="1"/>
    <x v="3"/>
    <x v="4"/>
    <x v="0"/>
    <s v="New"/>
    <x v="1"/>
    <s v="Summit Backpack 45L"/>
    <n v="4"/>
    <n v="153.38"/>
    <n v="0"/>
    <n v="76.92"/>
    <x v="1113"/>
    <n v="307.68"/>
    <n v="305.83999999999997"/>
    <n v="0.49850045638283996"/>
  </r>
  <r>
    <n v="1906"/>
    <d v="2026-06-19T00:00:00"/>
    <n v="2026"/>
    <x v="5"/>
    <x v="1"/>
    <x v="3"/>
    <x v="8"/>
    <x v="3"/>
    <s v="Returning"/>
    <x v="3"/>
    <s v="Compact Sleeping Bag"/>
    <n v="2"/>
    <n v="125.5"/>
    <n v="0"/>
    <n v="61.67"/>
    <x v="1114"/>
    <n v="123.34"/>
    <n v="127.66"/>
    <n v="0.50860557768924297"/>
  </r>
  <r>
    <n v="2473"/>
    <d v="2026-06-19T00:00:00"/>
    <n v="2026"/>
    <x v="5"/>
    <x v="1"/>
    <x v="0"/>
    <x v="0"/>
    <x v="1"/>
    <s v="Returning"/>
    <x v="0"/>
    <s v="Commuter Helmet"/>
    <n v="3"/>
    <n v="80.75"/>
    <n v="0.15"/>
    <n v="42.81"/>
    <x v="1115"/>
    <n v="128.43"/>
    <n v="77.482499999999987"/>
    <n v="0.37628847204516475"/>
  </r>
  <r>
    <n v="2549"/>
    <d v="2026-06-19T00:00:00"/>
    <n v="2026"/>
    <x v="5"/>
    <x v="1"/>
    <x v="3"/>
    <x v="13"/>
    <x v="1"/>
    <s v="Returning"/>
    <x v="4"/>
    <s v="Recovery Roller"/>
    <n v="8"/>
    <n v="36.15"/>
    <n v="0.05"/>
    <n v="13.55"/>
    <x v="1116"/>
    <n v="108.4"/>
    <n v="166.33999999999995"/>
    <n v="0.60544514814005956"/>
  </r>
  <r>
    <n v="3341"/>
    <d v="2026-06-19T00:00:00"/>
    <n v="2026"/>
    <x v="5"/>
    <x v="1"/>
    <x v="0"/>
    <x v="15"/>
    <x v="0"/>
    <s v="New"/>
    <x v="1"/>
    <s v="Trail Boots"/>
    <n v="2"/>
    <n v="143.1"/>
    <n v="0"/>
    <n v="78.11"/>
    <x v="1117"/>
    <n v="156.22"/>
    <n v="129.97999999999999"/>
    <n v="0.45415793151642209"/>
  </r>
  <r>
    <n v="3351"/>
    <d v="2026-06-19T00:00:00"/>
    <n v="2026"/>
    <x v="5"/>
    <x v="1"/>
    <x v="1"/>
    <x v="1"/>
    <x v="3"/>
    <s v="New"/>
    <x v="3"/>
    <s v="Compact Sleeping Bag"/>
    <n v="4"/>
    <n v="123.89"/>
    <n v="0"/>
    <n v="59.42"/>
    <x v="1118"/>
    <n v="237.68"/>
    <n v="257.88"/>
    <n v="0.5203809831301961"/>
  </r>
  <r>
    <n v="3366"/>
    <d v="2026-06-19T00:00:00"/>
    <n v="2026"/>
    <x v="5"/>
    <x v="1"/>
    <x v="1"/>
    <x v="11"/>
    <x v="0"/>
    <s v="Business"/>
    <x v="2"/>
    <s v="Carry-On Duffel"/>
    <n v="1"/>
    <n v="135.41999999999999"/>
    <n v="0.05"/>
    <n v="68.180000000000007"/>
    <x v="1119"/>
    <n v="68.180000000000007"/>
    <n v="60.468999999999966"/>
    <n v="0.47003085915941811"/>
  </r>
  <r>
    <n v="3691"/>
    <d v="2026-06-19T00:00:00"/>
    <n v="2026"/>
    <x v="5"/>
    <x v="1"/>
    <x v="1"/>
    <x v="6"/>
    <x v="2"/>
    <s v="Returning"/>
    <x v="1"/>
    <s v="Hiking Daypack 20L"/>
    <n v="1"/>
    <n v="93.48"/>
    <n v="0.05"/>
    <n v="44.31"/>
    <x v="1120"/>
    <n v="44.31"/>
    <n v="44.495999999999995"/>
    <n v="0.50104722653874734"/>
  </r>
  <r>
    <n v="3909"/>
    <d v="2026-06-19T00:00:00"/>
    <n v="2026"/>
    <x v="5"/>
    <x v="1"/>
    <x v="1"/>
    <x v="1"/>
    <x v="3"/>
    <s v="Returning"/>
    <x v="1"/>
    <s v="Summit Backpack 45L"/>
    <n v="1"/>
    <n v="156.05000000000001"/>
    <n v="0.05"/>
    <n v="81.28"/>
    <x v="1121"/>
    <n v="81.28"/>
    <n v="66.967500000000001"/>
    <n v="0.45172768512116562"/>
  </r>
  <r>
    <n v="4862"/>
    <d v="2026-06-19T00:00:00"/>
    <n v="2026"/>
    <x v="5"/>
    <x v="1"/>
    <x v="1"/>
    <x v="6"/>
    <x v="0"/>
    <s v="Returning"/>
    <x v="4"/>
    <s v="Recovery Roller"/>
    <n v="1"/>
    <n v="36.74"/>
    <n v="0"/>
    <n v="14.15"/>
    <x v="1122"/>
    <n v="14.15"/>
    <n v="22.590000000000003"/>
    <n v="0.61486118671747425"/>
  </r>
  <r>
    <n v="5096"/>
    <d v="2026-06-19T00:00:00"/>
    <n v="2026"/>
    <x v="5"/>
    <x v="1"/>
    <x v="0"/>
    <x v="15"/>
    <x v="0"/>
    <s v="Returning"/>
    <x v="3"/>
    <s v="Trail Tent 2P"/>
    <n v="2"/>
    <n v="199.28"/>
    <n v="0"/>
    <n v="102.85"/>
    <x v="1123"/>
    <n v="205.7"/>
    <n v="192.86"/>
    <n v="0.48389201124046571"/>
  </r>
  <r>
    <n v="5112"/>
    <d v="2026-06-19T00:00:00"/>
    <n v="2026"/>
    <x v="5"/>
    <x v="1"/>
    <x v="0"/>
    <x v="0"/>
    <x v="3"/>
    <s v="Returning"/>
    <x v="4"/>
    <s v="Recovery Roller"/>
    <n v="2"/>
    <n v="37.04"/>
    <n v="0.05"/>
    <n v="13.76"/>
    <x v="1124"/>
    <n v="27.52"/>
    <n v="42.855999999999995"/>
    <n v="0.60895759918153913"/>
  </r>
  <r>
    <n v="501"/>
    <d v="2026-06-20T00:00:00"/>
    <n v="2026"/>
    <x v="5"/>
    <x v="1"/>
    <x v="3"/>
    <x v="4"/>
    <x v="0"/>
    <s v="New"/>
    <x v="3"/>
    <s v="Portable Camp Stove"/>
    <n v="2"/>
    <n v="80.95"/>
    <n v="0.1"/>
    <n v="39.44"/>
    <x v="1125"/>
    <n v="78.88"/>
    <n v="66.830000000000013"/>
    <n v="0.45865074462974409"/>
  </r>
  <r>
    <n v="540"/>
    <d v="2026-06-20T00:00:00"/>
    <n v="2026"/>
    <x v="5"/>
    <x v="1"/>
    <x v="0"/>
    <x v="9"/>
    <x v="3"/>
    <s v="Returning"/>
    <x v="1"/>
    <s v="Summit Backpack 45L"/>
    <n v="1"/>
    <n v="151.46"/>
    <n v="0.05"/>
    <n v="77.98"/>
    <x v="1126"/>
    <n v="77.98"/>
    <n v="65.906999999999996"/>
    <n v="0.45804693961233467"/>
  </r>
  <r>
    <n v="2255"/>
    <d v="2026-06-20T00:00:00"/>
    <n v="2026"/>
    <x v="5"/>
    <x v="1"/>
    <x v="0"/>
    <x v="9"/>
    <x v="0"/>
    <s v="Business"/>
    <x v="1"/>
    <s v="Hiking Daypack 20L"/>
    <n v="5"/>
    <n v="90.1"/>
    <n v="0"/>
    <n v="44.32"/>
    <x v="1127"/>
    <n v="221.6"/>
    <n v="228.9"/>
    <n v="0.50810210876803552"/>
  </r>
  <r>
    <n v="3126"/>
    <d v="2026-06-20T00:00:00"/>
    <n v="2026"/>
    <x v="5"/>
    <x v="1"/>
    <x v="0"/>
    <x v="0"/>
    <x v="3"/>
    <s v="Business"/>
    <x v="1"/>
    <s v="Summit Backpack 45L"/>
    <n v="1"/>
    <n v="155.69"/>
    <n v="0.1"/>
    <n v="79.42"/>
    <x v="1128"/>
    <n v="79.42"/>
    <n v="60.701000000000008"/>
    <n v="0.43320415926235184"/>
  </r>
  <r>
    <n v="3223"/>
    <d v="2026-06-20T00:00:00"/>
    <n v="2026"/>
    <x v="5"/>
    <x v="1"/>
    <x v="1"/>
    <x v="14"/>
    <x v="2"/>
    <s v="Returning"/>
    <x v="4"/>
    <s v="Training Mat"/>
    <n v="1"/>
    <n v="50.11"/>
    <n v="0.05"/>
    <n v="21.38"/>
    <x v="1129"/>
    <n v="21.38"/>
    <n v="26.224499999999995"/>
    <n v="0.55088279469377888"/>
  </r>
  <r>
    <n v="3260"/>
    <d v="2026-06-20T00:00:00"/>
    <n v="2026"/>
    <x v="5"/>
    <x v="1"/>
    <x v="2"/>
    <x v="2"/>
    <x v="2"/>
    <s v="Returning"/>
    <x v="1"/>
    <s v="Trail Boots"/>
    <n v="1"/>
    <n v="142.55000000000001"/>
    <n v="0.1"/>
    <n v="79.709999999999994"/>
    <x v="1130"/>
    <n v="79.709999999999994"/>
    <n v="48.585000000000022"/>
    <n v="0.37869753302934656"/>
  </r>
  <r>
    <n v="3404"/>
    <d v="2026-06-20T00:00:00"/>
    <n v="2026"/>
    <x v="5"/>
    <x v="1"/>
    <x v="3"/>
    <x v="8"/>
    <x v="0"/>
    <s v="New"/>
    <x v="3"/>
    <s v="Trail Tent 2P"/>
    <n v="3"/>
    <n v="191.11"/>
    <n v="0.05"/>
    <n v="102.82"/>
    <x v="1131"/>
    <n v="308.45999999999998"/>
    <n v="236.20350000000002"/>
    <n v="0.43366867800026992"/>
  </r>
  <r>
    <n v="4267"/>
    <d v="2026-06-20T00:00:00"/>
    <n v="2026"/>
    <x v="5"/>
    <x v="1"/>
    <x v="3"/>
    <x v="13"/>
    <x v="1"/>
    <s v="Business"/>
    <x v="0"/>
    <s v="Compact Repair Kit"/>
    <n v="6"/>
    <n v="40.229999999999997"/>
    <n v="0.15"/>
    <n v="17.079999999999998"/>
    <x v="1132"/>
    <n v="102.47999999999999"/>
    <n v="102.69300000000001"/>
    <n v="0.50051907414718322"/>
  </r>
  <r>
    <n v="5082"/>
    <d v="2026-06-20T00:00:00"/>
    <n v="2026"/>
    <x v="5"/>
    <x v="1"/>
    <x v="1"/>
    <x v="11"/>
    <x v="0"/>
    <s v="Business"/>
    <x v="0"/>
    <s v="Commuter Helmet"/>
    <n v="2"/>
    <n v="81.489999999999995"/>
    <n v="0"/>
    <n v="42.15"/>
    <x v="1133"/>
    <n v="84.3"/>
    <n v="78.679999999999993"/>
    <n v="0.48275862068965514"/>
  </r>
  <r>
    <n v="5108"/>
    <d v="2026-06-20T00:00:00"/>
    <n v="2026"/>
    <x v="5"/>
    <x v="1"/>
    <x v="1"/>
    <x v="6"/>
    <x v="1"/>
    <s v="Business"/>
    <x v="2"/>
    <s v="Travel Backpack 35L"/>
    <n v="8"/>
    <n v="162.71"/>
    <n v="0.2"/>
    <n v="85.27"/>
    <x v="1134"/>
    <n v="682.16"/>
    <n v="359.18400000000008"/>
    <n v="0.34492348349824847"/>
  </r>
  <r>
    <n v="1105"/>
    <d v="2026-06-21T00:00:00"/>
    <n v="2026"/>
    <x v="5"/>
    <x v="1"/>
    <x v="2"/>
    <x v="5"/>
    <x v="3"/>
    <s v="Returning"/>
    <x v="2"/>
    <s v="Insulated Bottle"/>
    <n v="1"/>
    <n v="36.479999999999997"/>
    <n v="0.1"/>
    <n v="13.9"/>
    <x v="1135"/>
    <n v="13.9"/>
    <n v="18.932000000000002"/>
    <n v="0.57663255360623789"/>
  </r>
  <r>
    <n v="2757"/>
    <d v="2026-06-21T00:00:00"/>
    <n v="2026"/>
    <x v="5"/>
    <x v="1"/>
    <x v="1"/>
    <x v="6"/>
    <x v="1"/>
    <s v="Business"/>
    <x v="2"/>
    <s v="Carry-On Duffel"/>
    <n v="6"/>
    <n v="136.65"/>
    <n v="0.15"/>
    <n v="68.56"/>
    <x v="1136"/>
    <n v="411.36"/>
    <n v="285.55500000000006"/>
    <n v="0.4097415036266977"/>
  </r>
  <r>
    <n v="3325"/>
    <d v="2026-06-21T00:00:00"/>
    <n v="2026"/>
    <x v="5"/>
    <x v="1"/>
    <x v="2"/>
    <x v="2"/>
    <x v="0"/>
    <s v="New"/>
    <x v="0"/>
    <s v="Trail Bike Light"/>
    <n v="4"/>
    <n v="50.57"/>
    <n v="0"/>
    <n v="21.85"/>
    <x v="1137"/>
    <n v="87.4"/>
    <n v="114.88"/>
    <n v="0.56792564761716435"/>
  </r>
  <r>
    <n v="4070"/>
    <d v="2026-06-21T00:00:00"/>
    <n v="2026"/>
    <x v="5"/>
    <x v="1"/>
    <x v="3"/>
    <x v="8"/>
    <x v="0"/>
    <s v="New"/>
    <x v="0"/>
    <s v="Cycling Pack 12L"/>
    <n v="3"/>
    <n v="103.72"/>
    <n v="0"/>
    <n v="50.34"/>
    <x v="1138"/>
    <n v="151.02000000000001"/>
    <n v="160.13999999999996"/>
    <n v="0.51465483995372152"/>
  </r>
  <r>
    <n v="4339"/>
    <d v="2026-06-21T00:00:00"/>
    <n v="2026"/>
    <x v="5"/>
    <x v="1"/>
    <x v="2"/>
    <x v="16"/>
    <x v="3"/>
    <s v="Returning"/>
    <x v="2"/>
    <s v="Carry-On Duffel"/>
    <n v="1"/>
    <n v="132.49"/>
    <n v="0"/>
    <n v="67.09"/>
    <x v="1139"/>
    <n v="67.09"/>
    <n v="65.400000000000006"/>
    <n v="0.49362216016303118"/>
  </r>
  <r>
    <n v="731"/>
    <d v="2026-06-22T00:00:00"/>
    <n v="2026"/>
    <x v="5"/>
    <x v="1"/>
    <x v="2"/>
    <x v="3"/>
    <x v="0"/>
    <s v="New"/>
    <x v="3"/>
    <s v="Portable Camp Stove"/>
    <n v="2"/>
    <n v="80.650000000000006"/>
    <n v="0"/>
    <n v="39.18"/>
    <x v="1140"/>
    <n v="78.36"/>
    <n v="82.940000000000012"/>
    <n v="0.51419714817110973"/>
  </r>
  <r>
    <n v="1362"/>
    <d v="2026-06-22T00:00:00"/>
    <n v="2026"/>
    <x v="5"/>
    <x v="1"/>
    <x v="1"/>
    <x v="1"/>
    <x v="2"/>
    <s v="New"/>
    <x v="4"/>
    <s v="Recovery Roller"/>
    <n v="1"/>
    <n v="35.409999999999997"/>
    <n v="0.05"/>
    <n v="13.9"/>
    <x v="1141"/>
    <n v="13.9"/>
    <n v="19.7395"/>
    <n v="0.58679528530447833"/>
  </r>
  <r>
    <n v="1512"/>
    <d v="2026-06-22T00:00:00"/>
    <n v="2026"/>
    <x v="5"/>
    <x v="1"/>
    <x v="0"/>
    <x v="0"/>
    <x v="3"/>
    <s v="Returning"/>
    <x v="4"/>
    <s v="Resistance Band Set"/>
    <n v="3"/>
    <n v="41.01"/>
    <n v="0"/>
    <n v="14.33"/>
    <x v="1142"/>
    <n v="42.99"/>
    <n v="80.039999999999992"/>
    <n v="0.65057303096805652"/>
  </r>
  <r>
    <n v="1647"/>
    <d v="2026-06-22T00:00:00"/>
    <n v="2026"/>
    <x v="5"/>
    <x v="1"/>
    <x v="3"/>
    <x v="8"/>
    <x v="0"/>
    <s v="Business"/>
    <x v="2"/>
    <s v="Insulated Bottle"/>
    <n v="1"/>
    <n v="36.01"/>
    <n v="0"/>
    <n v="13.23"/>
    <x v="1143"/>
    <n v="13.23"/>
    <n v="22.779999999999998"/>
    <n v="0.63260205498472644"/>
  </r>
  <r>
    <n v="2358"/>
    <d v="2026-06-22T00:00:00"/>
    <n v="2026"/>
    <x v="5"/>
    <x v="1"/>
    <x v="0"/>
    <x v="0"/>
    <x v="3"/>
    <s v="Returning"/>
    <x v="4"/>
    <s v="Training Mat"/>
    <n v="2"/>
    <n v="50.21"/>
    <n v="0.05"/>
    <n v="21.74"/>
    <x v="1144"/>
    <n v="43.48"/>
    <n v="51.919000000000004"/>
    <n v="0.54423002337550708"/>
  </r>
  <r>
    <n v="2366"/>
    <d v="2026-06-22T00:00:00"/>
    <n v="2026"/>
    <x v="5"/>
    <x v="1"/>
    <x v="2"/>
    <x v="10"/>
    <x v="3"/>
    <s v="Returning"/>
    <x v="0"/>
    <s v="Cycling Pack 12L"/>
    <n v="3"/>
    <n v="100.3"/>
    <n v="0"/>
    <n v="49.26"/>
    <x v="1145"/>
    <n v="147.78"/>
    <n v="153.11999999999998"/>
    <n v="0.5088733798604187"/>
  </r>
  <r>
    <n v="3481"/>
    <d v="2026-06-22T00:00:00"/>
    <n v="2026"/>
    <x v="5"/>
    <x v="1"/>
    <x v="3"/>
    <x v="8"/>
    <x v="2"/>
    <s v="New"/>
    <x v="2"/>
    <s v="Packing Cube Set"/>
    <n v="1"/>
    <n v="47.7"/>
    <n v="0.1"/>
    <n v="18.760000000000002"/>
    <x v="1146"/>
    <n v="18.760000000000002"/>
    <n v="24.170000000000005"/>
    <n v="0.56300955043093415"/>
  </r>
  <r>
    <n v="3595"/>
    <d v="2026-06-22T00:00:00"/>
    <n v="2026"/>
    <x v="5"/>
    <x v="1"/>
    <x v="1"/>
    <x v="14"/>
    <x v="0"/>
    <s v="New"/>
    <x v="0"/>
    <s v="Compact Repair Kit"/>
    <n v="2"/>
    <n v="40.94"/>
    <n v="0.1"/>
    <n v="16.88"/>
    <x v="1147"/>
    <n v="33.76"/>
    <n v="39.931999999999995"/>
    <n v="0.54187700157411933"/>
  </r>
  <r>
    <n v="3766"/>
    <d v="2026-06-22T00:00:00"/>
    <n v="2026"/>
    <x v="5"/>
    <x v="1"/>
    <x v="3"/>
    <x v="8"/>
    <x v="2"/>
    <s v="Returning"/>
    <x v="1"/>
    <s v="Hiking Daypack 20L"/>
    <n v="1"/>
    <n v="93.78"/>
    <n v="0"/>
    <n v="46.62"/>
    <x v="159"/>
    <n v="46.62"/>
    <n v="47.160000000000004"/>
    <n v="0.50287907869481774"/>
  </r>
  <r>
    <n v="3933"/>
    <d v="2026-06-22T00:00:00"/>
    <n v="2026"/>
    <x v="5"/>
    <x v="1"/>
    <x v="3"/>
    <x v="4"/>
    <x v="2"/>
    <s v="New"/>
    <x v="4"/>
    <s v="Training Mat"/>
    <n v="2"/>
    <n v="51.42"/>
    <n v="0"/>
    <n v="22.19"/>
    <x v="1148"/>
    <n v="44.38"/>
    <n v="58.46"/>
    <n v="0.56845585375340335"/>
  </r>
  <r>
    <n v="3951"/>
    <d v="2026-06-22T00:00:00"/>
    <n v="2026"/>
    <x v="5"/>
    <x v="1"/>
    <x v="2"/>
    <x v="2"/>
    <x v="2"/>
    <s v="New"/>
    <x v="2"/>
    <s v="Travel Backpack 35L"/>
    <n v="1"/>
    <n v="164.99"/>
    <n v="0.1"/>
    <n v="86.6"/>
    <x v="1149"/>
    <n v="86.6"/>
    <n v="61.89100000000002"/>
    <n v="0.41679967136055396"/>
  </r>
  <r>
    <n v="4078"/>
    <d v="2026-06-22T00:00:00"/>
    <n v="2026"/>
    <x v="5"/>
    <x v="1"/>
    <x v="2"/>
    <x v="5"/>
    <x v="3"/>
    <s v="Returning"/>
    <x v="1"/>
    <s v="Trail Boots"/>
    <n v="1"/>
    <n v="145.65"/>
    <n v="0"/>
    <n v="79.87"/>
    <x v="1150"/>
    <n v="79.87"/>
    <n v="65.78"/>
    <n v="0.45163062135255749"/>
  </r>
  <r>
    <n v="4182"/>
    <d v="2026-06-22T00:00:00"/>
    <n v="2026"/>
    <x v="5"/>
    <x v="1"/>
    <x v="1"/>
    <x v="11"/>
    <x v="0"/>
    <s v="New"/>
    <x v="4"/>
    <s v="Weighted Vest"/>
    <n v="4"/>
    <n v="120.94"/>
    <n v="0.05"/>
    <n v="70.84"/>
    <x v="1151"/>
    <n v="283.36"/>
    <n v="176.21199999999993"/>
    <n v="0.38342631840059871"/>
  </r>
  <r>
    <n v="323"/>
    <d v="2026-06-23T00:00:00"/>
    <n v="2026"/>
    <x v="5"/>
    <x v="1"/>
    <x v="3"/>
    <x v="13"/>
    <x v="0"/>
    <s v="Returning"/>
    <x v="2"/>
    <s v="Insulated Bottle"/>
    <n v="1"/>
    <n v="36.94"/>
    <n v="0"/>
    <n v="13.25"/>
    <x v="1152"/>
    <n v="13.25"/>
    <n v="23.689999999999998"/>
    <n v="0.64131023280996213"/>
  </r>
  <r>
    <n v="544"/>
    <d v="2026-06-23T00:00:00"/>
    <n v="2026"/>
    <x v="5"/>
    <x v="1"/>
    <x v="0"/>
    <x v="15"/>
    <x v="0"/>
    <s v="Business"/>
    <x v="1"/>
    <s v="Hiking Daypack 20L"/>
    <n v="1"/>
    <n v="90.3"/>
    <n v="0.05"/>
    <n v="45.07"/>
    <x v="1153"/>
    <n v="45.07"/>
    <n v="40.714999999999996"/>
    <n v="0.47461677449437545"/>
  </r>
  <r>
    <n v="1570"/>
    <d v="2026-06-23T00:00:00"/>
    <n v="2026"/>
    <x v="5"/>
    <x v="1"/>
    <x v="3"/>
    <x v="13"/>
    <x v="3"/>
    <s v="Returning"/>
    <x v="3"/>
    <s v="Alpine Tent 4P"/>
    <n v="1"/>
    <n v="335.05"/>
    <n v="0"/>
    <n v="191.67"/>
    <x v="1154"/>
    <n v="191.67"/>
    <n v="143.38000000000002"/>
    <n v="0.42793612893597976"/>
  </r>
  <r>
    <n v="1932"/>
    <d v="2026-06-23T00:00:00"/>
    <n v="2026"/>
    <x v="5"/>
    <x v="1"/>
    <x v="3"/>
    <x v="8"/>
    <x v="0"/>
    <s v="New"/>
    <x v="2"/>
    <s v="Insulated Bottle"/>
    <n v="1"/>
    <n v="35.9"/>
    <n v="0.05"/>
    <n v="13.81"/>
    <x v="1155"/>
    <n v="13.81"/>
    <n v="20.294999999999995"/>
    <n v="0.59507403606509301"/>
  </r>
  <r>
    <n v="4352"/>
    <d v="2026-06-23T00:00:00"/>
    <n v="2026"/>
    <x v="5"/>
    <x v="1"/>
    <x v="3"/>
    <x v="13"/>
    <x v="0"/>
    <s v="Returning"/>
    <x v="0"/>
    <s v="Trail Bike Light"/>
    <n v="6"/>
    <n v="51.34"/>
    <n v="0.1"/>
    <n v="22.47"/>
    <x v="1156"/>
    <n v="134.82"/>
    <n v="142.41600000000005"/>
    <n v="0.51369951954291659"/>
  </r>
  <r>
    <n v="4561"/>
    <d v="2026-06-23T00:00:00"/>
    <n v="2026"/>
    <x v="5"/>
    <x v="1"/>
    <x v="0"/>
    <x v="0"/>
    <x v="2"/>
    <s v="Returning"/>
    <x v="1"/>
    <s v="Summit Backpack 45L"/>
    <n v="1"/>
    <n v="157.91"/>
    <n v="0"/>
    <n v="77.12"/>
    <x v="1157"/>
    <n v="77.12"/>
    <n v="80.789999999999992"/>
    <n v="0.51162054334747642"/>
  </r>
  <r>
    <n v="4741"/>
    <d v="2026-06-23T00:00:00"/>
    <n v="2026"/>
    <x v="5"/>
    <x v="1"/>
    <x v="3"/>
    <x v="13"/>
    <x v="0"/>
    <s v="New"/>
    <x v="0"/>
    <s v="Compact Repair Kit"/>
    <n v="3"/>
    <n v="41.09"/>
    <n v="0.05"/>
    <n v="16.809999999999999"/>
    <x v="1158"/>
    <n v="50.429999999999993"/>
    <n v="66.676500000000019"/>
    <n v="0.569366346018368"/>
  </r>
  <r>
    <n v="4882"/>
    <d v="2026-06-23T00:00:00"/>
    <n v="2026"/>
    <x v="5"/>
    <x v="1"/>
    <x v="1"/>
    <x v="12"/>
    <x v="0"/>
    <s v="Returning"/>
    <x v="3"/>
    <s v="Compact Sleeping Bag"/>
    <n v="2"/>
    <n v="120.18"/>
    <n v="0.05"/>
    <n v="59.4"/>
    <x v="1159"/>
    <n v="118.8"/>
    <n v="109.54200000000002"/>
    <n v="0.47972777675591882"/>
  </r>
  <r>
    <n v="4885"/>
    <d v="2026-06-23T00:00:00"/>
    <n v="2026"/>
    <x v="5"/>
    <x v="1"/>
    <x v="3"/>
    <x v="13"/>
    <x v="3"/>
    <s v="New"/>
    <x v="3"/>
    <s v="Trail Tent 2P"/>
    <n v="1"/>
    <n v="198.1"/>
    <n v="0.1"/>
    <n v="103.46"/>
    <x v="1160"/>
    <n v="103.46"/>
    <n v="74.83"/>
    <n v="0.41970946211228899"/>
  </r>
  <r>
    <n v="4982"/>
    <d v="2026-06-23T00:00:00"/>
    <n v="2026"/>
    <x v="5"/>
    <x v="1"/>
    <x v="2"/>
    <x v="10"/>
    <x v="0"/>
    <s v="Returning"/>
    <x v="2"/>
    <s v="Insulated Bottle"/>
    <n v="1"/>
    <n v="36.700000000000003"/>
    <n v="0.15"/>
    <n v="13.59"/>
    <x v="1161"/>
    <n v="13.59"/>
    <n v="17.605"/>
    <n v="0.56435326174066358"/>
  </r>
  <r>
    <n v="40"/>
    <d v="2026-06-24T00:00:00"/>
    <n v="2026"/>
    <x v="5"/>
    <x v="1"/>
    <x v="3"/>
    <x v="7"/>
    <x v="2"/>
    <s v="New"/>
    <x v="2"/>
    <s v="Travel Backpack 35L"/>
    <n v="1"/>
    <n v="167.23"/>
    <n v="0.05"/>
    <n v="85.14"/>
    <x v="1162"/>
    <n v="85.14"/>
    <n v="73.728499999999983"/>
    <n v="0.46408507665144438"/>
  </r>
  <r>
    <n v="110"/>
    <d v="2026-06-24T00:00:00"/>
    <n v="2026"/>
    <x v="5"/>
    <x v="1"/>
    <x v="1"/>
    <x v="12"/>
    <x v="2"/>
    <s v="Business"/>
    <x v="1"/>
    <s v="Trekking Poles"/>
    <n v="2"/>
    <n v="72.97"/>
    <n v="0"/>
    <n v="31.57"/>
    <x v="1163"/>
    <n v="63.14"/>
    <n v="82.8"/>
    <n v="0.56735644785528294"/>
  </r>
  <r>
    <n v="1169"/>
    <d v="2026-06-24T00:00:00"/>
    <n v="2026"/>
    <x v="5"/>
    <x v="1"/>
    <x v="1"/>
    <x v="11"/>
    <x v="2"/>
    <s v="New"/>
    <x v="0"/>
    <s v="Commuter Helmet"/>
    <n v="3"/>
    <n v="82.91"/>
    <n v="0"/>
    <n v="42.29"/>
    <x v="1164"/>
    <n v="126.87"/>
    <n v="121.85999999999999"/>
    <n v="0.4899288384995778"/>
  </r>
  <r>
    <n v="2211"/>
    <d v="2026-06-24T00:00:00"/>
    <n v="2026"/>
    <x v="5"/>
    <x v="1"/>
    <x v="2"/>
    <x v="10"/>
    <x v="3"/>
    <s v="New"/>
    <x v="4"/>
    <s v="Resistance Band Set"/>
    <n v="2"/>
    <n v="41.25"/>
    <n v="0"/>
    <n v="14.72"/>
    <x v="1003"/>
    <n v="29.44"/>
    <n v="53.06"/>
    <n v="0.64315151515151514"/>
  </r>
  <r>
    <n v="3494"/>
    <d v="2026-06-24T00:00:00"/>
    <n v="2026"/>
    <x v="5"/>
    <x v="1"/>
    <x v="3"/>
    <x v="8"/>
    <x v="1"/>
    <s v="Business"/>
    <x v="3"/>
    <s v="Trail Tent 2P"/>
    <n v="6"/>
    <n v="194.79"/>
    <n v="0.15"/>
    <n v="106.78"/>
    <x v="1165"/>
    <n v="640.68000000000006"/>
    <n v="352.74899999999991"/>
    <n v="0.3550822454347517"/>
  </r>
  <r>
    <n v="3586"/>
    <d v="2026-06-24T00:00:00"/>
    <n v="2026"/>
    <x v="5"/>
    <x v="1"/>
    <x v="0"/>
    <x v="15"/>
    <x v="1"/>
    <s v="Business"/>
    <x v="3"/>
    <s v="Trail Tent 2P"/>
    <n v="6"/>
    <n v="193.13"/>
    <n v="0.15"/>
    <n v="106.49"/>
    <x v="1166"/>
    <n v="638.93999999999994"/>
    <n v="346.02300000000002"/>
    <n v="0.35130558203709178"/>
  </r>
  <r>
    <n v="3660"/>
    <d v="2026-06-24T00:00:00"/>
    <n v="2026"/>
    <x v="5"/>
    <x v="1"/>
    <x v="2"/>
    <x v="3"/>
    <x v="0"/>
    <s v="New"/>
    <x v="0"/>
    <s v="Commuter Helmet"/>
    <n v="1"/>
    <n v="82.7"/>
    <n v="0.05"/>
    <n v="42.16"/>
    <x v="1167"/>
    <n v="42.16"/>
    <n v="36.405000000000001"/>
    <n v="0.46337427607713361"/>
  </r>
  <r>
    <n v="4307"/>
    <d v="2026-06-24T00:00:00"/>
    <n v="2026"/>
    <x v="5"/>
    <x v="1"/>
    <x v="3"/>
    <x v="8"/>
    <x v="0"/>
    <s v="Business"/>
    <x v="0"/>
    <s v="Compact Repair Kit"/>
    <n v="1"/>
    <n v="40.33"/>
    <n v="0"/>
    <n v="16.48"/>
    <x v="1168"/>
    <n v="16.48"/>
    <n v="23.849999999999998"/>
    <n v="0.59137118770146291"/>
  </r>
  <r>
    <n v="5133"/>
    <d v="2026-06-24T00:00:00"/>
    <n v="2026"/>
    <x v="5"/>
    <x v="1"/>
    <x v="0"/>
    <x v="0"/>
    <x v="0"/>
    <s v="Business"/>
    <x v="3"/>
    <s v="Portable Camp Stove"/>
    <n v="1"/>
    <n v="81.99"/>
    <n v="0.15"/>
    <n v="40.29"/>
    <x v="1169"/>
    <n v="40.29"/>
    <n v="29.401499999999992"/>
    <n v="0.4218807171606293"/>
  </r>
  <r>
    <n v="472"/>
    <d v="2026-06-25T00:00:00"/>
    <n v="2026"/>
    <x v="5"/>
    <x v="1"/>
    <x v="1"/>
    <x v="6"/>
    <x v="2"/>
    <s v="Business"/>
    <x v="2"/>
    <s v="Packing Cube Set"/>
    <n v="3"/>
    <n v="46.29"/>
    <n v="0"/>
    <n v="18.309999999999999"/>
    <x v="1170"/>
    <n v="54.929999999999993"/>
    <n v="83.940000000000012"/>
    <n v="0.60445020522791104"/>
  </r>
  <r>
    <n v="689"/>
    <d v="2026-06-25T00:00:00"/>
    <n v="2026"/>
    <x v="5"/>
    <x v="1"/>
    <x v="3"/>
    <x v="7"/>
    <x v="0"/>
    <s v="New"/>
    <x v="0"/>
    <s v="Compact Repair Kit"/>
    <n v="1"/>
    <n v="39.729999999999997"/>
    <n v="0"/>
    <n v="16.55"/>
    <x v="1171"/>
    <n v="16.55"/>
    <n v="23.179999999999996"/>
    <n v="0.58343820790334755"/>
  </r>
  <r>
    <n v="864"/>
    <d v="2026-06-25T00:00:00"/>
    <n v="2026"/>
    <x v="5"/>
    <x v="1"/>
    <x v="3"/>
    <x v="8"/>
    <x v="0"/>
    <s v="New"/>
    <x v="2"/>
    <s v="Carry-On Duffel"/>
    <n v="4"/>
    <n v="131.02000000000001"/>
    <n v="0.05"/>
    <n v="67.42"/>
    <x v="1172"/>
    <n v="269.68"/>
    <n v="228.19600000000003"/>
    <n v="0.45833902417469413"/>
  </r>
  <r>
    <n v="1163"/>
    <d v="2026-06-25T00:00:00"/>
    <n v="2026"/>
    <x v="5"/>
    <x v="1"/>
    <x v="1"/>
    <x v="12"/>
    <x v="0"/>
    <s v="New"/>
    <x v="2"/>
    <s v="Packing Cube Set"/>
    <n v="2"/>
    <n v="46.69"/>
    <n v="0.05"/>
    <n v="18.23"/>
    <x v="1173"/>
    <n v="36.46"/>
    <n v="52.250999999999998"/>
    <n v="0.58900249123558523"/>
  </r>
  <r>
    <n v="1323"/>
    <d v="2026-06-25T00:00:00"/>
    <n v="2026"/>
    <x v="5"/>
    <x v="1"/>
    <x v="1"/>
    <x v="12"/>
    <x v="0"/>
    <s v="Returning"/>
    <x v="4"/>
    <s v="Resistance Band Set"/>
    <n v="2"/>
    <n v="39.57"/>
    <n v="0.1"/>
    <n v="14.64"/>
    <x v="1174"/>
    <n v="29.28"/>
    <n v="41.945999999999998"/>
    <n v="0.58891416055934631"/>
  </r>
  <r>
    <n v="2098"/>
    <d v="2026-06-25T00:00:00"/>
    <n v="2026"/>
    <x v="5"/>
    <x v="1"/>
    <x v="2"/>
    <x v="2"/>
    <x v="0"/>
    <s v="Returning"/>
    <x v="1"/>
    <s v="Trail Boots"/>
    <n v="1"/>
    <n v="146.46"/>
    <n v="0.15"/>
    <n v="80.760000000000005"/>
    <x v="1175"/>
    <n v="80.760000000000005"/>
    <n v="43.730999999999995"/>
    <n v="0.35127840566787955"/>
  </r>
  <r>
    <n v="2190"/>
    <d v="2026-06-25T00:00:00"/>
    <n v="2026"/>
    <x v="5"/>
    <x v="1"/>
    <x v="1"/>
    <x v="6"/>
    <x v="2"/>
    <s v="Business"/>
    <x v="0"/>
    <s v="Trail Bike Light"/>
    <n v="5"/>
    <n v="50.78"/>
    <n v="0"/>
    <n v="22.68"/>
    <x v="1176"/>
    <n v="113.4"/>
    <n v="140.5"/>
    <n v="0.55336746750689247"/>
  </r>
  <r>
    <n v="2664"/>
    <d v="2026-06-25T00:00:00"/>
    <n v="2026"/>
    <x v="5"/>
    <x v="1"/>
    <x v="2"/>
    <x v="10"/>
    <x v="3"/>
    <s v="Returning"/>
    <x v="2"/>
    <s v="Packing Cube Set"/>
    <n v="3"/>
    <n v="47.61"/>
    <n v="0"/>
    <n v="18.21"/>
    <x v="1177"/>
    <n v="54.63"/>
    <n v="88.199999999999989"/>
    <n v="0.61751732829237549"/>
  </r>
  <r>
    <n v="2992"/>
    <d v="2026-06-25T00:00:00"/>
    <n v="2026"/>
    <x v="5"/>
    <x v="1"/>
    <x v="2"/>
    <x v="16"/>
    <x v="0"/>
    <s v="New"/>
    <x v="0"/>
    <s v="Trail Bike Light"/>
    <n v="1"/>
    <n v="50.75"/>
    <n v="0.1"/>
    <n v="22.94"/>
    <x v="1178"/>
    <n v="22.94"/>
    <n v="22.735000000000003"/>
    <n v="0.49775588396278053"/>
  </r>
  <r>
    <n v="3120"/>
    <d v="2026-06-25T00:00:00"/>
    <n v="2026"/>
    <x v="5"/>
    <x v="1"/>
    <x v="2"/>
    <x v="5"/>
    <x v="3"/>
    <s v="Returning"/>
    <x v="4"/>
    <s v="Training Mat"/>
    <n v="1"/>
    <n v="50.33"/>
    <n v="0"/>
    <n v="21.66"/>
    <x v="1179"/>
    <n v="21.66"/>
    <n v="28.669999999999998"/>
    <n v="0.56964037353467112"/>
  </r>
  <r>
    <n v="189"/>
    <d v="2026-06-26T00:00:00"/>
    <n v="2026"/>
    <x v="5"/>
    <x v="1"/>
    <x v="2"/>
    <x v="10"/>
    <x v="0"/>
    <s v="Business"/>
    <x v="2"/>
    <s v="Packing Cube Set"/>
    <n v="1"/>
    <n v="47.5"/>
    <n v="0.1"/>
    <n v="18.8"/>
    <x v="1180"/>
    <n v="18.8"/>
    <n v="23.95"/>
    <n v="0.56023391812865497"/>
  </r>
  <r>
    <n v="927"/>
    <d v="2026-06-26T00:00:00"/>
    <n v="2026"/>
    <x v="5"/>
    <x v="1"/>
    <x v="2"/>
    <x v="10"/>
    <x v="3"/>
    <s v="Returning"/>
    <x v="2"/>
    <s v="Carry-On Duffel"/>
    <n v="2"/>
    <n v="130.33000000000001"/>
    <n v="0.1"/>
    <n v="67.319999999999993"/>
    <x v="1181"/>
    <n v="134.63999999999999"/>
    <n v="99.954000000000036"/>
    <n v="0.42607227806337772"/>
  </r>
  <r>
    <n v="1388"/>
    <d v="2026-06-26T00:00:00"/>
    <n v="2026"/>
    <x v="5"/>
    <x v="1"/>
    <x v="1"/>
    <x v="14"/>
    <x v="0"/>
    <s v="Returning"/>
    <x v="1"/>
    <s v="Summit Backpack 45L"/>
    <n v="3"/>
    <n v="156.76"/>
    <n v="0.05"/>
    <n v="78.63"/>
    <x v="1182"/>
    <n v="235.89"/>
    <n v="210.87599999999998"/>
    <n v="0.47200547937846654"/>
  </r>
  <r>
    <n v="3932"/>
    <d v="2026-06-26T00:00:00"/>
    <n v="2026"/>
    <x v="5"/>
    <x v="1"/>
    <x v="2"/>
    <x v="10"/>
    <x v="0"/>
    <s v="New"/>
    <x v="4"/>
    <s v="Recovery Roller"/>
    <n v="4"/>
    <n v="35.770000000000003"/>
    <n v="0"/>
    <n v="13.75"/>
    <x v="1183"/>
    <n v="55"/>
    <n v="88.080000000000013"/>
    <n v="0.61559966452334358"/>
  </r>
  <r>
    <n v="4008"/>
    <d v="2026-06-26T00:00:00"/>
    <n v="2026"/>
    <x v="5"/>
    <x v="1"/>
    <x v="1"/>
    <x v="14"/>
    <x v="0"/>
    <s v="Returning"/>
    <x v="0"/>
    <s v="Cycling Pack 12L"/>
    <n v="2"/>
    <n v="102.49"/>
    <n v="0"/>
    <n v="50.07"/>
    <x v="1184"/>
    <n v="100.14"/>
    <n v="104.83999999999999"/>
    <n v="0.51146453312518292"/>
  </r>
  <r>
    <n v="4701"/>
    <d v="2026-06-26T00:00:00"/>
    <n v="2026"/>
    <x v="5"/>
    <x v="1"/>
    <x v="0"/>
    <x v="0"/>
    <x v="1"/>
    <s v="Business"/>
    <x v="0"/>
    <s v="Commuter Helmet"/>
    <n v="8"/>
    <n v="82.47"/>
    <n v="0.15"/>
    <n v="42.58"/>
    <x v="1185"/>
    <n v="340.64"/>
    <n v="220.15599999999995"/>
    <n v="0.39257769313618496"/>
  </r>
  <r>
    <n v="4805"/>
    <d v="2026-06-26T00:00:00"/>
    <n v="2026"/>
    <x v="5"/>
    <x v="1"/>
    <x v="2"/>
    <x v="10"/>
    <x v="0"/>
    <s v="Returning"/>
    <x v="3"/>
    <s v="Compact Sleeping Bag"/>
    <n v="1"/>
    <n v="121.44"/>
    <n v="0"/>
    <n v="62.34"/>
    <x v="1186"/>
    <n v="62.34"/>
    <n v="59.099999999999994"/>
    <n v="0.48666007905138337"/>
  </r>
  <r>
    <n v="912"/>
    <d v="2026-06-27T00:00:00"/>
    <n v="2026"/>
    <x v="5"/>
    <x v="1"/>
    <x v="0"/>
    <x v="0"/>
    <x v="3"/>
    <s v="New"/>
    <x v="2"/>
    <s v="Packing Cube Set"/>
    <n v="4"/>
    <n v="46.44"/>
    <n v="0.05"/>
    <n v="18.2"/>
    <x v="1187"/>
    <n v="72.8"/>
    <n v="103.67199999999998"/>
    <n v="0.58746996690693143"/>
  </r>
  <r>
    <n v="1837"/>
    <d v="2026-06-27T00:00:00"/>
    <n v="2026"/>
    <x v="5"/>
    <x v="1"/>
    <x v="0"/>
    <x v="0"/>
    <x v="3"/>
    <s v="Business"/>
    <x v="3"/>
    <s v="Trail Tent 2P"/>
    <n v="2"/>
    <n v="194.13"/>
    <n v="0.1"/>
    <n v="106.51"/>
    <x v="1188"/>
    <n v="213.02"/>
    <n v="136.41400000000002"/>
    <n v="0.39038559499075648"/>
  </r>
  <r>
    <n v="2216"/>
    <d v="2026-06-27T00:00:00"/>
    <n v="2026"/>
    <x v="5"/>
    <x v="1"/>
    <x v="0"/>
    <x v="9"/>
    <x v="0"/>
    <s v="Business"/>
    <x v="0"/>
    <s v="Commuter Helmet"/>
    <n v="4"/>
    <n v="81.86"/>
    <n v="0.05"/>
    <n v="42.22"/>
    <x v="1189"/>
    <n v="168.88"/>
    <n v="142.18799999999999"/>
    <n v="0.45709619761595532"/>
  </r>
  <r>
    <n v="2451"/>
    <d v="2026-06-27T00:00:00"/>
    <n v="2026"/>
    <x v="5"/>
    <x v="1"/>
    <x v="0"/>
    <x v="9"/>
    <x v="1"/>
    <s v="Business"/>
    <x v="2"/>
    <s v="Travel Backpack 35L"/>
    <n v="4"/>
    <n v="162.61000000000001"/>
    <n v="0.05"/>
    <n v="88.64"/>
    <x v="1190"/>
    <n v="354.56"/>
    <n v="263.358"/>
    <n v="0.4262021821665658"/>
  </r>
  <r>
    <n v="2874"/>
    <d v="2026-06-27T00:00:00"/>
    <n v="2026"/>
    <x v="5"/>
    <x v="1"/>
    <x v="1"/>
    <x v="12"/>
    <x v="2"/>
    <s v="New"/>
    <x v="0"/>
    <s v="Compact Repair Kit"/>
    <n v="1"/>
    <n v="40.26"/>
    <n v="0"/>
    <n v="16.62"/>
    <x v="1191"/>
    <n v="16.62"/>
    <n v="23.639999999999997"/>
    <n v="0.58718330849478384"/>
  </r>
  <r>
    <n v="2885"/>
    <d v="2026-06-27T00:00:00"/>
    <n v="2026"/>
    <x v="5"/>
    <x v="1"/>
    <x v="0"/>
    <x v="0"/>
    <x v="0"/>
    <s v="Business"/>
    <x v="2"/>
    <s v="Packing Cube Set"/>
    <n v="1"/>
    <n v="47.23"/>
    <n v="0.1"/>
    <n v="17.829999999999998"/>
    <x v="1192"/>
    <n v="17.829999999999998"/>
    <n v="24.677"/>
    <n v="0.58053967581810062"/>
  </r>
  <r>
    <n v="3014"/>
    <d v="2026-06-27T00:00:00"/>
    <n v="2026"/>
    <x v="5"/>
    <x v="1"/>
    <x v="2"/>
    <x v="10"/>
    <x v="0"/>
    <s v="New"/>
    <x v="4"/>
    <s v="Training Mat"/>
    <n v="1"/>
    <n v="50.13"/>
    <n v="0.15"/>
    <n v="22.22"/>
    <x v="1193"/>
    <n v="22.22"/>
    <n v="20.390500000000003"/>
    <n v="0.47853228664296366"/>
  </r>
  <r>
    <n v="3273"/>
    <d v="2026-06-27T00:00:00"/>
    <n v="2026"/>
    <x v="5"/>
    <x v="1"/>
    <x v="2"/>
    <x v="3"/>
    <x v="0"/>
    <s v="Business"/>
    <x v="3"/>
    <s v="Alpine Tent 4P"/>
    <n v="2"/>
    <n v="345.82"/>
    <n v="0.05"/>
    <n v="196.24"/>
    <x v="1194"/>
    <n v="392.48"/>
    <n v="264.57799999999997"/>
    <n v="0.40267069269379563"/>
  </r>
  <r>
    <n v="5041"/>
    <d v="2026-06-27T00:00:00"/>
    <n v="2026"/>
    <x v="5"/>
    <x v="1"/>
    <x v="0"/>
    <x v="15"/>
    <x v="2"/>
    <s v="New"/>
    <x v="3"/>
    <s v="Compact Sleeping Bag"/>
    <n v="1"/>
    <n v="126.12"/>
    <n v="0"/>
    <n v="62.18"/>
    <x v="1195"/>
    <n v="62.18"/>
    <n v="63.940000000000005"/>
    <n v="0.50697748176339996"/>
  </r>
  <r>
    <n v="312"/>
    <d v="2026-06-28T00:00:00"/>
    <n v="2026"/>
    <x v="5"/>
    <x v="1"/>
    <x v="3"/>
    <x v="7"/>
    <x v="3"/>
    <s v="Returning"/>
    <x v="4"/>
    <s v="Recovery Roller"/>
    <n v="1"/>
    <n v="36"/>
    <n v="0"/>
    <n v="13.95"/>
    <x v="1196"/>
    <n v="13.95"/>
    <n v="22.05"/>
    <n v="0.61250000000000004"/>
  </r>
  <r>
    <n v="647"/>
    <d v="2026-06-28T00:00:00"/>
    <n v="2026"/>
    <x v="5"/>
    <x v="1"/>
    <x v="0"/>
    <x v="0"/>
    <x v="0"/>
    <s v="Returning"/>
    <x v="2"/>
    <s v="Travel Backpack 35L"/>
    <n v="1"/>
    <n v="162.25"/>
    <n v="0.05"/>
    <n v="89.28"/>
    <x v="1197"/>
    <n v="89.28"/>
    <n v="64.857499999999987"/>
    <n v="0.42077690373854509"/>
  </r>
  <r>
    <n v="708"/>
    <d v="2026-06-28T00:00:00"/>
    <n v="2026"/>
    <x v="5"/>
    <x v="1"/>
    <x v="1"/>
    <x v="11"/>
    <x v="0"/>
    <s v="Returning"/>
    <x v="1"/>
    <s v="Summit Backpack 45L"/>
    <n v="1"/>
    <n v="150.44"/>
    <n v="0"/>
    <n v="80.5"/>
    <x v="1198"/>
    <n v="80.5"/>
    <n v="69.94"/>
    <n v="0.46490295134272797"/>
  </r>
  <r>
    <n v="886"/>
    <d v="2026-06-28T00:00:00"/>
    <n v="2026"/>
    <x v="5"/>
    <x v="1"/>
    <x v="0"/>
    <x v="0"/>
    <x v="2"/>
    <s v="Business"/>
    <x v="3"/>
    <s v="Compact Sleeping Bag"/>
    <n v="2"/>
    <n v="126.17"/>
    <n v="0.05"/>
    <n v="61.13"/>
    <x v="1199"/>
    <n v="122.26"/>
    <n v="117.46299999999998"/>
    <n v="0.48999470221881081"/>
  </r>
  <r>
    <n v="944"/>
    <d v="2026-06-28T00:00:00"/>
    <n v="2026"/>
    <x v="5"/>
    <x v="1"/>
    <x v="3"/>
    <x v="7"/>
    <x v="3"/>
    <s v="Returning"/>
    <x v="3"/>
    <s v="Portable Camp Stove"/>
    <n v="2"/>
    <n v="83.72"/>
    <n v="0"/>
    <n v="38.96"/>
    <x v="1200"/>
    <n v="77.92"/>
    <n v="89.52"/>
    <n v="0.53463927376970855"/>
  </r>
  <r>
    <n v="1050"/>
    <d v="2026-06-28T00:00:00"/>
    <n v="2026"/>
    <x v="5"/>
    <x v="1"/>
    <x v="3"/>
    <x v="8"/>
    <x v="3"/>
    <s v="New"/>
    <x v="1"/>
    <s v="Trekking Poles"/>
    <n v="1"/>
    <n v="70.58"/>
    <n v="0"/>
    <n v="32.78"/>
    <x v="1201"/>
    <n v="32.78"/>
    <n v="37.799999999999997"/>
    <n v="0.53556248228960046"/>
  </r>
  <r>
    <n v="1677"/>
    <d v="2026-06-28T00:00:00"/>
    <n v="2026"/>
    <x v="5"/>
    <x v="1"/>
    <x v="3"/>
    <x v="13"/>
    <x v="1"/>
    <s v="Business"/>
    <x v="3"/>
    <s v="Portable Camp Stove"/>
    <n v="5"/>
    <n v="81.96"/>
    <n v="0.05"/>
    <n v="39.130000000000003"/>
    <x v="1202"/>
    <n v="195.65"/>
    <n v="193.65999999999994"/>
    <n v="0.497444196141892"/>
  </r>
  <r>
    <n v="2109"/>
    <d v="2026-06-28T00:00:00"/>
    <n v="2026"/>
    <x v="5"/>
    <x v="1"/>
    <x v="1"/>
    <x v="14"/>
    <x v="0"/>
    <s v="New"/>
    <x v="0"/>
    <s v="Compact Repair Kit"/>
    <n v="1"/>
    <n v="40.67"/>
    <n v="0"/>
    <n v="16.5"/>
    <x v="1203"/>
    <n v="16.5"/>
    <n v="24.17"/>
    <n v="0.59429554954511932"/>
  </r>
  <r>
    <n v="3688"/>
    <d v="2026-06-28T00:00:00"/>
    <n v="2026"/>
    <x v="5"/>
    <x v="1"/>
    <x v="2"/>
    <x v="16"/>
    <x v="2"/>
    <s v="New"/>
    <x v="4"/>
    <s v="Resistance Band Set"/>
    <n v="1"/>
    <n v="40.94"/>
    <n v="0"/>
    <n v="14.47"/>
    <x v="1204"/>
    <n v="14.47"/>
    <n v="26.47"/>
    <n v="0.64655593551538837"/>
  </r>
  <r>
    <n v="521"/>
    <d v="2026-06-29T00:00:00"/>
    <n v="2026"/>
    <x v="5"/>
    <x v="1"/>
    <x v="3"/>
    <x v="8"/>
    <x v="1"/>
    <s v="Business"/>
    <x v="0"/>
    <s v="Cycling Pack 12L"/>
    <n v="3"/>
    <n v="100.89"/>
    <n v="0.05"/>
    <n v="49.08"/>
    <x v="1205"/>
    <n v="147.24"/>
    <n v="140.29649999999998"/>
    <n v="0.48792588071427451"/>
  </r>
  <r>
    <n v="557"/>
    <d v="2026-06-29T00:00:00"/>
    <n v="2026"/>
    <x v="5"/>
    <x v="1"/>
    <x v="1"/>
    <x v="12"/>
    <x v="1"/>
    <s v="Business"/>
    <x v="0"/>
    <s v="Compact Repair Kit"/>
    <n v="3"/>
    <n v="39.78"/>
    <n v="0.15"/>
    <n v="16.850000000000001"/>
    <x v="1206"/>
    <n v="50.550000000000004"/>
    <n v="50.889000000000003"/>
    <n v="0.50167095495815217"/>
  </r>
  <r>
    <n v="929"/>
    <d v="2026-06-29T00:00:00"/>
    <n v="2026"/>
    <x v="5"/>
    <x v="1"/>
    <x v="0"/>
    <x v="0"/>
    <x v="0"/>
    <s v="Returning"/>
    <x v="4"/>
    <s v="Resistance Band Set"/>
    <n v="1"/>
    <n v="40.299999999999997"/>
    <n v="0.05"/>
    <n v="14.79"/>
    <x v="1207"/>
    <n v="14.79"/>
    <n v="23.494999999999997"/>
    <n v="0.61368682251534545"/>
  </r>
  <r>
    <n v="1089"/>
    <d v="2026-06-29T00:00:00"/>
    <n v="2026"/>
    <x v="5"/>
    <x v="1"/>
    <x v="1"/>
    <x v="11"/>
    <x v="2"/>
    <s v="Returning"/>
    <x v="1"/>
    <s v="Hiking Daypack 20L"/>
    <n v="1"/>
    <n v="90.91"/>
    <n v="0.05"/>
    <n v="45.9"/>
    <x v="1208"/>
    <n v="45.9"/>
    <n v="40.464499999999994"/>
    <n v="0.46853163047316893"/>
  </r>
  <r>
    <n v="1655"/>
    <d v="2026-06-29T00:00:00"/>
    <n v="2026"/>
    <x v="5"/>
    <x v="1"/>
    <x v="0"/>
    <x v="0"/>
    <x v="1"/>
    <s v="Business"/>
    <x v="2"/>
    <s v="Travel Backpack 35L"/>
    <n v="5"/>
    <n v="162.29"/>
    <n v="0.15"/>
    <n v="86.66"/>
    <x v="1209"/>
    <n v="433.29999999999995"/>
    <n v="256.4325"/>
    <n v="0.37178543855770174"/>
  </r>
  <r>
    <n v="1897"/>
    <d v="2026-06-29T00:00:00"/>
    <n v="2026"/>
    <x v="5"/>
    <x v="1"/>
    <x v="1"/>
    <x v="11"/>
    <x v="0"/>
    <s v="Business"/>
    <x v="0"/>
    <s v="Trail Bike Light"/>
    <n v="2"/>
    <n v="51.03"/>
    <n v="0"/>
    <n v="22.59"/>
    <x v="1210"/>
    <n v="45.18"/>
    <n v="56.88"/>
    <n v="0.55731922398589062"/>
  </r>
  <r>
    <n v="2417"/>
    <d v="2026-06-29T00:00:00"/>
    <n v="2026"/>
    <x v="5"/>
    <x v="1"/>
    <x v="1"/>
    <x v="12"/>
    <x v="0"/>
    <s v="Business"/>
    <x v="4"/>
    <s v="Training Mat"/>
    <n v="1"/>
    <n v="50.67"/>
    <n v="0"/>
    <n v="22.18"/>
    <x v="1211"/>
    <n v="22.18"/>
    <n v="28.490000000000002"/>
    <n v="0.56226564041839355"/>
  </r>
  <r>
    <n v="3474"/>
    <d v="2026-06-29T00:00:00"/>
    <n v="2026"/>
    <x v="5"/>
    <x v="1"/>
    <x v="3"/>
    <x v="8"/>
    <x v="1"/>
    <s v="Returning"/>
    <x v="2"/>
    <s v="Carry-On Duffel"/>
    <n v="10"/>
    <n v="130.62"/>
    <n v="0.05"/>
    <n v="67.05"/>
    <x v="1212"/>
    <n v="670.5"/>
    <n v="570.38999999999987"/>
    <n v="0.45966201677828006"/>
  </r>
  <r>
    <n v="4079"/>
    <d v="2026-06-29T00:00:00"/>
    <n v="2026"/>
    <x v="5"/>
    <x v="1"/>
    <x v="2"/>
    <x v="5"/>
    <x v="0"/>
    <s v="New"/>
    <x v="3"/>
    <s v="Trail Tent 2P"/>
    <n v="4"/>
    <n v="194.6"/>
    <n v="0"/>
    <n v="104.64"/>
    <x v="1213"/>
    <n v="418.56"/>
    <n v="359.84"/>
    <n v="0.46228160328879753"/>
  </r>
  <r>
    <n v="45"/>
    <d v="2026-06-30T00:00:00"/>
    <n v="2026"/>
    <x v="5"/>
    <x v="1"/>
    <x v="2"/>
    <x v="2"/>
    <x v="2"/>
    <s v="New"/>
    <x v="1"/>
    <s v="Hiking Daypack 20L"/>
    <n v="1"/>
    <n v="94"/>
    <n v="0"/>
    <n v="45.62"/>
    <x v="1214"/>
    <n v="45.62"/>
    <n v="48.38"/>
    <n v="0.51468085106382977"/>
  </r>
  <r>
    <n v="2895"/>
    <d v="2026-06-30T00:00:00"/>
    <n v="2026"/>
    <x v="5"/>
    <x v="1"/>
    <x v="3"/>
    <x v="8"/>
    <x v="0"/>
    <s v="Returning"/>
    <x v="4"/>
    <s v="Resistance Band Set"/>
    <n v="2"/>
    <n v="40.46"/>
    <n v="0"/>
    <n v="15.15"/>
    <x v="1215"/>
    <n v="30.3"/>
    <n v="50.620000000000005"/>
    <n v="0.62555610479485912"/>
  </r>
  <r>
    <n v="5158"/>
    <d v="2026-06-30T00:00:00"/>
    <n v="2026"/>
    <x v="5"/>
    <x v="1"/>
    <x v="1"/>
    <x v="6"/>
    <x v="2"/>
    <s v="New"/>
    <x v="1"/>
    <s v="Summit Backpack 45L"/>
    <n v="1"/>
    <n v="156.11000000000001"/>
    <n v="0"/>
    <n v="79.52"/>
    <x v="1216"/>
    <n v="79.52"/>
    <n v="76.590000000000018"/>
    <n v="0.49061559157004681"/>
  </r>
  <r>
    <n v="1217"/>
    <d v="2026-07-01T00:00:00"/>
    <n v="2026"/>
    <x v="6"/>
    <x v="2"/>
    <x v="2"/>
    <x v="3"/>
    <x v="0"/>
    <s v="Returning"/>
    <x v="3"/>
    <s v="Compact Sleeping Bag"/>
    <n v="2"/>
    <n v="121.78"/>
    <n v="0.1"/>
    <n v="59.62"/>
    <x v="1217"/>
    <n v="119.24"/>
    <n v="99.964000000000013"/>
    <n v="0.45603182423678407"/>
  </r>
  <r>
    <n v="2249"/>
    <d v="2026-07-01T00:00:00"/>
    <n v="2026"/>
    <x v="6"/>
    <x v="2"/>
    <x v="0"/>
    <x v="15"/>
    <x v="3"/>
    <s v="New"/>
    <x v="4"/>
    <s v="Recovery Roller"/>
    <n v="3"/>
    <n v="36.22"/>
    <n v="0.1"/>
    <n v="13.83"/>
    <x v="1218"/>
    <n v="41.49"/>
    <n v="56.303999999999995"/>
    <n v="0.57574084299650286"/>
  </r>
  <r>
    <n v="2650"/>
    <d v="2026-07-01T00:00:00"/>
    <n v="2026"/>
    <x v="6"/>
    <x v="2"/>
    <x v="3"/>
    <x v="7"/>
    <x v="1"/>
    <s v="Business"/>
    <x v="2"/>
    <s v="Travel Backpack 35L"/>
    <n v="10"/>
    <n v="161.78"/>
    <n v="0.1"/>
    <n v="85.11"/>
    <x v="1219"/>
    <n v="851.1"/>
    <n v="604.91999999999996"/>
    <n v="0.4154613260806857"/>
  </r>
  <r>
    <n v="3937"/>
    <d v="2026-07-01T00:00:00"/>
    <n v="2026"/>
    <x v="6"/>
    <x v="2"/>
    <x v="3"/>
    <x v="7"/>
    <x v="0"/>
    <s v="Business"/>
    <x v="3"/>
    <s v="Compact Sleeping Bag"/>
    <n v="3"/>
    <n v="126.23"/>
    <n v="0.05"/>
    <n v="61.81"/>
    <x v="1220"/>
    <n v="185.43"/>
    <n v="174.32549999999998"/>
    <n v="0.4845666014835075"/>
  </r>
  <r>
    <n v="4122"/>
    <d v="2026-07-01T00:00:00"/>
    <n v="2026"/>
    <x v="6"/>
    <x v="2"/>
    <x v="3"/>
    <x v="8"/>
    <x v="0"/>
    <s v="Returning"/>
    <x v="0"/>
    <s v="Commuter Helmet"/>
    <n v="4"/>
    <n v="79.97"/>
    <n v="0.1"/>
    <n v="43.36"/>
    <x v="1221"/>
    <n v="173.44"/>
    <n v="114.452"/>
    <n v="0.39755185972517471"/>
  </r>
  <r>
    <n v="4589"/>
    <d v="2026-07-01T00:00:00"/>
    <n v="2026"/>
    <x v="6"/>
    <x v="2"/>
    <x v="3"/>
    <x v="8"/>
    <x v="2"/>
    <s v="New"/>
    <x v="0"/>
    <s v="Cycling Pack 12L"/>
    <n v="2"/>
    <n v="102.37"/>
    <n v="0"/>
    <n v="50.25"/>
    <x v="1222"/>
    <n v="100.5"/>
    <n v="104.24000000000001"/>
    <n v="0.50913353521539517"/>
  </r>
  <r>
    <n v="4873"/>
    <d v="2026-07-01T00:00:00"/>
    <n v="2026"/>
    <x v="6"/>
    <x v="2"/>
    <x v="3"/>
    <x v="13"/>
    <x v="0"/>
    <s v="New"/>
    <x v="0"/>
    <s v="Cycling Pack 12L"/>
    <n v="1"/>
    <n v="102.13"/>
    <n v="0"/>
    <n v="49.17"/>
    <x v="1223"/>
    <n v="49.17"/>
    <n v="52.959999999999994"/>
    <n v="0.5185547831195535"/>
  </r>
  <r>
    <n v="729"/>
    <d v="2026-07-02T00:00:00"/>
    <n v="2026"/>
    <x v="6"/>
    <x v="2"/>
    <x v="2"/>
    <x v="2"/>
    <x v="0"/>
    <s v="Returning"/>
    <x v="2"/>
    <s v="Travel Backpack 35L"/>
    <n v="1"/>
    <n v="161.82"/>
    <n v="0"/>
    <n v="87.15"/>
    <x v="1224"/>
    <n v="87.15"/>
    <n v="74.669999999999987"/>
    <n v="0.46143863552094916"/>
  </r>
  <r>
    <n v="906"/>
    <d v="2026-07-02T00:00:00"/>
    <n v="2026"/>
    <x v="6"/>
    <x v="2"/>
    <x v="3"/>
    <x v="8"/>
    <x v="0"/>
    <s v="New"/>
    <x v="0"/>
    <s v="Commuter Helmet"/>
    <n v="2"/>
    <n v="83.29"/>
    <n v="0"/>
    <n v="42.45"/>
    <x v="1225"/>
    <n v="84.9"/>
    <n v="81.680000000000007"/>
    <n v="0.49033497418657701"/>
  </r>
  <r>
    <n v="1531"/>
    <d v="2026-07-02T00:00:00"/>
    <n v="2026"/>
    <x v="6"/>
    <x v="2"/>
    <x v="2"/>
    <x v="16"/>
    <x v="0"/>
    <s v="New"/>
    <x v="2"/>
    <s v="Carry-On Duffel"/>
    <n v="2"/>
    <n v="136.72999999999999"/>
    <n v="0"/>
    <n v="66.03"/>
    <x v="1226"/>
    <n v="132.06"/>
    <n v="141.39999999999998"/>
    <n v="0.5170774519125283"/>
  </r>
  <r>
    <n v="1683"/>
    <d v="2026-07-02T00:00:00"/>
    <n v="2026"/>
    <x v="6"/>
    <x v="2"/>
    <x v="2"/>
    <x v="2"/>
    <x v="3"/>
    <s v="Returning"/>
    <x v="1"/>
    <s v="Summit Backpack 45L"/>
    <n v="2"/>
    <n v="152.44"/>
    <n v="0"/>
    <n v="81.23"/>
    <x v="1227"/>
    <n v="162.46"/>
    <n v="142.41999999999999"/>
    <n v="0.46713461033849379"/>
  </r>
  <r>
    <n v="2363"/>
    <d v="2026-07-02T00:00:00"/>
    <n v="2026"/>
    <x v="6"/>
    <x v="2"/>
    <x v="3"/>
    <x v="7"/>
    <x v="0"/>
    <s v="New"/>
    <x v="1"/>
    <s v="Trekking Poles"/>
    <n v="2"/>
    <n v="71.28"/>
    <n v="0.1"/>
    <n v="32.67"/>
    <x v="1228"/>
    <n v="65.34"/>
    <n v="62.963999999999999"/>
    <n v="0.4907407407407407"/>
  </r>
  <r>
    <n v="3858"/>
    <d v="2026-07-02T00:00:00"/>
    <n v="2026"/>
    <x v="6"/>
    <x v="2"/>
    <x v="2"/>
    <x v="3"/>
    <x v="3"/>
    <s v="Returning"/>
    <x v="0"/>
    <s v="Commuter Helmet"/>
    <n v="1"/>
    <n v="80.290000000000006"/>
    <n v="0.1"/>
    <n v="43.47"/>
    <x v="1229"/>
    <n v="43.47"/>
    <n v="28.791000000000011"/>
    <n v="0.39843068875326948"/>
  </r>
  <r>
    <n v="4233"/>
    <d v="2026-07-02T00:00:00"/>
    <n v="2026"/>
    <x v="6"/>
    <x v="2"/>
    <x v="1"/>
    <x v="6"/>
    <x v="3"/>
    <s v="New"/>
    <x v="1"/>
    <s v="Trail Boots"/>
    <n v="1"/>
    <n v="142.38"/>
    <n v="0.05"/>
    <n v="77.17"/>
    <x v="1230"/>
    <n v="77.17"/>
    <n v="58.090999999999994"/>
    <n v="0.42947338848596417"/>
  </r>
  <r>
    <n v="5071"/>
    <d v="2026-07-02T00:00:00"/>
    <n v="2026"/>
    <x v="6"/>
    <x v="2"/>
    <x v="3"/>
    <x v="7"/>
    <x v="0"/>
    <s v="New"/>
    <x v="1"/>
    <s v="Hiking Daypack 20L"/>
    <n v="3"/>
    <n v="91.47"/>
    <n v="0.05"/>
    <n v="45.6"/>
    <x v="1231"/>
    <n v="136.80000000000001"/>
    <n v="123.88949999999994"/>
    <n v="0.47523778287963253"/>
  </r>
  <r>
    <n v="5174"/>
    <d v="2026-07-02T00:00:00"/>
    <n v="2026"/>
    <x v="6"/>
    <x v="2"/>
    <x v="1"/>
    <x v="11"/>
    <x v="2"/>
    <s v="New"/>
    <x v="2"/>
    <s v="Packing Cube Set"/>
    <n v="1"/>
    <n v="45.92"/>
    <n v="0.05"/>
    <n v="17.91"/>
    <x v="1232"/>
    <n v="17.91"/>
    <n v="25.714000000000002"/>
    <n v="0.58944617641665142"/>
  </r>
  <r>
    <n v="727"/>
    <d v="2026-07-03T00:00:00"/>
    <n v="2026"/>
    <x v="6"/>
    <x v="2"/>
    <x v="3"/>
    <x v="4"/>
    <x v="2"/>
    <s v="New"/>
    <x v="4"/>
    <s v="Recovery Roller"/>
    <n v="1"/>
    <n v="36.01"/>
    <n v="0"/>
    <n v="14.11"/>
    <x v="1143"/>
    <n v="14.11"/>
    <n v="21.9"/>
    <n v="0.60816439877811723"/>
  </r>
  <r>
    <n v="1546"/>
    <d v="2026-07-03T00:00:00"/>
    <n v="2026"/>
    <x v="6"/>
    <x v="2"/>
    <x v="3"/>
    <x v="13"/>
    <x v="0"/>
    <s v="Business"/>
    <x v="2"/>
    <s v="Travel Backpack 35L"/>
    <n v="1"/>
    <n v="165.8"/>
    <n v="0.1"/>
    <n v="88.32"/>
    <x v="1233"/>
    <n v="88.32"/>
    <n v="60.900000000000034"/>
    <n v="0.40812223562525146"/>
  </r>
  <r>
    <n v="3610"/>
    <d v="2026-07-03T00:00:00"/>
    <n v="2026"/>
    <x v="6"/>
    <x v="2"/>
    <x v="2"/>
    <x v="2"/>
    <x v="1"/>
    <s v="Business"/>
    <x v="4"/>
    <s v="Resistance Band Set"/>
    <n v="5"/>
    <n v="40.36"/>
    <n v="0.15"/>
    <n v="14.57"/>
    <x v="1234"/>
    <n v="72.849999999999994"/>
    <n v="98.68"/>
    <n v="0.57529295167026184"/>
  </r>
  <r>
    <n v="3931"/>
    <d v="2026-07-03T00:00:00"/>
    <n v="2026"/>
    <x v="6"/>
    <x v="2"/>
    <x v="2"/>
    <x v="16"/>
    <x v="1"/>
    <s v="Business"/>
    <x v="1"/>
    <s v="Trail Boots"/>
    <n v="12"/>
    <n v="143.77000000000001"/>
    <n v="0.1"/>
    <n v="81.680000000000007"/>
    <x v="1235"/>
    <n v="980.16000000000008"/>
    <n v="572.55600000000027"/>
    <n v="0.3687448316369511"/>
  </r>
  <r>
    <n v="3942"/>
    <d v="2026-07-03T00:00:00"/>
    <n v="2026"/>
    <x v="6"/>
    <x v="2"/>
    <x v="1"/>
    <x v="12"/>
    <x v="0"/>
    <s v="New"/>
    <x v="1"/>
    <s v="Trekking Poles"/>
    <n v="2"/>
    <n v="70.5"/>
    <n v="0"/>
    <n v="32.51"/>
    <x v="1236"/>
    <n v="65.02"/>
    <n v="75.98"/>
    <n v="0.53886524822695037"/>
  </r>
  <r>
    <n v="4165"/>
    <d v="2026-07-03T00:00:00"/>
    <n v="2026"/>
    <x v="6"/>
    <x v="2"/>
    <x v="1"/>
    <x v="14"/>
    <x v="0"/>
    <s v="New"/>
    <x v="1"/>
    <s v="Summit Backpack 45L"/>
    <n v="2"/>
    <n v="152.88999999999999"/>
    <n v="0"/>
    <n v="81.34"/>
    <x v="1237"/>
    <n v="162.68"/>
    <n v="143.09999999999997"/>
    <n v="0.46798351756164558"/>
  </r>
  <r>
    <n v="1149"/>
    <d v="2026-07-04T00:00:00"/>
    <n v="2026"/>
    <x v="6"/>
    <x v="2"/>
    <x v="0"/>
    <x v="15"/>
    <x v="0"/>
    <s v="New"/>
    <x v="0"/>
    <s v="Commuter Helmet"/>
    <n v="2"/>
    <n v="81.900000000000006"/>
    <n v="0"/>
    <n v="42.61"/>
    <x v="1238"/>
    <n v="85.22"/>
    <n v="78.580000000000013"/>
    <n v="0.47973137973137975"/>
  </r>
  <r>
    <n v="1310"/>
    <d v="2026-07-04T00:00:00"/>
    <n v="2026"/>
    <x v="6"/>
    <x v="2"/>
    <x v="2"/>
    <x v="10"/>
    <x v="2"/>
    <s v="New"/>
    <x v="0"/>
    <s v="Cycling Pack 12L"/>
    <n v="1"/>
    <n v="103.58"/>
    <n v="0"/>
    <n v="51.94"/>
    <x v="1239"/>
    <n v="51.94"/>
    <n v="51.64"/>
    <n v="0.49855184398532537"/>
  </r>
  <r>
    <n v="2352"/>
    <d v="2026-07-04T00:00:00"/>
    <n v="2026"/>
    <x v="6"/>
    <x v="2"/>
    <x v="2"/>
    <x v="3"/>
    <x v="1"/>
    <s v="Returning"/>
    <x v="1"/>
    <s v="Trekking Poles"/>
    <n v="4"/>
    <n v="69.7"/>
    <n v="0.1"/>
    <n v="32.799999999999997"/>
    <x v="1240"/>
    <n v="131.19999999999999"/>
    <n v="119.72000000000003"/>
    <n v="0.47712418300653603"/>
  </r>
  <r>
    <n v="2547"/>
    <d v="2026-07-04T00:00:00"/>
    <n v="2026"/>
    <x v="6"/>
    <x v="2"/>
    <x v="1"/>
    <x v="12"/>
    <x v="0"/>
    <s v="Business"/>
    <x v="4"/>
    <s v="Resistance Band Set"/>
    <n v="1"/>
    <n v="40.549999999999997"/>
    <n v="0.05"/>
    <n v="14.44"/>
    <x v="1241"/>
    <n v="14.44"/>
    <n v="24.082499999999996"/>
    <n v="0.62515413070283599"/>
  </r>
  <r>
    <n v="2720"/>
    <d v="2026-07-04T00:00:00"/>
    <n v="2026"/>
    <x v="6"/>
    <x v="2"/>
    <x v="3"/>
    <x v="8"/>
    <x v="0"/>
    <s v="New"/>
    <x v="1"/>
    <s v="Trail Boots"/>
    <n v="2"/>
    <n v="145.88999999999999"/>
    <n v="0"/>
    <n v="80.709999999999994"/>
    <x v="1242"/>
    <n v="161.41999999999999"/>
    <n v="130.35999999999999"/>
    <n v="0.4467749674412228"/>
  </r>
  <r>
    <n v="3591"/>
    <d v="2026-07-04T00:00:00"/>
    <n v="2026"/>
    <x v="6"/>
    <x v="2"/>
    <x v="3"/>
    <x v="13"/>
    <x v="0"/>
    <s v="Returning"/>
    <x v="2"/>
    <s v="Travel Backpack 35L"/>
    <n v="1"/>
    <n v="163.25"/>
    <n v="0"/>
    <n v="89.71"/>
    <x v="1243"/>
    <n v="89.71"/>
    <n v="73.540000000000006"/>
    <n v="0.45047473200612559"/>
  </r>
  <r>
    <n v="3819"/>
    <d v="2026-07-04T00:00:00"/>
    <n v="2026"/>
    <x v="6"/>
    <x v="2"/>
    <x v="1"/>
    <x v="1"/>
    <x v="0"/>
    <s v="Returning"/>
    <x v="4"/>
    <s v="Resistance Band Set"/>
    <n v="1"/>
    <n v="40.39"/>
    <n v="0.1"/>
    <n v="14.38"/>
    <x v="454"/>
    <n v="14.38"/>
    <n v="21.970999999999997"/>
    <n v="0.60441253335534095"/>
  </r>
  <r>
    <n v="4869"/>
    <d v="2026-07-04T00:00:00"/>
    <n v="2026"/>
    <x v="6"/>
    <x v="2"/>
    <x v="0"/>
    <x v="15"/>
    <x v="2"/>
    <s v="Returning"/>
    <x v="3"/>
    <s v="Trail Tent 2P"/>
    <n v="1"/>
    <n v="200.22"/>
    <n v="0"/>
    <n v="104.38"/>
    <x v="1244"/>
    <n v="104.38"/>
    <n v="95.84"/>
    <n v="0.47867345919488563"/>
  </r>
  <r>
    <n v="4940"/>
    <d v="2026-07-04T00:00:00"/>
    <n v="2026"/>
    <x v="6"/>
    <x v="2"/>
    <x v="1"/>
    <x v="6"/>
    <x v="0"/>
    <s v="Returning"/>
    <x v="2"/>
    <s v="Travel Backpack 35L"/>
    <n v="1"/>
    <n v="164.78"/>
    <n v="0.1"/>
    <n v="88.72"/>
    <x v="1245"/>
    <n v="88.72"/>
    <n v="59.581999999999994"/>
    <n v="0.4017612709201494"/>
  </r>
  <r>
    <n v="5164"/>
    <d v="2026-07-04T00:00:00"/>
    <n v="2026"/>
    <x v="6"/>
    <x v="2"/>
    <x v="1"/>
    <x v="14"/>
    <x v="0"/>
    <s v="Returning"/>
    <x v="1"/>
    <s v="Trail Boots"/>
    <n v="4"/>
    <n v="142.86000000000001"/>
    <n v="0"/>
    <n v="81.62"/>
    <x v="1246"/>
    <n v="326.48"/>
    <n v="244.96000000000004"/>
    <n v="0.42867142657146862"/>
  </r>
  <r>
    <n v="659"/>
    <d v="2026-07-05T00:00:00"/>
    <n v="2026"/>
    <x v="6"/>
    <x v="2"/>
    <x v="3"/>
    <x v="13"/>
    <x v="3"/>
    <s v="Business"/>
    <x v="0"/>
    <s v="Compact Repair Kit"/>
    <n v="1"/>
    <n v="41.18"/>
    <n v="0"/>
    <n v="16.25"/>
    <x v="1247"/>
    <n v="16.25"/>
    <n v="24.93"/>
    <n v="0.6053909664885867"/>
  </r>
  <r>
    <n v="969"/>
    <d v="2026-07-05T00:00:00"/>
    <n v="2026"/>
    <x v="6"/>
    <x v="2"/>
    <x v="1"/>
    <x v="11"/>
    <x v="1"/>
    <s v="Business"/>
    <x v="4"/>
    <s v="Recovery Roller"/>
    <n v="12"/>
    <n v="35.81"/>
    <n v="0.15"/>
    <n v="14.29"/>
    <x v="1248"/>
    <n v="171.48"/>
    <n v="193.78200000000001"/>
    <n v="0.53052877112866936"/>
  </r>
  <r>
    <n v="1096"/>
    <d v="2026-07-05T00:00:00"/>
    <n v="2026"/>
    <x v="6"/>
    <x v="2"/>
    <x v="1"/>
    <x v="14"/>
    <x v="2"/>
    <s v="New"/>
    <x v="3"/>
    <s v="Alpine Tent 4P"/>
    <n v="3"/>
    <n v="345.42"/>
    <n v="0"/>
    <n v="198.69"/>
    <x v="1249"/>
    <n v="596.06999999999994"/>
    <n v="440.19000000000005"/>
    <n v="0.42478721556366167"/>
  </r>
  <r>
    <n v="1440"/>
    <d v="2026-07-05T00:00:00"/>
    <n v="2026"/>
    <x v="6"/>
    <x v="2"/>
    <x v="3"/>
    <x v="8"/>
    <x v="0"/>
    <s v="Returning"/>
    <x v="0"/>
    <s v="Cycling Pack 12L"/>
    <n v="4"/>
    <n v="101.66"/>
    <n v="0.1"/>
    <n v="51.55"/>
    <x v="1250"/>
    <n v="206.2"/>
    <n v="159.77600000000001"/>
    <n v="0.43657507596126527"/>
  </r>
  <r>
    <n v="2052"/>
    <d v="2026-07-05T00:00:00"/>
    <n v="2026"/>
    <x v="6"/>
    <x v="2"/>
    <x v="3"/>
    <x v="13"/>
    <x v="0"/>
    <s v="Business"/>
    <x v="1"/>
    <s v="Trail Boots"/>
    <n v="3"/>
    <n v="146.88999999999999"/>
    <n v="0"/>
    <n v="77.650000000000006"/>
    <x v="1251"/>
    <n v="232.95000000000002"/>
    <n v="207.71999999999994"/>
    <n v="0.47137313636054179"/>
  </r>
  <r>
    <n v="2096"/>
    <d v="2026-07-05T00:00:00"/>
    <n v="2026"/>
    <x v="6"/>
    <x v="2"/>
    <x v="3"/>
    <x v="13"/>
    <x v="3"/>
    <s v="Returning"/>
    <x v="2"/>
    <s v="Travel Backpack 35L"/>
    <n v="2"/>
    <n v="161.21"/>
    <n v="0"/>
    <n v="85.2"/>
    <x v="1252"/>
    <n v="170.4"/>
    <n v="152.02000000000001"/>
    <n v="0.47149680540909372"/>
  </r>
  <r>
    <n v="2488"/>
    <d v="2026-07-05T00:00:00"/>
    <n v="2026"/>
    <x v="6"/>
    <x v="2"/>
    <x v="3"/>
    <x v="8"/>
    <x v="2"/>
    <s v="New"/>
    <x v="1"/>
    <s v="Trekking Poles"/>
    <n v="2"/>
    <n v="71.27"/>
    <n v="0.05"/>
    <n v="32.85"/>
    <x v="1253"/>
    <n v="65.7"/>
    <n v="69.71299999999998"/>
    <n v="0.5148176319851121"/>
  </r>
  <r>
    <n v="3220"/>
    <d v="2026-07-05T00:00:00"/>
    <n v="2026"/>
    <x v="6"/>
    <x v="2"/>
    <x v="0"/>
    <x v="9"/>
    <x v="2"/>
    <s v="Returning"/>
    <x v="4"/>
    <s v="Training Mat"/>
    <n v="3"/>
    <n v="50.16"/>
    <n v="0.05"/>
    <n v="22.24"/>
    <x v="1254"/>
    <n v="66.72"/>
    <n v="76.23599999999999"/>
    <n v="0.53328296818601528"/>
  </r>
  <r>
    <n v="3711"/>
    <d v="2026-07-05T00:00:00"/>
    <n v="2026"/>
    <x v="6"/>
    <x v="2"/>
    <x v="3"/>
    <x v="4"/>
    <x v="3"/>
    <s v="New"/>
    <x v="1"/>
    <s v="Trail Boots"/>
    <n v="1"/>
    <n v="145.37"/>
    <n v="0.05"/>
    <n v="81.02"/>
    <x v="1255"/>
    <n v="81.02"/>
    <n v="57.081499999999991"/>
    <n v="0.41333005072356199"/>
  </r>
  <r>
    <n v="3823"/>
    <d v="2026-07-05T00:00:00"/>
    <n v="2026"/>
    <x v="6"/>
    <x v="2"/>
    <x v="3"/>
    <x v="7"/>
    <x v="2"/>
    <s v="New"/>
    <x v="2"/>
    <s v="Packing Cube Set"/>
    <n v="2"/>
    <n v="47.1"/>
    <n v="0"/>
    <n v="17.920000000000002"/>
    <x v="1256"/>
    <n v="35.840000000000003"/>
    <n v="58.36"/>
    <n v="0.6195329087048832"/>
  </r>
  <r>
    <n v="4058"/>
    <d v="2026-07-05T00:00:00"/>
    <n v="2026"/>
    <x v="6"/>
    <x v="2"/>
    <x v="3"/>
    <x v="13"/>
    <x v="1"/>
    <s v="Business"/>
    <x v="1"/>
    <s v="Summit Backpack 45L"/>
    <n v="5"/>
    <n v="155.09"/>
    <n v="0.1"/>
    <n v="78.52"/>
    <x v="1257"/>
    <n v="392.59999999999997"/>
    <n v="305.30500000000012"/>
    <n v="0.43745925305020034"/>
  </r>
  <r>
    <n v="4126"/>
    <d v="2026-07-05T00:00:00"/>
    <n v="2026"/>
    <x v="6"/>
    <x v="2"/>
    <x v="3"/>
    <x v="13"/>
    <x v="0"/>
    <s v="New"/>
    <x v="0"/>
    <s v="Commuter Helmet"/>
    <n v="3"/>
    <n v="82.89"/>
    <n v="0"/>
    <n v="42.31"/>
    <x v="1258"/>
    <n v="126.93"/>
    <n v="121.74000000000001"/>
    <n v="0.48956448304982508"/>
  </r>
  <r>
    <n v="5080"/>
    <d v="2026-07-05T00:00:00"/>
    <n v="2026"/>
    <x v="6"/>
    <x v="2"/>
    <x v="2"/>
    <x v="3"/>
    <x v="2"/>
    <s v="New"/>
    <x v="0"/>
    <s v="Commuter Helmet"/>
    <n v="2"/>
    <n v="80.8"/>
    <n v="0"/>
    <n v="42.21"/>
    <x v="1259"/>
    <n v="84.42"/>
    <n v="77.179999999999993"/>
    <n v="0.47759900990099008"/>
  </r>
  <r>
    <n v="923"/>
    <d v="2026-07-06T00:00:00"/>
    <n v="2026"/>
    <x v="6"/>
    <x v="2"/>
    <x v="2"/>
    <x v="5"/>
    <x v="0"/>
    <s v="New"/>
    <x v="4"/>
    <s v="Resistance Band Set"/>
    <n v="2"/>
    <n v="39.54"/>
    <n v="0.05"/>
    <n v="14.68"/>
    <x v="1260"/>
    <n v="29.36"/>
    <n v="45.765999999999991"/>
    <n v="0.60918989431089099"/>
  </r>
  <r>
    <n v="1549"/>
    <d v="2026-07-06T00:00:00"/>
    <n v="2026"/>
    <x v="6"/>
    <x v="2"/>
    <x v="2"/>
    <x v="2"/>
    <x v="0"/>
    <s v="New"/>
    <x v="4"/>
    <s v="Weighted Vest"/>
    <n v="2"/>
    <n v="121.35"/>
    <n v="0"/>
    <n v="71.06"/>
    <x v="1261"/>
    <n v="142.12"/>
    <n v="100.57999999999998"/>
    <n v="0.41442109600329619"/>
  </r>
  <r>
    <n v="1839"/>
    <d v="2026-07-06T00:00:00"/>
    <n v="2026"/>
    <x v="6"/>
    <x v="2"/>
    <x v="3"/>
    <x v="8"/>
    <x v="2"/>
    <s v="Returning"/>
    <x v="4"/>
    <s v="Resistance Band Set"/>
    <n v="1"/>
    <n v="41.37"/>
    <n v="0"/>
    <n v="15.12"/>
    <x v="1262"/>
    <n v="15.12"/>
    <n v="26.25"/>
    <n v="0.63451776649746194"/>
  </r>
  <r>
    <n v="2053"/>
    <d v="2026-07-06T00:00:00"/>
    <n v="2026"/>
    <x v="6"/>
    <x v="2"/>
    <x v="1"/>
    <x v="12"/>
    <x v="0"/>
    <s v="New"/>
    <x v="0"/>
    <s v="Commuter Helmet"/>
    <n v="5"/>
    <n v="81.63"/>
    <n v="0.05"/>
    <n v="42.36"/>
    <x v="1263"/>
    <n v="211.8"/>
    <n v="175.94249999999994"/>
    <n v="0.45376119460724568"/>
  </r>
  <r>
    <n v="2342"/>
    <d v="2026-07-06T00:00:00"/>
    <n v="2026"/>
    <x v="6"/>
    <x v="2"/>
    <x v="1"/>
    <x v="1"/>
    <x v="0"/>
    <s v="Returning"/>
    <x v="4"/>
    <s v="Recovery Roller"/>
    <n v="1"/>
    <n v="36.19"/>
    <n v="0"/>
    <n v="13.91"/>
    <x v="1264"/>
    <n v="13.91"/>
    <n v="22.279999999999998"/>
    <n v="0.61563967946946663"/>
  </r>
  <r>
    <n v="2465"/>
    <d v="2026-07-06T00:00:00"/>
    <n v="2026"/>
    <x v="6"/>
    <x v="2"/>
    <x v="1"/>
    <x v="1"/>
    <x v="3"/>
    <s v="New"/>
    <x v="1"/>
    <s v="Trail Boots"/>
    <n v="1"/>
    <n v="142.04"/>
    <n v="0"/>
    <n v="81.67"/>
    <x v="1265"/>
    <n v="81.67"/>
    <n v="60.36999999999999"/>
    <n v="0.4250211208110391"/>
  </r>
  <r>
    <n v="3990"/>
    <d v="2026-07-06T00:00:00"/>
    <n v="2026"/>
    <x v="6"/>
    <x v="2"/>
    <x v="2"/>
    <x v="5"/>
    <x v="0"/>
    <s v="Business"/>
    <x v="2"/>
    <s v="Carry-On Duffel"/>
    <n v="1"/>
    <n v="133.66999999999999"/>
    <n v="0"/>
    <n v="68.25"/>
    <x v="1266"/>
    <n v="68.25"/>
    <n v="65.419999999999987"/>
    <n v="0.48941422907159415"/>
  </r>
  <r>
    <n v="4370"/>
    <d v="2026-07-06T00:00:00"/>
    <n v="2026"/>
    <x v="6"/>
    <x v="2"/>
    <x v="2"/>
    <x v="10"/>
    <x v="0"/>
    <s v="New"/>
    <x v="2"/>
    <s v="Travel Backpack 35L"/>
    <n v="6"/>
    <n v="166.6"/>
    <n v="0"/>
    <n v="88.14"/>
    <x v="1267"/>
    <n v="528.84"/>
    <n v="470.75999999999988"/>
    <n v="0.47094837935174061"/>
  </r>
  <r>
    <n v="4856"/>
    <d v="2026-07-06T00:00:00"/>
    <n v="2026"/>
    <x v="6"/>
    <x v="2"/>
    <x v="1"/>
    <x v="12"/>
    <x v="0"/>
    <s v="Returning"/>
    <x v="0"/>
    <s v="Cycling Pack 12L"/>
    <n v="2"/>
    <n v="99.93"/>
    <n v="0.1"/>
    <n v="51.96"/>
    <x v="1268"/>
    <n v="103.92"/>
    <n v="75.954000000000022"/>
    <n v="0.422262250241836"/>
  </r>
  <r>
    <n v="337"/>
    <d v="2026-07-07T00:00:00"/>
    <n v="2026"/>
    <x v="6"/>
    <x v="2"/>
    <x v="0"/>
    <x v="15"/>
    <x v="2"/>
    <s v="Returning"/>
    <x v="0"/>
    <s v="Cycling Pack 12L"/>
    <n v="6"/>
    <n v="100.56"/>
    <n v="0"/>
    <n v="49.47"/>
    <x v="1269"/>
    <n v="296.82"/>
    <n v="306.54000000000002"/>
    <n v="0.508054892601432"/>
  </r>
  <r>
    <n v="1001"/>
    <d v="2026-07-07T00:00:00"/>
    <n v="2026"/>
    <x v="6"/>
    <x v="2"/>
    <x v="0"/>
    <x v="9"/>
    <x v="0"/>
    <s v="Returning"/>
    <x v="3"/>
    <s v="Trail Tent 2P"/>
    <n v="1"/>
    <n v="200.48"/>
    <n v="0.05"/>
    <n v="104.11"/>
    <x v="1270"/>
    <n v="104.11"/>
    <n v="86.345999999999989"/>
    <n v="0.45336455664300412"/>
  </r>
  <r>
    <n v="2424"/>
    <d v="2026-07-07T00:00:00"/>
    <n v="2026"/>
    <x v="6"/>
    <x v="2"/>
    <x v="3"/>
    <x v="8"/>
    <x v="0"/>
    <s v="New"/>
    <x v="0"/>
    <s v="Trail Bike Light"/>
    <n v="1"/>
    <n v="51.06"/>
    <n v="0.15"/>
    <n v="22.56"/>
    <x v="1271"/>
    <n v="22.56"/>
    <n v="20.841000000000005"/>
    <n v="0.48019630884081022"/>
  </r>
  <r>
    <n v="2751"/>
    <d v="2026-07-07T00:00:00"/>
    <n v="2026"/>
    <x v="6"/>
    <x v="2"/>
    <x v="0"/>
    <x v="15"/>
    <x v="2"/>
    <s v="New"/>
    <x v="4"/>
    <s v="Weighted Vest"/>
    <n v="2"/>
    <n v="125.9"/>
    <n v="0.15"/>
    <n v="70.27"/>
    <x v="1272"/>
    <n v="140.54"/>
    <n v="73.490000000000009"/>
    <n v="0.34336307994206422"/>
  </r>
  <r>
    <n v="375"/>
    <d v="2026-07-08T00:00:00"/>
    <n v="2026"/>
    <x v="6"/>
    <x v="2"/>
    <x v="1"/>
    <x v="12"/>
    <x v="2"/>
    <s v="Returning"/>
    <x v="3"/>
    <s v="Trail Tent 2P"/>
    <n v="2"/>
    <n v="192.24"/>
    <n v="0.05"/>
    <n v="103.65"/>
    <x v="1273"/>
    <n v="207.3"/>
    <n v="157.95599999999996"/>
    <n v="0.43245285498390162"/>
  </r>
  <r>
    <n v="650"/>
    <d v="2026-07-08T00:00:00"/>
    <n v="2026"/>
    <x v="6"/>
    <x v="2"/>
    <x v="0"/>
    <x v="0"/>
    <x v="0"/>
    <s v="Business"/>
    <x v="4"/>
    <s v="Resistance Band Set"/>
    <n v="2"/>
    <n v="40.79"/>
    <n v="0"/>
    <n v="14.61"/>
    <x v="1274"/>
    <n v="29.22"/>
    <n v="52.36"/>
    <n v="0.64182397646481981"/>
  </r>
  <r>
    <n v="941"/>
    <d v="2026-07-08T00:00:00"/>
    <n v="2026"/>
    <x v="6"/>
    <x v="2"/>
    <x v="0"/>
    <x v="9"/>
    <x v="2"/>
    <s v="New"/>
    <x v="3"/>
    <s v="Compact Sleeping Bag"/>
    <n v="2"/>
    <n v="125.73"/>
    <n v="0.15"/>
    <n v="61.75"/>
    <x v="1275"/>
    <n v="123.5"/>
    <n v="90.241000000000014"/>
    <n v="0.42219789371248384"/>
  </r>
  <r>
    <n v="2719"/>
    <d v="2026-07-08T00:00:00"/>
    <n v="2026"/>
    <x v="6"/>
    <x v="2"/>
    <x v="0"/>
    <x v="15"/>
    <x v="0"/>
    <s v="Business"/>
    <x v="2"/>
    <s v="Travel Backpack 35L"/>
    <n v="1"/>
    <n v="164.92"/>
    <n v="0"/>
    <n v="89.47"/>
    <x v="1276"/>
    <n v="89.47"/>
    <n v="75.449999999999989"/>
    <n v="0.45749454280863444"/>
  </r>
  <r>
    <n v="3833"/>
    <d v="2026-07-08T00:00:00"/>
    <n v="2026"/>
    <x v="6"/>
    <x v="2"/>
    <x v="1"/>
    <x v="6"/>
    <x v="2"/>
    <s v="New"/>
    <x v="0"/>
    <s v="Cycling Pack 12L"/>
    <n v="5"/>
    <n v="103.91"/>
    <n v="0"/>
    <n v="51.19"/>
    <x v="1277"/>
    <n v="255.95"/>
    <n v="263.59999999999997"/>
    <n v="0.50736214031373306"/>
  </r>
  <r>
    <n v="211"/>
    <d v="2026-07-09T00:00:00"/>
    <n v="2026"/>
    <x v="6"/>
    <x v="2"/>
    <x v="2"/>
    <x v="16"/>
    <x v="1"/>
    <s v="Business"/>
    <x v="0"/>
    <s v="Trail Bike Light"/>
    <n v="10"/>
    <n v="49.69"/>
    <n v="0.1"/>
    <n v="21.82"/>
    <x v="1278"/>
    <n v="218.2"/>
    <n v="229.01"/>
    <n v="0.51208604458755391"/>
  </r>
  <r>
    <n v="392"/>
    <d v="2026-07-09T00:00:00"/>
    <n v="2026"/>
    <x v="6"/>
    <x v="2"/>
    <x v="3"/>
    <x v="7"/>
    <x v="2"/>
    <s v="Returning"/>
    <x v="1"/>
    <s v="Hiking Daypack 20L"/>
    <n v="3"/>
    <n v="94.19"/>
    <n v="0"/>
    <n v="44.1"/>
    <x v="1279"/>
    <n v="132.30000000000001"/>
    <n v="150.26999999999998"/>
    <n v="0.53179743072512997"/>
  </r>
  <r>
    <n v="1302"/>
    <d v="2026-07-09T00:00:00"/>
    <n v="2026"/>
    <x v="6"/>
    <x v="2"/>
    <x v="1"/>
    <x v="14"/>
    <x v="2"/>
    <s v="Returning"/>
    <x v="2"/>
    <s v="Packing Cube Set"/>
    <n v="1"/>
    <n v="46.87"/>
    <n v="0"/>
    <n v="18.649999999999999"/>
    <x v="1280"/>
    <n v="18.649999999999999"/>
    <n v="28.22"/>
    <n v="0.60209088969490077"/>
  </r>
  <r>
    <n v="1366"/>
    <d v="2026-07-09T00:00:00"/>
    <n v="2026"/>
    <x v="6"/>
    <x v="2"/>
    <x v="2"/>
    <x v="16"/>
    <x v="0"/>
    <s v="Returning"/>
    <x v="2"/>
    <s v="Insulated Bottle"/>
    <n v="1"/>
    <n v="36.99"/>
    <n v="0.1"/>
    <n v="13.2"/>
    <x v="1281"/>
    <n v="13.2"/>
    <n v="20.091000000000005"/>
    <n v="0.60349644047940887"/>
  </r>
  <r>
    <n v="1974"/>
    <d v="2026-07-09T00:00:00"/>
    <n v="2026"/>
    <x v="6"/>
    <x v="2"/>
    <x v="0"/>
    <x v="15"/>
    <x v="0"/>
    <s v="Returning"/>
    <x v="2"/>
    <s v="Carry-On Duffel"/>
    <n v="1"/>
    <n v="135.44"/>
    <n v="0"/>
    <n v="65.48"/>
    <x v="1282"/>
    <n v="65.48"/>
    <n v="69.959999999999994"/>
    <n v="0.51653868871825159"/>
  </r>
  <r>
    <n v="2716"/>
    <d v="2026-07-09T00:00:00"/>
    <n v="2026"/>
    <x v="6"/>
    <x v="2"/>
    <x v="1"/>
    <x v="1"/>
    <x v="0"/>
    <s v="New"/>
    <x v="1"/>
    <s v="Hiking Daypack 20L"/>
    <n v="3"/>
    <n v="92.25"/>
    <n v="0"/>
    <n v="46.27"/>
    <x v="1283"/>
    <n v="138.81"/>
    <n v="137.94"/>
    <n v="0.49842818428184282"/>
  </r>
  <r>
    <n v="3161"/>
    <d v="2026-07-09T00:00:00"/>
    <n v="2026"/>
    <x v="6"/>
    <x v="2"/>
    <x v="2"/>
    <x v="5"/>
    <x v="0"/>
    <s v="New"/>
    <x v="3"/>
    <s v="Trail Tent 2P"/>
    <n v="2"/>
    <n v="192.6"/>
    <n v="0"/>
    <n v="104.89"/>
    <x v="1284"/>
    <n v="209.78"/>
    <n v="175.42"/>
    <n v="0.45539979231568017"/>
  </r>
  <r>
    <n v="3240"/>
    <d v="2026-07-09T00:00:00"/>
    <n v="2026"/>
    <x v="6"/>
    <x v="2"/>
    <x v="3"/>
    <x v="8"/>
    <x v="0"/>
    <s v="Returning"/>
    <x v="0"/>
    <s v="Compact Repair Kit"/>
    <n v="1"/>
    <n v="39.94"/>
    <n v="0"/>
    <n v="16.89"/>
    <x v="1285"/>
    <n v="16.89"/>
    <n v="23.049999999999997"/>
    <n v="0.57711567351026538"/>
  </r>
  <r>
    <n v="3682"/>
    <d v="2026-07-09T00:00:00"/>
    <n v="2026"/>
    <x v="6"/>
    <x v="2"/>
    <x v="2"/>
    <x v="2"/>
    <x v="0"/>
    <s v="Returning"/>
    <x v="1"/>
    <s v="Summit Backpack 45L"/>
    <n v="3"/>
    <n v="150.61000000000001"/>
    <n v="0"/>
    <n v="79.900000000000006"/>
    <x v="1286"/>
    <n v="239.70000000000002"/>
    <n v="212.13000000000002"/>
    <n v="0.46949073766682159"/>
  </r>
  <r>
    <n v="4725"/>
    <d v="2026-07-09T00:00:00"/>
    <n v="2026"/>
    <x v="6"/>
    <x v="2"/>
    <x v="3"/>
    <x v="13"/>
    <x v="0"/>
    <s v="Returning"/>
    <x v="1"/>
    <s v="Trekking Poles"/>
    <n v="2"/>
    <n v="71.069999999999993"/>
    <n v="0"/>
    <n v="31.57"/>
    <x v="1287"/>
    <n v="63.14"/>
    <n v="78.999999999999986"/>
    <n v="0.55579006613198245"/>
  </r>
  <r>
    <n v="758"/>
    <d v="2026-07-10T00:00:00"/>
    <n v="2026"/>
    <x v="6"/>
    <x v="2"/>
    <x v="0"/>
    <x v="0"/>
    <x v="2"/>
    <s v="New"/>
    <x v="0"/>
    <s v="Trail Bike Light"/>
    <n v="1"/>
    <n v="50.78"/>
    <n v="0"/>
    <n v="22.29"/>
    <x v="1288"/>
    <n v="22.29"/>
    <n v="28.490000000000002"/>
    <n v="0.56104765655769995"/>
  </r>
  <r>
    <n v="1910"/>
    <d v="2026-07-10T00:00:00"/>
    <n v="2026"/>
    <x v="6"/>
    <x v="2"/>
    <x v="0"/>
    <x v="15"/>
    <x v="0"/>
    <s v="Returning"/>
    <x v="1"/>
    <s v="Trail Boots"/>
    <n v="2"/>
    <n v="141.51"/>
    <n v="0.05"/>
    <n v="77.040000000000006"/>
    <x v="1289"/>
    <n v="154.08000000000001"/>
    <n v="114.78899999999996"/>
    <n v="0.42693281858451504"/>
  </r>
  <r>
    <n v="1941"/>
    <d v="2026-07-10T00:00:00"/>
    <n v="2026"/>
    <x v="6"/>
    <x v="2"/>
    <x v="1"/>
    <x v="12"/>
    <x v="3"/>
    <s v="Returning"/>
    <x v="1"/>
    <s v="Summit Backpack 45L"/>
    <n v="1"/>
    <n v="156.44"/>
    <n v="0.1"/>
    <n v="80.72"/>
    <x v="1290"/>
    <n v="80.72"/>
    <n v="60.075999999999993"/>
    <n v="0.42668825818915307"/>
  </r>
  <r>
    <n v="2324"/>
    <d v="2026-07-10T00:00:00"/>
    <n v="2026"/>
    <x v="6"/>
    <x v="2"/>
    <x v="1"/>
    <x v="12"/>
    <x v="0"/>
    <s v="New"/>
    <x v="4"/>
    <s v="Training Mat"/>
    <n v="2"/>
    <n v="51.75"/>
    <n v="0"/>
    <n v="21.4"/>
    <x v="1291"/>
    <n v="42.8"/>
    <n v="60.7"/>
    <n v="0.58647342995169083"/>
  </r>
  <r>
    <n v="2869"/>
    <d v="2026-07-10T00:00:00"/>
    <n v="2026"/>
    <x v="6"/>
    <x v="2"/>
    <x v="2"/>
    <x v="5"/>
    <x v="3"/>
    <s v="New"/>
    <x v="3"/>
    <s v="Portable Camp Stove"/>
    <n v="1"/>
    <n v="82.23"/>
    <n v="0.1"/>
    <n v="38.340000000000003"/>
    <x v="1292"/>
    <n v="38.340000000000003"/>
    <n v="35.667000000000002"/>
    <n v="0.48194089748267055"/>
  </r>
  <r>
    <n v="3236"/>
    <d v="2026-07-10T00:00:00"/>
    <n v="2026"/>
    <x v="6"/>
    <x v="2"/>
    <x v="1"/>
    <x v="6"/>
    <x v="0"/>
    <s v="New"/>
    <x v="1"/>
    <s v="Trail Boots"/>
    <n v="1"/>
    <n v="144.16999999999999"/>
    <n v="0.1"/>
    <n v="78.13"/>
    <x v="1293"/>
    <n v="78.13"/>
    <n v="51.62299999999999"/>
    <n v="0.39785592625989374"/>
  </r>
  <r>
    <n v="3582"/>
    <d v="2026-07-10T00:00:00"/>
    <n v="2026"/>
    <x v="6"/>
    <x v="2"/>
    <x v="1"/>
    <x v="12"/>
    <x v="0"/>
    <s v="Returning"/>
    <x v="3"/>
    <s v="Portable Camp Stove"/>
    <n v="4"/>
    <n v="82.47"/>
    <n v="0"/>
    <n v="40.22"/>
    <x v="1294"/>
    <n v="160.88"/>
    <n v="169"/>
    <n v="0.51230750575967021"/>
  </r>
  <r>
    <n v="3715"/>
    <d v="2026-07-10T00:00:00"/>
    <n v="2026"/>
    <x v="6"/>
    <x v="2"/>
    <x v="3"/>
    <x v="8"/>
    <x v="0"/>
    <s v="New"/>
    <x v="3"/>
    <s v="Compact Sleeping Bag"/>
    <n v="1"/>
    <n v="122.14"/>
    <n v="0.15"/>
    <n v="59.87"/>
    <x v="1295"/>
    <n v="59.87"/>
    <n v="43.949000000000005"/>
    <n v="0.42332328379198414"/>
  </r>
  <r>
    <n v="3940"/>
    <d v="2026-07-10T00:00:00"/>
    <n v="2026"/>
    <x v="6"/>
    <x v="2"/>
    <x v="2"/>
    <x v="16"/>
    <x v="2"/>
    <s v="Returning"/>
    <x v="1"/>
    <s v="Trail Boots"/>
    <n v="3"/>
    <n v="143.59"/>
    <n v="0"/>
    <n v="78.91"/>
    <x v="1296"/>
    <n v="236.73"/>
    <n v="194.04"/>
    <n v="0.45044919562643637"/>
  </r>
  <r>
    <n v="4760"/>
    <d v="2026-07-10T00:00:00"/>
    <n v="2026"/>
    <x v="6"/>
    <x v="2"/>
    <x v="3"/>
    <x v="13"/>
    <x v="0"/>
    <s v="Business"/>
    <x v="1"/>
    <s v="Summit Backpack 45L"/>
    <n v="2"/>
    <n v="157.66"/>
    <n v="0"/>
    <n v="78.760000000000005"/>
    <x v="1297"/>
    <n v="157.52000000000001"/>
    <n v="157.79999999999998"/>
    <n v="0.50044399340352652"/>
  </r>
  <r>
    <n v="4768"/>
    <d v="2026-07-10T00:00:00"/>
    <n v="2026"/>
    <x v="6"/>
    <x v="2"/>
    <x v="1"/>
    <x v="1"/>
    <x v="0"/>
    <s v="Business"/>
    <x v="0"/>
    <s v="Cycling Pack 12L"/>
    <n v="1"/>
    <n v="101.58"/>
    <n v="0"/>
    <n v="49.83"/>
    <x v="1298"/>
    <n v="49.83"/>
    <n v="51.75"/>
    <n v="0.50945067926757237"/>
  </r>
  <r>
    <n v="5025"/>
    <d v="2026-07-10T00:00:00"/>
    <n v="2026"/>
    <x v="6"/>
    <x v="2"/>
    <x v="2"/>
    <x v="3"/>
    <x v="0"/>
    <s v="Returning"/>
    <x v="2"/>
    <s v="Travel Backpack 35L"/>
    <n v="4"/>
    <n v="166.71"/>
    <n v="0"/>
    <n v="86.55"/>
    <x v="1299"/>
    <n v="346.2"/>
    <n v="320.64000000000004"/>
    <n v="0.48083498290444487"/>
  </r>
  <r>
    <n v="165"/>
    <d v="2026-07-11T00:00:00"/>
    <n v="2026"/>
    <x v="6"/>
    <x v="2"/>
    <x v="1"/>
    <x v="12"/>
    <x v="2"/>
    <s v="New"/>
    <x v="0"/>
    <s v="Commuter Helmet"/>
    <n v="2"/>
    <n v="83.33"/>
    <n v="0"/>
    <n v="42.11"/>
    <x v="1300"/>
    <n v="84.22"/>
    <n v="82.44"/>
    <n v="0.49465978639145564"/>
  </r>
  <r>
    <n v="198"/>
    <d v="2026-07-11T00:00:00"/>
    <n v="2026"/>
    <x v="6"/>
    <x v="2"/>
    <x v="0"/>
    <x v="15"/>
    <x v="0"/>
    <s v="New"/>
    <x v="1"/>
    <s v="Trekking Poles"/>
    <n v="2"/>
    <n v="71.77"/>
    <n v="0.05"/>
    <n v="32.9"/>
    <x v="1301"/>
    <n v="65.8"/>
    <n v="70.563000000000002"/>
    <n v="0.5174644148339359"/>
  </r>
  <r>
    <n v="1480"/>
    <d v="2026-07-11T00:00:00"/>
    <n v="2026"/>
    <x v="6"/>
    <x v="2"/>
    <x v="0"/>
    <x v="15"/>
    <x v="0"/>
    <s v="New"/>
    <x v="2"/>
    <s v="Travel Backpack 35L"/>
    <n v="3"/>
    <n v="164.5"/>
    <n v="0"/>
    <n v="87.06"/>
    <x v="1302"/>
    <n v="261.18"/>
    <n v="232.32"/>
    <n v="0.47075987841945288"/>
  </r>
  <r>
    <n v="1990"/>
    <d v="2026-07-11T00:00:00"/>
    <n v="2026"/>
    <x v="6"/>
    <x v="2"/>
    <x v="0"/>
    <x v="15"/>
    <x v="0"/>
    <s v="Returning"/>
    <x v="3"/>
    <s v="Portable Camp Stove"/>
    <n v="3"/>
    <n v="82.28"/>
    <n v="0.1"/>
    <n v="39.51"/>
    <x v="1303"/>
    <n v="118.53"/>
    <n v="103.626"/>
    <n v="0.46645600388915898"/>
  </r>
  <r>
    <n v="2298"/>
    <d v="2026-07-11T00:00:00"/>
    <n v="2026"/>
    <x v="6"/>
    <x v="2"/>
    <x v="2"/>
    <x v="2"/>
    <x v="2"/>
    <s v="New"/>
    <x v="0"/>
    <s v="Cycling Pack 12L"/>
    <n v="2"/>
    <n v="103.17"/>
    <n v="0"/>
    <n v="50.49"/>
    <x v="1304"/>
    <n v="100.98"/>
    <n v="105.36"/>
    <n v="0.51061355045071244"/>
  </r>
  <r>
    <n v="2886"/>
    <d v="2026-07-11T00:00:00"/>
    <n v="2026"/>
    <x v="6"/>
    <x v="2"/>
    <x v="0"/>
    <x v="15"/>
    <x v="0"/>
    <s v="New"/>
    <x v="0"/>
    <s v="Trail Bike Light"/>
    <n v="1"/>
    <n v="50.33"/>
    <n v="0.05"/>
    <n v="22.06"/>
    <x v="1305"/>
    <n v="22.06"/>
    <n v="25.753499999999999"/>
    <n v="0.53862402877848303"/>
  </r>
  <r>
    <n v="2893"/>
    <d v="2026-07-11T00:00:00"/>
    <n v="2026"/>
    <x v="6"/>
    <x v="2"/>
    <x v="1"/>
    <x v="11"/>
    <x v="1"/>
    <s v="Business"/>
    <x v="1"/>
    <s v="Trail Boots"/>
    <n v="6"/>
    <n v="142.78"/>
    <n v="0.15"/>
    <n v="80.38"/>
    <x v="1306"/>
    <n v="482.28"/>
    <n v="245.89800000000002"/>
    <n v="0.33768941110552642"/>
  </r>
  <r>
    <n v="2939"/>
    <d v="2026-07-11T00:00:00"/>
    <n v="2026"/>
    <x v="6"/>
    <x v="2"/>
    <x v="1"/>
    <x v="6"/>
    <x v="0"/>
    <s v="New"/>
    <x v="3"/>
    <s v="Trail Tent 2P"/>
    <n v="1"/>
    <n v="195.38"/>
    <n v="0.05"/>
    <n v="101.67"/>
    <x v="1307"/>
    <n v="101.67"/>
    <n v="83.940999999999988"/>
    <n v="0.45224151585843508"/>
  </r>
  <r>
    <n v="3249"/>
    <d v="2026-07-11T00:00:00"/>
    <n v="2026"/>
    <x v="6"/>
    <x v="2"/>
    <x v="3"/>
    <x v="4"/>
    <x v="2"/>
    <s v="Returning"/>
    <x v="0"/>
    <s v="Cycling Pack 12L"/>
    <n v="5"/>
    <n v="104.8"/>
    <n v="0"/>
    <n v="50.94"/>
    <x v="1308"/>
    <n v="254.7"/>
    <n v="269.3"/>
    <n v="0.51393129770992374"/>
  </r>
  <r>
    <n v="3832"/>
    <d v="2026-07-11T00:00:00"/>
    <n v="2026"/>
    <x v="6"/>
    <x v="2"/>
    <x v="3"/>
    <x v="7"/>
    <x v="0"/>
    <s v="Returning"/>
    <x v="3"/>
    <s v="Portable Camp Stove"/>
    <n v="3"/>
    <n v="82.26"/>
    <n v="0"/>
    <n v="40.020000000000003"/>
    <x v="1309"/>
    <n v="120.06"/>
    <n v="126.72000000000003"/>
    <n v="0.51349380014587898"/>
  </r>
  <r>
    <n v="3868"/>
    <d v="2026-07-11T00:00:00"/>
    <n v="2026"/>
    <x v="6"/>
    <x v="2"/>
    <x v="2"/>
    <x v="10"/>
    <x v="0"/>
    <s v="Business"/>
    <x v="1"/>
    <s v="Hiking Daypack 20L"/>
    <n v="1"/>
    <n v="90.79"/>
    <n v="0"/>
    <n v="46.39"/>
    <x v="1310"/>
    <n v="46.39"/>
    <n v="44.400000000000006"/>
    <n v="0.4890406432426479"/>
  </r>
  <r>
    <n v="4365"/>
    <d v="2026-07-11T00:00:00"/>
    <n v="2026"/>
    <x v="6"/>
    <x v="2"/>
    <x v="1"/>
    <x v="11"/>
    <x v="0"/>
    <s v="Returning"/>
    <x v="0"/>
    <s v="Compact Repair Kit"/>
    <n v="1"/>
    <n v="41.33"/>
    <n v="0"/>
    <n v="17.2"/>
    <x v="1311"/>
    <n v="17.2"/>
    <n v="24.13"/>
    <n v="0.58383740624243896"/>
  </r>
  <r>
    <n v="314"/>
    <d v="2026-07-12T00:00:00"/>
    <n v="2026"/>
    <x v="6"/>
    <x v="2"/>
    <x v="2"/>
    <x v="2"/>
    <x v="0"/>
    <s v="Returning"/>
    <x v="4"/>
    <s v="Resistance Band Set"/>
    <n v="2"/>
    <n v="41.09"/>
    <n v="0.05"/>
    <n v="14.54"/>
    <x v="1312"/>
    <n v="29.08"/>
    <n v="48.991"/>
    <n v="0.62751854081541159"/>
  </r>
  <r>
    <n v="552"/>
    <d v="2026-07-12T00:00:00"/>
    <n v="2026"/>
    <x v="6"/>
    <x v="2"/>
    <x v="1"/>
    <x v="12"/>
    <x v="1"/>
    <s v="Business"/>
    <x v="3"/>
    <s v="Portable Camp Stove"/>
    <n v="5"/>
    <n v="82.39"/>
    <n v="0.05"/>
    <n v="39.479999999999997"/>
    <x v="1313"/>
    <n v="197.39999999999998"/>
    <n v="193.95249999999999"/>
    <n v="0.49559540312122702"/>
  </r>
  <r>
    <n v="1317"/>
    <d v="2026-07-12T00:00:00"/>
    <n v="2026"/>
    <x v="6"/>
    <x v="2"/>
    <x v="1"/>
    <x v="14"/>
    <x v="0"/>
    <s v="Business"/>
    <x v="4"/>
    <s v="Recovery Roller"/>
    <n v="3"/>
    <n v="37"/>
    <n v="0"/>
    <n v="13.69"/>
    <x v="1314"/>
    <n v="41.07"/>
    <n v="69.930000000000007"/>
    <n v="0.63000000000000012"/>
  </r>
  <r>
    <n v="1515"/>
    <d v="2026-07-12T00:00:00"/>
    <n v="2026"/>
    <x v="6"/>
    <x v="2"/>
    <x v="3"/>
    <x v="8"/>
    <x v="2"/>
    <s v="New"/>
    <x v="4"/>
    <s v="Resistance Band Set"/>
    <n v="2"/>
    <n v="40.9"/>
    <n v="0"/>
    <n v="14.81"/>
    <x v="1315"/>
    <n v="29.62"/>
    <n v="52.179999999999993"/>
    <n v="0.63789731051344734"/>
  </r>
  <r>
    <n v="1674"/>
    <d v="2026-07-12T00:00:00"/>
    <n v="2026"/>
    <x v="6"/>
    <x v="2"/>
    <x v="0"/>
    <x v="0"/>
    <x v="0"/>
    <s v="New"/>
    <x v="4"/>
    <s v="Weighted Vest"/>
    <n v="1"/>
    <n v="123.33"/>
    <n v="0.1"/>
    <n v="70.900000000000006"/>
    <x v="1316"/>
    <n v="70.900000000000006"/>
    <n v="40.096999999999994"/>
    <n v="0.36124399758552028"/>
  </r>
  <r>
    <n v="2407"/>
    <d v="2026-07-12T00:00:00"/>
    <n v="2026"/>
    <x v="6"/>
    <x v="2"/>
    <x v="1"/>
    <x v="12"/>
    <x v="3"/>
    <s v="Business"/>
    <x v="1"/>
    <s v="Summit Backpack 45L"/>
    <n v="1"/>
    <n v="153.25"/>
    <n v="0.15"/>
    <n v="78.28"/>
    <x v="1317"/>
    <n v="78.28"/>
    <n v="51.982499999999987"/>
    <n v="0.39905959121005657"/>
  </r>
  <r>
    <n v="2817"/>
    <d v="2026-07-12T00:00:00"/>
    <n v="2026"/>
    <x v="6"/>
    <x v="2"/>
    <x v="3"/>
    <x v="7"/>
    <x v="3"/>
    <s v="New"/>
    <x v="2"/>
    <s v="Carry-On Duffel"/>
    <n v="3"/>
    <n v="134.43"/>
    <n v="0.1"/>
    <n v="65.78"/>
    <x v="1318"/>
    <n v="197.34"/>
    <n v="165.62100000000001"/>
    <n v="0.45630522287518493"/>
  </r>
  <r>
    <n v="3059"/>
    <d v="2026-07-12T00:00:00"/>
    <n v="2026"/>
    <x v="6"/>
    <x v="2"/>
    <x v="0"/>
    <x v="0"/>
    <x v="0"/>
    <s v="Returning"/>
    <x v="1"/>
    <s v="Hiking Daypack 20L"/>
    <n v="1"/>
    <n v="93.73"/>
    <n v="0.05"/>
    <n v="44.51"/>
    <x v="1319"/>
    <n v="44.51"/>
    <n v="44.533499999999997"/>
    <n v="0.50013195797559618"/>
  </r>
  <r>
    <n v="3210"/>
    <d v="2026-07-12T00:00:00"/>
    <n v="2026"/>
    <x v="6"/>
    <x v="2"/>
    <x v="0"/>
    <x v="0"/>
    <x v="0"/>
    <s v="Returning"/>
    <x v="2"/>
    <s v="Insulated Bottle"/>
    <n v="1"/>
    <n v="37.090000000000003"/>
    <n v="0"/>
    <n v="13.43"/>
    <x v="1320"/>
    <n v="13.43"/>
    <n v="23.660000000000004"/>
    <n v="0.63790779185764357"/>
  </r>
  <r>
    <n v="3670"/>
    <d v="2026-07-12T00:00:00"/>
    <n v="2026"/>
    <x v="6"/>
    <x v="2"/>
    <x v="0"/>
    <x v="0"/>
    <x v="2"/>
    <s v="New"/>
    <x v="2"/>
    <s v="Packing Cube Set"/>
    <n v="1"/>
    <n v="45.43"/>
    <n v="0"/>
    <n v="18.66"/>
    <x v="1321"/>
    <n v="18.66"/>
    <n v="26.77"/>
    <n v="0.58925819942769098"/>
  </r>
  <r>
    <n v="4017"/>
    <d v="2026-07-12T00:00:00"/>
    <n v="2026"/>
    <x v="6"/>
    <x v="2"/>
    <x v="3"/>
    <x v="8"/>
    <x v="3"/>
    <s v="New"/>
    <x v="4"/>
    <s v="Resistance Band Set"/>
    <n v="1"/>
    <n v="39.5"/>
    <n v="0.1"/>
    <n v="14.86"/>
    <x v="1322"/>
    <n v="14.86"/>
    <n v="20.690000000000005"/>
    <n v="0.58199718706047832"/>
  </r>
  <r>
    <n v="5012"/>
    <d v="2026-07-12T00:00:00"/>
    <n v="2026"/>
    <x v="6"/>
    <x v="2"/>
    <x v="2"/>
    <x v="16"/>
    <x v="2"/>
    <s v="Returning"/>
    <x v="4"/>
    <s v="Weighted Vest"/>
    <n v="2"/>
    <n v="123.58"/>
    <n v="0.1"/>
    <n v="68.739999999999995"/>
    <x v="1323"/>
    <n v="137.47999999999999"/>
    <n v="84.963999999999999"/>
    <n v="0.3819568071065077"/>
  </r>
  <r>
    <n v="884"/>
    <d v="2026-07-13T00:00:00"/>
    <n v="2026"/>
    <x v="6"/>
    <x v="2"/>
    <x v="3"/>
    <x v="13"/>
    <x v="2"/>
    <s v="Returning"/>
    <x v="0"/>
    <s v="Cycling Pack 12L"/>
    <n v="1"/>
    <n v="103.61"/>
    <n v="0"/>
    <n v="51.84"/>
    <x v="1324"/>
    <n v="51.84"/>
    <n v="51.769999999999996"/>
    <n v="0.49966219476884466"/>
  </r>
  <r>
    <n v="1025"/>
    <d v="2026-07-13T00:00:00"/>
    <n v="2026"/>
    <x v="6"/>
    <x v="2"/>
    <x v="2"/>
    <x v="2"/>
    <x v="2"/>
    <s v="Returning"/>
    <x v="1"/>
    <s v="Trail Boots"/>
    <n v="2"/>
    <n v="145.75"/>
    <n v="0.05"/>
    <n v="79.319999999999993"/>
    <x v="1325"/>
    <n v="158.63999999999999"/>
    <n v="118.28500000000003"/>
    <n v="0.42713731154644768"/>
  </r>
  <r>
    <n v="1279"/>
    <d v="2026-07-13T00:00:00"/>
    <n v="2026"/>
    <x v="6"/>
    <x v="2"/>
    <x v="3"/>
    <x v="8"/>
    <x v="3"/>
    <s v="New"/>
    <x v="3"/>
    <s v="Trail Tent 2P"/>
    <n v="2"/>
    <n v="193.76"/>
    <n v="0.1"/>
    <n v="104.66"/>
    <x v="1326"/>
    <n v="209.32"/>
    <n v="139.44799999999998"/>
    <n v="0.39983025965684921"/>
  </r>
  <r>
    <n v="1534"/>
    <d v="2026-07-13T00:00:00"/>
    <n v="2026"/>
    <x v="6"/>
    <x v="2"/>
    <x v="2"/>
    <x v="16"/>
    <x v="0"/>
    <s v="Returning"/>
    <x v="1"/>
    <s v="Trail Boots"/>
    <n v="2"/>
    <n v="146.09"/>
    <n v="0.1"/>
    <n v="79.36"/>
    <x v="1327"/>
    <n v="158.72"/>
    <n v="104.24199999999999"/>
    <n v="0.39641469109605187"/>
  </r>
  <r>
    <n v="2147"/>
    <d v="2026-07-13T00:00:00"/>
    <n v="2026"/>
    <x v="6"/>
    <x v="2"/>
    <x v="1"/>
    <x v="14"/>
    <x v="2"/>
    <s v="New"/>
    <x v="2"/>
    <s v="Carry-On Duffel"/>
    <n v="1"/>
    <n v="131.91999999999999"/>
    <n v="0"/>
    <n v="66.19"/>
    <x v="1328"/>
    <n v="66.19"/>
    <n v="65.72999999999999"/>
    <n v="0.49825651910248631"/>
  </r>
  <r>
    <n v="2385"/>
    <d v="2026-07-13T00:00:00"/>
    <n v="2026"/>
    <x v="6"/>
    <x v="2"/>
    <x v="1"/>
    <x v="11"/>
    <x v="1"/>
    <s v="Business"/>
    <x v="3"/>
    <s v="Portable Camp Stove"/>
    <n v="6"/>
    <n v="83.28"/>
    <n v="0.15"/>
    <n v="38.76"/>
    <x v="1329"/>
    <n v="232.56"/>
    <n v="192.16800000000001"/>
    <n v="0.45244956772334294"/>
  </r>
  <r>
    <n v="2517"/>
    <d v="2026-07-13T00:00:00"/>
    <n v="2026"/>
    <x v="6"/>
    <x v="2"/>
    <x v="1"/>
    <x v="6"/>
    <x v="0"/>
    <s v="New"/>
    <x v="2"/>
    <s v="Insulated Bottle"/>
    <n v="1"/>
    <n v="36.479999999999997"/>
    <n v="0.05"/>
    <n v="13.22"/>
    <x v="1330"/>
    <n v="13.22"/>
    <n v="21.436"/>
    <n v="0.61853647276084955"/>
  </r>
  <r>
    <n v="2746"/>
    <d v="2026-07-13T00:00:00"/>
    <n v="2026"/>
    <x v="6"/>
    <x v="2"/>
    <x v="0"/>
    <x v="0"/>
    <x v="2"/>
    <s v="New"/>
    <x v="1"/>
    <s v="Summit Backpack 45L"/>
    <n v="3"/>
    <n v="155.44"/>
    <n v="0.05"/>
    <n v="79.95"/>
    <x v="1331"/>
    <n v="239.85000000000002"/>
    <n v="203.15399999999994"/>
    <n v="0.45858276674702703"/>
  </r>
  <r>
    <n v="3297"/>
    <d v="2026-07-13T00:00:00"/>
    <n v="2026"/>
    <x v="6"/>
    <x v="2"/>
    <x v="0"/>
    <x v="15"/>
    <x v="1"/>
    <s v="Returning"/>
    <x v="4"/>
    <s v="Resistance Band Set"/>
    <n v="6"/>
    <n v="40.58"/>
    <n v="0.15"/>
    <n v="15.06"/>
    <x v="1332"/>
    <n v="90.36"/>
    <n v="116.598"/>
    <n v="0.5633896732670397"/>
  </r>
  <r>
    <n v="772"/>
    <d v="2026-07-14T00:00:00"/>
    <n v="2026"/>
    <x v="6"/>
    <x v="2"/>
    <x v="3"/>
    <x v="13"/>
    <x v="0"/>
    <s v="Returning"/>
    <x v="0"/>
    <s v="Cycling Pack 12L"/>
    <n v="2"/>
    <n v="101.03"/>
    <n v="0.1"/>
    <n v="50.98"/>
    <x v="1333"/>
    <n v="101.96"/>
    <n v="79.89400000000002"/>
    <n v="0.43933045190097558"/>
  </r>
  <r>
    <n v="838"/>
    <d v="2026-07-14T00:00:00"/>
    <n v="2026"/>
    <x v="6"/>
    <x v="2"/>
    <x v="0"/>
    <x v="9"/>
    <x v="2"/>
    <s v="Returning"/>
    <x v="3"/>
    <s v="Portable Camp Stove"/>
    <n v="1"/>
    <n v="80.150000000000006"/>
    <n v="0.05"/>
    <n v="38.89"/>
    <x v="1334"/>
    <n v="38.89"/>
    <n v="37.252499999999998"/>
    <n v="0.48924713530551267"/>
  </r>
  <r>
    <n v="1144"/>
    <d v="2026-07-14T00:00:00"/>
    <n v="2026"/>
    <x v="6"/>
    <x v="2"/>
    <x v="2"/>
    <x v="2"/>
    <x v="2"/>
    <s v="New"/>
    <x v="3"/>
    <s v="Portable Camp Stove"/>
    <n v="1"/>
    <n v="83.74"/>
    <n v="0"/>
    <n v="38.96"/>
    <x v="1335"/>
    <n v="38.96"/>
    <n v="44.779999999999994"/>
    <n v="0.53475041796035339"/>
  </r>
  <r>
    <n v="1686"/>
    <d v="2026-07-14T00:00:00"/>
    <n v="2026"/>
    <x v="6"/>
    <x v="2"/>
    <x v="2"/>
    <x v="5"/>
    <x v="1"/>
    <s v="Returning"/>
    <x v="2"/>
    <s v="Insulated Bottle"/>
    <n v="8"/>
    <n v="35.75"/>
    <n v="0.15"/>
    <n v="13.56"/>
    <x v="1336"/>
    <n v="108.48"/>
    <n v="134.62"/>
    <n v="0.55376388317564795"/>
  </r>
  <r>
    <n v="2823"/>
    <d v="2026-07-14T00:00:00"/>
    <n v="2026"/>
    <x v="6"/>
    <x v="2"/>
    <x v="0"/>
    <x v="15"/>
    <x v="0"/>
    <s v="New"/>
    <x v="0"/>
    <s v="Commuter Helmet"/>
    <n v="3"/>
    <n v="81.39"/>
    <n v="0"/>
    <n v="43.54"/>
    <x v="1337"/>
    <n v="130.62"/>
    <n v="113.55000000000001"/>
    <n v="0.46504484580415284"/>
  </r>
  <r>
    <n v="2883"/>
    <d v="2026-07-14T00:00:00"/>
    <n v="2026"/>
    <x v="6"/>
    <x v="2"/>
    <x v="2"/>
    <x v="10"/>
    <x v="3"/>
    <s v="New"/>
    <x v="2"/>
    <s v="Insulated Bottle"/>
    <n v="1"/>
    <n v="36.799999999999997"/>
    <n v="0"/>
    <n v="13.91"/>
    <x v="1338"/>
    <n v="13.91"/>
    <n v="22.889999999999997"/>
    <n v="0.62201086956521734"/>
  </r>
  <r>
    <n v="3259"/>
    <d v="2026-07-14T00:00:00"/>
    <n v="2026"/>
    <x v="6"/>
    <x v="2"/>
    <x v="2"/>
    <x v="16"/>
    <x v="1"/>
    <s v="Returning"/>
    <x v="3"/>
    <s v="Trail Tent 2P"/>
    <n v="6"/>
    <n v="194.15"/>
    <n v="0.1"/>
    <n v="105.12"/>
    <x v="1339"/>
    <n v="630.72"/>
    <n v="417.69000000000005"/>
    <n v="0.3984032964202936"/>
  </r>
  <r>
    <n v="3709"/>
    <d v="2026-07-14T00:00:00"/>
    <n v="2026"/>
    <x v="6"/>
    <x v="2"/>
    <x v="0"/>
    <x v="9"/>
    <x v="0"/>
    <s v="New"/>
    <x v="4"/>
    <s v="Training Mat"/>
    <n v="1"/>
    <n v="50.94"/>
    <n v="0"/>
    <n v="22.28"/>
    <x v="1340"/>
    <n v="22.28"/>
    <n v="28.659999999999997"/>
    <n v="0.5626226933647428"/>
  </r>
  <r>
    <n v="61"/>
    <d v="2026-07-15T00:00:00"/>
    <n v="2026"/>
    <x v="6"/>
    <x v="2"/>
    <x v="3"/>
    <x v="8"/>
    <x v="0"/>
    <s v="Returning"/>
    <x v="4"/>
    <s v="Weighted Vest"/>
    <n v="2"/>
    <n v="125.89"/>
    <n v="0"/>
    <n v="70.8"/>
    <x v="1341"/>
    <n v="141.6"/>
    <n v="110.18"/>
    <n v="0.43760425768528083"/>
  </r>
  <r>
    <n v="357"/>
    <d v="2026-07-15T00:00:00"/>
    <n v="2026"/>
    <x v="6"/>
    <x v="2"/>
    <x v="0"/>
    <x v="9"/>
    <x v="0"/>
    <s v="New"/>
    <x v="4"/>
    <s v="Training Mat"/>
    <n v="2"/>
    <n v="51.9"/>
    <n v="0"/>
    <n v="21.82"/>
    <x v="1342"/>
    <n v="43.64"/>
    <n v="60.16"/>
    <n v="0.57957610789980729"/>
  </r>
  <r>
    <n v="1607"/>
    <d v="2026-07-15T00:00:00"/>
    <n v="2026"/>
    <x v="6"/>
    <x v="2"/>
    <x v="0"/>
    <x v="0"/>
    <x v="2"/>
    <s v="New"/>
    <x v="4"/>
    <s v="Resistance Band Set"/>
    <n v="2"/>
    <n v="39.75"/>
    <n v="0"/>
    <n v="14.78"/>
    <x v="1343"/>
    <n v="29.56"/>
    <n v="49.94"/>
    <n v="0.62817610062893081"/>
  </r>
  <r>
    <n v="3295"/>
    <d v="2026-07-15T00:00:00"/>
    <n v="2026"/>
    <x v="6"/>
    <x v="2"/>
    <x v="1"/>
    <x v="12"/>
    <x v="3"/>
    <s v="Returning"/>
    <x v="1"/>
    <s v="Hiking Daypack 20L"/>
    <n v="1"/>
    <n v="93.46"/>
    <n v="0.15"/>
    <n v="46.65"/>
    <x v="1344"/>
    <n v="46.65"/>
    <n v="32.79099999999999"/>
    <n v="0.41277174255107557"/>
  </r>
  <r>
    <n v="4048"/>
    <d v="2026-07-15T00:00:00"/>
    <n v="2026"/>
    <x v="6"/>
    <x v="2"/>
    <x v="3"/>
    <x v="13"/>
    <x v="1"/>
    <s v="Business"/>
    <x v="0"/>
    <s v="Commuter Helmet"/>
    <n v="3"/>
    <n v="82.79"/>
    <n v="0.1"/>
    <n v="43.07"/>
    <x v="1345"/>
    <n v="129.21"/>
    <n v="94.323000000000008"/>
    <n v="0.42196454214813922"/>
  </r>
  <r>
    <n v="4424"/>
    <d v="2026-07-15T00:00:00"/>
    <n v="2026"/>
    <x v="6"/>
    <x v="2"/>
    <x v="2"/>
    <x v="2"/>
    <x v="2"/>
    <s v="Business"/>
    <x v="1"/>
    <s v="Hiking Daypack 20L"/>
    <n v="1"/>
    <n v="92.54"/>
    <n v="0"/>
    <n v="44.48"/>
    <x v="43"/>
    <n v="44.48"/>
    <n v="48.060000000000009"/>
    <n v="0.51934298681651181"/>
  </r>
  <r>
    <n v="4732"/>
    <d v="2026-07-15T00:00:00"/>
    <n v="2026"/>
    <x v="6"/>
    <x v="2"/>
    <x v="1"/>
    <x v="14"/>
    <x v="2"/>
    <s v="New"/>
    <x v="2"/>
    <s v="Packing Cube Set"/>
    <n v="1"/>
    <n v="46.53"/>
    <n v="0"/>
    <n v="18.829999999999998"/>
    <x v="1346"/>
    <n v="18.829999999999998"/>
    <n v="27.700000000000003"/>
    <n v="0.59531485063399958"/>
  </r>
  <r>
    <n v="194"/>
    <d v="2026-07-16T00:00:00"/>
    <n v="2026"/>
    <x v="6"/>
    <x v="2"/>
    <x v="1"/>
    <x v="12"/>
    <x v="0"/>
    <s v="Returning"/>
    <x v="0"/>
    <s v="Trail Bike Light"/>
    <n v="2"/>
    <n v="49.69"/>
    <n v="0"/>
    <n v="21.97"/>
    <x v="1347"/>
    <n v="43.94"/>
    <n v="55.44"/>
    <n v="0.557858724089354"/>
  </r>
  <r>
    <n v="258"/>
    <d v="2026-07-16T00:00:00"/>
    <n v="2026"/>
    <x v="6"/>
    <x v="2"/>
    <x v="3"/>
    <x v="8"/>
    <x v="3"/>
    <s v="New"/>
    <x v="1"/>
    <s v="Trekking Poles"/>
    <n v="3"/>
    <n v="71.34"/>
    <n v="0.1"/>
    <n v="31.71"/>
    <x v="1348"/>
    <n v="95.13"/>
    <n v="97.488000000000028"/>
    <n v="0.50612092327819835"/>
  </r>
  <r>
    <n v="543"/>
    <d v="2026-07-16T00:00:00"/>
    <n v="2026"/>
    <x v="6"/>
    <x v="2"/>
    <x v="1"/>
    <x v="14"/>
    <x v="3"/>
    <s v="Returning"/>
    <x v="0"/>
    <s v="Commuter Helmet"/>
    <n v="1"/>
    <n v="83.03"/>
    <n v="0"/>
    <n v="42.41"/>
    <x v="1349"/>
    <n v="42.41"/>
    <n v="40.620000000000005"/>
    <n v="0.48922076357942917"/>
  </r>
  <r>
    <n v="972"/>
    <d v="2026-07-16T00:00:00"/>
    <n v="2026"/>
    <x v="6"/>
    <x v="2"/>
    <x v="3"/>
    <x v="4"/>
    <x v="0"/>
    <s v="Returning"/>
    <x v="4"/>
    <s v="Resistance Band Set"/>
    <n v="1"/>
    <n v="40.799999999999997"/>
    <n v="0"/>
    <n v="14.42"/>
    <x v="1350"/>
    <n v="14.42"/>
    <n v="26.379999999999995"/>
    <n v="0.64656862745098032"/>
  </r>
  <r>
    <n v="1146"/>
    <d v="2026-07-16T00:00:00"/>
    <n v="2026"/>
    <x v="6"/>
    <x v="2"/>
    <x v="1"/>
    <x v="6"/>
    <x v="3"/>
    <s v="Returning"/>
    <x v="3"/>
    <s v="Compact Sleeping Bag"/>
    <n v="2"/>
    <n v="125.34"/>
    <n v="0.15"/>
    <n v="59.04"/>
    <x v="1351"/>
    <n v="118.08"/>
    <n v="94.998000000000005"/>
    <n v="0.44583673584321237"/>
  </r>
  <r>
    <n v="1464"/>
    <d v="2026-07-16T00:00:00"/>
    <n v="2026"/>
    <x v="6"/>
    <x v="2"/>
    <x v="0"/>
    <x v="9"/>
    <x v="0"/>
    <s v="Returning"/>
    <x v="4"/>
    <s v="Weighted Vest"/>
    <n v="1"/>
    <n v="122.73"/>
    <n v="0.1"/>
    <n v="70.540000000000006"/>
    <x v="1352"/>
    <n v="70.540000000000006"/>
    <n v="39.917000000000002"/>
    <n v="0.36138044668966202"/>
  </r>
  <r>
    <n v="1581"/>
    <d v="2026-07-16T00:00:00"/>
    <n v="2026"/>
    <x v="6"/>
    <x v="2"/>
    <x v="2"/>
    <x v="5"/>
    <x v="2"/>
    <s v="New"/>
    <x v="1"/>
    <s v="Hiking Daypack 20L"/>
    <n v="5"/>
    <n v="92.72"/>
    <n v="0.1"/>
    <n v="46.2"/>
    <x v="1353"/>
    <n v="231"/>
    <n v="186.24"/>
    <n v="0.44636180615473109"/>
  </r>
  <r>
    <n v="1894"/>
    <d v="2026-07-16T00:00:00"/>
    <n v="2026"/>
    <x v="6"/>
    <x v="2"/>
    <x v="3"/>
    <x v="7"/>
    <x v="1"/>
    <s v="Business"/>
    <x v="4"/>
    <s v="Recovery Roller"/>
    <n v="5"/>
    <n v="36.29"/>
    <n v="0.05"/>
    <n v="13.52"/>
    <x v="1354"/>
    <n v="67.599999999999994"/>
    <n v="104.77749999999997"/>
    <n v="0.60783744978317933"/>
  </r>
  <r>
    <n v="2100"/>
    <d v="2026-07-16T00:00:00"/>
    <n v="2026"/>
    <x v="6"/>
    <x v="2"/>
    <x v="2"/>
    <x v="2"/>
    <x v="0"/>
    <s v="Business"/>
    <x v="0"/>
    <s v="Trail Bike Light"/>
    <n v="2"/>
    <n v="49.84"/>
    <n v="0.1"/>
    <n v="23.06"/>
    <x v="1355"/>
    <n v="46.12"/>
    <n v="43.592000000000006"/>
    <n v="0.48591046905653651"/>
  </r>
  <r>
    <n v="2902"/>
    <d v="2026-07-16T00:00:00"/>
    <n v="2026"/>
    <x v="6"/>
    <x v="2"/>
    <x v="1"/>
    <x v="12"/>
    <x v="3"/>
    <s v="Business"/>
    <x v="4"/>
    <s v="Recovery Roller"/>
    <n v="1"/>
    <n v="35.799999999999997"/>
    <n v="0"/>
    <n v="14.05"/>
    <x v="1356"/>
    <n v="14.05"/>
    <n v="21.749999999999996"/>
    <n v="0.60754189944134074"/>
  </r>
  <r>
    <n v="3115"/>
    <d v="2026-07-16T00:00:00"/>
    <n v="2026"/>
    <x v="6"/>
    <x v="2"/>
    <x v="3"/>
    <x v="13"/>
    <x v="0"/>
    <s v="New"/>
    <x v="3"/>
    <s v="Trail Tent 2P"/>
    <n v="1"/>
    <n v="195.12"/>
    <n v="0"/>
    <n v="101.14"/>
    <x v="1357"/>
    <n v="101.14"/>
    <n v="93.98"/>
    <n v="0.48165231652316526"/>
  </r>
  <r>
    <n v="3546"/>
    <d v="2026-07-16T00:00:00"/>
    <n v="2026"/>
    <x v="6"/>
    <x v="2"/>
    <x v="0"/>
    <x v="15"/>
    <x v="0"/>
    <s v="New"/>
    <x v="0"/>
    <s v="Compact Repair Kit"/>
    <n v="2"/>
    <n v="39.69"/>
    <n v="0.05"/>
    <n v="16.88"/>
    <x v="1358"/>
    <n v="33.76"/>
    <n v="41.650999999999989"/>
    <n v="0.55231995332245953"/>
  </r>
  <r>
    <n v="4224"/>
    <d v="2026-07-16T00:00:00"/>
    <n v="2026"/>
    <x v="6"/>
    <x v="2"/>
    <x v="2"/>
    <x v="3"/>
    <x v="2"/>
    <s v="Returning"/>
    <x v="3"/>
    <s v="Alpine Tent 4P"/>
    <n v="1"/>
    <n v="348.73"/>
    <n v="0.15"/>
    <n v="190.33"/>
    <x v="1359"/>
    <n v="190.33"/>
    <n v="106.09049999999999"/>
    <n v="0.35790540802677273"/>
  </r>
  <r>
    <n v="4858"/>
    <d v="2026-07-16T00:00:00"/>
    <n v="2026"/>
    <x v="6"/>
    <x v="2"/>
    <x v="1"/>
    <x v="12"/>
    <x v="2"/>
    <s v="Returning"/>
    <x v="2"/>
    <s v="Insulated Bottle"/>
    <n v="1"/>
    <n v="35.5"/>
    <n v="0"/>
    <n v="13.26"/>
    <x v="1360"/>
    <n v="13.26"/>
    <n v="22.240000000000002"/>
    <n v="0.62647887323943663"/>
  </r>
  <r>
    <n v="768"/>
    <d v="2026-07-17T00:00:00"/>
    <n v="2026"/>
    <x v="6"/>
    <x v="2"/>
    <x v="0"/>
    <x v="9"/>
    <x v="0"/>
    <s v="Business"/>
    <x v="2"/>
    <s v="Packing Cube Set"/>
    <n v="1"/>
    <n v="46.44"/>
    <n v="0"/>
    <n v="18.47"/>
    <x v="1361"/>
    <n v="18.47"/>
    <n v="27.97"/>
    <n v="0.60228251507321273"/>
  </r>
  <r>
    <n v="1901"/>
    <d v="2026-07-17T00:00:00"/>
    <n v="2026"/>
    <x v="6"/>
    <x v="2"/>
    <x v="1"/>
    <x v="14"/>
    <x v="0"/>
    <s v="New"/>
    <x v="1"/>
    <s v="Trekking Poles"/>
    <n v="1"/>
    <n v="70.44"/>
    <n v="0.05"/>
    <n v="32.229999999999997"/>
    <x v="1362"/>
    <n v="32.229999999999997"/>
    <n v="34.687999999999995"/>
    <n v="0.51836576108072563"/>
  </r>
  <r>
    <n v="2226"/>
    <d v="2026-07-17T00:00:00"/>
    <n v="2026"/>
    <x v="6"/>
    <x v="2"/>
    <x v="0"/>
    <x v="15"/>
    <x v="2"/>
    <s v="New"/>
    <x v="1"/>
    <s v="Trekking Poles"/>
    <n v="1"/>
    <n v="69.78"/>
    <n v="0.05"/>
    <n v="32.83"/>
    <x v="1363"/>
    <n v="32.83"/>
    <n v="33.460999999999999"/>
    <n v="0.50475931876121949"/>
  </r>
  <r>
    <n v="2660"/>
    <d v="2026-07-17T00:00:00"/>
    <n v="2026"/>
    <x v="6"/>
    <x v="2"/>
    <x v="2"/>
    <x v="5"/>
    <x v="2"/>
    <s v="New"/>
    <x v="2"/>
    <s v="Insulated Bottle"/>
    <n v="4"/>
    <n v="35.450000000000003"/>
    <n v="0.1"/>
    <n v="13.83"/>
    <x v="1364"/>
    <n v="55.32"/>
    <n v="72.300000000000011"/>
    <n v="0.56652562294311237"/>
  </r>
  <r>
    <n v="3004"/>
    <d v="2026-07-17T00:00:00"/>
    <n v="2026"/>
    <x v="6"/>
    <x v="2"/>
    <x v="3"/>
    <x v="8"/>
    <x v="0"/>
    <s v="Returning"/>
    <x v="0"/>
    <s v="Trail Bike Light"/>
    <n v="1"/>
    <n v="50.82"/>
    <n v="0.05"/>
    <n v="22.36"/>
    <x v="1365"/>
    <n v="22.36"/>
    <n v="25.918999999999997"/>
    <n v="0.5368586756146565"/>
  </r>
  <r>
    <n v="4020"/>
    <d v="2026-07-17T00:00:00"/>
    <n v="2026"/>
    <x v="6"/>
    <x v="2"/>
    <x v="2"/>
    <x v="2"/>
    <x v="0"/>
    <s v="Returning"/>
    <x v="3"/>
    <s v="Compact Sleeping Bag"/>
    <n v="1"/>
    <n v="126.13"/>
    <n v="0.15"/>
    <n v="60.43"/>
    <x v="1366"/>
    <n v="60.43"/>
    <n v="46.780499999999996"/>
    <n v="0.43634252242084498"/>
  </r>
  <r>
    <n v="4154"/>
    <d v="2026-07-17T00:00:00"/>
    <n v="2026"/>
    <x v="6"/>
    <x v="2"/>
    <x v="2"/>
    <x v="10"/>
    <x v="0"/>
    <s v="Returning"/>
    <x v="1"/>
    <s v="Trekking Poles"/>
    <n v="3"/>
    <n v="72.150000000000006"/>
    <n v="0"/>
    <n v="33.01"/>
    <x v="1367"/>
    <n v="99.03"/>
    <n v="117.42000000000002"/>
    <n v="0.54248094248094247"/>
  </r>
  <r>
    <n v="4957"/>
    <d v="2026-07-17T00:00:00"/>
    <n v="2026"/>
    <x v="6"/>
    <x v="2"/>
    <x v="1"/>
    <x v="1"/>
    <x v="0"/>
    <s v="Returning"/>
    <x v="4"/>
    <s v="Recovery Roller"/>
    <n v="1"/>
    <n v="35.58"/>
    <n v="0"/>
    <n v="13.68"/>
    <x v="1368"/>
    <n v="13.68"/>
    <n v="21.9"/>
    <n v="0.61551433389544685"/>
  </r>
  <r>
    <n v="945"/>
    <d v="2026-07-18T00:00:00"/>
    <n v="2026"/>
    <x v="6"/>
    <x v="2"/>
    <x v="2"/>
    <x v="3"/>
    <x v="0"/>
    <s v="New"/>
    <x v="1"/>
    <s v="Summit Backpack 45L"/>
    <n v="1"/>
    <n v="154.9"/>
    <n v="0.05"/>
    <n v="77.819999999999993"/>
    <x v="1369"/>
    <n v="77.819999999999993"/>
    <n v="69.335000000000008"/>
    <n v="0.47116985491488572"/>
  </r>
  <r>
    <n v="1726"/>
    <d v="2026-07-18T00:00:00"/>
    <n v="2026"/>
    <x v="6"/>
    <x v="2"/>
    <x v="1"/>
    <x v="14"/>
    <x v="2"/>
    <s v="Business"/>
    <x v="3"/>
    <s v="Portable Camp Stove"/>
    <n v="2"/>
    <n v="80.98"/>
    <n v="0.05"/>
    <n v="39.85"/>
    <x v="1370"/>
    <n v="79.7"/>
    <n v="74.161999999999992"/>
    <n v="0.48200335365457353"/>
  </r>
  <r>
    <n v="1790"/>
    <d v="2026-07-18T00:00:00"/>
    <n v="2026"/>
    <x v="6"/>
    <x v="2"/>
    <x v="1"/>
    <x v="12"/>
    <x v="0"/>
    <s v="New"/>
    <x v="1"/>
    <s v="Hiking Daypack 20L"/>
    <n v="1"/>
    <n v="91.36"/>
    <n v="0"/>
    <n v="44.86"/>
    <x v="1371"/>
    <n v="44.86"/>
    <n v="46.5"/>
    <n v="0.50897548161120842"/>
  </r>
  <r>
    <n v="2193"/>
    <d v="2026-07-18T00:00:00"/>
    <n v="2026"/>
    <x v="6"/>
    <x v="2"/>
    <x v="2"/>
    <x v="2"/>
    <x v="0"/>
    <s v="Returning"/>
    <x v="0"/>
    <s v="Compact Repair Kit"/>
    <n v="2"/>
    <n v="39.409999999999997"/>
    <n v="0"/>
    <n v="16.8"/>
    <x v="1372"/>
    <n v="33.6"/>
    <n v="45.219999999999992"/>
    <n v="0.57371225577264651"/>
  </r>
  <r>
    <n v="2781"/>
    <d v="2026-07-18T00:00:00"/>
    <n v="2026"/>
    <x v="6"/>
    <x v="2"/>
    <x v="0"/>
    <x v="0"/>
    <x v="0"/>
    <s v="Returning"/>
    <x v="2"/>
    <s v="Carry-On Duffel"/>
    <n v="2"/>
    <n v="134.99"/>
    <n v="0"/>
    <n v="68.77"/>
    <x v="1373"/>
    <n v="137.54"/>
    <n v="132.44000000000003"/>
    <n v="0.49055485591525305"/>
  </r>
  <r>
    <n v="3043"/>
    <d v="2026-07-18T00:00:00"/>
    <n v="2026"/>
    <x v="6"/>
    <x v="2"/>
    <x v="1"/>
    <x v="12"/>
    <x v="3"/>
    <s v="New"/>
    <x v="0"/>
    <s v="Compact Repair Kit"/>
    <n v="2"/>
    <n v="40.93"/>
    <n v="0.05"/>
    <n v="16.89"/>
    <x v="1374"/>
    <n v="33.78"/>
    <n v="43.986999999999995"/>
    <n v="0.56562552239381736"/>
  </r>
  <r>
    <n v="3102"/>
    <d v="2026-07-18T00:00:00"/>
    <n v="2026"/>
    <x v="6"/>
    <x v="2"/>
    <x v="3"/>
    <x v="13"/>
    <x v="3"/>
    <s v="Returning"/>
    <x v="1"/>
    <s v="Hiking Daypack 20L"/>
    <n v="1"/>
    <n v="90.02"/>
    <n v="0.05"/>
    <n v="45.83"/>
    <x v="1375"/>
    <n v="45.83"/>
    <n v="39.688999999999993"/>
    <n v="0.46409569803201622"/>
  </r>
  <r>
    <n v="3156"/>
    <d v="2026-07-18T00:00:00"/>
    <n v="2026"/>
    <x v="6"/>
    <x v="2"/>
    <x v="0"/>
    <x v="0"/>
    <x v="2"/>
    <s v="Returning"/>
    <x v="4"/>
    <s v="Training Mat"/>
    <n v="2"/>
    <n v="50.73"/>
    <n v="0"/>
    <n v="21.87"/>
    <x v="1376"/>
    <n v="43.74"/>
    <n v="57.719999999999992"/>
    <n v="0.56889414547604966"/>
  </r>
  <r>
    <n v="3308"/>
    <d v="2026-07-18T00:00:00"/>
    <n v="2026"/>
    <x v="6"/>
    <x v="2"/>
    <x v="3"/>
    <x v="13"/>
    <x v="2"/>
    <s v="New"/>
    <x v="4"/>
    <s v="Weighted Vest"/>
    <n v="3"/>
    <n v="121.05"/>
    <n v="0.05"/>
    <n v="68.56"/>
    <x v="1377"/>
    <n v="205.68"/>
    <n v="139.31249999999994"/>
    <n v="0.40381312637231231"/>
  </r>
  <r>
    <n v="3329"/>
    <d v="2026-07-18T00:00:00"/>
    <n v="2026"/>
    <x v="6"/>
    <x v="2"/>
    <x v="1"/>
    <x v="11"/>
    <x v="0"/>
    <s v="New"/>
    <x v="0"/>
    <s v="Commuter Helmet"/>
    <n v="2"/>
    <n v="81.739999999999995"/>
    <n v="0"/>
    <n v="42.75"/>
    <x v="1378"/>
    <n v="85.5"/>
    <n v="77.97999999999999"/>
    <n v="0.47700024467824809"/>
  </r>
  <r>
    <n v="4102"/>
    <d v="2026-07-18T00:00:00"/>
    <n v="2026"/>
    <x v="6"/>
    <x v="2"/>
    <x v="1"/>
    <x v="12"/>
    <x v="0"/>
    <s v="Returning"/>
    <x v="1"/>
    <s v="Summit Backpack 45L"/>
    <n v="3"/>
    <n v="154.01"/>
    <n v="0.1"/>
    <n v="78.78"/>
    <x v="1379"/>
    <n v="236.34"/>
    <n v="179.48699999999999"/>
    <n v="0.43163863818366771"/>
  </r>
  <r>
    <n v="4109"/>
    <d v="2026-07-18T00:00:00"/>
    <n v="2026"/>
    <x v="6"/>
    <x v="2"/>
    <x v="1"/>
    <x v="12"/>
    <x v="3"/>
    <s v="New"/>
    <x v="0"/>
    <s v="Cycling Pack 12L"/>
    <n v="4"/>
    <n v="101.61"/>
    <n v="0"/>
    <n v="51.68"/>
    <x v="1380"/>
    <n v="206.72"/>
    <n v="199.72"/>
    <n v="0.49138864285011319"/>
  </r>
  <r>
    <n v="4813"/>
    <d v="2026-07-18T00:00:00"/>
    <n v="2026"/>
    <x v="6"/>
    <x v="2"/>
    <x v="2"/>
    <x v="10"/>
    <x v="2"/>
    <s v="Returning"/>
    <x v="4"/>
    <s v="Recovery Roller"/>
    <n v="2"/>
    <n v="36.869999999999997"/>
    <n v="0.15"/>
    <n v="13.94"/>
    <x v="1381"/>
    <n v="27.88"/>
    <n v="34.798999999999992"/>
    <n v="0.55519392459994565"/>
  </r>
  <r>
    <n v="5054"/>
    <d v="2026-07-18T00:00:00"/>
    <n v="2026"/>
    <x v="6"/>
    <x v="2"/>
    <x v="3"/>
    <x v="8"/>
    <x v="0"/>
    <s v="New"/>
    <x v="3"/>
    <s v="Compact Sleeping Bag"/>
    <n v="2"/>
    <n v="121.06"/>
    <n v="0"/>
    <n v="59.62"/>
    <x v="1382"/>
    <n v="119.24"/>
    <n v="122.88000000000001"/>
    <n v="0.50751693375185858"/>
  </r>
  <r>
    <n v="138"/>
    <d v="2026-07-19T00:00:00"/>
    <n v="2026"/>
    <x v="6"/>
    <x v="2"/>
    <x v="1"/>
    <x v="12"/>
    <x v="0"/>
    <s v="New"/>
    <x v="1"/>
    <s v="Trekking Poles"/>
    <n v="2"/>
    <n v="71.81"/>
    <n v="0"/>
    <n v="32.35"/>
    <x v="1383"/>
    <n v="64.7"/>
    <n v="78.92"/>
    <n v="0.54950563988302459"/>
  </r>
  <r>
    <n v="433"/>
    <d v="2026-07-19T00:00:00"/>
    <n v="2026"/>
    <x v="6"/>
    <x v="2"/>
    <x v="1"/>
    <x v="12"/>
    <x v="0"/>
    <s v="New"/>
    <x v="1"/>
    <s v="Trail Boots"/>
    <n v="4"/>
    <n v="145.18"/>
    <n v="0"/>
    <n v="79.540000000000006"/>
    <x v="1384"/>
    <n v="318.16000000000003"/>
    <n v="262.56"/>
    <n v="0.45212839234054275"/>
  </r>
  <r>
    <n v="484"/>
    <d v="2026-07-19T00:00:00"/>
    <n v="2026"/>
    <x v="6"/>
    <x v="2"/>
    <x v="1"/>
    <x v="12"/>
    <x v="0"/>
    <s v="New"/>
    <x v="4"/>
    <s v="Recovery Roller"/>
    <n v="2"/>
    <n v="36.07"/>
    <n v="0"/>
    <n v="13.6"/>
    <x v="1385"/>
    <n v="27.2"/>
    <n v="44.94"/>
    <n v="0.62295536456889378"/>
  </r>
  <r>
    <n v="492"/>
    <d v="2026-07-19T00:00:00"/>
    <n v="2026"/>
    <x v="6"/>
    <x v="2"/>
    <x v="1"/>
    <x v="14"/>
    <x v="2"/>
    <s v="New"/>
    <x v="1"/>
    <s v="Trekking Poles"/>
    <n v="3"/>
    <n v="72.23"/>
    <n v="0.1"/>
    <n v="31.67"/>
    <x v="1386"/>
    <n v="95.01"/>
    <n v="100.01100000000001"/>
    <n v="0.5128216961250327"/>
  </r>
  <r>
    <n v="626"/>
    <d v="2026-07-19T00:00:00"/>
    <n v="2026"/>
    <x v="6"/>
    <x v="2"/>
    <x v="1"/>
    <x v="14"/>
    <x v="2"/>
    <s v="Returning"/>
    <x v="2"/>
    <s v="Insulated Bottle"/>
    <n v="1"/>
    <n v="36.549999999999997"/>
    <n v="0.1"/>
    <n v="13.2"/>
    <x v="1387"/>
    <n v="13.2"/>
    <n v="19.694999999999997"/>
    <n v="0.59872321021431829"/>
  </r>
  <r>
    <n v="1409"/>
    <d v="2026-07-19T00:00:00"/>
    <n v="2026"/>
    <x v="6"/>
    <x v="2"/>
    <x v="1"/>
    <x v="14"/>
    <x v="0"/>
    <s v="New"/>
    <x v="3"/>
    <s v="Compact Sleeping Bag"/>
    <n v="5"/>
    <n v="124.68"/>
    <n v="0.05"/>
    <n v="60.61"/>
    <x v="1388"/>
    <n v="303.05"/>
    <n v="289.18"/>
    <n v="0.48829002245749115"/>
  </r>
  <r>
    <n v="1486"/>
    <d v="2026-07-19T00:00:00"/>
    <n v="2026"/>
    <x v="6"/>
    <x v="2"/>
    <x v="3"/>
    <x v="8"/>
    <x v="0"/>
    <s v="Returning"/>
    <x v="0"/>
    <s v="Cycling Pack 12L"/>
    <n v="1"/>
    <n v="101.7"/>
    <n v="0.05"/>
    <n v="49.92"/>
    <x v="1389"/>
    <n v="49.92"/>
    <n v="46.694999999999993"/>
    <n v="0.48331004502406455"/>
  </r>
  <r>
    <n v="1940"/>
    <d v="2026-07-19T00:00:00"/>
    <n v="2026"/>
    <x v="6"/>
    <x v="2"/>
    <x v="2"/>
    <x v="16"/>
    <x v="0"/>
    <s v="New"/>
    <x v="4"/>
    <s v="Training Mat"/>
    <n v="2"/>
    <n v="50.24"/>
    <n v="0.05"/>
    <n v="21.88"/>
    <x v="1390"/>
    <n v="43.76"/>
    <n v="51.696000000000005"/>
    <n v="0.54156889037881328"/>
  </r>
  <r>
    <n v="2215"/>
    <d v="2026-07-19T00:00:00"/>
    <n v="2026"/>
    <x v="6"/>
    <x v="2"/>
    <x v="3"/>
    <x v="13"/>
    <x v="2"/>
    <s v="Returning"/>
    <x v="4"/>
    <s v="Recovery Roller"/>
    <n v="3"/>
    <n v="35.53"/>
    <n v="0"/>
    <n v="14"/>
    <x v="1391"/>
    <n v="42"/>
    <n v="64.59"/>
    <n v="0.60596678862932729"/>
  </r>
  <r>
    <n v="2555"/>
    <d v="2026-07-19T00:00:00"/>
    <n v="2026"/>
    <x v="6"/>
    <x v="2"/>
    <x v="2"/>
    <x v="2"/>
    <x v="3"/>
    <s v="New"/>
    <x v="2"/>
    <s v="Packing Cube Set"/>
    <n v="2"/>
    <n v="46.89"/>
    <n v="0.1"/>
    <n v="18.53"/>
    <x v="1392"/>
    <n v="37.06"/>
    <n v="47.341999999999999"/>
    <n v="0.56091087888912583"/>
  </r>
  <r>
    <n v="4710"/>
    <d v="2026-07-19T00:00:00"/>
    <n v="2026"/>
    <x v="6"/>
    <x v="2"/>
    <x v="0"/>
    <x v="0"/>
    <x v="2"/>
    <s v="Returning"/>
    <x v="3"/>
    <s v="Trail Tent 2P"/>
    <n v="1"/>
    <n v="197.29"/>
    <n v="0.1"/>
    <n v="104.7"/>
    <x v="1393"/>
    <n v="104.7"/>
    <n v="72.861000000000004"/>
    <n v="0.4103434875901803"/>
  </r>
  <r>
    <n v="4974"/>
    <d v="2026-07-19T00:00:00"/>
    <n v="2026"/>
    <x v="6"/>
    <x v="2"/>
    <x v="0"/>
    <x v="9"/>
    <x v="2"/>
    <s v="Business"/>
    <x v="1"/>
    <s v="Trekking Poles"/>
    <n v="1"/>
    <n v="70.52"/>
    <n v="0.1"/>
    <n v="33.28"/>
    <x v="1394"/>
    <n v="33.28"/>
    <n v="30.187999999999995"/>
    <n v="0.47564126804058732"/>
  </r>
  <r>
    <n v="5048"/>
    <d v="2026-07-19T00:00:00"/>
    <n v="2026"/>
    <x v="6"/>
    <x v="2"/>
    <x v="1"/>
    <x v="12"/>
    <x v="3"/>
    <s v="New"/>
    <x v="4"/>
    <s v="Training Mat"/>
    <n v="3"/>
    <n v="49.9"/>
    <n v="0.05"/>
    <n v="22.27"/>
    <x v="1395"/>
    <n v="66.81"/>
    <n v="75.404999999999973"/>
    <n v="0.53021833139964125"/>
  </r>
  <r>
    <n v="1"/>
    <d v="2026-07-20T00:00:00"/>
    <n v="2026"/>
    <x v="6"/>
    <x v="2"/>
    <x v="3"/>
    <x v="7"/>
    <x v="2"/>
    <s v="New"/>
    <x v="1"/>
    <s v="Summit Backpack 45L"/>
    <n v="3"/>
    <n v="156.25"/>
    <n v="0"/>
    <n v="79.900000000000006"/>
    <x v="1396"/>
    <n v="239.70000000000002"/>
    <n v="229.04999999999998"/>
    <n v="0.48863999999999996"/>
  </r>
  <r>
    <n v="270"/>
    <d v="2026-07-20T00:00:00"/>
    <n v="2026"/>
    <x v="6"/>
    <x v="2"/>
    <x v="2"/>
    <x v="2"/>
    <x v="3"/>
    <s v="Returning"/>
    <x v="3"/>
    <s v="Compact Sleeping Bag"/>
    <n v="3"/>
    <n v="120.14"/>
    <n v="0"/>
    <n v="58.9"/>
    <x v="1397"/>
    <n v="176.7"/>
    <n v="183.72000000000003"/>
    <n v="0.5097386382553688"/>
  </r>
  <r>
    <n v="2130"/>
    <d v="2026-07-20T00:00:00"/>
    <n v="2026"/>
    <x v="6"/>
    <x v="2"/>
    <x v="1"/>
    <x v="14"/>
    <x v="2"/>
    <s v="Returning"/>
    <x v="1"/>
    <s v="Trail Boots"/>
    <n v="1"/>
    <n v="145.21"/>
    <n v="0"/>
    <n v="80.52"/>
    <x v="1398"/>
    <n v="80.52"/>
    <n v="64.690000000000012"/>
    <n v="0.44549273466014744"/>
  </r>
  <r>
    <n v="2474"/>
    <d v="2026-07-20T00:00:00"/>
    <n v="2026"/>
    <x v="6"/>
    <x v="2"/>
    <x v="2"/>
    <x v="2"/>
    <x v="2"/>
    <s v="Returning"/>
    <x v="0"/>
    <s v="Compact Repair Kit"/>
    <n v="2"/>
    <n v="39.78"/>
    <n v="0.1"/>
    <n v="16.260000000000002"/>
    <x v="1399"/>
    <n v="32.520000000000003"/>
    <n v="39.083999999999996"/>
    <n v="0.54583542818836928"/>
  </r>
  <r>
    <n v="2514"/>
    <d v="2026-07-20T00:00:00"/>
    <n v="2026"/>
    <x v="6"/>
    <x v="2"/>
    <x v="1"/>
    <x v="6"/>
    <x v="0"/>
    <s v="New"/>
    <x v="2"/>
    <s v="Travel Backpack 35L"/>
    <n v="2"/>
    <n v="161.97"/>
    <n v="0.1"/>
    <n v="88.57"/>
    <x v="1400"/>
    <n v="177.14"/>
    <n v="114.40600000000001"/>
    <n v="0.39241148909606033"/>
  </r>
  <r>
    <n v="2616"/>
    <d v="2026-07-20T00:00:00"/>
    <n v="2026"/>
    <x v="6"/>
    <x v="2"/>
    <x v="2"/>
    <x v="3"/>
    <x v="2"/>
    <s v="New"/>
    <x v="4"/>
    <s v="Weighted Vest"/>
    <n v="2"/>
    <n v="125.37"/>
    <n v="0"/>
    <n v="68.040000000000006"/>
    <x v="1401"/>
    <n v="136.08000000000001"/>
    <n v="114.66"/>
    <n v="0.457286432160804"/>
  </r>
  <r>
    <n v="2632"/>
    <d v="2026-07-20T00:00:00"/>
    <n v="2026"/>
    <x v="6"/>
    <x v="2"/>
    <x v="0"/>
    <x v="15"/>
    <x v="0"/>
    <s v="New"/>
    <x v="3"/>
    <s v="Trail Tent 2P"/>
    <n v="1"/>
    <n v="196.57"/>
    <n v="0"/>
    <n v="104.78"/>
    <x v="1402"/>
    <n v="104.78"/>
    <n v="91.789999999999992"/>
    <n v="0.46695833545301924"/>
  </r>
  <r>
    <n v="3725"/>
    <d v="2026-07-20T00:00:00"/>
    <n v="2026"/>
    <x v="6"/>
    <x v="2"/>
    <x v="2"/>
    <x v="16"/>
    <x v="0"/>
    <s v="Returning"/>
    <x v="3"/>
    <s v="Trail Tent 2P"/>
    <n v="2"/>
    <n v="195.74"/>
    <n v="0.05"/>
    <n v="107.17"/>
    <x v="1403"/>
    <n v="214.34"/>
    <n v="157.566"/>
    <n v="0.4236715729243411"/>
  </r>
  <r>
    <n v="3834"/>
    <d v="2026-07-20T00:00:00"/>
    <n v="2026"/>
    <x v="6"/>
    <x v="2"/>
    <x v="1"/>
    <x v="14"/>
    <x v="2"/>
    <s v="New"/>
    <x v="3"/>
    <s v="Trail Tent 2P"/>
    <n v="3"/>
    <n v="192.28"/>
    <n v="0"/>
    <n v="104.3"/>
    <x v="1404"/>
    <n v="312.89999999999998"/>
    <n v="263.94000000000005"/>
    <n v="0.45756188891200339"/>
  </r>
  <r>
    <n v="159"/>
    <d v="2026-07-21T00:00:00"/>
    <n v="2026"/>
    <x v="6"/>
    <x v="2"/>
    <x v="1"/>
    <x v="1"/>
    <x v="0"/>
    <s v="Returning"/>
    <x v="1"/>
    <s v="Trekking Poles"/>
    <n v="2"/>
    <n v="70.150000000000006"/>
    <n v="0.05"/>
    <n v="32.950000000000003"/>
    <x v="1405"/>
    <n v="65.900000000000006"/>
    <n v="67.384999999999991"/>
    <n v="0.50557076940390888"/>
  </r>
  <r>
    <n v="435"/>
    <d v="2026-07-21T00:00:00"/>
    <n v="2026"/>
    <x v="6"/>
    <x v="2"/>
    <x v="2"/>
    <x v="2"/>
    <x v="0"/>
    <s v="Returning"/>
    <x v="3"/>
    <s v="Alpine Tent 4P"/>
    <n v="2"/>
    <n v="342.38"/>
    <n v="0.05"/>
    <n v="192.01"/>
    <x v="1406"/>
    <n v="384.02"/>
    <n v="266.50199999999995"/>
    <n v="0.40967407712575438"/>
  </r>
  <r>
    <n v="1467"/>
    <d v="2026-07-21T00:00:00"/>
    <n v="2026"/>
    <x v="6"/>
    <x v="2"/>
    <x v="1"/>
    <x v="14"/>
    <x v="3"/>
    <s v="New"/>
    <x v="4"/>
    <s v="Training Mat"/>
    <n v="1"/>
    <n v="50.59"/>
    <n v="0.05"/>
    <n v="22.04"/>
    <x v="1407"/>
    <n v="22.04"/>
    <n v="26.020499999999998"/>
    <n v="0.54141134611583319"/>
  </r>
  <r>
    <n v="1552"/>
    <d v="2026-07-21T00:00:00"/>
    <n v="2026"/>
    <x v="6"/>
    <x v="2"/>
    <x v="3"/>
    <x v="4"/>
    <x v="2"/>
    <s v="New"/>
    <x v="2"/>
    <s v="Packing Cube Set"/>
    <n v="2"/>
    <n v="46.34"/>
    <n v="0.1"/>
    <n v="18.41"/>
    <x v="1408"/>
    <n v="36.82"/>
    <n v="46.592000000000006"/>
    <n v="0.55857670359180933"/>
  </r>
  <r>
    <n v="1745"/>
    <d v="2026-07-21T00:00:00"/>
    <n v="2026"/>
    <x v="6"/>
    <x v="2"/>
    <x v="1"/>
    <x v="6"/>
    <x v="3"/>
    <s v="New"/>
    <x v="1"/>
    <s v="Hiking Daypack 20L"/>
    <n v="1"/>
    <n v="91.45"/>
    <n v="0"/>
    <n v="44.16"/>
    <x v="1409"/>
    <n v="44.16"/>
    <n v="47.290000000000006"/>
    <n v="0.51711317659923461"/>
  </r>
  <r>
    <n v="2174"/>
    <d v="2026-07-21T00:00:00"/>
    <n v="2026"/>
    <x v="6"/>
    <x v="2"/>
    <x v="3"/>
    <x v="8"/>
    <x v="3"/>
    <s v="Returning"/>
    <x v="0"/>
    <s v="Compact Repair Kit"/>
    <n v="3"/>
    <n v="40.28"/>
    <n v="0"/>
    <n v="17.12"/>
    <x v="1410"/>
    <n v="51.36"/>
    <n v="69.48"/>
    <n v="0.57497517378351537"/>
  </r>
  <r>
    <n v="3444"/>
    <d v="2026-07-21T00:00:00"/>
    <n v="2026"/>
    <x v="6"/>
    <x v="2"/>
    <x v="1"/>
    <x v="14"/>
    <x v="0"/>
    <s v="Returning"/>
    <x v="4"/>
    <s v="Recovery Roller"/>
    <n v="2"/>
    <n v="36.93"/>
    <n v="0"/>
    <n v="13.63"/>
    <x v="1411"/>
    <n v="27.26"/>
    <n v="46.599999999999994"/>
    <n v="0.63092336853506625"/>
  </r>
  <r>
    <n v="3646"/>
    <d v="2026-07-21T00:00:00"/>
    <n v="2026"/>
    <x v="6"/>
    <x v="2"/>
    <x v="2"/>
    <x v="2"/>
    <x v="3"/>
    <s v="Returning"/>
    <x v="1"/>
    <s v="Trail Boots"/>
    <n v="1"/>
    <n v="143.69"/>
    <n v="0"/>
    <n v="80.87"/>
    <x v="1412"/>
    <n v="80.87"/>
    <n v="62.819999999999993"/>
    <n v="0.43719117544714309"/>
  </r>
  <r>
    <n v="4558"/>
    <d v="2026-07-21T00:00:00"/>
    <n v="2026"/>
    <x v="6"/>
    <x v="2"/>
    <x v="1"/>
    <x v="14"/>
    <x v="3"/>
    <s v="New"/>
    <x v="1"/>
    <s v="Trail Boots"/>
    <n v="2"/>
    <n v="147.09"/>
    <n v="0"/>
    <n v="81.58"/>
    <x v="1413"/>
    <n v="163.16"/>
    <n v="131.02000000000001"/>
    <n v="0.44537358080087025"/>
  </r>
  <r>
    <n v="4564"/>
    <d v="2026-07-21T00:00:00"/>
    <n v="2026"/>
    <x v="6"/>
    <x v="2"/>
    <x v="2"/>
    <x v="5"/>
    <x v="0"/>
    <s v="New"/>
    <x v="1"/>
    <s v="Summit Backpack 45L"/>
    <n v="1"/>
    <n v="153.88"/>
    <n v="0"/>
    <n v="80.98"/>
    <x v="1414"/>
    <n v="80.98"/>
    <n v="72.899999999999991"/>
    <n v="0.47374577592929551"/>
  </r>
  <r>
    <n v="4616"/>
    <d v="2026-07-21T00:00:00"/>
    <n v="2026"/>
    <x v="6"/>
    <x v="2"/>
    <x v="3"/>
    <x v="13"/>
    <x v="3"/>
    <s v="New"/>
    <x v="1"/>
    <s v="Trekking Poles"/>
    <n v="3"/>
    <n v="72.2"/>
    <n v="0"/>
    <n v="31.45"/>
    <x v="1415"/>
    <n v="94.35"/>
    <n v="122.25000000000003"/>
    <n v="0.5644044321329641"/>
  </r>
  <r>
    <n v="536"/>
    <d v="2026-07-22T00:00:00"/>
    <n v="2026"/>
    <x v="6"/>
    <x v="2"/>
    <x v="3"/>
    <x v="13"/>
    <x v="2"/>
    <s v="Business"/>
    <x v="4"/>
    <s v="Resistance Band Set"/>
    <n v="1"/>
    <n v="40.67"/>
    <n v="0"/>
    <n v="14.28"/>
    <x v="1203"/>
    <n v="14.28"/>
    <n v="26.39"/>
    <n v="0.64888123924268504"/>
  </r>
  <r>
    <n v="571"/>
    <d v="2026-07-22T00:00:00"/>
    <n v="2026"/>
    <x v="6"/>
    <x v="2"/>
    <x v="0"/>
    <x v="0"/>
    <x v="0"/>
    <s v="New"/>
    <x v="1"/>
    <s v="Summit Backpack 45L"/>
    <n v="3"/>
    <n v="152.53"/>
    <n v="0"/>
    <n v="80.88"/>
    <x v="1416"/>
    <n v="242.64"/>
    <n v="214.95000000000005"/>
    <n v="0.46974365698551113"/>
  </r>
  <r>
    <n v="965"/>
    <d v="2026-07-22T00:00:00"/>
    <n v="2026"/>
    <x v="6"/>
    <x v="2"/>
    <x v="1"/>
    <x v="11"/>
    <x v="2"/>
    <s v="Returning"/>
    <x v="2"/>
    <s v="Insulated Bottle"/>
    <n v="2"/>
    <n v="35.39"/>
    <n v="0.05"/>
    <n v="13.39"/>
    <x v="1417"/>
    <n v="26.78"/>
    <n v="40.460999999999999"/>
    <n v="0.60173108668818132"/>
  </r>
  <r>
    <n v="1504"/>
    <d v="2026-07-22T00:00:00"/>
    <n v="2026"/>
    <x v="6"/>
    <x v="2"/>
    <x v="3"/>
    <x v="4"/>
    <x v="0"/>
    <s v="Returning"/>
    <x v="1"/>
    <s v="Hiking Daypack 20L"/>
    <n v="5"/>
    <n v="93.35"/>
    <n v="0"/>
    <n v="46.31"/>
    <x v="1418"/>
    <n v="231.55"/>
    <n v="235.2"/>
    <n v="0.50391001606855912"/>
  </r>
  <r>
    <n v="2560"/>
    <d v="2026-07-22T00:00:00"/>
    <n v="2026"/>
    <x v="6"/>
    <x v="2"/>
    <x v="1"/>
    <x v="12"/>
    <x v="0"/>
    <s v="Returning"/>
    <x v="0"/>
    <s v="Trail Bike Light"/>
    <n v="2"/>
    <n v="51.71"/>
    <n v="0"/>
    <n v="22.75"/>
    <x v="1419"/>
    <n v="45.5"/>
    <n v="57.92"/>
    <n v="0.5600464126861342"/>
  </r>
  <r>
    <n v="2758"/>
    <d v="2026-07-22T00:00:00"/>
    <n v="2026"/>
    <x v="6"/>
    <x v="2"/>
    <x v="0"/>
    <x v="0"/>
    <x v="0"/>
    <s v="New"/>
    <x v="0"/>
    <s v="Compact Repair Kit"/>
    <n v="1"/>
    <n v="39.86"/>
    <n v="0"/>
    <n v="16.53"/>
    <x v="1420"/>
    <n v="16.53"/>
    <n v="23.33"/>
    <n v="0.58529854490717503"/>
  </r>
  <r>
    <n v="4030"/>
    <d v="2026-07-22T00:00:00"/>
    <n v="2026"/>
    <x v="6"/>
    <x v="2"/>
    <x v="3"/>
    <x v="8"/>
    <x v="0"/>
    <s v="New"/>
    <x v="3"/>
    <s v="Portable Camp Stove"/>
    <n v="2"/>
    <n v="83.71"/>
    <n v="0"/>
    <n v="39.29"/>
    <x v="1421"/>
    <n v="78.58"/>
    <n v="88.839999999999989"/>
    <n v="0.53064150041811009"/>
  </r>
  <r>
    <n v="4337"/>
    <d v="2026-07-22T00:00:00"/>
    <n v="2026"/>
    <x v="6"/>
    <x v="2"/>
    <x v="1"/>
    <x v="14"/>
    <x v="2"/>
    <s v="New"/>
    <x v="2"/>
    <s v="Packing Cube Set"/>
    <n v="1"/>
    <n v="47.62"/>
    <n v="0"/>
    <n v="17.82"/>
    <x v="1422"/>
    <n v="17.82"/>
    <n v="29.799999999999997"/>
    <n v="0.62578748425031494"/>
  </r>
  <r>
    <n v="5129"/>
    <d v="2026-07-22T00:00:00"/>
    <n v="2026"/>
    <x v="6"/>
    <x v="2"/>
    <x v="1"/>
    <x v="12"/>
    <x v="0"/>
    <s v="Returning"/>
    <x v="0"/>
    <s v="Commuter Helmet"/>
    <n v="1"/>
    <n v="80.05"/>
    <n v="0.05"/>
    <n v="43.81"/>
    <x v="1423"/>
    <n v="43.81"/>
    <n v="32.237499999999997"/>
    <n v="0.42391268615010352"/>
  </r>
  <r>
    <n v="81"/>
    <d v="2026-07-23T00:00:00"/>
    <n v="2026"/>
    <x v="6"/>
    <x v="2"/>
    <x v="3"/>
    <x v="8"/>
    <x v="2"/>
    <s v="Returning"/>
    <x v="4"/>
    <s v="Training Mat"/>
    <n v="1"/>
    <n v="51.82"/>
    <n v="0"/>
    <n v="21.43"/>
    <x v="1424"/>
    <n v="21.43"/>
    <n v="30.39"/>
    <n v="0.58645310690852959"/>
  </r>
  <r>
    <n v="493"/>
    <d v="2026-07-23T00:00:00"/>
    <n v="2026"/>
    <x v="6"/>
    <x v="2"/>
    <x v="1"/>
    <x v="11"/>
    <x v="0"/>
    <s v="Business"/>
    <x v="2"/>
    <s v="Travel Backpack 35L"/>
    <n v="4"/>
    <n v="161.28"/>
    <n v="0.15"/>
    <n v="89.2"/>
    <x v="1425"/>
    <n v="356.8"/>
    <n v="191.55199999999996"/>
    <n v="0.3493230625583566"/>
  </r>
  <r>
    <n v="613"/>
    <d v="2026-07-23T00:00:00"/>
    <n v="2026"/>
    <x v="6"/>
    <x v="2"/>
    <x v="0"/>
    <x v="0"/>
    <x v="0"/>
    <s v="New"/>
    <x v="0"/>
    <s v="Compact Repair Kit"/>
    <n v="1"/>
    <n v="39.86"/>
    <n v="0.05"/>
    <n v="16.989999999999998"/>
    <x v="1426"/>
    <n v="16.989999999999998"/>
    <n v="20.876999999999999"/>
    <n v="0.55132437214461139"/>
  </r>
  <r>
    <n v="958"/>
    <d v="2026-07-23T00:00:00"/>
    <n v="2026"/>
    <x v="6"/>
    <x v="2"/>
    <x v="3"/>
    <x v="8"/>
    <x v="3"/>
    <s v="New"/>
    <x v="0"/>
    <s v="Cycling Pack 12L"/>
    <n v="6"/>
    <n v="102.96"/>
    <n v="0.05"/>
    <n v="51.74"/>
    <x v="1427"/>
    <n v="310.44"/>
    <n v="276.43199999999996"/>
    <n v="0.47102604997341835"/>
  </r>
  <r>
    <n v="1270"/>
    <d v="2026-07-23T00:00:00"/>
    <n v="2026"/>
    <x v="6"/>
    <x v="2"/>
    <x v="1"/>
    <x v="12"/>
    <x v="3"/>
    <s v="Returning"/>
    <x v="1"/>
    <s v="Hiking Daypack 20L"/>
    <n v="1"/>
    <n v="94.04"/>
    <n v="0"/>
    <n v="44.88"/>
    <x v="1428"/>
    <n v="44.88"/>
    <n v="49.160000000000004"/>
    <n v="0.52275627392598889"/>
  </r>
  <r>
    <n v="1513"/>
    <d v="2026-07-23T00:00:00"/>
    <n v="2026"/>
    <x v="6"/>
    <x v="2"/>
    <x v="3"/>
    <x v="8"/>
    <x v="0"/>
    <s v="New"/>
    <x v="1"/>
    <s v="Trekking Poles"/>
    <n v="2"/>
    <n v="70.790000000000006"/>
    <n v="0"/>
    <n v="32.44"/>
    <x v="1429"/>
    <n v="64.88"/>
    <n v="76.700000000000017"/>
    <n v="0.541743184065546"/>
  </r>
  <r>
    <n v="2009"/>
    <d v="2026-07-23T00:00:00"/>
    <n v="2026"/>
    <x v="6"/>
    <x v="2"/>
    <x v="2"/>
    <x v="10"/>
    <x v="0"/>
    <s v="New"/>
    <x v="2"/>
    <s v="Packing Cube Set"/>
    <n v="2"/>
    <n v="46.41"/>
    <n v="0"/>
    <n v="18.600000000000001"/>
    <x v="1430"/>
    <n v="37.200000000000003"/>
    <n v="55.61999999999999"/>
    <n v="0.59922430510665803"/>
  </r>
  <r>
    <n v="2838"/>
    <d v="2026-07-23T00:00:00"/>
    <n v="2026"/>
    <x v="6"/>
    <x v="2"/>
    <x v="3"/>
    <x v="13"/>
    <x v="3"/>
    <s v="New"/>
    <x v="1"/>
    <s v="Trekking Poles"/>
    <n v="1"/>
    <n v="69.75"/>
    <n v="0"/>
    <n v="33.299999999999997"/>
    <x v="1431"/>
    <n v="33.299999999999997"/>
    <n v="36.450000000000003"/>
    <n v="0.52258064516129032"/>
  </r>
  <r>
    <n v="3730"/>
    <d v="2026-07-23T00:00:00"/>
    <n v="2026"/>
    <x v="6"/>
    <x v="2"/>
    <x v="0"/>
    <x v="15"/>
    <x v="2"/>
    <s v="Business"/>
    <x v="0"/>
    <s v="Compact Repair Kit"/>
    <n v="3"/>
    <n v="40.81"/>
    <n v="0"/>
    <n v="16.86"/>
    <x v="1432"/>
    <n v="50.58"/>
    <n v="71.850000000000009"/>
    <n v="0.58686596422445481"/>
  </r>
  <r>
    <n v="4287"/>
    <d v="2026-07-23T00:00:00"/>
    <n v="2026"/>
    <x v="6"/>
    <x v="2"/>
    <x v="3"/>
    <x v="8"/>
    <x v="3"/>
    <s v="Returning"/>
    <x v="1"/>
    <s v="Summit Backpack 45L"/>
    <n v="5"/>
    <n v="156.69"/>
    <n v="0"/>
    <n v="80.489999999999995"/>
    <x v="1433"/>
    <n v="402.45"/>
    <n v="381.00000000000006"/>
    <n v="0.48631054949262881"/>
  </r>
  <r>
    <n v="4297"/>
    <d v="2026-07-23T00:00:00"/>
    <n v="2026"/>
    <x v="6"/>
    <x v="2"/>
    <x v="1"/>
    <x v="6"/>
    <x v="3"/>
    <s v="Returning"/>
    <x v="2"/>
    <s v="Travel Backpack 35L"/>
    <n v="1"/>
    <n v="168.59"/>
    <n v="0.1"/>
    <n v="88.8"/>
    <x v="1434"/>
    <n v="88.8"/>
    <n v="62.930999999999997"/>
    <n v="0.41475374181940405"/>
  </r>
  <r>
    <n v="5118"/>
    <d v="2026-07-23T00:00:00"/>
    <n v="2026"/>
    <x v="6"/>
    <x v="2"/>
    <x v="1"/>
    <x v="12"/>
    <x v="0"/>
    <s v="Business"/>
    <x v="2"/>
    <s v="Insulated Bottle"/>
    <n v="5"/>
    <n v="36.880000000000003"/>
    <n v="0.1"/>
    <n v="13.76"/>
    <x v="1435"/>
    <n v="68.8"/>
    <n v="97.160000000000011"/>
    <n v="0.58544227524704751"/>
  </r>
  <r>
    <n v="363"/>
    <d v="2026-07-24T00:00:00"/>
    <n v="2026"/>
    <x v="6"/>
    <x v="2"/>
    <x v="0"/>
    <x v="0"/>
    <x v="1"/>
    <s v="Business"/>
    <x v="2"/>
    <s v="Carry-On Duffel"/>
    <n v="8"/>
    <n v="136.13"/>
    <n v="0.1"/>
    <n v="66.55"/>
    <x v="1436"/>
    <n v="532.4"/>
    <n v="447.73599999999999"/>
    <n v="0.45681007533648393"/>
  </r>
  <r>
    <n v="4243"/>
    <d v="2026-07-24T00:00:00"/>
    <n v="2026"/>
    <x v="6"/>
    <x v="2"/>
    <x v="1"/>
    <x v="14"/>
    <x v="3"/>
    <s v="Returning"/>
    <x v="0"/>
    <s v="Compact Repair Kit"/>
    <n v="2"/>
    <n v="40.479999999999997"/>
    <n v="0.05"/>
    <n v="16.93"/>
    <x v="1437"/>
    <n v="33.86"/>
    <n v="43.051999999999992"/>
    <n v="0.5597566049511129"/>
  </r>
  <r>
    <n v="4348"/>
    <d v="2026-07-24T00:00:00"/>
    <n v="2026"/>
    <x v="6"/>
    <x v="2"/>
    <x v="0"/>
    <x v="0"/>
    <x v="0"/>
    <s v="New"/>
    <x v="0"/>
    <s v="Trail Bike Light"/>
    <n v="4"/>
    <n v="50.09"/>
    <n v="0"/>
    <n v="22.11"/>
    <x v="1438"/>
    <n v="88.44"/>
    <n v="111.92000000000002"/>
    <n v="0.55859452984627678"/>
  </r>
  <r>
    <n v="4405"/>
    <d v="2026-07-24T00:00:00"/>
    <n v="2026"/>
    <x v="6"/>
    <x v="2"/>
    <x v="3"/>
    <x v="8"/>
    <x v="0"/>
    <s v="Returning"/>
    <x v="1"/>
    <s v="Summit Backpack 45L"/>
    <n v="1"/>
    <n v="156.54"/>
    <n v="0.1"/>
    <n v="77.38"/>
    <x v="1439"/>
    <n v="77.38"/>
    <n v="63.506"/>
    <n v="0.4507616086765186"/>
  </r>
  <r>
    <n v="4857"/>
    <d v="2026-07-24T00:00:00"/>
    <n v="2026"/>
    <x v="6"/>
    <x v="2"/>
    <x v="1"/>
    <x v="6"/>
    <x v="2"/>
    <s v="Returning"/>
    <x v="1"/>
    <s v="Summit Backpack 45L"/>
    <n v="1"/>
    <n v="152.1"/>
    <n v="0.1"/>
    <n v="80.459999999999994"/>
    <x v="1440"/>
    <n v="80.459999999999994"/>
    <n v="56.429999999999993"/>
    <n v="0.41222879684418146"/>
  </r>
  <r>
    <n v="87"/>
    <d v="2026-07-25T00:00:00"/>
    <n v="2026"/>
    <x v="6"/>
    <x v="2"/>
    <x v="1"/>
    <x v="11"/>
    <x v="0"/>
    <s v="Returning"/>
    <x v="1"/>
    <s v="Summit Backpack 45L"/>
    <n v="1"/>
    <n v="155.35"/>
    <n v="0"/>
    <n v="80.47"/>
    <x v="1441"/>
    <n v="80.47"/>
    <n v="74.88"/>
    <n v="0.48200836820083681"/>
  </r>
  <r>
    <n v="315"/>
    <d v="2026-07-25T00:00:00"/>
    <n v="2026"/>
    <x v="6"/>
    <x v="2"/>
    <x v="2"/>
    <x v="3"/>
    <x v="3"/>
    <s v="New"/>
    <x v="0"/>
    <s v="Commuter Helmet"/>
    <n v="1"/>
    <n v="81.13"/>
    <n v="0.05"/>
    <n v="42.41"/>
    <x v="1442"/>
    <n v="42.41"/>
    <n v="34.663499999999999"/>
    <n v="0.44974602165465433"/>
  </r>
  <r>
    <n v="970"/>
    <d v="2026-07-25T00:00:00"/>
    <n v="2026"/>
    <x v="6"/>
    <x v="2"/>
    <x v="1"/>
    <x v="11"/>
    <x v="0"/>
    <s v="New"/>
    <x v="1"/>
    <s v="Trail Boots"/>
    <n v="1"/>
    <n v="145.87"/>
    <n v="0"/>
    <n v="81.430000000000007"/>
    <x v="1443"/>
    <n v="81.430000000000007"/>
    <n v="64.44"/>
    <n v="0.44176321382052508"/>
  </r>
  <r>
    <n v="1891"/>
    <d v="2026-07-25T00:00:00"/>
    <n v="2026"/>
    <x v="6"/>
    <x v="2"/>
    <x v="1"/>
    <x v="12"/>
    <x v="0"/>
    <s v="New"/>
    <x v="1"/>
    <s v="Summit Backpack 45L"/>
    <n v="6"/>
    <n v="151.88999999999999"/>
    <n v="0.15"/>
    <n v="76.83"/>
    <x v="1444"/>
    <n v="460.98"/>
    <n v="313.65899999999988"/>
    <n v="0.40490989996630677"/>
  </r>
  <r>
    <n v="2148"/>
    <d v="2026-07-25T00:00:00"/>
    <n v="2026"/>
    <x v="6"/>
    <x v="2"/>
    <x v="2"/>
    <x v="10"/>
    <x v="0"/>
    <s v="New"/>
    <x v="4"/>
    <s v="Resistance Band Set"/>
    <n v="2"/>
    <n v="41.14"/>
    <n v="0.1"/>
    <n v="14.84"/>
    <x v="1445"/>
    <n v="29.68"/>
    <n v="44.372000000000007"/>
    <n v="0.59920056176740677"/>
  </r>
  <r>
    <n v="2467"/>
    <d v="2026-07-25T00:00:00"/>
    <n v="2026"/>
    <x v="6"/>
    <x v="2"/>
    <x v="3"/>
    <x v="4"/>
    <x v="2"/>
    <s v="Returning"/>
    <x v="0"/>
    <s v="Trail Bike Light"/>
    <n v="1"/>
    <n v="49.5"/>
    <n v="0"/>
    <n v="21.83"/>
    <x v="1446"/>
    <n v="21.83"/>
    <n v="27.67"/>
    <n v="0.55898989898989904"/>
  </r>
  <r>
    <n v="3710"/>
    <d v="2026-07-25T00:00:00"/>
    <n v="2026"/>
    <x v="6"/>
    <x v="2"/>
    <x v="3"/>
    <x v="7"/>
    <x v="0"/>
    <s v="New"/>
    <x v="2"/>
    <s v="Packing Cube Set"/>
    <n v="2"/>
    <n v="46.48"/>
    <n v="0.05"/>
    <n v="18.760000000000002"/>
    <x v="1447"/>
    <n v="37.520000000000003"/>
    <n v="50.79199999999998"/>
    <n v="0.57514267596702584"/>
  </r>
  <r>
    <n v="3714"/>
    <d v="2026-07-25T00:00:00"/>
    <n v="2026"/>
    <x v="6"/>
    <x v="2"/>
    <x v="2"/>
    <x v="2"/>
    <x v="3"/>
    <s v="Returning"/>
    <x v="2"/>
    <s v="Insulated Bottle"/>
    <n v="1"/>
    <n v="36.909999999999997"/>
    <n v="0"/>
    <n v="13.56"/>
    <x v="1448"/>
    <n v="13.56"/>
    <n v="23.349999999999994"/>
    <n v="0.63261988620969922"/>
  </r>
  <r>
    <n v="3893"/>
    <d v="2026-07-25T00:00:00"/>
    <n v="2026"/>
    <x v="6"/>
    <x v="2"/>
    <x v="0"/>
    <x v="0"/>
    <x v="0"/>
    <s v="Returning"/>
    <x v="2"/>
    <s v="Insulated Bottle"/>
    <n v="1"/>
    <n v="35.6"/>
    <n v="0"/>
    <n v="13.91"/>
    <x v="1449"/>
    <n v="13.91"/>
    <n v="21.69"/>
    <n v="0.60926966292134832"/>
  </r>
  <r>
    <n v="4136"/>
    <d v="2026-07-25T00:00:00"/>
    <n v="2026"/>
    <x v="6"/>
    <x v="2"/>
    <x v="1"/>
    <x v="11"/>
    <x v="2"/>
    <s v="New"/>
    <x v="0"/>
    <s v="Commuter Helmet"/>
    <n v="2"/>
    <n v="80.25"/>
    <n v="0.05"/>
    <n v="42.39"/>
    <x v="1450"/>
    <n v="84.78"/>
    <n v="67.694999999999993"/>
    <n v="0.44397442203639936"/>
  </r>
  <r>
    <n v="4212"/>
    <d v="2026-07-25T00:00:00"/>
    <n v="2026"/>
    <x v="6"/>
    <x v="2"/>
    <x v="0"/>
    <x v="0"/>
    <x v="3"/>
    <s v="Returning"/>
    <x v="2"/>
    <s v="Packing Cube Set"/>
    <n v="2"/>
    <n v="47.52"/>
    <n v="0.1"/>
    <n v="17.86"/>
    <x v="1451"/>
    <n v="35.72"/>
    <n v="49.816000000000003"/>
    <n v="0.58239805462027683"/>
  </r>
  <r>
    <n v="4332"/>
    <d v="2026-07-25T00:00:00"/>
    <n v="2026"/>
    <x v="6"/>
    <x v="2"/>
    <x v="3"/>
    <x v="13"/>
    <x v="0"/>
    <s v="New"/>
    <x v="2"/>
    <s v="Travel Backpack 35L"/>
    <n v="2"/>
    <n v="164.58"/>
    <n v="0.1"/>
    <n v="86.55"/>
    <x v="1452"/>
    <n v="173.1"/>
    <n v="123.14400000000003"/>
    <n v="0.41568436829100341"/>
  </r>
  <r>
    <n v="702"/>
    <d v="2026-07-26T00:00:00"/>
    <n v="2026"/>
    <x v="6"/>
    <x v="2"/>
    <x v="0"/>
    <x v="9"/>
    <x v="0"/>
    <s v="New"/>
    <x v="0"/>
    <s v="Compact Repair Kit"/>
    <n v="1"/>
    <n v="39.99"/>
    <n v="0.05"/>
    <n v="16.739999999999998"/>
    <x v="1453"/>
    <n v="16.739999999999998"/>
    <n v="21.250499999999999"/>
    <n v="0.55936352509179932"/>
  </r>
  <r>
    <n v="1223"/>
    <d v="2026-07-26T00:00:00"/>
    <n v="2026"/>
    <x v="6"/>
    <x v="2"/>
    <x v="1"/>
    <x v="12"/>
    <x v="2"/>
    <s v="New"/>
    <x v="1"/>
    <s v="Trail Boots"/>
    <n v="1"/>
    <n v="140.44"/>
    <n v="0"/>
    <n v="77.08"/>
    <x v="1454"/>
    <n v="77.08"/>
    <n v="63.36"/>
    <n v="0.45115351751637711"/>
  </r>
  <r>
    <n v="1370"/>
    <d v="2026-07-26T00:00:00"/>
    <n v="2026"/>
    <x v="6"/>
    <x v="2"/>
    <x v="2"/>
    <x v="10"/>
    <x v="3"/>
    <s v="New"/>
    <x v="4"/>
    <s v="Weighted Vest"/>
    <n v="2"/>
    <n v="123.73"/>
    <n v="0.05"/>
    <n v="68.22"/>
    <x v="1455"/>
    <n v="136.44"/>
    <n v="98.646999999999991"/>
    <n v="0.41961911973014243"/>
  </r>
  <r>
    <n v="3476"/>
    <d v="2026-07-26T00:00:00"/>
    <n v="2026"/>
    <x v="6"/>
    <x v="2"/>
    <x v="3"/>
    <x v="13"/>
    <x v="1"/>
    <s v="New"/>
    <x v="2"/>
    <s v="Carry-On Duffel"/>
    <n v="3"/>
    <n v="132.68"/>
    <n v="0.15"/>
    <n v="67.38"/>
    <x v="1456"/>
    <n v="202.14"/>
    <n v="136.19400000000002"/>
    <n v="0.40254304917625783"/>
  </r>
  <r>
    <n v="4066"/>
    <d v="2026-07-26T00:00:00"/>
    <n v="2026"/>
    <x v="6"/>
    <x v="2"/>
    <x v="3"/>
    <x v="7"/>
    <x v="2"/>
    <s v="New"/>
    <x v="4"/>
    <s v="Recovery Roller"/>
    <n v="1"/>
    <n v="35.479999999999997"/>
    <n v="0.05"/>
    <n v="14.15"/>
    <x v="1457"/>
    <n v="14.15"/>
    <n v="19.555999999999997"/>
    <n v="0.58019343737020113"/>
  </r>
  <r>
    <n v="4153"/>
    <d v="2026-07-26T00:00:00"/>
    <n v="2026"/>
    <x v="6"/>
    <x v="2"/>
    <x v="3"/>
    <x v="7"/>
    <x v="0"/>
    <s v="Business"/>
    <x v="2"/>
    <s v="Carry-On Duffel"/>
    <n v="3"/>
    <n v="134.63"/>
    <n v="0"/>
    <n v="67.2"/>
    <x v="1458"/>
    <n v="201.60000000000002"/>
    <n v="202.28999999999996"/>
    <n v="0.50085419297333422"/>
  </r>
  <r>
    <n v="379"/>
    <d v="2026-07-27T00:00:00"/>
    <n v="2026"/>
    <x v="6"/>
    <x v="2"/>
    <x v="0"/>
    <x v="9"/>
    <x v="3"/>
    <s v="New"/>
    <x v="1"/>
    <s v="Trekking Poles"/>
    <n v="3"/>
    <n v="72.03"/>
    <n v="0"/>
    <n v="32.46"/>
    <x v="1459"/>
    <n v="97.38"/>
    <n v="118.71000000000001"/>
    <n v="0.54935443565181175"/>
  </r>
  <r>
    <n v="820"/>
    <d v="2026-07-27T00:00:00"/>
    <n v="2026"/>
    <x v="6"/>
    <x v="2"/>
    <x v="3"/>
    <x v="7"/>
    <x v="3"/>
    <s v="Returning"/>
    <x v="4"/>
    <s v="Resistance Band Set"/>
    <n v="1"/>
    <n v="40.24"/>
    <n v="0"/>
    <n v="15.05"/>
    <x v="1460"/>
    <n v="15.05"/>
    <n v="25.19"/>
    <n v="0.62599403578528823"/>
  </r>
  <r>
    <n v="2003"/>
    <d v="2026-07-27T00:00:00"/>
    <n v="2026"/>
    <x v="6"/>
    <x v="2"/>
    <x v="2"/>
    <x v="5"/>
    <x v="2"/>
    <s v="Returning"/>
    <x v="2"/>
    <s v="Insulated Bottle"/>
    <n v="1"/>
    <n v="36.14"/>
    <n v="0"/>
    <n v="13.52"/>
    <x v="1461"/>
    <n v="13.52"/>
    <n v="22.62"/>
    <n v="0.62589928057553956"/>
  </r>
  <r>
    <n v="2682"/>
    <d v="2026-07-27T00:00:00"/>
    <n v="2026"/>
    <x v="6"/>
    <x v="2"/>
    <x v="1"/>
    <x v="11"/>
    <x v="0"/>
    <s v="New"/>
    <x v="4"/>
    <s v="Resistance Band Set"/>
    <n v="2"/>
    <n v="40.22"/>
    <n v="0.05"/>
    <n v="14.72"/>
    <x v="1462"/>
    <n v="29.44"/>
    <n v="46.977999999999994"/>
    <n v="0.61475045146431473"/>
  </r>
  <r>
    <n v="3860"/>
    <d v="2026-07-27T00:00:00"/>
    <n v="2026"/>
    <x v="6"/>
    <x v="2"/>
    <x v="3"/>
    <x v="7"/>
    <x v="0"/>
    <s v="Returning"/>
    <x v="4"/>
    <s v="Recovery Roller"/>
    <n v="3"/>
    <n v="37.130000000000003"/>
    <n v="0.05"/>
    <n v="14.29"/>
    <x v="1463"/>
    <n v="42.87"/>
    <n v="62.950500000000012"/>
    <n v="0.59488000907196625"/>
  </r>
  <r>
    <n v="4063"/>
    <d v="2026-07-27T00:00:00"/>
    <n v="2026"/>
    <x v="6"/>
    <x v="2"/>
    <x v="0"/>
    <x v="9"/>
    <x v="0"/>
    <s v="New"/>
    <x v="3"/>
    <s v="Compact Sleeping Bag"/>
    <n v="4"/>
    <n v="125.07"/>
    <n v="0.05"/>
    <n v="60"/>
    <x v="1464"/>
    <n v="240"/>
    <n v="235.26599999999996"/>
    <n v="0.4950196311118405"/>
  </r>
  <r>
    <n v="4474"/>
    <d v="2026-07-27T00:00:00"/>
    <n v="2026"/>
    <x v="6"/>
    <x v="2"/>
    <x v="3"/>
    <x v="13"/>
    <x v="1"/>
    <s v="Returning"/>
    <x v="4"/>
    <s v="Weighted Vest"/>
    <n v="5"/>
    <n v="122.14"/>
    <n v="0.05"/>
    <n v="70.64"/>
    <x v="1465"/>
    <n v="353.2"/>
    <n v="226.96499999999997"/>
    <n v="0.39120767367903958"/>
  </r>
  <r>
    <n v="21"/>
    <d v="2026-07-28T00:00:00"/>
    <n v="2026"/>
    <x v="6"/>
    <x v="2"/>
    <x v="1"/>
    <x v="11"/>
    <x v="0"/>
    <s v="Business"/>
    <x v="3"/>
    <s v="Compact Sleeping Bag"/>
    <n v="1"/>
    <n v="120.09"/>
    <n v="0"/>
    <n v="62.18"/>
    <x v="1466"/>
    <n v="62.18"/>
    <n v="57.910000000000004"/>
    <n v="0.48222166708302111"/>
  </r>
  <r>
    <n v="368"/>
    <d v="2026-07-28T00:00:00"/>
    <n v="2026"/>
    <x v="6"/>
    <x v="2"/>
    <x v="3"/>
    <x v="4"/>
    <x v="3"/>
    <s v="Returning"/>
    <x v="0"/>
    <s v="Cycling Pack 12L"/>
    <n v="6"/>
    <n v="102.75"/>
    <n v="0"/>
    <n v="51.55"/>
    <x v="1467"/>
    <n v="309.29999999999995"/>
    <n v="307.20000000000005"/>
    <n v="0.49829683698296845"/>
  </r>
  <r>
    <n v="457"/>
    <d v="2026-07-28T00:00:00"/>
    <n v="2026"/>
    <x v="6"/>
    <x v="2"/>
    <x v="2"/>
    <x v="2"/>
    <x v="0"/>
    <s v="Returning"/>
    <x v="3"/>
    <s v="Trail Tent 2P"/>
    <n v="4"/>
    <n v="191.15"/>
    <n v="0"/>
    <n v="105.01"/>
    <x v="1468"/>
    <n v="420.04"/>
    <n v="344.56"/>
    <n v="0.45064085796494896"/>
  </r>
  <r>
    <n v="1516"/>
    <d v="2026-07-28T00:00:00"/>
    <n v="2026"/>
    <x v="6"/>
    <x v="2"/>
    <x v="0"/>
    <x v="9"/>
    <x v="0"/>
    <s v="Business"/>
    <x v="4"/>
    <s v="Resistance Band Set"/>
    <n v="2"/>
    <n v="40.15"/>
    <n v="0.1"/>
    <n v="14.86"/>
    <x v="1469"/>
    <n v="29.72"/>
    <n v="42.55"/>
    <n v="0.58876435588764353"/>
  </r>
  <r>
    <n v="2266"/>
    <d v="2026-07-28T00:00:00"/>
    <n v="2026"/>
    <x v="6"/>
    <x v="2"/>
    <x v="1"/>
    <x v="11"/>
    <x v="3"/>
    <s v="Business"/>
    <x v="3"/>
    <s v="Portable Camp Stove"/>
    <n v="1"/>
    <n v="83.05"/>
    <n v="0"/>
    <n v="38.86"/>
    <x v="1470"/>
    <n v="38.86"/>
    <n v="44.19"/>
    <n v="0.53208910295003009"/>
  </r>
  <r>
    <n v="2802"/>
    <d v="2026-07-28T00:00:00"/>
    <n v="2026"/>
    <x v="6"/>
    <x v="2"/>
    <x v="0"/>
    <x v="9"/>
    <x v="0"/>
    <s v="Returning"/>
    <x v="1"/>
    <s v="Trail Boots"/>
    <n v="2"/>
    <n v="146.22999999999999"/>
    <n v="0"/>
    <n v="79.040000000000006"/>
    <x v="1471"/>
    <n v="158.08000000000001"/>
    <n v="134.37999999999997"/>
    <n v="0.45948163851466861"/>
  </r>
  <r>
    <n v="3604"/>
    <d v="2026-07-28T00:00:00"/>
    <n v="2026"/>
    <x v="6"/>
    <x v="2"/>
    <x v="1"/>
    <x v="14"/>
    <x v="0"/>
    <s v="Returning"/>
    <x v="1"/>
    <s v="Trail Boots"/>
    <n v="2"/>
    <n v="144.09"/>
    <n v="0"/>
    <n v="77.67"/>
    <x v="1472"/>
    <n v="155.34"/>
    <n v="132.84"/>
    <n v="0.46096189881324173"/>
  </r>
  <r>
    <n v="3644"/>
    <d v="2026-07-28T00:00:00"/>
    <n v="2026"/>
    <x v="6"/>
    <x v="2"/>
    <x v="2"/>
    <x v="10"/>
    <x v="2"/>
    <s v="Business"/>
    <x v="1"/>
    <s v="Hiking Daypack 20L"/>
    <n v="3"/>
    <n v="93.01"/>
    <n v="0.15"/>
    <n v="46.68"/>
    <x v="1473"/>
    <n v="140.04"/>
    <n v="97.135500000000036"/>
    <n v="0.4095511551572571"/>
  </r>
  <r>
    <n v="4271"/>
    <d v="2026-07-28T00:00:00"/>
    <n v="2026"/>
    <x v="6"/>
    <x v="2"/>
    <x v="0"/>
    <x v="0"/>
    <x v="2"/>
    <s v="New"/>
    <x v="3"/>
    <s v="Compact Sleeping Bag"/>
    <n v="1"/>
    <n v="121.61"/>
    <n v="0.1"/>
    <n v="60.58"/>
    <x v="1474"/>
    <n v="60.58"/>
    <n v="48.869"/>
    <n v="0.4465001964385239"/>
  </r>
  <r>
    <n v="272"/>
    <d v="2026-07-29T00:00:00"/>
    <n v="2026"/>
    <x v="6"/>
    <x v="2"/>
    <x v="3"/>
    <x v="4"/>
    <x v="0"/>
    <s v="Business"/>
    <x v="3"/>
    <s v="Trail Tent 2P"/>
    <n v="2"/>
    <n v="195.09"/>
    <n v="0"/>
    <n v="106.82"/>
    <x v="1475"/>
    <n v="213.64"/>
    <n v="176.54000000000002"/>
    <n v="0.45245783997129535"/>
  </r>
  <r>
    <n v="1469"/>
    <d v="2026-07-29T00:00:00"/>
    <n v="2026"/>
    <x v="6"/>
    <x v="2"/>
    <x v="2"/>
    <x v="10"/>
    <x v="2"/>
    <s v="Returning"/>
    <x v="2"/>
    <s v="Travel Backpack 35L"/>
    <n v="3"/>
    <n v="167.52"/>
    <n v="0"/>
    <n v="87.26"/>
    <x v="1476"/>
    <n v="261.78000000000003"/>
    <n v="240.78000000000003"/>
    <n v="0.4791069723018147"/>
  </r>
  <r>
    <n v="2253"/>
    <d v="2026-07-29T00:00:00"/>
    <n v="2026"/>
    <x v="6"/>
    <x v="2"/>
    <x v="1"/>
    <x v="14"/>
    <x v="3"/>
    <s v="New"/>
    <x v="0"/>
    <s v="Trail Bike Light"/>
    <n v="3"/>
    <n v="50.98"/>
    <n v="0"/>
    <n v="22.63"/>
    <x v="1477"/>
    <n v="67.89"/>
    <n v="85.05"/>
    <n v="0.55610043154178113"/>
  </r>
  <r>
    <n v="2554"/>
    <d v="2026-07-29T00:00:00"/>
    <n v="2026"/>
    <x v="6"/>
    <x v="2"/>
    <x v="1"/>
    <x v="11"/>
    <x v="3"/>
    <s v="New"/>
    <x v="4"/>
    <s v="Training Mat"/>
    <n v="2"/>
    <n v="49.98"/>
    <n v="0.1"/>
    <n v="21.91"/>
    <x v="1478"/>
    <n v="43.82"/>
    <n v="46.143999999999998"/>
    <n v="0.51291627762215997"/>
  </r>
  <r>
    <n v="2624"/>
    <d v="2026-07-29T00:00:00"/>
    <n v="2026"/>
    <x v="6"/>
    <x v="2"/>
    <x v="3"/>
    <x v="4"/>
    <x v="1"/>
    <s v="Business"/>
    <x v="2"/>
    <s v="Insulated Bottle"/>
    <n v="4"/>
    <n v="36.44"/>
    <n v="0.15"/>
    <n v="13.32"/>
    <x v="1479"/>
    <n v="53.28"/>
    <n v="70.615999999999985"/>
    <n v="0.5699619035319945"/>
  </r>
  <r>
    <n v="3338"/>
    <d v="2026-07-29T00:00:00"/>
    <n v="2026"/>
    <x v="6"/>
    <x v="2"/>
    <x v="0"/>
    <x v="0"/>
    <x v="0"/>
    <s v="Returning"/>
    <x v="3"/>
    <s v="Trail Tent 2P"/>
    <n v="1"/>
    <n v="195.34"/>
    <n v="0.05"/>
    <n v="106.6"/>
    <x v="1480"/>
    <n v="106.6"/>
    <n v="78.973000000000013"/>
    <n v="0.42556298599472991"/>
  </r>
  <r>
    <n v="4575"/>
    <d v="2026-07-29T00:00:00"/>
    <n v="2026"/>
    <x v="6"/>
    <x v="2"/>
    <x v="2"/>
    <x v="5"/>
    <x v="0"/>
    <s v="Business"/>
    <x v="0"/>
    <s v="Cycling Pack 12L"/>
    <n v="1"/>
    <n v="103.31"/>
    <n v="0"/>
    <n v="50.93"/>
    <x v="1481"/>
    <n v="50.93"/>
    <n v="52.38"/>
    <n v="0.50701771367728199"/>
  </r>
  <r>
    <n v="4871"/>
    <d v="2026-07-29T00:00:00"/>
    <n v="2026"/>
    <x v="6"/>
    <x v="2"/>
    <x v="0"/>
    <x v="0"/>
    <x v="0"/>
    <s v="New"/>
    <x v="3"/>
    <s v="Compact Sleeping Bag"/>
    <n v="3"/>
    <n v="123.31"/>
    <n v="0"/>
    <n v="59.16"/>
    <x v="1482"/>
    <n v="177.48"/>
    <n v="192.45000000000002"/>
    <n v="0.52023355770010549"/>
  </r>
  <r>
    <n v="4931"/>
    <d v="2026-07-29T00:00:00"/>
    <n v="2026"/>
    <x v="6"/>
    <x v="2"/>
    <x v="0"/>
    <x v="15"/>
    <x v="0"/>
    <s v="New"/>
    <x v="4"/>
    <s v="Resistance Band Set"/>
    <n v="1"/>
    <n v="40.36"/>
    <n v="0.1"/>
    <n v="14.82"/>
    <x v="1483"/>
    <n v="14.82"/>
    <n v="21.503999999999998"/>
    <n v="0.59200528576148004"/>
  </r>
  <r>
    <n v="4962"/>
    <d v="2026-07-29T00:00:00"/>
    <n v="2026"/>
    <x v="6"/>
    <x v="2"/>
    <x v="0"/>
    <x v="15"/>
    <x v="2"/>
    <s v="New"/>
    <x v="3"/>
    <s v="Portable Camp Stove"/>
    <n v="2"/>
    <n v="83.06"/>
    <n v="0"/>
    <n v="38.74"/>
    <x v="1484"/>
    <n v="77.48"/>
    <n v="88.64"/>
    <n v="0.5335901757765471"/>
  </r>
  <r>
    <n v="5006"/>
    <d v="2026-07-29T00:00:00"/>
    <n v="2026"/>
    <x v="6"/>
    <x v="2"/>
    <x v="2"/>
    <x v="3"/>
    <x v="0"/>
    <s v="Returning"/>
    <x v="1"/>
    <s v="Summit Backpack 45L"/>
    <n v="2"/>
    <n v="151.72999999999999"/>
    <n v="0"/>
    <n v="81.209999999999994"/>
    <x v="1485"/>
    <n v="162.41999999999999"/>
    <n v="141.04"/>
    <n v="0.46477295195412904"/>
  </r>
  <r>
    <n v="5033"/>
    <d v="2026-07-29T00:00:00"/>
    <n v="2026"/>
    <x v="6"/>
    <x v="2"/>
    <x v="3"/>
    <x v="8"/>
    <x v="0"/>
    <s v="New"/>
    <x v="1"/>
    <s v="Trekking Poles"/>
    <n v="4"/>
    <n v="72.010000000000005"/>
    <n v="0.05"/>
    <n v="32.36"/>
    <x v="1486"/>
    <n v="129.44"/>
    <n v="144.19800000000004"/>
    <n v="0.52696628392255473"/>
  </r>
  <r>
    <n v="5117"/>
    <d v="2026-07-29T00:00:00"/>
    <n v="2026"/>
    <x v="6"/>
    <x v="2"/>
    <x v="1"/>
    <x v="11"/>
    <x v="0"/>
    <s v="Business"/>
    <x v="1"/>
    <s v="Summit Backpack 45L"/>
    <n v="1"/>
    <n v="154.87"/>
    <n v="0"/>
    <n v="80.459999999999994"/>
    <x v="1487"/>
    <n v="80.459999999999994"/>
    <n v="74.410000000000011"/>
    <n v="0.48046748886162594"/>
  </r>
  <r>
    <n v="954"/>
    <d v="2026-07-30T00:00:00"/>
    <n v="2026"/>
    <x v="6"/>
    <x v="2"/>
    <x v="1"/>
    <x v="1"/>
    <x v="0"/>
    <s v="New"/>
    <x v="2"/>
    <s v="Carry-On Duffel"/>
    <n v="3"/>
    <n v="134.61000000000001"/>
    <n v="0.1"/>
    <n v="65.77"/>
    <x v="1488"/>
    <n v="197.31"/>
    <n v="166.13700000000006"/>
    <n v="0.45711479252820914"/>
  </r>
  <r>
    <n v="1644"/>
    <d v="2026-07-30T00:00:00"/>
    <n v="2026"/>
    <x v="6"/>
    <x v="2"/>
    <x v="3"/>
    <x v="13"/>
    <x v="0"/>
    <s v="Returning"/>
    <x v="0"/>
    <s v="Commuter Helmet"/>
    <n v="3"/>
    <n v="81.5"/>
    <n v="0.05"/>
    <n v="43.85"/>
    <x v="1489"/>
    <n v="131.55000000000001"/>
    <n v="100.72499999999997"/>
    <n v="0.43364546335163051"/>
  </r>
  <r>
    <n v="2030"/>
    <d v="2026-07-30T00:00:00"/>
    <n v="2026"/>
    <x v="6"/>
    <x v="2"/>
    <x v="0"/>
    <x v="0"/>
    <x v="3"/>
    <s v="Business"/>
    <x v="2"/>
    <s v="Carry-On Duffel"/>
    <n v="2"/>
    <n v="135.63"/>
    <n v="0"/>
    <n v="66.63"/>
    <x v="1490"/>
    <n v="133.26"/>
    <n v="138"/>
    <n v="0.50873700508737008"/>
  </r>
  <r>
    <n v="2595"/>
    <d v="2026-07-30T00:00:00"/>
    <n v="2026"/>
    <x v="6"/>
    <x v="2"/>
    <x v="0"/>
    <x v="9"/>
    <x v="1"/>
    <s v="Business"/>
    <x v="2"/>
    <s v="Carry-On Duffel"/>
    <n v="15"/>
    <n v="133.44999999999999"/>
    <n v="0.2"/>
    <n v="65.819999999999993"/>
    <x v="1491"/>
    <n v="987.3"/>
    <n v="614.09999999999991"/>
    <n v="0.3834769576620457"/>
  </r>
  <r>
    <n v="2763"/>
    <d v="2026-07-30T00:00:00"/>
    <n v="2026"/>
    <x v="6"/>
    <x v="2"/>
    <x v="0"/>
    <x v="15"/>
    <x v="0"/>
    <s v="Business"/>
    <x v="3"/>
    <s v="Compact Sleeping Bag"/>
    <n v="1"/>
    <n v="120.94"/>
    <n v="0"/>
    <n v="62.24"/>
    <x v="1492"/>
    <n v="62.24"/>
    <n v="58.699999999999996"/>
    <n v="0.48536464362493797"/>
  </r>
  <r>
    <n v="3537"/>
    <d v="2026-07-30T00:00:00"/>
    <n v="2026"/>
    <x v="6"/>
    <x v="2"/>
    <x v="1"/>
    <x v="11"/>
    <x v="0"/>
    <s v="Returning"/>
    <x v="3"/>
    <s v="Alpine Tent 4P"/>
    <n v="2"/>
    <n v="332.99"/>
    <n v="0.15"/>
    <n v="199.09"/>
    <x v="1493"/>
    <n v="398.18"/>
    <n v="167.90299999999996"/>
    <n v="0.29660491482697759"/>
  </r>
  <r>
    <n v="3550"/>
    <d v="2026-07-30T00:00:00"/>
    <n v="2026"/>
    <x v="6"/>
    <x v="2"/>
    <x v="0"/>
    <x v="15"/>
    <x v="0"/>
    <s v="Returning"/>
    <x v="3"/>
    <s v="Compact Sleeping Bag"/>
    <n v="3"/>
    <n v="120.88"/>
    <n v="0"/>
    <n v="60.97"/>
    <x v="1494"/>
    <n v="182.91"/>
    <n v="179.73"/>
    <n v="0.49561548643282594"/>
  </r>
  <r>
    <n v="3875"/>
    <d v="2026-07-30T00:00:00"/>
    <n v="2026"/>
    <x v="6"/>
    <x v="2"/>
    <x v="3"/>
    <x v="8"/>
    <x v="0"/>
    <s v="Returning"/>
    <x v="0"/>
    <s v="Cycling Pack 12L"/>
    <n v="1"/>
    <n v="101.73"/>
    <n v="0.05"/>
    <n v="51.63"/>
    <x v="1495"/>
    <n v="51.63"/>
    <n v="45.013500000000001"/>
    <n v="0.46576852038678235"/>
  </r>
  <r>
    <n v="4467"/>
    <d v="2026-07-30T00:00:00"/>
    <n v="2026"/>
    <x v="6"/>
    <x v="2"/>
    <x v="3"/>
    <x v="7"/>
    <x v="0"/>
    <s v="Returning"/>
    <x v="2"/>
    <s v="Insulated Bottle"/>
    <n v="2"/>
    <n v="36.21"/>
    <n v="0"/>
    <n v="13.5"/>
    <x v="1496"/>
    <n v="27"/>
    <n v="45.42"/>
    <n v="0.62717481358740679"/>
  </r>
  <r>
    <n v="739"/>
    <d v="2026-07-31T00:00:00"/>
    <n v="2026"/>
    <x v="6"/>
    <x v="2"/>
    <x v="3"/>
    <x v="7"/>
    <x v="0"/>
    <s v="Business"/>
    <x v="0"/>
    <s v="Cycling Pack 12L"/>
    <n v="5"/>
    <n v="104.65"/>
    <n v="0"/>
    <n v="49.2"/>
    <x v="1497"/>
    <n v="246"/>
    <n v="277.25"/>
    <n v="0.52986144290492121"/>
  </r>
  <r>
    <n v="2376"/>
    <d v="2026-07-31T00:00:00"/>
    <n v="2026"/>
    <x v="6"/>
    <x v="2"/>
    <x v="2"/>
    <x v="5"/>
    <x v="1"/>
    <s v="Returning"/>
    <x v="3"/>
    <s v="Trail Tent 2P"/>
    <n v="5"/>
    <n v="198.35"/>
    <n v="0.05"/>
    <n v="104.96"/>
    <x v="1498"/>
    <n v="524.79999999999995"/>
    <n v="417.36249999999995"/>
    <n v="0.44298356175288234"/>
  </r>
  <r>
    <n v="3109"/>
    <d v="2026-07-31T00:00:00"/>
    <n v="2026"/>
    <x v="6"/>
    <x v="2"/>
    <x v="0"/>
    <x v="0"/>
    <x v="3"/>
    <s v="Returning"/>
    <x v="4"/>
    <s v="Recovery Roller"/>
    <n v="2"/>
    <n v="36.56"/>
    <n v="0.05"/>
    <n v="13.76"/>
    <x v="1499"/>
    <n v="27.52"/>
    <n v="41.944000000000003"/>
    <n v="0.60382356328457909"/>
  </r>
  <r>
    <n v="4362"/>
    <d v="2026-07-31T00:00:00"/>
    <n v="2026"/>
    <x v="6"/>
    <x v="2"/>
    <x v="1"/>
    <x v="14"/>
    <x v="0"/>
    <s v="Returning"/>
    <x v="1"/>
    <s v="Hiking Daypack 20L"/>
    <n v="5"/>
    <n v="92.41"/>
    <n v="0"/>
    <n v="44.29"/>
    <x v="1500"/>
    <n v="221.45"/>
    <n v="240.59999999999997"/>
    <n v="0.52072286549074775"/>
  </r>
  <r>
    <n v="777"/>
    <d v="2026-08-01T00:00:00"/>
    <n v="2026"/>
    <x v="7"/>
    <x v="2"/>
    <x v="3"/>
    <x v="13"/>
    <x v="0"/>
    <s v="Returning"/>
    <x v="3"/>
    <s v="Compact Sleeping Bag"/>
    <n v="4"/>
    <n v="121.87"/>
    <n v="0"/>
    <n v="59.89"/>
    <x v="1501"/>
    <n v="239.56"/>
    <n v="247.92000000000002"/>
    <n v="0.50857471075736438"/>
  </r>
  <r>
    <n v="831"/>
    <d v="2026-08-01T00:00:00"/>
    <n v="2026"/>
    <x v="7"/>
    <x v="2"/>
    <x v="3"/>
    <x v="8"/>
    <x v="0"/>
    <s v="Returning"/>
    <x v="2"/>
    <s v="Carry-On Duffel"/>
    <n v="2"/>
    <n v="130.9"/>
    <n v="0.05"/>
    <n v="67.959999999999994"/>
    <x v="1502"/>
    <n v="135.91999999999999"/>
    <n v="112.79000000000002"/>
    <n v="0.45350006031120588"/>
  </r>
  <r>
    <n v="2059"/>
    <d v="2026-08-01T00:00:00"/>
    <n v="2026"/>
    <x v="7"/>
    <x v="2"/>
    <x v="2"/>
    <x v="2"/>
    <x v="2"/>
    <s v="New"/>
    <x v="0"/>
    <s v="Trail Bike Light"/>
    <n v="1"/>
    <n v="50.98"/>
    <n v="0"/>
    <n v="22.92"/>
    <x v="1503"/>
    <n v="22.92"/>
    <n v="28.059999999999995"/>
    <n v="0.55041192624558644"/>
  </r>
  <r>
    <n v="2519"/>
    <d v="2026-08-01T00:00:00"/>
    <n v="2026"/>
    <x v="7"/>
    <x v="2"/>
    <x v="2"/>
    <x v="2"/>
    <x v="0"/>
    <s v="Returning"/>
    <x v="1"/>
    <s v="Hiking Daypack 20L"/>
    <n v="2"/>
    <n v="91.11"/>
    <n v="0"/>
    <n v="44.19"/>
    <x v="1504"/>
    <n v="88.38"/>
    <n v="93.84"/>
    <n v="0.51498189002304906"/>
  </r>
  <r>
    <n v="2644"/>
    <d v="2026-08-01T00:00:00"/>
    <n v="2026"/>
    <x v="7"/>
    <x v="2"/>
    <x v="0"/>
    <x v="0"/>
    <x v="3"/>
    <s v="Returning"/>
    <x v="2"/>
    <s v="Insulated Bottle"/>
    <n v="3"/>
    <n v="35.619999999999997"/>
    <n v="0.05"/>
    <n v="13.47"/>
    <x v="1505"/>
    <n v="40.410000000000004"/>
    <n v="61.106999999999978"/>
    <n v="0.60193859156594454"/>
  </r>
  <r>
    <n v="4141"/>
    <d v="2026-08-01T00:00:00"/>
    <n v="2026"/>
    <x v="7"/>
    <x v="2"/>
    <x v="3"/>
    <x v="13"/>
    <x v="0"/>
    <s v="New"/>
    <x v="1"/>
    <s v="Hiking Daypack 20L"/>
    <n v="1"/>
    <n v="91.95"/>
    <n v="0.05"/>
    <n v="46.47"/>
    <x v="1506"/>
    <n v="46.47"/>
    <n v="40.882499999999993"/>
    <n v="0.46801751523997592"/>
  </r>
  <r>
    <n v="4804"/>
    <d v="2026-08-01T00:00:00"/>
    <n v="2026"/>
    <x v="7"/>
    <x v="2"/>
    <x v="0"/>
    <x v="9"/>
    <x v="0"/>
    <s v="Returning"/>
    <x v="4"/>
    <s v="Training Mat"/>
    <n v="1"/>
    <n v="49.46"/>
    <n v="0"/>
    <n v="21.47"/>
    <x v="458"/>
    <n v="21.47"/>
    <n v="27.990000000000002"/>
    <n v="0.5659118479579458"/>
  </r>
  <r>
    <n v="5161"/>
    <d v="2026-08-01T00:00:00"/>
    <n v="2026"/>
    <x v="7"/>
    <x v="2"/>
    <x v="0"/>
    <x v="15"/>
    <x v="0"/>
    <s v="New"/>
    <x v="0"/>
    <s v="Compact Repair Kit"/>
    <n v="1"/>
    <n v="41.25"/>
    <n v="0.05"/>
    <n v="16.98"/>
    <x v="1507"/>
    <n v="16.98"/>
    <n v="22.2075"/>
    <n v="0.56669856459330148"/>
  </r>
  <r>
    <n v="590"/>
    <d v="2026-08-02T00:00:00"/>
    <n v="2026"/>
    <x v="7"/>
    <x v="2"/>
    <x v="2"/>
    <x v="5"/>
    <x v="0"/>
    <s v="Returning"/>
    <x v="2"/>
    <s v="Carry-On Duffel"/>
    <n v="4"/>
    <n v="133.65"/>
    <n v="0"/>
    <n v="66"/>
    <x v="1508"/>
    <n v="264"/>
    <n v="270.60000000000002"/>
    <n v="0.50617283950617287"/>
  </r>
  <r>
    <n v="1599"/>
    <d v="2026-08-02T00:00:00"/>
    <n v="2026"/>
    <x v="7"/>
    <x v="2"/>
    <x v="3"/>
    <x v="4"/>
    <x v="0"/>
    <s v="Returning"/>
    <x v="3"/>
    <s v="Trail Tent 2P"/>
    <n v="2"/>
    <n v="200.45"/>
    <n v="0.05"/>
    <n v="105.42"/>
    <x v="1509"/>
    <n v="210.84"/>
    <n v="170.01499999999996"/>
    <n v="0.44640348689133652"/>
  </r>
  <r>
    <n v="1665"/>
    <d v="2026-08-02T00:00:00"/>
    <n v="2026"/>
    <x v="7"/>
    <x v="2"/>
    <x v="0"/>
    <x v="0"/>
    <x v="3"/>
    <s v="Returning"/>
    <x v="0"/>
    <s v="Trail Bike Light"/>
    <n v="2"/>
    <n v="51.87"/>
    <n v="0.05"/>
    <n v="21.98"/>
    <x v="1510"/>
    <n v="43.96"/>
    <n v="54.592999999999996"/>
    <n v="0.55394559272675614"/>
  </r>
  <r>
    <n v="2409"/>
    <d v="2026-08-02T00:00:00"/>
    <n v="2026"/>
    <x v="7"/>
    <x v="2"/>
    <x v="3"/>
    <x v="13"/>
    <x v="0"/>
    <s v="Returning"/>
    <x v="3"/>
    <s v="Portable Camp Stove"/>
    <n v="1"/>
    <n v="83.6"/>
    <n v="0.05"/>
    <n v="38.51"/>
    <x v="1511"/>
    <n v="38.51"/>
    <n v="40.909999999999989"/>
    <n v="0.51510954419541677"/>
  </r>
  <r>
    <n v="2936"/>
    <d v="2026-08-02T00:00:00"/>
    <n v="2026"/>
    <x v="7"/>
    <x v="2"/>
    <x v="2"/>
    <x v="16"/>
    <x v="0"/>
    <s v="New"/>
    <x v="2"/>
    <s v="Insulated Bottle"/>
    <n v="1"/>
    <n v="35.74"/>
    <n v="0"/>
    <n v="13.49"/>
    <x v="1512"/>
    <n v="13.49"/>
    <n v="22.25"/>
    <n v="0.62255176273083379"/>
  </r>
  <r>
    <n v="3397"/>
    <d v="2026-08-02T00:00:00"/>
    <n v="2026"/>
    <x v="7"/>
    <x v="2"/>
    <x v="3"/>
    <x v="4"/>
    <x v="0"/>
    <s v="Returning"/>
    <x v="0"/>
    <s v="Commuter Helmet"/>
    <n v="1"/>
    <n v="79.849999999999994"/>
    <n v="0.1"/>
    <n v="43.11"/>
    <x v="1513"/>
    <n v="43.11"/>
    <n v="28.754999999999995"/>
    <n v="0.40012523481527862"/>
  </r>
  <r>
    <n v="4556"/>
    <d v="2026-08-02T00:00:00"/>
    <n v="2026"/>
    <x v="7"/>
    <x v="2"/>
    <x v="0"/>
    <x v="15"/>
    <x v="0"/>
    <s v="Returning"/>
    <x v="2"/>
    <s v="Packing Cube Set"/>
    <n v="2"/>
    <n v="46.44"/>
    <n v="0"/>
    <n v="18.489999999999998"/>
    <x v="822"/>
    <n v="36.979999999999997"/>
    <n v="55.9"/>
    <n v="0.60185185185185186"/>
  </r>
  <r>
    <n v="4614"/>
    <d v="2026-08-02T00:00:00"/>
    <n v="2026"/>
    <x v="7"/>
    <x v="2"/>
    <x v="3"/>
    <x v="8"/>
    <x v="2"/>
    <s v="Returning"/>
    <x v="0"/>
    <s v="Trail Bike Light"/>
    <n v="2"/>
    <n v="50.44"/>
    <n v="0"/>
    <n v="22.99"/>
    <x v="1514"/>
    <n v="45.98"/>
    <n v="54.9"/>
    <n v="0.54421094369547984"/>
  </r>
  <r>
    <n v="4999"/>
    <d v="2026-08-02T00:00:00"/>
    <n v="2026"/>
    <x v="7"/>
    <x v="2"/>
    <x v="3"/>
    <x v="8"/>
    <x v="0"/>
    <s v="Returning"/>
    <x v="0"/>
    <s v="Commuter Helmet"/>
    <n v="2"/>
    <n v="81.38"/>
    <n v="0"/>
    <n v="42.19"/>
    <x v="1515"/>
    <n v="84.38"/>
    <n v="78.38"/>
    <n v="0.4815679528139592"/>
  </r>
  <r>
    <n v="207"/>
    <d v="2026-08-03T00:00:00"/>
    <n v="2026"/>
    <x v="7"/>
    <x v="2"/>
    <x v="2"/>
    <x v="16"/>
    <x v="0"/>
    <s v="Returning"/>
    <x v="4"/>
    <s v="Resistance Band Set"/>
    <n v="1"/>
    <n v="41.3"/>
    <n v="0"/>
    <n v="14.52"/>
    <x v="1516"/>
    <n v="14.52"/>
    <n v="26.779999999999998"/>
    <n v="0.64842615012106541"/>
  </r>
  <r>
    <n v="295"/>
    <d v="2026-08-03T00:00:00"/>
    <n v="2026"/>
    <x v="7"/>
    <x v="2"/>
    <x v="3"/>
    <x v="8"/>
    <x v="3"/>
    <s v="Returning"/>
    <x v="2"/>
    <s v="Insulated Bottle"/>
    <n v="2"/>
    <n v="36.15"/>
    <n v="0.1"/>
    <n v="13.19"/>
    <x v="1517"/>
    <n v="26.38"/>
    <n v="38.69"/>
    <n v="0.59459044106347014"/>
  </r>
  <r>
    <n v="657"/>
    <d v="2026-08-03T00:00:00"/>
    <n v="2026"/>
    <x v="7"/>
    <x v="2"/>
    <x v="1"/>
    <x v="12"/>
    <x v="0"/>
    <s v="Returning"/>
    <x v="2"/>
    <s v="Carry-On Duffel"/>
    <n v="3"/>
    <n v="132.59"/>
    <n v="0.1"/>
    <n v="66.040000000000006"/>
    <x v="1518"/>
    <n v="198.12"/>
    <n v="159.87299999999999"/>
    <n v="0.44658135773604507"/>
  </r>
  <r>
    <n v="694"/>
    <d v="2026-08-03T00:00:00"/>
    <n v="2026"/>
    <x v="7"/>
    <x v="2"/>
    <x v="2"/>
    <x v="3"/>
    <x v="0"/>
    <s v="New"/>
    <x v="1"/>
    <s v="Trail Boots"/>
    <n v="3"/>
    <n v="144"/>
    <n v="0"/>
    <n v="78.89"/>
    <x v="1519"/>
    <n v="236.67000000000002"/>
    <n v="195.32999999999998"/>
    <n v="0.45215277777777774"/>
  </r>
  <r>
    <n v="1187"/>
    <d v="2026-08-03T00:00:00"/>
    <n v="2026"/>
    <x v="7"/>
    <x v="2"/>
    <x v="0"/>
    <x v="0"/>
    <x v="0"/>
    <s v="Returning"/>
    <x v="2"/>
    <s v="Packing Cube Set"/>
    <n v="2"/>
    <n v="45.45"/>
    <n v="0.05"/>
    <n v="18.829999999999998"/>
    <x v="1520"/>
    <n v="37.659999999999997"/>
    <n v="48.695000000000007"/>
    <n v="0.56389323142840608"/>
  </r>
  <r>
    <n v="1915"/>
    <d v="2026-08-03T00:00:00"/>
    <n v="2026"/>
    <x v="7"/>
    <x v="2"/>
    <x v="1"/>
    <x v="6"/>
    <x v="0"/>
    <s v="Returning"/>
    <x v="0"/>
    <s v="Compact Repair Kit"/>
    <n v="1"/>
    <n v="41.16"/>
    <n v="0.05"/>
    <n v="16.66"/>
    <x v="1521"/>
    <n v="16.66"/>
    <n v="22.441999999999997"/>
    <n v="0.57393483709273174"/>
  </r>
  <r>
    <n v="2156"/>
    <d v="2026-08-03T00:00:00"/>
    <n v="2026"/>
    <x v="7"/>
    <x v="2"/>
    <x v="0"/>
    <x v="0"/>
    <x v="2"/>
    <s v="Returning"/>
    <x v="2"/>
    <s v="Travel Backpack 35L"/>
    <n v="1"/>
    <n v="162.78"/>
    <n v="0"/>
    <n v="85.08"/>
    <x v="1522"/>
    <n v="85.08"/>
    <n v="77.7"/>
    <n v="0.47733136748986366"/>
  </r>
  <r>
    <n v="2539"/>
    <d v="2026-08-03T00:00:00"/>
    <n v="2026"/>
    <x v="7"/>
    <x v="2"/>
    <x v="2"/>
    <x v="16"/>
    <x v="2"/>
    <s v="New"/>
    <x v="0"/>
    <s v="Commuter Helmet"/>
    <n v="1"/>
    <n v="80.040000000000006"/>
    <n v="0.1"/>
    <n v="41.88"/>
    <x v="1523"/>
    <n v="41.88"/>
    <n v="30.155999999999999"/>
    <n v="0.41862402132267196"/>
  </r>
  <r>
    <n v="3803"/>
    <d v="2026-08-03T00:00:00"/>
    <n v="2026"/>
    <x v="7"/>
    <x v="2"/>
    <x v="2"/>
    <x v="5"/>
    <x v="0"/>
    <s v="New"/>
    <x v="1"/>
    <s v="Hiking Daypack 20L"/>
    <n v="1"/>
    <n v="90.21"/>
    <n v="0"/>
    <n v="46.31"/>
    <x v="1524"/>
    <n v="46.31"/>
    <n v="43.899999999999991"/>
    <n v="0.48664227912648261"/>
  </r>
  <r>
    <n v="100"/>
    <d v="2026-08-04T00:00:00"/>
    <n v="2026"/>
    <x v="7"/>
    <x v="2"/>
    <x v="0"/>
    <x v="9"/>
    <x v="2"/>
    <s v="Business"/>
    <x v="2"/>
    <s v="Carry-On Duffel"/>
    <n v="1"/>
    <n v="133.6"/>
    <n v="0.1"/>
    <n v="67.3"/>
    <x v="1525"/>
    <n v="67.3"/>
    <n v="52.94"/>
    <n v="0.44028609447771122"/>
  </r>
  <r>
    <n v="118"/>
    <d v="2026-08-04T00:00:00"/>
    <n v="2026"/>
    <x v="7"/>
    <x v="2"/>
    <x v="3"/>
    <x v="4"/>
    <x v="0"/>
    <s v="Returning"/>
    <x v="2"/>
    <s v="Packing Cube Set"/>
    <n v="1"/>
    <n v="47.53"/>
    <n v="0"/>
    <n v="18.04"/>
    <x v="1526"/>
    <n v="18.04"/>
    <n v="29.490000000000002"/>
    <n v="0.62045024195245113"/>
  </r>
  <r>
    <n v="220"/>
    <d v="2026-08-04T00:00:00"/>
    <n v="2026"/>
    <x v="7"/>
    <x v="2"/>
    <x v="0"/>
    <x v="15"/>
    <x v="0"/>
    <s v="Returning"/>
    <x v="2"/>
    <s v="Packing Cube Set"/>
    <n v="2"/>
    <n v="46.71"/>
    <n v="0"/>
    <n v="18.41"/>
    <x v="1527"/>
    <n v="36.82"/>
    <n v="56.6"/>
    <n v="0.60586598158852489"/>
  </r>
  <r>
    <n v="1145"/>
    <d v="2026-08-04T00:00:00"/>
    <n v="2026"/>
    <x v="7"/>
    <x v="2"/>
    <x v="2"/>
    <x v="16"/>
    <x v="3"/>
    <s v="New"/>
    <x v="3"/>
    <s v="Trail Tent 2P"/>
    <n v="1"/>
    <n v="197.26"/>
    <n v="0"/>
    <n v="104.09"/>
    <x v="1528"/>
    <n v="104.09"/>
    <n v="93.169999999999987"/>
    <n v="0.47232079488999285"/>
  </r>
  <r>
    <n v="1289"/>
    <d v="2026-08-04T00:00:00"/>
    <n v="2026"/>
    <x v="7"/>
    <x v="2"/>
    <x v="2"/>
    <x v="16"/>
    <x v="3"/>
    <s v="New"/>
    <x v="1"/>
    <s v="Trekking Poles"/>
    <n v="1"/>
    <n v="70.56"/>
    <n v="0"/>
    <n v="32.11"/>
    <x v="1529"/>
    <n v="32.11"/>
    <n v="38.450000000000003"/>
    <n v="0.54492630385487528"/>
  </r>
  <r>
    <n v="1411"/>
    <d v="2026-08-04T00:00:00"/>
    <n v="2026"/>
    <x v="7"/>
    <x v="2"/>
    <x v="1"/>
    <x v="12"/>
    <x v="0"/>
    <s v="Business"/>
    <x v="4"/>
    <s v="Recovery Roller"/>
    <n v="1"/>
    <n v="36.58"/>
    <n v="0"/>
    <n v="13.98"/>
    <x v="1530"/>
    <n v="13.98"/>
    <n v="22.599999999999998"/>
    <n v="0.61782394751230174"/>
  </r>
  <r>
    <n v="1799"/>
    <d v="2026-08-04T00:00:00"/>
    <n v="2026"/>
    <x v="7"/>
    <x v="2"/>
    <x v="3"/>
    <x v="13"/>
    <x v="1"/>
    <s v="Business"/>
    <x v="0"/>
    <s v="Commuter Helmet"/>
    <n v="4"/>
    <n v="82.98"/>
    <n v="0.05"/>
    <n v="43.79"/>
    <x v="1531"/>
    <n v="175.16"/>
    <n v="140.16400000000002"/>
    <n v="0.44450787126891711"/>
  </r>
  <r>
    <n v="1871"/>
    <d v="2026-08-04T00:00:00"/>
    <n v="2026"/>
    <x v="7"/>
    <x v="2"/>
    <x v="0"/>
    <x v="0"/>
    <x v="0"/>
    <s v="New"/>
    <x v="0"/>
    <s v="Compact Repair Kit"/>
    <n v="1"/>
    <n v="41.25"/>
    <n v="0"/>
    <n v="17.02"/>
    <x v="1532"/>
    <n v="17.02"/>
    <n v="24.23"/>
    <n v="0.58739393939393936"/>
  </r>
  <r>
    <n v="4180"/>
    <d v="2026-08-04T00:00:00"/>
    <n v="2026"/>
    <x v="7"/>
    <x v="2"/>
    <x v="2"/>
    <x v="3"/>
    <x v="0"/>
    <s v="Returning"/>
    <x v="0"/>
    <s v="Cycling Pack 12L"/>
    <n v="1"/>
    <n v="101.37"/>
    <n v="0"/>
    <n v="51.56"/>
    <x v="1533"/>
    <n v="51.56"/>
    <n v="49.81"/>
    <n v="0.49136825490776365"/>
  </r>
  <r>
    <n v="4338"/>
    <d v="2026-08-04T00:00:00"/>
    <n v="2026"/>
    <x v="7"/>
    <x v="2"/>
    <x v="2"/>
    <x v="16"/>
    <x v="0"/>
    <s v="Returning"/>
    <x v="3"/>
    <s v="Alpine Tent 4P"/>
    <n v="1"/>
    <n v="340.66"/>
    <n v="0.05"/>
    <n v="194.13"/>
    <x v="1534"/>
    <n v="194.13"/>
    <n v="129.49700000000001"/>
    <n v="0.40014275693931595"/>
  </r>
  <r>
    <n v="4463"/>
    <d v="2026-08-04T00:00:00"/>
    <n v="2026"/>
    <x v="7"/>
    <x v="2"/>
    <x v="2"/>
    <x v="2"/>
    <x v="3"/>
    <s v="Business"/>
    <x v="0"/>
    <s v="Trail Bike Light"/>
    <n v="1"/>
    <n v="50.43"/>
    <n v="0.15"/>
    <n v="22.94"/>
    <x v="1535"/>
    <n v="22.94"/>
    <n v="19.925499999999996"/>
    <n v="0.46483768998378644"/>
  </r>
  <r>
    <n v="382"/>
    <d v="2026-08-05T00:00:00"/>
    <n v="2026"/>
    <x v="7"/>
    <x v="2"/>
    <x v="3"/>
    <x v="8"/>
    <x v="0"/>
    <s v="New"/>
    <x v="4"/>
    <s v="Resistance Band Set"/>
    <n v="1"/>
    <n v="40.42"/>
    <n v="0.05"/>
    <n v="14.33"/>
    <x v="1536"/>
    <n v="14.33"/>
    <n v="24.069000000000003"/>
    <n v="0.62681319826037141"/>
  </r>
  <r>
    <n v="1011"/>
    <d v="2026-08-05T00:00:00"/>
    <n v="2026"/>
    <x v="7"/>
    <x v="2"/>
    <x v="0"/>
    <x v="0"/>
    <x v="0"/>
    <s v="New"/>
    <x v="0"/>
    <s v="Trail Bike Light"/>
    <n v="1"/>
    <n v="51.81"/>
    <n v="0.05"/>
    <n v="22.28"/>
    <x v="1537"/>
    <n v="22.28"/>
    <n v="26.939499999999995"/>
    <n v="0.54733388189640275"/>
  </r>
  <r>
    <n v="1148"/>
    <d v="2026-08-05T00:00:00"/>
    <n v="2026"/>
    <x v="7"/>
    <x v="2"/>
    <x v="2"/>
    <x v="2"/>
    <x v="2"/>
    <s v="New"/>
    <x v="4"/>
    <s v="Recovery Roller"/>
    <n v="3"/>
    <n v="35.9"/>
    <n v="0"/>
    <n v="14.11"/>
    <x v="1538"/>
    <n v="42.33"/>
    <n v="65.36999999999999"/>
    <n v="0.60696378830083564"/>
  </r>
  <r>
    <n v="1397"/>
    <d v="2026-08-05T00:00:00"/>
    <n v="2026"/>
    <x v="7"/>
    <x v="2"/>
    <x v="1"/>
    <x v="14"/>
    <x v="2"/>
    <s v="Business"/>
    <x v="1"/>
    <s v="Hiking Daypack 20L"/>
    <n v="2"/>
    <n v="90.27"/>
    <n v="0.05"/>
    <n v="46.38"/>
    <x v="1539"/>
    <n v="92.76"/>
    <n v="78.752999999999972"/>
    <n v="0.45916636056742044"/>
  </r>
  <r>
    <n v="2252"/>
    <d v="2026-08-05T00:00:00"/>
    <n v="2026"/>
    <x v="7"/>
    <x v="2"/>
    <x v="1"/>
    <x v="11"/>
    <x v="0"/>
    <s v="New"/>
    <x v="0"/>
    <s v="Trail Bike Light"/>
    <n v="1"/>
    <n v="49.68"/>
    <n v="0.05"/>
    <n v="22.02"/>
    <x v="1540"/>
    <n v="22.02"/>
    <n v="25.175999999999998"/>
    <n v="0.53343503686753113"/>
  </r>
  <r>
    <n v="2415"/>
    <d v="2026-08-05T00:00:00"/>
    <n v="2026"/>
    <x v="7"/>
    <x v="2"/>
    <x v="1"/>
    <x v="12"/>
    <x v="0"/>
    <s v="New"/>
    <x v="2"/>
    <s v="Carry-On Duffel"/>
    <n v="2"/>
    <n v="131.25"/>
    <n v="0.05"/>
    <n v="65.42"/>
    <x v="1541"/>
    <n v="130.84"/>
    <n v="118.535"/>
    <n v="0.47532832080200499"/>
  </r>
  <r>
    <n v="2525"/>
    <d v="2026-08-05T00:00:00"/>
    <n v="2026"/>
    <x v="7"/>
    <x v="2"/>
    <x v="3"/>
    <x v="4"/>
    <x v="2"/>
    <s v="New"/>
    <x v="4"/>
    <s v="Recovery Roller"/>
    <n v="2"/>
    <n v="36.78"/>
    <n v="0.05"/>
    <n v="13.85"/>
    <x v="1542"/>
    <n v="27.7"/>
    <n v="42.182000000000002"/>
    <n v="0.60361752668784519"/>
  </r>
  <r>
    <n v="2652"/>
    <d v="2026-08-05T00:00:00"/>
    <n v="2026"/>
    <x v="7"/>
    <x v="2"/>
    <x v="2"/>
    <x v="2"/>
    <x v="2"/>
    <s v="Returning"/>
    <x v="0"/>
    <s v="Commuter Helmet"/>
    <n v="1"/>
    <n v="80.790000000000006"/>
    <n v="0.1"/>
    <n v="43.65"/>
    <x v="1543"/>
    <n v="43.65"/>
    <n v="29.061000000000014"/>
    <n v="0.39967817799232591"/>
  </r>
  <r>
    <n v="4035"/>
    <d v="2026-08-05T00:00:00"/>
    <n v="2026"/>
    <x v="7"/>
    <x v="2"/>
    <x v="0"/>
    <x v="9"/>
    <x v="0"/>
    <s v="Returning"/>
    <x v="0"/>
    <s v="Compact Repair Kit"/>
    <n v="2"/>
    <n v="40.53"/>
    <n v="0.05"/>
    <n v="17.100000000000001"/>
    <x v="1544"/>
    <n v="34.200000000000003"/>
    <n v="42.807000000000002"/>
    <n v="0.55588452997779425"/>
  </r>
  <r>
    <n v="4377"/>
    <d v="2026-08-05T00:00:00"/>
    <n v="2026"/>
    <x v="7"/>
    <x v="2"/>
    <x v="2"/>
    <x v="2"/>
    <x v="3"/>
    <s v="New"/>
    <x v="0"/>
    <s v="Commuter Helmet"/>
    <n v="2"/>
    <n v="81.66"/>
    <n v="0"/>
    <n v="42.11"/>
    <x v="1545"/>
    <n v="84.22"/>
    <n v="79.099999999999994"/>
    <n v="0.48432525104090129"/>
  </r>
  <r>
    <n v="4734"/>
    <d v="2026-08-05T00:00:00"/>
    <n v="2026"/>
    <x v="7"/>
    <x v="2"/>
    <x v="1"/>
    <x v="12"/>
    <x v="3"/>
    <s v="Returning"/>
    <x v="1"/>
    <s v="Trail Boots"/>
    <n v="1"/>
    <n v="146.55000000000001"/>
    <n v="0"/>
    <n v="78.8"/>
    <x v="1546"/>
    <n v="78.8"/>
    <n v="67.750000000000014"/>
    <n v="0.46229955646537024"/>
  </r>
  <r>
    <n v="4892"/>
    <d v="2026-08-05T00:00:00"/>
    <n v="2026"/>
    <x v="7"/>
    <x v="2"/>
    <x v="1"/>
    <x v="1"/>
    <x v="2"/>
    <s v="Returning"/>
    <x v="2"/>
    <s v="Travel Backpack 35L"/>
    <n v="2"/>
    <n v="161.75"/>
    <n v="0.1"/>
    <n v="85.85"/>
    <x v="1547"/>
    <n v="171.7"/>
    <n v="119.45000000000005"/>
    <n v="0.41026962047054794"/>
  </r>
  <r>
    <n v="5059"/>
    <d v="2026-08-05T00:00:00"/>
    <n v="2026"/>
    <x v="7"/>
    <x v="2"/>
    <x v="1"/>
    <x v="1"/>
    <x v="3"/>
    <s v="Returning"/>
    <x v="3"/>
    <s v="Compact Sleeping Bag"/>
    <n v="2"/>
    <n v="122.47"/>
    <n v="0"/>
    <n v="59.73"/>
    <x v="1548"/>
    <n v="119.46"/>
    <n v="125.48"/>
    <n v="0.5122887237690863"/>
  </r>
  <r>
    <n v="835"/>
    <d v="2026-08-06T00:00:00"/>
    <n v="2026"/>
    <x v="7"/>
    <x v="2"/>
    <x v="3"/>
    <x v="7"/>
    <x v="3"/>
    <s v="Returning"/>
    <x v="1"/>
    <s v="Trekking Poles"/>
    <n v="3"/>
    <n v="70.930000000000007"/>
    <n v="0"/>
    <n v="32.9"/>
    <x v="1549"/>
    <n v="98.699999999999989"/>
    <n v="114.09000000000003"/>
    <n v="0.53616241364725792"/>
  </r>
  <r>
    <n v="1104"/>
    <d v="2026-08-06T00:00:00"/>
    <n v="2026"/>
    <x v="7"/>
    <x v="2"/>
    <x v="0"/>
    <x v="15"/>
    <x v="0"/>
    <s v="Returning"/>
    <x v="3"/>
    <s v="Trail Tent 2P"/>
    <n v="1"/>
    <n v="191.44"/>
    <n v="0"/>
    <n v="102.13"/>
    <x v="1550"/>
    <n v="102.13"/>
    <n v="89.31"/>
    <n v="0.46651692436272463"/>
  </r>
  <r>
    <n v="1976"/>
    <d v="2026-08-06T00:00:00"/>
    <n v="2026"/>
    <x v="7"/>
    <x v="2"/>
    <x v="3"/>
    <x v="8"/>
    <x v="0"/>
    <s v="Returning"/>
    <x v="0"/>
    <s v="Commuter Helmet"/>
    <n v="2"/>
    <n v="82.92"/>
    <n v="0"/>
    <n v="41.64"/>
    <x v="1551"/>
    <n v="83.28"/>
    <n v="82.56"/>
    <n v="0.49782923299565845"/>
  </r>
  <r>
    <n v="2596"/>
    <d v="2026-08-06T00:00:00"/>
    <n v="2026"/>
    <x v="7"/>
    <x v="2"/>
    <x v="2"/>
    <x v="3"/>
    <x v="2"/>
    <s v="Returning"/>
    <x v="3"/>
    <s v="Portable Camp Stove"/>
    <n v="1"/>
    <n v="82.82"/>
    <n v="0"/>
    <n v="38.83"/>
    <x v="1552"/>
    <n v="38.83"/>
    <n v="43.989999999999995"/>
    <n v="0.53115189567737264"/>
  </r>
  <r>
    <n v="2693"/>
    <d v="2026-08-06T00:00:00"/>
    <n v="2026"/>
    <x v="7"/>
    <x v="2"/>
    <x v="3"/>
    <x v="8"/>
    <x v="0"/>
    <s v="New"/>
    <x v="3"/>
    <s v="Alpine Tent 4P"/>
    <n v="1"/>
    <n v="335.26"/>
    <n v="0.05"/>
    <n v="193.73"/>
    <x v="1553"/>
    <n v="193.73"/>
    <n v="124.76699999999997"/>
    <n v="0.39173681384754011"/>
  </r>
  <r>
    <n v="3045"/>
    <d v="2026-08-06T00:00:00"/>
    <n v="2026"/>
    <x v="7"/>
    <x v="2"/>
    <x v="2"/>
    <x v="16"/>
    <x v="3"/>
    <s v="Business"/>
    <x v="2"/>
    <s v="Packing Cube Set"/>
    <n v="1"/>
    <n v="47.19"/>
    <n v="0.05"/>
    <n v="18.11"/>
    <x v="1554"/>
    <n v="18.11"/>
    <n v="26.720499999999994"/>
    <n v="0.59603395010093574"/>
  </r>
  <r>
    <n v="3340"/>
    <d v="2026-08-06T00:00:00"/>
    <n v="2026"/>
    <x v="7"/>
    <x v="2"/>
    <x v="2"/>
    <x v="16"/>
    <x v="3"/>
    <s v="Returning"/>
    <x v="1"/>
    <s v="Hiking Daypack 20L"/>
    <n v="3"/>
    <n v="91.57"/>
    <n v="0"/>
    <n v="44.52"/>
    <x v="1555"/>
    <n v="133.56"/>
    <n v="141.14999999999998"/>
    <n v="0.51381456808998571"/>
  </r>
  <r>
    <n v="3553"/>
    <d v="2026-08-06T00:00:00"/>
    <n v="2026"/>
    <x v="7"/>
    <x v="2"/>
    <x v="3"/>
    <x v="13"/>
    <x v="0"/>
    <s v="New"/>
    <x v="1"/>
    <s v="Summit Backpack 45L"/>
    <n v="4"/>
    <n v="154.41999999999999"/>
    <n v="0"/>
    <n v="77.86"/>
    <x v="1556"/>
    <n v="311.44"/>
    <n v="306.23999999999995"/>
    <n v="0.49579070068643954"/>
  </r>
  <r>
    <n v="3807"/>
    <d v="2026-08-06T00:00:00"/>
    <n v="2026"/>
    <x v="7"/>
    <x v="2"/>
    <x v="0"/>
    <x v="0"/>
    <x v="3"/>
    <s v="Returning"/>
    <x v="0"/>
    <s v="Trail Bike Light"/>
    <n v="2"/>
    <n v="49.91"/>
    <n v="0.05"/>
    <n v="21.86"/>
    <x v="1557"/>
    <n v="43.72"/>
    <n v="51.108999999999995"/>
    <n v="0.53895960096594919"/>
  </r>
  <r>
    <n v="4061"/>
    <d v="2026-08-06T00:00:00"/>
    <n v="2026"/>
    <x v="7"/>
    <x v="2"/>
    <x v="3"/>
    <x v="8"/>
    <x v="3"/>
    <s v="Returning"/>
    <x v="1"/>
    <s v="Hiking Daypack 20L"/>
    <n v="1"/>
    <n v="91.58"/>
    <n v="0.1"/>
    <n v="44.87"/>
    <x v="1558"/>
    <n v="44.87"/>
    <n v="37.552"/>
    <n v="0.45560651282424597"/>
  </r>
  <r>
    <n v="4645"/>
    <d v="2026-08-06T00:00:00"/>
    <n v="2026"/>
    <x v="7"/>
    <x v="2"/>
    <x v="2"/>
    <x v="10"/>
    <x v="0"/>
    <s v="New"/>
    <x v="4"/>
    <s v="Resistance Band Set"/>
    <n v="3"/>
    <n v="41.11"/>
    <n v="0"/>
    <n v="14.49"/>
    <x v="1559"/>
    <n v="43.47"/>
    <n v="79.86"/>
    <n v="0.64753101435173921"/>
  </r>
  <r>
    <n v="5104"/>
    <d v="2026-08-06T00:00:00"/>
    <n v="2026"/>
    <x v="7"/>
    <x v="2"/>
    <x v="1"/>
    <x v="12"/>
    <x v="0"/>
    <s v="Returning"/>
    <x v="2"/>
    <s v="Insulated Bottle"/>
    <n v="4"/>
    <n v="35.9"/>
    <n v="0"/>
    <n v="13.49"/>
    <x v="1560"/>
    <n v="53.96"/>
    <n v="89.639999999999986"/>
    <n v="0.62423398328690805"/>
  </r>
  <r>
    <n v="813"/>
    <d v="2026-08-07T00:00:00"/>
    <n v="2026"/>
    <x v="7"/>
    <x v="2"/>
    <x v="2"/>
    <x v="16"/>
    <x v="0"/>
    <s v="Returning"/>
    <x v="4"/>
    <s v="Recovery Roller"/>
    <n v="1"/>
    <n v="36.33"/>
    <n v="0.05"/>
    <n v="13.78"/>
    <x v="1561"/>
    <n v="13.78"/>
    <n v="20.733499999999992"/>
    <n v="0.60073594390600771"/>
  </r>
  <r>
    <n v="836"/>
    <d v="2026-08-07T00:00:00"/>
    <n v="2026"/>
    <x v="7"/>
    <x v="2"/>
    <x v="1"/>
    <x v="14"/>
    <x v="3"/>
    <s v="New"/>
    <x v="2"/>
    <s v="Packing Cube Set"/>
    <n v="5"/>
    <n v="45.94"/>
    <n v="0.05"/>
    <n v="18.059999999999999"/>
    <x v="1562"/>
    <n v="90.3"/>
    <n v="127.91499999999998"/>
    <n v="0.5861879339183832"/>
  </r>
  <r>
    <n v="1266"/>
    <d v="2026-08-07T00:00:00"/>
    <n v="2026"/>
    <x v="7"/>
    <x v="2"/>
    <x v="0"/>
    <x v="15"/>
    <x v="2"/>
    <s v="Returning"/>
    <x v="4"/>
    <s v="Recovery Roller"/>
    <n v="1"/>
    <n v="36.630000000000003"/>
    <n v="0"/>
    <n v="13.7"/>
    <x v="1563"/>
    <n v="13.7"/>
    <n v="22.930000000000003"/>
    <n v="0.62598962598962604"/>
  </r>
  <r>
    <n v="2201"/>
    <d v="2026-08-07T00:00:00"/>
    <n v="2026"/>
    <x v="7"/>
    <x v="2"/>
    <x v="1"/>
    <x v="1"/>
    <x v="0"/>
    <s v="Returning"/>
    <x v="1"/>
    <s v="Trail Boots"/>
    <n v="1"/>
    <n v="141.38"/>
    <n v="0.05"/>
    <n v="77.14"/>
    <x v="1564"/>
    <n v="77.14"/>
    <n v="57.170999999999978"/>
    <n v="0.42566133823737434"/>
  </r>
  <r>
    <n v="2382"/>
    <d v="2026-08-07T00:00:00"/>
    <n v="2026"/>
    <x v="7"/>
    <x v="2"/>
    <x v="1"/>
    <x v="14"/>
    <x v="2"/>
    <s v="Returning"/>
    <x v="3"/>
    <s v="Alpine Tent 4P"/>
    <n v="3"/>
    <n v="343.45"/>
    <n v="0.05"/>
    <n v="195.73"/>
    <x v="1565"/>
    <n v="587.18999999999994"/>
    <n v="391.64249999999993"/>
    <n v="0.40011186796515236"/>
  </r>
  <r>
    <n v="1227"/>
    <d v="2026-08-08T00:00:00"/>
    <n v="2026"/>
    <x v="7"/>
    <x v="2"/>
    <x v="3"/>
    <x v="8"/>
    <x v="0"/>
    <s v="Returning"/>
    <x v="0"/>
    <s v="Cycling Pack 12L"/>
    <n v="1"/>
    <n v="104.69"/>
    <n v="0"/>
    <n v="49.06"/>
    <x v="1566"/>
    <n v="49.06"/>
    <n v="55.629999999999995"/>
    <n v="0.53137835514375775"/>
  </r>
  <r>
    <n v="1843"/>
    <d v="2026-08-08T00:00:00"/>
    <n v="2026"/>
    <x v="7"/>
    <x v="2"/>
    <x v="3"/>
    <x v="8"/>
    <x v="0"/>
    <s v="New"/>
    <x v="3"/>
    <s v="Alpine Tent 4P"/>
    <n v="2"/>
    <n v="341.23"/>
    <n v="0.05"/>
    <n v="192.5"/>
    <x v="1567"/>
    <n v="385"/>
    <n v="263.33699999999999"/>
    <n v="0.40617302421425894"/>
  </r>
  <r>
    <n v="2369"/>
    <d v="2026-08-08T00:00:00"/>
    <n v="2026"/>
    <x v="7"/>
    <x v="2"/>
    <x v="3"/>
    <x v="8"/>
    <x v="2"/>
    <s v="New"/>
    <x v="3"/>
    <s v="Compact Sleeping Bag"/>
    <n v="1"/>
    <n v="125.95"/>
    <n v="0.05"/>
    <n v="61.9"/>
    <x v="1568"/>
    <n v="61.9"/>
    <n v="57.752500000000005"/>
    <n v="0.48266856104134892"/>
  </r>
  <r>
    <n v="2386"/>
    <d v="2026-08-08T00:00:00"/>
    <n v="2026"/>
    <x v="7"/>
    <x v="2"/>
    <x v="1"/>
    <x v="1"/>
    <x v="0"/>
    <s v="Returning"/>
    <x v="1"/>
    <s v="Hiking Daypack 20L"/>
    <n v="6"/>
    <n v="91.9"/>
    <n v="0.05"/>
    <n v="44.69"/>
    <x v="1569"/>
    <n v="268.14"/>
    <n v="255.69000000000005"/>
    <n v="0.48811637363266713"/>
  </r>
  <r>
    <n v="2579"/>
    <d v="2026-08-08T00:00:00"/>
    <n v="2026"/>
    <x v="7"/>
    <x v="2"/>
    <x v="3"/>
    <x v="8"/>
    <x v="2"/>
    <s v="Returning"/>
    <x v="3"/>
    <s v="Portable Camp Stove"/>
    <n v="1"/>
    <n v="81.22"/>
    <n v="0"/>
    <n v="39.18"/>
    <x v="1570"/>
    <n v="39.18"/>
    <n v="42.04"/>
    <n v="0.51760650086185667"/>
  </r>
  <r>
    <n v="3075"/>
    <d v="2026-08-08T00:00:00"/>
    <n v="2026"/>
    <x v="7"/>
    <x v="2"/>
    <x v="0"/>
    <x v="0"/>
    <x v="0"/>
    <s v="Business"/>
    <x v="1"/>
    <s v="Trekking Poles"/>
    <n v="2"/>
    <n v="72.31"/>
    <n v="0"/>
    <n v="31.75"/>
    <x v="1571"/>
    <n v="63.5"/>
    <n v="81.12"/>
    <n v="0.56091826856589688"/>
  </r>
  <r>
    <n v="3982"/>
    <d v="2026-08-08T00:00:00"/>
    <n v="2026"/>
    <x v="7"/>
    <x v="2"/>
    <x v="2"/>
    <x v="2"/>
    <x v="2"/>
    <s v="Returning"/>
    <x v="3"/>
    <s v="Portable Camp Stove"/>
    <n v="1"/>
    <n v="79.989999999999995"/>
    <n v="0.05"/>
    <n v="40.25"/>
    <x v="142"/>
    <n v="40.25"/>
    <n v="35.740499999999997"/>
    <n v="0.47032852790809376"/>
  </r>
  <r>
    <n v="4530"/>
    <d v="2026-08-08T00:00:00"/>
    <n v="2026"/>
    <x v="7"/>
    <x v="2"/>
    <x v="3"/>
    <x v="13"/>
    <x v="0"/>
    <s v="New"/>
    <x v="1"/>
    <s v="Summit Backpack 45L"/>
    <n v="1"/>
    <n v="151.87"/>
    <n v="0.1"/>
    <n v="76.97"/>
    <x v="1572"/>
    <n v="76.97"/>
    <n v="59.713000000000022"/>
    <n v="0.4368721786908395"/>
  </r>
  <r>
    <n v="4641"/>
    <d v="2026-08-08T00:00:00"/>
    <n v="2026"/>
    <x v="7"/>
    <x v="2"/>
    <x v="3"/>
    <x v="8"/>
    <x v="3"/>
    <s v="New"/>
    <x v="1"/>
    <s v="Summit Backpack 45L"/>
    <n v="1"/>
    <n v="156.55000000000001"/>
    <n v="0"/>
    <n v="80.430000000000007"/>
    <x v="1573"/>
    <n v="80.430000000000007"/>
    <n v="76.12"/>
    <n v="0.48623442989460236"/>
  </r>
  <r>
    <n v="4778"/>
    <d v="2026-08-08T00:00:00"/>
    <n v="2026"/>
    <x v="7"/>
    <x v="2"/>
    <x v="1"/>
    <x v="12"/>
    <x v="2"/>
    <s v="New"/>
    <x v="1"/>
    <s v="Summit Backpack 45L"/>
    <n v="1"/>
    <n v="152.72"/>
    <n v="0"/>
    <n v="77.73"/>
    <x v="1574"/>
    <n v="77.73"/>
    <n v="74.989999999999995"/>
    <n v="0.4910293347302252"/>
  </r>
  <r>
    <n v="5132"/>
    <d v="2026-08-08T00:00:00"/>
    <n v="2026"/>
    <x v="7"/>
    <x v="2"/>
    <x v="1"/>
    <x v="12"/>
    <x v="0"/>
    <s v="Business"/>
    <x v="0"/>
    <s v="Compact Repair Kit"/>
    <n v="1"/>
    <n v="40.51"/>
    <n v="0.05"/>
    <n v="16.29"/>
    <x v="1575"/>
    <n v="16.29"/>
    <n v="22.194499999999998"/>
    <n v="0.57671270251659756"/>
  </r>
  <r>
    <n v="227"/>
    <d v="2026-08-09T00:00:00"/>
    <n v="2026"/>
    <x v="7"/>
    <x v="2"/>
    <x v="3"/>
    <x v="7"/>
    <x v="3"/>
    <s v="Returning"/>
    <x v="4"/>
    <s v="Resistance Band Set"/>
    <n v="3"/>
    <n v="40.61"/>
    <n v="0"/>
    <n v="14.72"/>
    <x v="1576"/>
    <n v="44.160000000000004"/>
    <n v="77.669999999999987"/>
    <n v="0.63752770253632096"/>
  </r>
  <r>
    <n v="390"/>
    <d v="2026-08-09T00:00:00"/>
    <n v="2026"/>
    <x v="7"/>
    <x v="2"/>
    <x v="2"/>
    <x v="5"/>
    <x v="2"/>
    <s v="New"/>
    <x v="1"/>
    <s v="Hiking Daypack 20L"/>
    <n v="1"/>
    <n v="93.41"/>
    <n v="0.05"/>
    <n v="44.7"/>
    <x v="1577"/>
    <n v="44.7"/>
    <n v="44.03949999999999"/>
    <n v="0.49627843294136198"/>
  </r>
  <r>
    <n v="859"/>
    <d v="2026-08-09T00:00:00"/>
    <n v="2026"/>
    <x v="7"/>
    <x v="2"/>
    <x v="0"/>
    <x v="0"/>
    <x v="2"/>
    <s v="New"/>
    <x v="1"/>
    <s v="Hiking Daypack 20L"/>
    <n v="2"/>
    <n v="90.23"/>
    <n v="0"/>
    <n v="44.22"/>
    <x v="1578"/>
    <n v="88.44"/>
    <n v="92.02000000000001"/>
    <n v="0.50991909564446414"/>
  </r>
  <r>
    <n v="1468"/>
    <d v="2026-08-09T00:00:00"/>
    <n v="2026"/>
    <x v="7"/>
    <x v="2"/>
    <x v="1"/>
    <x v="11"/>
    <x v="2"/>
    <s v="Returning"/>
    <x v="0"/>
    <s v="Trail Bike Light"/>
    <n v="1"/>
    <n v="51.75"/>
    <n v="0"/>
    <n v="22.36"/>
    <x v="1579"/>
    <n v="22.36"/>
    <n v="29.39"/>
    <n v="0.56792270531400968"/>
  </r>
  <r>
    <n v="2356"/>
    <d v="2026-08-09T00:00:00"/>
    <n v="2026"/>
    <x v="7"/>
    <x v="2"/>
    <x v="3"/>
    <x v="13"/>
    <x v="2"/>
    <s v="New"/>
    <x v="0"/>
    <s v="Cycling Pack 12L"/>
    <n v="3"/>
    <n v="102.91"/>
    <n v="0.1"/>
    <n v="50.23"/>
    <x v="1580"/>
    <n v="150.69"/>
    <n v="127.16700000000003"/>
    <n v="0.45767067232425318"/>
  </r>
  <r>
    <n v="3556"/>
    <d v="2026-08-09T00:00:00"/>
    <n v="2026"/>
    <x v="7"/>
    <x v="2"/>
    <x v="2"/>
    <x v="16"/>
    <x v="0"/>
    <s v="New"/>
    <x v="0"/>
    <s v="Commuter Helmet"/>
    <n v="4"/>
    <n v="82.63"/>
    <n v="0.1"/>
    <n v="43.78"/>
    <x v="1581"/>
    <n v="175.12"/>
    <n v="122.34800000000001"/>
    <n v="0.41129802197211129"/>
  </r>
  <r>
    <n v="925"/>
    <d v="2026-08-10T00:00:00"/>
    <n v="2026"/>
    <x v="7"/>
    <x v="2"/>
    <x v="0"/>
    <x v="0"/>
    <x v="2"/>
    <s v="Returning"/>
    <x v="3"/>
    <s v="Trail Tent 2P"/>
    <n v="1"/>
    <n v="196.39"/>
    <n v="0"/>
    <n v="102.92"/>
    <x v="1582"/>
    <n v="102.92"/>
    <n v="93.469999999999985"/>
    <n v="0.47594073017974436"/>
  </r>
  <r>
    <n v="1563"/>
    <d v="2026-08-10T00:00:00"/>
    <n v="2026"/>
    <x v="7"/>
    <x v="2"/>
    <x v="2"/>
    <x v="10"/>
    <x v="3"/>
    <s v="Business"/>
    <x v="2"/>
    <s v="Insulated Bottle"/>
    <n v="2"/>
    <n v="36.25"/>
    <n v="0"/>
    <n v="13.77"/>
    <x v="1583"/>
    <n v="27.54"/>
    <n v="44.96"/>
    <n v="0.62013793103448278"/>
  </r>
  <r>
    <n v="1634"/>
    <d v="2026-08-10T00:00:00"/>
    <n v="2026"/>
    <x v="7"/>
    <x v="2"/>
    <x v="1"/>
    <x v="1"/>
    <x v="2"/>
    <s v="Returning"/>
    <x v="3"/>
    <s v="Trail Tent 2P"/>
    <n v="2"/>
    <n v="199.85"/>
    <n v="0.05"/>
    <n v="104.34"/>
    <x v="1584"/>
    <n v="208.68"/>
    <n v="171.03499999999997"/>
    <n v="0.45042992770893953"/>
  </r>
  <r>
    <n v="2187"/>
    <d v="2026-08-10T00:00:00"/>
    <n v="2026"/>
    <x v="7"/>
    <x v="2"/>
    <x v="2"/>
    <x v="2"/>
    <x v="2"/>
    <s v="New"/>
    <x v="2"/>
    <s v="Packing Cube Set"/>
    <n v="1"/>
    <n v="46.32"/>
    <n v="0.05"/>
    <n v="18.34"/>
    <x v="1585"/>
    <n v="18.34"/>
    <n v="25.663999999999998"/>
    <n v="0.58321970729933637"/>
  </r>
  <r>
    <n v="2773"/>
    <d v="2026-08-10T00:00:00"/>
    <n v="2026"/>
    <x v="7"/>
    <x v="2"/>
    <x v="1"/>
    <x v="14"/>
    <x v="0"/>
    <s v="New"/>
    <x v="1"/>
    <s v="Summit Backpack 45L"/>
    <n v="4"/>
    <n v="151.06"/>
    <n v="0"/>
    <n v="77.67"/>
    <x v="1586"/>
    <n v="310.68"/>
    <n v="293.56"/>
    <n v="0.48583344366476894"/>
  </r>
  <r>
    <n v="5040"/>
    <d v="2026-08-10T00:00:00"/>
    <n v="2026"/>
    <x v="7"/>
    <x v="2"/>
    <x v="3"/>
    <x v="7"/>
    <x v="0"/>
    <s v="Returning"/>
    <x v="1"/>
    <s v="Trekking Poles"/>
    <n v="1"/>
    <n v="72.39"/>
    <n v="0.1"/>
    <n v="31.64"/>
    <x v="1587"/>
    <n v="31.64"/>
    <n v="33.510999999999996"/>
    <n v="0.51435895074519189"/>
  </r>
  <r>
    <n v="415"/>
    <d v="2026-08-11T00:00:00"/>
    <n v="2026"/>
    <x v="7"/>
    <x v="2"/>
    <x v="0"/>
    <x v="9"/>
    <x v="2"/>
    <s v="Returning"/>
    <x v="1"/>
    <s v="Trekking Poles"/>
    <n v="1"/>
    <n v="72.650000000000006"/>
    <n v="0"/>
    <n v="31.72"/>
    <x v="1588"/>
    <n v="31.72"/>
    <n v="40.930000000000007"/>
    <n v="0.56338609772883697"/>
  </r>
  <r>
    <n v="1111"/>
    <d v="2026-08-11T00:00:00"/>
    <n v="2026"/>
    <x v="7"/>
    <x v="2"/>
    <x v="3"/>
    <x v="13"/>
    <x v="0"/>
    <s v="New"/>
    <x v="3"/>
    <s v="Trail Tent 2P"/>
    <n v="1"/>
    <n v="198.44"/>
    <n v="0"/>
    <n v="106.79"/>
    <x v="1589"/>
    <n v="106.79"/>
    <n v="91.649999999999991"/>
    <n v="0.46185244910300338"/>
  </r>
  <r>
    <n v="1243"/>
    <d v="2026-08-11T00:00:00"/>
    <n v="2026"/>
    <x v="7"/>
    <x v="2"/>
    <x v="2"/>
    <x v="16"/>
    <x v="0"/>
    <s v="Returning"/>
    <x v="3"/>
    <s v="Trail Tent 2P"/>
    <n v="1"/>
    <n v="193.67"/>
    <n v="0"/>
    <n v="103.79"/>
    <x v="1590"/>
    <n v="103.79"/>
    <n v="89.879999999999981"/>
    <n v="0.46408839779005517"/>
  </r>
  <r>
    <n v="1326"/>
    <d v="2026-08-11T00:00:00"/>
    <n v="2026"/>
    <x v="7"/>
    <x v="2"/>
    <x v="3"/>
    <x v="8"/>
    <x v="0"/>
    <s v="Returning"/>
    <x v="2"/>
    <s v="Travel Backpack 35L"/>
    <n v="5"/>
    <n v="166.03"/>
    <n v="0"/>
    <n v="87.46"/>
    <x v="1591"/>
    <n v="437.29999999999995"/>
    <n v="392.85"/>
    <n v="0.47322772992832624"/>
  </r>
  <r>
    <n v="1682"/>
    <d v="2026-08-11T00:00:00"/>
    <n v="2026"/>
    <x v="7"/>
    <x v="2"/>
    <x v="0"/>
    <x v="0"/>
    <x v="0"/>
    <s v="Business"/>
    <x v="3"/>
    <s v="Portable Camp Stove"/>
    <n v="2"/>
    <n v="81.569999999999993"/>
    <n v="0"/>
    <n v="40.36"/>
    <x v="1592"/>
    <n v="80.72"/>
    <n v="82.419999999999987"/>
    <n v="0.50521024886600463"/>
  </r>
  <r>
    <n v="2618"/>
    <d v="2026-08-11T00:00:00"/>
    <n v="2026"/>
    <x v="7"/>
    <x v="2"/>
    <x v="0"/>
    <x v="15"/>
    <x v="2"/>
    <s v="Business"/>
    <x v="1"/>
    <s v="Trail Boots"/>
    <n v="2"/>
    <n v="143.86000000000001"/>
    <n v="0"/>
    <n v="81.23"/>
    <x v="1593"/>
    <n v="162.46"/>
    <n v="125.26000000000002"/>
    <n v="0.43535381621020441"/>
  </r>
  <r>
    <n v="3319"/>
    <d v="2026-08-11T00:00:00"/>
    <n v="2026"/>
    <x v="7"/>
    <x v="2"/>
    <x v="1"/>
    <x v="14"/>
    <x v="0"/>
    <s v="Returning"/>
    <x v="1"/>
    <s v="Hiking Daypack 20L"/>
    <n v="3"/>
    <n v="93.53"/>
    <n v="0"/>
    <n v="46.19"/>
    <x v="1594"/>
    <n v="138.57"/>
    <n v="142.02000000000004"/>
    <n v="0.5061477600769807"/>
  </r>
  <r>
    <n v="4600"/>
    <d v="2026-08-11T00:00:00"/>
    <n v="2026"/>
    <x v="7"/>
    <x v="2"/>
    <x v="3"/>
    <x v="4"/>
    <x v="1"/>
    <s v="Business"/>
    <x v="2"/>
    <s v="Travel Backpack 35L"/>
    <n v="10"/>
    <n v="162.38"/>
    <n v="0.05"/>
    <n v="85.82"/>
    <x v="1595"/>
    <n v="858.19999999999993"/>
    <n v="684.41"/>
    <n v="0.44367014345816508"/>
  </r>
  <r>
    <n v="5168"/>
    <d v="2026-08-11T00:00:00"/>
    <n v="2026"/>
    <x v="7"/>
    <x v="2"/>
    <x v="0"/>
    <x v="15"/>
    <x v="3"/>
    <s v="Business"/>
    <x v="4"/>
    <s v="Weighted Vest"/>
    <n v="1"/>
    <n v="122.52"/>
    <n v="0.05"/>
    <n v="69.66"/>
    <x v="1596"/>
    <n v="69.66"/>
    <n v="46.733999999999995"/>
    <n v="0.40151554203824935"/>
  </r>
  <r>
    <n v="245"/>
    <d v="2026-08-12T00:00:00"/>
    <n v="2026"/>
    <x v="7"/>
    <x v="2"/>
    <x v="3"/>
    <x v="13"/>
    <x v="3"/>
    <s v="Returning"/>
    <x v="1"/>
    <s v="Trail Boots"/>
    <n v="1"/>
    <n v="142.84"/>
    <n v="0"/>
    <n v="77.7"/>
    <x v="1597"/>
    <n v="77.7"/>
    <n v="65.14"/>
    <n v="0.4560347241669"/>
  </r>
  <r>
    <n v="322"/>
    <d v="2026-08-12T00:00:00"/>
    <n v="2026"/>
    <x v="7"/>
    <x v="2"/>
    <x v="1"/>
    <x v="14"/>
    <x v="2"/>
    <s v="Returning"/>
    <x v="1"/>
    <s v="Trekking Poles"/>
    <n v="3"/>
    <n v="72.349999999999994"/>
    <n v="0"/>
    <n v="32.119999999999997"/>
    <x v="1598"/>
    <n v="96.359999999999985"/>
    <n v="120.69"/>
    <n v="0.55604699378023503"/>
  </r>
  <r>
    <n v="1101"/>
    <d v="2026-08-12T00:00:00"/>
    <n v="2026"/>
    <x v="7"/>
    <x v="2"/>
    <x v="3"/>
    <x v="4"/>
    <x v="0"/>
    <s v="New"/>
    <x v="4"/>
    <s v="Resistance Band Set"/>
    <n v="3"/>
    <n v="40.14"/>
    <n v="0.05"/>
    <n v="14.53"/>
    <x v="1599"/>
    <n v="43.589999999999996"/>
    <n v="70.808999999999997"/>
    <n v="0.61896520074476169"/>
  </r>
  <r>
    <n v="1564"/>
    <d v="2026-08-12T00:00:00"/>
    <n v="2026"/>
    <x v="7"/>
    <x v="2"/>
    <x v="3"/>
    <x v="13"/>
    <x v="0"/>
    <s v="New"/>
    <x v="4"/>
    <s v="Training Mat"/>
    <n v="2"/>
    <n v="51.84"/>
    <n v="0"/>
    <n v="21.62"/>
    <x v="1600"/>
    <n v="43.24"/>
    <n v="60.440000000000005"/>
    <n v="0.58294753086419759"/>
  </r>
  <r>
    <n v="3712"/>
    <d v="2026-08-12T00:00:00"/>
    <n v="2026"/>
    <x v="7"/>
    <x v="2"/>
    <x v="3"/>
    <x v="8"/>
    <x v="0"/>
    <s v="New"/>
    <x v="0"/>
    <s v="Commuter Helmet"/>
    <n v="3"/>
    <n v="82.32"/>
    <n v="0.15"/>
    <n v="41.95"/>
    <x v="1601"/>
    <n v="125.85000000000001"/>
    <n v="84.06599999999996"/>
    <n v="0.40047447550448739"/>
  </r>
  <r>
    <n v="771"/>
    <d v="2026-08-13T00:00:00"/>
    <n v="2026"/>
    <x v="7"/>
    <x v="2"/>
    <x v="2"/>
    <x v="5"/>
    <x v="0"/>
    <s v="Returning"/>
    <x v="1"/>
    <s v="Hiking Daypack 20L"/>
    <n v="1"/>
    <n v="91.78"/>
    <n v="0"/>
    <n v="46.15"/>
    <x v="1602"/>
    <n v="46.15"/>
    <n v="45.63"/>
    <n v="0.49716713881019831"/>
  </r>
  <r>
    <n v="2749"/>
    <d v="2026-08-13T00:00:00"/>
    <n v="2026"/>
    <x v="7"/>
    <x v="2"/>
    <x v="1"/>
    <x v="14"/>
    <x v="0"/>
    <s v="Business"/>
    <x v="1"/>
    <s v="Hiking Daypack 20L"/>
    <n v="2"/>
    <n v="93.13"/>
    <n v="0"/>
    <n v="45.68"/>
    <x v="1603"/>
    <n v="91.36"/>
    <n v="94.899999999999991"/>
    <n v="0.50950284548480618"/>
  </r>
  <r>
    <n v="4252"/>
    <d v="2026-08-13T00:00:00"/>
    <n v="2026"/>
    <x v="7"/>
    <x v="2"/>
    <x v="1"/>
    <x v="12"/>
    <x v="0"/>
    <s v="Returning"/>
    <x v="2"/>
    <s v="Insulated Bottle"/>
    <n v="1"/>
    <n v="36.67"/>
    <n v="0.1"/>
    <n v="13.18"/>
    <x v="1604"/>
    <n v="13.18"/>
    <n v="19.823"/>
    <n v="0.60064236584552921"/>
  </r>
  <r>
    <n v="4665"/>
    <d v="2026-08-13T00:00:00"/>
    <n v="2026"/>
    <x v="7"/>
    <x v="2"/>
    <x v="3"/>
    <x v="8"/>
    <x v="1"/>
    <s v="Returning"/>
    <x v="4"/>
    <s v="Training Mat"/>
    <n v="4"/>
    <n v="51.25"/>
    <n v="0.1"/>
    <n v="21.77"/>
    <x v="1605"/>
    <n v="87.08"/>
    <n v="97.42"/>
    <n v="0.52802168021680218"/>
  </r>
  <r>
    <n v="4767"/>
    <d v="2026-08-13T00:00:00"/>
    <n v="2026"/>
    <x v="7"/>
    <x v="2"/>
    <x v="3"/>
    <x v="8"/>
    <x v="3"/>
    <s v="Business"/>
    <x v="4"/>
    <s v="Resistance Band Set"/>
    <n v="1"/>
    <n v="39.61"/>
    <n v="0.1"/>
    <n v="14.85"/>
    <x v="1606"/>
    <n v="14.85"/>
    <n v="20.798999999999999"/>
    <n v="0.58343852562484222"/>
  </r>
  <r>
    <n v="4832"/>
    <d v="2026-08-13T00:00:00"/>
    <n v="2026"/>
    <x v="7"/>
    <x v="2"/>
    <x v="0"/>
    <x v="15"/>
    <x v="3"/>
    <s v="Returning"/>
    <x v="0"/>
    <s v="Commuter Helmet"/>
    <n v="2"/>
    <n v="81.59"/>
    <n v="0.15"/>
    <n v="43.9"/>
    <x v="1607"/>
    <n v="87.8"/>
    <n v="50.903000000000006"/>
    <n v="0.3669927831409559"/>
  </r>
  <r>
    <n v="747"/>
    <d v="2026-08-14T00:00:00"/>
    <n v="2026"/>
    <x v="7"/>
    <x v="2"/>
    <x v="1"/>
    <x v="1"/>
    <x v="2"/>
    <s v="New"/>
    <x v="4"/>
    <s v="Weighted Vest"/>
    <n v="3"/>
    <n v="122.96"/>
    <n v="0.1"/>
    <n v="67.62"/>
    <x v="1608"/>
    <n v="202.86"/>
    <n v="129.13200000000001"/>
    <n v="0.38896117978746475"/>
  </r>
  <r>
    <n v="2281"/>
    <d v="2026-08-14T00:00:00"/>
    <n v="2026"/>
    <x v="7"/>
    <x v="2"/>
    <x v="1"/>
    <x v="11"/>
    <x v="2"/>
    <s v="Returning"/>
    <x v="1"/>
    <s v="Trekking Poles"/>
    <n v="1"/>
    <n v="70.91"/>
    <n v="0"/>
    <n v="33.11"/>
    <x v="1609"/>
    <n v="33.11"/>
    <n v="37.799999999999997"/>
    <n v="0.53307008884501483"/>
  </r>
  <r>
    <n v="2414"/>
    <d v="2026-08-14T00:00:00"/>
    <n v="2026"/>
    <x v="7"/>
    <x v="2"/>
    <x v="1"/>
    <x v="6"/>
    <x v="1"/>
    <s v="Business"/>
    <x v="0"/>
    <s v="Trail Bike Light"/>
    <n v="6"/>
    <n v="50.94"/>
    <n v="0.1"/>
    <n v="22.76"/>
    <x v="1610"/>
    <n v="136.56"/>
    <n v="138.51600000000002"/>
    <n v="0.50355538105832576"/>
  </r>
  <r>
    <n v="3162"/>
    <d v="2026-08-14T00:00:00"/>
    <n v="2026"/>
    <x v="7"/>
    <x v="2"/>
    <x v="1"/>
    <x v="1"/>
    <x v="0"/>
    <s v="New"/>
    <x v="1"/>
    <s v="Trail Boots"/>
    <n v="1"/>
    <n v="144.96"/>
    <n v="0.05"/>
    <n v="77.959999999999994"/>
    <x v="1611"/>
    <n v="77.959999999999994"/>
    <n v="59.751999999999995"/>
    <n v="0.43389101893807364"/>
  </r>
  <r>
    <n v="3200"/>
    <d v="2026-08-14T00:00:00"/>
    <n v="2026"/>
    <x v="7"/>
    <x v="2"/>
    <x v="3"/>
    <x v="8"/>
    <x v="2"/>
    <s v="New"/>
    <x v="1"/>
    <s v="Summit Backpack 45L"/>
    <n v="1"/>
    <n v="152.97"/>
    <n v="0"/>
    <n v="79.66"/>
    <x v="1612"/>
    <n v="79.66"/>
    <n v="73.31"/>
    <n v="0.47924429626724196"/>
  </r>
  <r>
    <n v="3521"/>
    <d v="2026-08-14T00:00:00"/>
    <n v="2026"/>
    <x v="7"/>
    <x v="2"/>
    <x v="2"/>
    <x v="16"/>
    <x v="0"/>
    <s v="Business"/>
    <x v="2"/>
    <s v="Packing Cube Set"/>
    <n v="2"/>
    <n v="45.79"/>
    <n v="0"/>
    <n v="18.23"/>
    <x v="1613"/>
    <n v="36.46"/>
    <n v="55.12"/>
    <n v="0.60187813933173184"/>
  </r>
  <r>
    <n v="4447"/>
    <d v="2026-08-14T00:00:00"/>
    <n v="2026"/>
    <x v="7"/>
    <x v="2"/>
    <x v="1"/>
    <x v="6"/>
    <x v="0"/>
    <s v="New"/>
    <x v="2"/>
    <s v="Travel Backpack 35L"/>
    <n v="1"/>
    <n v="161.31"/>
    <n v="0"/>
    <n v="87.81"/>
    <x v="1614"/>
    <n v="87.81"/>
    <n v="73.5"/>
    <n v="0.45564441138181139"/>
  </r>
  <r>
    <n v="421"/>
    <d v="2026-08-15T00:00:00"/>
    <n v="2026"/>
    <x v="7"/>
    <x v="2"/>
    <x v="3"/>
    <x v="7"/>
    <x v="0"/>
    <s v="New"/>
    <x v="4"/>
    <s v="Recovery Roller"/>
    <n v="2"/>
    <n v="35.97"/>
    <n v="0.05"/>
    <n v="14.28"/>
    <x v="1615"/>
    <n v="28.56"/>
    <n v="39.782999999999987"/>
    <n v="0.58210789693165343"/>
  </r>
  <r>
    <n v="962"/>
    <d v="2026-08-15T00:00:00"/>
    <n v="2026"/>
    <x v="7"/>
    <x v="2"/>
    <x v="0"/>
    <x v="0"/>
    <x v="2"/>
    <s v="New"/>
    <x v="4"/>
    <s v="Resistance Band Set"/>
    <n v="2"/>
    <n v="39.729999999999997"/>
    <n v="0"/>
    <n v="14.95"/>
    <x v="1616"/>
    <n v="29.9"/>
    <n v="49.559999999999995"/>
    <n v="0.62371004278882458"/>
  </r>
  <r>
    <n v="1386"/>
    <d v="2026-08-15T00:00:00"/>
    <n v="2026"/>
    <x v="7"/>
    <x v="2"/>
    <x v="1"/>
    <x v="12"/>
    <x v="0"/>
    <s v="Business"/>
    <x v="2"/>
    <s v="Insulated Bottle"/>
    <n v="2"/>
    <n v="36.049999999999997"/>
    <n v="0"/>
    <n v="13.8"/>
    <x v="1617"/>
    <n v="27.6"/>
    <n v="44.499999999999993"/>
    <n v="0.61719833564493753"/>
  </r>
  <r>
    <n v="3083"/>
    <d v="2026-08-15T00:00:00"/>
    <n v="2026"/>
    <x v="7"/>
    <x v="2"/>
    <x v="3"/>
    <x v="7"/>
    <x v="0"/>
    <s v="New"/>
    <x v="3"/>
    <s v="Trail Tent 2P"/>
    <n v="1"/>
    <n v="194.36"/>
    <n v="0"/>
    <n v="106.01"/>
    <x v="1618"/>
    <n v="106.01"/>
    <n v="88.350000000000009"/>
    <n v="0.45456884132537562"/>
  </r>
  <r>
    <n v="3174"/>
    <d v="2026-08-15T00:00:00"/>
    <n v="2026"/>
    <x v="7"/>
    <x v="2"/>
    <x v="3"/>
    <x v="4"/>
    <x v="2"/>
    <s v="Returning"/>
    <x v="3"/>
    <s v="Trail Tent 2P"/>
    <n v="1"/>
    <n v="192.67"/>
    <n v="0.05"/>
    <n v="103.37"/>
    <x v="1619"/>
    <n v="103.37"/>
    <n v="79.666499999999985"/>
    <n v="0.43524925356417976"/>
  </r>
  <r>
    <n v="4045"/>
    <d v="2026-08-15T00:00:00"/>
    <n v="2026"/>
    <x v="7"/>
    <x v="2"/>
    <x v="2"/>
    <x v="16"/>
    <x v="0"/>
    <s v="New"/>
    <x v="1"/>
    <s v="Hiking Daypack 20L"/>
    <n v="3"/>
    <n v="92.12"/>
    <n v="0.1"/>
    <n v="44.1"/>
    <x v="1620"/>
    <n v="132.30000000000001"/>
    <n v="116.42400000000001"/>
    <n v="0.46808510638297873"/>
  </r>
  <r>
    <n v="4850"/>
    <d v="2026-08-15T00:00:00"/>
    <n v="2026"/>
    <x v="7"/>
    <x v="2"/>
    <x v="1"/>
    <x v="1"/>
    <x v="2"/>
    <s v="Business"/>
    <x v="3"/>
    <s v="Trail Tent 2P"/>
    <n v="1"/>
    <n v="192.82"/>
    <n v="0"/>
    <n v="104.98"/>
    <x v="1621"/>
    <n v="104.98"/>
    <n v="87.839999999999989"/>
    <n v="0.45555440307022088"/>
  </r>
  <r>
    <n v="71"/>
    <d v="2026-08-16T00:00:00"/>
    <n v="2026"/>
    <x v="7"/>
    <x v="2"/>
    <x v="2"/>
    <x v="16"/>
    <x v="0"/>
    <s v="New"/>
    <x v="0"/>
    <s v="Commuter Helmet"/>
    <n v="3"/>
    <n v="80.099999999999994"/>
    <n v="0"/>
    <n v="42.41"/>
    <x v="963"/>
    <n v="127.22999999999999"/>
    <n v="113.07"/>
    <n v="0.47053682896379528"/>
  </r>
  <r>
    <n v="627"/>
    <d v="2026-08-16T00:00:00"/>
    <n v="2026"/>
    <x v="7"/>
    <x v="2"/>
    <x v="3"/>
    <x v="7"/>
    <x v="3"/>
    <s v="New"/>
    <x v="0"/>
    <s v="Commuter Helmet"/>
    <n v="6"/>
    <n v="83.26"/>
    <n v="0"/>
    <n v="43.8"/>
    <x v="1622"/>
    <n v="262.79999999999995"/>
    <n v="236.7600000000001"/>
    <n v="0.47393706461686297"/>
  </r>
  <r>
    <n v="959"/>
    <d v="2026-08-16T00:00:00"/>
    <n v="2026"/>
    <x v="7"/>
    <x v="2"/>
    <x v="1"/>
    <x v="1"/>
    <x v="2"/>
    <s v="Returning"/>
    <x v="4"/>
    <s v="Resistance Band Set"/>
    <n v="4"/>
    <n v="40.46"/>
    <n v="0"/>
    <n v="15.12"/>
    <x v="1623"/>
    <n v="60.48"/>
    <n v="101.36000000000001"/>
    <n v="0.62629757785467133"/>
  </r>
  <r>
    <n v="967"/>
    <d v="2026-08-16T00:00:00"/>
    <n v="2026"/>
    <x v="7"/>
    <x v="2"/>
    <x v="2"/>
    <x v="16"/>
    <x v="1"/>
    <s v="Returning"/>
    <x v="0"/>
    <s v="Commuter Helmet"/>
    <n v="5"/>
    <n v="81.55"/>
    <n v="0.2"/>
    <n v="42.09"/>
    <x v="1624"/>
    <n v="210.45000000000002"/>
    <n v="115.75000000000003"/>
    <n v="0.3548436541998774"/>
  </r>
  <r>
    <n v="1267"/>
    <d v="2026-08-16T00:00:00"/>
    <n v="2026"/>
    <x v="7"/>
    <x v="2"/>
    <x v="1"/>
    <x v="12"/>
    <x v="2"/>
    <s v="New"/>
    <x v="3"/>
    <s v="Portable Camp Stove"/>
    <n v="2"/>
    <n v="83.56"/>
    <n v="0"/>
    <n v="39.119999999999997"/>
    <x v="1625"/>
    <n v="78.239999999999995"/>
    <n v="88.88000000000001"/>
    <n v="0.53183341311632359"/>
  </r>
  <r>
    <n v="1394"/>
    <d v="2026-08-16T00:00:00"/>
    <n v="2026"/>
    <x v="7"/>
    <x v="2"/>
    <x v="2"/>
    <x v="10"/>
    <x v="0"/>
    <s v="Returning"/>
    <x v="3"/>
    <s v="Compact Sleeping Bag"/>
    <n v="3"/>
    <n v="125.75"/>
    <n v="0"/>
    <n v="62.05"/>
    <x v="1626"/>
    <n v="186.14999999999998"/>
    <n v="191.10000000000002"/>
    <n v="0.50656063618290259"/>
  </r>
  <r>
    <n v="1652"/>
    <d v="2026-08-16T00:00:00"/>
    <n v="2026"/>
    <x v="7"/>
    <x v="2"/>
    <x v="0"/>
    <x v="0"/>
    <x v="0"/>
    <s v="Returning"/>
    <x v="2"/>
    <s v="Insulated Bottle"/>
    <n v="1"/>
    <n v="35.619999999999997"/>
    <n v="0.1"/>
    <n v="13.55"/>
    <x v="1627"/>
    <n v="13.55"/>
    <n v="18.507999999999999"/>
    <n v="0.57732859192713204"/>
  </r>
  <r>
    <n v="2126"/>
    <d v="2026-08-16T00:00:00"/>
    <n v="2026"/>
    <x v="7"/>
    <x v="2"/>
    <x v="1"/>
    <x v="14"/>
    <x v="0"/>
    <s v="Business"/>
    <x v="0"/>
    <s v="Cycling Pack 12L"/>
    <n v="2"/>
    <n v="104.02"/>
    <n v="0"/>
    <n v="50.26"/>
    <x v="1628"/>
    <n v="100.52"/>
    <n v="107.52"/>
    <n v="0.51682368775235532"/>
  </r>
  <r>
    <n v="2282"/>
    <d v="2026-08-16T00:00:00"/>
    <n v="2026"/>
    <x v="7"/>
    <x v="2"/>
    <x v="1"/>
    <x v="6"/>
    <x v="1"/>
    <s v="Business"/>
    <x v="1"/>
    <s v="Hiking Daypack 20L"/>
    <n v="8"/>
    <n v="92.71"/>
    <n v="0.1"/>
    <n v="44.83"/>
    <x v="1629"/>
    <n v="358.64"/>
    <n v="308.87199999999996"/>
    <n v="0.46272126943036229"/>
  </r>
  <r>
    <n v="2426"/>
    <d v="2026-08-16T00:00:00"/>
    <n v="2026"/>
    <x v="7"/>
    <x v="2"/>
    <x v="1"/>
    <x v="12"/>
    <x v="0"/>
    <s v="New"/>
    <x v="1"/>
    <s v="Hiking Daypack 20L"/>
    <n v="1"/>
    <n v="90.58"/>
    <n v="0"/>
    <n v="44.53"/>
    <x v="1630"/>
    <n v="44.53"/>
    <n v="46.05"/>
    <n v="0.50839037315080593"/>
  </r>
  <r>
    <n v="2534"/>
    <d v="2026-08-16T00:00:00"/>
    <n v="2026"/>
    <x v="7"/>
    <x v="2"/>
    <x v="1"/>
    <x v="14"/>
    <x v="0"/>
    <s v="New"/>
    <x v="3"/>
    <s v="Compact Sleeping Bag"/>
    <n v="1"/>
    <n v="120.22"/>
    <n v="0"/>
    <n v="62.31"/>
    <x v="1631"/>
    <n v="62.31"/>
    <n v="57.91"/>
    <n v="0.48170021627017134"/>
  </r>
  <r>
    <n v="2948"/>
    <d v="2026-08-16T00:00:00"/>
    <n v="2026"/>
    <x v="7"/>
    <x v="2"/>
    <x v="2"/>
    <x v="2"/>
    <x v="2"/>
    <s v="New"/>
    <x v="2"/>
    <s v="Insulated Bottle"/>
    <n v="3"/>
    <n v="36.35"/>
    <n v="0"/>
    <n v="13.42"/>
    <x v="1632"/>
    <n v="40.26"/>
    <n v="68.79000000000002"/>
    <n v="0.63081155433287495"/>
  </r>
  <r>
    <n v="3141"/>
    <d v="2026-08-16T00:00:00"/>
    <n v="2026"/>
    <x v="7"/>
    <x v="2"/>
    <x v="1"/>
    <x v="12"/>
    <x v="3"/>
    <s v="Returning"/>
    <x v="3"/>
    <s v="Trail Tent 2P"/>
    <n v="2"/>
    <n v="195.28"/>
    <n v="0"/>
    <n v="102.24"/>
    <x v="1633"/>
    <n v="204.48"/>
    <n v="186.08"/>
    <n v="0.4764440802949611"/>
  </r>
  <r>
    <n v="3935"/>
    <d v="2026-08-16T00:00:00"/>
    <n v="2026"/>
    <x v="7"/>
    <x v="2"/>
    <x v="2"/>
    <x v="16"/>
    <x v="3"/>
    <s v="Returning"/>
    <x v="2"/>
    <s v="Packing Cube Set"/>
    <n v="4"/>
    <n v="46.05"/>
    <n v="0"/>
    <n v="18.75"/>
    <x v="1634"/>
    <n v="75"/>
    <n v="109.19999999999999"/>
    <n v="0.5928338762214983"/>
  </r>
  <r>
    <n v="4636"/>
    <d v="2026-08-16T00:00:00"/>
    <n v="2026"/>
    <x v="7"/>
    <x v="2"/>
    <x v="0"/>
    <x v="0"/>
    <x v="2"/>
    <s v="Returning"/>
    <x v="3"/>
    <s v="Portable Camp Stove"/>
    <n v="1"/>
    <n v="81.040000000000006"/>
    <n v="0.1"/>
    <n v="39.29"/>
    <x v="1635"/>
    <n v="39.29"/>
    <n v="33.646000000000008"/>
    <n v="0.46130854447735009"/>
  </r>
  <r>
    <n v="4895"/>
    <d v="2026-08-16T00:00:00"/>
    <n v="2026"/>
    <x v="7"/>
    <x v="2"/>
    <x v="0"/>
    <x v="15"/>
    <x v="2"/>
    <s v="Business"/>
    <x v="3"/>
    <s v="Trail Tent 2P"/>
    <n v="1"/>
    <n v="191.12"/>
    <n v="0.05"/>
    <n v="106.14"/>
    <x v="1636"/>
    <n v="106.14"/>
    <n v="75.423999999999992"/>
    <n v="0.41541274702033443"/>
  </r>
  <r>
    <n v="5029"/>
    <d v="2026-08-16T00:00:00"/>
    <n v="2026"/>
    <x v="7"/>
    <x v="2"/>
    <x v="0"/>
    <x v="15"/>
    <x v="0"/>
    <s v="New"/>
    <x v="1"/>
    <s v="Summit Backpack 45L"/>
    <n v="1"/>
    <n v="156.19"/>
    <n v="0"/>
    <n v="79.239999999999995"/>
    <x v="1637"/>
    <n v="79.239999999999995"/>
    <n v="76.95"/>
    <n v="0.49266918496702738"/>
  </r>
  <r>
    <n v="1965"/>
    <d v="2026-08-17T00:00:00"/>
    <n v="2026"/>
    <x v="7"/>
    <x v="2"/>
    <x v="1"/>
    <x v="11"/>
    <x v="0"/>
    <s v="Returning"/>
    <x v="2"/>
    <s v="Insulated Bottle"/>
    <n v="4"/>
    <n v="36.93"/>
    <n v="0"/>
    <n v="13.36"/>
    <x v="1638"/>
    <n v="53.44"/>
    <n v="94.28"/>
    <n v="0.63823449769834828"/>
  </r>
  <r>
    <n v="3647"/>
    <d v="2026-08-17T00:00:00"/>
    <n v="2026"/>
    <x v="7"/>
    <x v="2"/>
    <x v="1"/>
    <x v="12"/>
    <x v="2"/>
    <s v="Returning"/>
    <x v="0"/>
    <s v="Cycling Pack 12L"/>
    <n v="3"/>
    <n v="104.96"/>
    <n v="0.05"/>
    <n v="51.66"/>
    <x v="1639"/>
    <n v="154.97999999999999"/>
    <n v="144.15599999999998"/>
    <n v="0.48190789473684209"/>
  </r>
  <r>
    <n v="3918"/>
    <d v="2026-08-17T00:00:00"/>
    <n v="2026"/>
    <x v="7"/>
    <x v="2"/>
    <x v="1"/>
    <x v="1"/>
    <x v="3"/>
    <s v="New"/>
    <x v="2"/>
    <s v="Travel Backpack 35L"/>
    <n v="3"/>
    <n v="168.51"/>
    <n v="0"/>
    <n v="85.34"/>
    <x v="1640"/>
    <n v="256.02"/>
    <n v="249.51"/>
    <n v="0.49356121298439265"/>
  </r>
  <r>
    <n v="4256"/>
    <d v="2026-08-17T00:00:00"/>
    <n v="2026"/>
    <x v="7"/>
    <x v="2"/>
    <x v="1"/>
    <x v="12"/>
    <x v="2"/>
    <s v="New"/>
    <x v="2"/>
    <s v="Packing Cube Set"/>
    <n v="1"/>
    <n v="46.44"/>
    <n v="0.05"/>
    <n v="18.59"/>
    <x v="1641"/>
    <n v="18.59"/>
    <n v="25.527999999999995"/>
    <n v="0.57863003762636556"/>
  </r>
  <r>
    <n v="5087"/>
    <d v="2026-08-17T00:00:00"/>
    <n v="2026"/>
    <x v="7"/>
    <x v="2"/>
    <x v="0"/>
    <x v="0"/>
    <x v="0"/>
    <s v="New"/>
    <x v="1"/>
    <s v="Trekking Poles"/>
    <n v="1"/>
    <n v="69.900000000000006"/>
    <n v="0.1"/>
    <n v="31.43"/>
    <x v="1642"/>
    <n v="31.43"/>
    <n v="31.480000000000004"/>
    <n v="0.50039739310125575"/>
  </r>
  <r>
    <n v="1921"/>
    <d v="2026-08-18T00:00:00"/>
    <n v="2026"/>
    <x v="7"/>
    <x v="2"/>
    <x v="3"/>
    <x v="13"/>
    <x v="0"/>
    <s v="New"/>
    <x v="0"/>
    <s v="Compact Repair Kit"/>
    <n v="2"/>
    <n v="39.83"/>
    <n v="0"/>
    <n v="17.18"/>
    <x v="1643"/>
    <n v="34.36"/>
    <n v="45.3"/>
    <n v="0.56866683404468987"/>
  </r>
  <r>
    <n v="1966"/>
    <d v="2026-08-18T00:00:00"/>
    <n v="2026"/>
    <x v="7"/>
    <x v="2"/>
    <x v="0"/>
    <x v="9"/>
    <x v="0"/>
    <s v="New"/>
    <x v="2"/>
    <s v="Insulated Bottle"/>
    <n v="2"/>
    <n v="36.020000000000003"/>
    <n v="0"/>
    <n v="13.87"/>
    <x v="1644"/>
    <n v="27.74"/>
    <n v="44.300000000000011"/>
    <n v="0.61493614658523055"/>
  </r>
  <r>
    <n v="2431"/>
    <d v="2026-08-18T00:00:00"/>
    <n v="2026"/>
    <x v="7"/>
    <x v="2"/>
    <x v="0"/>
    <x v="15"/>
    <x v="3"/>
    <s v="Business"/>
    <x v="4"/>
    <s v="Weighted Vest"/>
    <n v="3"/>
    <n v="125.31"/>
    <n v="0"/>
    <n v="67.64"/>
    <x v="1645"/>
    <n v="202.92000000000002"/>
    <n v="173.01"/>
    <n v="0.46021865772883247"/>
  </r>
  <r>
    <n v="3676"/>
    <d v="2026-08-18T00:00:00"/>
    <n v="2026"/>
    <x v="7"/>
    <x v="2"/>
    <x v="1"/>
    <x v="12"/>
    <x v="0"/>
    <s v="Returning"/>
    <x v="1"/>
    <s v="Hiking Daypack 20L"/>
    <n v="3"/>
    <n v="92.5"/>
    <n v="0.1"/>
    <n v="46.38"/>
    <x v="1646"/>
    <n v="139.14000000000001"/>
    <n v="110.60999999999999"/>
    <n v="0.4428828828828828"/>
  </r>
  <r>
    <n v="3972"/>
    <d v="2026-08-18T00:00:00"/>
    <n v="2026"/>
    <x v="7"/>
    <x v="2"/>
    <x v="1"/>
    <x v="1"/>
    <x v="1"/>
    <s v="Business"/>
    <x v="0"/>
    <s v="Cycling Pack 12L"/>
    <n v="5"/>
    <n v="100.48"/>
    <n v="0.1"/>
    <n v="49.67"/>
    <x v="1647"/>
    <n v="248.35000000000002"/>
    <n v="203.81"/>
    <n v="0.45074752300070769"/>
  </r>
  <r>
    <n v="4056"/>
    <d v="2026-08-18T00:00:00"/>
    <n v="2026"/>
    <x v="7"/>
    <x v="2"/>
    <x v="0"/>
    <x v="15"/>
    <x v="3"/>
    <s v="New"/>
    <x v="3"/>
    <s v="Portable Camp Stove"/>
    <n v="2"/>
    <n v="79.78"/>
    <n v="0"/>
    <n v="38.770000000000003"/>
    <x v="1648"/>
    <n v="77.540000000000006"/>
    <n v="82.02"/>
    <n v="0.51403860616695907"/>
  </r>
  <r>
    <n v="4471"/>
    <d v="2026-08-18T00:00:00"/>
    <n v="2026"/>
    <x v="7"/>
    <x v="2"/>
    <x v="2"/>
    <x v="10"/>
    <x v="1"/>
    <s v="Business"/>
    <x v="1"/>
    <s v="Trail Boots"/>
    <n v="4"/>
    <n v="144.44"/>
    <n v="0.1"/>
    <n v="77.66"/>
    <x v="1649"/>
    <n v="310.64"/>
    <n v="209.34400000000005"/>
    <n v="0.4025970029847073"/>
  </r>
  <r>
    <n v="1054"/>
    <d v="2026-08-19T00:00:00"/>
    <n v="2026"/>
    <x v="7"/>
    <x v="2"/>
    <x v="1"/>
    <x v="1"/>
    <x v="0"/>
    <s v="Returning"/>
    <x v="1"/>
    <s v="Summit Backpack 45L"/>
    <n v="3"/>
    <n v="157.41999999999999"/>
    <n v="0"/>
    <n v="77.989999999999995"/>
    <x v="1650"/>
    <n v="233.96999999999997"/>
    <n v="238.29000000000002"/>
    <n v="0.5045737517469191"/>
  </r>
  <r>
    <n v="1854"/>
    <d v="2026-08-19T00:00:00"/>
    <n v="2026"/>
    <x v="7"/>
    <x v="2"/>
    <x v="1"/>
    <x v="14"/>
    <x v="3"/>
    <s v="Business"/>
    <x v="1"/>
    <s v="Hiking Daypack 20L"/>
    <n v="1"/>
    <n v="90.37"/>
    <n v="0.05"/>
    <n v="45.89"/>
    <x v="1651"/>
    <n v="45.89"/>
    <n v="39.961500000000001"/>
    <n v="0.46547235633623174"/>
  </r>
  <r>
    <n v="2140"/>
    <d v="2026-08-19T00:00:00"/>
    <n v="2026"/>
    <x v="7"/>
    <x v="2"/>
    <x v="1"/>
    <x v="6"/>
    <x v="1"/>
    <s v="Business"/>
    <x v="0"/>
    <s v="Cycling Pack 12L"/>
    <n v="15"/>
    <n v="104.79"/>
    <n v="0.15"/>
    <n v="49.67"/>
    <x v="1652"/>
    <n v="745.05000000000007"/>
    <n v="591.02249999999992"/>
    <n v="0.44235810556687599"/>
  </r>
  <r>
    <n v="2328"/>
    <d v="2026-08-19T00:00:00"/>
    <n v="2026"/>
    <x v="7"/>
    <x v="2"/>
    <x v="2"/>
    <x v="2"/>
    <x v="0"/>
    <s v="Returning"/>
    <x v="2"/>
    <s v="Carry-On Duffel"/>
    <n v="1"/>
    <n v="130.94"/>
    <n v="0"/>
    <n v="66.06"/>
    <x v="1653"/>
    <n v="66.06"/>
    <n v="64.88"/>
    <n v="0.49549411944402011"/>
  </r>
  <r>
    <n v="4215"/>
    <d v="2026-08-19T00:00:00"/>
    <n v="2026"/>
    <x v="7"/>
    <x v="2"/>
    <x v="1"/>
    <x v="6"/>
    <x v="0"/>
    <s v="Returning"/>
    <x v="0"/>
    <s v="Compact Repair Kit"/>
    <n v="1"/>
    <n v="40.42"/>
    <n v="0.05"/>
    <n v="16.62"/>
    <x v="1536"/>
    <n v="16.62"/>
    <n v="21.779"/>
    <n v="0.5671762285476184"/>
  </r>
  <r>
    <n v="4563"/>
    <d v="2026-08-19T00:00:00"/>
    <n v="2026"/>
    <x v="7"/>
    <x v="2"/>
    <x v="1"/>
    <x v="11"/>
    <x v="3"/>
    <s v="Returning"/>
    <x v="3"/>
    <s v="Alpine Tent 4P"/>
    <n v="1"/>
    <n v="338.45"/>
    <n v="0.15"/>
    <n v="197.2"/>
    <x v="1654"/>
    <n v="197.2"/>
    <n v="90.482500000000016"/>
    <n v="0.31452208598020392"/>
  </r>
  <r>
    <n v="4775"/>
    <d v="2026-08-19T00:00:00"/>
    <n v="2026"/>
    <x v="7"/>
    <x v="2"/>
    <x v="2"/>
    <x v="10"/>
    <x v="3"/>
    <s v="Returning"/>
    <x v="0"/>
    <s v="Cycling Pack 12L"/>
    <n v="1"/>
    <n v="103.92"/>
    <n v="0.05"/>
    <n v="50.71"/>
    <x v="1655"/>
    <n v="50.71"/>
    <n v="48.014000000000003"/>
    <n v="0.48634577205137558"/>
  </r>
  <r>
    <n v="247"/>
    <d v="2026-08-20T00:00:00"/>
    <n v="2026"/>
    <x v="7"/>
    <x v="2"/>
    <x v="0"/>
    <x v="9"/>
    <x v="0"/>
    <s v="New"/>
    <x v="0"/>
    <s v="Trail Bike Light"/>
    <n v="6"/>
    <n v="51.67"/>
    <n v="0.1"/>
    <n v="23.1"/>
    <x v="1656"/>
    <n v="138.60000000000002"/>
    <n v="140.41799999999995"/>
    <n v="0.50325785433197845"/>
  </r>
  <r>
    <n v="827"/>
    <d v="2026-08-20T00:00:00"/>
    <n v="2026"/>
    <x v="7"/>
    <x v="2"/>
    <x v="1"/>
    <x v="12"/>
    <x v="1"/>
    <s v="Returning"/>
    <x v="2"/>
    <s v="Travel Backpack 35L"/>
    <n v="4"/>
    <n v="166.02"/>
    <n v="0.1"/>
    <n v="87.99"/>
    <x v="1657"/>
    <n v="351.96"/>
    <n v="245.71200000000005"/>
    <n v="0.4111151266915633"/>
  </r>
  <r>
    <n v="1156"/>
    <d v="2026-08-20T00:00:00"/>
    <n v="2026"/>
    <x v="7"/>
    <x v="2"/>
    <x v="2"/>
    <x v="5"/>
    <x v="2"/>
    <s v="New"/>
    <x v="0"/>
    <s v="Trail Bike Light"/>
    <n v="2"/>
    <n v="50.59"/>
    <n v="0.1"/>
    <n v="22.68"/>
    <x v="1658"/>
    <n v="45.36"/>
    <n v="45.702000000000012"/>
    <n v="0.5018778414706464"/>
  </r>
  <r>
    <n v="1543"/>
    <d v="2026-08-20T00:00:00"/>
    <n v="2026"/>
    <x v="7"/>
    <x v="2"/>
    <x v="3"/>
    <x v="7"/>
    <x v="2"/>
    <s v="Returning"/>
    <x v="1"/>
    <s v="Summit Backpack 45L"/>
    <n v="1"/>
    <n v="155.83000000000001"/>
    <n v="0"/>
    <n v="77.260000000000005"/>
    <x v="1659"/>
    <n v="77.260000000000005"/>
    <n v="78.570000000000007"/>
    <n v="0.50420329846627732"/>
  </r>
  <r>
    <n v="2613"/>
    <d v="2026-08-20T00:00:00"/>
    <n v="2026"/>
    <x v="7"/>
    <x v="2"/>
    <x v="3"/>
    <x v="4"/>
    <x v="0"/>
    <s v="New"/>
    <x v="4"/>
    <s v="Recovery Roller"/>
    <n v="1"/>
    <n v="36.380000000000003"/>
    <n v="0.05"/>
    <n v="14.2"/>
    <x v="1660"/>
    <n v="14.2"/>
    <n v="20.361000000000001"/>
    <n v="0.58913225890454557"/>
  </r>
  <r>
    <n v="3002"/>
    <d v="2026-08-20T00:00:00"/>
    <n v="2026"/>
    <x v="7"/>
    <x v="2"/>
    <x v="1"/>
    <x v="12"/>
    <x v="2"/>
    <s v="New"/>
    <x v="3"/>
    <s v="Compact Sleeping Bag"/>
    <n v="2"/>
    <n v="124.09"/>
    <n v="0"/>
    <n v="60.39"/>
    <x v="1661"/>
    <n v="120.78"/>
    <n v="127.4"/>
    <n v="0.513337094044645"/>
  </r>
  <r>
    <n v="3103"/>
    <d v="2026-08-20T00:00:00"/>
    <n v="2026"/>
    <x v="7"/>
    <x v="2"/>
    <x v="3"/>
    <x v="8"/>
    <x v="0"/>
    <s v="New"/>
    <x v="1"/>
    <s v="Trail Boots"/>
    <n v="1"/>
    <n v="141.97999999999999"/>
    <n v="0.05"/>
    <n v="79.510000000000005"/>
    <x v="1662"/>
    <n v="79.510000000000005"/>
    <n v="55.370999999999967"/>
    <n v="0.41051741905828082"/>
  </r>
  <r>
    <n v="3234"/>
    <d v="2026-08-20T00:00:00"/>
    <n v="2026"/>
    <x v="7"/>
    <x v="2"/>
    <x v="3"/>
    <x v="13"/>
    <x v="2"/>
    <s v="New"/>
    <x v="3"/>
    <s v="Compact Sleeping Bag"/>
    <n v="5"/>
    <n v="121.93"/>
    <n v="0.15"/>
    <n v="62.28"/>
    <x v="1663"/>
    <n v="311.39999999999998"/>
    <n v="206.80250000000012"/>
    <n v="0.39907661580173792"/>
  </r>
  <r>
    <n v="3281"/>
    <d v="2026-08-20T00:00:00"/>
    <n v="2026"/>
    <x v="7"/>
    <x v="2"/>
    <x v="3"/>
    <x v="4"/>
    <x v="0"/>
    <s v="New"/>
    <x v="2"/>
    <s v="Insulated Bottle"/>
    <n v="1"/>
    <n v="35.58"/>
    <n v="0.15"/>
    <n v="13.94"/>
    <x v="1664"/>
    <n v="13.94"/>
    <n v="16.302999999999997"/>
    <n v="0.53906689151208542"/>
  </r>
  <r>
    <n v="3870"/>
    <d v="2026-08-20T00:00:00"/>
    <n v="2026"/>
    <x v="7"/>
    <x v="2"/>
    <x v="2"/>
    <x v="5"/>
    <x v="3"/>
    <s v="Returning"/>
    <x v="1"/>
    <s v="Summit Backpack 45L"/>
    <n v="1"/>
    <n v="157.84"/>
    <n v="0"/>
    <n v="77.87"/>
    <x v="1665"/>
    <n v="77.87"/>
    <n v="79.97"/>
    <n v="0.50665230613279266"/>
  </r>
  <r>
    <n v="3938"/>
    <d v="2026-08-20T00:00:00"/>
    <n v="2026"/>
    <x v="7"/>
    <x v="2"/>
    <x v="1"/>
    <x v="12"/>
    <x v="0"/>
    <s v="New"/>
    <x v="3"/>
    <s v="Alpine Tent 4P"/>
    <n v="1"/>
    <n v="336.35"/>
    <n v="0"/>
    <n v="195.07"/>
    <x v="1666"/>
    <n v="195.07"/>
    <n v="141.28000000000003"/>
    <n v="0.42003865021554931"/>
  </r>
  <r>
    <n v="4237"/>
    <d v="2026-08-20T00:00:00"/>
    <n v="2026"/>
    <x v="7"/>
    <x v="2"/>
    <x v="3"/>
    <x v="13"/>
    <x v="1"/>
    <s v="Returning"/>
    <x v="1"/>
    <s v="Summit Backpack 45L"/>
    <n v="3"/>
    <n v="153.03"/>
    <n v="0.15"/>
    <n v="78.239999999999995"/>
    <x v="1667"/>
    <n v="234.71999999999997"/>
    <n v="155.50650000000007"/>
    <n v="0.39850317700104954"/>
  </r>
  <r>
    <n v="4970"/>
    <d v="2026-08-20T00:00:00"/>
    <n v="2026"/>
    <x v="7"/>
    <x v="2"/>
    <x v="1"/>
    <x v="14"/>
    <x v="0"/>
    <s v="Returning"/>
    <x v="0"/>
    <s v="Cycling Pack 12L"/>
    <n v="2"/>
    <n v="105.01"/>
    <n v="0.15"/>
    <n v="50.56"/>
    <x v="1668"/>
    <n v="101.12"/>
    <n v="77.396999999999991"/>
    <n v="0.43355534766996978"/>
  </r>
  <r>
    <n v="515"/>
    <d v="2026-08-21T00:00:00"/>
    <n v="2026"/>
    <x v="7"/>
    <x v="2"/>
    <x v="0"/>
    <x v="0"/>
    <x v="2"/>
    <s v="Returning"/>
    <x v="2"/>
    <s v="Packing Cube Set"/>
    <n v="2"/>
    <n v="45.47"/>
    <n v="0"/>
    <n v="18.27"/>
    <x v="709"/>
    <n v="36.54"/>
    <n v="54.4"/>
    <n v="0.5981966131515285"/>
  </r>
  <r>
    <n v="661"/>
    <d v="2026-08-21T00:00:00"/>
    <n v="2026"/>
    <x v="7"/>
    <x v="2"/>
    <x v="0"/>
    <x v="15"/>
    <x v="2"/>
    <s v="New"/>
    <x v="2"/>
    <s v="Packing Cube Set"/>
    <n v="2"/>
    <n v="47.58"/>
    <n v="0.1"/>
    <n v="18.47"/>
    <x v="1669"/>
    <n v="36.94"/>
    <n v="48.704000000000008"/>
    <n v="0.56867965064686377"/>
  </r>
  <r>
    <n v="1443"/>
    <d v="2026-08-21T00:00:00"/>
    <n v="2026"/>
    <x v="7"/>
    <x v="2"/>
    <x v="3"/>
    <x v="4"/>
    <x v="0"/>
    <s v="New"/>
    <x v="1"/>
    <s v="Summit Backpack 45L"/>
    <n v="5"/>
    <n v="155.65"/>
    <n v="0"/>
    <n v="79.13"/>
    <x v="1670"/>
    <n v="395.65"/>
    <n v="382.6"/>
    <n v="0.49161580469000965"/>
  </r>
  <r>
    <n v="1446"/>
    <d v="2026-08-21T00:00:00"/>
    <n v="2026"/>
    <x v="7"/>
    <x v="2"/>
    <x v="3"/>
    <x v="13"/>
    <x v="2"/>
    <s v="Returning"/>
    <x v="3"/>
    <s v="Trail Tent 2P"/>
    <n v="1"/>
    <n v="195.15"/>
    <n v="0"/>
    <n v="101.99"/>
    <x v="1671"/>
    <n v="101.99"/>
    <n v="93.160000000000011"/>
    <n v="0.47737637714578535"/>
  </r>
  <r>
    <n v="1524"/>
    <d v="2026-08-21T00:00:00"/>
    <n v="2026"/>
    <x v="7"/>
    <x v="2"/>
    <x v="1"/>
    <x v="6"/>
    <x v="3"/>
    <s v="New"/>
    <x v="0"/>
    <s v="Commuter Helmet"/>
    <n v="1"/>
    <n v="81.569999999999993"/>
    <n v="0"/>
    <n v="43.79"/>
    <x v="1672"/>
    <n v="43.79"/>
    <n v="37.779999999999994"/>
    <n v="0.4631604756650729"/>
  </r>
  <r>
    <n v="1946"/>
    <d v="2026-08-21T00:00:00"/>
    <n v="2026"/>
    <x v="7"/>
    <x v="2"/>
    <x v="0"/>
    <x v="15"/>
    <x v="2"/>
    <s v="New"/>
    <x v="3"/>
    <s v="Compact Sleeping Bag"/>
    <n v="5"/>
    <n v="125.44"/>
    <n v="0"/>
    <n v="59.58"/>
    <x v="1673"/>
    <n v="297.89999999999998"/>
    <n v="329.30000000000007"/>
    <n v="0.52503188775510212"/>
  </r>
  <r>
    <n v="2285"/>
    <d v="2026-08-21T00:00:00"/>
    <n v="2026"/>
    <x v="7"/>
    <x v="2"/>
    <x v="1"/>
    <x v="11"/>
    <x v="0"/>
    <s v="Business"/>
    <x v="1"/>
    <s v="Summit Backpack 45L"/>
    <n v="2"/>
    <n v="155.11000000000001"/>
    <n v="0.05"/>
    <n v="80.13"/>
    <x v="1674"/>
    <n v="160.26"/>
    <n v="134.44900000000001"/>
    <n v="0.45620934548995795"/>
  </r>
  <r>
    <n v="2978"/>
    <d v="2026-08-21T00:00:00"/>
    <n v="2026"/>
    <x v="7"/>
    <x v="2"/>
    <x v="2"/>
    <x v="10"/>
    <x v="2"/>
    <s v="New"/>
    <x v="0"/>
    <s v="Commuter Helmet"/>
    <n v="1"/>
    <n v="80.7"/>
    <n v="0"/>
    <n v="41.98"/>
    <x v="753"/>
    <n v="41.98"/>
    <n v="38.720000000000006"/>
    <n v="0.47980173482032223"/>
  </r>
  <r>
    <n v="3842"/>
    <d v="2026-08-21T00:00:00"/>
    <n v="2026"/>
    <x v="7"/>
    <x v="2"/>
    <x v="3"/>
    <x v="8"/>
    <x v="1"/>
    <s v="Returning"/>
    <x v="1"/>
    <s v="Summit Backpack 45L"/>
    <n v="10"/>
    <n v="156.72"/>
    <n v="0.15"/>
    <n v="78.12"/>
    <x v="1675"/>
    <n v="781.2"/>
    <n v="550.91999999999985"/>
    <n v="0.41356634537429054"/>
  </r>
  <r>
    <n v="4220"/>
    <d v="2026-08-21T00:00:00"/>
    <n v="2026"/>
    <x v="7"/>
    <x v="2"/>
    <x v="1"/>
    <x v="14"/>
    <x v="1"/>
    <s v="Business"/>
    <x v="2"/>
    <s v="Travel Backpack 35L"/>
    <n v="5"/>
    <n v="162.76"/>
    <n v="0.15"/>
    <n v="85.32"/>
    <x v="1676"/>
    <n v="426.59999999999997"/>
    <n v="265.12999999999994"/>
    <n v="0.38328538591647027"/>
  </r>
  <r>
    <n v="478"/>
    <d v="2026-08-22T00:00:00"/>
    <n v="2026"/>
    <x v="7"/>
    <x v="2"/>
    <x v="3"/>
    <x v="8"/>
    <x v="2"/>
    <s v="Business"/>
    <x v="4"/>
    <s v="Resistance Band Set"/>
    <n v="2"/>
    <n v="40.22"/>
    <n v="0"/>
    <n v="14.45"/>
    <x v="1677"/>
    <n v="28.9"/>
    <n v="51.54"/>
    <n v="0.64072600696171056"/>
  </r>
  <r>
    <n v="491"/>
    <d v="2026-08-22T00:00:00"/>
    <n v="2026"/>
    <x v="7"/>
    <x v="2"/>
    <x v="0"/>
    <x v="9"/>
    <x v="3"/>
    <s v="New"/>
    <x v="2"/>
    <s v="Packing Cube Set"/>
    <n v="1"/>
    <n v="45.42"/>
    <n v="0.15"/>
    <n v="18.079999999999998"/>
    <x v="1678"/>
    <n v="18.079999999999998"/>
    <n v="20.527000000000001"/>
    <n v="0.53169114409304019"/>
  </r>
  <r>
    <n v="862"/>
    <d v="2026-08-22T00:00:00"/>
    <n v="2026"/>
    <x v="7"/>
    <x v="2"/>
    <x v="0"/>
    <x v="9"/>
    <x v="0"/>
    <s v="Returning"/>
    <x v="1"/>
    <s v="Hiking Daypack 20L"/>
    <n v="1"/>
    <n v="93.55"/>
    <n v="0"/>
    <n v="44.89"/>
    <x v="1679"/>
    <n v="44.89"/>
    <n v="48.66"/>
    <n v="0.5201496525921967"/>
  </r>
  <r>
    <n v="957"/>
    <d v="2026-08-22T00:00:00"/>
    <n v="2026"/>
    <x v="7"/>
    <x v="2"/>
    <x v="2"/>
    <x v="2"/>
    <x v="0"/>
    <s v="Returning"/>
    <x v="1"/>
    <s v="Trail Boots"/>
    <n v="2"/>
    <n v="146.85"/>
    <n v="0"/>
    <n v="81.010000000000005"/>
    <x v="1680"/>
    <n v="162.02000000000001"/>
    <n v="131.67999999999998"/>
    <n v="0.44834865509022809"/>
  </r>
  <r>
    <n v="1728"/>
    <d v="2026-08-22T00:00:00"/>
    <n v="2026"/>
    <x v="7"/>
    <x v="2"/>
    <x v="0"/>
    <x v="9"/>
    <x v="1"/>
    <s v="Business"/>
    <x v="0"/>
    <s v="Cycling Pack 12L"/>
    <n v="6"/>
    <n v="101.54"/>
    <n v="0.1"/>
    <n v="50"/>
    <x v="1681"/>
    <n v="300"/>
    <n v="248.31600000000003"/>
    <n v="0.45287024270676035"/>
  </r>
  <r>
    <n v="2743"/>
    <d v="2026-08-22T00:00:00"/>
    <n v="2026"/>
    <x v="7"/>
    <x v="2"/>
    <x v="3"/>
    <x v="7"/>
    <x v="0"/>
    <s v="Business"/>
    <x v="4"/>
    <s v="Weighted Vest"/>
    <n v="1"/>
    <n v="125.14"/>
    <n v="0"/>
    <n v="69.44"/>
    <x v="1682"/>
    <n v="69.44"/>
    <n v="55.7"/>
    <n v="0.4451014863353045"/>
  </r>
  <r>
    <n v="3098"/>
    <d v="2026-08-22T00:00:00"/>
    <n v="2026"/>
    <x v="7"/>
    <x v="2"/>
    <x v="1"/>
    <x v="6"/>
    <x v="0"/>
    <s v="New"/>
    <x v="0"/>
    <s v="Commuter Helmet"/>
    <n v="2"/>
    <n v="80.239999999999995"/>
    <n v="0.1"/>
    <n v="42.09"/>
    <x v="1683"/>
    <n v="84.18"/>
    <n v="60.251999999999981"/>
    <n v="0.41716517115320695"/>
  </r>
  <r>
    <n v="3606"/>
    <d v="2026-08-22T00:00:00"/>
    <n v="2026"/>
    <x v="7"/>
    <x v="2"/>
    <x v="3"/>
    <x v="4"/>
    <x v="0"/>
    <s v="Business"/>
    <x v="1"/>
    <s v="Trail Boots"/>
    <n v="1"/>
    <n v="147.24"/>
    <n v="0"/>
    <n v="79.11"/>
    <x v="1684"/>
    <n v="79.11"/>
    <n v="68.13000000000001"/>
    <n v="0.46271393643031788"/>
  </r>
  <r>
    <n v="3815"/>
    <d v="2026-08-22T00:00:00"/>
    <n v="2026"/>
    <x v="7"/>
    <x v="2"/>
    <x v="2"/>
    <x v="2"/>
    <x v="0"/>
    <s v="Returning"/>
    <x v="3"/>
    <s v="Trail Tent 2P"/>
    <n v="2"/>
    <n v="199.53"/>
    <n v="0.05"/>
    <n v="105.87"/>
    <x v="1685"/>
    <n v="211.74"/>
    <n v="167.36699999999996"/>
    <n v="0.44147694450379438"/>
  </r>
  <r>
    <n v="3979"/>
    <d v="2026-08-22T00:00:00"/>
    <n v="2026"/>
    <x v="7"/>
    <x v="2"/>
    <x v="2"/>
    <x v="5"/>
    <x v="0"/>
    <s v="Business"/>
    <x v="4"/>
    <s v="Resistance Band Set"/>
    <n v="1"/>
    <n v="40.19"/>
    <n v="0.05"/>
    <n v="14.73"/>
    <x v="1686"/>
    <n v="14.73"/>
    <n v="23.450499999999995"/>
    <n v="0.61420096646193734"/>
  </r>
  <r>
    <n v="4160"/>
    <d v="2026-08-22T00:00:00"/>
    <n v="2026"/>
    <x v="7"/>
    <x v="2"/>
    <x v="3"/>
    <x v="7"/>
    <x v="3"/>
    <s v="Business"/>
    <x v="4"/>
    <s v="Weighted Vest"/>
    <n v="4"/>
    <n v="123.31"/>
    <n v="0"/>
    <n v="69.02"/>
    <x v="1687"/>
    <n v="276.08"/>
    <n v="217.16000000000003"/>
    <n v="0.44027248398345636"/>
  </r>
  <r>
    <n v="4172"/>
    <d v="2026-08-22T00:00:00"/>
    <n v="2026"/>
    <x v="7"/>
    <x v="2"/>
    <x v="3"/>
    <x v="8"/>
    <x v="3"/>
    <s v="New"/>
    <x v="0"/>
    <s v="Compact Repair Kit"/>
    <n v="1"/>
    <n v="40.19"/>
    <n v="0.05"/>
    <n v="16.78"/>
    <x v="1686"/>
    <n v="16.78"/>
    <n v="21.400499999999994"/>
    <n v="0.56050863660769235"/>
  </r>
  <r>
    <n v="4265"/>
    <d v="2026-08-22T00:00:00"/>
    <n v="2026"/>
    <x v="7"/>
    <x v="2"/>
    <x v="2"/>
    <x v="16"/>
    <x v="0"/>
    <s v="Returning"/>
    <x v="0"/>
    <s v="Compact Repair Kit"/>
    <n v="1"/>
    <n v="40.98"/>
    <n v="0.05"/>
    <n v="16.600000000000001"/>
    <x v="1688"/>
    <n v="16.600000000000001"/>
    <n v="22.330999999999996"/>
    <n v="0.57360458246641488"/>
  </r>
  <r>
    <n v="4321"/>
    <d v="2026-08-22T00:00:00"/>
    <n v="2026"/>
    <x v="7"/>
    <x v="2"/>
    <x v="3"/>
    <x v="13"/>
    <x v="0"/>
    <s v="New"/>
    <x v="2"/>
    <s v="Insulated Bottle"/>
    <n v="3"/>
    <n v="35.380000000000003"/>
    <n v="0"/>
    <n v="13.91"/>
    <x v="1689"/>
    <n v="41.730000000000004"/>
    <n v="64.410000000000011"/>
    <n v="0.60684002261164505"/>
  </r>
  <r>
    <n v="4975"/>
    <d v="2026-08-22T00:00:00"/>
    <n v="2026"/>
    <x v="7"/>
    <x v="2"/>
    <x v="2"/>
    <x v="10"/>
    <x v="2"/>
    <s v="New"/>
    <x v="2"/>
    <s v="Carry-On Duffel"/>
    <n v="4"/>
    <n v="134.49"/>
    <n v="0"/>
    <n v="68.17"/>
    <x v="1690"/>
    <n v="272.68"/>
    <n v="265.28000000000003"/>
    <n v="0.49312216521674473"/>
  </r>
  <r>
    <n v="991"/>
    <d v="2026-08-23T00:00:00"/>
    <n v="2026"/>
    <x v="7"/>
    <x v="2"/>
    <x v="2"/>
    <x v="3"/>
    <x v="1"/>
    <s v="Business"/>
    <x v="1"/>
    <s v="Trail Boots"/>
    <n v="4"/>
    <n v="145.30000000000001"/>
    <n v="0.15"/>
    <n v="77.040000000000006"/>
    <x v="1691"/>
    <n v="308.16000000000003"/>
    <n v="185.86"/>
    <n v="0.37621958625156876"/>
  </r>
  <r>
    <n v="1008"/>
    <d v="2026-08-23T00:00:00"/>
    <n v="2026"/>
    <x v="7"/>
    <x v="2"/>
    <x v="3"/>
    <x v="4"/>
    <x v="1"/>
    <s v="Business"/>
    <x v="2"/>
    <s v="Travel Backpack 35L"/>
    <n v="10"/>
    <n v="164.55"/>
    <n v="0.1"/>
    <n v="88.23"/>
    <x v="1692"/>
    <n v="882.30000000000007"/>
    <n v="598.65"/>
    <n v="0.40423376886458012"/>
  </r>
  <r>
    <n v="1083"/>
    <d v="2026-08-23T00:00:00"/>
    <n v="2026"/>
    <x v="7"/>
    <x v="2"/>
    <x v="0"/>
    <x v="15"/>
    <x v="2"/>
    <s v="New"/>
    <x v="0"/>
    <s v="Compact Repair Kit"/>
    <n v="1"/>
    <n v="39.590000000000003"/>
    <n v="0"/>
    <n v="16.899999999999999"/>
    <x v="1693"/>
    <n v="16.899999999999999"/>
    <n v="22.690000000000005"/>
    <n v="0.57312452639555456"/>
  </r>
  <r>
    <n v="1553"/>
    <d v="2026-08-23T00:00:00"/>
    <n v="2026"/>
    <x v="7"/>
    <x v="2"/>
    <x v="2"/>
    <x v="2"/>
    <x v="1"/>
    <s v="Business"/>
    <x v="4"/>
    <s v="Training Mat"/>
    <n v="5"/>
    <n v="51.62"/>
    <n v="0.15"/>
    <n v="22.6"/>
    <x v="1694"/>
    <n v="113"/>
    <n v="106.38499999999996"/>
    <n v="0.48492376415889865"/>
  </r>
  <r>
    <n v="1579"/>
    <d v="2026-08-23T00:00:00"/>
    <n v="2026"/>
    <x v="7"/>
    <x v="2"/>
    <x v="3"/>
    <x v="7"/>
    <x v="2"/>
    <s v="Returning"/>
    <x v="1"/>
    <s v="Hiking Daypack 20L"/>
    <n v="3"/>
    <n v="90.71"/>
    <n v="0"/>
    <n v="45.57"/>
    <x v="1695"/>
    <n v="136.71"/>
    <n v="135.41999999999999"/>
    <n v="0.49762980928232825"/>
  </r>
  <r>
    <n v="1732"/>
    <d v="2026-08-23T00:00:00"/>
    <n v="2026"/>
    <x v="7"/>
    <x v="2"/>
    <x v="1"/>
    <x v="1"/>
    <x v="2"/>
    <s v="New"/>
    <x v="0"/>
    <s v="Compact Repair Kit"/>
    <n v="4"/>
    <n v="41.09"/>
    <n v="0"/>
    <n v="17"/>
    <x v="1696"/>
    <n v="68"/>
    <n v="96.360000000000014"/>
    <n v="0.58627403261134103"/>
  </r>
  <r>
    <n v="2083"/>
    <d v="2026-08-23T00:00:00"/>
    <n v="2026"/>
    <x v="7"/>
    <x v="2"/>
    <x v="1"/>
    <x v="14"/>
    <x v="0"/>
    <s v="New"/>
    <x v="1"/>
    <s v="Hiking Daypack 20L"/>
    <n v="1"/>
    <n v="91.37"/>
    <n v="0"/>
    <n v="46.73"/>
    <x v="1697"/>
    <n v="46.73"/>
    <n v="44.640000000000008"/>
    <n v="0.48856298566269024"/>
  </r>
  <r>
    <n v="2176"/>
    <d v="2026-08-23T00:00:00"/>
    <n v="2026"/>
    <x v="7"/>
    <x v="2"/>
    <x v="1"/>
    <x v="11"/>
    <x v="0"/>
    <s v="New"/>
    <x v="2"/>
    <s v="Packing Cube Set"/>
    <n v="1"/>
    <n v="46.92"/>
    <n v="0"/>
    <n v="18.3"/>
    <x v="1698"/>
    <n v="18.3"/>
    <n v="28.62"/>
    <n v="0.60997442455242967"/>
  </r>
  <r>
    <n v="2723"/>
    <d v="2026-08-23T00:00:00"/>
    <n v="2026"/>
    <x v="7"/>
    <x v="2"/>
    <x v="0"/>
    <x v="0"/>
    <x v="0"/>
    <s v="New"/>
    <x v="0"/>
    <s v="Cycling Pack 12L"/>
    <n v="1"/>
    <n v="100.29"/>
    <n v="0.05"/>
    <n v="49.82"/>
    <x v="1699"/>
    <n v="49.82"/>
    <n v="45.455500000000008"/>
    <n v="0.47709537079312103"/>
  </r>
  <r>
    <n v="3299"/>
    <d v="2026-08-23T00:00:00"/>
    <n v="2026"/>
    <x v="7"/>
    <x v="2"/>
    <x v="0"/>
    <x v="9"/>
    <x v="0"/>
    <s v="New"/>
    <x v="1"/>
    <s v="Trail Boots"/>
    <n v="1"/>
    <n v="147.11000000000001"/>
    <n v="0.15"/>
    <n v="79.599999999999994"/>
    <x v="1700"/>
    <n v="79.599999999999994"/>
    <n v="45.443500000000014"/>
    <n v="0.36342152930780097"/>
  </r>
  <r>
    <n v="3398"/>
    <d v="2026-08-23T00:00:00"/>
    <n v="2026"/>
    <x v="7"/>
    <x v="2"/>
    <x v="1"/>
    <x v="12"/>
    <x v="0"/>
    <s v="New"/>
    <x v="1"/>
    <s v="Summit Backpack 45L"/>
    <n v="2"/>
    <n v="156.44999999999999"/>
    <n v="0"/>
    <n v="80.13"/>
    <x v="1701"/>
    <n v="160.26"/>
    <n v="152.63999999999999"/>
    <n v="0.487823585810163"/>
  </r>
  <r>
    <n v="4012"/>
    <d v="2026-08-23T00:00:00"/>
    <n v="2026"/>
    <x v="7"/>
    <x v="2"/>
    <x v="1"/>
    <x v="14"/>
    <x v="0"/>
    <s v="New"/>
    <x v="1"/>
    <s v="Trekking Poles"/>
    <n v="2"/>
    <n v="72.97"/>
    <n v="0"/>
    <n v="33.25"/>
    <x v="1163"/>
    <n v="66.5"/>
    <n v="79.44"/>
    <n v="0.54433328765245992"/>
  </r>
  <r>
    <n v="4064"/>
    <d v="2026-08-23T00:00:00"/>
    <n v="2026"/>
    <x v="7"/>
    <x v="2"/>
    <x v="3"/>
    <x v="7"/>
    <x v="3"/>
    <s v="Returning"/>
    <x v="4"/>
    <s v="Training Mat"/>
    <n v="2"/>
    <n v="51.63"/>
    <n v="0"/>
    <n v="21.39"/>
    <x v="29"/>
    <n v="42.78"/>
    <n v="60.480000000000004"/>
    <n v="0.58570598489250436"/>
  </r>
  <r>
    <n v="4671"/>
    <d v="2026-08-23T00:00:00"/>
    <n v="2026"/>
    <x v="7"/>
    <x v="2"/>
    <x v="1"/>
    <x v="12"/>
    <x v="1"/>
    <s v="Returning"/>
    <x v="0"/>
    <s v="Cycling Pack 12L"/>
    <n v="8"/>
    <n v="100.06"/>
    <n v="0.05"/>
    <n v="49.39"/>
    <x v="1702"/>
    <n v="395.12"/>
    <n v="365.33600000000001"/>
    <n v="0.48041701295012468"/>
  </r>
  <r>
    <n v="1914"/>
    <d v="2026-08-24T00:00:00"/>
    <n v="2026"/>
    <x v="7"/>
    <x v="2"/>
    <x v="3"/>
    <x v="8"/>
    <x v="2"/>
    <s v="Returning"/>
    <x v="3"/>
    <s v="Portable Camp Stove"/>
    <n v="4"/>
    <n v="83.2"/>
    <n v="0"/>
    <n v="39.99"/>
    <x v="1703"/>
    <n v="159.96"/>
    <n v="172.84"/>
    <n v="0.5193509615384615"/>
  </r>
  <r>
    <n v="1973"/>
    <d v="2026-08-24T00:00:00"/>
    <n v="2026"/>
    <x v="7"/>
    <x v="2"/>
    <x v="0"/>
    <x v="0"/>
    <x v="0"/>
    <s v="New"/>
    <x v="4"/>
    <s v="Training Mat"/>
    <n v="3"/>
    <n v="51.29"/>
    <n v="0"/>
    <n v="22.08"/>
    <x v="1704"/>
    <n v="66.239999999999995"/>
    <n v="87.63000000000001"/>
    <n v="0.56950672645739919"/>
  </r>
  <r>
    <n v="2564"/>
    <d v="2026-08-24T00:00:00"/>
    <n v="2026"/>
    <x v="7"/>
    <x v="2"/>
    <x v="2"/>
    <x v="3"/>
    <x v="0"/>
    <s v="Returning"/>
    <x v="3"/>
    <s v="Trail Tent 2P"/>
    <n v="1"/>
    <n v="200.2"/>
    <n v="0"/>
    <n v="103.38"/>
    <x v="1705"/>
    <n v="103.38"/>
    <n v="96.82"/>
    <n v="0.48361638361638359"/>
  </r>
  <r>
    <n v="2791"/>
    <d v="2026-08-24T00:00:00"/>
    <n v="2026"/>
    <x v="7"/>
    <x v="2"/>
    <x v="0"/>
    <x v="15"/>
    <x v="2"/>
    <s v="Business"/>
    <x v="4"/>
    <s v="Recovery Roller"/>
    <n v="2"/>
    <n v="36.869999999999997"/>
    <n v="0"/>
    <n v="13.71"/>
    <x v="1706"/>
    <n v="27.42"/>
    <n v="46.319999999999993"/>
    <n v="0.62815296989422287"/>
  </r>
  <r>
    <n v="3559"/>
    <d v="2026-08-24T00:00:00"/>
    <n v="2026"/>
    <x v="7"/>
    <x v="2"/>
    <x v="3"/>
    <x v="8"/>
    <x v="0"/>
    <s v="Returning"/>
    <x v="4"/>
    <s v="Recovery Roller"/>
    <n v="1"/>
    <n v="36.28"/>
    <n v="0.1"/>
    <n v="14.16"/>
    <x v="1111"/>
    <n v="14.16"/>
    <n v="18.492000000000001"/>
    <n v="0.56633590591694227"/>
  </r>
  <r>
    <n v="3839"/>
    <d v="2026-08-24T00:00:00"/>
    <n v="2026"/>
    <x v="7"/>
    <x v="2"/>
    <x v="0"/>
    <x v="15"/>
    <x v="3"/>
    <s v="Returning"/>
    <x v="1"/>
    <s v="Hiking Daypack 20L"/>
    <n v="2"/>
    <n v="93.88"/>
    <n v="0.05"/>
    <n v="46.57"/>
    <x v="1707"/>
    <n v="93.14"/>
    <n v="85.231999999999985"/>
    <n v="0.47783284371986628"/>
  </r>
  <r>
    <n v="4133"/>
    <d v="2026-08-24T00:00:00"/>
    <n v="2026"/>
    <x v="7"/>
    <x v="2"/>
    <x v="3"/>
    <x v="4"/>
    <x v="0"/>
    <s v="New"/>
    <x v="3"/>
    <s v="Trail Tent 2P"/>
    <n v="1"/>
    <n v="192.67"/>
    <n v="0.05"/>
    <n v="101.04"/>
    <x v="1619"/>
    <n v="101.04"/>
    <n v="81.996499999999983"/>
    <n v="0.44797895501716867"/>
  </r>
  <r>
    <n v="4765"/>
    <d v="2026-08-24T00:00:00"/>
    <n v="2026"/>
    <x v="7"/>
    <x v="2"/>
    <x v="0"/>
    <x v="15"/>
    <x v="0"/>
    <s v="New"/>
    <x v="0"/>
    <s v="Commuter Helmet"/>
    <n v="1"/>
    <n v="80.099999999999994"/>
    <n v="0.05"/>
    <n v="43.49"/>
    <x v="1708"/>
    <n v="43.49"/>
    <n v="32.604999999999983"/>
    <n v="0.42847756094355727"/>
  </r>
  <r>
    <n v="1868"/>
    <d v="2026-08-25T00:00:00"/>
    <n v="2026"/>
    <x v="7"/>
    <x v="2"/>
    <x v="3"/>
    <x v="8"/>
    <x v="3"/>
    <s v="Returning"/>
    <x v="1"/>
    <s v="Trail Boots"/>
    <n v="1"/>
    <n v="145.02000000000001"/>
    <n v="0"/>
    <n v="78.959999999999994"/>
    <x v="1709"/>
    <n v="78.959999999999994"/>
    <n v="66.060000000000016"/>
    <n v="0.4555233760860572"/>
  </r>
  <r>
    <n v="987"/>
    <d v="2026-08-26T00:00:00"/>
    <n v="2026"/>
    <x v="7"/>
    <x v="2"/>
    <x v="1"/>
    <x v="11"/>
    <x v="3"/>
    <s v="Returning"/>
    <x v="2"/>
    <s v="Insulated Bottle"/>
    <n v="1"/>
    <n v="37"/>
    <n v="0.15"/>
    <n v="13.68"/>
    <x v="1710"/>
    <n v="13.68"/>
    <n v="17.77"/>
    <n v="0.56502384737678857"/>
  </r>
  <r>
    <n v="2503"/>
    <d v="2026-08-26T00:00:00"/>
    <n v="2026"/>
    <x v="7"/>
    <x v="2"/>
    <x v="1"/>
    <x v="6"/>
    <x v="0"/>
    <s v="Returning"/>
    <x v="0"/>
    <s v="Trail Bike Light"/>
    <n v="2"/>
    <n v="50.02"/>
    <n v="0"/>
    <n v="21.99"/>
    <x v="1711"/>
    <n v="43.98"/>
    <n v="56.060000000000009"/>
    <n v="0.56037584966013598"/>
  </r>
  <r>
    <n v="4928"/>
    <d v="2026-08-26T00:00:00"/>
    <n v="2026"/>
    <x v="7"/>
    <x v="2"/>
    <x v="1"/>
    <x v="11"/>
    <x v="2"/>
    <s v="Returning"/>
    <x v="4"/>
    <s v="Recovery Roller"/>
    <n v="2"/>
    <n v="35.950000000000003"/>
    <n v="0.05"/>
    <n v="13.93"/>
    <x v="1712"/>
    <n v="27.86"/>
    <n v="40.445000000000007"/>
    <n v="0.59212356342873884"/>
  </r>
  <r>
    <n v="852"/>
    <d v="2026-08-27T00:00:00"/>
    <n v="2026"/>
    <x v="7"/>
    <x v="2"/>
    <x v="0"/>
    <x v="9"/>
    <x v="0"/>
    <s v="New"/>
    <x v="2"/>
    <s v="Packing Cube Set"/>
    <n v="3"/>
    <n v="45.84"/>
    <n v="0.15"/>
    <n v="17.899999999999999"/>
    <x v="1713"/>
    <n v="53.699999999999996"/>
    <n v="63.192000000000014"/>
    <n v="0.54060158094651478"/>
  </r>
  <r>
    <n v="2188"/>
    <d v="2026-08-27T00:00:00"/>
    <n v="2026"/>
    <x v="7"/>
    <x v="2"/>
    <x v="1"/>
    <x v="6"/>
    <x v="0"/>
    <s v="New"/>
    <x v="3"/>
    <s v="Portable Camp Stove"/>
    <n v="1"/>
    <n v="83.23"/>
    <n v="0.1"/>
    <n v="40.229999999999997"/>
    <x v="1714"/>
    <n v="40.229999999999997"/>
    <n v="34.677000000000014"/>
    <n v="0.46293403820737727"/>
  </r>
  <r>
    <n v="2574"/>
    <d v="2026-08-27T00:00:00"/>
    <n v="2026"/>
    <x v="7"/>
    <x v="2"/>
    <x v="0"/>
    <x v="9"/>
    <x v="2"/>
    <s v="New"/>
    <x v="0"/>
    <s v="Cycling Pack 12L"/>
    <n v="1"/>
    <n v="104.33"/>
    <n v="0.1"/>
    <n v="49.86"/>
    <x v="1715"/>
    <n v="49.86"/>
    <n v="44.037000000000006"/>
    <n v="0.46899261957251032"/>
  </r>
  <r>
    <n v="2942"/>
    <d v="2026-08-27T00:00:00"/>
    <n v="2026"/>
    <x v="7"/>
    <x v="2"/>
    <x v="1"/>
    <x v="6"/>
    <x v="0"/>
    <s v="New"/>
    <x v="1"/>
    <s v="Summit Backpack 45L"/>
    <n v="1"/>
    <n v="156.94999999999999"/>
    <n v="0"/>
    <n v="80.41"/>
    <x v="1716"/>
    <n v="80.41"/>
    <n v="76.539999999999992"/>
    <n v="0.48767123287671232"/>
  </r>
  <r>
    <n v="3211"/>
    <d v="2026-08-27T00:00:00"/>
    <n v="2026"/>
    <x v="7"/>
    <x v="2"/>
    <x v="1"/>
    <x v="14"/>
    <x v="2"/>
    <s v="Business"/>
    <x v="0"/>
    <s v="Compact Repair Kit"/>
    <n v="3"/>
    <n v="41.33"/>
    <n v="0.05"/>
    <n v="17"/>
    <x v="282"/>
    <n v="51"/>
    <n v="66.790499999999994"/>
    <n v="0.56702790123142355"/>
  </r>
  <r>
    <n v="3306"/>
    <d v="2026-08-27T00:00:00"/>
    <n v="2026"/>
    <x v="7"/>
    <x v="2"/>
    <x v="0"/>
    <x v="15"/>
    <x v="0"/>
    <s v="Business"/>
    <x v="2"/>
    <s v="Insulated Bottle"/>
    <n v="1"/>
    <n v="35.590000000000003"/>
    <n v="0"/>
    <n v="13.66"/>
    <x v="1717"/>
    <n v="13.66"/>
    <n v="21.930000000000003"/>
    <n v="0.61618432143860635"/>
  </r>
  <r>
    <n v="3837"/>
    <d v="2026-08-27T00:00:00"/>
    <n v="2026"/>
    <x v="7"/>
    <x v="2"/>
    <x v="3"/>
    <x v="8"/>
    <x v="0"/>
    <s v="Returning"/>
    <x v="3"/>
    <s v="Alpine Tent 4P"/>
    <n v="2"/>
    <n v="335.87"/>
    <n v="0.1"/>
    <n v="196.54"/>
    <x v="1718"/>
    <n v="393.08"/>
    <n v="211.48600000000005"/>
    <n v="0.34981457773014035"/>
  </r>
  <r>
    <n v="4169"/>
    <d v="2026-08-27T00:00:00"/>
    <n v="2026"/>
    <x v="7"/>
    <x v="2"/>
    <x v="3"/>
    <x v="13"/>
    <x v="0"/>
    <s v="New"/>
    <x v="4"/>
    <s v="Training Mat"/>
    <n v="1"/>
    <n v="50.7"/>
    <n v="0.05"/>
    <n v="21.65"/>
    <x v="491"/>
    <n v="21.65"/>
    <n v="26.515000000000001"/>
    <n v="0.55050347762898377"/>
  </r>
  <r>
    <n v="4452"/>
    <d v="2026-08-27T00:00:00"/>
    <n v="2026"/>
    <x v="7"/>
    <x v="2"/>
    <x v="2"/>
    <x v="2"/>
    <x v="3"/>
    <s v="New"/>
    <x v="1"/>
    <s v="Summit Backpack 45L"/>
    <n v="3"/>
    <n v="152.76"/>
    <n v="0.1"/>
    <n v="77.36"/>
    <x v="1719"/>
    <n v="232.07999999999998"/>
    <n v="180.37200000000001"/>
    <n v="0.43731634226528182"/>
  </r>
  <r>
    <n v="4740"/>
    <d v="2026-08-27T00:00:00"/>
    <n v="2026"/>
    <x v="7"/>
    <x v="2"/>
    <x v="0"/>
    <x v="15"/>
    <x v="1"/>
    <s v="Returning"/>
    <x v="1"/>
    <s v="Trekking Poles"/>
    <n v="5"/>
    <n v="72.78"/>
    <n v="0.1"/>
    <n v="33.25"/>
    <x v="1720"/>
    <n v="166.25"/>
    <n v="161.26"/>
    <n v="0.49238191200268694"/>
  </r>
  <r>
    <n v="5000"/>
    <d v="2026-08-27T00:00:00"/>
    <n v="2026"/>
    <x v="7"/>
    <x v="2"/>
    <x v="1"/>
    <x v="12"/>
    <x v="3"/>
    <s v="New"/>
    <x v="2"/>
    <s v="Insulated Bottle"/>
    <n v="2"/>
    <n v="37"/>
    <n v="0"/>
    <n v="13.83"/>
    <x v="1721"/>
    <n v="27.66"/>
    <n v="46.34"/>
    <n v="0.62621621621621626"/>
  </r>
  <r>
    <n v="5058"/>
    <d v="2026-08-27T00:00:00"/>
    <n v="2026"/>
    <x v="7"/>
    <x v="2"/>
    <x v="1"/>
    <x v="11"/>
    <x v="1"/>
    <s v="Business"/>
    <x v="0"/>
    <s v="Compact Repair Kit"/>
    <n v="6"/>
    <n v="41.33"/>
    <n v="0.2"/>
    <n v="17.02"/>
    <x v="1722"/>
    <n v="102.12"/>
    <n v="96.26400000000001"/>
    <n v="0.48524074522138883"/>
  </r>
  <r>
    <n v="496"/>
    <d v="2026-08-28T00:00:00"/>
    <n v="2026"/>
    <x v="7"/>
    <x v="2"/>
    <x v="0"/>
    <x v="15"/>
    <x v="2"/>
    <s v="Returning"/>
    <x v="4"/>
    <s v="Recovery Roller"/>
    <n v="1"/>
    <n v="37.020000000000003"/>
    <n v="0"/>
    <n v="13.64"/>
    <x v="1723"/>
    <n v="13.64"/>
    <n v="23.380000000000003"/>
    <n v="0.63155051323608857"/>
  </r>
  <r>
    <n v="1343"/>
    <d v="2026-08-28T00:00:00"/>
    <n v="2026"/>
    <x v="7"/>
    <x v="2"/>
    <x v="3"/>
    <x v="8"/>
    <x v="0"/>
    <s v="New"/>
    <x v="3"/>
    <s v="Portable Camp Stove"/>
    <n v="1"/>
    <n v="81.06"/>
    <n v="0"/>
    <n v="38.43"/>
    <x v="1724"/>
    <n v="38.43"/>
    <n v="42.63"/>
    <n v="0.52590673575129532"/>
  </r>
  <r>
    <n v="1455"/>
    <d v="2026-08-28T00:00:00"/>
    <n v="2026"/>
    <x v="7"/>
    <x v="2"/>
    <x v="2"/>
    <x v="2"/>
    <x v="0"/>
    <s v="New"/>
    <x v="0"/>
    <s v="Trail Bike Light"/>
    <n v="2"/>
    <n v="51.91"/>
    <n v="0"/>
    <n v="21.94"/>
    <x v="1725"/>
    <n v="43.88"/>
    <n v="59.939999999999991"/>
    <n v="0.57734540550953573"/>
  </r>
  <r>
    <n v="1632"/>
    <d v="2026-08-28T00:00:00"/>
    <n v="2026"/>
    <x v="7"/>
    <x v="2"/>
    <x v="3"/>
    <x v="7"/>
    <x v="3"/>
    <s v="New"/>
    <x v="2"/>
    <s v="Insulated Bottle"/>
    <n v="1"/>
    <n v="35.700000000000003"/>
    <n v="0.05"/>
    <n v="13.45"/>
    <x v="432"/>
    <n v="13.45"/>
    <n v="20.465"/>
    <n v="0.60342031549461894"/>
  </r>
  <r>
    <n v="1817"/>
    <d v="2026-08-28T00:00:00"/>
    <n v="2026"/>
    <x v="7"/>
    <x v="2"/>
    <x v="0"/>
    <x v="9"/>
    <x v="2"/>
    <s v="New"/>
    <x v="4"/>
    <s v="Recovery Roller"/>
    <n v="1"/>
    <n v="36.590000000000003"/>
    <n v="0.05"/>
    <n v="14.15"/>
    <x v="1726"/>
    <n v="14.15"/>
    <n v="20.610500000000002"/>
    <n v="0.59292875534011313"/>
  </r>
  <r>
    <n v="2993"/>
    <d v="2026-08-28T00:00:00"/>
    <n v="2026"/>
    <x v="7"/>
    <x v="2"/>
    <x v="1"/>
    <x v="12"/>
    <x v="1"/>
    <s v="Business"/>
    <x v="2"/>
    <s v="Insulated Bottle"/>
    <n v="3"/>
    <n v="35.520000000000003"/>
    <n v="0.1"/>
    <n v="13.78"/>
    <x v="1727"/>
    <n v="41.339999999999996"/>
    <n v="54.564000000000014"/>
    <n v="0.56894394394394399"/>
  </r>
  <r>
    <n v="4676"/>
    <d v="2026-08-28T00:00:00"/>
    <n v="2026"/>
    <x v="7"/>
    <x v="2"/>
    <x v="3"/>
    <x v="13"/>
    <x v="2"/>
    <s v="New"/>
    <x v="0"/>
    <s v="Commuter Helmet"/>
    <n v="2"/>
    <n v="81.88"/>
    <n v="0.1"/>
    <n v="42.87"/>
    <x v="1728"/>
    <n v="85.74"/>
    <n v="61.643999999999991"/>
    <n v="0.41825435596808336"/>
  </r>
  <r>
    <n v="5105"/>
    <d v="2026-08-28T00:00:00"/>
    <n v="2026"/>
    <x v="7"/>
    <x v="2"/>
    <x v="3"/>
    <x v="7"/>
    <x v="0"/>
    <s v="Business"/>
    <x v="2"/>
    <s v="Packing Cube Set"/>
    <n v="4"/>
    <n v="46.54"/>
    <n v="0"/>
    <n v="18.86"/>
    <x v="1729"/>
    <n v="75.44"/>
    <n v="110.72"/>
    <n v="0.5947571981091534"/>
  </r>
  <r>
    <n v="223"/>
    <d v="2026-08-29T00:00:00"/>
    <n v="2026"/>
    <x v="7"/>
    <x v="2"/>
    <x v="2"/>
    <x v="2"/>
    <x v="2"/>
    <s v="Returning"/>
    <x v="4"/>
    <s v="Training Mat"/>
    <n v="1"/>
    <n v="49.79"/>
    <n v="0"/>
    <n v="21.43"/>
    <x v="1730"/>
    <n v="21.43"/>
    <n v="28.36"/>
    <n v="0.56959228760795344"/>
  </r>
  <r>
    <n v="1023"/>
    <d v="2026-08-29T00:00:00"/>
    <n v="2026"/>
    <x v="7"/>
    <x v="2"/>
    <x v="2"/>
    <x v="3"/>
    <x v="0"/>
    <s v="New"/>
    <x v="1"/>
    <s v="Hiking Daypack 20L"/>
    <n v="6"/>
    <n v="90.19"/>
    <n v="0"/>
    <n v="45.61"/>
    <x v="1731"/>
    <n v="273.65999999999997"/>
    <n v="267.48"/>
    <n v="0.4942898325756736"/>
  </r>
  <r>
    <n v="1694"/>
    <d v="2026-08-29T00:00:00"/>
    <n v="2026"/>
    <x v="7"/>
    <x v="2"/>
    <x v="1"/>
    <x v="12"/>
    <x v="0"/>
    <s v="New"/>
    <x v="1"/>
    <s v="Trekking Poles"/>
    <n v="1"/>
    <n v="70.38"/>
    <n v="0.15"/>
    <n v="32.64"/>
    <x v="1732"/>
    <n v="32.64"/>
    <n v="27.182999999999993"/>
    <n v="0.45439045183290699"/>
  </r>
  <r>
    <n v="2006"/>
    <d v="2026-08-29T00:00:00"/>
    <n v="2026"/>
    <x v="7"/>
    <x v="2"/>
    <x v="3"/>
    <x v="13"/>
    <x v="0"/>
    <s v="New"/>
    <x v="2"/>
    <s v="Packing Cube Set"/>
    <n v="1"/>
    <n v="46.43"/>
    <n v="0"/>
    <n v="18.2"/>
    <x v="1733"/>
    <n v="18.2"/>
    <n v="28.23"/>
    <n v="0.60801206116734874"/>
  </r>
  <r>
    <n v="3026"/>
    <d v="2026-08-29T00:00:00"/>
    <n v="2026"/>
    <x v="7"/>
    <x v="2"/>
    <x v="0"/>
    <x v="0"/>
    <x v="0"/>
    <s v="New"/>
    <x v="3"/>
    <s v="Trail Tent 2P"/>
    <n v="1"/>
    <n v="194.75"/>
    <n v="0.05"/>
    <n v="105.94"/>
    <x v="1734"/>
    <n v="105.94"/>
    <n v="79.072499999999991"/>
    <n v="0.42739004121343149"/>
  </r>
  <r>
    <n v="3057"/>
    <d v="2026-08-29T00:00:00"/>
    <n v="2026"/>
    <x v="7"/>
    <x v="2"/>
    <x v="1"/>
    <x v="14"/>
    <x v="2"/>
    <s v="Returning"/>
    <x v="1"/>
    <s v="Trail Boots"/>
    <n v="2"/>
    <n v="142.16"/>
    <n v="0"/>
    <n v="79.36"/>
    <x v="1735"/>
    <n v="158.72"/>
    <n v="125.6"/>
    <n v="0.44175576814856499"/>
  </r>
  <r>
    <n v="3112"/>
    <d v="2026-08-29T00:00:00"/>
    <n v="2026"/>
    <x v="7"/>
    <x v="2"/>
    <x v="3"/>
    <x v="8"/>
    <x v="0"/>
    <s v="Business"/>
    <x v="2"/>
    <s v="Packing Cube Set"/>
    <n v="2"/>
    <n v="47.69"/>
    <n v="0.05"/>
    <n v="18.8"/>
    <x v="1736"/>
    <n v="37.6"/>
    <n v="53.010999999999989"/>
    <n v="0.58503934400900548"/>
  </r>
  <r>
    <n v="3137"/>
    <d v="2026-08-29T00:00:00"/>
    <n v="2026"/>
    <x v="7"/>
    <x v="2"/>
    <x v="2"/>
    <x v="5"/>
    <x v="2"/>
    <s v="New"/>
    <x v="2"/>
    <s v="Travel Backpack 35L"/>
    <n v="3"/>
    <n v="164.51"/>
    <n v="0"/>
    <n v="86.76"/>
    <x v="1737"/>
    <n v="260.28000000000003"/>
    <n v="233.24999999999994"/>
    <n v="0.47261564646526039"/>
  </r>
  <r>
    <n v="3983"/>
    <d v="2026-08-29T00:00:00"/>
    <n v="2026"/>
    <x v="7"/>
    <x v="2"/>
    <x v="2"/>
    <x v="2"/>
    <x v="3"/>
    <s v="Business"/>
    <x v="3"/>
    <s v="Trail Tent 2P"/>
    <n v="2"/>
    <n v="194.71"/>
    <n v="0.1"/>
    <n v="105.57"/>
    <x v="1738"/>
    <n v="211.14"/>
    <n v="139.33800000000002"/>
    <n v="0.39756561039494637"/>
  </r>
  <r>
    <n v="4016"/>
    <d v="2026-08-29T00:00:00"/>
    <n v="2026"/>
    <x v="7"/>
    <x v="2"/>
    <x v="3"/>
    <x v="13"/>
    <x v="1"/>
    <s v="Business"/>
    <x v="1"/>
    <s v="Trail Boots"/>
    <n v="5"/>
    <n v="145.24"/>
    <n v="0.15"/>
    <n v="77.69"/>
    <x v="1739"/>
    <n v="388.45"/>
    <n v="228.82"/>
    <n v="0.37069677774717708"/>
  </r>
  <r>
    <n v="4340"/>
    <d v="2026-08-29T00:00:00"/>
    <n v="2026"/>
    <x v="7"/>
    <x v="2"/>
    <x v="3"/>
    <x v="8"/>
    <x v="0"/>
    <s v="New"/>
    <x v="2"/>
    <s v="Insulated Bottle"/>
    <n v="2"/>
    <n v="35.6"/>
    <n v="0.15"/>
    <n v="13.67"/>
    <x v="1740"/>
    <n v="27.34"/>
    <n v="33.180000000000007"/>
    <n v="0.54824851288830145"/>
  </r>
  <r>
    <n v="4640"/>
    <d v="2026-08-29T00:00:00"/>
    <n v="2026"/>
    <x v="7"/>
    <x v="2"/>
    <x v="0"/>
    <x v="15"/>
    <x v="0"/>
    <s v="New"/>
    <x v="4"/>
    <s v="Resistance Band Set"/>
    <n v="2"/>
    <n v="41.05"/>
    <n v="0.05"/>
    <n v="14.47"/>
    <x v="1741"/>
    <n v="28.94"/>
    <n v="49.054999999999993"/>
    <n v="0.62895057375472785"/>
  </r>
  <r>
    <n v="4733"/>
    <d v="2026-08-29T00:00:00"/>
    <n v="2026"/>
    <x v="7"/>
    <x v="2"/>
    <x v="2"/>
    <x v="2"/>
    <x v="0"/>
    <s v="New"/>
    <x v="1"/>
    <s v="Summit Backpack 45L"/>
    <n v="2"/>
    <n v="153.63999999999999"/>
    <n v="0.05"/>
    <n v="77.709999999999994"/>
    <x v="1742"/>
    <n v="155.41999999999999"/>
    <n v="136.49599999999995"/>
    <n v="0.46758656599843784"/>
  </r>
  <r>
    <n v="4827"/>
    <d v="2026-08-29T00:00:00"/>
    <n v="2026"/>
    <x v="7"/>
    <x v="2"/>
    <x v="2"/>
    <x v="2"/>
    <x v="0"/>
    <s v="Returning"/>
    <x v="2"/>
    <s v="Insulated Bottle"/>
    <n v="5"/>
    <n v="36.700000000000003"/>
    <n v="0"/>
    <n v="13.45"/>
    <x v="1743"/>
    <n v="67.25"/>
    <n v="116.25"/>
    <n v="0.63351498637602177"/>
  </r>
  <r>
    <n v="5180"/>
    <d v="2026-08-29T00:00:00"/>
    <n v="2026"/>
    <x v="7"/>
    <x v="2"/>
    <x v="0"/>
    <x v="15"/>
    <x v="1"/>
    <s v="Business"/>
    <x v="3"/>
    <s v="Compact Sleeping Bag"/>
    <n v="8"/>
    <n v="124"/>
    <n v="0.1"/>
    <n v="61.85"/>
    <x v="1744"/>
    <n v="494.8"/>
    <n v="398.00000000000006"/>
    <n v="0.44578853046594985"/>
  </r>
  <r>
    <n v="121"/>
    <d v="2026-08-30T00:00:00"/>
    <n v="2026"/>
    <x v="7"/>
    <x v="2"/>
    <x v="1"/>
    <x v="1"/>
    <x v="3"/>
    <s v="New"/>
    <x v="0"/>
    <s v="Commuter Helmet"/>
    <n v="1"/>
    <n v="81.23"/>
    <n v="0.1"/>
    <n v="42.65"/>
    <x v="1745"/>
    <n v="42.65"/>
    <n v="30.457000000000001"/>
    <n v="0.41660853269864723"/>
  </r>
  <r>
    <n v="618"/>
    <d v="2026-08-30T00:00:00"/>
    <n v="2026"/>
    <x v="7"/>
    <x v="2"/>
    <x v="1"/>
    <x v="12"/>
    <x v="0"/>
    <s v="Business"/>
    <x v="0"/>
    <s v="Compact Repair Kit"/>
    <n v="2"/>
    <n v="41.06"/>
    <n v="0.05"/>
    <n v="16.559999999999999"/>
    <x v="1746"/>
    <n v="33.119999999999997"/>
    <n v="44.893999999999998"/>
    <n v="0.5754608147255621"/>
  </r>
  <r>
    <n v="2860"/>
    <d v="2026-08-30T00:00:00"/>
    <n v="2026"/>
    <x v="7"/>
    <x v="2"/>
    <x v="3"/>
    <x v="7"/>
    <x v="3"/>
    <s v="Returning"/>
    <x v="1"/>
    <s v="Trail Boots"/>
    <n v="1"/>
    <n v="143.49"/>
    <n v="0.1"/>
    <n v="80.72"/>
    <x v="1747"/>
    <n v="80.72"/>
    <n v="48.421000000000021"/>
    <n v="0.3749467636149636"/>
  </r>
  <r>
    <n v="3768"/>
    <d v="2026-08-30T00:00:00"/>
    <n v="2026"/>
    <x v="7"/>
    <x v="2"/>
    <x v="2"/>
    <x v="3"/>
    <x v="2"/>
    <s v="New"/>
    <x v="1"/>
    <s v="Trail Boots"/>
    <n v="1"/>
    <n v="143.38"/>
    <n v="0"/>
    <n v="78.37"/>
    <x v="1748"/>
    <n v="78.37"/>
    <n v="65.009999999999991"/>
    <n v="0.45341051750592826"/>
  </r>
  <r>
    <n v="3987"/>
    <d v="2026-08-30T00:00:00"/>
    <n v="2026"/>
    <x v="7"/>
    <x v="2"/>
    <x v="1"/>
    <x v="12"/>
    <x v="3"/>
    <s v="Business"/>
    <x v="1"/>
    <s v="Trail Boots"/>
    <n v="1"/>
    <n v="144.54"/>
    <n v="0"/>
    <n v="78.77"/>
    <x v="1749"/>
    <n v="78.77"/>
    <n v="65.77"/>
    <n v="0.45502974955029751"/>
  </r>
  <r>
    <n v="4990"/>
    <d v="2026-08-30T00:00:00"/>
    <n v="2026"/>
    <x v="7"/>
    <x v="2"/>
    <x v="3"/>
    <x v="8"/>
    <x v="3"/>
    <s v="Returning"/>
    <x v="4"/>
    <s v="Resistance Band Set"/>
    <n v="1"/>
    <n v="40.92"/>
    <n v="0.1"/>
    <n v="14.94"/>
    <x v="1750"/>
    <n v="14.94"/>
    <n v="21.888000000000005"/>
    <n v="0.59433040078201382"/>
  </r>
  <r>
    <n v="348"/>
    <d v="2026-08-31T00:00:00"/>
    <n v="2026"/>
    <x v="7"/>
    <x v="2"/>
    <x v="1"/>
    <x v="12"/>
    <x v="1"/>
    <s v="Business"/>
    <x v="1"/>
    <s v="Summit Backpack 45L"/>
    <n v="5"/>
    <n v="151.21"/>
    <n v="0.15"/>
    <n v="77.12"/>
    <x v="1751"/>
    <n v="385.6"/>
    <n v="257.04250000000002"/>
    <n v="0.39997743691087967"/>
  </r>
  <r>
    <n v="1642"/>
    <d v="2026-08-31T00:00:00"/>
    <n v="2026"/>
    <x v="7"/>
    <x v="2"/>
    <x v="3"/>
    <x v="8"/>
    <x v="3"/>
    <s v="New"/>
    <x v="4"/>
    <s v="Resistance Band Set"/>
    <n v="1"/>
    <n v="40.770000000000003"/>
    <n v="0"/>
    <n v="15.13"/>
    <x v="1752"/>
    <n v="15.13"/>
    <n v="25.64"/>
    <n v="0.62889379445670834"/>
  </r>
  <r>
    <n v="2146"/>
    <d v="2026-08-31T00:00:00"/>
    <n v="2026"/>
    <x v="7"/>
    <x v="2"/>
    <x v="0"/>
    <x v="0"/>
    <x v="3"/>
    <s v="New"/>
    <x v="4"/>
    <s v="Recovery Roller"/>
    <n v="1"/>
    <n v="35.47"/>
    <n v="0.05"/>
    <n v="14.1"/>
    <x v="1753"/>
    <n v="14.1"/>
    <n v="19.596499999999999"/>
    <n v="0.58155891561438122"/>
  </r>
  <r>
    <n v="2629"/>
    <d v="2026-08-31T00:00:00"/>
    <n v="2026"/>
    <x v="7"/>
    <x v="2"/>
    <x v="3"/>
    <x v="8"/>
    <x v="0"/>
    <s v="Returning"/>
    <x v="0"/>
    <s v="Commuter Helmet"/>
    <n v="1"/>
    <n v="81.72"/>
    <n v="0"/>
    <n v="42.38"/>
    <x v="1032"/>
    <n v="42.38"/>
    <n v="39.339999999999996"/>
    <n v="0.48139990210474787"/>
  </r>
  <r>
    <n v="2870"/>
    <d v="2026-08-31T00:00:00"/>
    <n v="2026"/>
    <x v="7"/>
    <x v="2"/>
    <x v="3"/>
    <x v="7"/>
    <x v="0"/>
    <s v="New"/>
    <x v="2"/>
    <s v="Packing Cube Set"/>
    <n v="1"/>
    <n v="45.84"/>
    <n v="0"/>
    <n v="17.84"/>
    <x v="412"/>
    <n v="17.84"/>
    <n v="28.000000000000004"/>
    <n v="0.61082024432809778"/>
  </r>
  <r>
    <n v="2975"/>
    <d v="2026-08-31T00:00:00"/>
    <n v="2026"/>
    <x v="7"/>
    <x v="2"/>
    <x v="1"/>
    <x v="12"/>
    <x v="0"/>
    <s v="New"/>
    <x v="2"/>
    <s v="Packing Cube Set"/>
    <n v="1"/>
    <n v="46.59"/>
    <n v="0"/>
    <n v="18.47"/>
    <x v="1754"/>
    <n v="18.47"/>
    <n v="28.120000000000005"/>
    <n v="0.60356299635114841"/>
  </r>
  <r>
    <n v="3163"/>
    <d v="2026-08-31T00:00:00"/>
    <n v="2026"/>
    <x v="7"/>
    <x v="2"/>
    <x v="0"/>
    <x v="15"/>
    <x v="2"/>
    <s v="Business"/>
    <x v="1"/>
    <s v="Trekking Poles"/>
    <n v="1"/>
    <n v="69.959999999999994"/>
    <n v="0"/>
    <n v="32.340000000000003"/>
    <x v="1755"/>
    <n v="32.340000000000003"/>
    <n v="37.61999999999999"/>
    <n v="0.53773584905660365"/>
  </r>
  <r>
    <n v="94"/>
    <d v="2026-09-01T00:00:00"/>
    <n v="2026"/>
    <x v="8"/>
    <x v="2"/>
    <x v="1"/>
    <x v="6"/>
    <x v="2"/>
    <s v="Returning"/>
    <x v="0"/>
    <s v="Trail Bike Light"/>
    <n v="5"/>
    <n v="50.76"/>
    <n v="0"/>
    <n v="22.89"/>
    <x v="1756"/>
    <n v="114.45"/>
    <n v="139.34999999999997"/>
    <n v="0.54905437352245856"/>
  </r>
  <r>
    <n v="271"/>
    <d v="2026-09-01T00:00:00"/>
    <n v="2026"/>
    <x v="8"/>
    <x v="2"/>
    <x v="1"/>
    <x v="12"/>
    <x v="3"/>
    <s v="Returning"/>
    <x v="1"/>
    <s v="Hiking Daypack 20L"/>
    <n v="1"/>
    <n v="94.29"/>
    <n v="0.1"/>
    <n v="45.12"/>
    <x v="1757"/>
    <n v="45.12"/>
    <n v="39.741000000000007"/>
    <n v="0.46830699614663984"/>
  </r>
  <r>
    <n v="1481"/>
    <d v="2026-09-01T00:00:00"/>
    <n v="2026"/>
    <x v="8"/>
    <x v="2"/>
    <x v="1"/>
    <x v="12"/>
    <x v="1"/>
    <s v="Business"/>
    <x v="0"/>
    <s v="Commuter Helmet"/>
    <n v="6"/>
    <n v="81.430000000000007"/>
    <n v="0.05"/>
    <n v="42.24"/>
    <x v="1758"/>
    <n v="253.44"/>
    <n v="210.71100000000001"/>
    <n v="0.45397079829624415"/>
  </r>
  <r>
    <n v="1663"/>
    <d v="2026-09-01T00:00:00"/>
    <n v="2026"/>
    <x v="8"/>
    <x v="2"/>
    <x v="2"/>
    <x v="5"/>
    <x v="0"/>
    <s v="Returning"/>
    <x v="2"/>
    <s v="Packing Cube Set"/>
    <n v="1"/>
    <n v="45.54"/>
    <n v="0.1"/>
    <n v="18.440000000000001"/>
    <x v="1759"/>
    <n v="18.440000000000001"/>
    <n v="22.545999999999996"/>
    <n v="0.5500902747279558"/>
  </r>
  <r>
    <n v="2866"/>
    <d v="2026-09-01T00:00:00"/>
    <n v="2026"/>
    <x v="8"/>
    <x v="2"/>
    <x v="0"/>
    <x v="15"/>
    <x v="3"/>
    <s v="Returning"/>
    <x v="1"/>
    <s v="Summit Backpack 45L"/>
    <n v="2"/>
    <n v="156.63999999999999"/>
    <n v="0.1"/>
    <n v="80.09"/>
    <x v="1760"/>
    <n v="160.18"/>
    <n v="121.77199999999999"/>
    <n v="0.43188911587787987"/>
  </r>
  <r>
    <n v="3288"/>
    <d v="2026-09-01T00:00:00"/>
    <n v="2026"/>
    <x v="8"/>
    <x v="2"/>
    <x v="3"/>
    <x v="7"/>
    <x v="3"/>
    <s v="Business"/>
    <x v="1"/>
    <s v="Trekking Poles"/>
    <n v="1"/>
    <n v="72.81"/>
    <n v="0"/>
    <n v="32.299999999999997"/>
    <x v="1761"/>
    <n v="32.299999999999997"/>
    <n v="40.510000000000005"/>
    <n v="0.55637961818431536"/>
  </r>
  <r>
    <n v="3426"/>
    <d v="2026-09-01T00:00:00"/>
    <n v="2026"/>
    <x v="8"/>
    <x v="2"/>
    <x v="1"/>
    <x v="11"/>
    <x v="2"/>
    <s v="New"/>
    <x v="3"/>
    <s v="Portable Camp Stove"/>
    <n v="6"/>
    <n v="80.319999999999993"/>
    <n v="0"/>
    <n v="38.42"/>
    <x v="1762"/>
    <n v="230.52"/>
    <n v="251.39999999999995"/>
    <n v="0.52166334661354574"/>
  </r>
  <r>
    <n v="4826"/>
    <d v="2026-09-01T00:00:00"/>
    <n v="2026"/>
    <x v="8"/>
    <x v="2"/>
    <x v="3"/>
    <x v="13"/>
    <x v="2"/>
    <s v="Returning"/>
    <x v="2"/>
    <s v="Travel Backpack 35L"/>
    <n v="5"/>
    <n v="166.81"/>
    <n v="0.05"/>
    <n v="89.24"/>
    <x v="1763"/>
    <n v="446.2"/>
    <n v="346.14749999999998"/>
    <n v="0.43686324497774021"/>
  </r>
  <r>
    <n v="662"/>
    <d v="2026-09-02T00:00:00"/>
    <n v="2026"/>
    <x v="8"/>
    <x v="2"/>
    <x v="3"/>
    <x v="13"/>
    <x v="0"/>
    <s v="New"/>
    <x v="4"/>
    <s v="Resistance Band Set"/>
    <n v="1"/>
    <n v="40.56"/>
    <n v="0.15"/>
    <n v="14.28"/>
    <x v="1764"/>
    <n v="14.28"/>
    <n v="20.195999999999998"/>
    <n v="0.58579881656804733"/>
  </r>
  <r>
    <n v="1393"/>
    <d v="2026-09-02T00:00:00"/>
    <n v="2026"/>
    <x v="8"/>
    <x v="2"/>
    <x v="2"/>
    <x v="16"/>
    <x v="0"/>
    <s v="Returning"/>
    <x v="2"/>
    <s v="Travel Backpack 35L"/>
    <n v="2"/>
    <n v="162.4"/>
    <n v="0.1"/>
    <n v="88.04"/>
    <x v="1765"/>
    <n v="176.08"/>
    <n v="116.23999999999998"/>
    <n v="0.39764641488779412"/>
  </r>
  <r>
    <n v="1568"/>
    <d v="2026-09-02T00:00:00"/>
    <n v="2026"/>
    <x v="8"/>
    <x v="2"/>
    <x v="0"/>
    <x v="15"/>
    <x v="2"/>
    <s v="Returning"/>
    <x v="4"/>
    <s v="Weighted Vest"/>
    <n v="5"/>
    <n v="123.09"/>
    <n v="0"/>
    <n v="70.3"/>
    <x v="1766"/>
    <n v="351.5"/>
    <n v="263.95000000000005"/>
    <n v="0.42887318222438869"/>
  </r>
  <r>
    <n v="2428"/>
    <d v="2026-09-02T00:00:00"/>
    <n v="2026"/>
    <x v="8"/>
    <x v="2"/>
    <x v="1"/>
    <x v="6"/>
    <x v="3"/>
    <s v="New"/>
    <x v="2"/>
    <s v="Insulated Bottle"/>
    <n v="1"/>
    <n v="36.69"/>
    <n v="0"/>
    <n v="13.92"/>
    <x v="1767"/>
    <n v="13.92"/>
    <n v="22.769999999999996"/>
    <n v="0.6206050695012264"/>
  </r>
  <r>
    <n v="2890"/>
    <d v="2026-09-02T00:00:00"/>
    <n v="2026"/>
    <x v="8"/>
    <x v="2"/>
    <x v="2"/>
    <x v="3"/>
    <x v="0"/>
    <s v="Business"/>
    <x v="2"/>
    <s v="Carry-On Duffel"/>
    <n v="4"/>
    <n v="130.43"/>
    <n v="0"/>
    <n v="66.849999999999994"/>
    <x v="1768"/>
    <n v="267.39999999999998"/>
    <n v="254.32000000000005"/>
    <n v="0.48746454036648018"/>
  </r>
  <r>
    <n v="2108"/>
    <d v="2026-09-03T00:00:00"/>
    <n v="2026"/>
    <x v="8"/>
    <x v="2"/>
    <x v="1"/>
    <x v="11"/>
    <x v="0"/>
    <s v="Returning"/>
    <x v="1"/>
    <s v="Trail Boots"/>
    <n v="1"/>
    <n v="146.13999999999999"/>
    <n v="0"/>
    <n v="81.040000000000006"/>
    <x v="1769"/>
    <n v="81.040000000000006"/>
    <n v="65.09999999999998"/>
    <n v="0.44546325441357593"/>
  </r>
  <r>
    <n v="2340"/>
    <d v="2026-09-03T00:00:00"/>
    <n v="2026"/>
    <x v="8"/>
    <x v="2"/>
    <x v="1"/>
    <x v="14"/>
    <x v="2"/>
    <s v="New"/>
    <x v="3"/>
    <s v="Alpine Tent 4P"/>
    <n v="4"/>
    <n v="332.93"/>
    <n v="0"/>
    <n v="193.56"/>
    <x v="1770"/>
    <n v="774.24"/>
    <n v="557.48"/>
    <n v="0.41861652599645571"/>
  </r>
  <r>
    <n v="3078"/>
    <d v="2026-09-03T00:00:00"/>
    <n v="2026"/>
    <x v="8"/>
    <x v="2"/>
    <x v="1"/>
    <x v="14"/>
    <x v="2"/>
    <s v="Business"/>
    <x v="3"/>
    <s v="Compact Sleeping Bag"/>
    <n v="4"/>
    <n v="122.43"/>
    <n v="0"/>
    <n v="61.5"/>
    <x v="1771"/>
    <n v="246"/>
    <n v="243.72000000000003"/>
    <n v="0.49767213918157316"/>
  </r>
  <r>
    <n v="3575"/>
    <d v="2026-09-03T00:00:00"/>
    <n v="2026"/>
    <x v="8"/>
    <x v="2"/>
    <x v="2"/>
    <x v="2"/>
    <x v="3"/>
    <s v="Returning"/>
    <x v="0"/>
    <s v="Commuter Helmet"/>
    <n v="3"/>
    <n v="81.12"/>
    <n v="0.1"/>
    <n v="41.78"/>
    <x v="1772"/>
    <n v="125.34"/>
    <n v="93.684000000000026"/>
    <n v="0.42773394696471628"/>
  </r>
  <r>
    <n v="3700"/>
    <d v="2026-09-03T00:00:00"/>
    <n v="2026"/>
    <x v="8"/>
    <x v="2"/>
    <x v="1"/>
    <x v="14"/>
    <x v="0"/>
    <s v="Returning"/>
    <x v="2"/>
    <s v="Travel Backpack 35L"/>
    <n v="1"/>
    <n v="168.54"/>
    <n v="0.05"/>
    <n v="87.82"/>
    <x v="1773"/>
    <n v="87.82"/>
    <n v="72.292999999999978"/>
    <n v="0.45151236938911887"/>
  </r>
  <r>
    <n v="3762"/>
    <d v="2026-09-03T00:00:00"/>
    <n v="2026"/>
    <x v="8"/>
    <x v="2"/>
    <x v="0"/>
    <x v="0"/>
    <x v="2"/>
    <s v="New"/>
    <x v="0"/>
    <s v="Compact Repair Kit"/>
    <n v="4"/>
    <n v="39.61"/>
    <n v="0.1"/>
    <n v="16.829999999999998"/>
    <x v="1774"/>
    <n v="67.319999999999993"/>
    <n v="75.27600000000001"/>
    <n v="0.52789699570815452"/>
  </r>
  <r>
    <n v="2790"/>
    <d v="2026-09-04T00:00:00"/>
    <n v="2026"/>
    <x v="8"/>
    <x v="2"/>
    <x v="3"/>
    <x v="8"/>
    <x v="0"/>
    <s v="Returning"/>
    <x v="4"/>
    <s v="Resistance Band Set"/>
    <n v="1"/>
    <n v="39.85"/>
    <n v="0.1"/>
    <n v="14.96"/>
    <x v="1775"/>
    <n v="14.96"/>
    <n v="20.905000000000001"/>
    <n v="0.58288024536456151"/>
  </r>
  <r>
    <n v="4149"/>
    <d v="2026-09-04T00:00:00"/>
    <n v="2026"/>
    <x v="8"/>
    <x v="2"/>
    <x v="3"/>
    <x v="8"/>
    <x v="0"/>
    <s v="New"/>
    <x v="4"/>
    <s v="Resistance Band Set"/>
    <n v="1"/>
    <n v="40.51"/>
    <n v="0.05"/>
    <n v="14.7"/>
    <x v="1575"/>
    <n v="14.7"/>
    <n v="23.784499999999998"/>
    <n v="0.6180280372617547"/>
  </r>
  <r>
    <n v="1955"/>
    <d v="2026-09-05T00:00:00"/>
    <n v="2026"/>
    <x v="8"/>
    <x v="2"/>
    <x v="1"/>
    <x v="12"/>
    <x v="0"/>
    <s v="Returning"/>
    <x v="3"/>
    <s v="Compact Sleeping Bag"/>
    <n v="1"/>
    <n v="121.59"/>
    <n v="0"/>
    <n v="62.44"/>
    <x v="1776"/>
    <n v="62.44"/>
    <n v="59.150000000000006"/>
    <n v="0.4864709268854347"/>
  </r>
  <r>
    <n v="2077"/>
    <d v="2026-09-05T00:00:00"/>
    <n v="2026"/>
    <x v="8"/>
    <x v="2"/>
    <x v="3"/>
    <x v="8"/>
    <x v="1"/>
    <s v="Business"/>
    <x v="1"/>
    <s v="Summit Backpack 45L"/>
    <n v="4"/>
    <n v="152.99"/>
    <n v="0.15"/>
    <n v="77.12"/>
    <x v="1777"/>
    <n v="308.48"/>
    <n v="211.68600000000004"/>
    <n v="0.40695854784818697"/>
  </r>
  <r>
    <n v="2879"/>
    <d v="2026-09-05T00:00:00"/>
    <n v="2026"/>
    <x v="8"/>
    <x v="2"/>
    <x v="2"/>
    <x v="10"/>
    <x v="0"/>
    <s v="Business"/>
    <x v="2"/>
    <s v="Insulated Bottle"/>
    <n v="3"/>
    <n v="36.19"/>
    <n v="0.1"/>
    <n v="13.97"/>
    <x v="1778"/>
    <n v="41.910000000000004"/>
    <n v="55.80299999999999"/>
    <n v="0.57109084768659235"/>
  </r>
  <r>
    <n v="3353"/>
    <d v="2026-09-05T00:00:00"/>
    <n v="2026"/>
    <x v="8"/>
    <x v="2"/>
    <x v="2"/>
    <x v="16"/>
    <x v="2"/>
    <s v="New"/>
    <x v="1"/>
    <s v="Trail Boots"/>
    <n v="2"/>
    <n v="142.44"/>
    <n v="0"/>
    <n v="77.33"/>
    <x v="1779"/>
    <n v="154.66"/>
    <n v="130.22"/>
    <n v="0.45710474585790506"/>
  </r>
  <r>
    <n v="3514"/>
    <d v="2026-09-05T00:00:00"/>
    <n v="2026"/>
    <x v="8"/>
    <x v="2"/>
    <x v="1"/>
    <x v="6"/>
    <x v="0"/>
    <s v="New"/>
    <x v="2"/>
    <s v="Carry-On Duffel"/>
    <n v="2"/>
    <n v="133.81"/>
    <n v="0"/>
    <n v="66.78"/>
    <x v="1780"/>
    <n v="133.56"/>
    <n v="134.06"/>
    <n v="0.5009341603766535"/>
  </r>
  <r>
    <n v="3964"/>
    <d v="2026-09-05T00:00:00"/>
    <n v="2026"/>
    <x v="8"/>
    <x v="2"/>
    <x v="1"/>
    <x v="12"/>
    <x v="2"/>
    <s v="New"/>
    <x v="4"/>
    <s v="Resistance Band Set"/>
    <n v="2"/>
    <n v="40.49"/>
    <n v="0.15"/>
    <n v="14.32"/>
    <x v="1781"/>
    <n v="28.64"/>
    <n v="40.192999999999998"/>
    <n v="0.58392050324698908"/>
  </r>
  <r>
    <n v="4599"/>
    <d v="2026-09-05T00:00:00"/>
    <n v="2026"/>
    <x v="8"/>
    <x v="2"/>
    <x v="2"/>
    <x v="2"/>
    <x v="0"/>
    <s v="Business"/>
    <x v="3"/>
    <s v="Trail Tent 2P"/>
    <n v="4"/>
    <n v="198.1"/>
    <n v="0"/>
    <n v="101.61"/>
    <x v="1782"/>
    <n v="406.44"/>
    <n v="385.96"/>
    <n v="0.48707723372034323"/>
  </r>
  <r>
    <n v="5030"/>
    <d v="2026-09-05T00:00:00"/>
    <n v="2026"/>
    <x v="8"/>
    <x v="2"/>
    <x v="1"/>
    <x v="12"/>
    <x v="2"/>
    <s v="New"/>
    <x v="0"/>
    <s v="Commuter Helmet"/>
    <n v="1"/>
    <n v="83.73"/>
    <n v="0.15"/>
    <n v="43.34"/>
    <x v="1783"/>
    <n v="43.34"/>
    <n v="27.830500000000001"/>
    <n v="0.39103982689457006"/>
  </r>
  <r>
    <n v="1593"/>
    <d v="2026-09-06T00:00:00"/>
    <n v="2026"/>
    <x v="8"/>
    <x v="2"/>
    <x v="1"/>
    <x v="14"/>
    <x v="2"/>
    <s v="New"/>
    <x v="3"/>
    <s v="Trail Tent 2P"/>
    <n v="2"/>
    <n v="194.92"/>
    <n v="0"/>
    <n v="102.66"/>
    <x v="1784"/>
    <n v="205.32"/>
    <n v="184.51999999999998"/>
    <n v="0.47332238867227577"/>
  </r>
  <r>
    <n v="1818"/>
    <d v="2026-09-06T00:00:00"/>
    <n v="2026"/>
    <x v="8"/>
    <x v="2"/>
    <x v="1"/>
    <x v="12"/>
    <x v="2"/>
    <s v="New"/>
    <x v="2"/>
    <s v="Travel Backpack 35L"/>
    <n v="1"/>
    <n v="161.03"/>
    <n v="0"/>
    <n v="89.86"/>
    <x v="1785"/>
    <n v="89.86"/>
    <n v="71.17"/>
    <n v="0.44196733527914056"/>
  </r>
  <r>
    <n v="2370"/>
    <d v="2026-09-06T00:00:00"/>
    <n v="2026"/>
    <x v="8"/>
    <x v="2"/>
    <x v="3"/>
    <x v="4"/>
    <x v="3"/>
    <s v="New"/>
    <x v="4"/>
    <s v="Recovery Roller"/>
    <n v="1"/>
    <n v="35.68"/>
    <n v="0.05"/>
    <n v="13.76"/>
    <x v="1786"/>
    <n v="13.76"/>
    <n v="20.136000000000003"/>
    <n v="0.59405239556289835"/>
  </r>
  <r>
    <n v="2726"/>
    <d v="2026-09-06T00:00:00"/>
    <n v="2026"/>
    <x v="8"/>
    <x v="2"/>
    <x v="1"/>
    <x v="6"/>
    <x v="0"/>
    <s v="New"/>
    <x v="0"/>
    <s v="Compact Repair Kit"/>
    <n v="1"/>
    <n v="39.68"/>
    <n v="0.05"/>
    <n v="16.63"/>
    <x v="1787"/>
    <n v="16.63"/>
    <n v="21.065999999999999"/>
    <n v="0.55883913412563668"/>
  </r>
  <r>
    <n v="2755"/>
    <d v="2026-09-06T00:00:00"/>
    <n v="2026"/>
    <x v="8"/>
    <x v="2"/>
    <x v="2"/>
    <x v="10"/>
    <x v="0"/>
    <s v="New"/>
    <x v="1"/>
    <s v="Trail Boots"/>
    <n v="3"/>
    <n v="146.22"/>
    <n v="0"/>
    <n v="80.13"/>
    <x v="1788"/>
    <n v="240.39"/>
    <n v="198.26999999999998"/>
    <n v="0.4519901518260156"/>
  </r>
  <r>
    <n v="3187"/>
    <d v="2026-09-06T00:00:00"/>
    <n v="2026"/>
    <x v="8"/>
    <x v="2"/>
    <x v="3"/>
    <x v="7"/>
    <x v="2"/>
    <s v="Returning"/>
    <x v="1"/>
    <s v="Trekking Poles"/>
    <n v="1"/>
    <n v="71.680000000000007"/>
    <n v="0"/>
    <n v="31.87"/>
    <x v="1789"/>
    <n v="31.87"/>
    <n v="39.81"/>
    <n v="0.5553850446428571"/>
  </r>
  <r>
    <n v="3471"/>
    <d v="2026-09-06T00:00:00"/>
    <n v="2026"/>
    <x v="8"/>
    <x v="2"/>
    <x v="2"/>
    <x v="10"/>
    <x v="3"/>
    <s v="New"/>
    <x v="4"/>
    <s v="Training Mat"/>
    <n v="2"/>
    <n v="51.77"/>
    <n v="0"/>
    <n v="21.46"/>
    <x v="1790"/>
    <n v="42.92"/>
    <n v="60.620000000000005"/>
    <n v="0.58547421286459345"/>
  </r>
  <r>
    <n v="3529"/>
    <d v="2026-09-06T00:00:00"/>
    <n v="2026"/>
    <x v="8"/>
    <x v="2"/>
    <x v="2"/>
    <x v="5"/>
    <x v="1"/>
    <s v="Returning"/>
    <x v="4"/>
    <s v="Resistance Band Set"/>
    <n v="4"/>
    <n v="39.4"/>
    <n v="0.15"/>
    <n v="14.95"/>
    <x v="1791"/>
    <n v="59.8"/>
    <n v="74.159999999999982"/>
    <n v="0.55359808898178553"/>
  </r>
  <r>
    <n v="3549"/>
    <d v="2026-09-06T00:00:00"/>
    <n v="2026"/>
    <x v="8"/>
    <x v="2"/>
    <x v="3"/>
    <x v="8"/>
    <x v="0"/>
    <s v="New"/>
    <x v="2"/>
    <s v="Packing Cube Set"/>
    <n v="1"/>
    <n v="47.17"/>
    <n v="0"/>
    <n v="18.64"/>
    <x v="1792"/>
    <n v="18.64"/>
    <n v="28.53"/>
    <n v="0.60483358066567738"/>
  </r>
  <r>
    <n v="4003"/>
    <d v="2026-09-06T00:00:00"/>
    <n v="2026"/>
    <x v="8"/>
    <x v="2"/>
    <x v="3"/>
    <x v="4"/>
    <x v="3"/>
    <s v="Returning"/>
    <x v="4"/>
    <s v="Training Mat"/>
    <n v="2"/>
    <n v="50.41"/>
    <n v="0.1"/>
    <n v="22.05"/>
    <x v="1793"/>
    <n v="44.1"/>
    <n v="46.637999999999998"/>
    <n v="0.51398532037294187"/>
  </r>
  <r>
    <n v="4613"/>
    <d v="2026-09-06T00:00:00"/>
    <n v="2026"/>
    <x v="8"/>
    <x v="2"/>
    <x v="3"/>
    <x v="13"/>
    <x v="0"/>
    <s v="Business"/>
    <x v="0"/>
    <s v="Commuter Helmet"/>
    <n v="4"/>
    <n v="80.38"/>
    <n v="0.1"/>
    <n v="42.55"/>
    <x v="1794"/>
    <n v="170.2"/>
    <n v="119.16800000000001"/>
    <n v="0.41182162505874875"/>
  </r>
  <r>
    <n v="75"/>
    <d v="2026-09-07T00:00:00"/>
    <n v="2026"/>
    <x v="8"/>
    <x v="2"/>
    <x v="0"/>
    <x v="0"/>
    <x v="0"/>
    <s v="Business"/>
    <x v="4"/>
    <s v="Resistance Band Set"/>
    <n v="2"/>
    <n v="40.78"/>
    <n v="0"/>
    <n v="15.04"/>
    <x v="1795"/>
    <n v="30.08"/>
    <n v="51.480000000000004"/>
    <n v="0.63119176066699367"/>
  </r>
  <r>
    <n v="601"/>
    <d v="2026-09-07T00:00:00"/>
    <n v="2026"/>
    <x v="8"/>
    <x v="2"/>
    <x v="1"/>
    <x v="12"/>
    <x v="0"/>
    <s v="Returning"/>
    <x v="1"/>
    <s v="Trail Boots"/>
    <n v="1"/>
    <n v="141.69"/>
    <n v="0"/>
    <n v="80.34"/>
    <x v="1796"/>
    <n v="80.34"/>
    <n v="61.349999999999994"/>
    <n v="0.43298750793986868"/>
  </r>
  <r>
    <n v="1617"/>
    <d v="2026-09-07T00:00:00"/>
    <n v="2026"/>
    <x v="8"/>
    <x v="2"/>
    <x v="3"/>
    <x v="8"/>
    <x v="0"/>
    <s v="New"/>
    <x v="3"/>
    <s v="Portable Camp Stove"/>
    <n v="1"/>
    <n v="83.28"/>
    <n v="0.1"/>
    <n v="39.75"/>
    <x v="1797"/>
    <n v="39.75"/>
    <n v="35.201999999999998"/>
    <n v="0.46966058277297468"/>
  </r>
  <r>
    <n v="2305"/>
    <d v="2026-09-07T00:00:00"/>
    <n v="2026"/>
    <x v="8"/>
    <x v="2"/>
    <x v="3"/>
    <x v="7"/>
    <x v="3"/>
    <s v="Returning"/>
    <x v="3"/>
    <s v="Portable Camp Stove"/>
    <n v="2"/>
    <n v="82.43"/>
    <n v="0"/>
    <n v="40.51"/>
    <x v="1798"/>
    <n v="81.02"/>
    <n v="83.840000000000018"/>
    <n v="0.50855271139148372"/>
  </r>
  <r>
    <n v="2344"/>
    <d v="2026-09-07T00:00:00"/>
    <n v="2026"/>
    <x v="8"/>
    <x v="2"/>
    <x v="0"/>
    <x v="15"/>
    <x v="3"/>
    <s v="New"/>
    <x v="4"/>
    <s v="Recovery Roller"/>
    <n v="4"/>
    <n v="36.380000000000003"/>
    <n v="0"/>
    <n v="14.16"/>
    <x v="1799"/>
    <n v="56.64"/>
    <n v="88.88000000000001"/>
    <n v="0.61077515118196812"/>
  </r>
  <r>
    <n v="2601"/>
    <d v="2026-09-07T00:00:00"/>
    <n v="2026"/>
    <x v="8"/>
    <x v="2"/>
    <x v="1"/>
    <x v="11"/>
    <x v="0"/>
    <s v="New"/>
    <x v="0"/>
    <s v="Commuter Helmet"/>
    <n v="1"/>
    <n v="82.86"/>
    <n v="0"/>
    <n v="43.33"/>
    <x v="769"/>
    <n v="43.33"/>
    <n v="39.53"/>
    <n v="0.47706975621530295"/>
  </r>
  <r>
    <n v="2831"/>
    <d v="2026-09-07T00:00:00"/>
    <n v="2026"/>
    <x v="8"/>
    <x v="2"/>
    <x v="0"/>
    <x v="9"/>
    <x v="0"/>
    <s v="New"/>
    <x v="2"/>
    <s v="Packing Cube Set"/>
    <n v="1"/>
    <n v="46.44"/>
    <n v="0.05"/>
    <n v="17.88"/>
    <x v="1641"/>
    <n v="17.88"/>
    <n v="26.237999999999996"/>
    <n v="0.59472324221406225"/>
  </r>
  <r>
    <n v="2845"/>
    <d v="2026-09-07T00:00:00"/>
    <n v="2026"/>
    <x v="8"/>
    <x v="2"/>
    <x v="0"/>
    <x v="0"/>
    <x v="1"/>
    <s v="Business"/>
    <x v="2"/>
    <s v="Carry-On Duffel"/>
    <n v="4"/>
    <n v="133.26"/>
    <n v="0.1"/>
    <n v="68.77"/>
    <x v="1800"/>
    <n v="275.08"/>
    <n v="204.65600000000001"/>
    <n v="0.42660129738022579"/>
  </r>
  <r>
    <n v="3679"/>
    <d v="2026-09-07T00:00:00"/>
    <n v="2026"/>
    <x v="8"/>
    <x v="2"/>
    <x v="1"/>
    <x v="12"/>
    <x v="3"/>
    <s v="New"/>
    <x v="1"/>
    <s v="Trail Boots"/>
    <n v="1"/>
    <n v="147.36000000000001"/>
    <n v="0"/>
    <n v="81.599999999999994"/>
    <x v="1801"/>
    <n v="81.599999999999994"/>
    <n v="65.760000000000019"/>
    <n v="0.44625407166123787"/>
  </r>
  <r>
    <n v="3828"/>
    <d v="2026-09-07T00:00:00"/>
    <n v="2026"/>
    <x v="8"/>
    <x v="2"/>
    <x v="0"/>
    <x v="0"/>
    <x v="0"/>
    <s v="New"/>
    <x v="2"/>
    <s v="Travel Backpack 35L"/>
    <n v="2"/>
    <n v="166.13"/>
    <n v="0.15"/>
    <n v="86.71"/>
    <x v="1802"/>
    <n v="173.42"/>
    <n v="109.001"/>
    <n v="0.38595217777714835"/>
  </r>
  <r>
    <n v="4226"/>
    <d v="2026-09-07T00:00:00"/>
    <n v="2026"/>
    <x v="8"/>
    <x v="2"/>
    <x v="2"/>
    <x v="3"/>
    <x v="0"/>
    <s v="New"/>
    <x v="4"/>
    <s v="Training Mat"/>
    <n v="1"/>
    <n v="51.74"/>
    <n v="0"/>
    <n v="22.45"/>
    <x v="1803"/>
    <n v="22.45"/>
    <n v="29.290000000000003"/>
    <n v="0.56609972941631237"/>
  </r>
  <r>
    <n v="58"/>
    <d v="2026-09-08T00:00:00"/>
    <n v="2026"/>
    <x v="8"/>
    <x v="2"/>
    <x v="0"/>
    <x v="0"/>
    <x v="2"/>
    <s v="Returning"/>
    <x v="1"/>
    <s v="Trekking Poles"/>
    <n v="1"/>
    <n v="71.7"/>
    <n v="0"/>
    <n v="32"/>
    <x v="1804"/>
    <n v="32"/>
    <n v="39.700000000000003"/>
    <n v="0.55369595536959559"/>
  </r>
  <r>
    <n v="1224"/>
    <d v="2026-09-08T00:00:00"/>
    <n v="2026"/>
    <x v="8"/>
    <x v="2"/>
    <x v="2"/>
    <x v="2"/>
    <x v="0"/>
    <s v="Returning"/>
    <x v="0"/>
    <s v="Compact Repair Kit"/>
    <n v="2"/>
    <n v="39.409999999999997"/>
    <n v="0.05"/>
    <n v="17.12"/>
    <x v="1805"/>
    <n v="34.24"/>
    <n v="40.638999999999989"/>
    <n v="0.54272893601677363"/>
  </r>
  <r>
    <n v="4345"/>
    <d v="2026-09-08T00:00:00"/>
    <n v="2026"/>
    <x v="8"/>
    <x v="2"/>
    <x v="0"/>
    <x v="9"/>
    <x v="0"/>
    <s v="New"/>
    <x v="3"/>
    <s v="Alpine Tent 4P"/>
    <n v="2"/>
    <n v="345.33"/>
    <n v="0"/>
    <n v="198.22"/>
    <x v="1806"/>
    <n v="396.44"/>
    <n v="294.21999999999997"/>
    <n v="0.42599832044710856"/>
  </r>
  <r>
    <n v="1069"/>
    <d v="2026-09-09T00:00:00"/>
    <n v="2026"/>
    <x v="8"/>
    <x v="2"/>
    <x v="3"/>
    <x v="13"/>
    <x v="0"/>
    <s v="Returning"/>
    <x v="1"/>
    <s v="Trail Boots"/>
    <n v="1"/>
    <n v="145.33000000000001"/>
    <n v="0.1"/>
    <n v="80.97"/>
    <x v="1807"/>
    <n v="80.97"/>
    <n v="49.827000000000027"/>
    <n v="0.3809491043372556"/>
  </r>
  <r>
    <n v="1489"/>
    <d v="2026-09-09T00:00:00"/>
    <n v="2026"/>
    <x v="8"/>
    <x v="2"/>
    <x v="0"/>
    <x v="0"/>
    <x v="0"/>
    <s v="Returning"/>
    <x v="0"/>
    <s v="Trail Bike Light"/>
    <n v="3"/>
    <n v="50.03"/>
    <n v="0.1"/>
    <n v="22.89"/>
    <x v="1808"/>
    <n v="68.67"/>
    <n v="66.411000000000016"/>
    <n v="0.49163835032313952"/>
  </r>
  <r>
    <n v="2045"/>
    <d v="2026-09-09T00:00:00"/>
    <n v="2026"/>
    <x v="8"/>
    <x v="2"/>
    <x v="1"/>
    <x v="1"/>
    <x v="3"/>
    <s v="Returning"/>
    <x v="2"/>
    <s v="Insulated Bottle"/>
    <n v="1"/>
    <n v="35.68"/>
    <n v="0.05"/>
    <n v="13.37"/>
    <x v="1786"/>
    <n v="13.37"/>
    <n v="20.526000000000003"/>
    <n v="0.60555817795610112"/>
  </r>
  <r>
    <n v="2610"/>
    <d v="2026-09-09T00:00:00"/>
    <n v="2026"/>
    <x v="8"/>
    <x v="2"/>
    <x v="3"/>
    <x v="8"/>
    <x v="0"/>
    <s v="Returning"/>
    <x v="3"/>
    <s v="Alpine Tent 4P"/>
    <n v="1"/>
    <n v="341.87"/>
    <n v="0.1"/>
    <n v="190.66"/>
    <x v="1809"/>
    <n v="190.66"/>
    <n v="117.023"/>
    <n v="0.38033625517171893"/>
  </r>
  <r>
    <n v="4210"/>
    <d v="2026-09-09T00:00:00"/>
    <n v="2026"/>
    <x v="8"/>
    <x v="2"/>
    <x v="1"/>
    <x v="6"/>
    <x v="0"/>
    <s v="Returning"/>
    <x v="2"/>
    <s v="Travel Backpack 35L"/>
    <n v="1"/>
    <n v="164.6"/>
    <n v="0"/>
    <n v="87.21"/>
    <x v="248"/>
    <n v="87.21"/>
    <n v="77.39"/>
    <n v="0.47017010935601461"/>
  </r>
  <r>
    <n v="4584"/>
    <d v="2026-09-09T00:00:00"/>
    <n v="2026"/>
    <x v="8"/>
    <x v="2"/>
    <x v="3"/>
    <x v="8"/>
    <x v="0"/>
    <s v="Returning"/>
    <x v="4"/>
    <s v="Resistance Band Set"/>
    <n v="2"/>
    <n v="41.24"/>
    <n v="0"/>
    <n v="14.46"/>
    <x v="1810"/>
    <n v="28.92"/>
    <n v="53.56"/>
    <n v="0.64936954413191073"/>
  </r>
  <r>
    <n v="44"/>
    <d v="2026-09-10T00:00:00"/>
    <n v="2026"/>
    <x v="8"/>
    <x v="2"/>
    <x v="2"/>
    <x v="10"/>
    <x v="2"/>
    <s v="New"/>
    <x v="0"/>
    <s v="Compact Repair Kit"/>
    <n v="1"/>
    <n v="40.1"/>
    <n v="0"/>
    <n v="16.920000000000002"/>
    <x v="1811"/>
    <n v="16.920000000000002"/>
    <n v="23.18"/>
    <n v="0.57805486284289276"/>
  </r>
  <r>
    <n v="97"/>
    <d v="2026-09-10T00:00:00"/>
    <n v="2026"/>
    <x v="8"/>
    <x v="2"/>
    <x v="1"/>
    <x v="6"/>
    <x v="0"/>
    <s v="New"/>
    <x v="3"/>
    <s v="Portable Camp Stove"/>
    <n v="2"/>
    <n v="80.239999999999995"/>
    <n v="0"/>
    <n v="40.5"/>
    <x v="1812"/>
    <n v="81"/>
    <n v="79.47999999999999"/>
    <n v="0.49526420737786636"/>
  </r>
  <r>
    <n v="1015"/>
    <d v="2026-09-10T00:00:00"/>
    <n v="2026"/>
    <x v="8"/>
    <x v="2"/>
    <x v="2"/>
    <x v="3"/>
    <x v="0"/>
    <s v="New"/>
    <x v="1"/>
    <s v="Summit Backpack 45L"/>
    <n v="4"/>
    <n v="151.01"/>
    <n v="0"/>
    <n v="80.569999999999993"/>
    <x v="1813"/>
    <n v="322.27999999999997"/>
    <n v="281.76"/>
    <n v="0.46645917488908023"/>
  </r>
  <r>
    <n v="1128"/>
    <d v="2026-09-10T00:00:00"/>
    <n v="2026"/>
    <x v="8"/>
    <x v="2"/>
    <x v="0"/>
    <x v="15"/>
    <x v="3"/>
    <s v="Returning"/>
    <x v="0"/>
    <s v="Trail Bike Light"/>
    <n v="1"/>
    <n v="51.32"/>
    <n v="0.1"/>
    <n v="22.67"/>
    <x v="1814"/>
    <n v="22.67"/>
    <n v="23.518000000000001"/>
    <n v="0.50917987356023209"/>
  </r>
  <r>
    <n v="3548"/>
    <d v="2026-09-10T00:00:00"/>
    <n v="2026"/>
    <x v="8"/>
    <x v="2"/>
    <x v="3"/>
    <x v="7"/>
    <x v="2"/>
    <s v="Returning"/>
    <x v="1"/>
    <s v="Trekking Poles"/>
    <n v="2"/>
    <n v="72.61"/>
    <n v="0"/>
    <n v="32.68"/>
    <x v="1815"/>
    <n v="65.36"/>
    <n v="79.86"/>
    <n v="0.54992425285773305"/>
  </r>
  <r>
    <n v="242"/>
    <d v="2026-09-11T00:00:00"/>
    <n v="2026"/>
    <x v="8"/>
    <x v="2"/>
    <x v="3"/>
    <x v="13"/>
    <x v="3"/>
    <s v="Business"/>
    <x v="4"/>
    <s v="Resistance Band Set"/>
    <n v="5"/>
    <n v="40.94"/>
    <n v="0"/>
    <n v="14.78"/>
    <x v="1816"/>
    <n v="73.899999999999991"/>
    <n v="130.80000000000001"/>
    <n v="0.6389838788470934"/>
  </r>
  <r>
    <n v="784"/>
    <d v="2026-09-11T00:00:00"/>
    <n v="2026"/>
    <x v="8"/>
    <x v="2"/>
    <x v="2"/>
    <x v="16"/>
    <x v="3"/>
    <s v="New"/>
    <x v="0"/>
    <s v="Commuter Helmet"/>
    <n v="4"/>
    <n v="81.69"/>
    <n v="0"/>
    <n v="42.23"/>
    <x v="1817"/>
    <n v="168.92"/>
    <n v="157.84"/>
    <n v="0.48304566042355246"/>
  </r>
  <r>
    <n v="1535"/>
    <d v="2026-09-11T00:00:00"/>
    <n v="2026"/>
    <x v="8"/>
    <x v="2"/>
    <x v="0"/>
    <x v="15"/>
    <x v="2"/>
    <s v="New"/>
    <x v="0"/>
    <s v="Trail Bike Light"/>
    <n v="1"/>
    <n v="51.25"/>
    <n v="0.05"/>
    <n v="21.99"/>
    <x v="1818"/>
    <n v="21.99"/>
    <n v="26.697500000000002"/>
    <n v="0.54834403080872918"/>
  </r>
  <r>
    <n v="1687"/>
    <d v="2026-09-11T00:00:00"/>
    <n v="2026"/>
    <x v="8"/>
    <x v="2"/>
    <x v="2"/>
    <x v="16"/>
    <x v="0"/>
    <s v="Returning"/>
    <x v="4"/>
    <s v="Training Mat"/>
    <n v="1"/>
    <n v="50.78"/>
    <n v="0.05"/>
    <n v="22.52"/>
    <x v="1819"/>
    <n v="22.52"/>
    <n v="25.721"/>
    <n v="0.5331771729441761"/>
  </r>
  <r>
    <n v="2162"/>
    <d v="2026-09-11T00:00:00"/>
    <n v="2026"/>
    <x v="8"/>
    <x v="2"/>
    <x v="1"/>
    <x v="1"/>
    <x v="0"/>
    <s v="New"/>
    <x v="2"/>
    <s v="Carry-On Duffel"/>
    <n v="1"/>
    <n v="133.31"/>
    <n v="0.05"/>
    <n v="67.790000000000006"/>
    <x v="1820"/>
    <n v="67.790000000000006"/>
    <n v="58.854499999999987"/>
    <n v="0.46472211584395684"/>
  </r>
  <r>
    <n v="2307"/>
    <d v="2026-09-11T00:00:00"/>
    <n v="2026"/>
    <x v="8"/>
    <x v="2"/>
    <x v="2"/>
    <x v="2"/>
    <x v="0"/>
    <s v="Returning"/>
    <x v="2"/>
    <s v="Travel Backpack 35L"/>
    <n v="1"/>
    <n v="162.06"/>
    <n v="0"/>
    <n v="86.95"/>
    <x v="1821"/>
    <n v="86.95"/>
    <n v="75.11"/>
    <n v="0.4634703196347032"/>
  </r>
  <r>
    <n v="3976"/>
    <d v="2026-09-11T00:00:00"/>
    <n v="2026"/>
    <x v="8"/>
    <x v="2"/>
    <x v="2"/>
    <x v="5"/>
    <x v="2"/>
    <s v="Returning"/>
    <x v="2"/>
    <s v="Insulated Bottle"/>
    <n v="2"/>
    <n v="37.03"/>
    <n v="0.1"/>
    <n v="13.46"/>
    <x v="1822"/>
    <n v="26.92"/>
    <n v="39.734000000000009"/>
    <n v="0.59612326342004984"/>
  </r>
  <r>
    <n v="5066"/>
    <d v="2026-09-11T00:00:00"/>
    <n v="2026"/>
    <x v="8"/>
    <x v="2"/>
    <x v="1"/>
    <x v="11"/>
    <x v="0"/>
    <s v="New"/>
    <x v="3"/>
    <s v="Alpine Tent 4P"/>
    <n v="1"/>
    <n v="338.01"/>
    <n v="0"/>
    <n v="190.89"/>
    <x v="1823"/>
    <n v="190.89"/>
    <n v="147.12"/>
    <n v="0.43525339486997427"/>
  </r>
  <r>
    <n v="78"/>
    <d v="2026-09-12T00:00:00"/>
    <n v="2026"/>
    <x v="8"/>
    <x v="2"/>
    <x v="3"/>
    <x v="13"/>
    <x v="0"/>
    <s v="New"/>
    <x v="4"/>
    <s v="Resistance Band Set"/>
    <n v="5"/>
    <n v="40.78"/>
    <n v="0.05"/>
    <n v="14.94"/>
    <x v="1824"/>
    <n v="74.7"/>
    <n v="119.00499999999998"/>
    <n v="0.61436204537828132"/>
  </r>
  <r>
    <n v="354"/>
    <d v="2026-09-12T00:00:00"/>
    <n v="2026"/>
    <x v="8"/>
    <x v="2"/>
    <x v="2"/>
    <x v="16"/>
    <x v="0"/>
    <s v="Returning"/>
    <x v="0"/>
    <s v="Trail Bike Light"/>
    <n v="4"/>
    <n v="51.47"/>
    <n v="0"/>
    <n v="21.9"/>
    <x v="1825"/>
    <n v="87.6"/>
    <n v="118.28"/>
    <n v="0.57450942296483387"/>
  </r>
  <r>
    <n v="1738"/>
    <d v="2026-09-12T00:00:00"/>
    <n v="2026"/>
    <x v="8"/>
    <x v="2"/>
    <x v="0"/>
    <x v="15"/>
    <x v="1"/>
    <s v="Business"/>
    <x v="1"/>
    <s v="Trail Boots"/>
    <n v="10"/>
    <n v="144.4"/>
    <n v="0.1"/>
    <n v="81.069999999999993"/>
    <x v="1826"/>
    <n v="810.69999999999993"/>
    <n v="488.9000000000002"/>
    <n v="0.37619267466912909"/>
  </r>
  <r>
    <n v="1900"/>
    <d v="2026-09-12T00:00:00"/>
    <n v="2026"/>
    <x v="8"/>
    <x v="2"/>
    <x v="1"/>
    <x v="6"/>
    <x v="2"/>
    <s v="New"/>
    <x v="4"/>
    <s v="Training Mat"/>
    <n v="1"/>
    <n v="51.34"/>
    <n v="0.1"/>
    <n v="22.63"/>
    <x v="1827"/>
    <n v="22.63"/>
    <n v="23.576000000000004"/>
    <n v="0.51023676578799293"/>
  </r>
  <r>
    <n v="3375"/>
    <d v="2026-09-12T00:00:00"/>
    <n v="2026"/>
    <x v="8"/>
    <x v="2"/>
    <x v="1"/>
    <x v="1"/>
    <x v="1"/>
    <s v="Returning"/>
    <x v="2"/>
    <s v="Packing Cube Set"/>
    <n v="6"/>
    <n v="47.72"/>
    <n v="0.1"/>
    <n v="18.41"/>
    <x v="1828"/>
    <n v="110.46000000000001"/>
    <n v="147.22799999999998"/>
    <n v="0.57134208810654741"/>
  </r>
  <r>
    <n v="3567"/>
    <d v="2026-09-12T00:00:00"/>
    <n v="2026"/>
    <x v="8"/>
    <x v="2"/>
    <x v="1"/>
    <x v="11"/>
    <x v="0"/>
    <s v="Business"/>
    <x v="3"/>
    <s v="Portable Camp Stove"/>
    <n v="1"/>
    <n v="81.489999999999995"/>
    <n v="0.1"/>
    <n v="38.83"/>
    <x v="1829"/>
    <n v="38.83"/>
    <n v="34.510999999999996"/>
    <n v="0.47055535103148305"/>
  </r>
  <r>
    <n v="4106"/>
    <d v="2026-09-12T00:00:00"/>
    <n v="2026"/>
    <x v="8"/>
    <x v="2"/>
    <x v="1"/>
    <x v="6"/>
    <x v="2"/>
    <s v="Returning"/>
    <x v="0"/>
    <s v="Compact Repair Kit"/>
    <n v="2"/>
    <n v="39.700000000000003"/>
    <n v="0"/>
    <n v="16.32"/>
    <x v="1830"/>
    <n v="32.64"/>
    <n v="46.760000000000005"/>
    <n v="0.58891687657430736"/>
  </r>
  <r>
    <n v="4293"/>
    <d v="2026-09-12T00:00:00"/>
    <n v="2026"/>
    <x v="8"/>
    <x v="2"/>
    <x v="1"/>
    <x v="12"/>
    <x v="1"/>
    <s v="New"/>
    <x v="3"/>
    <s v="Alpine Tent 4P"/>
    <n v="4"/>
    <n v="344.67"/>
    <n v="0.1"/>
    <n v="195.35"/>
    <x v="1831"/>
    <n v="781.4"/>
    <n v="459.41200000000015"/>
    <n v="0.37025109363868186"/>
  </r>
  <r>
    <n v="4859"/>
    <d v="2026-09-12T00:00:00"/>
    <n v="2026"/>
    <x v="8"/>
    <x v="2"/>
    <x v="0"/>
    <x v="0"/>
    <x v="0"/>
    <s v="Returning"/>
    <x v="0"/>
    <s v="Commuter Helmet"/>
    <n v="1"/>
    <n v="80.39"/>
    <n v="0"/>
    <n v="42.85"/>
    <x v="1832"/>
    <n v="42.85"/>
    <n v="37.54"/>
    <n v="0.46697350416718497"/>
  </r>
  <r>
    <n v="770"/>
    <d v="2026-09-13T00:00:00"/>
    <n v="2026"/>
    <x v="8"/>
    <x v="2"/>
    <x v="2"/>
    <x v="3"/>
    <x v="2"/>
    <s v="Returning"/>
    <x v="1"/>
    <s v="Trail Boots"/>
    <n v="1"/>
    <n v="143.66999999999999"/>
    <n v="0.1"/>
    <n v="79.89"/>
    <x v="1833"/>
    <n v="79.89"/>
    <n v="49.412999999999997"/>
    <n v="0.38214890605786406"/>
  </r>
  <r>
    <n v="1375"/>
    <d v="2026-09-13T00:00:00"/>
    <n v="2026"/>
    <x v="8"/>
    <x v="2"/>
    <x v="1"/>
    <x v="12"/>
    <x v="2"/>
    <s v="Returning"/>
    <x v="2"/>
    <s v="Insulated Bottle"/>
    <n v="1"/>
    <n v="35.86"/>
    <n v="0"/>
    <n v="13.33"/>
    <x v="1834"/>
    <n v="13.33"/>
    <n v="22.53"/>
    <n v="0.62827663134411604"/>
  </r>
  <r>
    <n v="2063"/>
    <d v="2026-09-13T00:00:00"/>
    <n v="2026"/>
    <x v="8"/>
    <x v="2"/>
    <x v="1"/>
    <x v="14"/>
    <x v="2"/>
    <s v="Returning"/>
    <x v="2"/>
    <s v="Carry-On Duffel"/>
    <n v="3"/>
    <n v="130.28"/>
    <n v="0.1"/>
    <n v="65.33"/>
    <x v="1835"/>
    <n v="195.99"/>
    <n v="155.76600000000002"/>
    <n v="0.44282400300208102"/>
  </r>
  <r>
    <n v="2563"/>
    <d v="2026-09-13T00:00:00"/>
    <n v="2026"/>
    <x v="8"/>
    <x v="2"/>
    <x v="1"/>
    <x v="6"/>
    <x v="3"/>
    <s v="Returning"/>
    <x v="1"/>
    <s v="Summit Backpack 45L"/>
    <n v="1"/>
    <n v="157.88999999999999"/>
    <n v="0.1"/>
    <n v="78.209999999999994"/>
    <x v="1836"/>
    <n v="78.209999999999994"/>
    <n v="63.891000000000005"/>
    <n v="0.44961682183798851"/>
  </r>
  <r>
    <n v="2786"/>
    <d v="2026-09-13T00:00:00"/>
    <n v="2026"/>
    <x v="8"/>
    <x v="2"/>
    <x v="3"/>
    <x v="8"/>
    <x v="0"/>
    <s v="New"/>
    <x v="4"/>
    <s v="Resistance Band Set"/>
    <n v="2"/>
    <n v="40.83"/>
    <n v="0"/>
    <n v="14.56"/>
    <x v="1837"/>
    <n v="29.12"/>
    <n v="52.539999999999992"/>
    <n v="0.64339946118050451"/>
  </r>
  <r>
    <n v="3269"/>
    <d v="2026-09-13T00:00:00"/>
    <n v="2026"/>
    <x v="8"/>
    <x v="2"/>
    <x v="2"/>
    <x v="16"/>
    <x v="2"/>
    <s v="New"/>
    <x v="4"/>
    <s v="Recovery Roller"/>
    <n v="2"/>
    <n v="37.119999999999997"/>
    <n v="0"/>
    <n v="14.26"/>
    <x v="1838"/>
    <n v="28.52"/>
    <n v="45.72"/>
    <n v="0.61584051724137934"/>
  </r>
  <r>
    <n v="3346"/>
    <d v="2026-09-13T00:00:00"/>
    <n v="2026"/>
    <x v="8"/>
    <x v="2"/>
    <x v="3"/>
    <x v="8"/>
    <x v="0"/>
    <s v="Returning"/>
    <x v="3"/>
    <s v="Compact Sleeping Bag"/>
    <n v="2"/>
    <n v="124.04"/>
    <n v="0.05"/>
    <n v="59.29"/>
    <x v="1839"/>
    <n v="118.58"/>
    <n v="117.09599999999999"/>
    <n v="0.49685160983723414"/>
  </r>
  <r>
    <n v="4097"/>
    <d v="2026-09-13T00:00:00"/>
    <n v="2026"/>
    <x v="8"/>
    <x v="2"/>
    <x v="1"/>
    <x v="12"/>
    <x v="0"/>
    <s v="Returning"/>
    <x v="1"/>
    <s v="Trail Boots"/>
    <n v="1"/>
    <n v="142.36000000000001"/>
    <n v="0"/>
    <n v="78.3"/>
    <x v="1840"/>
    <n v="78.3"/>
    <n v="64.060000000000016"/>
    <n v="0.44998595110986239"/>
  </r>
  <r>
    <n v="4208"/>
    <d v="2026-09-13T00:00:00"/>
    <n v="2026"/>
    <x v="8"/>
    <x v="2"/>
    <x v="1"/>
    <x v="12"/>
    <x v="1"/>
    <s v="Business"/>
    <x v="0"/>
    <s v="Cycling Pack 12L"/>
    <n v="6"/>
    <n v="104.11"/>
    <n v="0.1"/>
    <n v="49"/>
    <x v="1841"/>
    <n v="294"/>
    <n v="268.19399999999996"/>
    <n v="0.47704884790659446"/>
  </r>
  <r>
    <n v="4606"/>
    <d v="2026-09-13T00:00:00"/>
    <n v="2026"/>
    <x v="8"/>
    <x v="2"/>
    <x v="3"/>
    <x v="8"/>
    <x v="0"/>
    <s v="Business"/>
    <x v="3"/>
    <s v="Alpine Tent 4P"/>
    <n v="1"/>
    <n v="335.02"/>
    <n v="0.05"/>
    <n v="198.44"/>
    <x v="1842"/>
    <n v="198.44"/>
    <n v="119.82899999999995"/>
    <n v="0.3765022669502841"/>
  </r>
  <r>
    <n v="222"/>
    <d v="2026-09-14T00:00:00"/>
    <n v="2026"/>
    <x v="8"/>
    <x v="2"/>
    <x v="1"/>
    <x v="12"/>
    <x v="0"/>
    <s v="Returning"/>
    <x v="0"/>
    <s v="Trail Bike Light"/>
    <n v="2"/>
    <n v="49.69"/>
    <n v="0.05"/>
    <n v="22.55"/>
    <x v="1843"/>
    <n v="45.1"/>
    <n v="49.310999999999986"/>
    <n v="0.52230142674052804"/>
  </r>
  <r>
    <n v="241"/>
    <d v="2026-09-14T00:00:00"/>
    <n v="2026"/>
    <x v="8"/>
    <x v="2"/>
    <x v="2"/>
    <x v="5"/>
    <x v="0"/>
    <s v="Returning"/>
    <x v="0"/>
    <s v="Trail Bike Light"/>
    <n v="4"/>
    <n v="50.5"/>
    <n v="0"/>
    <n v="23.02"/>
    <x v="1844"/>
    <n v="92.08"/>
    <n v="109.92"/>
    <n v="0.5441584158415842"/>
  </r>
  <r>
    <n v="753"/>
    <d v="2026-09-14T00:00:00"/>
    <n v="2026"/>
    <x v="8"/>
    <x v="2"/>
    <x v="3"/>
    <x v="4"/>
    <x v="2"/>
    <s v="Returning"/>
    <x v="2"/>
    <s v="Packing Cube Set"/>
    <n v="1"/>
    <n v="47.55"/>
    <n v="0.05"/>
    <n v="18.350000000000001"/>
    <x v="1845"/>
    <n v="18.350000000000001"/>
    <n v="26.822499999999991"/>
    <n v="0.5937794011843488"/>
  </r>
  <r>
    <n v="2530"/>
    <d v="2026-09-14T00:00:00"/>
    <n v="2026"/>
    <x v="8"/>
    <x v="2"/>
    <x v="3"/>
    <x v="7"/>
    <x v="0"/>
    <s v="New"/>
    <x v="2"/>
    <s v="Packing Cube Set"/>
    <n v="6"/>
    <n v="46.16"/>
    <n v="0.1"/>
    <n v="18.39"/>
    <x v="1846"/>
    <n v="110.34"/>
    <n v="138.92399999999998"/>
    <n v="0.55733679953783932"/>
  </r>
  <r>
    <n v="572"/>
    <d v="2026-09-15T00:00:00"/>
    <n v="2026"/>
    <x v="8"/>
    <x v="2"/>
    <x v="0"/>
    <x v="15"/>
    <x v="2"/>
    <s v="Returning"/>
    <x v="2"/>
    <s v="Carry-On Duffel"/>
    <n v="2"/>
    <n v="135.79"/>
    <n v="0.05"/>
    <n v="66.53"/>
    <x v="1847"/>
    <n v="133.06"/>
    <n v="124.94099999999997"/>
    <n v="0.48426556486215167"/>
  </r>
  <r>
    <n v="874"/>
    <d v="2026-09-15T00:00:00"/>
    <n v="2026"/>
    <x v="8"/>
    <x v="2"/>
    <x v="0"/>
    <x v="15"/>
    <x v="0"/>
    <s v="Returning"/>
    <x v="1"/>
    <s v="Trail Boots"/>
    <n v="2"/>
    <n v="141.91999999999999"/>
    <n v="0"/>
    <n v="79.900000000000006"/>
    <x v="1848"/>
    <n v="159.80000000000001"/>
    <n v="124.03999999999996"/>
    <n v="0.43700676437429531"/>
  </r>
  <r>
    <n v="937"/>
    <d v="2026-09-15T00:00:00"/>
    <n v="2026"/>
    <x v="8"/>
    <x v="2"/>
    <x v="3"/>
    <x v="4"/>
    <x v="3"/>
    <s v="Business"/>
    <x v="1"/>
    <s v="Trail Boots"/>
    <n v="1"/>
    <n v="146.41"/>
    <n v="0.15"/>
    <n v="80.87"/>
    <x v="1849"/>
    <n v="80.87"/>
    <n v="43.578499999999991"/>
    <n v="0.35017296311325563"/>
  </r>
  <r>
    <n v="1229"/>
    <d v="2026-09-15T00:00:00"/>
    <n v="2026"/>
    <x v="8"/>
    <x v="2"/>
    <x v="1"/>
    <x v="1"/>
    <x v="3"/>
    <s v="New"/>
    <x v="0"/>
    <s v="Compact Repair Kit"/>
    <n v="5"/>
    <n v="40.17"/>
    <n v="0"/>
    <n v="16.27"/>
    <x v="1850"/>
    <n v="81.349999999999994"/>
    <n v="119.50000000000003"/>
    <n v="0.59497137167040082"/>
  </r>
  <r>
    <n v="2186"/>
    <d v="2026-09-15T00:00:00"/>
    <n v="2026"/>
    <x v="8"/>
    <x v="2"/>
    <x v="2"/>
    <x v="2"/>
    <x v="0"/>
    <s v="Returning"/>
    <x v="1"/>
    <s v="Hiking Daypack 20L"/>
    <n v="2"/>
    <n v="91.6"/>
    <n v="0"/>
    <n v="46.54"/>
    <x v="1851"/>
    <n v="93.08"/>
    <n v="90.11999999999999"/>
    <n v="0.49192139737991264"/>
  </r>
  <r>
    <n v="2922"/>
    <d v="2026-09-15T00:00:00"/>
    <n v="2026"/>
    <x v="8"/>
    <x v="2"/>
    <x v="2"/>
    <x v="2"/>
    <x v="0"/>
    <s v="New"/>
    <x v="4"/>
    <s v="Weighted Vest"/>
    <n v="4"/>
    <n v="121.47"/>
    <n v="0.05"/>
    <n v="67.650000000000006"/>
    <x v="1852"/>
    <n v="270.60000000000002"/>
    <n v="190.98599999999993"/>
    <n v="0.41376038268058379"/>
  </r>
  <r>
    <n v="3140"/>
    <d v="2026-09-15T00:00:00"/>
    <n v="2026"/>
    <x v="8"/>
    <x v="2"/>
    <x v="1"/>
    <x v="12"/>
    <x v="3"/>
    <s v="New"/>
    <x v="3"/>
    <s v="Compact Sleeping Bag"/>
    <n v="2"/>
    <n v="122.69"/>
    <n v="0"/>
    <n v="61.4"/>
    <x v="1853"/>
    <n v="122.8"/>
    <n v="122.58"/>
    <n v="0.49955171570625151"/>
  </r>
  <r>
    <n v="3369"/>
    <d v="2026-09-15T00:00:00"/>
    <n v="2026"/>
    <x v="8"/>
    <x v="2"/>
    <x v="1"/>
    <x v="12"/>
    <x v="3"/>
    <s v="New"/>
    <x v="2"/>
    <s v="Packing Cube Set"/>
    <n v="1"/>
    <n v="45.59"/>
    <n v="0"/>
    <n v="18.28"/>
    <x v="1038"/>
    <n v="18.28"/>
    <n v="27.310000000000002"/>
    <n v="0.59903487606931349"/>
  </r>
  <r>
    <n v="4865"/>
    <d v="2026-09-15T00:00:00"/>
    <n v="2026"/>
    <x v="8"/>
    <x v="2"/>
    <x v="3"/>
    <x v="4"/>
    <x v="0"/>
    <s v="Returning"/>
    <x v="0"/>
    <s v="Commuter Helmet"/>
    <n v="1"/>
    <n v="83.8"/>
    <n v="0"/>
    <n v="42.23"/>
    <x v="1854"/>
    <n v="42.23"/>
    <n v="41.57"/>
    <n v="0.49606205250596663"/>
  </r>
  <r>
    <n v="103"/>
    <d v="2026-09-16T00:00:00"/>
    <n v="2026"/>
    <x v="8"/>
    <x v="2"/>
    <x v="2"/>
    <x v="3"/>
    <x v="0"/>
    <s v="New"/>
    <x v="2"/>
    <s v="Carry-On Duffel"/>
    <n v="1"/>
    <n v="132.58000000000001"/>
    <n v="0.15"/>
    <n v="67.62"/>
    <x v="1855"/>
    <n v="67.62"/>
    <n v="45.073000000000008"/>
    <n v="0.39996273060438536"/>
  </r>
  <r>
    <n v="4500"/>
    <d v="2026-09-16T00:00:00"/>
    <n v="2026"/>
    <x v="8"/>
    <x v="2"/>
    <x v="3"/>
    <x v="8"/>
    <x v="0"/>
    <s v="New"/>
    <x v="3"/>
    <s v="Compact Sleeping Bag"/>
    <n v="2"/>
    <n v="122.12"/>
    <n v="0.05"/>
    <n v="61.76"/>
    <x v="1856"/>
    <n v="123.52"/>
    <n v="108.508"/>
    <n v="0.46765045597945076"/>
  </r>
  <r>
    <n v="5093"/>
    <d v="2026-09-16T00:00:00"/>
    <n v="2026"/>
    <x v="8"/>
    <x v="2"/>
    <x v="0"/>
    <x v="0"/>
    <x v="1"/>
    <s v="Business"/>
    <x v="1"/>
    <s v="Trail Boots"/>
    <n v="3"/>
    <n v="140.47"/>
    <n v="0.15"/>
    <n v="81.739999999999995"/>
    <x v="1857"/>
    <n v="245.21999999999997"/>
    <n v="112.9785"/>
    <n v="0.31540751845694498"/>
  </r>
  <r>
    <n v="5147"/>
    <d v="2026-09-16T00:00:00"/>
    <n v="2026"/>
    <x v="8"/>
    <x v="2"/>
    <x v="3"/>
    <x v="13"/>
    <x v="0"/>
    <s v="New"/>
    <x v="1"/>
    <s v="Trail Boots"/>
    <n v="2"/>
    <n v="145.35"/>
    <n v="0.05"/>
    <n v="78.39"/>
    <x v="1858"/>
    <n v="156.78"/>
    <n v="119.38499999999996"/>
    <n v="0.4322959100537721"/>
  </r>
  <r>
    <n v="365"/>
    <d v="2026-09-17T00:00:00"/>
    <n v="2026"/>
    <x v="8"/>
    <x v="2"/>
    <x v="3"/>
    <x v="8"/>
    <x v="3"/>
    <s v="Returning"/>
    <x v="3"/>
    <s v="Compact Sleeping Bag"/>
    <n v="2"/>
    <n v="121.25"/>
    <n v="0"/>
    <n v="61.5"/>
    <x v="1859"/>
    <n v="123"/>
    <n v="119.5"/>
    <n v="0.4927835051546392"/>
  </r>
  <r>
    <n v="494"/>
    <d v="2026-09-17T00:00:00"/>
    <n v="2026"/>
    <x v="8"/>
    <x v="2"/>
    <x v="3"/>
    <x v="4"/>
    <x v="0"/>
    <s v="New"/>
    <x v="2"/>
    <s v="Insulated Bottle"/>
    <n v="1"/>
    <n v="35.94"/>
    <n v="0.1"/>
    <n v="13.19"/>
    <x v="1860"/>
    <n v="13.19"/>
    <n v="19.155999999999999"/>
    <n v="0.59222160390774747"/>
  </r>
  <r>
    <n v="665"/>
    <d v="2026-09-17T00:00:00"/>
    <n v="2026"/>
    <x v="8"/>
    <x v="2"/>
    <x v="1"/>
    <x v="14"/>
    <x v="0"/>
    <s v="New"/>
    <x v="0"/>
    <s v="Cycling Pack 12L"/>
    <n v="1"/>
    <n v="101.18"/>
    <n v="0.1"/>
    <n v="49.38"/>
    <x v="1658"/>
    <n v="49.38"/>
    <n v="41.682000000000009"/>
    <n v="0.45773209461685449"/>
  </r>
  <r>
    <n v="2067"/>
    <d v="2026-09-17T00:00:00"/>
    <n v="2026"/>
    <x v="8"/>
    <x v="2"/>
    <x v="3"/>
    <x v="7"/>
    <x v="2"/>
    <s v="New"/>
    <x v="0"/>
    <s v="Commuter Helmet"/>
    <n v="2"/>
    <n v="82.47"/>
    <n v="0"/>
    <n v="42.49"/>
    <x v="1861"/>
    <n v="84.98"/>
    <n v="79.959999999999994"/>
    <n v="0.48478234509518608"/>
  </r>
  <r>
    <n v="2648"/>
    <d v="2026-09-17T00:00:00"/>
    <n v="2026"/>
    <x v="8"/>
    <x v="2"/>
    <x v="2"/>
    <x v="16"/>
    <x v="3"/>
    <s v="New"/>
    <x v="4"/>
    <s v="Training Mat"/>
    <n v="1"/>
    <n v="50.47"/>
    <n v="0.05"/>
    <n v="22.27"/>
    <x v="1862"/>
    <n v="22.27"/>
    <n v="25.676499999999994"/>
    <n v="0.53552396942425406"/>
  </r>
  <r>
    <n v="3074"/>
    <d v="2026-09-17T00:00:00"/>
    <n v="2026"/>
    <x v="8"/>
    <x v="2"/>
    <x v="3"/>
    <x v="8"/>
    <x v="1"/>
    <s v="Business"/>
    <x v="3"/>
    <s v="Portable Camp Stove"/>
    <n v="5"/>
    <n v="82.63"/>
    <n v="0.15"/>
    <n v="38.630000000000003"/>
    <x v="1863"/>
    <n v="193.15"/>
    <n v="158.02749999999995"/>
    <n v="0.44999323703824978"/>
  </r>
  <r>
    <n v="259"/>
    <d v="2026-09-18T00:00:00"/>
    <n v="2026"/>
    <x v="8"/>
    <x v="2"/>
    <x v="3"/>
    <x v="8"/>
    <x v="2"/>
    <s v="Business"/>
    <x v="2"/>
    <s v="Travel Backpack 35L"/>
    <n v="4"/>
    <n v="168.48"/>
    <n v="0.1"/>
    <n v="89.85"/>
    <x v="1864"/>
    <n v="359.4"/>
    <n v="247.12800000000004"/>
    <n v="0.4074469768914214"/>
  </r>
  <r>
    <n v="997"/>
    <d v="2026-09-18T00:00:00"/>
    <n v="2026"/>
    <x v="8"/>
    <x v="2"/>
    <x v="1"/>
    <x v="11"/>
    <x v="3"/>
    <s v="Returning"/>
    <x v="3"/>
    <s v="Compact Sleeping Bag"/>
    <n v="2"/>
    <n v="121.82"/>
    <n v="0"/>
    <n v="61.92"/>
    <x v="1865"/>
    <n v="123.84"/>
    <n v="119.79999999999998"/>
    <n v="0.49170907896897059"/>
  </r>
  <r>
    <n v="2102"/>
    <d v="2026-09-18T00:00:00"/>
    <n v="2026"/>
    <x v="8"/>
    <x v="2"/>
    <x v="0"/>
    <x v="15"/>
    <x v="2"/>
    <s v="Returning"/>
    <x v="0"/>
    <s v="Trail Bike Light"/>
    <n v="1"/>
    <n v="50.02"/>
    <n v="0.1"/>
    <n v="22.47"/>
    <x v="1866"/>
    <n v="22.47"/>
    <n v="22.548000000000002"/>
    <n v="0.50086632013861121"/>
  </r>
  <r>
    <n v="2452"/>
    <d v="2026-09-18T00:00:00"/>
    <n v="2026"/>
    <x v="8"/>
    <x v="2"/>
    <x v="2"/>
    <x v="5"/>
    <x v="0"/>
    <s v="New"/>
    <x v="4"/>
    <s v="Training Mat"/>
    <n v="1"/>
    <n v="50.17"/>
    <n v="0.1"/>
    <n v="21.99"/>
    <x v="1867"/>
    <n v="21.99"/>
    <n v="23.163000000000007"/>
    <n v="0.51298917015480705"/>
  </r>
  <r>
    <n v="2761"/>
    <d v="2026-09-18T00:00:00"/>
    <n v="2026"/>
    <x v="8"/>
    <x v="2"/>
    <x v="0"/>
    <x v="15"/>
    <x v="1"/>
    <s v="Business"/>
    <x v="3"/>
    <s v="Compact Sleeping Bag"/>
    <n v="5"/>
    <n v="124.51"/>
    <n v="0.1"/>
    <n v="60.29"/>
    <x v="1868"/>
    <n v="301.45"/>
    <n v="258.84500000000008"/>
    <n v="0.46197984990049895"/>
  </r>
  <r>
    <n v="3993"/>
    <d v="2026-09-18T00:00:00"/>
    <n v="2026"/>
    <x v="8"/>
    <x v="2"/>
    <x v="1"/>
    <x v="12"/>
    <x v="3"/>
    <s v="Returning"/>
    <x v="1"/>
    <s v="Summit Backpack 45L"/>
    <n v="1"/>
    <n v="153.68"/>
    <n v="0.05"/>
    <n v="77.42"/>
    <x v="1869"/>
    <n v="77.42"/>
    <n v="68.576000000000008"/>
    <n v="0.46971149894517661"/>
  </r>
  <r>
    <n v="4343"/>
    <d v="2026-09-18T00:00:00"/>
    <n v="2026"/>
    <x v="8"/>
    <x v="2"/>
    <x v="1"/>
    <x v="12"/>
    <x v="3"/>
    <s v="New"/>
    <x v="3"/>
    <s v="Compact Sleeping Bag"/>
    <n v="2"/>
    <n v="121.37"/>
    <n v="0.05"/>
    <n v="60.13"/>
    <x v="1870"/>
    <n v="120.26"/>
    <n v="110.343"/>
    <n v="0.47849767782726155"/>
  </r>
  <r>
    <n v="4429"/>
    <d v="2026-09-18T00:00:00"/>
    <n v="2026"/>
    <x v="8"/>
    <x v="2"/>
    <x v="0"/>
    <x v="15"/>
    <x v="0"/>
    <s v="Business"/>
    <x v="1"/>
    <s v="Trail Boots"/>
    <n v="2"/>
    <n v="145.1"/>
    <n v="0.1"/>
    <n v="77.62"/>
    <x v="1871"/>
    <n v="155.24"/>
    <n v="105.94"/>
    <n v="0.40562064476606169"/>
  </r>
  <r>
    <n v="4824"/>
    <d v="2026-09-18T00:00:00"/>
    <n v="2026"/>
    <x v="8"/>
    <x v="2"/>
    <x v="3"/>
    <x v="8"/>
    <x v="0"/>
    <s v="Returning"/>
    <x v="4"/>
    <s v="Recovery Roller"/>
    <n v="1"/>
    <n v="36.729999999999997"/>
    <n v="0.05"/>
    <n v="14.11"/>
    <x v="1872"/>
    <n v="14.11"/>
    <n v="20.783499999999997"/>
    <n v="0.59562669265049362"/>
  </r>
  <r>
    <n v="4881"/>
    <d v="2026-09-18T00:00:00"/>
    <n v="2026"/>
    <x v="8"/>
    <x v="2"/>
    <x v="2"/>
    <x v="2"/>
    <x v="0"/>
    <s v="Business"/>
    <x v="2"/>
    <s v="Carry-On Duffel"/>
    <n v="4"/>
    <n v="134.15"/>
    <n v="0.05"/>
    <n v="65.58"/>
    <x v="1873"/>
    <n v="262.32"/>
    <n v="247.45"/>
    <n v="0.48541499107440611"/>
  </r>
  <r>
    <n v="5138"/>
    <d v="2026-09-18T00:00:00"/>
    <n v="2026"/>
    <x v="8"/>
    <x v="2"/>
    <x v="0"/>
    <x v="0"/>
    <x v="1"/>
    <s v="Business"/>
    <x v="1"/>
    <s v="Hiking Daypack 20L"/>
    <n v="8"/>
    <n v="94.21"/>
    <n v="0.1"/>
    <n v="45.05"/>
    <x v="1874"/>
    <n v="360.4"/>
    <n v="317.91200000000003"/>
    <n v="0.46868107891353833"/>
  </r>
  <r>
    <n v="1214"/>
    <d v="2026-09-19T00:00:00"/>
    <n v="2026"/>
    <x v="8"/>
    <x v="2"/>
    <x v="0"/>
    <x v="15"/>
    <x v="2"/>
    <s v="Returning"/>
    <x v="3"/>
    <s v="Trail Tent 2P"/>
    <n v="1"/>
    <n v="198.29"/>
    <n v="0.05"/>
    <n v="106.24"/>
    <x v="1875"/>
    <n v="106.24"/>
    <n v="82.135499999999993"/>
    <n v="0.436020076920831"/>
  </r>
  <r>
    <n v="1346"/>
    <d v="2026-09-19T00:00:00"/>
    <n v="2026"/>
    <x v="8"/>
    <x v="2"/>
    <x v="1"/>
    <x v="14"/>
    <x v="3"/>
    <s v="Returning"/>
    <x v="2"/>
    <s v="Travel Backpack 35L"/>
    <n v="3"/>
    <n v="166.21"/>
    <n v="0.05"/>
    <n v="85.03"/>
    <x v="1876"/>
    <n v="255.09"/>
    <n v="218.60849999999996"/>
    <n v="0.4614929116304991"/>
  </r>
  <r>
    <n v="1361"/>
    <d v="2026-09-19T00:00:00"/>
    <n v="2026"/>
    <x v="8"/>
    <x v="2"/>
    <x v="1"/>
    <x v="6"/>
    <x v="3"/>
    <s v="New"/>
    <x v="0"/>
    <s v="Compact Repair Kit"/>
    <n v="1"/>
    <n v="40.700000000000003"/>
    <n v="0.05"/>
    <n v="16.43"/>
    <x v="1877"/>
    <n v="16.43"/>
    <n v="22.234999999999999"/>
    <n v="0.57506789085736454"/>
  </r>
  <r>
    <n v="2728"/>
    <d v="2026-09-19T00:00:00"/>
    <n v="2026"/>
    <x v="8"/>
    <x v="2"/>
    <x v="0"/>
    <x v="15"/>
    <x v="0"/>
    <s v="New"/>
    <x v="1"/>
    <s v="Summit Backpack 45L"/>
    <n v="3"/>
    <n v="153.5"/>
    <n v="0"/>
    <n v="80.819999999999993"/>
    <x v="1878"/>
    <n v="242.45999999999998"/>
    <n v="218.04000000000002"/>
    <n v="0.47348534201954401"/>
  </r>
  <r>
    <n v="2788"/>
    <d v="2026-09-19T00:00:00"/>
    <n v="2026"/>
    <x v="8"/>
    <x v="2"/>
    <x v="1"/>
    <x v="12"/>
    <x v="3"/>
    <s v="New"/>
    <x v="1"/>
    <s v="Trekking Poles"/>
    <n v="1"/>
    <n v="70.430000000000007"/>
    <n v="0"/>
    <n v="31.51"/>
    <x v="1879"/>
    <n v="31.51"/>
    <n v="38.92"/>
    <n v="0.55260542382507449"/>
  </r>
  <r>
    <n v="2932"/>
    <d v="2026-09-19T00:00:00"/>
    <n v="2026"/>
    <x v="8"/>
    <x v="2"/>
    <x v="0"/>
    <x v="15"/>
    <x v="2"/>
    <s v="Business"/>
    <x v="0"/>
    <s v="Trail Bike Light"/>
    <n v="4"/>
    <n v="49.93"/>
    <n v="0"/>
    <n v="22.99"/>
    <x v="1880"/>
    <n v="91.96"/>
    <n v="107.76"/>
    <n v="0.53955537752853999"/>
  </r>
  <r>
    <n v="3399"/>
    <d v="2026-09-19T00:00:00"/>
    <n v="2026"/>
    <x v="8"/>
    <x v="2"/>
    <x v="1"/>
    <x v="12"/>
    <x v="2"/>
    <s v="Returning"/>
    <x v="0"/>
    <s v="Trail Bike Light"/>
    <n v="1"/>
    <n v="50.18"/>
    <n v="0"/>
    <n v="22.92"/>
    <x v="677"/>
    <n v="22.92"/>
    <n v="27.259999999999998"/>
    <n v="0.54324432044639293"/>
  </r>
  <r>
    <n v="3588"/>
    <d v="2026-09-19T00:00:00"/>
    <n v="2026"/>
    <x v="8"/>
    <x v="2"/>
    <x v="3"/>
    <x v="13"/>
    <x v="2"/>
    <s v="New"/>
    <x v="2"/>
    <s v="Travel Backpack 35L"/>
    <n v="2"/>
    <n v="164.01"/>
    <n v="0.15"/>
    <n v="87.14"/>
    <x v="1881"/>
    <n v="174.28"/>
    <n v="104.53699999999995"/>
    <n v="0.37493050997607741"/>
  </r>
  <r>
    <n v="3603"/>
    <d v="2026-09-19T00:00:00"/>
    <n v="2026"/>
    <x v="8"/>
    <x v="2"/>
    <x v="1"/>
    <x v="14"/>
    <x v="3"/>
    <s v="Returning"/>
    <x v="0"/>
    <s v="Commuter Helmet"/>
    <n v="2"/>
    <n v="83.77"/>
    <n v="0"/>
    <n v="43.32"/>
    <x v="1882"/>
    <n v="86.64"/>
    <n v="80.899999999999991"/>
    <n v="0.4828697624447893"/>
  </r>
  <r>
    <n v="3845"/>
    <d v="2026-09-19T00:00:00"/>
    <n v="2026"/>
    <x v="8"/>
    <x v="2"/>
    <x v="3"/>
    <x v="8"/>
    <x v="0"/>
    <s v="New"/>
    <x v="3"/>
    <s v="Portable Camp Stove"/>
    <n v="1"/>
    <n v="81.84"/>
    <n v="0"/>
    <n v="38.5"/>
    <x v="1883"/>
    <n v="38.5"/>
    <n v="43.34"/>
    <n v="0.52956989247311825"/>
  </r>
  <r>
    <n v="4191"/>
    <d v="2026-09-19T00:00:00"/>
    <n v="2026"/>
    <x v="8"/>
    <x v="2"/>
    <x v="2"/>
    <x v="5"/>
    <x v="3"/>
    <s v="Returning"/>
    <x v="4"/>
    <s v="Resistance Band Set"/>
    <n v="1"/>
    <n v="40.32"/>
    <n v="0.15"/>
    <n v="14.39"/>
    <x v="1884"/>
    <n v="14.39"/>
    <n v="19.881999999999998"/>
    <n v="0.58012371615312786"/>
  </r>
  <r>
    <n v="4269"/>
    <d v="2026-09-19T00:00:00"/>
    <n v="2026"/>
    <x v="8"/>
    <x v="2"/>
    <x v="2"/>
    <x v="16"/>
    <x v="1"/>
    <s v="Business"/>
    <x v="1"/>
    <s v="Summit Backpack 45L"/>
    <n v="4"/>
    <n v="155.84"/>
    <n v="0.05"/>
    <n v="80.790000000000006"/>
    <x v="1885"/>
    <n v="323.16000000000003"/>
    <n v="269.03199999999998"/>
    <n v="0.45429860585755966"/>
  </r>
  <r>
    <n v="5"/>
    <d v="2026-09-20T00:00:00"/>
    <n v="2026"/>
    <x v="8"/>
    <x v="2"/>
    <x v="1"/>
    <x v="6"/>
    <x v="0"/>
    <s v="Business"/>
    <x v="4"/>
    <s v="Training Mat"/>
    <n v="1"/>
    <n v="51.83"/>
    <n v="0"/>
    <n v="21.9"/>
    <x v="1886"/>
    <n v="21.9"/>
    <n v="29.93"/>
    <n v="0.57746478873239437"/>
  </r>
  <r>
    <n v="210"/>
    <d v="2026-09-20T00:00:00"/>
    <n v="2026"/>
    <x v="8"/>
    <x v="2"/>
    <x v="2"/>
    <x v="3"/>
    <x v="2"/>
    <s v="Returning"/>
    <x v="3"/>
    <s v="Trail Tent 2P"/>
    <n v="1"/>
    <n v="190.77"/>
    <n v="0.05"/>
    <n v="104.69"/>
    <x v="1887"/>
    <n v="104.69"/>
    <n v="76.541500000000013"/>
    <n v="0.42234103894742364"/>
  </r>
  <r>
    <n v="462"/>
    <d v="2026-09-20T00:00:00"/>
    <n v="2026"/>
    <x v="8"/>
    <x v="2"/>
    <x v="1"/>
    <x v="12"/>
    <x v="2"/>
    <s v="New"/>
    <x v="0"/>
    <s v="Compact Repair Kit"/>
    <n v="2"/>
    <n v="40.049999999999997"/>
    <n v="0.05"/>
    <n v="16.97"/>
    <x v="1708"/>
    <n v="33.94"/>
    <n v="42.154999999999987"/>
    <n v="0.55397857940731976"/>
  </r>
  <r>
    <n v="725"/>
    <d v="2026-09-20T00:00:00"/>
    <n v="2026"/>
    <x v="8"/>
    <x v="2"/>
    <x v="1"/>
    <x v="12"/>
    <x v="0"/>
    <s v="New"/>
    <x v="0"/>
    <s v="Commuter Helmet"/>
    <n v="1"/>
    <n v="82.08"/>
    <n v="0.05"/>
    <n v="43.18"/>
    <x v="1888"/>
    <n v="43.18"/>
    <n v="34.795999999999999"/>
    <n v="0.44623986867754178"/>
  </r>
  <r>
    <n v="918"/>
    <d v="2026-09-20T00:00:00"/>
    <n v="2026"/>
    <x v="8"/>
    <x v="2"/>
    <x v="0"/>
    <x v="15"/>
    <x v="0"/>
    <s v="Returning"/>
    <x v="0"/>
    <s v="Trail Bike Light"/>
    <n v="1"/>
    <n v="50.3"/>
    <n v="0.05"/>
    <n v="22.14"/>
    <x v="1889"/>
    <n v="22.14"/>
    <n v="25.644999999999996"/>
    <n v="0.53667468870984614"/>
  </r>
  <r>
    <n v="1442"/>
    <d v="2026-09-20T00:00:00"/>
    <n v="2026"/>
    <x v="8"/>
    <x v="2"/>
    <x v="2"/>
    <x v="16"/>
    <x v="0"/>
    <s v="New"/>
    <x v="2"/>
    <s v="Packing Cube Set"/>
    <n v="1"/>
    <n v="47.68"/>
    <n v="0.1"/>
    <n v="18.03"/>
    <x v="1890"/>
    <n v="18.03"/>
    <n v="24.881999999999998"/>
    <n v="0.57983780760626391"/>
  </r>
  <r>
    <n v="4290"/>
    <d v="2026-09-20T00:00:00"/>
    <n v="2026"/>
    <x v="8"/>
    <x v="2"/>
    <x v="2"/>
    <x v="2"/>
    <x v="2"/>
    <s v="Returning"/>
    <x v="0"/>
    <s v="Trail Bike Light"/>
    <n v="2"/>
    <n v="51.48"/>
    <n v="0.05"/>
    <n v="22.38"/>
    <x v="1891"/>
    <n v="44.76"/>
    <n v="53.051999999999985"/>
    <n v="0.54238743712427917"/>
  </r>
  <r>
    <n v="4666"/>
    <d v="2026-09-20T00:00:00"/>
    <n v="2026"/>
    <x v="8"/>
    <x v="2"/>
    <x v="2"/>
    <x v="3"/>
    <x v="0"/>
    <s v="Business"/>
    <x v="4"/>
    <s v="Weighted Vest"/>
    <n v="2"/>
    <n v="123.73"/>
    <n v="0"/>
    <n v="68.459999999999994"/>
    <x v="1892"/>
    <n v="136.91999999999999"/>
    <n v="110.54000000000002"/>
    <n v="0.44669845631617239"/>
  </r>
  <r>
    <n v="234"/>
    <d v="2026-09-21T00:00:00"/>
    <n v="2026"/>
    <x v="8"/>
    <x v="2"/>
    <x v="2"/>
    <x v="5"/>
    <x v="0"/>
    <s v="Business"/>
    <x v="1"/>
    <s v="Trail Boots"/>
    <n v="2"/>
    <n v="146.81"/>
    <n v="0"/>
    <n v="79.72"/>
    <x v="1893"/>
    <n v="159.44"/>
    <n v="134.18"/>
    <n v="0.45698521899053202"/>
  </r>
  <r>
    <n v="802"/>
    <d v="2026-09-21T00:00:00"/>
    <n v="2026"/>
    <x v="8"/>
    <x v="2"/>
    <x v="1"/>
    <x v="12"/>
    <x v="2"/>
    <s v="Returning"/>
    <x v="2"/>
    <s v="Travel Backpack 35L"/>
    <n v="2"/>
    <n v="167.16"/>
    <n v="0"/>
    <n v="88.51"/>
    <x v="1894"/>
    <n v="177.02"/>
    <n v="157.29999999999998"/>
    <n v="0.4705072983967456"/>
  </r>
  <r>
    <n v="1942"/>
    <d v="2026-09-21T00:00:00"/>
    <n v="2026"/>
    <x v="8"/>
    <x v="2"/>
    <x v="2"/>
    <x v="2"/>
    <x v="0"/>
    <s v="New"/>
    <x v="0"/>
    <s v="Commuter Helmet"/>
    <n v="1"/>
    <n v="83.69"/>
    <n v="0"/>
    <n v="42.76"/>
    <x v="1895"/>
    <n v="42.76"/>
    <n v="40.93"/>
    <n v="0.48906679412116144"/>
  </r>
  <r>
    <n v="2200"/>
    <d v="2026-09-21T00:00:00"/>
    <n v="2026"/>
    <x v="8"/>
    <x v="2"/>
    <x v="0"/>
    <x v="0"/>
    <x v="0"/>
    <s v="New"/>
    <x v="0"/>
    <s v="Compact Repair Kit"/>
    <n v="1"/>
    <n v="40.4"/>
    <n v="0.15"/>
    <n v="16.47"/>
    <x v="1896"/>
    <n v="16.47"/>
    <n v="17.869999999999997"/>
    <n v="0.52038439138031445"/>
  </r>
  <r>
    <n v="2236"/>
    <d v="2026-09-21T00:00:00"/>
    <n v="2026"/>
    <x v="8"/>
    <x v="2"/>
    <x v="1"/>
    <x v="11"/>
    <x v="0"/>
    <s v="Returning"/>
    <x v="1"/>
    <s v="Trail Boots"/>
    <n v="3"/>
    <n v="143.31"/>
    <n v="0"/>
    <n v="81.36"/>
    <x v="1897"/>
    <n v="244.07999999999998"/>
    <n v="185.85000000000002"/>
    <n v="0.43227967343521045"/>
  </r>
  <r>
    <n v="4041"/>
    <d v="2026-09-21T00:00:00"/>
    <n v="2026"/>
    <x v="8"/>
    <x v="2"/>
    <x v="1"/>
    <x v="11"/>
    <x v="1"/>
    <s v="Returning"/>
    <x v="4"/>
    <s v="Training Mat"/>
    <n v="15"/>
    <n v="51.1"/>
    <n v="0.1"/>
    <n v="21.9"/>
    <x v="1898"/>
    <n v="328.5"/>
    <n v="361.35"/>
    <n v="0.52380952380952384"/>
  </r>
  <r>
    <n v="4435"/>
    <d v="2026-09-21T00:00:00"/>
    <n v="2026"/>
    <x v="8"/>
    <x v="2"/>
    <x v="3"/>
    <x v="13"/>
    <x v="3"/>
    <s v="New"/>
    <x v="1"/>
    <s v="Trail Boots"/>
    <n v="1"/>
    <n v="146.33000000000001"/>
    <n v="0"/>
    <n v="80.05"/>
    <x v="1899"/>
    <n v="80.05"/>
    <n v="66.280000000000015"/>
    <n v="0.45294881432378875"/>
  </r>
  <r>
    <n v="305"/>
    <d v="2026-09-22T00:00:00"/>
    <n v="2026"/>
    <x v="8"/>
    <x v="2"/>
    <x v="3"/>
    <x v="8"/>
    <x v="0"/>
    <s v="Returning"/>
    <x v="2"/>
    <s v="Carry-On Duffel"/>
    <n v="1"/>
    <n v="130.69999999999999"/>
    <n v="0.05"/>
    <n v="68.23"/>
    <x v="1900"/>
    <n v="68.23"/>
    <n v="55.934999999999974"/>
    <n v="0.45048926831232622"/>
  </r>
  <r>
    <n v="808"/>
    <d v="2026-09-22T00:00:00"/>
    <n v="2026"/>
    <x v="8"/>
    <x v="2"/>
    <x v="1"/>
    <x v="12"/>
    <x v="1"/>
    <s v="Business"/>
    <x v="4"/>
    <s v="Resistance Band Set"/>
    <n v="8"/>
    <n v="39.630000000000003"/>
    <n v="0.15"/>
    <n v="14.61"/>
    <x v="1901"/>
    <n v="116.88"/>
    <n v="152.60400000000004"/>
    <n v="0.56628222825844954"/>
  </r>
  <r>
    <n v="1029"/>
    <d v="2026-09-22T00:00:00"/>
    <n v="2026"/>
    <x v="8"/>
    <x v="2"/>
    <x v="1"/>
    <x v="6"/>
    <x v="0"/>
    <s v="Returning"/>
    <x v="2"/>
    <s v="Carry-On Duffel"/>
    <n v="1"/>
    <n v="132.36000000000001"/>
    <n v="0.05"/>
    <n v="66.63"/>
    <x v="1902"/>
    <n v="66.63"/>
    <n v="59.112000000000009"/>
    <n v="0.47010545402490822"/>
  </r>
  <r>
    <n v="1721"/>
    <d v="2026-09-22T00:00:00"/>
    <n v="2026"/>
    <x v="8"/>
    <x v="2"/>
    <x v="3"/>
    <x v="7"/>
    <x v="0"/>
    <s v="Business"/>
    <x v="1"/>
    <s v="Summit Backpack 45L"/>
    <n v="1"/>
    <n v="156.81"/>
    <n v="0"/>
    <n v="78.2"/>
    <x v="1903"/>
    <n v="78.2"/>
    <n v="78.61"/>
    <n v="0.50130731458452904"/>
  </r>
  <r>
    <n v="2425"/>
    <d v="2026-09-22T00:00:00"/>
    <n v="2026"/>
    <x v="8"/>
    <x v="2"/>
    <x v="3"/>
    <x v="8"/>
    <x v="3"/>
    <s v="New"/>
    <x v="2"/>
    <s v="Carry-On Duffel"/>
    <n v="3"/>
    <n v="134.52000000000001"/>
    <n v="0.05"/>
    <n v="65.19"/>
    <x v="1904"/>
    <n v="195.57"/>
    <n v="187.81200000000007"/>
    <n v="0.48988215409174152"/>
  </r>
  <r>
    <n v="3322"/>
    <d v="2026-09-22T00:00:00"/>
    <n v="2026"/>
    <x v="8"/>
    <x v="2"/>
    <x v="3"/>
    <x v="8"/>
    <x v="0"/>
    <s v="Returning"/>
    <x v="3"/>
    <s v="Compact Sleeping Bag"/>
    <n v="1"/>
    <n v="124.51"/>
    <n v="0"/>
    <n v="59.97"/>
    <x v="1905"/>
    <n v="59.97"/>
    <n v="64.540000000000006"/>
    <n v="0.51835193960324477"/>
  </r>
  <r>
    <n v="3821"/>
    <d v="2026-09-22T00:00:00"/>
    <n v="2026"/>
    <x v="8"/>
    <x v="2"/>
    <x v="2"/>
    <x v="3"/>
    <x v="0"/>
    <s v="Returning"/>
    <x v="1"/>
    <s v="Trail Boots"/>
    <n v="1"/>
    <n v="141"/>
    <n v="0"/>
    <n v="79.010000000000005"/>
    <x v="1236"/>
    <n v="79.010000000000005"/>
    <n v="61.989999999999995"/>
    <n v="0.43964539007092196"/>
  </r>
  <r>
    <n v="3899"/>
    <d v="2026-09-22T00:00:00"/>
    <n v="2026"/>
    <x v="8"/>
    <x v="2"/>
    <x v="3"/>
    <x v="4"/>
    <x v="1"/>
    <s v="Returning"/>
    <x v="3"/>
    <s v="Compact Sleeping Bag"/>
    <n v="6"/>
    <n v="121.7"/>
    <n v="0.15"/>
    <n v="61.26"/>
    <x v="1906"/>
    <n v="367.56"/>
    <n v="253.11000000000007"/>
    <n v="0.40780124703948967"/>
  </r>
  <r>
    <n v="4807"/>
    <d v="2026-09-22T00:00:00"/>
    <n v="2026"/>
    <x v="8"/>
    <x v="2"/>
    <x v="3"/>
    <x v="7"/>
    <x v="1"/>
    <s v="Business"/>
    <x v="0"/>
    <s v="Cycling Pack 12L"/>
    <n v="4"/>
    <n v="103.86"/>
    <n v="0.1"/>
    <n v="50.12"/>
    <x v="1907"/>
    <n v="200.48"/>
    <n v="173.41600000000003"/>
    <n v="0.46380811776536796"/>
  </r>
  <r>
    <n v="30"/>
    <d v="2026-09-23T00:00:00"/>
    <n v="2026"/>
    <x v="8"/>
    <x v="2"/>
    <x v="2"/>
    <x v="5"/>
    <x v="3"/>
    <s v="Returning"/>
    <x v="1"/>
    <s v="Hiking Daypack 20L"/>
    <n v="2"/>
    <n v="93.82"/>
    <n v="0.05"/>
    <n v="45.57"/>
    <x v="1908"/>
    <n v="91.14"/>
    <n v="87.117999999999981"/>
    <n v="0.48871859888476249"/>
  </r>
  <r>
    <n v="3027"/>
    <d v="2026-09-23T00:00:00"/>
    <n v="2026"/>
    <x v="8"/>
    <x v="2"/>
    <x v="3"/>
    <x v="8"/>
    <x v="1"/>
    <s v="Business"/>
    <x v="1"/>
    <s v="Summit Backpack 45L"/>
    <n v="8"/>
    <n v="155.13999999999999"/>
    <n v="0.1"/>
    <n v="76.87"/>
    <x v="1909"/>
    <n v="614.96"/>
    <n v="502.048"/>
    <n v="0.44945783736553363"/>
  </r>
  <r>
    <n v="3690"/>
    <d v="2026-09-23T00:00:00"/>
    <n v="2026"/>
    <x v="8"/>
    <x v="2"/>
    <x v="3"/>
    <x v="8"/>
    <x v="0"/>
    <s v="Returning"/>
    <x v="1"/>
    <s v="Hiking Daypack 20L"/>
    <n v="3"/>
    <n v="92.14"/>
    <n v="0.05"/>
    <n v="45.25"/>
    <x v="1910"/>
    <n v="135.75"/>
    <n v="126.84899999999999"/>
    <n v="0.48305210606285626"/>
  </r>
  <r>
    <n v="600"/>
    <d v="2026-09-24T00:00:00"/>
    <n v="2026"/>
    <x v="8"/>
    <x v="2"/>
    <x v="1"/>
    <x v="12"/>
    <x v="2"/>
    <s v="Returning"/>
    <x v="0"/>
    <s v="Compact Repair Kit"/>
    <n v="6"/>
    <n v="39.880000000000003"/>
    <n v="0.05"/>
    <n v="16.79"/>
    <x v="1911"/>
    <n v="100.74"/>
    <n v="126.57600000000004"/>
    <n v="0.5568283798764716"/>
  </r>
  <r>
    <n v="1931"/>
    <d v="2026-09-24T00:00:00"/>
    <n v="2026"/>
    <x v="8"/>
    <x v="2"/>
    <x v="2"/>
    <x v="16"/>
    <x v="0"/>
    <s v="Returning"/>
    <x v="2"/>
    <s v="Insulated Bottle"/>
    <n v="4"/>
    <n v="35.700000000000003"/>
    <n v="0"/>
    <n v="13.91"/>
    <x v="1912"/>
    <n v="55.64"/>
    <n v="87.160000000000011"/>
    <n v="0.61036414565826336"/>
  </r>
  <r>
    <n v="2124"/>
    <d v="2026-09-24T00:00:00"/>
    <n v="2026"/>
    <x v="8"/>
    <x v="2"/>
    <x v="3"/>
    <x v="8"/>
    <x v="2"/>
    <s v="New"/>
    <x v="0"/>
    <s v="Cycling Pack 12L"/>
    <n v="6"/>
    <n v="104.16"/>
    <n v="0"/>
    <n v="51.76"/>
    <x v="1913"/>
    <n v="310.56"/>
    <n v="314.40000000000003"/>
    <n v="0.50307219662058378"/>
  </r>
  <r>
    <n v="2789"/>
    <d v="2026-09-24T00:00:00"/>
    <n v="2026"/>
    <x v="8"/>
    <x v="2"/>
    <x v="2"/>
    <x v="16"/>
    <x v="0"/>
    <s v="New"/>
    <x v="1"/>
    <s v="Trail Boots"/>
    <n v="5"/>
    <n v="147.21"/>
    <n v="0.05"/>
    <n v="79.14"/>
    <x v="1914"/>
    <n v="395.7"/>
    <n v="303.54750000000007"/>
    <n v="0.43410594961011667"/>
  </r>
  <r>
    <n v="2921"/>
    <d v="2026-09-24T00:00:00"/>
    <n v="2026"/>
    <x v="8"/>
    <x v="2"/>
    <x v="0"/>
    <x v="0"/>
    <x v="0"/>
    <s v="New"/>
    <x v="3"/>
    <s v="Trail Tent 2P"/>
    <n v="3"/>
    <n v="195.68"/>
    <n v="0.05"/>
    <n v="102.16"/>
    <x v="1915"/>
    <n v="306.48"/>
    <n v="251.20799999999997"/>
    <n v="0.45044541033696256"/>
  </r>
  <r>
    <n v="3108"/>
    <d v="2026-09-24T00:00:00"/>
    <n v="2026"/>
    <x v="8"/>
    <x v="2"/>
    <x v="1"/>
    <x v="11"/>
    <x v="1"/>
    <s v="Business"/>
    <x v="1"/>
    <s v="Hiking Daypack 20L"/>
    <n v="5"/>
    <n v="90.05"/>
    <n v="0.15"/>
    <n v="44.12"/>
    <x v="1916"/>
    <n v="220.6"/>
    <n v="162.11249999999998"/>
    <n v="0.42358820263252439"/>
  </r>
  <r>
    <n v="3226"/>
    <d v="2026-09-24T00:00:00"/>
    <n v="2026"/>
    <x v="8"/>
    <x v="2"/>
    <x v="3"/>
    <x v="13"/>
    <x v="3"/>
    <s v="Returning"/>
    <x v="3"/>
    <s v="Alpine Tent 4P"/>
    <n v="1"/>
    <n v="345.48"/>
    <n v="0"/>
    <n v="196.31"/>
    <x v="1917"/>
    <n v="196.31"/>
    <n v="149.17000000000002"/>
    <n v="0.43177607965728843"/>
  </r>
  <r>
    <n v="3286"/>
    <d v="2026-09-24T00:00:00"/>
    <n v="2026"/>
    <x v="8"/>
    <x v="2"/>
    <x v="3"/>
    <x v="4"/>
    <x v="0"/>
    <s v="New"/>
    <x v="2"/>
    <s v="Packing Cube Set"/>
    <n v="1"/>
    <n v="46.23"/>
    <n v="0.1"/>
    <n v="18.34"/>
    <x v="1918"/>
    <n v="18.34"/>
    <n v="23.266999999999999"/>
    <n v="0.55920878698295962"/>
  </r>
  <r>
    <n v="4510"/>
    <d v="2026-09-24T00:00:00"/>
    <n v="2026"/>
    <x v="8"/>
    <x v="2"/>
    <x v="0"/>
    <x v="0"/>
    <x v="3"/>
    <s v="Returning"/>
    <x v="3"/>
    <s v="Portable Camp Stove"/>
    <n v="3"/>
    <n v="82.38"/>
    <n v="0.15"/>
    <n v="39.020000000000003"/>
    <x v="1919"/>
    <n v="117.06"/>
    <n v="93.008999999999986"/>
    <n v="0.44275452351370259"/>
  </r>
  <r>
    <n v="2069"/>
    <d v="2026-09-25T00:00:00"/>
    <n v="2026"/>
    <x v="8"/>
    <x v="2"/>
    <x v="3"/>
    <x v="7"/>
    <x v="0"/>
    <s v="New"/>
    <x v="3"/>
    <s v="Alpine Tent 4P"/>
    <n v="1"/>
    <n v="344.79"/>
    <n v="0"/>
    <n v="189.63"/>
    <x v="1920"/>
    <n v="189.63"/>
    <n v="155.16000000000003"/>
    <n v="0.45001305142260511"/>
  </r>
  <r>
    <n v="95"/>
    <d v="2026-09-26T00:00:00"/>
    <n v="2026"/>
    <x v="8"/>
    <x v="2"/>
    <x v="0"/>
    <x v="0"/>
    <x v="3"/>
    <s v="Returning"/>
    <x v="1"/>
    <s v="Trekking Poles"/>
    <n v="1"/>
    <n v="73.06"/>
    <n v="0.05"/>
    <n v="31.42"/>
    <x v="1921"/>
    <n v="31.42"/>
    <n v="37.986999999999995"/>
    <n v="0.54730790842422228"/>
  </r>
  <r>
    <n v="160"/>
    <d v="2026-09-26T00:00:00"/>
    <n v="2026"/>
    <x v="8"/>
    <x v="2"/>
    <x v="3"/>
    <x v="8"/>
    <x v="0"/>
    <s v="Returning"/>
    <x v="3"/>
    <s v="Portable Camp Stove"/>
    <n v="1"/>
    <n v="81.58"/>
    <n v="0.1"/>
    <n v="38.89"/>
    <x v="1922"/>
    <n v="38.89"/>
    <n v="34.531999999999996"/>
    <n v="0.47032224673803491"/>
  </r>
  <r>
    <n v="407"/>
    <d v="2026-09-26T00:00:00"/>
    <n v="2026"/>
    <x v="8"/>
    <x v="2"/>
    <x v="1"/>
    <x v="12"/>
    <x v="1"/>
    <s v="Returning"/>
    <x v="4"/>
    <s v="Training Mat"/>
    <n v="6"/>
    <n v="49.87"/>
    <n v="0.1"/>
    <n v="21.75"/>
    <x v="1923"/>
    <n v="130.5"/>
    <n v="138.798"/>
    <n v="0.51540672414945521"/>
  </r>
  <r>
    <n v="1395"/>
    <d v="2026-09-26T00:00:00"/>
    <n v="2026"/>
    <x v="8"/>
    <x v="2"/>
    <x v="2"/>
    <x v="3"/>
    <x v="0"/>
    <s v="New"/>
    <x v="0"/>
    <s v="Compact Repair Kit"/>
    <n v="2"/>
    <n v="39.81"/>
    <n v="0.05"/>
    <n v="16.87"/>
    <x v="1924"/>
    <n v="33.74"/>
    <n v="41.898999999999994"/>
    <n v="0.55393381721069812"/>
  </r>
  <r>
    <n v="2085"/>
    <d v="2026-09-26T00:00:00"/>
    <n v="2026"/>
    <x v="8"/>
    <x v="2"/>
    <x v="2"/>
    <x v="2"/>
    <x v="0"/>
    <s v="Returning"/>
    <x v="3"/>
    <s v="Trail Tent 2P"/>
    <n v="3"/>
    <n v="191.46"/>
    <n v="0"/>
    <n v="104.06"/>
    <x v="1925"/>
    <n v="312.18"/>
    <n v="262.2"/>
    <n v="0.45649221769560222"/>
  </r>
  <r>
    <n v="3124"/>
    <d v="2026-09-26T00:00:00"/>
    <n v="2026"/>
    <x v="8"/>
    <x v="2"/>
    <x v="2"/>
    <x v="5"/>
    <x v="0"/>
    <s v="Returning"/>
    <x v="2"/>
    <s v="Packing Cube Set"/>
    <n v="3"/>
    <n v="46.48"/>
    <n v="0.05"/>
    <n v="18.82"/>
    <x v="1926"/>
    <n v="56.46"/>
    <n v="76.007999999999981"/>
    <n v="0.57378385723344494"/>
  </r>
  <r>
    <n v="3216"/>
    <d v="2026-09-26T00:00:00"/>
    <n v="2026"/>
    <x v="8"/>
    <x v="2"/>
    <x v="1"/>
    <x v="12"/>
    <x v="2"/>
    <s v="Returning"/>
    <x v="2"/>
    <s v="Insulated Bottle"/>
    <n v="2"/>
    <n v="35.44"/>
    <n v="0.1"/>
    <n v="13.2"/>
    <x v="1927"/>
    <n v="26.4"/>
    <n v="37.391999999999996"/>
    <n v="0.58615500376222718"/>
  </r>
  <r>
    <n v="3743"/>
    <d v="2026-09-26T00:00:00"/>
    <n v="2026"/>
    <x v="8"/>
    <x v="2"/>
    <x v="2"/>
    <x v="2"/>
    <x v="0"/>
    <s v="New"/>
    <x v="4"/>
    <s v="Recovery Roller"/>
    <n v="4"/>
    <n v="36.159999999999997"/>
    <n v="0.05"/>
    <n v="13.68"/>
    <x v="1928"/>
    <n v="54.72"/>
    <n v="82.687999999999988"/>
    <n v="0.60176991150442471"/>
  </r>
  <r>
    <n v="3788"/>
    <d v="2026-09-26T00:00:00"/>
    <n v="2026"/>
    <x v="8"/>
    <x v="2"/>
    <x v="3"/>
    <x v="8"/>
    <x v="0"/>
    <s v="Returning"/>
    <x v="4"/>
    <s v="Recovery Roller"/>
    <n v="2"/>
    <n v="35.93"/>
    <n v="0"/>
    <n v="13.91"/>
    <x v="1929"/>
    <n v="27.82"/>
    <n v="44.04"/>
    <n v="0.6128583356526579"/>
  </r>
  <r>
    <n v="4883"/>
    <d v="2026-09-26T00:00:00"/>
    <n v="2026"/>
    <x v="8"/>
    <x v="2"/>
    <x v="3"/>
    <x v="8"/>
    <x v="0"/>
    <s v="Business"/>
    <x v="3"/>
    <s v="Trail Tent 2P"/>
    <n v="1"/>
    <n v="199.7"/>
    <n v="0"/>
    <n v="103.77"/>
    <x v="1930"/>
    <n v="103.77"/>
    <n v="95.929999999999993"/>
    <n v="0.4803705558337506"/>
  </r>
  <r>
    <n v="1577"/>
    <d v="2026-09-27T00:00:00"/>
    <n v="2026"/>
    <x v="8"/>
    <x v="2"/>
    <x v="3"/>
    <x v="4"/>
    <x v="0"/>
    <s v="New"/>
    <x v="1"/>
    <s v="Summit Backpack 45L"/>
    <n v="4"/>
    <n v="154.28"/>
    <n v="0.05"/>
    <n v="78.180000000000007"/>
    <x v="1931"/>
    <n v="312.72000000000003"/>
    <n v="273.54399999999998"/>
    <n v="0.46658843115047144"/>
  </r>
  <r>
    <n v="2310"/>
    <d v="2026-09-27T00:00:00"/>
    <n v="2026"/>
    <x v="8"/>
    <x v="2"/>
    <x v="0"/>
    <x v="15"/>
    <x v="0"/>
    <s v="Returning"/>
    <x v="2"/>
    <s v="Travel Backpack 35L"/>
    <n v="1"/>
    <n v="165.44"/>
    <n v="0"/>
    <n v="88.25"/>
    <x v="1932"/>
    <n v="88.25"/>
    <n v="77.19"/>
    <n v="0.46657398452611215"/>
  </r>
  <r>
    <n v="2383"/>
    <d v="2026-09-27T00:00:00"/>
    <n v="2026"/>
    <x v="8"/>
    <x v="2"/>
    <x v="3"/>
    <x v="7"/>
    <x v="0"/>
    <s v="Returning"/>
    <x v="2"/>
    <s v="Carry-On Duffel"/>
    <n v="2"/>
    <n v="130.29"/>
    <n v="0.1"/>
    <n v="67.97"/>
    <x v="1933"/>
    <n v="135.94"/>
    <n v="98.581999999999994"/>
    <n v="0.42035288800197845"/>
  </r>
  <r>
    <n v="2803"/>
    <d v="2026-09-27T00:00:00"/>
    <n v="2026"/>
    <x v="8"/>
    <x v="2"/>
    <x v="1"/>
    <x v="12"/>
    <x v="0"/>
    <s v="Returning"/>
    <x v="4"/>
    <s v="Recovery Roller"/>
    <n v="3"/>
    <n v="36.909999999999997"/>
    <n v="0.05"/>
    <n v="13.7"/>
    <x v="1934"/>
    <n v="41.099999999999994"/>
    <n v="64.093499999999992"/>
    <n v="0.60929144861612172"/>
  </r>
  <r>
    <n v="4199"/>
    <d v="2026-09-27T00:00:00"/>
    <n v="2026"/>
    <x v="8"/>
    <x v="2"/>
    <x v="2"/>
    <x v="5"/>
    <x v="3"/>
    <s v="Business"/>
    <x v="0"/>
    <s v="Trail Bike Light"/>
    <n v="1"/>
    <n v="50.02"/>
    <n v="0"/>
    <n v="22.65"/>
    <x v="1935"/>
    <n v="22.65"/>
    <n v="27.370000000000005"/>
    <n v="0.54718112754898052"/>
  </r>
  <r>
    <n v="4517"/>
    <d v="2026-09-27T00:00:00"/>
    <n v="2026"/>
    <x v="8"/>
    <x v="2"/>
    <x v="1"/>
    <x v="12"/>
    <x v="0"/>
    <s v="Returning"/>
    <x v="3"/>
    <s v="Portable Camp Stove"/>
    <n v="1"/>
    <n v="83.32"/>
    <n v="0.05"/>
    <n v="38.93"/>
    <x v="1936"/>
    <n v="38.93"/>
    <n v="40.223999999999997"/>
    <n v="0.50817393940925282"/>
  </r>
  <r>
    <n v="80"/>
    <d v="2026-09-28T00:00:00"/>
    <n v="2026"/>
    <x v="8"/>
    <x v="2"/>
    <x v="0"/>
    <x v="15"/>
    <x v="1"/>
    <s v="Business"/>
    <x v="1"/>
    <s v="Trekking Poles"/>
    <n v="10"/>
    <n v="71.040000000000006"/>
    <n v="0.2"/>
    <n v="31.7"/>
    <x v="1937"/>
    <n v="317"/>
    <n v="251.32000000000005"/>
    <n v="0.4422156531531532"/>
  </r>
  <r>
    <n v="370"/>
    <d v="2026-09-28T00:00:00"/>
    <n v="2026"/>
    <x v="8"/>
    <x v="2"/>
    <x v="3"/>
    <x v="7"/>
    <x v="2"/>
    <s v="Returning"/>
    <x v="0"/>
    <s v="Compact Repair Kit"/>
    <n v="2"/>
    <n v="40.83"/>
    <n v="0"/>
    <n v="16.850000000000001"/>
    <x v="1837"/>
    <n v="33.700000000000003"/>
    <n v="47.959999999999994"/>
    <n v="0.58731325006122947"/>
  </r>
  <r>
    <n v="417"/>
    <d v="2026-09-28T00:00:00"/>
    <n v="2026"/>
    <x v="8"/>
    <x v="2"/>
    <x v="1"/>
    <x v="14"/>
    <x v="3"/>
    <s v="Returning"/>
    <x v="3"/>
    <s v="Compact Sleeping Bag"/>
    <n v="1"/>
    <n v="121.64"/>
    <n v="0.15"/>
    <n v="61.56"/>
    <x v="1938"/>
    <n v="61.56"/>
    <n v="41.833999999999989"/>
    <n v="0.40460761746329565"/>
  </r>
  <r>
    <n v="437"/>
    <d v="2026-09-28T00:00:00"/>
    <n v="2026"/>
    <x v="8"/>
    <x v="2"/>
    <x v="1"/>
    <x v="1"/>
    <x v="2"/>
    <s v="New"/>
    <x v="2"/>
    <s v="Travel Backpack 35L"/>
    <n v="1"/>
    <n v="164.7"/>
    <n v="0"/>
    <n v="86.02"/>
    <x v="1939"/>
    <n v="86.02"/>
    <n v="78.679999999999993"/>
    <n v="0.47771706132361869"/>
  </r>
  <r>
    <n v="790"/>
    <d v="2026-09-28T00:00:00"/>
    <n v="2026"/>
    <x v="8"/>
    <x v="2"/>
    <x v="3"/>
    <x v="7"/>
    <x v="3"/>
    <s v="New"/>
    <x v="3"/>
    <s v="Trail Tent 2P"/>
    <n v="1"/>
    <n v="199.09"/>
    <n v="0.05"/>
    <n v="106.57"/>
    <x v="1940"/>
    <n v="106.57"/>
    <n v="82.565500000000014"/>
    <n v="0.43654152710622812"/>
  </r>
  <r>
    <n v="1151"/>
    <d v="2026-09-28T00:00:00"/>
    <n v="2026"/>
    <x v="8"/>
    <x v="2"/>
    <x v="0"/>
    <x v="0"/>
    <x v="3"/>
    <s v="Returning"/>
    <x v="0"/>
    <s v="Commuter Helmet"/>
    <n v="1"/>
    <n v="81.48"/>
    <n v="0"/>
    <n v="41.47"/>
    <x v="1941"/>
    <n v="41.47"/>
    <n v="40.010000000000005"/>
    <n v="0.4910407461953854"/>
  </r>
  <r>
    <n v="1331"/>
    <d v="2026-09-28T00:00:00"/>
    <n v="2026"/>
    <x v="8"/>
    <x v="2"/>
    <x v="0"/>
    <x v="0"/>
    <x v="0"/>
    <s v="New"/>
    <x v="4"/>
    <s v="Resistance Band Set"/>
    <n v="3"/>
    <n v="39.450000000000003"/>
    <n v="0.05"/>
    <n v="15.1"/>
    <x v="1942"/>
    <n v="45.3"/>
    <n v="67.132500000000007"/>
    <n v="0.59709158828630515"/>
  </r>
  <r>
    <n v="2388"/>
    <d v="2026-09-28T00:00:00"/>
    <n v="2026"/>
    <x v="8"/>
    <x v="2"/>
    <x v="3"/>
    <x v="8"/>
    <x v="0"/>
    <s v="Returning"/>
    <x v="1"/>
    <s v="Hiking Daypack 20L"/>
    <n v="3"/>
    <n v="93.22"/>
    <n v="0"/>
    <n v="46.75"/>
    <x v="1943"/>
    <n v="140.25"/>
    <n v="139.40999999999997"/>
    <n v="0.49849817635700489"/>
  </r>
  <r>
    <n v="2795"/>
    <d v="2026-09-28T00:00:00"/>
    <n v="2026"/>
    <x v="8"/>
    <x v="2"/>
    <x v="1"/>
    <x v="12"/>
    <x v="0"/>
    <s v="New"/>
    <x v="1"/>
    <s v="Trail Boots"/>
    <n v="3"/>
    <n v="142.19"/>
    <n v="0.05"/>
    <n v="78.37"/>
    <x v="1944"/>
    <n v="235.11"/>
    <n v="170.13149999999996"/>
    <n v="0.41982743623246871"/>
  </r>
  <r>
    <n v="2840"/>
    <d v="2026-09-28T00:00:00"/>
    <n v="2026"/>
    <x v="8"/>
    <x v="2"/>
    <x v="0"/>
    <x v="0"/>
    <x v="0"/>
    <s v="Returning"/>
    <x v="1"/>
    <s v="Summit Backpack 45L"/>
    <n v="2"/>
    <n v="151.69999999999999"/>
    <n v="0"/>
    <n v="77.19"/>
    <x v="300"/>
    <n v="154.38"/>
    <n v="149.01999999999998"/>
    <n v="0.49116677653263019"/>
  </r>
  <r>
    <n v="2863"/>
    <d v="2026-09-28T00:00:00"/>
    <n v="2026"/>
    <x v="8"/>
    <x v="2"/>
    <x v="2"/>
    <x v="2"/>
    <x v="2"/>
    <s v="New"/>
    <x v="2"/>
    <s v="Carry-On Duffel"/>
    <n v="1"/>
    <n v="133.85"/>
    <n v="0.05"/>
    <n v="66.41"/>
    <x v="1945"/>
    <n v="66.41"/>
    <n v="60.747499999999988"/>
    <n v="0.47773430588050247"/>
  </r>
  <r>
    <n v="4522"/>
    <d v="2026-09-28T00:00:00"/>
    <n v="2026"/>
    <x v="8"/>
    <x v="2"/>
    <x v="3"/>
    <x v="13"/>
    <x v="3"/>
    <s v="Business"/>
    <x v="3"/>
    <s v="Compact Sleeping Bag"/>
    <n v="6"/>
    <n v="125.62"/>
    <n v="0"/>
    <n v="61.34"/>
    <x v="1946"/>
    <n v="368.04"/>
    <n v="385.68"/>
    <n v="0.51170195828689702"/>
  </r>
  <r>
    <n v="5200"/>
    <d v="2026-09-28T00:00:00"/>
    <n v="2026"/>
    <x v="8"/>
    <x v="2"/>
    <x v="1"/>
    <x v="12"/>
    <x v="0"/>
    <s v="New"/>
    <x v="3"/>
    <s v="Trail Tent 2P"/>
    <n v="3"/>
    <n v="196.87"/>
    <n v="0.1"/>
    <n v="105.93"/>
    <x v="1947"/>
    <n v="317.79000000000002"/>
    <n v="213.75899999999996"/>
    <n v="0.40214354650276823"/>
  </r>
  <r>
    <n v="452"/>
    <d v="2026-09-29T00:00:00"/>
    <n v="2026"/>
    <x v="8"/>
    <x v="2"/>
    <x v="1"/>
    <x v="1"/>
    <x v="0"/>
    <s v="Returning"/>
    <x v="2"/>
    <s v="Insulated Bottle"/>
    <n v="4"/>
    <n v="36.869999999999997"/>
    <n v="0"/>
    <n v="13.43"/>
    <x v="1948"/>
    <n v="53.72"/>
    <n v="93.759999999999991"/>
    <n v="0.63574721996202876"/>
  </r>
  <r>
    <n v="871"/>
    <d v="2026-09-29T00:00:00"/>
    <n v="2026"/>
    <x v="8"/>
    <x v="2"/>
    <x v="1"/>
    <x v="12"/>
    <x v="0"/>
    <s v="New"/>
    <x v="2"/>
    <s v="Packing Cube Set"/>
    <n v="1"/>
    <n v="47.37"/>
    <n v="0"/>
    <n v="18.2"/>
    <x v="1949"/>
    <n v="18.2"/>
    <n v="29.169999999999998"/>
    <n v="0.61579058475828585"/>
  </r>
  <r>
    <n v="922"/>
    <d v="2026-09-29T00:00:00"/>
    <n v="2026"/>
    <x v="8"/>
    <x v="2"/>
    <x v="3"/>
    <x v="8"/>
    <x v="3"/>
    <s v="Business"/>
    <x v="1"/>
    <s v="Trail Boots"/>
    <n v="1"/>
    <n v="145.62"/>
    <n v="0.05"/>
    <n v="80.25"/>
    <x v="1950"/>
    <n v="80.25"/>
    <n v="58.088999999999999"/>
    <n v="0.41990328107041397"/>
  </r>
  <r>
    <n v="1491"/>
    <d v="2026-09-29T00:00:00"/>
    <n v="2026"/>
    <x v="8"/>
    <x v="2"/>
    <x v="3"/>
    <x v="8"/>
    <x v="2"/>
    <s v="New"/>
    <x v="4"/>
    <s v="Recovery Roller"/>
    <n v="2"/>
    <n v="36.1"/>
    <n v="0.05"/>
    <n v="13.71"/>
    <x v="1951"/>
    <n v="27.42"/>
    <n v="41.17"/>
    <n v="0.60023327015599937"/>
  </r>
  <r>
    <n v="1548"/>
    <d v="2026-09-29T00:00:00"/>
    <n v="2026"/>
    <x v="8"/>
    <x v="2"/>
    <x v="0"/>
    <x v="9"/>
    <x v="2"/>
    <s v="Returning"/>
    <x v="1"/>
    <s v="Trekking Poles"/>
    <n v="2"/>
    <n v="73"/>
    <n v="0.05"/>
    <n v="31.41"/>
    <x v="1952"/>
    <n v="62.82"/>
    <n v="75.88"/>
    <n v="0.54708002883922136"/>
  </r>
  <r>
    <n v="2299"/>
    <d v="2026-09-29T00:00:00"/>
    <n v="2026"/>
    <x v="8"/>
    <x v="2"/>
    <x v="1"/>
    <x v="11"/>
    <x v="0"/>
    <s v="New"/>
    <x v="2"/>
    <s v="Insulated Bottle"/>
    <n v="2"/>
    <n v="36.93"/>
    <n v="0.1"/>
    <n v="13.4"/>
    <x v="1953"/>
    <n v="26.8"/>
    <n v="39.674000000000007"/>
    <n v="0.59683485272437353"/>
  </r>
  <r>
    <n v="3051"/>
    <d v="2026-09-29T00:00:00"/>
    <n v="2026"/>
    <x v="8"/>
    <x v="2"/>
    <x v="1"/>
    <x v="14"/>
    <x v="0"/>
    <s v="New"/>
    <x v="4"/>
    <s v="Training Mat"/>
    <n v="2"/>
    <n v="51.52"/>
    <n v="0"/>
    <n v="21.47"/>
    <x v="1954"/>
    <n v="42.94"/>
    <n v="60.100000000000009"/>
    <n v="0.58326863354037273"/>
  </r>
  <r>
    <n v="4018"/>
    <d v="2026-09-29T00:00:00"/>
    <n v="2026"/>
    <x v="8"/>
    <x v="2"/>
    <x v="1"/>
    <x v="6"/>
    <x v="0"/>
    <s v="New"/>
    <x v="4"/>
    <s v="Training Mat"/>
    <n v="1"/>
    <n v="50.42"/>
    <n v="0"/>
    <n v="21.68"/>
    <x v="1955"/>
    <n v="21.68"/>
    <n v="28.740000000000002"/>
    <n v="0.57001190003966684"/>
  </r>
  <r>
    <n v="4118"/>
    <d v="2026-09-29T00:00:00"/>
    <n v="2026"/>
    <x v="8"/>
    <x v="2"/>
    <x v="1"/>
    <x v="14"/>
    <x v="1"/>
    <s v="Returning"/>
    <x v="1"/>
    <s v="Summit Backpack 45L"/>
    <n v="10"/>
    <n v="157.79"/>
    <n v="0.1"/>
    <n v="77.900000000000006"/>
    <x v="1956"/>
    <n v="779"/>
    <n v="641.1099999999999"/>
    <n v="0.4514509439409623"/>
  </r>
  <r>
    <n v="4251"/>
    <d v="2026-09-29T00:00:00"/>
    <n v="2026"/>
    <x v="8"/>
    <x v="2"/>
    <x v="1"/>
    <x v="11"/>
    <x v="0"/>
    <s v="Returning"/>
    <x v="0"/>
    <s v="Compact Repair Kit"/>
    <n v="1"/>
    <n v="40.409999999999997"/>
    <n v="0.15"/>
    <n v="16.3"/>
    <x v="1957"/>
    <n v="16.3"/>
    <n v="18.048499999999994"/>
    <n v="0.52545234871974023"/>
  </r>
  <r>
    <n v="4557"/>
    <d v="2026-09-29T00:00:00"/>
    <n v="2026"/>
    <x v="8"/>
    <x v="2"/>
    <x v="3"/>
    <x v="8"/>
    <x v="0"/>
    <s v="New"/>
    <x v="0"/>
    <s v="Trail Bike Light"/>
    <n v="2"/>
    <n v="50.17"/>
    <n v="0.05"/>
    <n v="22.83"/>
    <x v="1958"/>
    <n v="45.66"/>
    <n v="49.662999999999997"/>
    <n v="0.52099703114673268"/>
  </r>
  <r>
    <n v="4811"/>
    <d v="2026-09-29T00:00:00"/>
    <n v="2026"/>
    <x v="8"/>
    <x v="2"/>
    <x v="1"/>
    <x v="14"/>
    <x v="0"/>
    <s v="New"/>
    <x v="1"/>
    <s v="Summit Backpack 45L"/>
    <n v="1"/>
    <n v="155.55000000000001"/>
    <n v="0.1"/>
    <n v="79.2"/>
    <x v="1959"/>
    <n v="79.2"/>
    <n v="60.795000000000002"/>
    <n v="0.43426550948248149"/>
  </r>
  <r>
    <n v="306"/>
    <d v="2026-09-30T00:00:00"/>
    <n v="2026"/>
    <x v="8"/>
    <x v="2"/>
    <x v="2"/>
    <x v="10"/>
    <x v="2"/>
    <s v="Business"/>
    <x v="0"/>
    <s v="Trail Bike Light"/>
    <n v="1"/>
    <n v="51.81"/>
    <n v="0.1"/>
    <n v="22.65"/>
    <x v="1960"/>
    <n v="22.65"/>
    <n v="23.979000000000006"/>
    <n v="0.51425078813613856"/>
  </r>
  <r>
    <n v="1158"/>
    <d v="2026-09-30T00:00:00"/>
    <n v="2026"/>
    <x v="8"/>
    <x v="2"/>
    <x v="0"/>
    <x v="9"/>
    <x v="2"/>
    <s v="Returning"/>
    <x v="4"/>
    <s v="Resistance Band Set"/>
    <n v="1"/>
    <n v="40.61"/>
    <n v="0.1"/>
    <n v="14.28"/>
    <x v="1961"/>
    <n v="14.28"/>
    <n v="22.268999999999998"/>
    <n v="0.60929163588607071"/>
  </r>
  <r>
    <n v="1639"/>
    <d v="2026-09-30T00:00:00"/>
    <n v="2026"/>
    <x v="8"/>
    <x v="2"/>
    <x v="2"/>
    <x v="2"/>
    <x v="2"/>
    <s v="Business"/>
    <x v="1"/>
    <s v="Trail Boots"/>
    <n v="1"/>
    <n v="140.78"/>
    <n v="0.05"/>
    <n v="80.8"/>
    <x v="1962"/>
    <n v="80.8"/>
    <n v="52.940999999999988"/>
    <n v="0.39584719719457756"/>
  </r>
  <r>
    <n v="2247"/>
    <d v="2026-09-30T00:00:00"/>
    <n v="2026"/>
    <x v="8"/>
    <x v="2"/>
    <x v="1"/>
    <x v="6"/>
    <x v="2"/>
    <s v="Business"/>
    <x v="2"/>
    <s v="Travel Backpack 35L"/>
    <n v="1"/>
    <n v="163.13999999999999"/>
    <n v="0"/>
    <n v="87.53"/>
    <x v="1592"/>
    <n v="87.53"/>
    <n v="75.609999999999985"/>
    <n v="0.4634669608924849"/>
  </r>
  <r>
    <n v="3119"/>
    <d v="2026-09-30T00:00:00"/>
    <n v="2026"/>
    <x v="8"/>
    <x v="2"/>
    <x v="3"/>
    <x v="4"/>
    <x v="2"/>
    <s v="Returning"/>
    <x v="1"/>
    <s v="Trekking Poles"/>
    <n v="1"/>
    <n v="70.91"/>
    <n v="0"/>
    <n v="31.73"/>
    <x v="1609"/>
    <n v="31.73"/>
    <n v="39.179999999999993"/>
    <n v="0.55253137780284856"/>
  </r>
  <r>
    <n v="3267"/>
    <d v="2026-09-30T00:00:00"/>
    <n v="2026"/>
    <x v="8"/>
    <x v="2"/>
    <x v="3"/>
    <x v="13"/>
    <x v="3"/>
    <s v="Returning"/>
    <x v="0"/>
    <s v="Commuter Helmet"/>
    <n v="2"/>
    <n v="81.99"/>
    <n v="0"/>
    <n v="43.95"/>
    <x v="1963"/>
    <n v="87.9"/>
    <n v="76.079999999999984"/>
    <n v="0.46395901939260881"/>
  </r>
  <r>
    <n v="3382"/>
    <d v="2026-09-30T00:00:00"/>
    <n v="2026"/>
    <x v="8"/>
    <x v="2"/>
    <x v="3"/>
    <x v="4"/>
    <x v="3"/>
    <s v="New"/>
    <x v="0"/>
    <s v="Commuter Helmet"/>
    <n v="2"/>
    <n v="81.13"/>
    <n v="0"/>
    <n v="43.7"/>
    <x v="1964"/>
    <n v="87.4"/>
    <n v="74.859999999999985"/>
    <n v="0.46135831381733017"/>
  </r>
  <r>
    <n v="3814"/>
    <d v="2026-09-30T00:00:00"/>
    <n v="2026"/>
    <x v="8"/>
    <x v="2"/>
    <x v="1"/>
    <x v="12"/>
    <x v="1"/>
    <s v="Returning"/>
    <x v="1"/>
    <s v="Trail Boots"/>
    <n v="5"/>
    <n v="141.08000000000001"/>
    <n v="0.05"/>
    <n v="78.23"/>
    <x v="1965"/>
    <n v="391.15000000000003"/>
    <n v="278.98000000000008"/>
    <n v="0.4163072836613792"/>
  </r>
  <r>
    <n v="3818"/>
    <d v="2026-09-30T00:00:00"/>
    <n v="2026"/>
    <x v="8"/>
    <x v="2"/>
    <x v="0"/>
    <x v="15"/>
    <x v="0"/>
    <s v="Returning"/>
    <x v="2"/>
    <s v="Insulated Bottle"/>
    <n v="5"/>
    <n v="36.18"/>
    <n v="0"/>
    <n v="13.66"/>
    <x v="1966"/>
    <n v="68.3"/>
    <n v="112.60000000000001"/>
    <n v="0.62244333886124936"/>
  </r>
  <r>
    <n v="4347"/>
    <d v="2026-09-30T00:00:00"/>
    <n v="2026"/>
    <x v="8"/>
    <x v="2"/>
    <x v="3"/>
    <x v="13"/>
    <x v="3"/>
    <s v="New"/>
    <x v="0"/>
    <s v="Commuter Helmet"/>
    <n v="1"/>
    <n v="81.06"/>
    <n v="0.05"/>
    <n v="43.54"/>
    <x v="1544"/>
    <n v="43.54"/>
    <n v="33.467000000000006"/>
    <n v="0.434596854831379"/>
  </r>
  <r>
    <n v="4646"/>
    <d v="2026-09-30T00:00:00"/>
    <n v="2026"/>
    <x v="8"/>
    <x v="2"/>
    <x v="2"/>
    <x v="3"/>
    <x v="0"/>
    <s v="Business"/>
    <x v="4"/>
    <s v="Training Mat"/>
    <n v="1"/>
    <n v="49.51"/>
    <n v="0.15"/>
    <n v="21.4"/>
    <x v="1967"/>
    <n v="21.4"/>
    <n v="20.683499999999995"/>
    <n v="0.49148716242707946"/>
  </r>
  <r>
    <n v="5102"/>
    <d v="2026-09-30T00:00:00"/>
    <n v="2026"/>
    <x v="8"/>
    <x v="2"/>
    <x v="1"/>
    <x v="14"/>
    <x v="0"/>
    <s v="New"/>
    <x v="3"/>
    <s v="Trail Tent 2P"/>
    <n v="1"/>
    <n v="196.74"/>
    <n v="0.15"/>
    <n v="102.01"/>
    <x v="1968"/>
    <n v="102.01"/>
    <n v="65.219000000000008"/>
    <n v="0.38999814625453721"/>
  </r>
  <r>
    <n v="5152"/>
    <d v="2026-09-30T00:00:00"/>
    <n v="2026"/>
    <x v="8"/>
    <x v="2"/>
    <x v="3"/>
    <x v="13"/>
    <x v="0"/>
    <s v="New"/>
    <x v="1"/>
    <s v="Hiking Daypack 20L"/>
    <n v="2"/>
    <n v="91.78"/>
    <n v="0.1"/>
    <n v="45.51"/>
    <x v="1969"/>
    <n v="91.02"/>
    <n v="74.184000000000012"/>
    <n v="0.44904481731677204"/>
  </r>
  <r>
    <n v="151"/>
    <d v="2026-10-01T00:00:00"/>
    <n v="2026"/>
    <x v="9"/>
    <x v="3"/>
    <x v="2"/>
    <x v="10"/>
    <x v="0"/>
    <s v="New"/>
    <x v="1"/>
    <s v="Trail Boots"/>
    <n v="5"/>
    <n v="146.69"/>
    <n v="0"/>
    <n v="79"/>
    <x v="1970"/>
    <n v="395"/>
    <n v="338.45000000000005"/>
    <n v="0.46144931488172342"/>
  </r>
  <r>
    <n v="1292"/>
    <d v="2026-10-01T00:00:00"/>
    <n v="2026"/>
    <x v="9"/>
    <x v="3"/>
    <x v="0"/>
    <x v="9"/>
    <x v="2"/>
    <s v="New"/>
    <x v="3"/>
    <s v="Portable Camp Stove"/>
    <n v="1"/>
    <n v="79.81"/>
    <n v="0"/>
    <n v="39.08"/>
    <x v="1971"/>
    <n v="39.08"/>
    <n v="40.730000000000004"/>
    <n v="0.5103370504949255"/>
  </r>
  <r>
    <n v="1862"/>
    <d v="2026-10-01T00:00:00"/>
    <n v="2026"/>
    <x v="9"/>
    <x v="3"/>
    <x v="3"/>
    <x v="8"/>
    <x v="0"/>
    <s v="New"/>
    <x v="3"/>
    <s v="Compact Sleeping Bag"/>
    <n v="5"/>
    <n v="121.63"/>
    <n v="0.05"/>
    <n v="61.7"/>
    <x v="1972"/>
    <n v="308.5"/>
    <n v="269.24249999999995"/>
    <n v="0.46602508903187834"/>
  </r>
  <r>
    <n v="2569"/>
    <d v="2026-10-01T00:00:00"/>
    <n v="2026"/>
    <x v="9"/>
    <x v="3"/>
    <x v="3"/>
    <x v="13"/>
    <x v="1"/>
    <s v="Business"/>
    <x v="0"/>
    <s v="Trail Bike Light"/>
    <n v="10"/>
    <n v="50.42"/>
    <n v="0.05"/>
    <n v="22.5"/>
    <x v="1973"/>
    <n v="225"/>
    <n v="253.99"/>
    <n v="0.53026159210004387"/>
  </r>
  <r>
    <n v="3333"/>
    <d v="2026-10-01T00:00:00"/>
    <n v="2026"/>
    <x v="9"/>
    <x v="3"/>
    <x v="2"/>
    <x v="5"/>
    <x v="0"/>
    <s v="New"/>
    <x v="3"/>
    <s v="Portable Camp Stove"/>
    <n v="3"/>
    <n v="80.67"/>
    <n v="0"/>
    <n v="39.94"/>
    <x v="1974"/>
    <n v="119.82"/>
    <n v="122.19"/>
    <n v="0.50489649188050079"/>
  </r>
  <r>
    <n v="3830"/>
    <d v="2026-10-01T00:00:00"/>
    <n v="2026"/>
    <x v="9"/>
    <x v="3"/>
    <x v="3"/>
    <x v="13"/>
    <x v="0"/>
    <s v="Business"/>
    <x v="1"/>
    <s v="Summit Backpack 45L"/>
    <n v="2"/>
    <n v="152.12"/>
    <n v="0"/>
    <n v="79.53"/>
    <x v="1975"/>
    <n v="159.06"/>
    <n v="145.18"/>
    <n v="0.47718906126742044"/>
  </r>
  <r>
    <n v="4868"/>
    <d v="2026-10-01T00:00:00"/>
    <n v="2026"/>
    <x v="9"/>
    <x v="3"/>
    <x v="2"/>
    <x v="5"/>
    <x v="1"/>
    <s v="New"/>
    <x v="3"/>
    <s v="Portable Camp Stove"/>
    <n v="4"/>
    <n v="82.54"/>
    <n v="0.15"/>
    <n v="39.74"/>
    <x v="1976"/>
    <n v="158.96"/>
    <n v="121.67600000000002"/>
    <n v="0.43357231431462823"/>
  </r>
  <r>
    <n v="2250"/>
    <d v="2026-10-02T00:00:00"/>
    <n v="2026"/>
    <x v="9"/>
    <x v="3"/>
    <x v="3"/>
    <x v="13"/>
    <x v="2"/>
    <s v="Returning"/>
    <x v="0"/>
    <s v="Trail Bike Light"/>
    <n v="2"/>
    <n v="50.43"/>
    <n v="0"/>
    <n v="23.04"/>
    <x v="1977"/>
    <n v="46.08"/>
    <n v="54.78"/>
    <n v="0.54312908982748365"/>
  </r>
  <r>
    <n v="2516"/>
    <d v="2026-10-02T00:00:00"/>
    <n v="2026"/>
    <x v="9"/>
    <x v="3"/>
    <x v="2"/>
    <x v="10"/>
    <x v="0"/>
    <s v="New"/>
    <x v="3"/>
    <s v="Trail Tent 2P"/>
    <n v="2"/>
    <n v="198.57"/>
    <n v="0.15"/>
    <n v="101.08"/>
    <x v="1978"/>
    <n v="202.16"/>
    <n v="135.40899999999996"/>
    <n v="0.4011298430839324"/>
  </r>
  <r>
    <n v="809"/>
    <d v="2026-10-03T00:00:00"/>
    <n v="2026"/>
    <x v="9"/>
    <x v="3"/>
    <x v="3"/>
    <x v="8"/>
    <x v="0"/>
    <s v="New"/>
    <x v="4"/>
    <s v="Resistance Band Set"/>
    <n v="2"/>
    <n v="41.06"/>
    <n v="0.05"/>
    <n v="14.54"/>
    <x v="1746"/>
    <n v="29.08"/>
    <n v="48.933999999999997"/>
    <n v="0.62724639167328944"/>
  </r>
  <r>
    <n v="1852"/>
    <d v="2026-10-03T00:00:00"/>
    <n v="2026"/>
    <x v="9"/>
    <x v="3"/>
    <x v="1"/>
    <x v="12"/>
    <x v="1"/>
    <s v="Business"/>
    <x v="2"/>
    <s v="Travel Backpack 35L"/>
    <n v="4"/>
    <n v="162.19"/>
    <n v="0.15"/>
    <n v="89.81"/>
    <x v="1979"/>
    <n v="359.24"/>
    <n v="192.20600000000002"/>
    <n v="0.34854908730863948"/>
  </r>
  <r>
    <n v="3627"/>
    <d v="2026-10-03T00:00:00"/>
    <n v="2026"/>
    <x v="9"/>
    <x v="3"/>
    <x v="3"/>
    <x v="4"/>
    <x v="2"/>
    <s v="New"/>
    <x v="3"/>
    <s v="Trail Tent 2P"/>
    <n v="2"/>
    <n v="192.99"/>
    <n v="0"/>
    <n v="101.73"/>
    <x v="1980"/>
    <n v="203.46"/>
    <n v="182.52"/>
    <n v="0.47287424218871443"/>
  </r>
  <r>
    <n v="4135"/>
    <d v="2026-10-03T00:00:00"/>
    <n v="2026"/>
    <x v="9"/>
    <x v="3"/>
    <x v="0"/>
    <x v="15"/>
    <x v="0"/>
    <s v="New"/>
    <x v="1"/>
    <s v="Trail Boots"/>
    <n v="3"/>
    <n v="142.33000000000001"/>
    <n v="0.1"/>
    <n v="79.19"/>
    <x v="1981"/>
    <n v="237.57"/>
    <n v="146.721"/>
    <n v="0.3817966072585619"/>
  </r>
  <r>
    <n v="4138"/>
    <d v="2026-10-03T00:00:00"/>
    <n v="2026"/>
    <x v="9"/>
    <x v="3"/>
    <x v="1"/>
    <x v="11"/>
    <x v="2"/>
    <s v="Business"/>
    <x v="1"/>
    <s v="Trail Boots"/>
    <n v="4"/>
    <n v="143.63"/>
    <n v="0"/>
    <n v="80.510000000000005"/>
    <x v="1982"/>
    <n v="322.04000000000002"/>
    <n v="252.47999999999996"/>
    <n v="0.43946250783262542"/>
  </r>
  <r>
    <n v="4286"/>
    <d v="2026-10-03T00:00:00"/>
    <n v="2026"/>
    <x v="9"/>
    <x v="3"/>
    <x v="1"/>
    <x v="6"/>
    <x v="2"/>
    <s v="Returning"/>
    <x v="3"/>
    <s v="Alpine Tent 4P"/>
    <n v="4"/>
    <n v="341.95"/>
    <n v="0.05"/>
    <n v="199.9"/>
    <x v="1983"/>
    <n v="799.6"/>
    <n v="499.80999999999983"/>
    <n v="0.38464379987840625"/>
  </r>
  <r>
    <n v="4371"/>
    <d v="2026-10-03T00:00:00"/>
    <n v="2026"/>
    <x v="9"/>
    <x v="3"/>
    <x v="1"/>
    <x v="6"/>
    <x v="0"/>
    <s v="Returning"/>
    <x v="4"/>
    <s v="Weighted Vest"/>
    <n v="1"/>
    <n v="123.81"/>
    <n v="0"/>
    <n v="68.72"/>
    <x v="1984"/>
    <n v="68.72"/>
    <n v="55.09"/>
    <n v="0.44495598093853489"/>
  </r>
  <r>
    <n v="905"/>
    <d v="2026-10-04T00:00:00"/>
    <n v="2026"/>
    <x v="9"/>
    <x v="3"/>
    <x v="2"/>
    <x v="3"/>
    <x v="0"/>
    <s v="New"/>
    <x v="1"/>
    <s v="Trail Boots"/>
    <n v="1"/>
    <n v="146.1"/>
    <n v="0"/>
    <n v="79.739999999999995"/>
    <x v="1985"/>
    <n v="79.739999999999995"/>
    <n v="66.36"/>
    <n v="0.45420944558521564"/>
  </r>
  <r>
    <n v="1415"/>
    <d v="2026-10-04T00:00:00"/>
    <n v="2026"/>
    <x v="9"/>
    <x v="3"/>
    <x v="1"/>
    <x v="11"/>
    <x v="3"/>
    <s v="Returning"/>
    <x v="2"/>
    <s v="Travel Backpack 35L"/>
    <n v="1"/>
    <n v="161.07"/>
    <n v="0.05"/>
    <n v="89.81"/>
    <x v="1986"/>
    <n v="89.81"/>
    <n v="63.206499999999977"/>
    <n v="0.41306983233834249"/>
  </r>
  <r>
    <n v="2205"/>
    <d v="2026-10-04T00:00:00"/>
    <n v="2026"/>
    <x v="9"/>
    <x v="3"/>
    <x v="3"/>
    <x v="13"/>
    <x v="0"/>
    <s v="New"/>
    <x v="1"/>
    <s v="Hiking Daypack 20L"/>
    <n v="5"/>
    <n v="90.12"/>
    <n v="0"/>
    <n v="46.67"/>
    <x v="1987"/>
    <n v="233.35000000000002"/>
    <n v="217.25"/>
    <n v="0.48213493120284062"/>
  </r>
  <r>
    <n v="2374"/>
    <d v="2026-10-04T00:00:00"/>
    <n v="2026"/>
    <x v="9"/>
    <x v="3"/>
    <x v="3"/>
    <x v="13"/>
    <x v="3"/>
    <s v="Returning"/>
    <x v="1"/>
    <s v="Trekking Poles"/>
    <n v="1"/>
    <n v="70.400000000000006"/>
    <n v="0"/>
    <n v="32.43"/>
    <x v="1988"/>
    <n v="32.43"/>
    <n v="37.970000000000006"/>
    <n v="0.53934659090909098"/>
  </r>
  <r>
    <n v="4840"/>
    <d v="2026-10-04T00:00:00"/>
    <n v="2026"/>
    <x v="9"/>
    <x v="3"/>
    <x v="1"/>
    <x v="12"/>
    <x v="1"/>
    <s v="Business"/>
    <x v="3"/>
    <s v="Trail Tent 2P"/>
    <n v="6"/>
    <n v="191.08"/>
    <n v="0.1"/>
    <n v="102.93"/>
    <x v="1989"/>
    <n v="617.58000000000004"/>
    <n v="414.25200000000007"/>
    <n v="0.40147233270532412"/>
  </r>
  <r>
    <n v="4984"/>
    <d v="2026-10-04T00:00:00"/>
    <n v="2026"/>
    <x v="9"/>
    <x v="3"/>
    <x v="2"/>
    <x v="16"/>
    <x v="0"/>
    <s v="Returning"/>
    <x v="4"/>
    <s v="Recovery Roller"/>
    <n v="1"/>
    <n v="36.590000000000003"/>
    <n v="0"/>
    <n v="13.62"/>
    <x v="1990"/>
    <n v="13.62"/>
    <n v="22.970000000000006"/>
    <n v="0.62776714949439749"/>
  </r>
  <r>
    <n v="641"/>
    <d v="2026-10-05T00:00:00"/>
    <n v="2026"/>
    <x v="9"/>
    <x v="3"/>
    <x v="1"/>
    <x v="11"/>
    <x v="2"/>
    <s v="Returning"/>
    <x v="3"/>
    <s v="Compact Sleeping Bag"/>
    <n v="2"/>
    <n v="125.38"/>
    <n v="0.05"/>
    <n v="59.12"/>
    <x v="1991"/>
    <n v="118.24"/>
    <n v="119.98199999999999"/>
    <n v="0.5036562534106841"/>
  </r>
  <r>
    <n v="1358"/>
    <d v="2026-10-05T00:00:00"/>
    <n v="2026"/>
    <x v="9"/>
    <x v="3"/>
    <x v="0"/>
    <x v="0"/>
    <x v="0"/>
    <s v="New"/>
    <x v="2"/>
    <s v="Insulated Bottle"/>
    <n v="1"/>
    <n v="35.71"/>
    <n v="0"/>
    <n v="13.3"/>
    <x v="1992"/>
    <n v="13.3"/>
    <n v="22.41"/>
    <n v="0.62755530663679637"/>
  </r>
  <r>
    <n v="3904"/>
    <d v="2026-10-05T00:00:00"/>
    <n v="2026"/>
    <x v="9"/>
    <x v="3"/>
    <x v="1"/>
    <x v="6"/>
    <x v="0"/>
    <s v="Returning"/>
    <x v="2"/>
    <s v="Packing Cube Set"/>
    <n v="2"/>
    <n v="46.72"/>
    <n v="0"/>
    <n v="18.39"/>
    <x v="1993"/>
    <n v="36.78"/>
    <n v="56.66"/>
    <n v="0.60637842465753422"/>
  </r>
  <r>
    <n v="4336"/>
    <d v="2026-10-05T00:00:00"/>
    <n v="2026"/>
    <x v="9"/>
    <x v="3"/>
    <x v="0"/>
    <x v="15"/>
    <x v="3"/>
    <s v="Returning"/>
    <x v="1"/>
    <s v="Trail Boots"/>
    <n v="1"/>
    <n v="143.16999999999999"/>
    <n v="0.05"/>
    <n v="81.290000000000006"/>
    <x v="1994"/>
    <n v="81.290000000000006"/>
    <n v="54.721499999999978"/>
    <n v="0.40232995004098904"/>
  </r>
  <r>
    <n v="4705"/>
    <d v="2026-10-05T00:00:00"/>
    <n v="2026"/>
    <x v="9"/>
    <x v="3"/>
    <x v="0"/>
    <x v="0"/>
    <x v="2"/>
    <s v="Returning"/>
    <x v="3"/>
    <s v="Compact Sleeping Bag"/>
    <n v="1"/>
    <n v="125.88"/>
    <n v="0"/>
    <n v="62.46"/>
    <x v="1995"/>
    <n v="62.46"/>
    <n v="63.419999999999995"/>
    <n v="0.50381315538608196"/>
  </r>
  <r>
    <n v="1094"/>
    <d v="2026-10-06T00:00:00"/>
    <n v="2026"/>
    <x v="9"/>
    <x v="3"/>
    <x v="3"/>
    <x v="4"/>
    <x v="0"/>
    <s v="New"/>
    <x v="4"/>
    <s v="Weighted Vest"/>
    <n v="2"/>
    <n v="121.81"/>
    <n v="0.05"/>
    <n v="67.72"/>
    <x v="1996"/>
    <n v="135.44"/>
    <n v="95.998999999999995"/>
    <n v="0.41479180259161158"/>
  </r>
  <r>
    <n v="3926"/>
    <d v="2026-10-06T00:00:00"/>
    <n v="2026"/>
    <x v="9"/>
    <x v="3"/>
    <x v="2"/>
    <x v="5"/>
    <x v="0"/>
    <s v="Business"/>
    <x v="1"/>
    <s v="Summit Backpack 45L"/>
    <n v="6"/>
    <n v="154.93"/>
    <n v="0.05"/>
    <n v="79.430000000000007"/>
    <x v="1997"/>
    <n v="476.58000000000004"/>
    <n v="406.52099999999996"/>
    <n v="0.46033352923391546"/>
  </r>
  <r>
    <n v="524"/>
    <d v="2026-10-07T00:00:00"/>
    <n v="2026"/>
    <x v="9"/>
    <x v="3"/>
    <x v="3"/>
    <x v="8"/>
    <x v="2"/>
    <s v="New"/>
    <x v="0"/>
    <s v="Cycling Pack 12L"/>
    <n v="2"/>
    <n v="101.1"/>
    <n v="0.15"/>
    <n v="51.61"/>
    <x v="1998"/>
    <n v="103.22"/>
    <n v="68.649999999999977"/>
    <n v="0.39942980159422814"/>
  </r>
  <r>
    <n v="2277"/>
    <d v="2026-10-07T00:00:00"/>
    <n v="2026"/>
    <x v="9"/>
    <x v="3"/>
    <x v="0"/>
    <x v="0"/>
    <x v="0"/>
    <s v="New"/>
    <x v="0"/>
    <s v="Cycling Pack 12L"/>
    <n v="2"/>
    <n v="105"/>
    <n v="0"/>
    <n v="50.3"/>
    <x v="1999"/>
    <n v="100.6"/>
    <n v="109.4"/>
    <n v="0.52095238095238094"/>
  </r>
  <r>
    <n v="2442"/>
    <d v="2026-10-07T00:00:00"/>
    <n v="2026"/>
    <x v="9"/>
    <x v="3"/>
    <x v="2"/>
    <x v="2"/>
    <x v="1"/>
    <s v="Business"/>
    <x v="1"/>
    <s v="Summit Backpack 45L"/>
    <n v="4"/>
    <n v="157.12"/>
    <n v="0.15"/>
    <n v="77.98"/>
    <x v="2000"/>
    <n v="311.92"/>
    <n v="222.28799999999995"/>
    <n v="0.41610758356295668"/>
  </r>
  <r>
    <n v="2809"/>
    <d v="2026-10-07T00:00:00"/>
    <n v="2026"/>
    <x v="9"/>
    <x v="3"/>
    <x v="3"/>
    <x v="8"/>
    <x v="0"/>
    <s v="Returning"/>
    <x v="1"/>
    <s v="Trekking Poles"/>
    <n v="3"/>
    <n v="70.239999999999995"/>
    <n v="0.05"/>
    <n v="31.96"/>
    <x v="2001"/>
    <n v="95.88"/>
    <n v="104.30399999999997"/>
    <n v="0.5210406426087999"/>
  </r>
  <r>
    <n v="2946"/>
    <d v="2026-10-07T00:00:00"/>
    <n v="2026"/>
    <x v="9"/>
    <x v="3"/>
    <x v="2"/>
    <x v="16"/>
    <x v="0"/>
    <s v="Returning"/>
    <x v="0"/>
    <s v="Cycling Pack 12L"/>
    <n v="1"/>
    <n v="103.48"/>
    <n v="0.1"/>
    <n v="51.33"/>
    <x v="2002"/>
    <n v="51.33"/>
    <n v="41.802000000000007"/>
    <n v="0.4488467980930293"/>
  </r>
  <r>
    <n v="4147"/>
    <d v="2026-10-07T00:00:00"/>
    <n v="2026"/>
    <x v="9"/>
    <x v="3"/>
    <x v="1"/>
    <x v="12"/>
    <x v="2"/>
    <s v="Returning"/>
    <x v="0"/>
    <s v="Compact Repair Kit"/>
    <n v="3"/>
    <n v="40.770000000000003"/>
    <n v="0.05"/>
    <n v="16.68"/>
    <x v="2003"/>
    <n v="50.04"/>
    <n v="66.154499999999985"/>
    <n v="0.56934278300608021"/>
  </r>
  <r>
    <n v="4164"/>
    <d v="2026-10-07T00:00:00"/>
    <n v="2026"/>
    <x v="9"/>
    <x v="3"/>
    <x v="0"/>
    <x v="9"/>
    <x v="2"/>
    <s v="New"/>
    <x v="1"/>
    <s v="Trail Boots"/>
    <n v="2"/>
    <n v="143.41999999999999"/>
    <n v="0"/>
    <n v="81.44"/>
    <x v="2004"/>
    <n v="162.88"/>
    <n v="123.95999999999998"/>
    <n v="0.43215730023706594"/>
  </r>
  <r>
    <n v="4275"/>
    <d v="2026-10-07T00:00:00"/>
    <n v="2026"/>
    <x v="9"/>
    <x v="3"/>
    <x v="3"/>
    <x v="7"/>
    <x v="3"/>
    <s v="Returning"/>
    <x v="0"/>
    <s v="Trail Bike Light"/>
    <n v="1"/>
    <n v="49.56"/>
    <n v="0.05"/>
    <n v="22.88"/>
    <x v="2005"/>
    <n v="22.88"/>
    <n v="24.202000000000002"/>
    <n v="0.51403933562720361"/>
  </r>
  <r>
    <n v="5062"/>
    <d v="2026-10-07T00:00:00"/>
    <n v="2026"/>
    <x v="9"/>
    <x v="3"/>
    <x v="1"/>
    <x v="12"/>
    <x v="0"/>
    <s v="Returning"/>
    <x v="2"/>
    <s v="Carry-On Duffel"/>
    <n v="4"/>
    <n v="131.05000000000001"/>
    <n v="0"/>
    <n v="67.37"/>
    <x v="2006"/>
    <n v="269.48"/>
    <n v="254.72000000000003"/>
    <n v="0.48592140404425793"/>
  </r>
  <r>
    <n v="1126"/>
    <d v="2026-10-08T00:00:00"/>
    <n v="2026"/>
    <x v="9"/>
    <x v="3"/>
    <x v="0"/>
    <x v="9"/>
    <x v="0"/>
    <s v="Business"/>
    <x v="0"/>
    <s v="Trail Bike Light"/>
    <n v="1"/>
    <n v="51.35"/>
    <n v="0"/>
    <n v="22.98"/>
    <x v="2007"/>
    <n v="22.98"/>
    <n v="28.37"/>
    <n v="0.55248296007789677"/>
  </r>
  <r>
    <n v="1865"/>
    <d v="2026-10-08T00:00:00"/>
    <n v="2026"/>
    <x v="9"/>
    <x v="3"/>
    <x v="3"/>
    <x v="8"/>
    <x v="0"/>
    <s v="Returning"/>
    <x v="4"/>
    <s v="Resistance Band Set"/>
    <n v="1"/>
    <n v="39.659999999999997"/>
    <n v="0"/>
    <n v="14.39"/>
    <x v="2008"/>
    <n v="14.39"/>
    <n v="25.269999999999996"/>
    <n v="0.63716591023701463"/>
  </r>
  <r>
    <n v="2471"/>
    <d v="2026-10-08T00:00:00"/>
    <n v="2026"/>
    <x v="9"/>
    <x v="3"/>
    <x v="3"/>
    <x v="13"/>
    <x v="2"/>
    <s v="New"/>
    <x v="4"/>
    <s v="Resistance Band Set"/>
    <n v="1"/>
    <n v="39.79"/>
    <n v="0"/>
    <n v="14.76"/>
    <x v="2009"/>
    <n v="14.76"/>
    <n v="25.03"/>
    <n v="0.62905252576024129"/>
  </r>
  <r>
    <n v="3208"/>
    <d v="2026-10-08T00:00:00"/>
    <n v="2026"/>
    <x v="9"/>
    <x v="3"/>
    <x v="2"/>
    <x v="10"/>
    <x v="1"/>
    <s v="New"/>
    <x v="0"/>
    <s v="Compact Repair Kit"/>
    <n v="6"/>
    <n v="41.27"/>
    <n v="0.1"/>
    <n v="16.61"/>
    <x v="2010"/>
    <n v="99.66"/>
    <n v="123.19800000000001"/>
    <n v="0.55280941227149127"/>
  </r>
  <r>
    <n v="4285"/>
    <d v="2026-10-08T00:00:00"/>
    <n v="2026"/>
    <x v="9"/>
    <x v="3"/>
    <x v="3"/>
    <x v="4"/>
    <x v="0"/>
    <s v="Returning"/>
    <x v="1"/>
    <s v="Hiking Daypack 20L"/>
    <n v="1"/>
    <n v="93.39"/>
    <n v="0"/>
    <n v="45.98"/>
    <x v="2011"/>
    <n v="45.98"/>
    <n v="47.410000000000004"/>
    <n v="0.50765606595995294"/>
  </r>
  <r>
    <n v="261"/>
    <d v="2026-10-09T00:00:00"/>
    <n v="2026"/>
    <x v="9"/>
    <x v="3"/>
    <x v="2"/>
    <x v="3"/>
    <x v="0"/>
    <s v="Business"/>
    <x v="3"/>
    <s v="Alpine Tent 4P"/>
    <n v="1"/>
    <n v="336.56"/>
    <n v="0"/>
    <n v="189.74"/>
    <x v="2012"/>
    <n v="189.74"/>
    <n v="146.82"/>
    <n v="0.43623722367482765"/>
  </r>
  <r>
    <n v="291"/>
    <d v="2026-10-09T00:00:00"/>
    <n v="2026"/>
    <x v="9"/>
    <x v="3"/>
    <x v="2"/>
    <x v="2"/>
    <x v="0"/>
    <s v="New"/>
    <x v="2"/>
    <s v="Carry-On Duffel"/>
    <n v="2"/>
    <n v="132.47999999999999"/>
    <n v="0.1"/>
    <n v="67.48"/>
    <x v="2013"/>
    <n v="134.96"/>
    <n v="103.50399999999999"/>
    <n v="0.43404455179817497"/>
  </r>
  <r>
    <n v="670"/>
    <d v="2026-10-09T00:00:00"/>
    <n v="2026"/>
    <x v="9"/>
    <x v="3"/>
    <x v="1"/>
    <x v="14"/>
    <x v="2"/>
    <s v="Returning"/>
    <x v="1"/>
    <s v="Hiking Daypack 20L"/>
    <n v="1"/>
    <n v="92.59"/>
    <n v="0"/>
    <n v="44.46"/>
    <x v="2014"/>
    <n v="44.46"/>
    <n v="48.13"/>
    <n v="0.51981855491953777"/>
  </r>
  <r>
    <n v="1306"/>
    <d v="2026-10-09T00:00:00"/>
    <n v="2026"/>
    <x v="9"/>
    <x v="3"/>
    <x v="3"/>
    <x v="8"/>
    <x v="2"/>
    <s v="Business"/>
    <x v="4"/>
    <s v="Recovery Roller"/>
    <n v="1"/>
    <n v="35.450000000000003"/>
    <n v="0.05"/>
    <n v="14.23"/>
    <x v="2015"/>
    <n v="14.23"/>
    <n v="19.447500000000002"/>
    <n v="0.57746269764679681"/>
  </r>
  <r>
    <n v="2400"/>
    <d v="2026-10-09T00:00:00"/>
    <n v="2026"/>
    <x v="9"/>
    <x v="3"/>
    <x v="2"/>
    <x v="2"/>
    <x v="0"/>
    <s v="New"/>
    <x v="1"/>
    <s v="Hiking Daypack 20L"/>
    <n v="2"/>
    <n v="93.83"/>
    <n v="0.1"/>
    <n v="44.27"/>
    <x v="2016"/>
    <n v="88.54"/>
    <n v="80.353999999999999"/>
    <n v="0.47576586498040191"/>
  </r>
  <r>
    <n v="3816"/>
    <d v="2026-10-09T00:00:00"/>
    <n v="2026"/>
    <x v="9"/>
    <x v="3"/>
    <x v="1"/>
    <x v="12"/>
    <x v="0"/>
    <s v="New"/>
    <x v="4"/>
    <s v="Recovery Roller"/>
    <n v="1"/>
    <n v="36.32"/>
    <n v="0"/>
    <n v="13.6"/>
    <x v="2017"/>
    <n v="13.6"/>
    <n v="22.72"/>
    <n v="0.62555066079295152"/>
  </r>
  <r>
    <n v="4038"/>
    <d v="2026-10-09T00:00:00"/>
    <n v="2026"/>
    <x v="9"/>
    <x v="3"/>
    <x v="0"/>
    <x v="15"/>
    <x v="0"/>
    <s v="Returning"/>
    <x v="4"/>
    <s v="Weighted Vest"/>
    <n v="2"/>
    <n v="125.56"/>
    <n v="0.1"/>
    <n v="67.260000000000005"/>
    <x v="2018"/>
    <n v="134.52000000000001"/>
    <n v="91.488"/>
    <n v="0.40479983009450993"/>
  </r>
  <r>
    <n v="4686"/>
    <d v="2026-10-09T00:00:00"/>
    <n v="2026"/>
    <x v="9"/>
    <x v="3"/>
    <x v="0"/>
    <x v="15"/>
    <x v="3"/>
    <s v="New"/>
    <x v="3"/>
    <s v="Compact Sleeping Bag"/>
    <n v="2"/>
    <n v="124.91"/>
    <n v="0"/>
    <n v="60.33"/>
    <x v="2019"/>
    <n v="120.66"/>
    <n v="129.16"/>
    <n v="0.51701224881914976"/>
  </r>
  <r>
    <n v="5076"/>
    <d v="2026-10-09T00:00:00"/>
    <n v="2026"/>
    <x v="9"/>
    <x v="3"/>
    <x v="1"/>
    <x v="12"/>
    <x v="0"/>
    <s v="New"/>
    <x v="3"/>
    <s v="Trail Tent 2P"/>
    <n v="1"/>
    <n v="199.32"/>
    <n v="0"/>
    <n v="103.83"/>
    <x v="2020"/>
    <n v="103.83"/>
    <n v="95.49"/>
    <n v="0.4790788681517158"/>
  </r>
  <r>
    <n v="1339"/>
    <d v="2026-10-10T00:00:00"/>
    <n v="2026"/>
    <x v="9"/>
    <x v="3"/>
    <x v="1"/>
    <x v="11"/>
    <x v="0"/>
    <s v="Returning"/>
    <x v="3"/>
    <s v="Alpine Tent 4P"/>
    <n v="4"/>
    <n v="337.38"/>
    <n v="0.05"/>
    <n v="194.94"/>
    <x v="2021"/>
    <n v="779.76"/>
    <n v="502.28399999999988"/>
    <n v="0.39178374533167343"/>
  </r>
  <r>
    <n v="1884"/>
    <d v="2026-10-10T00:00:00"/>
    <n v="2026"/>
    <x v="9"/>
    <x v="3"/>
    <x v="2"/>
    <x v="2"/>
    <x v="0"/>
    <s v="Business"/>
    <x v="3"/>
    <s v="Portable Camp Stove"/>
    <n v="3"/>
    <n v="82.18"/>
    <n v="0.1"/>
    <n v="39.82"/>
    <x v="2022"/>
    <n v="119.46000000000001"/>
    <n v="102.42600000000002"/>
    <n v="0.46161542413671885"/>
  </r>
  <r>
    <n v="3568"/>
    <d v="2026-10-10T00:00:00"/>
    <n v="2026"/>
    <x v="9"/>
    <x v="3"/>
    <x v="0"/>
    <x v="15"/>
    <x v="1"/>
    <s v="New"/>
    <x v="1"/>
    <s v="Trekking Poles"/>
    <n v="15"/>
    <n v="70.25"/>
    <n v="0.1"/>
    <n v="32.19"/>
    <x v="2023"/>
    <n v="482.84999999999997"/>
    <n v="465.52500000000003"/>
    <n v="0.49086595492289448"/>
  </r>
  <r>
    <n v="4171"/>
    <d v="2026-10-10T00:00:00"/>
    <n v="2026"/>
    <x v="9"/>
    <x v="3"/>
    <x v="3"/>
    <x v="7"/>
    <x v="2"/>
    <s v="New"/>
    <x v="2"/>
    <s v="Insulated Bottle"/>
    <n v="2"/>
    <n v="35.36"/>
    <n v="0"/>
    <n v="13.49"/>
    <x v="2024"/>
    <n v="26.98"/>
    <n v="43.739999999999995"/>
    <n v="0.61849547511312208"/>
  </r>
  <r>
    <n v="4477"/>
    <d v="2026-10-10T00:00:00"/>
    <n v="2026"/>
    <x v="9"/>
    <x v="3"/>
    <x v="2"/>
    <x v="5"/>
    <x v="2"/>
    <s v="New"/>
    <x v="2"/>
    <s v="Packing Cube Set"/>
    <n v="1"/>
    <n v="46.01"/>
    <n v="0"/>
    <n v="18.239999999999998"/>
    <x v="2025"/>
    <n v="18.239999999999998"/>
    <n v="27.77"/>
    <n v="0.6035644425124973"/>
  </r>
  <r>
    <n v="3368"/>
    <d v="2026-10-11T00:00:00"/>
    <n v="2026"/>
    <x v="9"/>
    <x v="3"/>
    <x v="0"/>
    <x v="9"/>
    <x v="0"/>
    <s v="Returning"/>
    <x v="1"/>
    <s v="Hiking Daypack 20L"/>
    <n v="1"/>
    <n v="89.88"/>
    <n v="0"/>
    <n v="46.15"/>
    <x v="2026"/>
    <n v="46.15"/>
    <n v="43.73"/>
    <n v="0.48653760569648419"/>
  </r>
  <r>
    <n v="3566"/>
    <d v="2026-10-11T00:00:00"/>
    <n v="2026"/>
    <x v="9"/>
    <x v="3"/>
    <x v="1"/>
    <x v="12"/>
    <x v="0"/>
    <s v="New"/>
    <x v="4"/>
    <s v="Resistance Band Set"/>
    <n v="1"/>
    <n v="41.33"/>
    <n v="0"/>
    <n v="14.47"/>
    <x v="1311"/>
    <n v="14.47"/>
    <n v="26.86"/>
    <n v="0.6498911202516332"/>
  </r>
  <r>
    <n v="4420"/>
    <d v="2026-10-11T00:00:00"/>
    <n v="2026"/>
    <x v="9"/>
    <x v="3"/>
    <x v="2"/>
    <x v="5"/>
    <x v="1"/>
    <s v="Business"/>
    <x v="0"/>
    <s v="Compact Repair Kit"/>
    <n v="15"/>
    <n v="40.78"/>
    <n v="0.15"/>
    <n v="17.07"/>
    <x v="2027"/>
    <n v="256.05"/>
    <n v="263.89500000000004"/>
    <n v="0.5075440671609498"/>
  </r>
  <r>
    <n v="513"/>
    <d v="2026-10-12T00:00:00"/>
    <n v="2026"/>
    <x v="9"/>
    <x v="3"/>
    <x v="3"/>
    <x v="7"/>
    <x v="0"/>
    <s v="Business"/>
    <x v="2"/>
    <s v="Travel Backpack 35L"/>
    <n v="1"/>
    <n v="163.87"/>
    <n v="0"/>
    <n v="85.76"/>
    <x v="2028"/>
    <n v="85.76"/>
    <n v="78.11"/>
    <n v="0.47665832672240188"/>
  </r>
  <r>
    <n v="786"/>
    <d v="2026-10-12T00:00:00"/>
    <n v="2026"/>
    <x v="9"/>
    <x v="3"/>
    <x v="2"/>
    <x v="3"/>
    <x v="0"/>
    <s v="New"/>
    <x v="4"/>
    <s v="Recovery Roller"/>
    <n v="1"/>
    <n v="35.39"/>
    <n v="0.05"/>
    <n v="13.68"/>
    <x v="2029"/>
    <n v="13.68"/>
    <n v="19.9405"/>
    <n v="0.59310539700480358"/>
  </r>
  <r>
    <n v="3771"/>
    <d v="2026-10-12T00:00:00"/>
    <n v="2026"/>
    <x v="9"/>
    <x v="3"/>
    <x v="2"/>
    <x v="3"/>
    <x v="0"/>
    <s v="Business"/>
    <x v="3"/>
    <s v="Portable Camp Stove"/>
    <n v="2"/>
    <n v="80.2"/>
    <n v="0"/>
    <n v="39.590000000000003"/>
    <x v="2030"/>
    <n v="79.180000000000007"/>
    <n v="81.22"/>
    <n v="0.50635910224438896"/>
  </r>
  <r>
    <n v="3910"/>
    <d v="2026-10-12T00:00:00"/>
    <n v="2026"/>
    <x v="9"/>
    <x v="3"/>
    <x v="2"/>
    <x v="2"/>
    <x v="0"/>
    <s v="Business"/>
    <x v="0"/>
    <s v="Compact Repair Kit"/>
    <n v="3"/>
    <n v="41.09"/>
    <n v="0"/>
    <n v="17.18"/>
    <x v="2031"/>
    <n v="51.54"/>
    <n v="71.730000000000018"/>
    <n v="0.58189340472134354"/>
  </r>
  <r>
    <n v="330"/>
    <d v="2026-10-13T00:00:00"/>
    <n v="2026"/>
    <x v="9"/>
    <x v="3"/>
    <x v="1"/>
    <x v="12"/>
    <x v="1"/>
    <s v="Business"/>
    <x v="2"/>
    <s v="Insulated Bottle"/>
    <n v="5"/>
    <n v="36.97"/>
    <n v="0.15"/>
    <n v="13.93"/>
    <x v="2032"/>
    <n v="69.650000000000006"/>
    <n v="87.472499999999997"/>
    <n v="0.55671530175500006"/>
  </r>
  <r>
    <n v="707"/>
    <d v="2026-10-13T00:00:00"/>
    <n v="2026"/>
    <x v="9"/>
    <x v="3"/>
    <x v="2"/>
    <x v="5"/>
    <x v="2"/>
    <s v="New"/>
    <x v="2"/>
    <s v="Insulated Bottle"/>
    <n v="4"/>
    <n v="35.880000000000003"/>
    <n v="0.05"/>
    <n v="13.45"/>
    <x v="2033"/>
    <n v="53.8"/>
    <n v="82.543999999999997"/>
    <n v="0.60540984568444522"/>
  </r>
  <r>
    <n v="989"/>
    <d v="2026-10-13T00:00:00"/>
    <n v="2026"/>
    <x v="9"/>
    <x v="3"/>
    <x v="1"/>
    <x v="11"/>
    <x v="0"/>
    <s v="Returning"/>
    <x v="0"/>
    <s v="Compact Repair Kit"/>
    <n v="3"/>
    <n v="40.42"/>
    <n v="0"/>
    <n v="16.79"/>
    <x v="2034"/>
    <n v="50.37"/>
    <n v="70.890000000000015"/>
    <n v="0.58461157842652167"/>
  </r>
  <r>
    <n v="1904"/>
    <d v="2026-10-13T00:00:00"/>
    <n v="2026"/>
    <x v="9"/>
    <x v="3"/>
    <x v="3"/>
    <x v="8"/>
    <x v="2"/>
    <s v="Returning"/>
    <x v="0"/>
    <s v="Trail Bike Light"/>
    <n v="1"/>
    <n v="50.34"/>
    <n v="0.15"/>
    <n v="22.56"/>
    <x v="2035"/>
    <n v="22.56"/>
    <n v="20.229000000000003"/>
    <n v="0.47276169108883132"/>
  </r>
  <r>
    <n v="2854"/>
    <d v="2026-10-13T00:00:00"/>
    <n v="2026"/>
    <x v="9"/>
    <x v="3"/>
    <x v="0"/>
    <x v="15"/>
    <x v="2"/>
    <s v="New"/>
    <x v="2"/>
    <s v="Insulated Bottle"/>
    <n v="3"/>
    <n v="36.049999999999997"/>
    <n v="0.1"/>
    <n v="13.87"/>
    <x v="2036"/>
    <n v="41.61"/>
    <n v="55.724999999999994"/>
    <n v="0.57250732008013561"/>
  </r>
  <r>
    <n v="3212"/>
    <d v="2026-10-13T00:00:00"/>
    <n v="2026"/>
    <x v="9"/>
    <x v="3"/>
    <x v="2"/>
    <x v="2"/>
    <x v="1"/>
    <s v="Returning"/>
    <x v="0"/>
    <s v="Compact Repair Kit"/>
    <n v="15"/>
    <n v="40"/>
    <n v="0.1"/>
    <n v="16.420000000000002"/>
    <x v="2037"/>
    <n v="246.3"/>
    <n v="293.7"/>
    <n v="0.54388888888888887"/>
  </r>
  <r>
    <n v="4479"/>
    <d v="2026-10-13T00:00:00"/>
    <n v="2026"/>
    <x v="9"/>
    <x v="3"/>
    <x v="3"/>
    <x v="7"/>
    <x v="2"/>
    <s v="Returning"/>
    <x v="1"/>
    <s v="Summit Backpack 45L"/>
    <n v="1"/>
    <n v="151.68"/>
    <n v="0.05"/>
    <n v="78.98"/>
    <x v="2038"/>
    <n v="78.98"/>
    <n v="65.116"/>
    <n v="0.45189318232289583"/>
  </r>
  <r>
    <n v="4574"/>
    <d v="2026-10-13T00:00:00"/>
    <n v="2026"/>
    <x v="9"/>
    <x v="3"/>
    <x v="1"/>
    <x v="14"/>
    <x v="0"/>
    <s v="Business"/>
    <x v="4"/>
    <s v="Recovery Roller"/>
    <n v="1"/>
    <n v="36.53"/>
    <n v="0"/>
    <n v="14.01"/>
    <x v="2039"/>
    <n v="14.01"/>
    <n v="22.520000000000003"/>
    <n v="0.61647960580344929"/>
  </r>
  <r>
    <n v="4815"/>
    <d v="2026-10-13T00:00:00"/>
    <n v="2026"/>
    <x v="9"/>
    <x v="3"/>
    <x v="0"/>
    <x v="0"/>
    <x v="2"/>
    <s v="Business"/>
    <x v="0"/>
    <s v="Compact Repair Kit"/>
    <n v="1"/>
    <n v="39.89"/>
    <n v="0.05"/>
    <n v="16.91"/>
    <x v="640"/>
    <n v="16.91"/>
    <n v="20.985499999999998"/>
    <n v="0.55377287540737019"/>
  </r>
  <r>
    <n v="5027"/>
    <d v="2026-10-13T00:00:00"/>
    <n v="2026"/>
    <x v="9"/>
    <x v="3"/>
    <x v="2"/>
    <x v="10"/>
    <x v="0"/>
    <s v="New"/>
    <x v="1"/>
    <s v="Summit Backpack 45L"/>
    <n v="1"/>
    <n v="154.53"/>
    <n v="0"/>
    <n v="77.930000000000007"/>
    <x v="2040"/>
    <n v="77.930000000000007"/>
    <n v="76.599999999999994"/>
    <n v="0.49569662848637802"/>
  </r>
  <r>
    <n v="1794"/>
    <d v="2026-10-14T00:00:00"/>
    <n v="2026"/>
    <x v="9"/>
    <x v="3"/>
    <x v="3"/>
    <x v="8"/>
    <x v="3"/>
    <s v="Business"/>
    <x v="0"/>
    <s v="Trail Bike Light"/>
    <n v="2"/>
    <n v="50.64"/>
    <n v="0.05"/>
    <n v="22.28"/>
    <x v="2041"/>
    <n v="44.56"/>
    <n v="51.655999999999992"/>
    <n v="0.53687536376486233"/>
  </r>
  <r>
    <n v="1867"/>
    <d v="2026-10-14T00:00:00"/>
    <n v="2026"/>
    <x v="9"/>
    <x v="3"/>
    <x v="0"/>
    <x v="0"/>
    <x v="0"/>
    <s v="New"/>
    <x v="4"/>
    <s v="Resistance Band Set"/>
    <n v="3"/>
    <n v="40.880000000000003"/>
    <n v="0.05"/>
    <n v="14.59"/>
    <x v="2042"/>
    <n v="43.769999999999996"/>
    <n v="72.738000000000014"/>
    <n v="0.62431764342362761"/>
  </r>
  <r>
    <n v="2088"/>
    <d v="2026-10-14T00:00:00"/>
    <n v="2026"/>
    <x v="9"/>
    <x v="3"/>
    <x v="3"/>
    <x v="4"/>
    <x v="2"/>
    <s v="Returning"/>
    <x v="1"/>
    <s v="Trail Boots"/>
    <n v="1"/>
    <n v="141.77000000000001"/>
    <n v="0"/>
    <n v="78.48"/>
    <x v="2043"/>
    <n v="78.48"/>
    <n v="63.290000000000006"/>
    <n v="0.44642731184312623"/>
  </r>
  <r>
    <n v="2270"/>
    <d v="2026-10-14T00:00:00"/>
    <n v="2026"/>
    <x v="9"/>
    <x v="3"/>
    <x v="3"/>
    <x v="7"/>
    <x v="0"/>
    <s v="New"/>
    <x v="3"/>
    <s v="Trail Tent 2P"/>
    <n v="3"/>
    <n v="199.99"/>
    <n v="0.15"/>
    <n v="101.86"/>
    <x v="2044"/>
    <n v="305.58"/>
    <n v="204.39450000000005"/>
    <n v="0.40079356909021929"/>
  </r>
  <r>
    <n v="3789"/>
    <d v="2026-10-14T00:00:00"/>
    <n v="2026"/>
    <x v="9"/>
    <x v="3"/>
    <x v="3"/>
    <x v="4"/>
    <x v="3"/>
    <s v="New"/>
    <x v="0"/>
    <s v="Trail Bike Light"/>
    <n v="2"/>
    <n v="50.56"/>
    <n v="0"/>
    <n v="23.04"/>
    <x v="2045"/>
    <n v="46.08"/>
    <n v="55.040000000000006"/>
    <n v="0.54430379746835444"/>
  </r>
  <r>
    <n v="4323"/>
    <d v="2026-10-14T00:00:00"/>
    <n v="2026"/>
    <x v="9"/>
    <x v="3"/>
    <x v="3"/>
    <x v="7"/>
    <x v="0"/>
    <s v="New"/>
    <x v="2"/>
    <s v="Packing Cube Set"/>
    <n v="1"/>
    <n v="47.38"/>
    <n v="0"/>
    <n v="17.86"/>
    <x v="2046"/>
    <n v="17.86"/>
    <n v="29.520000000000003"/>
    <n v="0.62304769945124527"/>
  </r>
  <r>
    <n v="276"/>
    <d v="2026-10-15T00:00:00"/>
    <n v="2026"/>
    <x v="9"/>
    <x v="3"/>
    <x v="2"/>
    <x v="2"/>
    <x v="0"/>
    <s v="Business"/>
    <x v="1"/>
    <s v="Hiking Daypack 20L"/>
    <n v="1"/>
    <n v="92.74"/>
    <n v="0.15"/>
    <n v="44.52"/>
    <x v="2047"/>
    <n v="44.52"/>
    <n v="34.30899999999999"/>
    <n v="0.43523322635070844"/>
  </r>
  <r>
    <n v="791"/>
    <d v="2026-10-15T00:00:00"/>
    <n v="2026"/>
    <x v="9"/>
    <x v="3"/>
    <x v="3"/>
    <x v="13"/>
    <x v="2"/>
    <s v="Returning"/>
    <x v="0"/>
    <s v="Trail Bike Light"/>
    <n v="3"/>
    <n v="51.57"/>
    <n v="0.1"/>
    <n v="21.82"/>
    <x v="2048"/>
    <n v="65.460000000000008"/>
    <n v="73.778999999999996"/>
    <n v="0.52987309589985565"/>
  </r>
  <r>
    <n v="1033"/>
    <d v="2026-10-15T00:00:00"/>
    <n v="2026"/>
    <x v="9"/>
    <x v="3"/>
    <x v="1"/>
    <x v="12"/>
    <x v="0"/>
    <s v="New"/>
    <x v="1"/>
    <s v="Trekking Poles"/>
    <n v="1"/>
    <n v="70.47"/>
    <n v="0.1"/>
    <n v="31.52"/>
    <x v="2049"/>
    <n v="31.52"/>
    <n v="31.903000000000002"/>
    <n v="0.50301940936253409"/>
  </r>
  <r>
    <n v="1247"/>
    <d v="2026-10-15T00:00:00"/>
    <n v="2026"/>
    <x v="9"/>
    <x v="3"/>
    <x v="0"/>
    <x v="0"/>
    <x v="0"/>
    <s v="New"/>
    <x v="1"/>
    <s v="Trekking Poles"/>
    <n v="1"/>
    <n v="71.05"/>
    <n v="0"/>
    <n v="33.32"/>
    <x v="2050"/>
    <n v="33.32"/>
    <n v="37.729999999999997"/>
    <n v="0.53103448275862064"/>
  </r>
  <r>
    <n v="1321"/>
    <d v="2026-10-15T00:00:00"/>
    <n v="2026"/>
    <x v="9"/>
    <x v="3"/>
    <x v="3"/>
    <x v="13"/>
    <x v="2"/>
    <s v="Returning"/>
    <x v="0"/>
    <s v="Compact Repair Kit"/>
    <n v="3"/>
    <n v="39.83"/>
    <n v="0.1"/>
    <n v="16.93"/>
    <x v="2051"/>
    <n v="50.79"/>
    <n v="56.750999999999998"/>
    <n v="0.52771501101905316"/>
  </r>
  <r>
    <n v="2048"/>
    <d v="2026-10-15T00:00:00"/>
    <n v="2026"/>
    <x v="9"/>
    <x v="3"/>
    <x v="3"/>
    <x v="7"/>
    <x v="0"/>
    <s v="New"/>
    <x v="4"/>
    <s v="Training Mat"/>
    <n v="3"/>
    <n v="49.5"/>
    <n v="0.05"/>
    <n v="22"/>
    <x v="2052"/>
    <n v="66"/>
    <n v="75.074999999999989"/>
    <n v="0.53216374269005839"/>
  </r>
  <r>
    <n v="2082"/>
    <d v="2026-10-15T00:00:00"/>
    <n v="2026"/>
    <x v="9"/>
    <x v="3"/>
    <x v="1"/>
    <x v="6"/>
    <x v="3"/>
    <s v="New"/>
    <x v="1"/>
    <s v="Hiking Daypack 20L"/>
    <n v="1"/>
    <n v="91.99"/>
    <n v="0"/>
    <n v="44.86"/>
    <x v="2053"/>
    <n v="44.86"/>
    <n v="47.129999999999995"/>
    <n v="0.51233829764104788"/>
  </r>
  <r>
    <n v="2177"/>
    <d v="2026-10-15T00:00:00"/>
    <n v="2026"/>
    <x v="9"/>
    <x v="3"/>
    <x v="0"/>
    <x v="15"/>
    <x v="3"/>
    <s v="Returning"/>
    <x v="0"/>
    <s v="Commuter Helmet"/>
    <n v="1"/>
    <n v="79.78"/>
    <n v="0.05"/>
    <n v="41.59"/>
    <x v="2054"/>
    <n v="41.59"/>
    <n v="34.200999999999993"/>
    <n v="0.45125410668812915"/>
  </r>
  <r>
    <n v="3776"/>
    <d v="2026-10-15T00:00:00"/>
    <n v="2026"/>
    <x v="9"/>
    <x v="3"/>
    <x v="3"/>
    <x v="8"/>
    <x v="0"/>
    <s v="Returning"/>
    <x v="0"/>
    <s v="Commuter Helmet"/>
    <n v="1"/>
    <n v="82.97"/>
    <n v="0"/>
    <n v="43.09"/>
    <x v="2055"/>
    <n v="43.09"/>
    <n v="39.879999999999995"/>
    <n v="0.48065565867180904"/>
  </r>
  <r>
    <n v="4542"/>
    <d v="2026-10-15T00:00:00"/>
    <n v="2026"/>
    <x v="9"/>
    <x v="3"/>
    <x v="0"/>
    <x v="9"/>
    <x v="0"/>
    <s v="Business"/>
    <x v="0"/>
    <s v="Cycling Pack 12L"/>
    <n v="1"/>
    <n v="103.33"/>
    <n v="0"/>
    <n v="50.85"/>
    <x v="2056"/>
    <n v="50.85"/>
    <n v="52.48"/>
    <n v="0.5078873512048776"/>
  </r>
  <r>
    <n v="36"/>
    <d v="2026-10-16T00:00:00"/>
    <n v="2026"/>
    <x v="9"/>
    <x v="3"/>
    <x v="0"/>
    <x v="9"/>
    <x v="0"/>
    <s v="New"/>
    <x v="1"/>
    <s v="Trail Boots"/>
    <n v="3"/>
    <n v="142.54"/>
    <n v="0.05"/>
    <n v="81.599999999999994"/>
    <x v="2057"/>
    <n v="244.79999999999998"/>
    <n v="161.43899999999999"/>
    <n v="0.39739906803630376"/>
  </r>
  <r>
    <n v="64"/>
    <d v="2026-10-16T00:00:00"/>
    <n v="2026"/>
    <x v="9"/>
    <x v="3"/>
    <x v="2"/>
    <x v="16"/>
    <x v="0"/>
    <s v="New"/>
    <x v="1"/>
    <s v="Hiking Daypack 20L"/>
    <n v="3"/>
    <n v="92.14"/>
    <n v="0.1"/>
    <n v="46.43"/>
    <x v="2058"/>
    <n v="139.29"/>
    <n v="109.48800000000003"/>
    <n v="0.44010322456165746"/>
  </r>
  <r>
    <n v="529"/>
    <d v="2026-10-16T00:00:00"/>
    <n v="2026"/>
    <x v="9"/>
    <x v="3"/>
    <x v="3"/>
    <x v="7"/>
    <x v="2"/>
    <s v="Business"/>
    <x v="2"/>
    <s v="Travel Backpack 35L"/>
    <n v="2"/>
    <n v="165.23"/>
    <n v="0"/>
    <n v="88.87"/>
    <x v="2059"/>
    <n v="177.74"/>
    <n v="152.71999999999997"/>
    <n v="0.46214367850874533"/>
  </r>
  <r>
    <n v="1815"/>
    <d v="2026-10-16T00:00:00"/>
    <n v="2026"/>
    <x v="9"/>
    <x v="3"/>
    <x v="3"/>
    <x v="4"/>
    <x v="0"/>
    <s v="Business"/>
    <x v="4"/>
    <s v="Weighted Vest"/>
    <n v="1"/>
    <n v="121.92"/>
    <n v="0"/>
    <n v="71.02"/>
    <x v="2060"/>
    <n v="71.02"/>
    <n v="50.900000000000006"/>
    <n v="0.41748687664042"/>
  </r>
  <r>
    <n v="1820"/>
    <d v="2026-10-16T00:00:00"/>
    <n v="2026"/>
    <x v="9"/>
    <x v="3"/>
    <x v="1"/>
    <x v="1"/>
    <x v="0"/>
    <s v="Returning"/>
    <x v="2"/>
    <s v="Insulated Bottle"/>
    <n v="3"/>
    <n v="36.46"/>
    <n v="0.05"/>
    <n v="13.9"/>
    <x v="2061"/>
    <n v="41.7"/>
    <n v="62.210999999999984"/>
    <n v="0.5986950370990558"/>
  </r>
  <r>
    <n v="2028"/>
    <d v="2026-10-16T00:00:00"/>
    <n v="2026"/>
    <x v="9"/>
    <x v="3"/>
    <x v="3"/>
    <x v="4"/>
    <x v="2"/>
    <s v="Business"/>
    <x v="4"/>
    <s v="Training Mat"/>
    <n v="3"/>
    <n v="51.89"/>
    <n v="0.1"/>
    <n v="21.56"/>
    <x v="2062"/>
    <n v="64.679999999999993"/>
    <n v="75.423000000000016"/>
    <n v="0.53833965011455864"/>
  </r>
  <r>
    <n v="2741"/>
    <d v="2026-10-16T00:00:00"/>
    <n v="2026"/>
    <x v="9"/>
    <x v="3"/>
    <x v="3"/>
    <x v="4"/>
    <x v="0"/>
    <s v="Returning"/>
    <x v="4"/>
    <s v="Resistance Band Set"/>
    <n v="1"/>
    <n v="40.75"/>
    <n v="0"/>
    <n v="14.7"/>
    <x v="2063"/>
    <n v="14.7"/>
    <n v="26.05"/>
    <n v="0.63926380368098157"/>
  </r>
  <r>
    <n v="3602"/>
    <d v="2026-10-16T00:00:00"/>
    <n v="2026"/>
    <x v="9"/>
    <x v="3"/>
    <x v="2"/>
    <x v="5"/>
    <x v="1"/>
    <s v="Business"/>
    <x v="3"/>
    <s v="Alpine Tent 4P"/>
    <n v="4"/>
    <n v="345.13"/>
    <n v="0.05"/>
    <n v="200.02"/>
    <x v="2064"/>
    <n v="800.08"/>
    <n v="511.41399999999987"/>
    <n v="0.38994764749209671"/>
  </r>
  <r>
    <n v="4116"/>
    <d v="2026-10-16T00:00:00"/>
    <n v="2026"/>
    <x v="9"/>
    <x v="3"/>
    <x v="1"/>
    <x v="6"/>
    <x v="2"/>
    <s v="New"/>
    <x v="2"/>
    <s v="Insulated Bottle"/>
    <n v="2"/>
    <n v="37.1"/>
    <n v="0"/>
    <n v="13.31"/>
    <x v="2065"/>
    <n v="26.62"/>
    <n v="47.58"/>
    <n v="0.64123989218328836"/>
  </r>
  <r>
    <n v="4197"/>
    <d v="2026-10-16T00:00:00"/>
    <n v="2026"/>
    <x v="9"/>
    <x v="3"/>
    <x v="3"/>
    <x v="7"/>
    <x v="3"/>
    <s v="New"/>
    <x v="1"/>
    <s v="Hiking Daypack 20L"/>
    <n v="3"/>
    <n v="94.19"/>
    <n v="0"/>
    <n v="44.89"/>
    <x v="1279"/>
    <n v="134.67000000000002"/>
    <n v="147.89999999999998"/>
    <n v="0.52341012846374346"/>
  </r>
  <r>
    <n v="360"/>
    <d v="2026-10-17T00:00:00"/>
    <n v="2026"/>
    <x v="9"/>
    <x v="3"/>
    <x v="3"/>
    <x v="8"/>
    <x v="0"/>
    <s v="Returning"/>
    <x v="3"/>
    <s v="Portable Camp Stove"/>
    <n v="2"/>
    <n v="82.52"/>
    <n v="0.05"/>
    <n v="38.61"/>
    <x v="2066"/>
    <n v="77.22"/>
    <n v="79.567999999999984"/>
    <n v="0.50748781794525089"/>
  </r>
  <r>
    <n v="427"/>
    <d v="2026-10-17T00:00:00"/>
    <n v="2026"/>
    <x v="9"/>
    <x v="3"/>
    <x v="3"/>
    <x v="13"/>
    <x v="0"/>
    <s v="Business"/>
    <x v="1"/>
    <s v="Summit Backpack 45L"/>
    <n v="1"/>
    <n v="155.16"/>
    <n v="0"/>
    <n v="78.84"/>
    <x v="2067"/>
    <n v="78.84"/>
    <n v="76.319999999999993"/>
    <n v="0.49187935034802782"/>
  </r>
  <r>
    <n v="1018"/>
    <d v="2026-10-17T00:00:00"/>
    <n v="2026"/>
    <x v="9"/>
    <x v="3"/>
    <x v="3"/>
    <x v="13"/>
    <x v="3"/>
    <s v="Returning"/>
    <x v="2"/>
    <s v="Packing Cube Set"/>
    <n v="1"/>
    <n v="46.36"/>
    <n v="0.05"/>
    <n v="18.399999999999999"/>
    <x v="2068"/>
    <n v="18.399999999999999"/>
    <n v="25.641999999999996"/>
    <n v="0.58221697470596245"/>
  </r>
  <r>
    <n v="1179"/>
    <d v="2026-10-17T00:00:00"/>
    <n v="2026"/>
    <x v="9"/>
    <x v="3"/>
    <x v="2"/>
    <x v="16"/>
    <x v="0"/>
    <s v="Business"/>
    <x v="0"/>
    <s v="Commuter Helmet"/>
    <n v="1"/>
    <n v="81.47"/>
    <n v="0"/>
    <n v="43.67"/>
    <x v="178"/>
    <n v="43.67"/>
    <n v="37.799999999999997"/>
    <n v="0.463974469129741"/>
  </r>
  <r>
    <n v="2267"/>
    <d v="2026-10-17T00:00:00"/>
    <n v="2026"/>
    <x v="9"/>
    <x v="3"/>
    <x v="0"/>
    <x v="15"/>
    <x v="0"/>
    <s v="Returning"/>
    <x v="2"/>
    <s v="Carry-On Duffel"/>
    <n v="1"/>
    <n v="134.31"/>
    <n v="0.05"/>
    <n v="67.239999999999995"/>
    <x v="2069"/>
    <n v="67.239999999999995"/>
    <n v="60.354500000000002"/>
    <n v="0.47301803761133909"/>
  </r>
  <r>
    <n v="2656"/>
    <d v="2026-10-17T00:00:00"/>
    <n v="2026"/>
    <x v="9"/>
    <x v="3"/>
    <x v="2"/>
    <x v="16"/>
    <x v="0"/>
    <s v="New"/>
    <x v="3"/>
    <s v="Compact Sleeping Bag"/>
    <n v="1"/>
    <n v="123.11"/>
    <n v="0"/>
    <n v="58.99"/>
    <x v="2070"/>
    <n v="58.99"/>
    <n v="64.12"/>
    <n v="0.52083502558687356"/>
  </r>
  <r>
    <n v="2867"/>
    <d v="2026-10-17T00:00:00"/>
    <n v="2026"/>
    <x v="9"/>
    <x v="3"/>
    <x v="1"/>
    <x v="6"/>
    <x v="0"/>
    <s v="New"/>
    <x v="3"/>
    <s v="Portable Camp Stove"/>
    <n v="1"/>
    <n v="81.239999999999995"/>
    <n v="0"/>
    <n v="38.65"/>
    <x v="2071"/>
    <n v="38.65"/>
    <n v="42.589999999999996"/>
    <n v="0.52424913835548992"/>
  </r>
  <r>
    <n v="3335"/>
    <d v="2026-10-17T00:00:00"/>
    <n v="2026"/>
    <x v="9"/>
    <x v="3"/>
    <x v="0"/>
    <x v="9"/>
    <x v="3"/>
    <s v="Returning"/>
    <x v="1"/>
    <s v="Trekking Poles"/>
    <n v="1"/>
    <n v="70.81"/>
    <n v="0.15"/>
    <n v="32.93"/>
    <x v="2072"/>
    <n v="32.93"/>
    <n v="27.258499999999998"/>
    <n v="0.45288551799762411"/>
  </r>
  <r>
    <n v="3770"/>
    <d v="2026-10-17T00:00:00"/>
    <n v="2026"/>
    <x v="9"/>
    <x v="3"/>
    <x v="3"/>
    <x v="13"/>
    <x v="0"/>
    <s v="Business"/>
    <x v="3"/>
    <s v="Trail Tent 2P"/>
    <n v="6"/>
    <n v="200.26"/>
    <n v="0"/>
    <n v="106.71"/>
    <x v="2073"/>
    <n v="640.26"/>
    <n v="561.29999999999995"/>
    <n v="0.46714271447118744"/>
  </r>
  <r>
    <n v="4065"/>
    <d v="2026-10-17T00:00:00"/>
    <n v="2026"/>
    <x v="9"/>
    <x v="3"/>
    <x v="3"/>
    <x v="4"/>
    <x v="0"/>
    <s v="New"/>
    <x v="4"/>
    <s v="Recovery Roller"/>
    <n v="3"/>
    <n v="36.75"/>
    <n v="0.05"/>
    <n v="13.71"/>
    <x v="2074"/>
    <n v="41.13"/>
    <n v="63.607499999999995"/>
    <n v="0.60730397422126747"/>
  </r>
  <r>
    <n v="4222"/>
    <d v="2026-10-17T00:00:00"/>
    <n v="2026"/>
    <x v="9"/>
    <x v="3"/>
    <x v="2"/>
    <x v="16"/>
    <x v="0"/>
    <s v="Returning"/>
    <x v="1"/>
    <s v="Hiking Daypack 20L"/>
    <n v="2"/>
    <n v="92.41"/>
    <n v="0.1"/>
    <n v="45.42"/>
    <x v="2075"/>
    <n v="90.84"/>
    <n v="75.49799999999999"/>
    <n v="0.4538830573891714"/>
  </r>
  <r>
    <n v="4304"/>
    <d v="2026-10-17T00:00:00"/>
    <n v="2026"/>
    <x v="9"/>
    <x v="3"/>
    <x v="1"/>
    <x v="14"/>
    <x v="2"/>
    <s v="New"/>
    <x v="4"/>
    <s v="Resistance Band Set"/>
    <n v="1"/>
    <n v="40.67"/>
    <n v="0"/>
    <n v="15.09"/>
    <x v="1203"/>
    <n v="15.09"/>
    <n v="25.580000000000002"/>
    <n v="0.62896483894762722"/>
  </r>
  <r>
    <n v="109"/>
    <d v="2026-10-18T00:00:00"/>
    <n v="2026"/>
    <x v="9"/>
    <x v="3"/>
    <x v="1"/>
    <x v="1"/>
    <x v="0"/>
    <s v="Returning"/>
    <x v="1"/>
    <s v="Hiking Daypack 20L"/>
    <n v="1"/>
    <n v="90.09"/>
    <n v="0"/>
    <n v="45.17"/>
    <x v="2076"/>
    <n v="45.17"/>
    <n v="44.92"/>
    <n v="0.49861249861249862"/>
  </r>
  <r>
    <n v="744"/>
    <d v="2026-10-18T00:00:00"/>
    <n v="2026"/>
    <x v="9"/>
    <x v="3"/>
    <x v="2"/>
    <x v="10"/>
    <x v="0"/>
    <s v="Returning"/>
    <x v="2"/>
    <s v="Insulated Bottle"/>
    <n v="1"/>
    <n v="36.83"/>
    <n v="0"/>
    <n v="13.64"/>
    <x v="2077"/>
    <n v="13.64"/>
    <n v="23.189999999999998"/>
    <n v="0.62964974205810476"/>
  </r>
  <r>
    <n v="960"/>
    <d v="2026-10-18T00:00:00"/>
    <n v="2026"/>
    <x v="9"/>
    <x v="3"/>
    <x v="1"/>
    <x v="12"/>
    <x v="3"/>
    <s v="Returning"/>
    <x v="3"/>
    <s v="Trail Tent 2P"/>
    <n v="5"/>
    <n v="196.37"/>
    <n v="0.05"/>
    <n v="103.51"/>
    <x v="2078"/>
    <n v="517.55000000000007"/>
    <n v="415.20749999999987"/>
    <n v="0.44513981393877816"/>
  </r>
  <r>
    <n v="1389"/>
    <d v="2026-10-18T00:00:00"/>
    <n v="2026"/>
    <x v="9"/>
    <x v="3"/>
    <x v="0"/>
    <x v="15"/>
    <x v="0"/>
    <s v="New"/>
    <x v="1"/>
    <s v="Hiking Daypack 20L"/>
    <n v="2"/>
    <n v="93.73"/>
    <n v="0"/>
    <n v="44.79"/>
    <x v="2079"/>
    <n v="89.58"/>
    <n v="97.88000000000001"/>
    <n v="0.52213805611863873"/>
  </r>
  <r>
    <n v="1493"/>
    <d v="2026-10-18T00:00:00"/>
    <n v="2026"/>
    <x v="9"/>
    <x v="3"/>
    <x v="2"/>
    <x v="10"/>
    <x v="0"/>
    <s v="Business"/>
    <x v="2"/>
    <s v="Insulated Bottle"/>
    <n v="1"/>
    <n v="36.46"/>
    <n v="0.05"/>
    <n v="13.35"/>
    <x v="2080"/>
    <n v="13.35"/>
    <n v="21.286999999999999"/>
    <n v="0.61457401045125148"/>
  </r>
  <r>
    <n v="1967"/>
    <d v="2026-10-18T00:00:00"/>
    <n v="2026"/>
    <x v="9"/>
    <x v="3"/>
    <x v="1"/>
    <x v="14"/>
    <x v="0"/>
    <s v="Returning"/>
    <x v="3"/>
    <s v="Compact Sleeping Bag"/>
    <n v="2"/>
    <n v="125.91"/>
    <n v="0"/>
    <n v="61.95"/>
    <x v="2081"/>
    <n v="123.9"/>
    <n v="127.91999999999999"/>
    <n v="0.50798189182749576"/>
  </r>
  <r>
    <n v="2132"/>
    <d v="2026-10-18T00:00:00"/>
    <n v="2026"/>
    <x v="9"/>
    <x v="3"/>
    <x v="3"/>
    <x v="8"/>
    <x v="2"/>
    <s v="New"/>
    <x v="1"/>
    <s v="Hiking Daypack 20L"/>
    <n v="1"/>
    <n v="92.56"/>
    <n v="0.1"/>
    <n v="44.23"/>
    <x v="2082"/>
    <n v="44.23"/>
    <n v="39.074000000000005"/>
    <n v="0.46905310669355621"/>
  </r>
  <r>
    <n v="2882"/>
    <d v="2026-10-18T00:00:00"/>
    <n v="2026"/>
    <x v="9"/>
    <x v="3"/>
    <x v="3"/>
    <x v="8"/>
    <x v="3"/>
    <s v="New"/>
    <x v="1"/>
    <s v="Trekking Poles"/>
    <n v="4"/>
    <n v="70.02"/>
    <n v="0"/>
    <n v="32.86"/>
    <x v="2083"/>
    <n v="131.44"/>
    <n v="148.63999999999999"/>
    <n v="0.53070551271065403"/>
  </r>
  <r>
    <n v="3345"/>
    <d v="2026-10-18T00:00:00"/>
    <n v="2026"/>
    <x v="9"/>
    <x v="3"/>
    <x v="0"/>
    <x v="15"/>
    <x v="0"/>
    <s v="Returning"/>
    <x v="0"/>
    <s v="Trail Bike Light"/>
    <n v="3"/>
    <n v="51.62"/>
    <n v="0.1"/>
    <n v="22.94"/>
    <x v="2084"/>
    <n v="68.820000000000007"/>
    <n v="70.553999999999988"/>
    <n v="0.50622067243531788"/>
  </r>
  <r>
    <n v="4089"/>
    <d v="2026-10-18T00:00:00"/>
    <n v="2026"/>
    <x v="9"/>
    <x v="3"/>
    <x v="2"/>
    <x v="2"/>
    <x v="0"/>
    <s v="New"/>
    <x v="3"/>
    <s v="Trail Tent 2P"/>
    <n v="1"/>
    <n v="196.39"/>
    <n v="0"/>
    <n v="104.66"/>
    <x v="1582"/>
    <n v="104.66"/>
    <n v="91.72999999999999"/>
    <n v="0.46708080859514228"/>
  </r>
  <r>
    <n v="4119"/>
    <d v="2026-10-18T00:00:00"/>
    <n v="2026"/>
    <x v="9"/>
    <x v="3"/>
    <x v="3"/>
    <x v="8"/>
    <x v="1"/>
    <s v="Business"/>
    <x v="4"/>
    <s v="Resistance Band Set"/>
    <n v="10"/>
    <n v="41.26"/>
    <n v="0.1"/>
    <n v="15.06"/>
    <x v="2085"/>
    <n v="150.6"/>
    <n v="220.73999999999998"/>
    <n v="0.59444175149458711"/>
  </r>
  <r>
    <n v="4968"/>
    <d v="2026-10-18T00:00:00"/>
    <n v="2026"/>
    <x v="9"/>
    <x v="3"/>
    <x v="2"/>
    <x v="3"/>
    <x v="3"/>
    <s v="New"/>
    <x v="2"/>
    <s v="Insulated Bottle"/>
    <n v="1"/>
    <n v="35.549999999999997"/>
    <n v="0.05"/>
    <n v="13.44"/>
    <x v="679"/>
    <n v="13.44"/>
    <n v="20.332499999999996"/>
    <n v="0.60204308238951809"/>
  </r>
  <r>
    <n v="5197"/>
    <d v="2026-10-18T00:00:00"/>
    <n v="2026"/>
    <x v="9"/>
    <x v="3"/>
    <x v="3"/>
    <x v="8"/>
    <x v="0"/>
    <s v="New"/>
    <x v="0"/>
    <s v="Trail Bike Light"/>
    <n v="1"/>
    <n v="49.5"/>
    <n v="0"/>
    <n v="22.36"/>
    <x v="1446"/>
    <n v="22.36"/>
    <n v="27.14"/>
    <n v="0.54828282828282826"/>
  </r>
  <r>
    <n v="66"/>
    <d v="2026-10-19T00:00:00"/>
    <n v="2026"/>
    <x v="9"/>
    <x v="3"/>
    <x v="0"/>
    <x v="15"/>
    <x v="0"/>
    <s v="Business"/>
    <x v="3"/>
    <s v="Portable Camp Stove"/>
    <n v="1"/>
    <n v="80.58"/>
    <n v="0"/>
    <n v="40.43"/>
    <x v="2086"/>
    <n v="40.43"/>
    <n v="40.15"/>
    <n v="0.49826259617771157"/>
  </r>
  <r>
    <n v="585"/>
    <d v="2026-10-19T00:00:00"/>
    <n v="2026"/>
    <x v="9"/>
    <x v="3"/>
    <x v="2"/>
    <x v="5"/>
    <x v="2"/>
    <s v="Business"/>
    <x v="2"/>
    <s v="Travel Backpack 35L"/>
    <n v="2"/>
    <n v="161.59"/>
    <n v="0.05"/>
    <n v="89.57"/>
    <x v="2087"/>
    <n v="179.14"/>
    <n v="127.88100000000003"/>
    <n v="0.41652199686666391"/>
  </r>
  <r>
    <n v="856"/>
    <d v="2026-10-19T00:00:00"/>
    <n v="2026"/>
    <x v="9"/>
    <x v="3"/>
    <x v="3"/>
    <x v="8"/>
    <x v="0"/>
    <s v="Business"/>
    <x v="3"/>
    <s v="Portable Camp Stove"/>
    <n v="1"/>
    <n v="80.319999999999993"/>
    <n v="0"/>
    <n v="39.729999999999997"/>
    <x v="2088"/>
    <n v="39.729999999999997"/>
    <n v="40.589999999999996"/>
    <n v="0.50535358565737054"/>
  </r>
  <r>
    <n v="1793"/>
    <d v="2026-10-19T00:00:00"/>
    <n v="2026"/>
    <x v="9"/>
    <x v="3"/>
    <x v="0"/>
    <x v="9"/>
    <x v="3"/>
    <s v="New"/>
    <x v="2"/>
    <s v="Travel Backpack 35L"/>
    <n v="1"/>
    <n v="164.25"/>
    <n v="0"/>
    <n v="86.6"/>
    <x v="2089"/>
    <n v="86.6"/>
    <n v="77.650000000000006"/>
    <n v="0.47275494672754947"/>
  </r>
  <r>
    <n v="4763"/>
    <d v="2026-10-19T00:00:00"/>
    <n v="2026"/>
    <x v="9"/>
    <x v="3"/>
    <x v="3"/>
    <x v="8"/>
    <x v="3"/>
    <s v="New"/>
    <x v="0"/>
    <s v="Cycling Pack 12L"/>
    <n v="6"/>
    <n v="101.6"/>
    <n v="0"/>
    <n v="50.17"/>
    <x v="2090"/>
    <n v="301.02"/>
    <n v="308.57999999999993"/>
    <n v="0.50620078740157481"/>
  </r>
  <r>
    <n v="1716"/>
    <d v="2026-10-20T00:00:00"/>
    <n v="2026"/>
    <x v="9"/>
    <x v="3"/>
    <x v="0"/>
    <x v="0"/>
    <x v="2"/>
    <s v="Returning"/>
    <x v="4"/>
    <s v="Recovery Roller"/>
    <n v="5"/>
    <n v="35.99"/>
    <n v="0"/>
    <n v="14.19"/>
    <x v="2091"/>
    <n v="70.95"/>
    <n v="109.00000000000001"/>
    <n v="0.60572381217004723"/>
  </r>
  <r>
    <n v="1759"/>
    <d v="2026-10-20T00:00:00"/>
    <n v="2026"/>
    <x v="9"/>
    <x v="3"/>
    <x v="3"/>
    <x v="8"/>
    <x v="0"/>
    <s v="Returning"/>
    <x v="4"/>
    <s v="Recovery Roller"/>
    <n v="2"/>
    <n v="36.57"/>
    <n v="0.1"/>
    <n v="13.79"/>
    <x v="2092"/>
    <n v="27.58"/>
    <n v="38.246000000000009"/>
    <n v="0.58101661957281325"/>
  </r>
  <r>
    <n v="1811"/>
    <d v="2026-10-20T00:00:00"/>
    <n v="2026"/>
    <x v="9"/>
    <x v="3"/>
    <x v="1"/>
    <x v="6"/>
    <x v="0"/>
    <s v="New"/>
    <x v="0"/>
    <s v="Compact Repair Kit"/>
    <n v="1"/>
    <n v="40.99"/>
    <n v="0.1"/>
    <n v="17.16"/>
    <x v="2093"/>
    <n v="17.16"/>
    <n v="19.731000000000005"/>
    <n v="0.5348458973733432"/>
  </r>
  <r>
    <n v="2918"/>
    <d v="2026-10-20T00:00:00"/>
    <n v="2026"/>
    <x v="9"/>
    <x v="3"/>
    <x v="3"/>
    <x v="8"/>
    <x v="2"/>
    <s v="Returning"/>
    <x v="3"/>
    <s v="Portable Camp Stove"/>
    <n v="3"/>
    <n v="80.47"/>
    <n v="0"/>
    <n v="40.090000000000003"/>
    <x v="2094"/>
    <n v="120.27000000000001"/>
    <n v="121.13999999999999"/>
    <n v="0.50180191375667949"/>
  </r>
  <r>
    <n v="4150"/>
    <d v="2026-10-20T00:00:00"/>
    <n v="2026"/>
    <x v="9"/>
    <x v="3"/>
    <x v="3"/>
    <x v="13"/>
    <x v="2"/>
    <s v="Business"/>
    <x v="1"/>
    <s v="Trail Boots"/>
    <n v="5"/>
    <n v="140.32"/>
    <n v="0"/>
    <n v="80.08"/>
    <x v="2095"/>
    <n v="400.4"/>
    <n v="301.19999999999993"/>
    <n v="0.4293044469783352"/>
  </r>
  <r>
    <n v="4830"/>
    <d v="2026-10-20T00:00:00"/>
    <n v="2026"/>
    <x v="9"/>
    <x v="3"/>
    <x v="1"/>
    <x v="11"/>
    <x v="0"/>
    <s v="New"/>
    <x v="4"/>
    <s v="Weighted Vest"/>
    <n v="3"/>
    <n v="125.93"/>
    <n v="0.1"/>
    <n v="68.45"/>
    <x v="2096"/>
    <n v="205.35000000000002"/>
    <n v="134.661"/>
    <n v="0.39604895135745605"/>
  </r>
  <r>
    <n v="4698"/>
    <d v="2026-10-21T00:00:00"/>
    <n v="2026"/>
    <x v="9"/>
    <x v="3"/>
    <x v="3"/>
    <x v="8"/>
    <x v="0"/>
    <s v="Returning"/>
    <x v="1"/>
    <s v="Trail Boots"/>
    <n v="2"/>
    <n v="141.4"/>
    <n v="0.05"/>
    <n v="77.48"/>
    <x v="2097"/>
    <n v="154.96"/>
    <n v="113.70000000000002"/>
    <n v="0.42321149408173903"/>
  </r>
  <r>
    <n v="4846"/>
    <d v="2026-10-21T00:00:00"/>
    <n v="2026"/>
    <x v="9"/>
    <x v="3"/>
    <x v="0"/>
    <x v="0"/>
    <x v="1"/>
    <s v="Business"/>
    <x v="0"/>
    <s v="Trail Bike Light"/>
    <n v="8"/>
    <n v="51.91"/>
    <n v="0.05"/>
    <n v="22.99"/>
    <x v="2098"/>
    <n v="183.92"/>
    <n v="210.59599999999998"/>
    <n v="0.53380851473704483"/>
  </r>
  <r>
    <n v="5024"/>
    <d v="2026-10-21T00:00:00"/>
    <n v="2026"/>
    <x v="9"/>
    <x v="3"/>
    <x v="3"/>
    <x v="7"/>
    <x v="3"/>
    <s v="Returning"/>
    <x v="3"/>
    <s v="Trail Tent 2P"/>
    <n v="1"/>
    <n v="192.62"/>
    <n v="0"/>
    <n v="102.51"/>
    <x v="2099"/>
    <n v="102.51"/>
    <n v="90.11"/>
    <n v="0.46781227286886096"/>
  </r>
  <r>
    <n v="1157"/>
    <d v="2026-10-22T00:00:00"/>
    <n v="2026"/>
    <x v="9"/>
    <x v="3"/>
    <x v="3"/>
    <x v="4"/>
    <x v="0"/>
    <s v="New"/>
    <x v="0"/>
    <s v="Trail Bike Light"/>
    <n v="1"/>
    <n v="51.25"/>
    <n v="0"/>
    <n v="22.58"/>
    <x v="2100"/>
    <n v="22.58"/>
    <n v="28.67"/>
    <n v="0.55941463414634152"/>
  </r>
  <r>
    <n v="1427"/>
    <d v="2026-10-22T00:00:00"/>
    <n v="2026"/>
    <x v="9"/>
    <x v="3"/>
    <x v="3"/>
    <x v="4"/>
    <x v="2"/>
    <s v="New"/>
    <x v="2"/>
    <s v="Packing Cube Set"/>
    <n v="1"/>
    <n v="45.97"/>
    <n v="0.05"/>
    <n v="18.760000000000002"/>
    <x v="1060"/>
    <n v="18.760000000000002"/>
    <n v="24.911499999999993"/>
    <n v="0.57042922729926826"/>
  </r>
  <r>
    <n v="1622"/>
    <d v="2026-10-22T00:00:00"/>
    <n v="2026"/>
    <x v="9"/>
    <x v="3"/>
    <x v="2"/>
    <x v="2"/>
    <x v="3"/>
    <s v="Returning"/>
    <x v="3"/>
    <s v="Compact Sleeping Bag"/>
    <n v="1"/>
    <n v="123.29"/>
    <n v="0"/>
    <n v="59.48"/>
    <x v="2101"/>
    <n v="59.48"/>
    <n v="63.810000000000009"/>
    <n v="0.51756022386243816"/>
  </r>
  <r>
    <n v="1879"/>
    <d v="2026-10-22T00:00:00"/>
    <n v="2026"/>
    <x v="9"/>
    <x v="3"/>
    <x v="3"/>
    <x v="8"/>
    <x v="1"/>
    <s v="Business"/>
    <x v="2"/>
    <s v="Insulated Bottle"/>
    <n v="8"/>
    <n v="35.83"/>
    <n v="0.05"/>
    <n v="13.89"/>
    <x v="2102"/>
    <n v="111.12"/>
    <n v="161.18799999999999"/>
    <n v="0.59193266448286497"/>
  </r>
  <r>
    <n v="2483"/>
    <d v="2026-10-22T00:00:00"/>
    <n v="2026"/>
    <x v="9"/>
    <x v="3"/>
    <x v="0"/>
    <x v="0"/>
    <x v="0"/>
    <s v="New"/>
    <x v="3"/>
    <s v="Portable Camp Stove"/>
    <n v="1"/>
    <n v="80.56"/>
    <n v="0"/>
    <n v="39.53"/>
    <x v="2103"/>
    <n v="39.53"/>
    <n v="41.03"/>
    <n v="0.5093098311817279"/>
  </r>
  <r>
    <n v="4451"/>
    <d v="2026-10-22T00:00:00"/>
    <n v="2026"/>
    <x v="9"/>
    <x v="3"/>
    <x v="3"/>
    <x v="7"/>
    <x v="0"/>
    <s v="New"/>
    <x v="0"/>
    <s v="Compact Repair Kit"/>
    <n v="1"/>
    <n v="40.47"/>
    <n v="0.05"/>
    <n v="16.73"/>
    <x v="2104"/>
    <n v="16.73"/>
    <n v="21.7165"/>
    <n v="0.5648498562938109"/>
  </r>
  <r>
    <n v="93"/>
    <d v="2026-10-23T00:00:00"/>
    <n v="2026"/>
    <x v="9"/>
    <x v="3"/>
    <x v="1"/>
    <x v="12"/>
    <x v="1"/>
    <s v="Business"/>
    <x v="2"/>
    <s v="Carry-On Duffel"/>
    <n v="15"/>
    <n v="133.52000000000001"/>
    <n v="0.2"/>
    <n v="66"/>
    <x v="2105"/>
    <n v="990"/>
    <n v="612.24000000000024"/>
    <n v="0.38211503894547644"/>
  </r>
  <r>
    <n v="265"/>
    <d v="2026-10-23T00:00:00"/>
    <n v="2026"/>
    <x v="9"/>
    <x v="3"/>
    <x v="1"/>
    <x v="6"/>
    <x v="0"/>
    <s v="Returning"/>
    <x v="0"/>
    <s v="Commuter Helmet"/>
    <n v="1"/>
    <n v="82.28"/>
    <n v="0"/>
    <n v="42.08"/>
    <x v="2106"/>
    <n v="42.08"/>
    <n v="40.200000000000003"/>
    <n v="0.48857559552746721"/>
  </r>
  <r>
    <n v="555"/>
    <d v="2026-10-23T00:00:00"/>
    <n v="2026"/>
    <x v="9"/>
    <x v="3"/>
    <x v="1"/>
    <x v="11"/>
    <x v="0"/>
    <s v="New"/>
    <x v="2"/>
    <s v="Insulated Bottle"/>
    <n v="6"/>
    <n v="35.479999999999997"/>
    <n v="0"/>
    <n v="13.37"/>
    <x v="2107"/>
    <n v="80.22"/>
    <n v="132.66"/>
    <n v="0.62316798196166856"/>
  </r>
  <r>
    <n v="1993"/>
    <d v="2026-10-23T00:00:00"/>
    <n v="2026"/>
    <x v="9"/>
    <x v="3"/>
    <x v="2"/>
    <x v="3"/>
    <x v="2"/>
    <s v="New"/>
    <x v="1"/>
    <s v="Summit Backpack 45L"/>
    <n v="1"/>
    <n v="152.38"/>
    <n v="0.15"/>
    <n v="78.92"/>
    <x v="2108"/>
    <n v="78.92"/>
    <n v="50.602999999999994"/>
    <n v="0.39068736826663986"/>
  </r>
  <r>
    <n v="3116"/>
    <d v="2026-10-23T00:00:00"/>
    <n v="2026"/>
    <x v="9"/>
    <x v="3"/>
    <x v="1"/>
    <x v="1"/>
    <x v="3"/>
    <s v="New"/>
    <x v="1"/>
    <s v="Hiking Daypack 20L"/>
    <n v="1"/>
    <n v="93.64"/>
    <n v="0"/>
    <n v="44.34"/>
    <x v="2109"/>
    <n v="44.34"/>
    <n v="49.3"/>
    <n v="0.52648440837249033"/>
  </r>
  <r>
    <n v="3631"/>
    <d v="2026-10-23T00:00:00"/>
    <n v="2026"/>
    <x v="9"/>
    <x v="3"/>
    <x v="3"/>
    <x v="7"/>
    <x v="2"/>
    <s v="Returning"/>
    <x v="4"/>
    <s v="Weighted Vest"/>
    <n v="1"/>
    <n v="123.6"/>
    <n v="0"/>
    <n v="67.3"/>
    <x v="2110"/>
    <n v="67.3"/>
    <n v="56.3"/>
    <n v="0.45550161812297735"/>
  </r>
  <r>
    <n v="4216"/>
    <d v="2026-10-23T00:00:00"/>
    <n v="2026"/>
    <x v="9"/>
    <x v="3"/>
    <x v="1"/>
    <x v="1"/>
    <x v="0"/>
    <s v="New"/>
    <x v="4"/>
    <s v="Weighted Vest"/>
    <n v="3"/>
    <n v="124.6"/>
    <n v="0.05"/>
    <n v="69.12"/>
    <x v="2111"/>
    <n v="207.36"/>
    <n v="147.74999999999994"/>
    <n v="0.41606826053898782"/>
  </r>
  <r>
    <n v="4956"/>
    <d v="2026-10-23T00:00:00"/>
    <n v="2026"/>
    <x v="9"/>
    <x v="3"/>
    <x v="3"/>
    <x v="13"/>
    <x v="2"/>
    <s v="Business"/>
    <x v="1"/>
    <s v="Summit Backpack 45L"/>
    <n v="2"/>
    <n v="151.66"/>
    <n v="0"/>
    <n v="77.17"/>
    <x v="2112"/>
    <n v="154.34"/>
    <n v="148.97999999999999"/>
    <n v="0.49116444678886984"/>
  </r>
  <r>
    <n v="439"/>
    <d v="2026-10-24T00:00:00"/>
    <n v="2026"/>
    <x v="9"/>
    <x v="3"/>
    <x v="2"/>
    <x v="5"/>
    <x v="2"/>
    <s v="New"/>
    <x v="2"/>
    <s v="Insulated Bottle"/>
    <n v="1"/>
    <n v="36.76"/>
    <n v="0"/>
    <n v="13.18"/>
    <x v="2113"/>
    <n v="13.18"/>
    <n v="23.58"/>
    <n v="0.64145810663764957"/>
  </r>
  <r>
    <n v="1076"/>
    <d v="2026-10-24T00:00:00"/>
    <n v="2026"/>
    <x v="9"/>
    <x v="3"/>
    <x v="0"/>
    <x v="9"/>
    <x v="3"/>
    <s v="Returning"/>
    <x v="3"/>
    <s v="Trail Tent 2P"/>
    <n v="1"/>
    <n v="195.67"/>
    <n v="0"/>
    <n v="105.88"/>
    <x v="2114"/>
    <n v="105.88"/>
    <n v="89.789999999999992"/>
    <n v="0.45888485715745897"/>
  </r>
  <r>
    <n v="1130"/>
    <d v="2026-10-24T00:00:00"/>
    <n v="2026"/>
    <x v="9"/>
    <x v="3"/>
    <x v="0"/>
    <x v="15"/>
    <x v="2"/>
    <s v="Returning"/>
    <x v="0"/>
    <s v="Compact Repair Kit"/>
    <n v="1"/>
    <n v="40.83"/>
    <n v="0.1"/>
    <n v="16.54"/>
    <x v="2115"/>
    <n v="16.54"/>
    <n v="20.207000000000001"/>
    <n v="0.54989522954254766"/>
  </r>
  <r>
    <n v="2820"/>
    <d v="2026-10-24T00:00:00"/>
    <n v="2026"/>
    <x v="9"/>
    <x v="3"/>
    <x v="3"/>
    <x v="7"/>
    <x v="1"/>
    <s v="Business"/>
    <x v="1"/>
    <s v="Trekking Poles"/>
    <n v="6"/>
    <n v="72.73"/>
    <n v="0.05"/>
    <n v="32.700000000000003"/>
    <x v="2116"/>
    <n v="196.20000000000002"/>
    <n v="218.36099999999996"/>
    <n v="0.52672827400551425"/>
  </r>
  <r>
    <n v="4213"/>
    <d v="2026-10-24T00:00:00"/>
    <n v="2026"/>
    <x v="9"/>
    <x v="3"/>
    <x v="1"/>
    <x v="14"/>
    <x v="1"/>
    <s v="Business"/>
    <x v="3"/>
    <s v="Portable Camp Stove"/>
    <n v="4"/>
    <n v="81.23"/>
    <n v="0.1"/>
    <n v="38.96"/>
    <x v="2117"/>
    <n v="155.84"/>
    <n v="136.58799999999999"/>
    <n v="0.46708249552026482"/>
  </r>
  <r>
    <n v="4375"/>
    <d v="2026-10-24T00:00:00"/>
    <n v="2026"/>
    <x v="9"/>
    <x v="3"/>
    <x v="1"/>
    <x v="1"/>
    <x v="0"/>
    <s v="Business"/>
    <x v="2"/>
    <s v="Packing Cube Set"/>
    <n v="1"/>
    <n v="46.38"/>
    <n v="0.15"/>
    <n v="17.87"/>
    <x v="2118"/>
    <n v="17.87"/>
    <n v="21.553000000000001"/>
    <n v="0.54671131065621592"/>
  </r>
  <r>
    <n v="5072"/>
    <d v="2026-10-24T00:00:00"/>
    <n v="2026"/>
    <x v="9"/>
    <x v="3"/>
    <x v="3"/>
    <x v="7"/>
    <x v="1"/>
    <s v="Business"/>
    <x v="2"/>
    <s v="Packing Cube Set"/>
    <n v="5"/>
    <n v="45.9"/>
    <n v="0.1"/>
    <n v="17.940000000000001"/>
    <x v="2119"/>
    <n v="89.7"/>
    <n v="116.85000000000001"/>
    <n v="0.56572258533042852"/>
  </r>
  <r>
    <n v="310"/>
    <d v="2026-10-25T00:00:00"/>
    <n v="2026"/>
    <x v="9"/>
    <x v="3"/>
    <x v="1"/>
    <x v="12"/>
    <x v="0"/>
    <s v="Business"/>
    <x v="1"/>
    <s v="Trail Boots"/>
    <n v="5"/>
    <n v="144.04"/>
    <n v="0.1"/>
    <n v="78.069999999999993"/>
    <x v="2120"/>
    <n v="390.34999999999997"/>
    <n v="257.83"/>
    <n v="0.39777530932765592"/>
  </r>
  <r>
    <n v="317"/>
    <d v="2026-10-25T00:00:00"/>
    <n v="2026"/>
    <x v="9"/>
    <x v="3"/>
    <x v="2"/>
    <x v="10"/>
    <x v="3"/>
    <s v="New"/>
    <x v="0"/>
    <s v="Commuter Helmet"/>
    <n v="2"/>
    <n v="80.69"/>
    <n v="0.05"/>
    <n v="43.81"/>
    <x v="2121"/>
    <n v="87.62"/>
    <n v="65.690999999999974"/>
    <n v="0.42848197454846676"/>
  </r>
  <r>
    <n v="684"/>
    <d v="2026-10-25T00:00:00"/>
    <n v="2026"/>
    <x v="9"/>
    <x v="3"/>
    <x v="3"/>
    <x v="4"/>
    <x v="0"/>
    <s v="Business"/>
    <x v="3"/>
    <s v="Trail Tent 2P"/>
    <n v="1"/>
    <n v="191.91"/>
    <n v="0"/>
    <n v="101.89"/>
    <x v="2122"/>
    <n v="101.89"/>
    <n v="90.02"/>
    <n v="0.46907404512531914"/>
  </r>
  <r>
    <n v="1430"/>
    <d v="2026-10-25T00:00:00"/>
    <n v="2026"/>
    <x v="9"/>
    <x v="3"/>
    <x v="3"/>
    <x v="13"/>
    <x v="2"/>
    <s v="New"/>
    <x v="4"/>
    <s v="Recovery Roller"/>
    <n v="1"/>
    <n v="36.630000000000003"/>
    <n v="0.05"/>
    <n v="13.97"/>
    <x v="2123"/>
    <n v="13.97"/>
    <n v="20.828500000000005"/>
    <n v="0.59854591433538806"/>
  </r>
  <r>
    <n v="2049"/>
    <d v="2026-10-25T00:00:00"/>
    <n v="2026"/>
    <x v="9"/>
    <x v="3"/>
    <x v="3"/>
    <x v="4"/>
    <x v="1"/>
    <s v="Business"/>
    <x v="2"/>
    <s v="Insulated Bottle"/>
    <n v="6"/>
    <n v="35.380000000000003"/>
    <n v="0.05"/>
    <n v="13.9"/>
    <x v="2124"/>
    <n v="83.4"/>
    <n v="118.26600000000002"/>
    <n v="0.58644491386748387"/>
  </r>
  <r>
    <n v="2199"/>
    <d v="2026-10-25T00:00:00"/>
    <n v="2026"/>
    <x v="9"/>
    <x v="3"/>
    <x v="1"/>
    <x v="12"/>
    <x v="3"/>
    <s v="Returning"/>
    <x v="2"/>
    <s v="Carry-On Duffel"/>
    <n v="1"/>
    <n v="132.63"/>
    <n v="0.05"/>
    <n v="67.489999999999995"/>
    <x v="2125"/>
    <n v="67.489999999999995"/>
    <n v="58.508499999999998"/>
    <n v="0.46435870268296847"/>
  </r>
  <r>
    <n v="2954"/>
    <d v="2026-10-25T00:00:00"/>
    <n v="2026"/>
    <x v="9"/>
    <x v="3"/>
    <x v="3"/>
    <x v="4"/>
    <x v="0"/>
    <s v="New"/>
    <x v="1"/>
    <s v="Trekking Poles"/>
    <n v="1"/>
    <n v="71.17"/>
    <n v="0"/>
    <n v="32.57"/>
    <x v="2126"/>
    <n v="32.57"/>
    <n v="38.6"/>
    <n v="0.54236335534635383"/>
  </r>
  <r>
    <n v="3218"/>
    <d v="2026-10-25T00:00:00"/>
    <n v="2026"/>
    <x v="9"/>
    <x v="3"/>
    <x v="0"/>
    <x v="15"/>
    <x v="1"/>
    <s v="Business"/>
    <x v="2"/>
    <s v="Carry-On Duffel"/>
    <n v="6"/>
    <n v="132.08000000000001"/>
    <n v="0.1"/>
    <n v="67.61"/>
    <x v="2127"/>
    <n v="405.65999999999997"/>
    <n v="307.57200000000012"/>
    <n v="0.43123696076451995"/>
  </r>
  <r>
    <n v="3965"/>
    <d v="2026-10-25T00:00:00"/>
    <n v="2026"/>
    <x v="9"/>
    <x v="3"/>
    <x v="1"/>
    <x v="11"/>
    <x v="2"/>
    <s v="Returning"/>
    <x v="3"/>
    <s v="Portable Camp Stove"/>
    <n v="3"/>
    <n v="82.75"/>
    <n v="0.05"/>
    <n v="38.53"/>
    <x v="2128"/>
    <n v="115.59"/>
    <n v="120.24749999999997"/>
    <n v="0.50987438384480832"/>
  </r>
  <r>
    <n v="2278"/>
    <d v="2026-10-26T00:00:00"/>
    <n v="2026"/>
    <x v="9"/>
    <x v="3"/>
    <x v="0"/>
    <x v="15"/>
    <x v="0"/>
    <s v="Returning"/>
    <x v="4"/>
    <s v="Training Mat"/>
    <n v="5"/>
    <n v="51.5"/>
    <n v="0.1"/>
    <n v="21.38"/>
    <x v="2129"/>
    <n v="106.89999999999999"/>
    <n v="124.85000000000001"/>
    <n v="0.53872707659115426"/>
  </r>
  <r>
    <n v="3132"/>
    <d v="2026-10-26T00:00:00"/>
    <n v="2026"/>
    <x v="9"/>
    <x v="3"/>
    <x v="2"/>
    <x v="5"/>
    <x v="0"/>
    <s v="New"/>
    <x v="1"/>
    <s v="Trail Boots"/>
    <n v="3"/>
    <n v="140.49"/>
    <n v="0.05"/>
    <n v="77.45"/>
    <x v="2130"/>
    <n v="232.35000000000002"/>
    <n v="168.04649999999998"/>
    <n v="0.41970022215478903"/>
  </r>
  <r>
    <n v="3144"/>
    <d v="2026-10-26T00:00:00"/>
    <n v="2026"/>
    <x v="9"/>
    <x v="3"/>
    <x v="2"/>
    <x v="2"/>
    <x v="3"/>
    <s v="New"/>
    <x v="4"/>
    <s v="Recovery Roller"/>
    <n v="4"/>
    <n v="36.200000000000003"/>
    <n v="0.15"/>
    <n v="13.53"/>
    <x v="2131"/>
    <n v="54.12"/>
    <n v="68.960000000000008"/>
    <n v="0.56028599285017877"/>
  </r>
  <r>
    <n v="3501"/>
    <d v="2026-10-26T00:00:00"/>
    <n v="2026"/>
    <x v="9"/>
    <x v="3"/>
    <x v="3"/>
    <x v="7"/>
    <x v="2"/>
    <s v="New"/>
    <x v="3"/>
    <s v="Compact Sleeping Bag"/>
    <n v="1"/>
    <n v="120.5"/>
    <n v="0.05"/>
    <n v="61.71"/>
    <x v="2132"/>
    <n v="61.71"/>
    <n v="52.764999999999993"/>
    <n v="0.4609303341340904"/>
  </r>
  <r>
    <n v="458"/>
    <d v="2026-10-27T00:00:00"/>
    <n v="2026"/>
    <x v="9"/>
    <x v="3"/>
    <x v="2"/>
    <x v="2"/>
    <x v="2"/>
    <s v="Business"/>
    <x v="0"/>
    <s v="Cycling Pack 12L"/>
    <n v="1"/>
    <n v="102.44"/>
    <n v="0.05"/>
    <n v="49.14"/>
    <x v="2133"/>
    <n v="49.14"/>
    <n v="48.177999999999997"/>
    <n v="0.49505744055570394"/>
  </r>
  <r>
    <n v="1065"/>
    <d v="2026-10-27T00:00:00"/>
    <n v="2026"/>
    <x v="9"/>
    <x v="3"/>
    <x v="2"/>
    <x v="5"/>
    <x v="0"/>
    <s v="New"/>
    <x v="4"/>
    <s v="Weighted Vest"/>
    <n v="6"/>
    <n v="121.58"/>
    <n v="0.15"/>
    <n v="68.86"/>
    <x v="2134"/>
    <n v="413.15999999999997"/>
    <n v="206.89800000000002"/>
    <n v="0.33367523683268346"/>
  </r>
  <r>
    <n v="1707"/>
    <d v="2026-10-27T00:00:00"/>
    <n v="2026"/>
    <x v="9"/>
    <x v="3"/>
    <x v="2"/>
    <x v="16"/>
    <x v="0"/>
    <s v="New"/>
    <x v="2"/>
    <s v="Insulated Bottle"/>
    <n v="2"/>
    <n v="35.36"/>
    <n v="0"/>
    <n v="13.33"/>
    <x v="2024"/>
    <n v="26.66"/>
    <n v="44.06"/>
    <n v="0.62302036199095023"/>
  </r>
  <r>
    <n v="1989"/>
    <d v="2026-10-27T00:00:00"/>
    <n v="2026"/>
    <x v="9"/>
    <x v="3"/>
    <x v="3"/>
    <x v="4"/>
    <x v="0"/>
    <s v="New"/>
    <x v="3"/>
    <s v="Alpine Tent 4P"/>
    <n v="2"/>
    <n v="335.73"/>
    <n v="0"/>
    <n v="199.44"/>
    <x v="2135"/>
    <n v="398.88"/>
    <n v="272.58000000000004"/>
    <n v="0.4059512107943884"/>
  </r>
  <r>
    <n v="2852"/>
    <d v="2026-10-27T00:00:00"/>
    <n v="2026"/>
    <x v="9"/>
    <x v="3"/>
    <x v="1"/>
    <x v="12"/>
    <x v="1"/>
    <s v="Business"/>
    <x v="1"/>
    <s v="Trail Boots"/>
    <n v="3"/>
    <n v="141.96"/>
    <n v="0.1"/>
    <n v="77.42"/>
    <x v="2136"/>
    <n v="232.26"/>
    <n v="151.03200000000004"/>
    <n v="0.39403900942362485"/>
  </r>
  <r>
    <n v="4762"/>
    <d v="2026-10-27T00:00:00"/>
    <n v="2026"/>
    <x v="9"/>
    <x v="3"/>
    <x v="1"/>
    <x v="12"/>
    <x v="3"/>
    <s v="New"/>
    <x v="4"/>
    <s v="Training Mat"/>
    <n v="2"/>
    <n v="51.76"/>
    <n v="0"/>
    <n v="21.64"/>
    <x v="2137"/>
    <n v="43.28"/>
    <n v="60.239999999999995"/>
    <n v="0.58191653786707875"/>
  </r>
  <r>
    <n v="4997"/>
    <d v="2026-10-27T00:00:00"/>
    <n v="2026"/>
    <x v="9"/>
    <x v="3"/>
    <x v="3"/>
    <x v="7"/>
    <x v="0"/>
    <s v="Returning"/>
    <x v="3"/>
    <s v="Trail Tent 2P"/>
    <n v="3"/>
    <n v="194.09"/>
    <n v="0.1"/>
    <n v="105.84"/>
    <x v="2138"/>
    <n v="317.52"/>
    <n v="206.52300000000002"/>
    <n v="0.39409552269565667"/>
  </r>
  <r>
    <n v="1238"/>
    <d v="2026-10-28T00:00:00"/>
    <n v="2026"/>
    <x v="9"/>
    <x v="3"/>
    <x v="1"/>
    <x v="12"/>
    <x v="0"/>
    <s v="Returning"/>
    <x v="3"/>
    <s v="Compact Sleeping Bag"/>
    <n v="1"/>
    <n v="125.39"/>
    <n v="0.05"/>
    <n v="61.19"/>
    <x v="2139"/>
    <n v="61.19"/>
    <n v="57.930499999999995"/>
    <n v="0.48631847582909743"/>
  </r>
  <r>
    <n v="2622"/>
    <d v="2026-10-28T00:00:00"/>
    <n v="2026"/>
    <x v="9"/>
    <x v="3"/>
    <x v="0"/>
    <x v="15"/>
    <x v="3"/>
    <s v="New"/>
    <x v="3"/>
    <s v="Portable Camp Stove"/>
    <n v="3"/>
    <n v="83.73"/>
    <n v="0.15"/>
    <n v="39.43"/>
    <x v="2140"/>
    <n v="118.28999999999999"/>
    <n v="95.221499999999992"/>
    <n v="0.44597831966896395"/>
  </r>
  <r>
    <n v="3106"/>
    <d v="2026-10-28T00:00:00"/>
    <n v="2026"/>
    <x v="9"/>
    <x v="3"/>
    <x v="3"/>
    <x v="8"/>
    <x v="3"/>
    <s v="Business"/>
    <x v="4"/>
    <s v="Recovery Roller"/>
    <n v="3"/>
    <n v="36.99"/>
    <n v="0.05"/>
    <n v="14.14"/>
    <x v="2141"/>
    <n v="42.42"/>
    <n v="63.001499999999993"/>
    <n v="0.59761528720422297"/>
  </r>
  <r>
    <n v="3274"/>
    <d v="2026-10-28T00:00:00"/>
    <n v="2026"/>
    <x v="9"/>
    <x v="3"/>
    <x v="3"/>
    <x v="7"/>
    <x v="3"/>
    <s v="New"/>
    <x v="4"/>
    <s v="Resistance Band Set"/>
    <n v="1"/>
    <n v="39.42"/>
    <n v="0"/>
    <n v="14.58"/>
    <x v="747"/>
    <n v="14.58"/>
    <n v="24.840000000000003"/>
    <n v="0.63013698630136994"/>
  </r>
  <r>
    <n v="3542"/>
    <d v="2026-10-28T00:00:00"/>
    <n v="2026"/>
    <x v="9"/>
    <x v="3"/>
    <x v="3"/>
    <x v="4"/>
    <x v="0"/>
    <s v="New"/>
    <x v="0"/>
    <s v="Trail Bike Light"/>
    <n v="2"/>
    <n v="50.66"/>
    <n v="0"/>
    <n v="22.02"/>
    <x v="2142"/>
    <n v="44.04"/>
    <n v="57.279999999999994"/>
    <n v="0.56533754441373862"/>
  </r>
  <r>
    <n v="3704"/>
    <d v="2026-10-28T00:00:00"/>
    <n v="2026"/>
    <x v="9"/>
    <x v="3"/>
    <x v="1"/>
    <x v="12"/>
    <x v="0"/>
    <s v="Returning"/>
    <x v="1"/>
    <s v="Trekking Poles"/>
    <n v="4"/>
    <n v="71.959999999999994"/>
    <n v="0.1"/>
    <n v="31.51"/>
    <x v="2143"/>
    <n v="126.04"/>
    <n v="133.01599999999996"/>
    <n v="0.51346427027360864"/>
  </r>
  <r>
    <n v="4699"/>
    <d v="2026-10-28T00:00:00"/>
    <n v="2026"/>
    <x v="9"/>
    <x v="3"/>
    <x v="2"/>
    <x v="5"/>
    <x v="2"/>
    <s v="Returning"/>
    <x v="0"/>
    <s v="Trail Bike Light"/>
    <n v="1"/>
    <n v="49.72"/>
    <n v="0.05"/>
    <n v="22.5"/>
    <x v="2144"/>
    <n v="22.5"/>
    <n v="24.733999999999995"/>
    <n v="0.52364821950290041"/>
  </r>
  <r>
    <n v="1226"/>
    <d v="2026-10-29T00:00:00"/>
    <n v="2026"/>
    <x v="9"/>
    <x v="3"/>
    <x v="0"/>
    <x v="0"/>
    <x v="3"/>
    <s v="Returning"/>
    <x v="2"/>
    <s v="Insulated Bottle"/>
    <n v="1"/>
    <n v="36.58"/>
    <n v="0"/>
    <n v="13.5"/>
    <x v="1530"/>
    <n v="13.5"/>
    <n v="23.08"/>
    <n v="0.63094587206123565"/>
  </r>
  <r>
    <n v="1245"/>
    <d v="2026-10-29T00:00:00"/>
    <n v="2026"/>
    <x v="9"/>
    <x v="3"/>
    <x v="1"/>
    <x v="6"/>
    <x v="3"/>
    <s v="Returning"/>
    <x v="4"/>
    <s v="Resistance Band Set"/>
    <n v="2"/>
    <n v="41.06"/>
    <n v="0.05"/>
    <n v="15.07"/>
    <x v="1746"/>
    <n v="30.14"/>
    <n v="47.873999999999995"/>
    <n v="0.6136590868305688"/>
  </r>
  <r>
    <n v="1477"/>
    <d v="2026-10-29T00:00:00"/>
    <n v="2026"/>
    <x v="9"/>
    <x v="3"/>
    <x v="1"/>
    <x v="14"/>
    <x v="3"/>
    <s v="Returning"/>
    <x v="3"/>
    <s v="Compact Sleeping Bag"/>
    <n v="1"/>
    <n v="121.78"/>
    <n v="0.15"/>
    <n v="61.55"/>
    <x v="2145"/>
    <n v="61.55"/>
    <n v="41.963000000000008"/>
    <n v="0.40538869513974096"/>
  </r>
  <r>
    <n v="1575"/>
    <d v="2026-10-29T00:00:00"/>
    <n v="2026"/>
    <x v="9"/>
    <x v="3"/>
    <x v="3"/>
    <x v="7"/>
    <x v="1"/>
    <s v="Returning"/>
    <x v="2"/>
    <s v="Carry-On Duffel"/>
    <n v="5"/>
    <n v="130.68"/>
    <n v="0.2"/>
    <n v="67.209999999999994"/>
    <x v="2146"/>
    <n v="336.04999999999995"/>
    <n v="186.67000000000019"/>
    <n v="0.35711279461279488"/>
  </r>
  <r>
    <n v="2830"/>
    <d v="2026-10-29T00:00:00"/>
    <n v="2026"/>
    <x v="9"/>
    <x v="3"/>
    <x v="2"/>
    <x v="2"/>
    <x v="0"/>
    <s v="New"/>
    <x v="2"/>
    <s v="Travel Backpack 35L"/>
    <n v="1"/>
    <n v="161.94999999999999"/>
    <n v="0"/>
    <n v="86.61"/>
    <x v="2147"/>
    <n v="86.61"/>
    <n v="75.339999999999989"/>
    <n v="0.46520531028095086"/>
  </r>
  <r>
    <n v="2884"/>
    <d v="2026-10-29T00:00:00"/>
    <n v="2026"/>
    <x v="9"/>
    <x v="3"/>
    <x v="0"/>
    <x v="15"/>
    <x v="2"/>
    <s v="Returning"/>
    <x v="0"/>
    <s v="Commuter Helmet"/>
    <n v="2"/>
    <n v="83.6"/>
    <n v="0"/>
    <n v="43.01"/>
    <x v="2148"/>
    <n v="86.02"/>
    <n v="81.179999999999993"/>
    <n v="0.48552631578947369"/>
  </r>
  <r>
    <n v="3093"/>
    <d v="2026-10-29T00:00:00"/>
    <n v="2026"/>
    <x v="9"/>
    <x v="3"/>
    <x v="3"/>
    <x v="4"/>
    <x v="1"/>
    <s v="Business"/>
    <x v="3"/>
    <s v="Trail Tent 2P"/>
    <n v="3"/>
    <n v="194.19"/>
    <n v="0.15"/>
    <n v="104.22"/>
    <x v="2149"/>
    <n v="312.65999999999997"/>
    <n v="182.52449999999999"/>
    <n v="0.36859897674503139"/>
  </r>
  <r>
    <n v="3613"/>
    <d v="2026-10-29T00:00:00"/>
    <n v="2026"/>
    <x v="9"/>
    <x v="3"/>
    <x v="1"/>
    <x v="12"/>
    <x v="0"/>
    <s v="Returning"/>
    <x v="2"/>
    <s v="Travel Backpack 35L"/>
    <n v="3"/>
    <n v="167.41"/>
    <n v="0"/>
    <n v="85.33"/>
    <x v="2150"/>
    <n v="255.99"/>
    <n v="246.24"/>
    <n v="0.49029329191804549"/>
  </r>
  <r>
    <n v="4496"/>
    <d v="2026-10-29T00:00:00"/>
    <n v="2026"/>
    <x v="9"/>
    <x v="3"/>
    <x v="3"/>
    <x v="8"/>
    <x v="0"/>
    <s v="Returning"/>
    <x v="4"/>
    <s v="Resistance Band Set"/>
    <n v="2"/>
    <n v="40.83"/>
    <n v="0.1"/>
    <n v="14.91"/>
    <x v="2151"/>
    <n v="29.82"/>
    <n v="43.673999999999999"/>
    <n v="0.59425259204833047"/>
  </r>
  <r>
    <n v="5194"/>
    <d v="2026-10-29T00:00:00"/>
    <n v="2026"/>
    <x v="9"/>
    <x v="3"/>
    <x v="0"/>
    <x v="9"/>
    <x v="1"/>
    <s v="Business"/>
    <x v="3"/>
    <s v="Portable Camp Stove"/>
    <n v="12"/>
    <n v="80.84"/>
    <n v="0.1"/>
    <n v="38.39"/>
    <x v="2152"/>
    <n v="460.68"/>
    <n v="412.392"/>
    <n v="0.4723459233602727"/>
  </r>
  <r>
    <n v="339"/>
    <d v="2026-10-30T00:00:00"/>
    <n v="2026"/>
    <x v="9"/>
    <x v="3"/>
    <x v="3"/>
    <x v="13"/>
    <x v="0"/>
    <s v="Returning"/>
    <x v="0"/>
    <s v="Compact Repair Kit"/>
    <n v="1"/>
    <n v="39.65"/>
    <n v="0"/>
    <n v="16.38"/>
    <x v="2153"/>
    <n v="16.38"/>
    <n v="23.27"/>
    <n v="0.58688524590163937"/>
  </r>
  <r>
    <n v="1199"/>
    <d v="2026-10-30T00:00:00"/>
    <n v="2026"/>
    <x v="9"/>
    <x v="3"/>
    <x v="1"/>
    <x v="12"/>
    <x v="0"/>
    <s v="New"/>
    <x v="0"/>
    <s v="Cycling Pack 12L"/>
    <n v="1"/>
    <n v="102.47"/>
    <n v="0.1"/>
    <n v="49.75"/>
    <x v="2154"/>
    <n v="49.75"/>
    <n v="42.472999999999999"/>
    <n v="0.46054671828068922"/>
  </r>
  <r>
    <n v="1253"/>
    <d v="2026-10-30T00:00:00"/>
    <n v="2026"/>
    <x v="9"/>
    <x v="3"/>
    <x v="3"/>
    <x v="13"/>
    <x v="2"/>
    <s v="Business"/>
    <x v="4"/>
    <s v="Resistance Band Set"/>
    <n v="2"/>
    <n v="40.43"/>
    <n v="0"/>
    <n v="14.88"/>
    <x v="754"/>
    <n v="29.76"/>
    <n v="51.099999999999994"/>
    <n v="0.63195646796932969"/>
  </r>
  <r>
    <n v="1407"/>
    <d v="2026-10-30T00:00:00"/>
    <n v="2026"/>
    <x v="9"/>
    <x v="3"/>
    <x v="3"/>
    <x v="8"/>
    <x v="2"/>
    <s v="Business"/>
    <x v="2"/>
    <s v="Insulated Bottle"/>
    <n v="2"/>
    <n v="35.880000000000003"/>
    <n v="0.05"/>
    <n v="13.52"/>
    <x v="2155"/>
    <n v="27.04"/>
    <n v="41.131999999999998"/>
    <n v="0.60335621662852779"/>
  </r>
  <r>
    <n v="2532"/>
    <d v="2026-10-30T00:00:00"/>
    <n v="2026"/>
    <x v="9"/>
    <x v="3"/>
    <x v="0"/>
    <x v="15"/>
    <x v="3"/>
    <s v="New"/>
    <x v="0"/>
    <s v="Commuter Helmet"/>
    <n v="1"/>
    <n v="80.400000000000006"/>
    <n v="0"/>
    <n v="43.34"/>
    <x v="2156"/>
    <n v="43.34"/>
    <n v="37.06"/>
    <n v="0.46094527363184079"/>
  </r>
  <r>
    <n v="307"/>
    <d v="2026-10-31T00:00:00"/>
    <n v="2026"/>
    <x v="9"/>
    <x v="3"/>
    <x v="3"/>
    <x v="8"/>
    <x v="0"/>
    <s v="Returning"/>
    <x v="4"/>
    <s v="Recovery Roller"/>
    <n v="1"/>
    <n v="37.08"/>
    <n v="0"/>
    <n v="13.62"/>
    <x v="2157"/>
    <n v="13.62"/>
    <n v="23.46"/>
    <n v="0.63268608414239491"/>
  </r>
  <r>
    <n v="3257"/>
    <d v="2026-10-31T00:00:00"/>
    <n v="2026"/>
    <x v="9"/>
    <x v="3"/>
    <x v="3"/>
    <x v="4"/>
    <x v="2"/>
    <s v="New"/>
    <x v="2"/>
    <s v="Travel Backpack 35L"/>
    <n v="6"/>
    <n v="165.92"/>
    <n v="0"/>
    <n v="87.55"/>
    <x v="2158"/>
    <n v="525.29999999999995"/>
    <n v="470.22"/>
    <n v="0.4723360655737705"/>
  </r>
  <r>
    <n v="3739"/>
    <d v="2026-10-31T00:00:00"/>
    <n v="2026"/>
    <x v="9"/>
    <x v="3"/>
    <x v="1"/>
    <x v="12"/>
    <x v="3"/>
    <s v="New"/>
    <x v="2"/>
    <s v="Carry-On Duffel"/>
    <n v="1"/>
    <n v="135.19"/>
    <n v="0"/>
    <n v="68.319999999999993"/>
    <x v="2159"/>
    <n v="68.319999999999993"/>
    <n v="66.87"/>
    <n v="0.49463717730601381"/>
  </r>
  <r>
    <n v="77"/>
    <d v="2026-11-01T00:00:00"/>
    <n v="2026"/>
    <x v="10"/>
    <x v="3"/>
    <x v="1"/>
    <x v="11"/>
    <x v="0"/>
    <s v="New"/>
    <x v="2"/>
    <s v="Carry-On Duffel"/>
    <n v="2"/>
    <n v="133.96"/>
    <n v="0.1"/>
    <n v="65.44"/>
    <x v="2160"/>
    <n v="130.88"/>
    <n v="110.24800000000002"/>
    <n v="0.4572177432732823"/>
  </r>
  <r>
    <n v="461"/>
    <d v="2026-11-01T00:00:00"/>
    <n v="2026"/>
    <x v="10"/>
    <x v="3"/>
    <x v="1"/>
    <x v="11"/>
    <x v="3"/>
    <s v="Business"/>
    <x v="0"/>
    <s v="Trail Bike Light"/>
    <n v="3"/>
    <n v="51.67"/>
    <n v="0.05"/>
    <n v="22.8"/>
    <x v="2161"/>
    <n v="68.400000000000006"/>
    <n v="78.859499999999969"/>
    <n v="0.53551383781691497"/>
  </r>
  <r>
    <n v="732"/>
    <d v="2026-11-01T00:00:00"/>
    <n v="2026"/>
    <x v="10"/>
    <x v="3"/>
    <x v="1"/>
    <x v="1"/>
    <x v="3"/>
    <s v="Returning"/>
    <x v="1"/>
    <s v="Summit Backpack 45L"/>
    <n v="1"/>
    <n v="150.46"/>
    <n v="0.15"/>
    <n v="78.39"/>
    <x v="2162"/>
    <n v="78.39"/>
    <n v="49.501000000000005"/>
    <n v="0.38705616501552104"/>
  </r>
  <r>
    <n v="919"/>
    <d v="2026-11-01T00:00:00"/>
    <n v="2026"/>
    <x v="10"/>
    <x v="3"/>
    <x v="3"/>
    <x v="13"/>
    <x v="0"/>
    <s v="New"/>
    <x v="0"/>
    <s v="Cycling Pack 12L"/>
    <n v="1"/>
    <n v="103.53"/>
    <n v="0.1"/>
    <n v="51.75"/>
    <x v="2163"/>
    <n v="51.75"/>
    <n v="41.427000000000007"/>
    <n v="0.4446054283782479"/>
  </r>
  <r>
    <n v="949"/>
    <d v="2026-11-01T00:00:00"/>
    <n v="2026"/>
    <x v="10"/>
    <x v="3"/>
    <x v="2"/>
    <x v="2"/>
    <x v="0"/>
    <s v="Returning"/>
    <x v="0"/>
    <s v="Cycling Pack 12L"/>
    <n v="4"/>
    <n v="103.33"/>
    <n v="0"/>
    <n v="49.15"/>
    <x v="2164"/>
    <n v="196.6"/>
    <n v="216.72"/>
    <n v="0.5243394948224136"/>
  </r>
  <r>
    <n v="1185"/>
    <d v="2026-11-01T00:00:00"/>
    <n v="2026"/>
    <x v="10"/>
    <x v="3"/>
    <x v="3"/>
    <x v="8"/>
    <x v="1"/>
    <s v="Business"/>
    <x v="2"/>
    <s v="Insulated Bottle"/>
    <n v="5"/>
    <n v="37.08"/>
    <n v="0.15"/>
    <n v="13.27"/>
    <x v="2165"/>
    <n v="66.349999999999994"/>
    <n v="91.239999999999981"/>
    <n v="0.57897074687480166"/>
  </r>
  <r>
    <n v="1248"/>
    <d v="2026-11-01T00:00:00"/>
    <n v="2026"/>
    <x v="10"/>
    <x v="3"/>
    <x v="0"/>
    <x v="0"/>
    <x v="1"/>
    <s v="Business"/>
    <x v="2"/>
    <s v="Carry-On Duffel"/>
    <n v="5"/>
    <n v="132.33000000000001"/>
    <n v="0.2"/>
    <n v="65.2"/>
    <x v="2166"/>
    <n v="326"/>
    <n v="203.32000000000005"/>
    <n v="0.3841154689034989"/>
  </r>
  <r>
    <n v="2129"/>
    <d v="2026-11-01T00:00:00"/>
    <n v="2026"/>
    <x v="10"/>
    <x v="3"/>
    <x v="3"/>
    <x v="13"/>
    <x v="2"/>
    <s v="New"/>
    <x v="0"/>
    <s v="Trail Bike Light"/>
    <n v="2"/>
    <n v="50.43"/>
    <n v="0"/>
    <n v="22.54"/>
    <x v="1977"/>
    <n v="45.08"/>
    <n v="55.78"/>
    <n v="0.55304382312115807"/>
  </r>
  <r>
    <n v="2850"/>
    <d v="2026-11-01T00:00:00"/>
    <n v="2026"/>
    <x v="10"/>
    <x v="3"/>
    <x v="2"/>
    <x v="2"/>
    <x v="1"/>
    <s v="Returning"/>
    <x v="4"/>
    <s v="Training Mat"/>
    <n v="3"/>
    <n v="50.05"/>
    <n v="0.15"/>
    <n v="22.36"/>
    <x v="2167"/>
    <n v="67.08"/>
    <n v="60.547499999999985"/>
    <n v="0.47440794499618022"/>
  </r>
  <r>
    <n v="3477"/>
    <d v="2026-11-01T00:00:00"/>
    <n v="2026"/>
    <x v="10"/>
    <x v="3"/>
    <x v="3"/>
    <x v="13"/>
    <x v="0"/>
    <s v="Returning"/>
    <x v="3"/>
    <s v="Trail Tent 2P"/>
    <n v="1"/>
    <n v="197.14"/>
    <n v="0.05"/>
    <n v="102.87"/>
    <x v="2168"/>
    <n v="102.87"/>
    <n v="84.412999999999982"/>
    <n v="0.45072430492890431"/>
  </r>
  <r>
    <n v="4673"/>
    <d v="2026-11-01T00:00:00"/>
    <n v="2026"/>
    <x v="10"/>
    <x v="3"/>
    <x v="0"/>
    <x v="0"/>
    <x v="1"/>
    <s v="Business"/>
    <x v="1"/>
    <s v="Trekking Poles"/>
    <n v="5"/>
    <n v="72.13"/>
    <n v="0.1"/>
    <n v="31.41"/>
    <x v="2169"/>
    <n v="157.05000000000001"/>
    <n v="167.53499999999997"/>
    <n v="0.51615139331762094"/>
  </r>
  <r>
    <n v="4679"/>
    <d v="2026-11-01T00:00:00"/>
    <n v="2026"/>
    <x v="10"/>
    <x v="3"/>
    <x v="1"/>
    <x v="12"/>
    <x v="1"/>
    <s v="Returning"/>
    <x v="3"/>
    <s v="Alpine Tent 4P"/>
    <n v="8"/>
    <n v="341.51"/>
    <n v="0.1"/>
    <n v="200.1"/>
    <x v="2170"/>
    <n v="1600.8"/>
    <n v="858.07199999999989"/>
    <n v="0.34896977150498276"/>
  </r>
  <r>
    <n v="4809"/>
    <d v="2026-11-01T00:00:00"/>
    <n v="2026"/>
    <x v="10"/>
    <x v="3"/>
    <x v="1"/>
    <x v="11"/>
    <x v="0"/>
    <s v="New"/>
    <x v="2"/>
    <s v="Insulated Bottle"/>
    <n v="1"/>
    <n v="36.47"/>
    <n v="0.05"/>
    <n v="13.88"/>
    <x v="276"/>
    <n v="13.88"/>
    <n v="20.766499999999994"/>
    <n v="0.59938233299178834"/>
  </r>
  <r>
    <n v="4849"/>
    <d v="2026-11-01T00:00:00"/>
    <n v="2026"/>
    <x v="10"/>
    <x v="3"/>
    <x v="0"/>
    <x v="0"/>
    <x v="0"/>
    <s v="New"/>
    <x v="2"/>
    <s v="Insulated Bottle"/>
    <n v="4"/>
    <n v="35.69"/>
    <n v="0.15"/>
    <n v="13.52"/>
    <x v="2171"/>
    <n v="54.08"/>
    <n v="67.265999999999991"/>
    <n v="0.55433224004087478"/>
  </r>
  <r>
    <n v="436"/>
    <d v="2026-11-02T00:00:00"/>
    <n v="2026"/>
    <x v="10"/>
    <x v="3"/>
    <x v="2"/>
    <x v="10"/>
    <x v="0"/>
    <s v="New"/>
    <x v="2"/>
    <s v="Insulated Bottle"/>
    <n v="2"/>
    <n v="35.340000000000003"/>
    <n v="0.1"/>
    <n v="13.82"/>
    <x v="2172"/>
    <n v="27.64"/>
    <n v="35.972000000000008"/>
    <n v="0.56549078790165386"/>
  </r>
  <r>
    <n v="879"/>
    <d v="2026-11-02T00:00:00"/>
    <n v="2026"/>
    <x v="10"/>
    <x v="3"/>
    <x v="2"/>
    <x v="10"/>
    <x v="0"/>
    <s v="New"/>
    <x v="2"/>
    <s v="Packing Cube Set"/>
    <n v="4"/>
    <n v="46.8"/>
    <n v="0.05"/>
    <n v="18.52"/>
    <x v="2173"/>
    <n v="74.08"/>
    <n v="103.75999999999998"/>
    <n v="0.58344579397210972"/>
  </r>
  <r>
    <n v="955"/>
    <d v="2026-11-02T00:00:00"/>
    <n v="2026"/>
    <x v="10"/>
    <x v="3"/>
    <x v="3"/>
    <x v="13"/>
    <x v="2"/>
    <s v="New"/>
    <x v="3"/>
    <s v="Trail Tent 2P"/>
    <n v="1"/>
    <n v="198.34"/>
    <n v="0.05"/>
    <n v="103.2"/>
    <x v="2174"/>
    <n v="103.2"/>
    <n v="85.222999999999999"/>
    <n v="0.45229616341954004"/>
  </r>
  <r>
    <n v="1068"/>
    <d v="2026-11-02T00:00:00"/>
    <n v="2026"/>
    <x v="10"/>
    <x v="3"/>
    <x v="1"/>
    <x v="6"/>
    <x v="0"/>
    <s v="Returning"/>
    <x v="4"/>
    <s v="Weighted Vest"/>
    <n v="5"/>
    <n v="122.26"/>
    <n v="0.1"/>
    <n v="68.3"/>
    <x v="2175"/>
    <n v="341.5"/>
    <n v="208.67000000000007"/>
    <n v="0.37928276714470083"/>
  </r>
  <r>
    <n v="1733"/>
    <d v="2026-11-02T00:00:00"/>
    <n v="2026"/>
    <x v="10"/>
    <x v="3"/>
    <x v="0"/>
    <x v="9"/>
    <x v="1"/>
    <s v="Returning"/>
    <x v="1"/>
    <s v="Trekking Poles"/>
    <n v="3"/>
    <n v="71.12"/>
    <n v="0.15"/>
    <n v="33.090000000000003"/>
    <x v="2176"/>
    <n v="99.27000000000001"/>
    <n v="82.085999999999984"/>
    <n v="0.45262356911268437"/>
  </r>
  <r>
    <n v="3270"/>
    <d v="2026-11-02T00:00:00"/>
    <n v="2026"/>
    <x v="10"/>
    <x v="3"/>
    <x v="1"/>
    <x v="12"/>
    <x v="2"/>
    <s v="Returning"/>
    <x v="0"/>
    <s v="Commuter Helmet"/>
    <n v="2"/>
    <n v="81.900000000000006"/>
    <n v="0.15"/>
    <n v="41.91"/>
    <x v="2177"/>
    <n v="83.82"/>
    <n v="55.410000000000025"/>
    <n v="0.39797457444516282"/>
  </r>
  <r>
    <n v="3484"/>
    <d v="2026-11-02T00:00:00"/>
    <n v="2026"/>
    <x v="10"/>
    <x v="3"/>
    <x v="2"/>
    <x v="2"/>
    <x v="3"/>
    <s v="Returning"/>
    <x v="2"/>
    <s v="Travel Backpack 35L"/>
    <n v="4"/>
    <n v="165.12"/>
    <n v="0.05"/>
    <n v="89.65"/>
    <x v="2178"/>
    <n v="358.6"/>
    <n v="268.85599999999999"/>
    <n v="0.42848582211342306"/>
  </r>
  <r>
    <n v="3608"/>
    <d v="2026-11-02T00:00:00"/>
    <n v="2026"/>
    <x v="10"/>
    <x v="3"/>
    <x v="3"/>
    <x v="8"/>
    <x v="2"/>
    <s v="New"/>
    <x v="1"/>
    <s v="Hiking Daypack 20L"/>
    <n v="1"/>
    <n v="91.35"/>
    <n v="0"/>
    <n v="45.5"/>
    <x v="2179"/>
    <n v="45.5"/>
    <n v="45.849999999999994"/>
    <n v="0.50191570881226055"/>
  </r>
  <r>
    <n v="4036"/>
    <d v="2026-11-02T00:00:00"/>
    <n v="2026"/>
    <x v="10"/>
    <x v="3"/>
    <x v="2"/>
    <x v="3"/>
    <x v="0"/>
    <s v="Business"/>
    <x v="4"/>
    <s v="Recovery Roller"/>
    <n v="1"/>
    <n v="36.96"/>
    <n v="0.1"/>
    <n v="14.18"/>
    <x v="2180"/>
    <n v="14.18"/>
    <n v="19.084000000000003"/>
    <n v="0.57371332371332373"/>
  </r>
  <r>
    <n v="408"/>
    <d v="2026-11-03T00:00:00"/>
    <n v="2026"/>
    <x v="10"/>
    <x v="3"/>
    <x v="3"/>
    <x v="13"/>
    <x v="0"/>
    <s v="Returning"/>
    <x v="0"/>
    <s v="Trail Bike Light"/>
    <n v="1"/>
    <n v="49.61"/>
    <n v="0"/>
    <n v="22.8"/>
    <x v="538"/>
    <n v="22.8"/>
    <n v="26.81"/>
    <n v="0.54041523886313236"/>
  </r>
  <r>
    <n v="939"/>
    <d v="2026-11-03T00:00:00"/>
    <n v="2026"/>
    <x v="10"/>
    <x v="3"/>
    <x v="1"/>
    <x v="11"/>
    <x v="2"/>
    <s v="Returning"/>
    <x v="0"/>
    <s v="Trail Bike Light"/>
    <n v="1"/>
    <n v="49.76"/>
    <n v="0.1"/>
    <n v="21.94"/>
    <x v="2181"/>
    <n v="21.94"/>
    <n v="22.843999999999998"/>
    <n v="0.51009289031797067"/>
  </r>
  <r>
    <n v="1022"/>
    <d v="2026-11-03T00:00:00"/>
    <n v="2026"/>
    <x v="10"/>
    <x v="3"/>
    <x v="3"/>
    <x v="7"/>
    <x v="0"/>
    <s v="Returning"/>
    <x v="0"/>
    <s v="Compact Repair Kit"/>
    <n v="1"/>
    <n v="39.97"/>
    <n v="0.1"/>
    <n v="16.93"/>
    <x v="2182"/>
    <n v="16.93"/>
    <n v="19.042999999999999"/>
    <n v="0.52936924915909156"/>
  </r>
  <r>
    <n v="1997"/>
    <d v="2026-11-03T00:00:00"/>
    <n v="2026"/>
    <x v="10"/>
    <x v="3"/>
    <x v="1"/>
    <x v="12"/>
    <x v="3"/>
    <s v="Returning"/>
    <x v="3"/>
    <s v="Alpine Tent 4P"/>
    <n v="2"/>
    <n v="335.46"/>
    <n v="0.1"/>
    <n v="199.87"/>
    <x v="2183"/>
    <n v="399.74"/>
    <n v="204.08799999999997"/>
    <n v="0.33799028862523761"/>
  </r>
  <r>
    <n v="3978"/>
    <d v="2026-11-03T00:00:00"/>
    <n v="2026"/>
    <x v="10"/>
    <x v="3"/>
    <x v="1"/>
    <x v="12"/>
    <x v="0"/>
    <s v="New"/>
    <x v="1"/>
    <s v="Summit Backpack 45L"/>
    <n v="4"/>
    <n v="154.46"/>
    <n v="0.05"/>
    <n v="80.48"/>
    <x v="2184"/>
    <n v="321.92"/>
    <n v="265.02799999999996"/>
    <n v="0.45153574081519993"/>
  </r>
  <r>
    <n v="4715"/>
    <d v="2026-11-03T00:00:00"/>
    <n v="2026"/>
    <x v="10"/>
    <x v="3"/>
    <x v="0"/>
    <x v="0"/>
    <x v="1"/>
    <s v="Business"/>
    <x v="4"/>
    <s v="Resistance Band Set"/>
    <n v="10"/>
    <n v="39.869999999999997"/>
    <n v="0.15"/>
    <n v="14.31"/>
    <x v="2185"/>
    <n v="143.1"/>
    <n v="195.79499999999999"/>
    <n v="0.57774531934670026"/>
  </r>
  <r>
    <n v="145"/>
    <d v="2026-11-04T00:00:00"/>
    <n v="2026"/>
    <x v="10"/>
    <x v="3"/>
    <x v="0"/>
    <x v="15"/>
    <x v="0"/>
    <s v="Business"/>
    <x v="1"/>
    <s v="Hiking Daypack 20L"/>
    <n v="2"/>
    <n v="93.19"/>
    <n v="0.2"/>
    <n v="45.7"/>
    <x v="2186"/>
    <n v="91.4"/>
    <n v="57.704000000000008"/>
    <n v="0.38700504345959869"/>
  </r>
  <r>
    <n v="465"/>
    <d v="2026-11-04T00:00:00"/>
    <n v="2026"/>
    <x v="10"/>
    <x v="3"/>
    <x v="1"/>
    <x v="12"/>
    <x v="0"/>
    <s v="Returning"/>
    <x v="4"/>
    <s v="Resistance Band Set"/>
    <n v="3"/>
    <n v="41.29"/>
    <n v="0.05"/>
    <n v="14.43"/>
    <x v="2187"/>
    <n v="43.29"/>
    <n v="74.386500000000012"/>
    <n v="0.63212706020318421"/>
  </r>
  <r>
    <n v="1449"/>
    <d v="2026-11-04T00:00:00"/>
    <n v="2026"/>
    <x v="10"/>
    <x v="3"/>
    <x v="3"/>
    <x v="8"/>
    <x v="0"/>
    <s v="Returning"/>
    <x v="0"/>
    <s v="Trail Bike Light"/>
    <n v="1"/>
    <n v="50.76"/>
    <n v="0.1"/>
    <n v="22.72"/>
    <x v="2188"/>
    <n v="22.72"/>
    <n v="22.963999999999999"/>
    <n v="0.50267051921898254"/>
  </r>
  <r>
    <n v="1802"/>
    <d v="2026-11-04T00:00:00"/>
    <n v="2026"/>
    <x v="10"/>
    <x v="3"/>
    <x v="2"/>
    <x v="16"/>
    <x v="2"/>
    <s v="Business"/>
    <x v="2"/>
    <s v="Insulated Bottle"/>
    <n v="1"/>
    <n v="35.94"/>
    <n v="0.05"/>
    <n v="13.39"/>
    <x v="2189"/>
    <n v="13.39"/>
    <n v="20.752999999999993"/>
    <n v="0.60782590867820629"/>
  </r>
  <r>
    <n v="2645"/>
    <d v="2026-11-04T00:00:00"/>
    <n v="2026"/>
    <x v="10"/>
    <x v="3"/>
    <x v="0"/>
    <x v="15"/>
    <x v="2"/>
    <s v="New"/>
    <x v="1"/>
    <s v="Trekking Poles"/>
    <n v="4"/>
    <n v="70.010000000000005"/>
    <n v="0.05"/>
    <n v="31.43"/>
    <x v="2190"/>
    <n v="125.72"/>
    <n v="140.31800000000001"/>
    <n v="0.52743593020545942"/>
  </r>
  <r>
    <n v="3539"/>
    <d v="2026-11-04T00:00:00"/>
    <n v="2026"/>
    <x v="10"/>
    <x v="3"/>
    <x v="0"/>
    <x v="15"/>
    <x v="3"/>
    <s v="Returning"/>
    <x v="1"/>
    <s v="Summit Backpack 45L"/>
    <n v="3"/>
    <n v="152.32"/>
    <n v="0.1"/>
    <n v="79.36"/>
    <x v="2191"/>
    <n v="238.07999999999998"/>
    <n v="173.18400000000003"/>
    <n v="0.42110177404295057"/>
  </r>
  <r>
    <n v="4309"/>
    <d v="2026-11-04T00:00:00"/>
    <n v="2026"/>
    <x v="10"/>
    <x v="3"/>
    <x v="3"/>
    <x v="8"/>
    <x v="0"/>
    <s v="Business"/>
    <x v="0"/>
    <s v="Trail Bike Light"/>
    <n v="1"/>
    <n v="50.32"/>
    <n v="0.05"/>
    <n v="22.46"/>
    <x v="2192"/>
    <n v="22.46"/>
    <n v="25.343999999999994"/>
    <n v="0.53016483976236295"/>
  </r>
  <r>
    <n v="4355"/>
    <d v="2026-11-04T00:00:00"/>
    <n v="2026"/>
    <x v="10"/>
    <x v="3"/>
    <x v="2"/>
    <x v="2"/>
    <x v="2"/>
    <s v="Returning"/>
    <x v="1"/>
    <s v="Summit Backpack 45L"/>
    <n v="2"/>
    <n v="151.04"/>
    <n v="0.15"/>
    <n v="76.97"/>
    <x v="2193"/>
    <n v="153.94"/>
    <n v="102.82799999999997"/>
    <n v="0.40047046360917243"/>
  </r>
  <r>
    <n v="5052"/>
    <d v="2026-11-04T00:00:00"/>
    <n v="2026"/>
    <x v="10"/>
    <x v="3"/>
    <x v="0"/>
    <x v="15"/>
    <x v="3"/>
    <s v="Returning"/>
    <x v="0"/>
    <s v="Compact Repair Kit"/>
    <n v="3"/>
    <n v="41.12"/>
    <n v="0.1"/>
    <n v="16.670000000000002"/>
    <x v="2194"/>
    <n v="50.010000000000005"/>
    <n v="61.013999999999982"/>
    <n v="0.54955685257241671"/>
  </r>
  <r>
    <n v="9"/>
    <d v="2026-11-05T00:00:00"/>
    <n v="2026"/>
    <x v="10"/>
    <x v="3"/>
    <x v="0"/>
    <x v="15"/>
    <x v="0"/>
    <s v="New"/>
    <x v="1"/>
    <s v="Trail Boots"/>
    <n v="1"/>
    <n v="140.59"/>
    <n v="0.1"/>
    <n v="79.510000000000005"/>
    <x v="2195"/>
    <n v="79.510000000000005"/>
    <n v="47.021000000000001"/>
    <n v="0.37161644182058151"/>
  </r>
  <r>
    <n v="703"/>
    <d v="2026-11-05T00:00:00"/>
    <n v="2026"/>
    <x v="10"/>
    <x v="3"/>
    <x v="1"/>
    <x v="14"/>
    <x v="0"/>
    <s v="Returning"/>
    <x v="2"/>
    <s v="Travel Backpack 35L"/>
    <n v="2"/>
    <n v="160.68"/>
    <n v="0"/>
    <n v="89.49"/>
    <x v="2196"/>
    <n v="178.98"/>
    <n v="142.38000000000002"/>
    <n v="0.4430545182972368"/>
  </r>
  <r>
    <n v="1627"/>
    <d v="2026-11-05T00:00:00"/>
    <n v="2026"/>
    <x v="10"/>
    <x v="3"/>
    <x v="3"/>
    <x v="4"/>
    <x v="0"/>
    <s v="Returning"/>
    <x v="4"/>
    <s v="Training Mat"/>
    <n v="6"/>
    <n v="49.7"/>
    <n v="0"/>
    <n v="22.34"/>
    <x v="2197"/>
    <n v="134.04"/>
    <n v="164.16000000000005"/>
    <n v="0.55050301810865199"/>
  </r>
  <r>
    <n v="1760"/>
    <d v="2026-11-05T00:00:00"/>
    <n v="2026"/>
    <x v="10"/>
    <x v="3"/>
    <x v="1"/>
    <x v="11"/>
    <x v="2"/>
    <s v="Returning"/>
    <x v="0"/>
    <s v="Commuter Helmet"/>
    <n v="3"/>
    <n v="80.400000000000006"/>
    <n v="0.05"/>
    <n v="42.82"/>
    <x v="2198"/>
    <n v="128.46"/>
    <n v="100.68"/>
    <n v="0.43938203718250851"/>
  </r>
  <r>
    <n v="2268"/>
    <d v="2026-11-05T00:00:00"/>
    <n v="2026"/>
    <x v="10"/>
    <x v="3"/>
    <x v="1"/>
    <x v="1"/>
    <x v="2"/>
    <s v="New"/>
    <x v="1"/>
    <s v="Summit Backpack 45L"/>
    <n v="4"/>
    <n v="151.38999999999999"/>
    <n v="0.05"/>
    <n v="80.66"/>
    <x v="2199"/>
    <n v="322.64"/>
    <n v="252.64199999999994"/>
    <n v="0.43916201097896329"/>
  </r>
  <r>
    <n v="2636"/>
    <d v="2026-11-05T00:00:00"/>
    <n v="2026"/>
    <x v="10"/>
    <x v="3"/>
    <x v="1"/>
    <x v="14"/>
    <x v="2"/>
    <s v="Business"/>
    <x v="2"/>
    <s v="Packing Cube Set"/>
    <n v="2"/>
    <n v="45.44"/>
    <n v="0.05"/>
    <n v="18.2"/>
    <x v="2200"/>
    <n v="36.4"/>
    <n v="49.936"/>
    <n v="0.57839140103780584"/>
  </r>
  <r>
    <n v="3255"/>
    <d v="2026-11-05T00:00:00"/>
    <n v="2026"/>
    <x v="10"/>
    <x v="3"/>
    <x v="3"/>
    <x v="13"/>
    <x v="0"/>
    <s v="New"/>
    <x v="1"/>
    <s v="Trekking Poles"/>
    <n v="2"/>
    <n v="70.790000000000006"/>
    <n v="0.15"/>
    <n v="33.32"/>
    <x v="2201"/>
    <n v="66.64"/>
    <n v="53.703000000000003"/>
    <n v="0.44624947026416162"/>
  </r>
  <r>
    <n v="4326"/>
    <d v="2026-11-05T00:00:00"/>
    <n v="2026"/>
    <x v="10"/>
    <x v="3"/>
    <x v="2"/>
    <x v="5"/>
    <x v="2"/>
    <s v="Returning"/>
    <x v="2"/>
    <s v="Insulated Bottle"/>
    <n v="1"/>
    <n v="35.630000000000003"/>
    <n v="0"/>
    <n v="13.47"/>
    <x v="2202"/>
    <n v="13.47"/>
    <n v="22.160000000000004"/>
    <n v="0.62194779680044909"/>
  </r>
  <r>
    <n v="4346"/>
    <d v="2026-11-05T00:00:00"/>
    <n v="2026"/>
    <x v="10"/>
    <x v="3"/>
    <x v="0"/>
    <x v="15"/>
    <x v="0"/>
    <s v="Business"/>
    <x v="1"/>
    <s v="Trekking Poles"/>
    <n v="3"/>
    <n v="73.010000000000005"/>
    <n v="0.15"/>
    <n v="32.49"/>
    <x v="2203"/>
    <n v="97.47"/>
    <n v="88.705500000000029"/>
    <n v="0.47646172562984934"/>
  </r>
  <r>
    <n v="266"/>
    <d v="2026-11-06T00:00:00"/>
    <n v="2026"/>
    <x v="10"/>
    <x v="3"/>
    <x v="1"/>
    <x v="1"/>
    <x v="3"/>
    <s v="Business"/>
    <x v="1"/>
    <s v="Hiking Daypack 20L"/>
    <n v="1"/>
    <n v="93.48"/>
    <n v="0.05"/>
    <n v="46.34"/>
    <x v="1120"/>
    <n v="46.34"/>
    <n v="42.465999999999994"/>
    <n v="0.47818841069297113"/>
  </r>
  <r>
    <n v="274"/>
    <d v="2026-11-06T00:00:00"/>
    <n v="2026"/>
    <x v="10"/>
    <x v="3"/>
    <x v="1"/>
    <x v="1"/>
    <x v="0"/>
    <s v="Business"/>
    <x v="0"/>
    <s v="Commuter Helmet"/>
    <n v="1"/>
    <n v="82.89"/>
    <n v="0"/>
    <n v="41.44"/>
    <x v="2204"/>
    <n v="41.44"/>
    <n v="41.45"/>
    <n v="0.50006032090722652"/>
  </r>
  <r>
    <n v="1135"/>
    <d v="2026-11-06T00:00:00"/>
    <n v="2026"/>
    <x v="10"/>
    <x v="3"/>
    <x v="3"/>
    <x v="7"/>
    <x v="0"/>
    <s v="New"/>
    <x v="2"/>
    <s v="Insulated Bottle"/>
    <n v="2"/>
    <n v="35.71"/>
    <n v="0.2"/>
    <n v="13.48"/>
    <x v="2205"/>
    <n v="26.96"/>
    <n v="30.176000000000002"/>
    <n v="0.52814337720526461"/>
  </r>
  <r>
    <n v="2166"/>
    <d v="2026-11-06T00:00:00"/>
    <n v="2026"/>
    <x v="10"/>
    <x v="3"/>
    <x v="3"/>
    <x v="13"/>
    <x v="2"/>
    <s v="New"/>
    <x v="4"/>
    <s v="Resistance Band Set"/>
    <n v="1"/>
    <n v="40.380000000000003"/>
    <n v="0.15"/>
    <n v="14.53"/>
    <x v="2206"/>
    <n v="14.53"/>
    <n v="19.792999999999999"/>
    <n v="0.57666870611543275"/>
  </r>
  <r>
    <n v="3620"/>
    <d v="2026-11-06T00:00:00"/>
    <n v="2026"/>
    <x v="10"/>
    <x v="3"/>
    <x v="1"/>
    <x v="12"/>
    <x v="3"/>
    <s v="New"/>
    <x v="1"/>
    <s v="Trail Boots"/>
    <n v="1"/>
    <n v="142"/>
    <n v="0.05"/>
    <n v="81.099999999999994"/>
    <x v="2207"/>
    <n v="81.099999999999994"/>
    <n v="53.800000000000011"/>
    <n v="0.39881393624907346"/>
  </r>
  <r>
    <n v="3986"/>
    <d v="2026-11-06T00:00:00"/>
    <n v="2026"/>
    <x v="10"/>
    <x v="3"/>
    <x v="0"/>
    <x v="15"/>
    <x v="3"/>
    <s v="New"/>
    <x v="2"/>
    <s v="Insulated Bottle"/>
    <n v="2"/>
    <n v="36.29"/>
    <n v="0.15"/>
    <n v="13.93"/>
    <x v="2208"/>
    <n v="27.86"/>
    <n v="33.832999999999998"/>
    <n v="0.54840905775371596"/>
  </r>
  <r>
    <n v="4384"/>
    <d v="2026-11-06T00:00:00"/>
    <n v="2026"/>
    <x v="10"/>
    <x v="3"/>
    <x v="3"/>
    <x v="8"/>
    <x v="0"/>
    <s v="New"/>
    <x v="3"/>
    <s v="Compact Sleeping Bag"/>
    <n v="1"/>
    <n v="121.66"/>
    <n v="0"/>
    <n v="61.66"/>
    <x v="493"/>
    <n v="61.66"/>
    <n v="60"/>
    <n v="0.49317770836758179"/>
  </r>
  <r>
    <n v="4565"/>
    <d v="2026-11-06T00:00:00"/>
    <n v="2026"/>
    <x v="10"/>
    <x v="3"/>
    <x v="1"/>
    <x v="14"/>
    <x v="0"/>
    <s v="Returning"/>
    <x v="3"/>
    <s v="Compact Sleeping Bag"/>
    <n v="3"/>
    <n v="124.65"/>
    <n v="0.05"/>
    <n v="62.27"/>
    <x v="2209"/>
    <n v="186.81"/>
    <n v="168.44250000000005"/>
    <n v="0.47414866890451163"/>
  </r>
  <r>
    <n v="4634"/>
    <d v="2026-11-06T00:00:00"/>
    <n v="2026"/>
    <x v="10"/>
    <x v="3"/>
    <x v="0"/>
    <x v="15"/>
    <x v="0"/>
    <s v="New"/>
    <x v="0"/>
    <s v="Commuter Helmet"/>
    <n v="2"/>
    <n v="80.61"/>
    <n v="0"/>
    <n v="43.72"/>
    <x v="2210"/>
    <n v="87.44"/>
    <n v="73.78"/>
    <n v="0.45763552909068356"/>
  </r>
  <r>
    <n v="104"/>
    <d v="2026-11-07T00:00:00"/>
    <n v="2026"/>
    <x v="10"/>
    <x v="3"/>
    <x v="1"/>
    <x v="11"/>
    <x v="0"/>
    <s v="New"/>
    <x v="1"/>
    <s v="Summit Backpack 45L"/>
    <n v="1"/>
    <n v="153.96"/>
    <n v="0"/>
    <n v="80.62"/>
    <x v="2211"/>
    <n v="80.62"/>
    <n v="73.34"/>
    <n v="0.47635749545336453"/>
  </r>
  <r>
    <n v="181"/>
    <d v="2026-11-07T00:00:00"/>
    <n v="2026"/>
    <x v="10"/>
    <x v="3"/>
    <x v="1"/>
    <x v="1"/>
    <x v="2"/>
    <s v="Returning"/>
    <x v="2"/>
    <s v="Insulated Bottle"/>
    <n v="1"/>
    <n v="35.58"/>
    <n v="0"/>
    <n v="13.4"/>
    <x v="1368"/>
    <n v="13.4"/>
    <n v="22.18"/>
    <n v="0.62338392355255767"/>
  </r>
  <r>
    <n v="823"/>
    <d v="2026-11-07T00:00:00"/>
    <n v="2026"/>
    <x v="10"/>
    <x v="3"/>
    <x v="0"/>
    <x v="0"/>
    <x v="3"/>
    <s v="New"/>
    <x v="4"/>
    <s v="Recovery Roller"/>
    <n v="5"/>
    <n v="36.369999999999997"/>
    <n v="0.15"/>
    <n v="13.65"/>
    <x v="2212"/>
    <n v="68.25"/>
    <n v="86.322499999999991"/>
    <n v="0.55845962250723769"/>
  </r>
  <r>
    <n v="1730"/>
    <d v="2026-11-07T00:00:00"/>
    <n v="2026"/>
    <x v="10"/>
    <x v="3"/>
    <x v="3"/>
    <x v="4"/>
    <x v="3"/>
    <s v="Returning"/>
    <x v="1"/>
    <s v="Summit Backpack 45L"/>
    <n v="2"/>
    <n v="151.55000000000001"/>
    <n v="0.1"/>
    <n v="80.48"/>
    <x v="301"/>
    <n v="160.96"/>
    <n v="111.83000000000001"/>
    <n v="0.40994904505297114"/>
  </r>
  <r>
    <n v="2710"/>
    <d v="2026-11-07T00:00:00"/>
    <n v="2026"/>
    <x v="10"/>
    <x v="3"/>
    <x v="0"/>
    <x v="9"/>
    <x v="2"/>
    <s v="New"/>
    <x v="3"/>
    <s v="Portable Camp Stove"/>
    <n v="2"/>
    <n v="80.67"/>
    <n v="0"/>
    <n v="40.5"/>
    <x v="2213"/>
    <n v="81"/>
    <n v="80.34"/>
    <n v="0.49795462997396805"/>
  </r>
  <r>
    <n v="3018"/>
    <d v="2026-11-07T00:00:00"/>
    <n v="2026"/>
    <x v="10"/>
    <x v="3"/>
    <x v="3"/>
    <x v="7"/>
    <x v="1"/>
    <s v="Business"/>
    <x v="0"/>
    <s v="Commuter Helmet"/>
    <n v="10"/>
    <n v="81.48"/>
    <n v="0.05"/>
    <n v="43.7"/>
    <x v="2214"/>
    <n v="437"/>
    <n v="337.06000000000006"/>
    <n v="0.43544428080510561"/>
  </r>
  <r>
    <n v="3735"/>
    <d v="2026-11-07T00:00:00"/>
    <n v="2026"/>
    <x v="10"/>
    <x v="3"/>
    <x v="3"/>
    <x v="8"/>
    <x v="2"/>
    <s v="Returning"/>
    <x v="2"/>
    <s v="Travel Backpack 35L"/>
    <n v="2"/>
    <n v="163.58000000000001"/>
    <n v="0.1"/>
    <n v="88.14"/>
    <x v="2215"/>
    <n v="176.28"/>
    <n v="118.16400000000002"/>
    <n v="0.40131230386762851"/>
  </r>
  <r>
    <n v="4460"/>
    <d v="2026-11-07T00:00:00"/>
    <n v="2026"/>
    <x v="10"/>
    <x v="3"/>
    <x v="0"/>
    <x v="9"/>
    <x v="2"/>
    <s v="Returning"/>
    <x v="1"/>
    <s v="Trekking Poles"/>
    <n v="2"/>
    <n v="71.88"/>
    <n v="0.15"/>
    <n v="31.65"/>
    <x v="2216"/>
    <n v="63.3"/>
    <n v="58.895999999999987"/>
    <n v="0.48197977020524396"/>
  </r>
  <r>
    <n v="319"/>
    <d v="2026-11-08T00:00:00"/>
    <n v="2026"/>
    <x v="10"/>
    <x v="3"/>
    <x v="3"/>
    <x v="8"/>
    <x v="0"/>
    <s v="Returning"/>
    <x v="2"/>
    <s v="Insulated Bottle"/>
    <n v="2"/>
    <n v="36.299999999999997"/>
    <n v="0.15"/>
    <n v="13.38"/>
    <x v="2217"/>
    <n v="26.76"/>
    <n v="34.949999999999989"/>
    <n v="0.56635877491492448"/>
  </r>
  <r>
    <n v="595"/>
    <d v="2026-11-08T00:00:00"/>
    <n v="2026"/>
    <x v="10"/>
    <x v="3"/>
    <x v="1"/>
    <x v="12"/>
    <x v="0"/>
    <s v="New"/>
    <x v="4"/>
    <s v="Recovery Roller"/>
    <n v="2"/>
    <n v="36.159999999999997"/>
    <n v="0.1"/>
    <n v="13.79"/>
    <x v="2218"/>
    <n v="27.58"/>
    <n v="37.507999999999996"/>
    <n v="0.57626597836774829"/>
  </r>
  <r>
    <n v="1623"/>
    <d v="2026-11-08T00:00:00"/>
    <n v="2026"/>
    <x v="10"/>
    <x v="3"/>
    <x v="2"/>
    <x v="5"/>
    <x v="0"/>
    <s v="Returning"/>
    <x v="2"/>
    <s v="Insulated Bottle"/>
    <n v="2"/>
    <n v="35.49"/>
    <n v="0.1"/>
    <n v="13.78"/>
    <x v="2219"/>
    <n v="27.56"/>
    <n v="36.322000000000003"/>
    <n v="0.56857956857956859"/>
  </r>
  <r>
    <n v="2638"/>
    <d v="2026-11-08T00:00:00"/>
    <n v="2026"/>
    <x v="10"/>
    <x v="3"/>
    <x v="0"/>
    <x v="9"/>
    <x v="0"/>
    <s v="New"/>
    <x v="1"/>
    <s v="Trekking Poles"/>
    <n v="1"/>
    <n v="69.760000000000005"/>
    <n v="0.15"/>
    <n v="32.39"/>
    <x v="2220"/>
    <n v="32.39"/>
    <n v="26.905999999999999"/>
    <n v="0.45375742039935241"/>
  </r>
  <r>
    <n v="2666"/>
    <d v="2026-11-08T00:00:00"/>
    <n v="2026"/>
    <x v="10"/>
    <x v="3"/>
    <x v="1"/>
    <x v="12"/>
    <x v="2"/>
    <s v="Business"/>
    <x v="3"/>
    <s v="Portable Camp Stove"/>
    <n v="6"/>
    <n v="81.37"/>
    <n v="0"/>
    <n v="39.5"/>
    <x v="2221"/>
    <n v="237"/>
    <n v="251.22000000000003"/>
    <n v="0.5145631067961165"/>
  </r>
  <r>
    <n v="3505"/>
    <d v="2026-11-08T00:00:00"/>
    <n v="2026"/>
    <x v="10"/>
    <x v="3"/>
    <x v="1"/>
    <x v="12"/>
    <x v="1"/>
    <s v="Returning"/>
    <x v="0"/>
    <s v="Commuter Helmet"/>
    <n v="5"/>
    <n v="82.82"/>
    <n v="0.15"/>
    <n v="43.8"/>
    <x v="2222"/>
    <n v="219"/>
    <n v="132.98499999999996"/>
    <n v="0.37781439549980816"/>
  </r>
  <r>
    <n v="3626"/>
    <d v="2026-11-08T00:00:00"/>
    <n v="2026"/>
    <x v="10"/>
    <x v="3"/>
    <x v="3"/>
    <x v="13"/>
    <x v="1"/>
    <s v="Business"/>
    <x v="0"/>
    <s v="Trail Bike Light"/>
    <n v="15"/>
    <n v="51.05"/>
    <n v="0.1"/>
    <n v="21.95"/>
    <x v="2223"/>
    <n v="329.25"/>
    <n v="359.92500000000007"/>
    <n v="0.52225486995320491"/>
  </r>
  <r>
    <n v="3801"/>
    <d v="2026-11-08T00:00:00"/>
    <n v="2026"/>
    <x v="10"/>
    <x v="3"/>
    <x v="0"/>
    <x v="15"/>
    <x v="0"/>
    <s v="Returning"/>
    <x v="0"/>
    <s v="Cycling Pack 12L"/>
    <n v="3"/>
    <n v="101.68"/>
    <n v="0.1"/>
    <n v="51.9"/>
    <x v="2224"/>
    <n v="155.69999999999999"/>
    <n v="118.83600000000001"/>
    <n v="0.43286126409651199"/>
  </r>
  <r>
    <n v="4685"/>
    <d v="2026-11-08T00:00:00"/>
    <n v="2026"/>
    <x v="10"/>
    <x v="3"/>
    <x v="3"/>
    <x v="13"/>
    <x v="1"/>
    <s v="Business"/>
    <x v="3"/>
    <s v="Portable Camp Stove"/>
    <n v="6"/>
    <n v="80.83"/>
    <n v="0.15"/>
    <n v="39.32"/>
    <x v="2225"/>
    <n v="235.92000000000002"/>
    <n v="176.31299999999999"/>
    <n v="0.42770229457612563"/>
  </r>
  <r>
    <n v="4843"/>
    <d v="2026-11-08T00:00:00"/>
    <n v="2026"/>
    <x v="10"/>
    <x v="3"/>
    <x v="1"/>
    <x v="12"/>
    <x v="0"/>
    <s v="New"/>
    <x v="3"/>
    <s v="Compact Sleeping Bag"/>
    <n v="6"/>
    <n v="123.67"/>
    <n v="0.15"/>
    <n v="60.55"/>
    <x v="2226"/>
    <n v="363.29999999999995"/>
    <n v="267.41700000000003"/>
    <n v="0.42398888883603902"/>
  </r>
  <r>
    <n v="4890"/>
    <d v="2026-11-08T00:00:00"/>
    <n v="2026"/>
    <x v="10"/>
    <x v="3"/>
    <x v="0"/>
    <x v="15"/>
    <x v="0"/>
    <s v="New"/>
    <x v="1"/>
    <s v="Hiking Daypack 20L"/>
    <n v="2"/>
    <n v="93.16"/>
    <n v="0.1"/>
    <n v="44.19"/>
    <x v="2227"/>
    <n v="88.38"/>
    <n v="79.307999999999993"/>
    <n v="0.47294976384714471"/>
  </r>
  <r>
    <n v="4913"/>
    <d v="2026-11-08T00:00:00"/>
    <n v="2026"/>
    <x v="10"/>
    <x v="3"/>
    <x v="2"/>
    <x v="2"/>
    <x v="3"/>
    <s v="New"/>
    <x v="0"/>
    <s v="Commuter Helmet"/>
    <n v="1"/>
    <n v="83.79"/>
    <n v="0.1"/>
    <n v="42.8"/>
    <x v="2228"/>
    <n v="42.8"/>
    <n v="32.611000000000004"/>
    <n v="0.43244354271923197"/>
  </r>
  <r>
    <n v="5079"/>
    <d v="2026-11-08T00:00:00"/>
    <n v="2026"/>
    <x v="10"/>
    <x v="3"/>
    <x v="2"/>
    <x v="16"/>
    <x v="0"/>
    <s v="New"/>
    <x v="4"/>
    <s v="Weighted Vest"/>
    <n v="1"/>
    <n v="120.98"/>
    <n v="0.1"/>
    <n v="70.59"/>
    <x v="2229"/>
    <n v="70.59"/>
    <n v="38.292000000000002"/>
    <n v="0.35168347385242738"/>
  </r>
  <r>
    <n v="366"/>
    <d v="2026-11-09T00:00:00"/>
    <n v="2026"/>
    <x v="10"/>
    <x v="3"/>
    <x v="3"/>
    <x v="13"/>
    <x v="2"/>
    <s v="Returning"/>
    <x v="1"/>
    <s v="Summit Backpack 45L"/>
    <n v="1"/>
    <n v="152.05000000000001"/>
    <n v="0.15"/>
    <n v="80.56"/>
    <x v="2230"/>
    <n v="80.56"/>
    <n v="48.682500000000005"/>
    <n v="0.37667562914675901"/>
  </r>
  <r>
    <n v="567"/>
    <d v="2026-11-09T00:00:00"/>
    <n v="2026"/>
    <x v="10"/>
    <x v="3"/>
    <x v="0"/>
    <x v="9"/>
    <x v="2"/>
    <s v="New"/>
    <x v="2"/>
    <s v="Insulated Bottle"/>
    <n v="3"/>
    <n v="36.14"/>
    <n v="0.1"/>
    <n v="13.23"/>
    <x v="2231"/>
    <n v="39.69"/>
    <n v="57.888000000000005"/>
    <n v="0.59324847814056447"/>
  </r>
  <r>
    <n v="1051"/>
    <d v="2026-11-09T00:00:00"/>
    <n v="2026"/>
    <x v="10"/>
    <x v="3"/>
    <x v="3"/>
    <x v="13"/>
    <x v="1"/>
    <s v="Business"/>
    <x v="1"/>
    <s v="Hiking Daypack 20L"/>
    <n v="12"/>
    <n v="90.99"/>
    <n v="0.2"/>
    <n v="45.51"/>
    <x v="2232"/>
    <n v="546.12"/>
    <n v="327.3839999999999"/>
    <n v="0.37479393339927458"/>
  </r>
  <r>
    <n v="1934"/>
    <d v="2026-11-09T00:00:00"/>
    <n v="2026"/>
    <x v="10"/>
    <x v="3"/>
    <x v="3"/>
    <x v="13"/>
    <x v="3"/>
    <s v="Business"/>
    <x v="0"/>
    <s v="Trail Bike Light"/>
    <n v="1"/>
    <n v="50.55"/>
    <n v="0.05"/>
    <n v="22.09"/>
    <x v="2233"/>
    <n v="22.09"/>
    <n v="25.932499999999994"/>
    <n v="0.54000728825029931"/>
  </r>
  <r>
    <n v="2056"/>
    <d v="2026-11-09T00:00:00"/>
    <n v="2026"/>
    <x v="10"/>
    <x v="3"/>
    <x v="0"/>
    <x v="0"/>
    <x v="2"/>
    <s v="New"/>
    <x v="4"/>
    <s v="Training Mat"/>
    <n v="1"/>
    <n v="51.65"/>
    <n v="0.15"/>
    <n v="21.86"/>
    <x v="2234"/>
    <n v="21.86"/>
    <n v="22.042499999999997"/>
    <n v="0.50207846933545919"/>
  </r>
  <r>
    <n v="2115"/>
    <d v="2026-11-09T00:00:00"/>
    <n v="2026"/>
    <x v="10"/>
    <x v="3"/>
    <x v="1"/>
    <x v="12"/>
    <x v="0"/>
    <s v="New"/>
    <x v="0"/>
    <s v="Commuter Helmet"/>
    <n v="5"/>
    <n v="82.96"/>
    <n v="0"/>
    <n v="43.55"/>
    <x v="2235"/>
    <n v="217.75"/>
    <n v="197.04999999999995"/>
    <n v="0.47504821600771452"/>
  </r>
  <r>
    <n v="2437"/>
    <d v="2026-11-09T00:00:00"/>
    <n v="2026"/>
    <x v="10"/>
    <x v="3"/>
    <x v="3"/>
    <x v="4"/>
    <x v="3"/>
    <s v="Business"/>
    <x v="1"/>
    <s v="Trekking Poles"/>
    <n v="1"/>
    <n v="70.3"/>
    <n v="0.05"/>
    <n v="33.31"/>
    <x v="2236"/>
    <n v="33.31"/>
    <n v="33.474999999999994"/>
    <n v="0.50123530732949007"/>
  </r>
  <r>
    <n v="3380"/>
    <d v="2026-11-09T00:00:00"/>
    <n v="2026"/>
    <x v="10"/>
    <x v="3"/>
    <x v="2"/>
    <x v="2"/>
    <x v="2"/>
    <s v="Returning"/>
    <x v="2"/>
    <s v="Packing Cube Set"/>
    <n v="2"/>
    <n v="47.12"/>
    <n v="0.15"/>
    <n v="18.64"/>
    <x v="2237"/>
    <n v="37.28"/>
    <n v="42.823999999999998"/>
    <n v="0.5346050134824728"/>
  </r>
  <r>
    <n v="3648"/>
    <d v="2026-11-09T00:00:00"/>
    <n v="2026"/>
    <x v="10"/>
    <x v="3"/>
    <x v="0"/>
    <x v="15"/>
    <x v="3"/>
    <s v="New"/>
    <x v="4"/>
    <s v="Resistance Band Set"/>
    <n v="4"/>
    <n v="39.82"/>
    <n v="0.2"/>
    <n v="14.98"/>
    <x v="2238"/>
    <n v="59.92"/>
    <n v="67.504000000000005"/>
    <n v="0.52975891511803119"/>
  </r>
  <r>
    <n v="3692"/>
    <d v="2026-11-09T00:00:00"/>
    <n v="2026"/>
    <x v="10"/>
    <x v="3"/>
    <x v="1"/>
    <x v="14"/>
    <x v="0"/>
    <s v="Returning"/>
    <x v="1"/>
    <s v="Summit Backpack 45L"/>
    <n v="4"/>
    <n v="154.27000000000001"/>
    <n v="0.05"/>
    <n v="78.36"/>
    <x v="2239"/>
    <n v="313.44"/>
    <n v="272.786"/>
    <n v="0.46532565938733528"/>
  </r>
  <r>
    <n v="4406"/>
    <d v="2026-11-09T00:00:00"/>
    <n v="2026"/>
    <x v="10"/>
    <x v="3"/>
    <x v="0"/>
    <x v="0"/>
    <x v="0"/>
    <s v="New"/>
    <x v="1"/>
    <s v="Trail Boots"/>
    <n v="1"/>
    <n v="143.02000000000001"/>
    <n v="0.1"/>
    <n v="79.25"/>
    <x v="2240"/>
    <n v="79.25"/>
    <n v="49.468000000000018"/>
    <n v="0.3843129942976119"/>
  </r>
  <r>
    <n v="4550"/>
    <d v="2026-11-09T00:00:00"/>
    <n v="2026"/>
    <x v="10"/>
    <x v="3"/>
    <x v="2"/>
    <x v="10"/>
    <x v="2"/>
    <s v="Returning"/>
    <x v="4"/>
    <s v="Recovery Roller"/>
    <n v="1"/>
    <n v="35.36"/>
    <n v="0"/>
    <n v="13.74"/>
    <x v="2241"/>
    <n v="13.74"/>
    <n v="21.619999999999997"/>
    <n v="0.61142533936651577"/>
  </r>
  <r>
    <n v="4855"/>
    <d v="2026-11-09T00:00:00"/>
    <n v="2026"/>
    <x v="10"/>
    <x v="3"/>
    <x v="1"/>
    <x v="6"/>
    <x v="0"/>
    <s v="Returning"/>
    <x v="1"/>
    <s v="Summit Backpack 45L"/>
    <n v="1"/>
    <n v="156.82"/>
    <n v="0.1"/>
    <n v="77.12"/>
    <x v="2242"/>
    <n v="77.12"/>
    <n v="64.018000000000001"/>
    <n v="0.45358443509189589"/>
  </r>
  <r>
    <n v="5151"/>
    <d v="2026-11-09T00:00:00"/>
    <n v="2026"/>
    <x v="10"/>
    <x v="3"/>
    <x v="2"/>
    <x v="16"/>
    <x v="1"/>
    <s v="Business"/>
    <x v="4"/>
    <s v="Resistance Band Set"/>
    <n v="10"/>
    <n v="40.98"/>
    <n v="0.1"/>
    <n v="14.6"/>
    <x v="2243"/>
    <n v="146"/>
    <n v="222.82"/>
    <n v="0.60414294235670518"/>
  </r>
  <r>
    <n v="5189"/>
    <d v="2026-11-09T00:00:00"/>
    <n v="2026"/>
    <x v="10"/>
    <x v="3"/>
    <x v="3"/>
    <x v="8"/>
    <x v="2"/>
    <s v="New"/>
    <x v="1"/>
    <s v="Trail Boots"/>
    <n v="3"/>
    <n v="144.22999999999999"/>
    <n v="0"/>
    <n v="80.959999999999994"/>
    <x v="2244"/>
    <n v="242.88"/>
    <n v="189.80999999999995"/>
    <n v="0.43867433959647778"/>
  </r>
  <r>
    <n v="726"/>
    <d v="2026-11-10T00:00:00"/>
    <n v="2026"/>
    <x v="10"/>
    <x v="3"/>
    <x v="3"/>
    <x v="7"/>
    <x v="0"/>
    <s v="New"/>
    <x v="1"/>
    <s v="Hiking Daypack 20L"/>
    <n v="1"/>
    <n v="90.23"/>
    <n v="0"/>
    <n v="44.06"/>
    <x v="2245"/>
    <n v="44.06"/>
    <n v="46.17"/>
    <n v="0.51169234179319512"/>
  </r>
  <r>
    <n v="2154"/>
    <d v="2026-11-10T00:00:00"/>
    <n v="2026"/>
    <x v="10"/>
    <x v="3"/>
    <x v="3"/>
    <x v="7"/>
    <x v="0"/>
    <s v="New"/>
    <x v="1"/>
    <s v="Summit Backpack 45L"/>
    <n v="5"/>
    <n v="152.82"/>
    <n v="0.1"/>
    <n v="80.09"/>
    <x v="2246"/>
    <n v="400.45000000000005"/>
    <n v="287.2399999999999"/>
    <n v="0.417688202533118"/>
  </r>
  <r>
    <n v="4403"/>
    <d v="2026-11-10T00:00:00"/>
    <n v="2026"/>
    <x v="10"/>
    <x v="3"/>
    <x v="0"/>
    <x v="0"/>
    <x v="0"/>
    <s v="Business"/>
    <x v="2"/>
    <s v="Insulated Bottle"/>
    <n v="2"/>
    <n v="36.61"/>
    <n v="0.05"/>
    <n v="13.31"/>
    <x v="2247"/>
    <n v="26.62"/>
    <n v="42.938999999999993"/>
    <n v="0.61730329648212301"/>
  </r>
  <r>
    <n v="4924"/>
    <d v="2026-11-10T00:00:00"/>
    <n v="2026"/>
    <x v="10"/>
    <x v="3"/>
    <x v="3"/>
    <x v="8"/>
    <x v="1"/>
    <s v="Business"/>
    <x v="1"/>
    <s v="Summit Backpack 45L"/>
    <n v="12"/>
    <n v="150.75"/>
    <n v="0.1"/>
    <n v="80.569999999999993"/>
    <x v="2248"/>
    <n v="966.83999999999992"/>
    <n v="661.26000000000022"/>
    <n v="0.40615441311958733"/>
  </r>
  <r>
    <n v="25"/>
    <d v="2026-11-11T00:00:00"/>
    <n v="2026"/>
    <x v="10"/>
    <x v="3"/>
    <x v="0"/>
    <x v="0"/>
    <x v="0"/>
    <s v="Returning"/>
    <x v="1"/>
    <s v="Trail Boots"/>
    <n v="1"/>
    <n v="145.83000000000001"/>
    <n v="0.1"/>
    <n v="79.14"/>
    <x v="2249"/>
    <n v="79.14"/>
    <n v="52.107000000000014"/>
    <n v="0.39701478890946085"/>
  </r>
  <r>
    <n v="252"/>
    <d v="2026-11-11T00:00:00"/>
    <n v="2026"/>
    <x v="10"/>
    <x v="3"/>
    <x v="0"/>
    <x v="0"/>
    <x v="0"/>
    <s v="Returning"/>
    <x v="2"/>
    <s v="Travel Backpack 35L"/>
    <n v="4"/>
    <n v="162.04"/>
    <n v="0"/>
    <n v="85.77"/>
    <x v="2250"/>
    <n v="343.08"/>
    <n v="305.08"/>
    <n v="0.47068625030856581"/>
  </r>
  <r>
    <n v="1203"/>
    <d v="2026-11-11T00:00:00"/>
    <n v="2026"/>
    <x v="10"/>
    <x v="3"/>
    <x v="3"/>
    <x v="8"/>
    <x v="2"/>
    <s v="Returning"/>
    <x v="1"/>
    <s v="Trail Boots"/>
    <n v="2"/>
    <n v="141.33000000000001"/>
    <n v="0.05"/>
    <n v="79.739999999999995"/>
    <x v="2251"/>
    <n v="159.47999999999999"/>
    <n v="109.047"/>
    <n v="0.40609324202035552"/>
  </r>
  <r>
    <n v="1567"/>
    <d v="2026-11-11T00:00:00"/>
    <n v="2026"/>
    <x v="10"/>
    <x v="3"/>
    <x v="2"/>
    <x v="16"/>
    <x v="0"/>
    <s v="Returning"/>
    <x v="3"/>
    <s v="Compact Sleeping Bag"/>
    <n v="1"/>
    <n v="125.11"/>
    <n v="0.1"/>
    <n v="61.65"/>
    <x v="2252"/>
    <n v="61.65"/>
    <n v="50.949000000000005"/>
    <n v="0.45248181600191834"/>
  </r>
  <r>
    <n v="2060"/>
    <d v="2026-11-11T00:00:00"/>
    <n v="2026"/>
    <x v="10"/>
    <x v="3"/>
    <x v="2"/>
    <x v="5"/>
    <x v="0"/>
    <s v="Business"/>
    <x v="3"/>
    <s v="Compact Sleeping Bag"/>
    <n v="3"/>
    <n v="124.55"/>
    <n v="0.15"/>
    <n v="60.68"/>
    <x v="2253"/>
    <n v="182.04"/>
    <n v="135.56249999999997"/>
    <n v="0.42683070819656643"/>
  </r>
  <r>
    <n v="2485"/>
    <d v="2026-11-11T00:00:00"/>
    <n v="2026"/>
    <x v="10"/>
    <x v="3"/>
    <x v="2"/>
    <x v="10"/>
    <x v="2"/>
    <s v="Returning"/>
    <x v="1"/>
    <s v="Trail Boots"/>
    <n v="1"/>
    <n v="143.77000000000001"/>
    <n v="0.1"/>
    <n v="81.02"/>
    <x v="2254"/>
    <n v="81.02"/>
    <n v="48.373000000000005"/>
    <n v="0.3738455712441941"/>
  </r>
  <r>
    <n v="3101"/>
    <d v="2026-11-11T00:00:00"/>
    <n v="2026"/>
    <x v="10"/>
    <x v="3"/>
    <x v="3"/>
    <x v="8"/>
    <x v="0"/>
    <s v="New"/>
    <x v="3"/>
    <s v="Compact Sleeping Bag"/>
    <n v="3"/>
    <n v="124.72"/>
    <n v="0.15"/>
    <n v="60.35"/>
    <x v="2255"/>
    <n v="181.05"/>
    <n v="136.98599999999993"/>
    <n v="0.4307248236048748"/>
  </r>
  <r>
    <n v="3165"/>
    <d v="2026-11-11T00:00:00"/>
    <n v="2026"/>
    <x v="10"/>
    <x v="3"/>
    <x v="2"/>
    <x v="2"/>
    <x v="2"/>
    <s v="Returning"/>
    <x v="4"/>
    <s v="Recovery Roller"/>
    <n v="1"/>
    <n v="35.729999999999997"/>
    <n v="0.1"/>
    <n v="14.15"/>
    <x v="2256"/>
    <n v="14.15"/>
    <n v="18.006999999999998"/>
    <n v="0.55997139036601673"/>
  </r>
  <r>
    <n v="4179"/>
    <d v="2026-11-11T00:00:00"/>
    <n v="2026"/>
    <x v="10"/>
    <x v="3"/>
    <x v="2"/>
    <x v="3"/>
    <x v="2"/>
    <s v="Business"/>
    <x v="2"/>
    <s v="Travel Backpack 35L"/>
    <n v="2"/>
    <n v="166.1"/>
    <n v="0.05"/>
    <n v="88.2"/>
    <x v="2257"/>
    <n v="176.4"/>
    <n v="139.18999999999997"/>
    <n v="0.44104692797617157"/>
  </r>
  <r>
    <n v="4829"/>
    <d v="2026-11-11T00:00:00"/>
    <n v="2026"/>
    <x v="10"/>
    <x v="3"/>
    <x v="2"/>
    <x v="16"/>
    <x v="3"/>
    <s v="New"/>
    <x v="0"/>
    <s v="Commuter Helmet"/>
    <n v="2"/>
    <n v="81.27"/>
    <n v="0.05"/>
    <n v="43.04"/>
    <x v="2258"/>
    <n v="86.08"/>
    <n v="68.332999999999984"/>
    <n v="0.44253398353765544"/>
  </r>
  <r>
    <n v="4943"/>
    <d v="2026-11-11T00:00:00"/>
    <n v="2026"/>
    <x v="10"/>
    <x v="3"/>
    <x v="0"/>
    <x v="9"/>
    <x v="1"/>
    <s v="Returning"/>
    <x v="3"/>
    <s v="Trail Tent 2P"/>
    <n v="10"/>
    <n v="191.98"/>
    <n v="0.1"/>
    <n v="102.73"/>
    <x v="2259"/>
    <n v="1027.3"/>
    <n v="700.52"/>
    <n v="0.40543575140929033"/>
  </r>
  <r>
    <n v="887"/>
    <d v="2026-11-12T00:00:00"/>
    <n v="2026"/>
    <x v="10"/>
    <x v="3"/>
    <x v="3"/>
    <x v="8"/>
    <x v="2"/>
    <s v="Returning"/>
    <x v="1"/>
    <s v="Hiking Daypack 20L"/>
    <n v="6"/>
    <n v="89.87"/>
    <n v="0.2"/>
    <n v="44.47"/>
    <x v="2260"/>
    <n v="266.82"/>
    <n v="164.55600000000004"/>
    <n v="0.3814676755313231"/>
  </r>
  <r>
    <n v="1090"/>
    <d v="2026-11-12T00:00:00"/>
    <n v="2026"/>
    <x v="10"/>
    <x v="3"/>
    <x v="1"/>
    <x v="14"/>
    <x v="3"/>
    <s v="New"/>
    <x v="0"/>
    <s v="Trail Bike Light"/>
    <n v="3"/>
    <n v="51.44"/>
    <n v="0.1"/>
    <n v="23.11"/>
    <x v="2261"/>
    <n v="69.33"/>
    <n v="69.558000000000007"/>
    <n v="0.50082080525315364"/>
  </r>
  <r>
    <n v="2090"/>
    <d v="2026-11-12T00:00:00"/>
    <n v="2026"/>
    <x v="10"/>
    <x v="3"/>
    <x v="3"/>
    <x v="4"/>
    <x v="3"/>
    <s v="New"/>
    <x v="2"/>
    <s v="Packing Cube Set"/>
    <n v="4"/>
    <n v="46.68"/>
    <n v="0.05"/>
    <n v="17.96"/>
    <x v="2262"/>
    <n v="71.84"/>
    <n v="105.54399999999998"/>
    <n v="0.59500293149325756"/>
  </r>
  <r>
    <n v="2561"/>
    <d v="2026-11-12T00:00:00"/>
    <n v="2026"/>
    <x v="10"/>
    <x v="3"/>
    <x v="1"/>
    <x v="12"/>
    <x v="2"/>
    <s v="New"/>
    <x v="1"/>
    <s v="Trekking Poles"/>
    <n v="4"/>
    <n v="73.05"/>
    <n v="0.2"/>
    <n v="32.82"/>
    <x v="2263"/>
    <n v="131.28"/>
    <n v="102.47999999999999"/>
    <n v="0.4383983572895277"/>
  </r>
  <r>
    <n v="2855"/>
    <d v="2026-11-12T00:00:00"/>
    <n v="2026"/>
    <x v="10"/>
    <x v="3"/>
    <x v="2"/>
    <x v="10"/>
    <x v="3"/>
    <s v="New"/>
    <x v="3"/>
    <s v="Compact Sleeping Bag"/>
    <n v="1"/>
    <n v="125.32"/>
    <n v="0.15"/>
    <n v="59.49"/>
    <x v="2264"/>
    <n v="59.49"/>
    <n v="47.031999999999989"/>
    <n v="0.44152381667636725"/>
  </r>
  <r>
    <n v="4421"/>
    <d v="2026-11-12T00:00:00"/>
    <n v="2026"/>
    <x v="10"/>
    <x v="3"/>
    <x v="1"/>
    <x v="11"/>
    <x v="3"/>
    <s v="Business"/>
    <x v="4"/>
    <s v="Weighted Vest"/>
    <n v="2"/>
    <n v="123.49"/>
    <n v="0.15"/>
    <n v="68.08"/>
    <x v="2265"/>
    <n v="136.16"/>
    <n v="73.772999999999996"/>
    <n v="0.35141211719929694"/>
  </r>
  <r>
    <n v="195"/>
    <d v="2026-11-13T00:00:00"/>
    <n v="2026"/>
    <x v="10"/>
    <x v="3"/>
    <x v="1"/>
    <x v="12"/>
    <x v="2"/>
    <s v="Returning"/>
    <x v="2"/>
    <s v="Packing Cube Set"/>
    <n v="1"/>
    <n v="47.37"/>
    <n v="0.2"/>
    <n v="18.739999999999998"/>
    <x v="2266"/>
    <n v="18.739999999999998"/>
    <n v="19.156000000000002"/>
    <n v="0.50548870593202455"/>
  </r>
  <r>
    <n v="520"/>
    <d v="2026-11-13T00:00:00"/>
    <n v="2026"/>
    <x v="10"/>
    <x v="3"/>
    <x v="1"/>
    <x v="12"/>
    <x v="1"/>
    <s v="Business"/>
    <x v="1"/>
    <s v="Hiking Daypack 20L"/>
    <n v="6"/>
    <n v="92.31"/>
    <n v="0.05"/>
    <n v="46.12"/>
    <x v="2267"/>
    <n v="276.71999999999997"/>
    <n v="249.44700000000006"/>
    <n v="0.47408332335551268"/>
  </r>
  <r>
    <n v="646"/>
    <d v="2026-11-13T00:00:00"/>
    <n v="2026"/>
    <x v="10"/>
    <x v="3"/>
    <x v="2"/>
    <x v="16"/>
    <x v="2"/>
    <s v="Returning"/>
    <x v="0"/>
    <s v="Trail Bike Light"/>
    <n v="1"/>
    <n v="49.53"/>
    <n v="0.1"/>
    <n v="22.18"/>
    <x v="2268"/>
    <n v="22.18"/>
    <n v="22.397000000000006"/>
    <n v="0.50243399062296712"/>
  </r>
  <r>
    <n v="893"/>
    <d v="2026-11-13T00:00:00"/>
    <n v="2026"/>
    <x v="10"/>
    <x v="3"/>
    <x v="3"/>
    <x v="8"/>
    <x v="0"/>
    <s v="New"/>
    <x v="2"/>
    <s v="Packing Cube Set"/>
    <n v="4"/>
    <n v="47.62"/>
    <n v="0.2"/>
    <n v="18.100000000000001"/>
    <x v="2269"/>
    <n v="72.400000000000006"/>
    <n v="79.98399999999998"/>
    <n v="0.52488450230995376"/>
  </r>
  <r>
    <n v="916"/>
    <d v="2026-11-13T00:00:00"/>
    <n v="2026"/>
    <x v="10"/>
    <x v="3"/>
    <x v="1"/>
    <x v="6"/>
    <x v="0"/>
    <s v="New"/>
    <x v="0"/>
    <s v="Trail Bike Light"/>
    <n v="4"/>
    <n v="51.93"/>
    <n v="0.05"/>
    <n v="22.62"/>
    <x v="2270"/>
    <n v="90.48"/>
    <n v="106.854"/>
    <n v="0.54148803551339353"/>
  </r>
  <r>
    <n v="1295"/>
    <d v="2026-11-13T00:00:00"/>
    <n v="2026"/>
    <x v="10"/>
    <x v="3"/>
    <x v="1"/>
    <x v="11"/>
    <x v="3"/>
    <s v="New"/>
    <x v="1"/>
    <s v="Summit Backpack 45L"/>
    <n v="1"/>
    <n v="155.44999999999999"/>
    <n v="0.05"/>
    <n v="77.25"/>
    <x v="2271"/>
    <n v="77.25"/>
    <n v="70.427499999999981"/>
    <n v="0.47690067884410281"/>
  </r>
  <r>
    <n v="3438"/>
    <d v="2026-11-13T00:00:00"/>
    <n v="2026"/>
    <x v="10"/>
    <x v="3"/>
    <x v="0"/>
    <x v="0"/>
    <x v="0"/>
    <s v="Returning"/>
    <x v="0"/>
    <s v="Compact Repair Kit"/>
    <n v="4"/>
    <n v="40.03"/>
    <n v="0.05"/>
    <n v="16.78"/>
    <x v="2272"/>
    <n v="67.12"/>
    <n v="84.994"/>
    <n v="0.5587519886400989"/>
  </r>
  <r>
    <n v="3573"/>
    <d v="2026-11-13T00:00:00"/>
    <n v="2026"/>
    <x v="10"/>
    <x v="3"/>
    <x v="0"/>
    <x v="9"/>
    <x v="0"/>
    <s v="Returning"/>
    <x v="1"/>
    <s v="Summit Backpack 45L"/>
    <n v="2"/>
    <n v="152.96"/>
    <n v="0.1"/>
    <n v="79.12"/>
    <x v="2273"/>
    <n v="158.24"/>
    <n v="117.08800000000002"/>
    <n v="0.4252673175267318"/>
  </r>
  <r>
    <n v="4257"/>
    <d v="2026-11-13T00:00:00"/>
    <n v="2026"/>
    <x v="10"/>
    <x v="3"/>
    <x v="3"/>
    <x v="13"/>
    <x v="2"/>
    <s v="New"/>
    <x v="4"/>
    <s v="Weighted Vest"/>
    <n v="2"/>
    <n v="124.06"/>
    <n v="0.05"/>
    <n v="69.98"/>
    <x v="2274"/>
    <n v="139.96"/>
    <n v="95.753999999999991"/>
    <n v="0.40622958330858577"/>
  </r>
  <r>
    <n v="4389"/>
    <d v="2026-11-13T00:00:00"/>
    <n v="2026"/>
    <x v="10"/>
    <x v="3"/>
    <x v="2"/>
    <x v="10"/>
    <x v="3"/>
    <s v="New"/>
    <x v="1"/>
    <s v="Summit Backpack 45L"/>
    <n v="1"/>
    <n v="151.66"/>
    <n v="0.1"/>
    <n v="80.209999999999994"/>
    <x v="2275"/>
    <n v="80.209999999999994"/>
    <n v="56.284000000000006"/>
    <n v="0.41235512183685735"/>
  </r>
  <r>
    <n v="4887"/>
    <d v="2026-11-13T00:00:00"/>
    <n v="2026"/>
    <x v="10"/>
    <x v="3"/>
    <x v="3"/>
    <x v="8"/>
    <x v="0"/>
    <s v="New"/>
    <x v="1"/>
    <s v="Trail Boots"/>
    <n v="2"/>
    <n v="142.30000000000001"/>
    <n v="0.15"/>
    <n v="77.760000000000005"/>
    <x v="2276"/>
    <n v="155.52000000000001"/>
    <n v="86.390000000000015"/>
    <n v="0.35711628291513375"/>
  </r>
  <r>
    <n v="5007"/>
    <d v="2026-11-13T00:00:00"/>
    <n v="2026"/>
    <x v="10"/>
    <x v="3"/>
    <x v="1"/>
    <x v="14"/>
    <x v="0"/>
    <s v="Business"/>
    <x v="2"/>
    <s v="Travel Backpack 35L"/>
    <n v="4"/>
    <n v="161.97"/>
    <n v="0.05"/>
    <n v="87.2"/>
    <x v="2277"/>
    <n v="348.8"/>
    <n v="266.68599999999998"/>
    <n v="0.4332933649181297"/>
  </r>
  <r>
    <n v="5111"/>
    <d v="2026-11-13T00:00:00"/>
    <n v="2026"/>
    <x v="10"/>
    <x v="3"/>
    <x v="1"/>
    <x v="14"/>
    <x v="1"/>
    <s v="Business"/>
    <x v="2"/>
    <s v="Carry-On Duffel"/>
    <n v="5"/>
    <n v="133.99"/>
    <n v="0.15"/>
    <n v="65.55"/>
    <x v="2278"/>
    <n v="327.75"/>
    <n v="241.70749999999998"/>
    <n v="0.42445221987593451"/>
  </r>
  <r>
    <n v="5177"/>
    <d v="2026-11-13T00:00:00"/>
    <n v="2026"/>
    <x v="10"/>
    <x v="3"/>
    <x v="1"/>
    <x v="6"/>
    <x v="2"/>
    <s v="Returning"/>
    <x v="3"/>
    <s v="Portable Camp Stove"/>
    <n v="2"/>
    <n v="83.18"/>
    <n v="0.1"/>
    <n v="40.479999999999997"/>
    <x v="2279"/>
    <n v="80.959999999999994"/>
    <n v="68.764000000000024"/>
    <n v="0.45927172664369115"/>
  </r>
  <r>
    <n v="584"/>
    <d v="2026-11-14T00:00:00"/>
    <n v="2026"/>
    <x v="10"/>
    <x v="3"/>
    <x v="1"/>
    <x v="12"/>
    <x v="0"/>
    <s v="New"/>
    <x v="1"/>
    <s v="Hiking Daypack 20L"/>
    <n v="1"/>
    <n v="91.95"/>
    <n v="0"/>
    <n v="46.64"/>
    <x v="2280"/>
    <n v="46.64"/>
    <n v="45.31"/>
    <n v="0.49276780859162589"/>
  </r>
  <r>
    <n v="621"/>
    <d v="2026-11-14T00:00:00"/>
    <n v="2026"/>
    <x v="10"/>
    <x v="3"/>
    <x v="3"/>
    <x v="13"/>
    <x v="1"/>
    <s v="Business"/>
    <x v="2"/>
    <s v="Insulated Bottle"/>
    <n v="5"/>
    <n v="35.68"/>
    <n v="0.15"/>
    <n v="13.48"/>
    <x v="2281"/>
    <n v="67.400000000000006"/>
    <n v="84.240000000000009"/>
    <n v="0.55552624637298864"/>
  </r>
  <r>
    <n v="623"/>
    <d v="2026-11-14T00:00:00"/>
    <n v="2026"/>
    <x v="10"/>
    <x v="3"/>
    <x v="2"/>
    <x v="16"/>
    <x v="0"/>
    <s v="Returning"/>
    <x v="3"/>
    <s v="Alpine Tent 4P"/>
    <n v="3"/>
    <n v="336.58"/>
    <n v="0.15"/>
    <n v="198.99"/>
    <x v="2282"/>
    <n v="596.97"/>
    <n v="261.30899999999997"/>
    <n v="0.3044569423229509"/>
  </r>
  <r>
    <n v="1431"/>
    <d v="2026-11-14T00:00:00"/>
    <n v="2026"/>
    <x v="10"/>
    <x v="3"/>
    <x v="2"/>
    <x v="2"/>
    <x v="0"/>
    <s v="New"/>
    <x v="4"/>
    <s v="Recovery Roller"/>
    <n v="2"/>
    <n v="36.979999999999997"/>
    <n v="0.15"/>
    <n v="14.13"/>
    <x v="2283"/>
    <n v="28.26"/>
    <n v="34.605999999999995"/>
    <n v="0.55047243342983487"/>
  </r>
  <r>
    <n v="1520"/>
    <d v="2026-11-14T00:00:00"/>
    <n v="2026"/>
    <x v="10"/>
    <x v="3"/>
    <x v="3"/>
    <x v="13"/>
    <x v="3"/>
    <s v="New"/>
    <x v="4"/>
    <s v="Recovery Roller"/>
    <n v="2"/>
    <n v="36.15"/>
    <n v="0"/>
    <n v="13.51"/>
    <x v="2284"/>
    <n v="27.02"/>
    <n v="45.28"/>
    <n v="0.62627939142461964"/>
  </r>
  <r>
    <n v="1791"/>
    <d v="2026-11-14T00:00:00"/>
    <n v="2026"/>
    <x v="10"/>
    <x v="3"/>
    <x v="2"/>
    <x v="2"/>
    <x v="0"/>
    <s v="Business"/>
    <x v="4"/>
    <s v="Weighted Vest"/>
    <n v="1"/>
    <n v="121.86"/>
    <n v="0.05"/>
    <n v="69.900000000000006"/>
    <x v="2285"/>
    <n v="69.900000000000006"/>
    <n v="45.86699999999999"/>
    <n v="0.396200989919407"/>
  </r>
  <r>
    <n v="2191"/>
    <d v="2026-11-14T00:00:00"/>
    <n v="2026"/>
    <x v="10"/>
    <x v="3"/>
    <x v="2"/>
    <x v="5"/>
    <x v="2"/>
    <s v="Returning"/>
    <x v="0"/>
    <s v="Trail Bike Light"/>
    <n v="6"/>
    <n v="49.85"/>
    <n v="0.05"/>
    <n v="22.68"/>
    <x v="2286"/>
    <n v="136.07999999999998"/>
    <n v="148.065"/>
    <n v="0.52108958454310306"/>
  </r>
  <r>
    <n v="2365"/>
    <d v="2026-11-14T00:00:00"/>
    <n v="2026"/>
    <x v="10"/>
    <x v="3"/>
    <x v="2"/>
    <x v="5"/>
    <x v="2"/>
    <s v="Business"/>
    <x v="1"/>
    <s v="Hiking Daypack 20L"/>
    <n v="2"/>
    <n v="91.95"/>
    <n v="0.05"/>
    <n v="46.45"/>
    <x v="2287"/>
    <n v="92.9"/>
    <n v="81.804999999999978"/>
    <n v="0.46824647262528252"/>
  </r>
  <r>
    <n v="2603"/>
    <d v="2026-11-14T00:00:00"/>
    <n v="2026"/>
    <x v="10"/>
    <x v="3"/>
    <x v="3"/>
    <x v="8"/>
    <x v="3"/>
    <s v="Returning"/>
    <x v="0"/>
    <s v="Trail Bike Light"/>
    <n v="2"/>
    <n v="51.71"/>
    <n v="0.15"/>
    <n v="22.93"/>
    <x v="2288"/>
    <n v="45.86"/>
    <n v="42.046999999999997"/>
    <n v="0.47831230732478641"/>
  </r>
  <r>
    <n v="4098"/>
    <d v="2026-11-14T00:00:00"/>
    <n v="2026"/>
    <x v="10"/>
    <x v="3"/>
    <x v="1"/>
    <x v="1"/>
    <x v="2"/>
    <s v="Returning"/>
    <x v="4"/>
    <s v="Resistance Band Set"/>
    <n v="1"/>
    <n v="41.05"/>
    <n v="0.05"/>
    <n v="14.6"/>
    <x v="2289"/>
    <n v="14.6"/>
    <n v="24.397499999999994"/>
    <n v="0.62561702673248276"/>
  </r>
  <r>
    <n v="1176"/>
    <d v="2026-11-15T00:00:00"/>
    <n v="2026"/>
    <x v="10"/>
    <x v="3"/>
    <x v="1"/>
    <x v="6"/>
    <x v="1"/>
    <s v="Business"/>
    <x v="3"/>
    <s v="Alpine Tent 4P"/>
    <n v="10"/>
    <n v="333.09"/>
    <n v="0.15"/>
    <n v="197.95"/>
    <x v="2290"/>
    <n v="1979.5"/>
    <n v="851.76499999999942"/>
    <n v="0.30084255624252748"/>
  </r>
  <r>
    <n v="1895"/>
    <d v="2026-11-15T00:00:00"/>
    <n v="2026"/>
    <x v="10"/>
    <x v="3"/>
    <x v="3"/>
    <x v="4"/>
    <x v="0"/>
    <s v="Business"/>
    <x v="0"/>
    <s v="Trail Bike Light"/>
    <n v="3"/>
    <n v="51.79"/>
    <n v="0.2"/>
    <n v="22.23"/>
    <x v="2291"/>
    <n v="66.69"/>
    <n v="57.606000000000009"/>
    <n v="0.4634581965630431"/>
  </r>
  <r>
    <n v="3385"/>
    <d v="2026-11-15T00:00:00"/>
    <n v="2026"/>
    <x v="10"/>
    <x v="3"/>
    <x v="1"/>
    <x v="11"/>
    <x v="3"/>
    <s v="New"/>
    <x v="1"/>
    <s v="Trekking Poles"/>
    <n v="1"/>
    <n v="71.040000000000006"/>
    <n v="0.1"/>
    <n v="31.59"/>
    <x v="2292"/>
    <n v="31.59"/>
    <n v="32.346000000000004"/>
    <n v="0.50591216216216217"/>
  </r>
  <r>
    <n v="3581"/>
    <d v="2026-11-15T00:00:00"/>
    <n v="2026"/>
    <x v="10"/>
    <x v="3"/>
    <x v="3"/>
    <x v="4"/>
    <x v="3"/>
    <s v="Business"/>
    <x v="1"/>
    <s v="Trail Boots"/>
    <n v="2"/>
    <n v="141.21"/>
    <n v="0.1"/>
    <n v="78.31"/>
    <x v="2293"/>
    <n v="156.62"/>
    <n v="97.558000000000021"/>
    <n v="0.38381763960688969"/>
  </r>
  <r>
    <n v="4528"/>
    <d v="2026-11-15T00:00:00"/>
    <n v="2026"/>
    <x v="10"/>
    <x v="3"/>
    <x v="0"/>
    <x v="15"/>
    <x v="3"/>
    <s v="New"/>
    <x v="1"/>
    <s v="Trail Boots"/>
    <n v="2"/>
    <n v="141.63999999999999"/>
    <n v="0.15"/>
    <n v="80.349999999999994"/>
    <x v="2294"/>
    <n v="160.69999999999999"/>
    <n v="80.087999999999994"/>
    <n v="0.33260793727262156"/>
  </r>
  <r>
    <n v="4633"/>
    <d v="2026-11-15T00:00:00"/>
    <n v="2026"/>
    <x v="10"/>
    <x v="3"/>
    <x v="2"/>
    <x v="10"/>
    <x v="0"/>
    <s v="Returning"/>
    <x v="1"/>
    <s v="Trekking Poles"/>
    <n v="1"/>
    <n v="71.78"/>
    <n v="0.15"/>
    <n v="32.869999999999997"/>
    <x v="2295"/>
    <n v="32.869999999999997"/>
    <n v="28.143000000000001"/>
    <n v="0.46126235392457349"/>
  </r>
  <r>
    <n v="5195"/>
    <d v="2026-11-15T00:00:00"/>
    <n v="2026"/>
    <x v="10"/>
    <x v="3"/>
    <x v="2"/>
    <x v="16"/>
    <x v="0"/>
    <s v="Business"/>
    <x v="1"/>
    <s v="Summit Backpack 45L"/>
    <n v="3"/>
    <n v="153.88999999999999"/>
    <n v="0.1"/>
    <n v="80.36"/>
    <x v="2296"/>
    <n v="241.07999999999998"/>
    <n v="174.423"/>
    <n v="0.41978758276113531"/>
  </r>
  <r>
    <n v="2778"/>
    <d v="2026-11-16T00:00:00"/>
    <n v="2026"/>
    <x v="10"/>
    <x v="3"/>
    <x v="3"/>
    <x v="4"/>
    <x v="3"/>
    <s v="Returning"/>
    <x v="1"/>
    <s v="Trail Boots"/>
    <n v="1"/>
    <n v="145.4"/>
    <n v="0.1"/>
    <n v="77.66"/>
    <x v="2297"/>
    <n v="77.66"/>
    <n v="53.200000000000017"/>
    <n v="0.40654134189209851"/>
  </r>
  <r>
    <n v="341"/>
    <d v="2026-11-17T00:00:00"/>
    <n v="2026"/>
    <x v="10"/>
    <x v="3"/>
    <x v="3"/>
    <x v="8"/>
    <x v="0"/>
    <s v="Returning"/>
    <x v="2"/>
    <s v="Carry-On Duffel"/>
    <n v="1"/>
    <n v="132.94999999999999"/>
    <n v="0.05"/>
    <n v="65.36"/>
    <x v="2298"/>
    <n v="65.36"/>
    <n v="60.942499999999981"/>
    <n v="0.48251222264009019"/>
  </r>
  <r>
    <n v="374"/>
    <d v="2026-11-17T00:00:00"/>
    <n v="2026"/>
    <x v="10"/>
    <x v="3"/>
    <x v="3"/>
    <x v="7"/>
    <x v="2"/>
    <s v="Returning"/>
    <x v="4"/>
    <s v="Training Mat"/>
    <n v="1"/>
    <n v="51.34"/>
    <n v="0.15"/>
    <n v="21.37"/>
    <x v="2299"/>
    <n v="21.37"/>
    <n v="22.269000000000002"/>
    <n v="0.5103004193496643"/>
  </r>
  <r>
    <n v="598"/>
    <d v="2026-11-17T00:00:00"/>
    <n v="2026"/>
    <x v="10"/>
    <x v="3"/>
    <x v="0"/>
    <x v="0"/>
    <x v="0"/>
    <s v="New"/>
    <x v="0"/>
    <s v="Trail Bike Light"/>
    <n v="1"/>
    <n v="49.98"/>
    <n v="0.1"/>
    <n v="22.25"/>
    <x v="2300"/>
    <n v="22.25"/>
    <n v="22.731999999999999"/>
    <n v="0.50535769863500957"/>
  </r>
  <r>
    <n v="690"/>
    <d v="2026-11-17T00:00:00"/>
    <n v="2026"/>
    <x v="10"/>
    <x v="3"/>
    <x v="3"/>
    <x v="8"/>
    <x v="0"/>
    <s v="Returning"/>
    <x v="2"/>
    <s v="Travel Backpack 35L"/>
    <n v="2"/>
    <n v="168.08"/>
    <n v="0.1"/>
    <n v="87.63"/>
    <x v="2301"/>
    <n v="175.26"/>
    <n v="127.28400000000005"/>
    <n v="0.42071235919403471"/>
  </r>
  <r>
    <n v="1296"/>
    <d v="2026-11-17T00:00:00"/>
    <n v="2026"/>
    <x v="10"/>
    <x v="3"/>
    <x v="3"/>
    <x v="13"/>
    <x v="0"/>
    <s v="New"/>
    <x v="3"/>
    <s v="Trail Tent 2P"/>
    <n v="1"/>
    <n v="191.85"/>
    <n v="0.15"/>
    <n v="104.41"/>
    <x v="2302"/>
    <n v="104.41"/>
    <n v="58.662499999999994"/>
    <n v="0.35973263425776875"/>
  </r>
  <r>
    <n v="1585"/>
    <d v="2026-11-17T00:00:00"/>
    <n v="2026"/>
    <x v="10"/>
    <x v="3"/>
    <x v="1"/>
    <x v="14"/>
    <x v="2"/>
    <s v="Returning"/>
    <x v="1"/>
    <s v="Hiking Daypack 20L"/>
    <n v="4"/>
    <n v="93.99"/>
    <n v="0.1"/>
    <n v="44.07"/>
    <x v="2303"/>
    <n v="176.28"/>
    <n v="162.08399999999997"/>
    <n v="0.47902259105578604"/>
  </r>
  <r>
    <n v="2194"/>
    <d v="2026-11-17T00:00:00"/>
    <n v="2026"/>
    <x v="10"/>
    <x v="3"/>
    <x v="3"/>
    <x v="13"/>
    <x v="0"/>
    <s v="Returning"/>
    <x v="2"/>
    <s v="Insulated Bottle"/>
    <n v="4"/>
    <n v="36.57"/>
    <n v="0.05"/>
    <n v="13.35"/>
    <x v="2304"/>
    <n v="53.4"/>
    <n v="85.566000000000003"/>
    <n v="0.61573334484694098"/>
  </r>
  <r>
    <n v="2221"/>
    <d v="2026-11-17T00:00:00"/>
    <n v="2026"/>
    <x v="10"/>
    <x v="3"/>
    <x v="1"/>
    <x v="12"/>
    <x v="3"/>
    <s v="Returning"/>
    <x v="0"/>
    <s v="Compact Repair Kit"/>
    <n v="1"/>
    <n v="39.81"/>
    <n v="0.05"/>
    <n v="16.25"/>
    <x v="2305"/>
    <n v="16.25"/>
    <n v="21.569499999999998"/>
    <n v="0.57032747656632155"/>
  </r>
  <r>
    <n v="3836"/>
    <d v="2026-11-17T00:00:00"/>
    <n v="2026"/>
    <x v="10"/>
    <x v="3"/>
    <x v="3"/>
    <x v="4"/>
    <x v="2"/>
    <s v="Returning"/>
    <x v="1"/>
    <s v="Hiking Daypack 20L"/>
    <n v="1"/>
    <n v="91.43"/>
    <n v="0.1"/>
    <n v="45.06"/>
    <x v="2306"/>
    <n v="45.06"/>
    <n v="37.227000000000004"/>
    <n v="0.45240438951474715"/>
  </r>
  <r>
    <n v="4437"/>
    <d v="2026-11-17T00:00:00"/>
    <n v="2026"/>
    <x v="10"/>
    <x v="3"/>
    <x v="2"/>
    <x v="2"/>
    <x v="0"/>
    <s v="Returning"/>
    <x v="4"/>
    <s v="Weighted Vest"/>
    <n v="1"/>
    <n v="122.64"/>
    <n v="0"/>
    <n v="68.58"/>
    <x v="2307"/>
    <n v="68.58"/>
    <n v="54.06"/>
    <n v="0.44080234833659493"/>
  </r>
  <r>
    <n v="4735"/>
    <d v="2026-11-17T00:00:00"/>
    <n v="2026"/>
    <x v="10"/>
    <x v="3"/>
    <x v="1"/>
    <x v="12"/>
    <x v="0"/>
    <s v="Business"/>
    <x v="0"/>
    <s v="Commuter Helmet"/>
    <n v="1"/>
    <n v="80.959999999999994"/>
    <n v="0.1"/>
    <n v="43.86"/>
    <x v="2308"/>
    <n v="43.86"/>
    <n v="29.003999999999991"/>
    <n v="0.39805665349143604"/>
  </r>
  <r>
    <n v="554"/>
    <d v="2026-11-18T00:00:00"/>
    <n v="2026"/>
    <x v="10"/>
    <x v="3"/>
    <x v="2"/>
    <x v="5"/>
    <x v="3"/>
    <s v="Business"/>
    <x v="4"/>
    <s v="Recovery Roller"/>
    <n v="1"/>
    <n v="36.380000000000003"/>
    <n v="0.05"/>
    <n v="14.06"/>
    <x v="1660"/>
    <n v="14.06"/>
    <n v="20.500999999999998"/>
    <n v="0.59318306761957118"/>
  </r>
  <r>
    <n v="1205"/>
    <d v="2026-11-18T00:00:00"/>
    <n v="2026"/>
    <x v="10"/>
    <x v="3"/>
    <x v="3"/>
    <x v="13"/>
    <x v="0"/>
    <s v="Returning"/>
    <x v="0"/>
    <s v="Cycling Pack 12L"/>
    <n v="2"/>
    <n v="100.72"/>
    <n v="0.1"/>
    <n v="51.68"/>
    <x v="2309"/>
    <n v="103.36"/>
    <n v="77.935999999999993"/>
    <n v="0.42988262289294854"/>
  </r>
  <r>
    <n v="1979"/>
    <d v="2026-11-18T00:00:00"/>
    <n v="2026"/>
    <x v="10"/>
    <x v="3"/>
    <x v="1"/>
    <x v="11"/>
    <x v="2"/>
    <s v="Returning"/>
    <x v="3"/>
    <s v="Compact Sleeping Bag"/>
    <n v="3"/>
    <n v="120.29"/>
    <n v="0"/>
    <n v="62.04"/>
    <x v="2310"/>
    <n v="186.12"/>
    <n v="174.75"/>
    <n v="0.48424640452240419"/>
  </r>
  <r>
    <n v="2151"/>
    <d v="2026-11-18T00:00:00"/>
    <n v="2026"/>
    <x v="10"/>
    <x v="3"/>
    <x v="1"/>
    <x v="1"/>
    <x v="0"/>
    <s v="New"/>
    <x v="3"/>
    <s v="Compact Sleeping Bag"/>
    <n v="2"/>
    <n v="124.18"/>
    <n v="0.15"/>
    <n v="60.72"/>
    <x v="2311"/>
    <n v="121.44"/>
    <n v="89.665999999999997"/>
    <n v="0.42474396748552862"/>
  </r>
  <r>
    <n v="2730"/>
    <d v="2026-11-18T00:00:00"/>
    <n v="2026"/>
    <x v="10"/>
    <x v="3"/>
    <x v="0"/>
    <x v="0"/>
    <x v="0"/>
    <s v="Returning"/>
    <x v="1"/>
    <s v="Summit Backpack 45L"/>
    <n v="3"/>
    <n v="154.07"/>
    <n v="0.05"/>
    <n v="77.73"/>
    <x v="2312"/>
    <n v="233.19"/>
    <n v="205.90949999999998"/>
    <n v="0.46893585622393102"/>
  </r>
  <r>
    <n v="2779"/>
    <d v="2026-11-18T00:00:00"/>
    <n v="2026"/>
    <x v="10"/>
    <x v="3"/>
    <x v="0"/>
    <x v="15"/>
    <x v="1"/>
    <s v="Business"/>
    <x v="4"/>
    <s v="Weighted Vest"/>
    <n v="4"/>
    <n v="123.4"/>
    <n v="0.05"/>
    <n v="70.930000000000007"/>
    <x v="2313"/>
    <n v="283.72000000000003"/>
    <n v="185.2"/>
    <n v="0.3949500980977565"/>
  </r>
  <r>
    <n v="2853"/>
    <d v="2026-11-18T00:00:00"/>
    <n v="2026"/>
    <x v="10"/>
    <x v="3"/>
    <x v="2"/>
    <x v="3"/>
    <x v="0"/>
    <s v="New"/>
    <x v="0"/>
    <s v="Cycling Pack 12L"/>
    <n v="1"/>
    <n v="104.64"/>
    <n v="0"/>
    <n v="50.79"/>
    <x v="2314"/>
    <n v="50.79"/>
    <n v="53.85"/>
    <n v="0.51462155963302758"/>
  </r>
  <r>
    <n v="3825"/>
    <d v="2026-11-18T00:00:00"/>
    <n v="2026"/>
    <x v="10"/>
    <x v="3"/>
    <x v="3"/>
    <x v="8"/>
    <x v="0"/>
    <s v="New"/>
    <x v="2"/>
    <s v="Packing Cube Set"/>
    <n v="2"/>
    <n v="46.44"/>
    <n v="0.1"/>
    <n v="18.190000000000001"/>
    <x v="2315"/>
    <n v="36.380000000000003"/>
    <n v="47.211999999999996"/>
    <n v="0.56479088908029473"/>
  </r>
  <r>
    <n v="4808"/>
    <d v="2026-11-18T00:00:00"/>
    <n v="2026"/>
    <x v="10"/>
    <x v="3"/>
    <x v="2"/>
    <x v="16"/>
    <x v="0"/>
    <s v="New"/>
    <x v="3"/>
    <s v="Portable Camp Stove"/>
    <n v="2"/>
    <n v="81.67"/>
    <n v="0.05"/>
    <n v="40.43"/>
    <x v="2316"/>
    <n v="80.86"/>
    <n v="74.313000000000002"/>
    <n v="0.4789041908063903"/>
  </r>
  <r>
    <n v="5131"/>
    <d v="2026-11-18T00:00:00"/>
    <n v="2026"/>
    <x v="10"/>
    <x v="3"/>
    <x v="3"/>
    <x v="8"/>
    <x v="2"/>
    <s v="New"/>
    <x v="1"/>
    <s v="Trekking Poles"/>
    <n v="3"/>
    <n v="70.599999999999994"/>
    <n v="0.05"/>
    <n v="32.68"/>
    <x v="2317"/>
    <n v="98.039999999999992"/>
    <n v="103.16999999999999"/>
    <n v="0.5127478753541076"/>
  </r>
  <r>
    <n v="1502"/>
    <d v="2026-11-19T00:00:00"/>
    <n v="2026"/>
    <x v="10"/>
    <x v="3"/>
    <x v="3"/>
    <x v="7"/>
    <x v="3"/>
    <s v="New"/>
    <x v="4"/>
    <s v="Recovery Roller"/>
    <n v="1"/>
    <n v="35.770000000000003"/>
    <n v="0.15"/>
    <n v="13.69"/>
    <x v="2318"/>
    <n v="13.69"/>
    <n v="16.714500000000001"/>
    <n v="0.54973770330049831"/>
  </r>
  <r>
    <n v="2470"/>
    <d v="2026-11-19T00:00:00"/>
    <n v="2026"/>
    <x v="10"/>
    <x v="3"/>
    <x v="1"/>
    <x v="6"/>
    <x v="2"/>
    <s v="Business"/>
    <x v="1"/>
    <s v="Hiking Daypack 20L"/>
    <n v="1"/>
    <n v="92.13"/>
    <n v="0.15"/>
    <n v="45.85"/>
    <x v="2319"/>
    <n v="45.85"/>
    <n v="32.460499999999989"/>
    <n v="0.41451018701195874"/>
  </r>
  <r>
    <n v="3452"/>
    <d v="2026-11-19T00:00:00"/>
    <n v="2026"/>
    <x v="10"/>
    <x v="3"/>
    <x v="1"/>
    <x v="12"/>
    <x v="0"/>
    <s v="Returning"/>
    <x v="1"/>
    <s v="Summit Backpack 45L"/>
    <n v="5"/>
    <n v="151.09"/>
    <n v="0.05"/>
    <n v="79.33"/>
    <x v="2320"/>
    <n v="396.65"/>
    <n v="321.02750000000003"/>
    <n v="0.44731442744129507"/>
  </r>
  <r>
    <n v="4207"/>
    <d v="2026-11-19T00:00:00"/>
    <n v="2026"/>
    <x v="10"/>
    <x v="3"/>
    <x v="1"/>
    <x v="12"/>
    <x v="0"/>
    <s v="New"/>
    <x v="0"/>
    <s v="Cycling Pack 12L"/>
    <n v="2"/>
    <n v="103.99"/>
    <n v="0"/>
    <n v="50.36"/>
    <x v="2321"/>
    <n v="100.72"/>
    <n v="107.25999999999999"/>
    <n v="0.51572266564092695"/>
  </r>
  <r>
    <n v="695"/>
    <d v="2026-11-20T00:00:00"/>
    <n v="2026"/>
    <x v="10"/>
    <x v="3"/>
    <x v="2"/>
    <x v="3"/>
    <x v="0"/>
    <s v="Returning"/>
    <x v="2"/>
    <s v="Insulated Bottle"/>
    <n v="1"/>
    <n v="36.909999999999997"/>
    <n v="0.1"/>
    <n v="13.43"/>
    <x v="2322"/>
    <n v="13.43"/>
    <n v="19.789000000000001"/>
    <n v="0.59571329660736327"/>
  </r>
  <r>
    <n v="1127"/>
    <d v="2026-11-20T00:00:00"/>
    <n v="2026"/>
    <x v="10"/>
    <x v="3"/>
    <x v="0"/>
    <x v="0"/>
    <x v="3"/>
    <s v="New"/>
    <x v="0"/>
    <s v="Commuter Helmet"/>
    <n v="2"/>
    <n v="81.02"/>
    <n v="0"/>
    <n v="43.22"/>
    <x v="2323"/>
    <n v="86.44"/>
    <n v="75.599999999999994"/>
    <n v="0.46655146877314241"/>
  </r>
  <r>
    <n v="1174"/>
    <d v="2026-11-20T00:00:00"/>
    <n v="2026"/>
    <x v="10"/>
    <x v="3"/>
    <x v="0"/>
    <x v="0"/>
    <x v="3"/>
    <s v="New"/>
    <x v="2"/>
    <s v="Travel Backpack 35L"/>
    <n v="3"/>
    <n v="164.36"/>
    <n v="0.05"/>
    <n v="88.7"/>
    <x v="2324"/>
    <n v="266.10000000000002"/>
    <n v="202.32600000000002"/>
    <n v="0.43192734818306416"/>
  </r>
  <r>
    <n v="3968"/>
    <d v="2026-11-20T00:00:00"/>
    <n v="2026"/>
    <x v="10"/>
    <x v="3"/>
    <x v="1"/>
    <x v="11"/>
    <x v="1"/>
    <s v="Business"/>
    <x v="4"/>
    <s v="Training Mat"/>
    <n v="5"/>
    <n v="51.36"/>
    <n v="0.1"/>
    <n v="22.45"/>
    <x v="2325"/>
    <n v="112.25"/>
    <n v="118.87"/>
    <n v="0.51432156455520939"/>
  </r>
  <r>
    <n v="4049"/>
    <d v="2026-11-20T00:00:00"/>
    <n v="2026"/>
    <x v="10"/>
    <x v="3"/>
    <x v="2"/>
    <x v="16"/>
    <x v="3"/>
    <s v="Returning"/>
    <x v="2"/>
    <s v="Insulated Bottle"/>
    <n v="1"/>
    <n v="36.590000000000003"/>
    <n v="0"/>
    <n v="13.73"/>
    <x v="1990"/>
    <n v="13.73"/>
    <n v="22.860000000000003"/>
    <n v="0.62476086362394101"/>
  </r>
  <r>
    <n v="3"/>
    <d v="2026-11-21T00:00:00"/>
    <n v="2026"/>
    <x v="10"/>
    <x v="3"/>
    <x v="3"/>
    <x v="7"/>
    <x v="2"/>
    <s v="Returning"/>
    <x v="3"/>
    <s v="Compact Sleeping Bag"/>
    <n v="5"/>
    <n v="122.33"/>
    <n v="0.15"/>
    <n v="58.98"/>
    <x v="2326"/>
    <n v="294.89999999999998"/>
    <n v="225.00249999999994"/>
    <n v="0.43277826130861069"/>
  </r>
  <r>
    <n v="1603"/>
    <d v="2026-11-21T00:00:00"/>
    <n v="2026"/>
    <x v="10"/>
    <x v="3"/>
    <x v="3"/>
    <x v="8"/>
    <x v="0"/>
    <s v="Returning"/>
    <x v="3"/>
    <s v="Portable Camp Stove"/>
    <n v="1"/>
    <n v="83.49"/>
    <n v="0.05"/>
    <n v="39.659999999999997"/>
    <x v="2327"/>
    <n v="39.659999999999997"/>
    <n v="39.655499999999989"/>
    <n v="0.49997163227868446"/>
  </r>
  <r>
    <n v="2073"/>
    <d v="2026-11-21T00:00:00"/>
    <n v="2026"/>
    <x v="10"/>
    <x v="3"/>
    <x v="1"/>
    <x v="12"/>
    <x v="0"/>
    <s v="New"/>
    <x v="0"/>
    <s v="Trail Bike Light"/>
    <n v="2"/>
    <n v="51.48"/>
    <n v="0.1"/>
    <n v="22.51"/>
    <x v="2328"/>
    <n v="45.02"/>
    <n v="47.643999999999998"/>
    <n v="0.51415868082534744"/>
  </r>
  <r>
    <n v="2487"/>
    <d v="2026-11-21T00:00:00"/>
    <n v="2026"/>
    <x v="10"/>
    <x v="3"/>
    <x v="2"/>
    <x v="2"/>
    <x v="3"/>
    <s v="New"/>
    <x v="3"/>
    <s v="Compact Sleeping Bag"/>
    <n v="1"/>
    <n v="123.43"/>
    <n v="0.15"/>
    <n v="60.8"/>
    <x v="2329"/>
    <n v="60.8"/>
    <n v="44.115500000000011"/>
    <n v="0.42048601017008935"/>
  </r>
  <r>
    <n v="3407"/>
    <d v="2026-11-21T00:00:00"/>
    <n v="2026"/>
    <x v="10"/>
    <x v="3"/>
    <x v="3"/>
    <x v="7"/>
    <x v="0"/>
    <s v="New"/>
    <x v="2"/>
    <s v="Travel Backpack 35L"/>
    <n v="1"/>
    <n v="164.85"/>
    <n v="0.1"/>
    <n v="89.4"/>
    <x v="2330"/>
    <n v="89.4"/>
    <n v="58.965000000000003"/>
    <n v="0.39743200889697705"/>
  </r>
  <r>
    <n v="4052"/>
    <d v="2026-11-21T00:00:00"/>
    <n v="2026"/>
    <x v="10"/>
    <x v="3"/>
    <x v="0"/>
    <x v="0"/>
    <x v="0"/>
    <s v="New"/>
    <x v="2"/>
    <s v="Packing Cube Set"/>
    <n v="1"/>
    <n v="46.82"/>
    <n v="0.2"/>
    <n v="18.27"/>
    <x v="2331"/>
    <n v="18.27"/>
    <n v="19.186000000000003"/>
    <n v="0.51222768047842804"/>
  </r>
  <r>
    <n v="119"/>
    <d v="2026-11-22T00:00:00"/>
    <n v="2026"/>
    <x v="10"/>
    <x v="3"/>
    <x v="0"/>
    <x v="9"/>
    <x v="0"/>
    <s v="New"/>
    <x v="4"/>
    <s v="Resistance Band Set"/>
    <n v="1"/>
    <n v="41.16"/>
    <n v="0.1"/>
    <n v="14.82"/>
    <x v="2332"/>
    <n v="14.82"/>
    <n v="22.223999999999997"/>
    <n v="0.59993521218011014"/>
  </r>
  <r>
    <n v="298"/>
    <d v="2026-11-22T00:00:00"/>
    <n v="2026"/>
    <x v="10"/>
    <x v="3"/>
    <x v="1"/>
    <x v="12"/>
    <x v="3"/>
    <s v="New"/>
    <x v="3"/>
    <s v="Trail Tent 2P"/>
    <n v="1"/>
    <n v="196.08"/>
    <n v="0.1"/>
    <n v="104.19"/>
    <x v="2333"/>
    <n v="104.19"/>
    <n v="72.282000000000011"/>
    <n v="0.40959472324221408"/>
  </r>
  <r>
    <n v="419"/>
    <d v="2026-11-22T00:00:00"/>
    <n v="2026"/>
    <x v="10"/>
    <x v="3"/>
    <x v="3"/>
    <x v="8"/>
    <x v="2"/>
    <s v="New"/>
    <x v="3"/>
    <s v="Trail Tent 2P"/>
    <n v="1"/>
    <n v="192.62"/>
    <n v="0.1"/>
    <n v="105.97"/>
    <x v="2334"/>
    <n v="105.97"/>
    <n v="67.388000000000005"/>
    <n v="0.38872160500236508"/>
  </r>
  <r>
    <n v="1181"/>
    <d v="2026-11-22T00:00:00"/>
    <n v="2026"/>
    <x v="10"/>
    <x v="3"/>
    <x v="1"/>
    <x v="12"/>
    <x v="3"/>
    <s v="New"/>
    <x v="0"/>
    <s v="Cycling Pack 12L"/>
    <n v="2"/>
    <n v="102.87"/>
    <n v="0.05"/>
    <n v="51.69"/>
    <x v="2335"/>
    <n v="103.38"/>
    <n v="92.073000000000008"/>
    <n v="0.4710748875688785"/>
  </r>
  <r>
    <n v="1924"/>
    <d v="2026-11-22T00:00:00"/>
    <n v="2026"/>
    <x v="10"/>
    <x v="3"/>
    <x v="0"/>
    <x v="15"/>
    <x v="0"/>
    <s v="New"/>
    <x v="0"/>
    <s v="Trail Bike Light"/>
    <n v="3"/>
    <n v="50.99"/>
    <n v="0.2"/>
    <n v="22.53"/>
    <x v="2336"/>
    <n v="67.59"/>
    <n v="54.786000000000001"/>
    <n v="0.44768582074916652"/>
  </r>
  <r>
    <n v="3829"/>
    <d v="2026-11-22T00:00:00"/>
    <n v="2026"/>
    <x v="10"/>
    <x v="3"/>
    <x v="1"/>
    <x v="12"/>
    <x v="2"/>
    <s v="New"/>
    <x v="0"/>
    <s v="Compact Repair Kit"/>
    <n v="1"/>
    <n v="39.94"/>
    <n v="0.1"/>
    <n v="16.89"/>
    <x v="2337"/>
    <n v="16.89"/>
    <n v="19.055999999999997"/>
    <n v="0.53012852612251704"/>
  </r>
  <r>
    <n v="5065"/>
    <d v="2026-11-22T00:00:00"/>
    <n v="2026"/>
    <x v="10"/>
    <x v="3"/>
    <x v="3"/>
    <x v="8"/>
    <x v="0"/>
    <s v="New"/>
    <x v="2"/>
    <s v="Travel Backpack 35L"/>
    <n v="2"/>
    <n v="166.15"/>
    <n v="0"/>
    <n v="86.42"/>
    <x v="2338"/>
    <n v="172.84"/>
    <n v="159.46"/>
    <n v="0.47986758952753539"/>
  </r>
  <r>
    <n v="5146"/>
    <d v="2026-11-22T00:00:00"/>
    <n v="2026"/>
    <x v="10"/>
    <x v="3"/>
    <x v="1"/>
    <x v="6"/>
    <x v="0"/>
    <s v="New"/>
    <x v="4"/>
    <s v="Recovery Roller"/>
    <n v="1"/>
    <n v="35.79"/>
    <n v="0.1"/>
    <n v="14.17"/>
    <x v="2339"/>
    <n v="14.17"/>
    <n v="18.040999999999997"/>
    <n v="0.56008816863804278"/>
  </r>
  <r>
    <n v="320"/>
    <d v="2026-11-23T00:00:00"/>
    <n v="2026"/>
    <x v="10"/>
    <x v="3"/>
    <x v="2"/>
    <x v="2"/>
    <x v="0"/>
    <s v="New"/>
    <x v="3"/>
    <s v="Trail Tent 2P"/>
    <n v="5"/>
    <n v="196.53"/>
    <n v="0.15"/>
    <n v="105.01"/>
    <x v="2340"/>
    <n v="525.05000000000007"/>
    <n v="310.20249999999987"/>
    <n v="0.37138769414039452"/>
  </r>
  <r>
    <n v="1250"/>
    <d v="2026-11-23T00:00:00"/>
    <n v="2026"/>
    <x v="10"/>
    <x v="3"/>
    <x v="1"/>
    <x v="12"/>
    <x v="0"/>
    <s v="New"/>
    <x v="2"/>
    <s v="Insulated Bottle"/>
    <n v="6"/>
    <n v="36.35"/>
    <n v="0"/>
    <n v="13.24"/>
    <x v="2341"/>
    <n v="79.44"/>
    <n v="138.66000000000003"/>
    <n v="0.63576341127922975"/>
  </r>
  <r>
    <n v="2584"/>
    <d v="2026-11-23T00:00:00"/>
    <n v="2026"/>
    <x v="10"/>
    <x v="3"/>
    <x v="1"/>
    <x v="6"/>
    <x v="1"/>
    <s v="Returning"/>
    <x v="3"/>
    <s v="Trail Tent 2P"/>
    <n v="15"/>
    <n v="192.23"/>
    <n v="0.15"/>
    <n v="106.34"/>
    <x v="2342"/>
    <n v="1595.1000000000001"/>
    <n v="855.83249999999975"/>
    <n v="0.34918648310387979"/>
  </r>
  <r>
    <n v="2717"/>
    <d v="2026-11-23T00:00:00"/>
    <n v="2026"/>
    <x v="10"/>
    <x v="3"/>
    <x v="1"/>
    <x v="12"/>
    <x v="0"/>
    <s v="New"/>
    <x v="2"/>
    <s v="Travel Backpack 35L"/>
    <n v="2"/>
    <n v="167.9"/>
    <n v="0.15"/>
    <n v="89.55"/>
    <x v="2343"/>
    <n v="179.1"/>
    <n v="106.33000000000001"/>
    <n v="0.37252566303471957"/>
  </r>
  <r>
    <n v="2737"/>
    <d v="2026-11-23T00:00:00"/>
    <n v="2026"/>
    <x v="10"/>
    <x v="3"/>
    <x v="1"/>
    <x v="6"/>
    <x v="0"/>
    <s v="Business"/>
    <x v="3"/>
    <s v="Portable Camp Stove"/>
    <n v="2"/>
    <n v="80.709999999999994"/>
    <n v="0.1"/>
    <n v="39.33"/>
    <x v="2344"/>
    <n v="78.66"/>
    <n v="66.617999999999995"/>
    <n v="0.45855532152149669"/>
  </r>
  <r>
    <n v="3021"/>
    <d v="2026-11-23T00:00:00"/>
    <n v="2026"/>
    <x v="10"/>
    <x v="3"/>
    <x v="0"/>
    <x v="15"/>
    <x v="0"/>
    <s v="Business"/>
    <x v="1"/>
    <s v="Trekking Poles"/>
    <n v="1"/>
    <n v="71.66"/>
    <n v="0.2"/>
    <n v="31.83"/>
    <x v="2345"/>
    <n v="31.83"/>
    <n v="25.498000000000005"/>
    <n v="0.44477393245883345"/>
  </r>
  <r>
    <n v="5199"/>
    <d v="2026-11-23T00:00:00"/>
    <n v="2026"/>
    <x v="10"/>
    <x v="3"/>
    <x v="2"/>
    <x v="3"/>
    <x v="0"/>
    <s v="Returning"/>
    <x v="3"/>
    <s v="Compact Sleeping Bag"/>
    <n v="5"/>
    <n v="125.23"/>
    <n v="0.05"/>
    <n v="59.84"/>
    <x v="2346"/>
    <n v="299.20000000000005"/>
    <n v="295.64249999999993"/>
    <n v="0.49700971265503041"/>
  </r>
  <r>
    <n v="1202"/>
    <d v="2026-11-24T00:00:00"/>
    <n v="2026"/>
    <x v="10"/>
    <x v="3"/>
    <x v="0"/>
    <x v="15"/>
    <x v="3"/>
    <s v="Returning"/>
    <x v="1"/>
    <s v="Hiking Daypack 20L"/>
    <n v="2"/>
    <n v="91.33"/>
    <n v="0.15"/>
    <n v="45.45"/>
    <x v="2347"/>
    <n v="90.9"/>
    <n v="64.36099999999999"/>
    <n v="0.41453423589954974"/>
  </r>
  <r>
    <n v="1365"/>
    <d v="2026-11-24T00:00:00"/>
    <n v="2026"/>
    <x v="10"/>
    <x v="3"/>
    <x v="0"/>
    <x v="0"/>
    <x v="3"/>
    <s v="New"/>
    <x v="1"/>
    <s v="Summit Backpack 45L"/>
    <n v="4"/>
    <n v="155.91"/>
    <n v="0"/>
    <n v="79.91"/>
    <x v="2348"/>
    <n v="319.64"/>
    <n v="304"/>
    <n v="0.48746071451478418"/>
  </r>
  <r>
    <n v="2575"/>
    <d v="2026-11-24T00:00:00"/>
    <n v="2026"/>
    <x v="10"/>
    <x v="3"/>
    <x v="2"/>
    <x v="10"/>
    <x v="2"/>
    <s v="Returning"/>
    <x v="4"/>
    <s v="Resistance Band Set"/>
    <n v="1"/>
    <n v="39.42"/>
    <n v="0"/>
    <n v="14.63"/>
    <x v="747"/>
    <n v="14.63"/>
    <n v="24.79"/>
    <n v="0.62886859462201927"/>
  </r>
  <r>
    <n v="2673"/>
    <d v="2026-11-24T00:00:00"/>
    <n v="2026"/>
    <x v="10"/>
    <x v="3"/>
    <x v="2"/>
    <x v="2"/>
    <x v="0"/>
    <s v="Returning"/>
    <x v="0"/>
    <s v="Trail Bike Light"/>
    <n v="2"/>
    <n v="51.56"/>
    <n v="0.05"/>
    <n v="22.7"/>
    <x v="28"/>
    <n v="45.4"/>
    <n v="52.564"/>
    <n v="0.5365644522477645"/>
  </r>
  <r>
    <n v="4145"/>
    <d v="2026-11-24T00:00:00"/>
    <n v="2026"/>
    <x v="10"/>
    <x v="3"/>
    <x v="0"/>
    <x v="0"/>
    <x v="0"/>
    <s v="Returning"/>
    <x v="3"/>
    <s v="Compact Sleeping Bag"/>
    <n v="1"/>
    <n v="120.49"/>
    <n v="0.15"/>
    <n v="61.22"/>
    <x v="2349"/>
    <n v="61.22"/>
    <n v="41.1965"/>
    <n v="0.40224475548373556"/>
  </r>
  <r>
    <n v="4610"/>
    <d v="2026-11-24T00:00:00"/>
    <n v="2026"/>
    <x v="10"/>
    <x v="3"/>
    <x v="2"/>
    <x v="16"/>
    <x v="2"/>
    <s v="Returning"/>
    <x v="1"/>
    <s v="Summit Backpack 45L"/>
    <n v="2"/>
    <n v="153.96"/>
    <n v="0"/>
    <n v="79.33"/>
    <x v="2350"/>
    <n v="158.66"/>
    <n v="149.26000000000002"/>
    <n v="0.48473629514159527"/>
  </r>
  <r>
    <n v="4721"/>
    <d v="2026-11-24T00:00:00"/>
    <n v="2026"/>
    <x v="10"/>
    <x v="3"/>
    <x v="2"/>
    <x v="16"/>
    <x v="2"/>
    <s v="New"/>
    <x v="0"/>
    <s v="Compact Repair Kit"/>
    <n v="1"/>
    <n v="39.85"/>
    <n v="0"/>
    <n v="16.3"/>
    <x v="2351"/>
    <n v="16.3"/>
    <n v="23.55"/>
    <n v="0.59096612296110418"/>
  </r>
  <r>
    <n v="324"/>
    <d v="2026-11-25T00:00:00"/>
    <n v="2026"/>
    <x v="10"/>
    <x v="3"/>
    <x v="3"/>
    <x v="13"/>
    <x v="3"/>
    <s v="Returning"/>
    <x v="0"/>
    <s v="Cycling Pack 12L"/>
    <n v="2"/>
    <n v="103.88"/>
    <n v="0.15"/>
    <n v="49.26"/>
    <x v="2352"/>
    <n v="98.52"/>
    <n v="78.075999999999979"/>
    <n v="0.44211646922920106"/>
  </r>
  <r>
    <n v="559"/>
    <d v="2026-11-25T00:00:00"/>
    <n v="2026"/>
    <x v="10"/>
    <x v="3"/>
    <x v="3"/>
    <x v="7"/>
    <x v="0"/>
    <s v="Returning"/>
    <x v="2"/>
    <s v="Carry-On Duffel"/>
    <n v="2"/>
    <n v="134.19"/>
    <n v="0.1"/>
    <n v="65.39"/>
    <x v="2353"/>
    <n v="130.78"/>
    <n v="110.762"/>
    <n v="0.45856207202060095"/>
  </r>
  <r>
    <n v="1108"/>
    <d v="2026-11-25T00:00:00"/>
    <n v="2026"/>
    <x v="10"/>
    <x v="3"/>
    <x v="1"/>
    <x v="1"/>
    <x v="3"/>
    <s v="New"/>
    <x v="2"/>
    <s v="Insulated Bottle"/>
    <n v="1"/>
    <n v="37.06"/>
    <n v="0.1"/>
    <n v="13.18"/>
    <x v="2354"/>
    <n v="13.18"/>
    <n v="20.174000000000007"/>
    <n v="0.6048449961024166"/>
  </r>
  <r>
    <n v="1344"/>
    <d v="2026-11-25T00:00:00"/>
    <n v="2026"/>
    <x v="10"/>
    <x v="3"/>
    <x v="2"/>
    <x v="10"/>
    <x v="0"/>
    <s v="New"/>
    <x v="2"/>
    <s v="Carry-On Duffel"/>
    <n v="4"/>
    <n v="135.21"/>
    <n v="0.05"/>
    <n v="68.64"/>
    <x v="2355"/>
    <n v="274.56"/>
    <n v="239.238"/>
    <n v="0.46562656919645462"/>
  </r>
  <r>
    <n v="1922"/>
    <d v="2026-11-25T00:00:00"/>
    <n v="2026"/>
    <x v="10"/>
    <x v="3"/>
    <x v="0"/>
    <x v="9"/>
    <x v="3"/>
    <s v="Returning"/>
    <x v="1"/>
    <s v="Trail Boots"/>
    <n v="2"/>
    <n v="145.77000000000001"/>
    <n v="0.1"/>
    <n v="78.14"/>
    <x v="2356"/>
    <n v="156.28"/>
    <n v="106.10600000000002"/>
    <n v="0.40438895367893107"/>
  </r>
  <r>
    <n v="2343"/>
    <d v="2026-11-25T00:00:00"/>
    <n v="2026"/>
    <x v="10"/>
    <x v="3"/>
    <x v="0"/>
    <x v="15"/>
    <x v="2"/>
    <s v="New"/>
    <x v="3"/>
    <s v="Compact Sleeping Bag"/>
    <n v="1"/>
    <n v="121.53"/>
    <n v="0.15"/>
    <n v="62.14"/>
    <x v="2357"/>
    <n v="62.14"/>
    <n v="41.160499999999999"/>
    <n v="0.39845402490791426"/>
  </r>
  <r>
    <n v="2466"/>
    <d v="2026-11-25T00:00:00"/>
    <n v="2026"/>
    <x v="10"/>
    <x v="3"/>
    <x v="2"/>
    <x v="2"/>
    <x v="0"/>
    <s v="Business"/>
    <x v="0"/>
    <s v="Compact Repair Kit"/>
    <n v="2"/>
    <n v="40.51"/>
    <n v="0.05"/>
    <n v="16.45"/>
    <x v="2358"/>
    <n v="32.9"/>
    <n v="44.068999999999996"/>
    <n v="0.5725551845548208"/>
  </r>
  <r>
    <n v="2647"/>
    <d v="2026-11-25T00:00:00"/>
    <n v="2026"/>
    <x v="10"/>
    <x v="3"/>
    <x v="2"/>
    <x v="5"/>
    <x v="0"/>
    <s v="New"/>
    <x v="1"/>
    <s v="Trekking Poles"/>
    <n v="1"/>
    <n v="70.099999999999994"/>
    <n v="0.15"/>
    <n v="32.28"/>
    <x v="2359"/>
    <n v="32.28"/>
    <n v="27.304999999999993"/>
    <n v="0.45825291600234952"/>
  </r>
  <r>
    <n v="2958"/>
    <d v="2026-11-25T00:00:00"/>
    <n v="2026"/>
    <x v="10"/>
    <x v="3"/>
    <x v="1"/>
    <x v="12"/>
    <x v="3"/>
    <s v="New"/>
    <x v="1"/>
    <s v="Trail Boots"/>
    <n v="1"/>
    <n v="144.25"/>
    <n v="0.1"/>
    <n v="79.55"/>
    <x v="2360"/>
    <n v="79.55"/>
    <n v="50.27500000000002"/>
    <n v="0.38725207009435791"/>
  </r>
  <r>
    <n v="3527"/>
    <d v="2026-11-25T00:00:00"/>
    <n v="2026"/>
    <x v="10"/>
    <x v="3"/>
    <x v="1"/>
    <x v="6"/>
    <x v="3"/>
    <s v="Returning"/>
    <x v="1"/>
    <s v="Trail Boots"/>
    <n v="4"/>
    <n v="146.19"/>
    <n v="0.1"/>
    <n v="79.569999999999993"/>
    <x v="2361"/>
    <n v="318.27999999999997"/>
    <n v="208.00400000000002"/>
    <n v="0.39523147198090769"/>
  </r>
  <r>
    <n v="3729"/>
    <d v="2026-11-25T00:00:00"/>
    <n v="2026"/>
    <x v="10"/>
    <x v="3"/>
    <x v="0"/>
    <x v="9"/>
    <x v="0"/>
    <s v="New"/>
    <x v="3"/>
    <s v="Portable Camp Stove"/>
    <n v="1"/>
    <n v="81.89"/>
    <n v="0.05"/>
    <n v="38.33"/>
    <x v="2362"/>
    <n v="38.33"/>
    <n v="39.465499999999992"/>
    <n v="0.50729797996028048"/>
  </r>
  <r>
    <n v="4961"/>
    <d v="2026-11-25T00:00:00"/>
    <n v="2026"/>
    <x v="10"/>
    <x v="3"/>
    <x v="2"/>
    <x v="2"/>
    <x v="2"/>
    <s v="New"/>
    <x v="3"/>
    <s v="Trail Tent 2P"/>
    <n v="2"/>
    <n v="194.78"/>
    <n v="0.15"/>
    <n v="102.51"/>
    <x v="2363"/>
    <n v="205.02"/>
    <n v="126.10599999999997"/>
    <n v="0.38083992196324051"/>
  </r>
  <r>
    <n v="5034"/>
    <d v="2026-11-25T00:00:00"/>
    <n v="2026"/>
    <x v="10"/>
    <x v="3"/>
    <x v="1"/>
    <x v="14"/>
    <x v="0"/>
    <s v="Returning"/>
    <x v="1"/>
    <s v="Trail Boots"/>
    <n v="1"/>
    <n v="141.63"/>
    <n v="0.05"/>
    <n v="77.17"/>
    <x v="2364"/>
    <n v="77.17"/>
    <n v="57.378499999999988"/>
    <n v="0.42645217152179321"/>
  </r>
  <r>
    <n v="343"/>
    <d v="2026-11-26T00:00:00"/>
    <n v="2026"/>
    <x v="10"/>
    <x v="3"/>
    <x v="2"/>
    <x v="16"/>
    <x v="0"/>
    <s v="Returning"/>
    <x v="0"/>
    <s v="Compact Repair Kit"/>
    <n v="1"/>
    <n v="40.86"/>
    <n v="0.05"/>
    <n v="17.14"/>
    <x v="1000"/>
    <n v="17.14"/>
    <n v="21.677"/>
    <n v="0.55844088930107938"/>
  </r>
  <r>
    <n v="405"/>
    <d v="2026-11-26T00:00:00"/>
    <n v="2026"/>
    <x v="10"/>
    <x v="3"/>
    <x v="3"/>
    <x v="8"/>
    <x v="0"/>
    <s v="New"/>
    <x v="1"/>
    <s v="Trail Boots"/>
    <n v="1"/>
    <n v="141.61000000000001"/>
    <n v="0.05"/>
    <n v="77.7"/>
    <x v="2365"/>
    <n v="77.7"/>
    <n v="56.82950000000001"/>
    <n v="0.42243151130421214"/>
  </r>
  <r>
    <n v="485"/>
    <d v="2026-11-26T00:00:00"/>
    <n v="2026"/>
    <x v="10"/>
    <x v="3"/>
    <x v="3"/>
    <x v="7"/>
    <x v="0"/>
    <s v="New"/>
    <x v="3"/>
    <s v="Compact Sleeping Bag"/>
    <n v="2"/>
    <n v="122.15"/>
    <n v="0.1"/>
    <n v="61.15"/>
    <x v="2366"/>
    <n v="122.3"/>
    <n v="97.570000000000007"/>
    <n v="0.44376222313185065"/>
  </r>
  <r>
    <n v="807"/>
    <d v="2026-11-26T00:00:00"/>
    <n v="2026"/>
    <x v="10"/>
    <x v="3"/>
    <x v="2"/>
    <x v="5"/>
    <x v="2"/>
    <s v="Returning"/>
    <x v="2"/>
    <s v="Carry-On Duffel"/>
    <n v="5"/>
    <n v="130.24"/>
    <n v="0.1"/>
    <n v="66.75"/>
    <x v="2367"/>
    <n v="333.75"/>
    <n v="252.33000000000004"/>
    <n v="0.43053849303849306"/>
  </r>
  <r>
    <n v="1666"/>
    <d v="2026-11-26T00:00:00"/>
    <n v="2026"/>
    <x v="10"/>
    <x v="3"/>
    <x v="0"/>
    <x v="15"/>
    <x v="1"/>
    <s v="Returning"/>
    <x v="0"/>
    <s v="Trail Bike Light"/>
    <n v="3"/>
    <n v="50.18"/>
    <n v="0.1"/>
    <n v="23.12"/>
    <x v="2368"/>
    <n v="69.36"/>
    <n v="66.125999999999991"/>
    <n v="0.4880651875470528"/>
  </r>
  <r>
    <n v="3442"/>
    <d v="2026-11-26T00:00:00"/>
    <n v="2026"/>
    <x v="10"/>
    <x v="3"/>
    <x v="0"/>
    <x v="9"/>
    <x v="2"/>
    <s v="New"/>
    <x v="4"/>
    <s v="Training Mat"/>
    <n v="2"/>
    <n v="50.93"/>
    <n v="0.15"/>
    <n v="22.35"/>
    <x v="2369"/>
    <n v="44.7"/>
    <n v="41.881"/>
    <n v="0.48372044674928677"/>
  </r>
  <r>
    <n v="4177"/>
    <d v="2026-11-26T00:00:00"/>
    <n v="2026"/>
    <x v="10"/>
    <x v="3"/>
    <x v="2"/>
    <x v="10"/>
    <x v="0"/>
    <s v="Business"/>
    <x v="0"/>
    <s v="Trail Bike Light"/>
    <n v="1"/>
    <n v="49.6"/>
    <n v="0"/>
    <n v="22.62"/>
    <x v="2370"/>
    <n v="22.62"/>
    <n v="26.98"/>
    <n v="0.5439516129032258"/>
  </r>
  <r>
    <n v="4659"/>
    <d v="2026-11-26T00:00:00"/>
    <n v="2026"/>
    <x v="10"/>
    <x v="3"/>
    <x v="1"/>
    <x v="11"/>
    <x v="1"/>
    <s v="Business"/>
    <x v="3"/>
    <s v="Portable Camp Stove"/>
    <n v="3"/>
    <n v="83.3"/>
    <n v="0.15"/>
    <n v="38.74"/>
    <x v="2371"/>
    <n v="116.22"/>
    <n v="96.194999999999965"/>
    <n v="0.45286349834051259"/>
  </r>
  <r>
    <n v="4667"/>
    <d v="2026-11-26T00:00:00"/>
    <n v="2026"/>
    <x v="10"/>
    <x v="3"/>
    <x v="1"/>
    <x v="14"/>
    <x v="3"/>
    <s v="Business"/>
    <x v="2"/>
    <s v="Insulated Bottle"/>
    <n v="1"/>
    <n v="35.89"/>
    <n v="0.05"/>
    <n v="13.53"/>
    <x v="2372"/>
    <n v="13.53"/>
    <n v="20.5655"/>
    <n v="0.60317343931017287"/>
  </r>
  <r>
    <n v="197"/>
    <d v="2026-11-27T00:00:00"/>
    <n v="2026"/>
    <x v="10"/>
    <x v="3"/>
    <x v="3"/>
    <x v="4"/>
    <x v="2"/>
    <s v="New"/>
    <x v="3"/>
    <s v="Trail Tent 2P"/>
    <n v="1"/>
    <n v="195.32"/>
    <n v="0"/>
    <n v="103.21"/>
    <x v="2373"/>
    <n v="103.21"/>
    <n v="92.11"/>
    <n v="0.47158509113250052"/>
  </r>
  <r>
    <n v="361"/>
    <d v="2026-11-27T00:00:00"/>
    <n v="2026"/>
    <x v="10"/>
    <x v="3"/>
    <x v="1"/>
    <x v="6"/>
    <x v="0"/>
    <s v="Returning"/>
    <x v="2"/>
    <s v="Insulated Bottle"/>
    <n v="1"/>
    <n v="36.36"/>
    <n v="0.05"/>
    <n v="13.33"/>
    <x v="2374"/>
    <n v="13.33"/>
    <n v="21.211999999999996"/>
    <n v="0.61409298824619307"/>
  </r>
  <r>
    <n v="841"/>
    <d v="2026-11-27T00:00:00"/>
    <n v="2026"/>
    <x v="10"/>
    <x v="3"/>
    <x v="1"/>
    <x v="12"/>
    <x v="0"/>
    <s v="Returning"/>
    <x v="2"/>
    <s v="Insulated Bottle"/>
    <n v="2"/>
    <n v="35.85"/>
    <n v="0.05"/>
    <n v="13.69"/>
    <x v="2375"/>
    <n v="27.38"/>
    <n v="40.734999999999999"/>
    <n v="0.59803273875064233"/>
  </r>
  <r>
    <n v="903"/>
    <d v="2026-11-27T00:00:00"/>
    <n v="2026"/>
    <x v="10"/>
    <x v="3"/>
    <x v="3"/>
    <x v="8"/>
    <x v="0"/>
    <s v="New"/>
    <x v="2"/>
    <s v="Packing Cube Set"/>
    <n v="4"/>
    <n v="46.73"/>
    <n v="0"/>
    <n v="17.989999999999998"/>
    <x v="2376"/>
    <n v="71.959999999999994"/>
    <n v="114.96"/>
    <n v="0.61502246950567085"/>
  </r>
  <r>
    <n v="1278"/>
    <d v="2026-11-27T00:00:00"/>
    <n v="2026"/>
    <x v="10"/>
    <x v="3"/>
    <x v="3"/>
    <x v="13"/>
    <x v="2"/>
    <s v="Returning"/>
    <x v="1"/>
    <s v="Trail Boots"/>
    <n v="3"/>
    <n v="143.72"/>
    <n v="0.15"/>
    <n v="78.56"/>
    <x v="2377"/>
    <n v="235.68"/>
    <n v="130.80599999999998"/>
    <n v="0.35691950033561987"/>
  </r>
  <r>
    <n v="2091"/>
    <d v="2026-11-27T00:00:00"/>
    <n v="2026"/>
    <x v="10"/>
    <x v="3"/>
    <x v="1"/>
    <x v="12"/>
    <x v="3"/>
    <s v="New"/>
    <x v="4"/>
    <s v="Recovery Roller"/>
    <n v="1"/>
    <n v="35.590000000000003"/>
    <n v="0"/>
    <n v="13.57"/>
    <x v="1717"/>
    <n v="13.57"/>
    <n v="22.020000000000003"/>
    <n v="0.61871312166338865"/>
  </r>
  <r>
    <n v="3070"/>
    <d v="2026-11-27T00:00:00"/>
    <n v="2026"/>
    <x v="10"/>
    <x v="3"/>
    <x v="3"/>
    <x v="13"/>
    <x v="3"/>
    <s v="Returning"/>
    <x v="1"/>
    <s v="Trekking Poles"/>
    <n v="4"/>
    <n v="71.11"/>
    <n v="0.05"/>
    <n v="32.25"/>
    <x v="2378"/>
    <n v="129"/>
    <n v="141.21799999999996"/>
    <n v="0.52260767232382732"/>
  </r>
  <r>
    <n v="4007"/>
    <d v="2026-11-27T00:00:00"/>
    <n v="2026"/>
    <x v="10"/>
    <x v="3"/>
    <x v="0"/>
    <x v="9"/>
    <x v="3"/>
    <s v="Business"/>
    <x v="0"/>
    <s v="Trail Bike Light"/>
    <n v="5"/>
    <n v="51.04"/>
    <n v="0"/>
    <n v="22.69"/>
    <x v="2379"/>
    <n v="113.45"/>
    <n v="141.75"/>
    <n v="0.55544670846394983"/>
  </r>
  <r>
    <n v="4488"/>
    <d v="2026-11-27T00:00:00"/>
    <n v="2026"/>
    <x v="10"/>
    <x v="3"/>
    <x v="1"/>
    <x v="14"/>
    <x v="2"/>
    <s v="Returning"/>
    <x v="2"/>
    <s v="Travel Backpack 35L"/>
    <n v="3"/>
    <n v="161.66"/>
    <n v="0.05"/>
    <n v="88.3"/>
    <x v="2380"/>
    <n v="264.89999999999998"/>
    <n v="195.83100000000002"/>
    <n v="0.42504411467863029"/>
  </r>
  <r>
    <n v="5159"/>
    <d v="2026-11-27T00:00:00"/>
    <n v="2026"/>
    <x v="10"/>
    <x v="3"/>
    <x v="3"/>
    <x v="13"/>
    <x v="0"/>
    <s v="Business"/>
    <x v="3"/>
    <s v="Portable Camp Stove"/>
    <n v="2"/>
    <n v="80.400000000000006"/>
    <n v="0.15"/>
    <n v="38.869999999999997"/>
    <x v="2381"/>
    <n v="77.739999999999995"/>
    <n v="58.940000000000012"/>
    <n v="0.43122622183201648"/>
  </r>
  <r>
    <n v="669"/>
    <d v="2026-11-28T00:00:00"/>
    <n v="2026"/>
    <x v="10"/>
    <x v="3"/>
    <x v="2"/>
    <x v="3"/>
    <x v="0"/>
    <s v="Returning"/>
    <x v="4"/>
    <s v="Recovery Roller"/>
    <n v="3"/>
    <n v="36.81"/>
    <n v="0.05"/>
    <n v="13.82"/>
    <x v="2382"/>
    <n v="41.46"/>
    <n v="63.448500000000003"/>
    <n v="0.60479846723573405"/>
  </r>
  <r>
    <n v="686"/>
    <d v="2026-11-28T00:00:00"/>
    <n v="2026"/>
    <x v="10"/>
    <x v="3"/>
    <x v="1"/>
    <x v="12"/>
    <x v="3"/>
    <s v="Returning"/>
    <x v="2"/>
    <s v="Carry-On Duffel"/>
    <n v="2"/>
    <n v="132.61000000000001"/>
    <n v="0.1"/>
    <n v="67.3"/>
    <x v="2383"/>
    <n v="134.6"/>
    <n v="104.09800000000004"/>
    <n v="0.43610755012610086"/>
  </r>
  <r>
    <n v="990"/>
    <d v="2026-11-28T00:00:00"/>
    <n v="2026"/>
    <x v="10"/>
    <x v="3"/>
    <x v="0"/>
    <x v="15"/>
    <x v="0"/>
    <s v="Returning"/>
    <x v="0"/>
    <s v="Compact Repair Kit"/>
    <n v="5"/>
    <n v="39.79"/>
    <n v="0.1"/>
    <n v="17.09"/>
    <x v="2384"/>
    <n v="85.45"/>
    <n v="93.605000000000004"/>
    <n v="0.52277233252352628"/>
  </r>
  <r>
    <n v="1134"/>
    <d v="2026-11-28T00:00:00"/>
    <n v="2026"/>
    <x v="10"/>
    <x v="3"/>
    <x v="3"/>
    <x v="4"/>
    <x v="0"/>
    <s v="Returning"/>
    <x v="2"/>
    <s v="Insulated Bottle"/>
    <n v="2"/>
    <n v="36.119999999999997"/>
    <n v="0.1"/>
    <n v="13.61"/>
    <x v="2385"/>
    <n v="27.22"/>
    <n v="37.795999999999992"/>
    <n v="0.58133382551987201"/>
  </r>
  <r>
    <n v="1770"/>
    <d v="2026-11-28T00:00:00"/>
    <n v="2026"/>
    <x v="10"/>
    <x v="3"/>
    <x v="3"/>
    <x v="7"/>
    <x v="2"/>
    <s v="Returning"/>
    <x v="1"/>
    <s v="Summit Backpack 45L"/>
    <n v="5"/>
    <n v="153.93"/>
    <n v="0.05"/>
    <n v="77.27"/>
    <x v="2386"/>
    <n v="386.34999999999997"/>
    <n v="344.81750000000005"/>
    <n v="0.4715985051304934"/>
  </r>
  <r>
    <n v="3396"/>
    <d v="2026-11-28T00:00:00"/>
    <n v="2026"/>
    <x v="10"/>
    <x v="3"/>
    <x v="2"/>
    <x v="3"/>
    <x v="2"/>
    <s v="New"/>
    <x v="4"/>
    <s v="Training Mat"/>
    <n v="3"/>
    <n v="50.67"/>
    <n v="0.05"/>
    <n v="22.25"/>
    <x v="2387"/>
    <n v="66.75"/>
    <n v="77.65949999999998"/>
    <n v="0.53777279195620775"/>
  </r>
  <r>
    <n v="4259"/>
    <d v="2026-11-28T00:00:00"/>
    <n v="2026"/>
    <x v="10"/>
    <x v="3"/>
    <x v="2"/>
    <x v="3"/>
    <x v="0"/>
    <s v="Returning"/>
    <x v="1"/>
    <s v="Trekking Poles"/>
    <n v="4"/>
    <n v="72.77"/>
    <n v="0"/>
    <n v="32.090000000000003"/>
    <x v="2388"/>
    <n v="128.36000000000001"/>
    <n v="162.71999999999997"/>
    <n v="0.55902157482479031"/>
  </r>
  <r>
    <n v="4440"/>
    <d v="2026-11-28T00:00:00"/>
    <n v="2026"/>
    <x v="10"/>
    <x v="3"/>
    <x v="2"/>
    <x v="10"/>
    <x v="3"/>
    <s v="New"/>
    <x v="2"/>
    <s v="Packing Cube Set"/>
    <n v="1"/>
    <n v="46.45"/>
    <n v="0.1"/>
    <n v="17.96"/>
    <x v="2389"/>
    <n v="17.96"/>
    <n v="23.845000000000006"/>
    <n v="0.57038631742614521"/>
  </r>
  <r>
    <n v="5115"/>
    <d v="2026-11-28T00:00:00"/>
    <n v="2026"/>
    <x v="10"/>
    <x v="3"/>
    <x v="0"/>
    <x v="15"/>
    <x v="0"/>
    <s v="New"/>
    <x v="2"/>
    <s v="Travel Backpack 35L"/>
    <n v="1"/>
    <n v="165.75"/>
    <n v="0.2"/>
    <n v="89.16"/>
    <x v="2390"/>
    <n v="89.16"/>
    <n v="43.44"/>
    <n v="0.32760180995475113"/>
  </r>
  <r>
    <n v="5136"/>
    <d v="2026-11-28T00:00:00"/>
    <n v="2026"/>
    <x v="10"/>
    <x v="3"/>
    <x v="2"/>
    <x v="2"/>
    <x v="3"/>
    <s v="New"/>
    <x v="3"/>
    <s v="Trail Tent 2P"/>
    <n v="4"/>
    <n v="198.02"/>
    <n v="0.05"/>
    <n v="103.82"/>
    <x v="2391"/>
    <n v="415.28"/>
    <n v="337.19600000000003"/>
    <n v="0.44811528872681655"/>
  </r>
  <r>
    <n v="562"/>
    <d v="2026-11-29T00:00:00"/>
    <n v="2026"/>
    <x v="10"/>
    <x v="3"/>
    <x v="1"/>
    <x v="12"/>
    <x v="0"/>
    <s v="New"/>
    <x v="2"/>
    <s v="Packing Cube Set"/>
    <n v="1"/>
    <n v="46.3"/>
    <n v="0.2"/>
    <n v="18.78"/>
    <x v="2392"/>
    <n v="18.78"/>
    <n v="18.259999999999998"/>
    <n v="0.49298056155507552"/>
  </r>
  <r>
    <n v="806"/>
    <d v="2026-11-29T00:00:00"/>
    <n v="2026"/>
    <x v="10"/>
    <x v="3"/>
    <x v="0"/>
    <x v="15"/>
    <x v="3"/>
    <s v="Returning"/>
    <x v="4"/>
    <s v="Resistance Band Set"/>
    <n v="1"/>
    <n v="39.659999999999997"/>
    <n v="0"/>
    <n v="14.76"/>
    <x v="2008"/>
    <n v="14.76"/>
    <n v="24.9"/>
    <n v="0.62783661119515888"/>
  </r>
  <r>
    <n v="3150"/>
    <d v="2026-11-29T00:00:00"/>
    <n v="2026"/>
    <x v="10"/>
    <x v="3"/>
    <x v="1"/>
    <x v="6"/>
    <x v="0"/>
    <s v="New"/>
    <x v="3"/>
    <s v="Portable Camp Stove"/>
    <n v="3"/>
    <n v="80.72"/>
    <n v="0.05"/>
    <n v="39.130000000000003"/>
    <x v="2393"/>
    <n v="117.39000000000001"/>
    <n v="112.66199999999998"/>
    <n v="0.48972406238589528"/>
  </r>
  <r>
    <n v="4847"/>
    <d v="2026-11-29T00:00:00"/>
    <n v="2026"/>
    <x v="10"/>
    <x v="3"/>
    <x v="1"/>
    <x v="14"/>
    <x v="3"/>
    <s v="New"/>
    <x v="2"/>
    <s v="Insulated Bottle"/>
    <n v="2"/>
    <n v="35.51"/>
    <n v="0.05"/>
    <n v="13.24"/>
    <x v="2394"/>
    <n v="26.48"/>
    <n v="40.98899999999999"/>
    <n v="0.60752345521646967"/>
  </r>
  <r>
    <n v="221"/>
    <d v="2026-11-30T00:00:00"/>
    <n v="2026"/>
    <x v="10"/>
    <x v="3"/>
    <x v="3"/>
    <x v="8"/>
    <x v="2"/>
    <s v="Business"/>
    <x v="2"/>
    <s v="Carry-On Duffel"/>
    <n v="1"/>
    <n v="132.06"/>
    <n v="0.15"/>
    <n v="67.53"/>
    <x v="2395"/>
    <n v="67.53"/>
    <n v="44.721000000000004"/>
    <n v="0.39840179597509157"/>
  </r>
  <r>
    <n v="630"/>
    <d v="2026-11-30T00:00:00"/>
    <n v="2026"/>
    <x v="10"/>
    <x v="3"/>
    <x v="3"/>
    <x v="8"/>
    <x v="0"/>
    <s v="Business"/>
    <x v="0"/>
    <s v="Compact Repair Kit"/>
    <n v="3"/>
    <n v="41.07"/>
    <n v="0.1"/>
    <n v="16.86"/>
    <x v="2396"/>
    <n v="50.58"/>
    <n v="60.309000000000012"/>
    <n v="0.54386819251684126"/>
  </r>
  <r>
    <n v="1789"/>
    <d v="2026-11-30T00:00:00"/>
    <n v="2026"/>
    <x v="10"/>
    <x v="3"/>
    <x v="1"/>
    <x v="12"/>
    <x v="0"/>
    <s v="New"/>
    <x v="1"/>
    <s v="Summit Backpack 45L"/>
    <n v="2"/>
    <n v="151.49"/>
    <n v="0.1"/>
    <n v="81.39"/>
    <x v="2397"/>
    <n v="162.78"/>
    <n v="109.90200000000002"/>
    <n v="0.40304090479019522"/>
  </r>
  <r>
    <n v="1947"/>
    <d v="2026-11-30T00:00:00"/>
    <n v="2026"/>
    <x v="10"/>
    <x v="3"/>
    <x v="0"/>
    <x v="0"/>
    <x v="2"/>
    <s v="Business"/>
    <x v="4"/>
    <s v="Recovery Roller"/>
    <n v="1"/>
    <n v="35.729999999999997"/>
    <n v="0.2"/>
    <n v="14.33"/>
    <x v="2398"/>
    <n v="14.33"/>
    <n v="14.254"/>
    <n v="0.49867058494262523"/>
  </r>
  <r>
    <n v="2279"/>
    <d v="2026-11-30T00:00:00"/>
    <n v="2026"/>
    <x v="10"/>
    <x v="3"/>
    <x v="0"/>
    <x v="0"/>
    <x v="2"/>
    <s v="Returning"/>
    <x v="0"/>
    <s v="Trail Bike Light"/>
    <n v="2"/>
    <n v="50.38"/>
    <n v="0.1"/>
    <n v="22.41"/>
    <x v="2399"/>
    <n v="44.82"/>
    <n v="45.864000000000011"/>
    <n v="0.50575625248114342"/>
  </r>
  <r>
    <n v="2439"/>
    <d v="2026-11-30T00:00:00"/>
    <n v="2026"/>
    <x v="10"/>
    <x v="3"/>
    <x v="0"/>
    <x v="9"/>
    <x v="0"/>
    <s v="Business"/>
    <x v="4"/>
    <s v="Recovery Roller"/>
    <n v="1"/>
    <n v="35.67"/>
    <n v="0.1"/>
    <n v="13.81"/>
    <x v="2400"/>
    <n v="13.81"/>
    <n v="18.292999999999999"/>
    <n v="0.5698221350029592"/>
  </r>
  <r>
    <n v="2540"/>
    <d v="2026-11-30T00:00:00"/>
    <n v="2026"/>
    <x v="10"/>
    <x v="3"/>
    <x v="1"/>
    <x v="14"/>
    <x v="1"/>
    <s v="Business"/>
    <x v="3"/>
    <s v="Portable Camp Stove"/>
    <n v="12"/>
    <n v="81.150000000000006"/>
    <n v="0.15"/>
    <n v="39.590000000000003"/>
    <x v="2401"/>
    <n v="475.08000000000004"/>
    <n v="352.65"/>
    <n v="0.42604472472907828"/>
  </r>
  <r>
    <n v="2747"/>
    <d v="2026-11-30T00:00:00"/>
    <n v="2026"/>
    <x v="10"/>
    <x v="3"/>
    <x v="0"/>
    <x v="15"/>
    <x v="2"/>
    <s v="Returning"/>
    <x v="3"/>
    <s v="Trail Tent 2P"/>
    <n v="1"/>
    <n v="194.73"/>
    <n v="0"/>
    <n v="104.48"/>
    <x v="1006"/>
    <n v="104.48"/>
    <n v="90.249999999999986"/>
    <n v="0.46346222975401835"/>
  </r>
  <r>
    <n v="3094"/>
    <d v="2026-11-30T00:00:00"/>
    <n v="2026"/>
    <x v="10"/>
    <x v="3"/>
    <x v="1"/>
    <x v="1"/>
    <x v="3"/>
    <s v="Business"/>
    <x v="3"/>
    <s v="Compact Sleeping Bag"/>
    <n v="2"/>
    <n v="122.18"/>
    <n v="0.15"/>
    <n v="61.3"/>
    <x v="2402"/>
    <n v="122.6"/>
    <n v="85.106000000000023"/>
    <n v="0.40974261696821479"/>
  </r>
  <r>
    <n v="3359"/>
    <d v="2026-11-30T00:00:00"/>
    <n v="2026"/>
    <x v="10"/>
    <x v="3"/>
    <x v="3"/>
    <x v="13"/>
    <x v="0"/>
    <s v="Returning"/>
    <x v="3"/>
    <s v="Portable Camp Stove"/>
    <n v="1"/>
    <n v="83.14"/>
    <n v="0"/>
    <n v="39.369999999999997"/>
    <x v="2403"/>
    <n v="39.369999999999997"/>
    <n v="43.77"/>
    <n v="0.52646139042578788"/>
  </r>
  <r>
    <n v="3473"/>
    <d v="2026-11-30T00:00:00"/>
    <n v="2026"/>
    <x v="10"/>
    <x v="3"/>
    <x v="2"/>
    <x v="5"/>
    <x v="0"/>
    <s v="Returning"/>
    <x v="0"/>
    <s v="Commuter Helmet"/>
    <n v="1"/>
    <n v="80.97"/>
    <n v="0"/>
    <n v="43.64"/>
    <x v="2404"/>
    <n v="43.64"/>
    <n v="37.33"/>
    <n v="0.4610349512164999"/>
  </r>
  <r>
    <n v="3589"/>
    <d v="2026-11-30T00:00:00"/>
    <n v="2026"/>
    <x v="10"/>
    <x v="3"/>
    <x v="0"/>
    <x v="9"/>
    <x v="0"/>
    <s v="New"/>
    <x v="1"/>
    <s v="Trekking Poles"/>
    <n v="1"/>
    <n v="73.03"/>
    <n v="0"/>
    <n v="32.71"/>
    <x v="2405"/>
    <n v="32.71"/>
    <n v="40.32"/>
    <n v="0.55210187594139393"/>
  </r>
  <r>
    <n v="4689"/>
    <d v="2026-11-30T00:00:00"/>
    <n v="2026"/>
    <x v="10"/>
    <x v="3"/>
    <x v="2"/>
    <x v="3"/>
    <x v="0"/>
    <s v="Returning"/>
    <x v="2"/>
    <s v="Packing Cube Set"/>
    <n v="1"/>
    <n v="46.81"/>
    <n v="0.05"/>
    <n v="17.87"/>
    <x v="2406"/>
    <n v="17.87"/>
    <n v="26.599500000000003"/>
    <n v="0.59815154206815913"/>
  </r>
  <r>
    <n v="4819"/>
    <d v="2026-11-30T00:00:00"/>
    <n v="2026"/>
    <x v="10"/>
    <x v="3"/>
    <x v="3"/>
    <x v="7"/>
    <x v="3"/>
    <s v="New"/>
    <x v="1"/>
    <s v="Summit Backpack 45L"/>
    <n v="2"/>
    <n v="153.51"/>
    <n v="0.15"/>
    <n v="81.290000000000006"/>
    <x v="2407"/>
    <n v="162.58000000000001"/>
    <n v="98.386999999999972"/>
    <n v="0.3770093536730697"/>
  </r>
  <r>
    <n v="5167"/>
    <d v="2026-11-30T00:00:00"/>
    <n v="2026"/>
    <x v="10"/>
    <x v="3"/>
    <x v="2"/>
    <x v="5"/>
    <x v="3"/>
    <s v="New"/>
    <x v="3"/>
    <s v="Trail Tent 2P"/>
    <n v="2"/>
    <n v="197.5"/>
    <n v="0"/>
    <n v="104.47"/>
    <x v="2408"/>
    <n v="208.94"/>
    <n v="186.06"/>
    <n v="0.4710379746835443"/>
  </r>
  <r>
    <n v="38"/>
    <d v="2026-12-01T00:00:00"/>
    <n v="2026"/>
    <x v="11"/>
    <x v="3"/>
    <x v="3"/>
    <x v="8"/>
    <x v="1"/>
    <s v="Business"/>
    <x v="1"/>
    <s v="Trail Boots"/>
    <n v="8"/>
    <n v="146.55000000000001"/>
    <n v="0.1"/>
    <n v="78.03"/>
    <x v="2409"/>
    <n v="624.24"/>
    <n v="430.92000000000007"/>
    <n v="0.40839303991811671"/>
  </r>
  <r>
    <n v="364"/>
    <d v="2026-12-01T00:00:00"/>
    <n v="2026"/>
    <x v="11"/>
    <x v="3"/>
    <x v="3"/>
    <x v="13"/>
    <x v="0"/>
    <s v="Business"/>
    <x v="0"/>
    <s v="Trail Bike Light"/>
    <n v="2"/>
    <n v="51.83"/>
    <n v="0.15"/>
    <n v="22.02"/>
    <x v="2410"/>
    <n v="44.04"/>
    <n v="44.070999999999991"/>
    <n v="0.50017591447151888"/>
  </r>
  <r>
    <n v="2040"/>
    <d v="2026-12-01T00:00:00"/>
    <n v="2026"/>
    <x v="11"/>
    <x v="3"/>
    <x v="1"/>
    <x v="12"/>
    <x v="0"/>
    <s v="New"/>
    <x v="1"/>
    <s v="Trail Boots"/>
    <n v="1"/>
    <n v="140.34"/>
    <n v="0.15"/>
    <n v="79.92"/>
    <x v="2411"/>
    <n v="79.92"/>
    <n v="39.369"/>
    <n v="0.33003043029952467"/>
  </r>
  <r>
    <n v="2899"/>
    <d v="2026-12-01T00:00:00"/>
    <n v="2026"/>
    <x v="11"/>
    <x v="3"/>
    <x v="0"/>
    <x v="0"/>
    <x v="0"/>
    <s v="New"/>
    <x v="1"/>
    <s v="Summit Backpack 45L"/>
    <n v="1"/>
    <n v="156.44999999999999"/>
    <n v="0"/>
    <n v="80.56"/>
    <x v="2412"/>
    <n v="80.56"/>
    <n v="75.889999999999986"/>
    <n v="0.48507510386705011"/>
  </r>
  <r>
    <n v="3199"/>
    <d v="2026-12-01T00:00:00"/>
    <n v="2026"/>
    <x v="11"/>
    <x v="3"/>
    <x v="2"/>
    <x v="16"/>
    <x v="3"/>
    <s v="Returning"/>
    <x v="4"/>
    <s v="Resistance Band Set"/>
    <n v="1"/>
    <n v="41.33"/>
    <n v="0"/>
    <n v="15.03"/>
    <x v="1311"/>
    <n v="15.03"/>
    <n v="26.299999999999997"/>
    <n v="0.6363416404548754"/>
  </r>
  <r>
    <n v="4722"/>
    <d v="2026-12-01T00:00:00"/>
    <n v="2026"/>
    <x v="11"/>
    <x v="3"/>
    <x v="1"/>
    <x v="11"/>
    <x v="2"/>
    <s v="New"/>
    <x v="0"/>
    <s v="Compact Repair Kit"/>
    <n v="1"/>
    <n v="39.479999999999997"/>
    <n v="0.05"/>
    <n v="16.78"/>
    <x v="2413"/>
    <n v="16.78"/>
    <n v="20.725999999999992"/>
    <n v="0.55260491654668575"/>
  </r>
  <r>
    <n v="1423"/>
    <d v="2026-12-02T00:00:00"/>
    <n v="2026"/>
    <x v="11"/>
    <x v="3"/>
    <x v="2"/>
    <x v="3"/>
    <x v="0"/>
    <s v="Business"/>
    <x v="1"/>
    <s v="Trekking Poles"/>
    <n v="1"/>
    <n v="73.010000000000005"/>
    <n v="0.1"/>
    <n v="31.51"/>
    <x v="2414"/>
    <n v="31.51"/>
    <n v="34.198999999999998"/>
    <n v="0.52046142841924237"/>
  </r>
  <r>
    <n v="1505"/>
    <d v="2026-12-02T00:00:00"/>
    <n v="2026"/>
    <x v="11"/>
    <x v="3"/>
    <x v="0"/>
    <x v="15"/>
    <x v="0"/>
    <s v="Business"/>
    <x v="4"/>
    <s v="Resistance Band Set"/>
    <n v="2"/>
    <n v="40.86"/>
    <n v="0.05"/>
    <n v="15.06"/>
    <x v="2415"/>
    <n v="30.12"/>
    <n v="47.513999999999996"/>
    <n v="0.6120256588608084"/>
  </r>
  <r>
    <n v="1664"/>
    <d v="2026-12-02T00:00:00"/>
    <n v="2026"/>
    <x v="11"/>
    <x v="3"/>
    <x v="2"/>
    <x v="5"/>
    <x v="3"/>
    <s v="Returning"/>
    <x v="3"/>
    <s v="Trail Tent 2P"/>
    <n v="6"/>
    <n v="194.79"/>
    <n v="0"/>
    <n v="105.73"/>
    <x v="2416"/>
    <n v="634.38"/>
    <n v="534.36"/>
    <n v="0.45721032907233433"/>
  </r>
  <r>
    <n v="2035"/>
    <d v="2026-12-02T00:00:00"/>
    <n v="2026"/>
    <x v="11"/>
    <x v="3"/>
    <x v="3"/>
    <x v="13"/>
    <x v="0"/>
    <s v="New"/>
    <x v="3"/>
    <s v="Portable Camp Stove"/>
    <n v="4"/>
    <n v="80.98"/>
    <n v="0.2"/>
    <n v="38.6"/>
    <x v="2417"/>
    <n v="154.4"/>
    <n v="104.73600000000002"/>
    <n v="0.40417387009138062"/>
  </r>
  <r>
    <n v="2094"/>
    <d v="2026-12-02T00:00:00"/>
    <n v="2026"/>
    <x v="11"/>
    <x v="3"/>
    <x v="0"/>
    <x v="15"/>
    <x v="0"/>
    <s v="New"/>
    <x v="3"/>
    <s v="Trail Tent 2P"/>
    <n v="3"/>
    <n v="196.48"/>
    <n v="0.05"/>
    <n v="107.2"/>
    <x v="2418"/>
    <n v="321.60000000000002"/>
    <n v="238.36799999999994"/>
    <n v="0.42568146751242919"/>
  </r>
  <r>
    <n v="2204"/>
    <d v="2026-12-02T00:00:00"/>
    <n v="2026"/>
    <x v="11"/>
    <x v="3"/>
    <x v="0"/>
    <x v="9"/>
    <x v="2"/>
    <s v="New"/>
    <x v="2"/>
    <s v="Packing Cube Set"/>
    <n v="2"/>
    <n v="46.63"/>
    <n v="0"/>
    <n v="18.68"/>
    <x v="2419"/>
    <n v="37.36"/>
    <n v="55.900000000000006"/>
    <n v="0.59939952820072917"/>
  </r>
  <r>
    <n v="3921"/>
    <d v="2026-12-02T00:00:00"/>
    <n v="2026"/>
    <x v="11"/>
    <x v="3"/>
    <x v="2"/>
    <x v="5"/>
    <x v="1"/>
    <s v="Business"/>
    <x v="1"/>
    <s v="Trail Boots"/>
    <n v="12"/>
    <n v="142.93"/>
    <n v="0.1"/>
    <n v="79.81"/>
    <x v="2420"/>
    <n v="957.72"/>
    <n v="585.92399999999998"/>
    <n v="0.37957197384889263"/>
  </r>
  <r>
    <n v="3999"/>
    <d v="2026-12-02T00:00:00"/>
    <n v="2026"/>
    <x v="11"/>
    <x v="3"/>
    <x v="1"/>
    <x v="12"/>
    <x v="2"/>
    <s v="Returning"/>
    <x v="1"/>
    <s v="Summit Backpack 45L"/>
    <n v="2"/>
    <n v="153.97"/>
    <n v="0"/>
    <n v="79.45"/>
    <x v="2421"/>
    <n v="158.9"/>
    <n v="149.04"/>
    <n v="0.48399038773787101"/>
  </r>
  <r>
    <n v="4546"/>
    <d v="2026-12-02T00:00:00"/>
    <n v="2026"/>
    <x v="11"/>
    <x v="3"/>
    <x v="3"/>
    <x v="13"/>
    <x v="0"/>
    <s v="Returning"/>
    <x v="3"/>
    <s v="Alpine Tent 4P"/>
    <n v="1"/>
    <n v="344.63"/>
    <n v="0.05"/>
    <n v="189.22"/>
    <x v="2422"/>
    <n v="189.22"/>
    <n v="138.17849999999996"/>
    <n v="0.42204988721695419"/>
  </r>
  <r>
    <n v="158"/>
    <d v="2026-12-03T00:00:00"/>
    <n v="2026"/>
    <x v="11"/>
    <x v="3"/>
    <x v="3"/>
    <x v="13"/>
    <x v="0"/>
    <s v="New"/>
    <x v="2"/>
    <s v="Packing Cube Set"/>
    <n v="2"/>
    <n v="46.51"/>
    <n v="0.05"/>
    <n v="18.73"/>
    <x v="2423"/>
    <n v="37.46"/>
    <n v="50.908999999999985"/>
    <n v="0.57609568966492763"/>
  </r>
  <r>
    <n v="1972"/>
    <d v="2026-12-03T00:00:00"/>
    <n v="2026"/>
    <x v="11"/>
    <x v="3"/>
    <x v="0"/>
    <x v="9"/>
    <x v="1"/>
    <s v="Business"/>
    <x v="0"/>
    <s v="Commuter Helmet"/>
    <n v="6"/>
    <n v="80.17"/>
    <n v="0.1"/>
    <n v="42.67"/>
    <x v="2424"/>
    <n v="256.02"/>
    <n v="176.89800000000002"/>
    <n v="0.40861779828974543"/>
  </r>
  <r>
    <n v="3196"/>
    <d v="2026-12-03T00:00:00"/>
    <n v="2026"/>
    <x v="11"/>
    <x v="3"/>
    <x v="3"/>
    <x v="13"/>
    <x v="0"/>
    <s v="New"/>
    <x v="3"/>
    <s v="Compact Sleeping Bag"/>
    <n v="2"/>
    <n v="124.62"/>
    <n v="0.1"/>
    <n v="58.91"/>
    <x v="2425"/>
    <n v="117.82"/>
    <n v="106.49600000000001"/>
    <n v="0.47475882237557737"/>
  </r>
  <r>
    <n v="3722"/>
    <d v="2026-12-03T00:00:00"/>
    <n v="2026"/>
    <x v="11"/>
    <x v="3"/>
    <x v="2"/>
    <x v="3"/>
    <x v="0"/>
    <s v="Returning"/>
    <x v="1"/>
    <s v="Trail Boots"/>
    <n v="1"/>
    <n v="144.78"/>
    <n v="0.15"/>
    <n v="81.53"/>
    <x v="2426"/>
    <n v="81.53"/>
    <n v="41.533000000000001"/>
    <n v="0.33749380398657597"/>
  </r>
  <r>
    <n v="4201"/>
    <d v="2026-12-03T00:00:00"/>
    <n v="2026"/>
    <x v="11"/>
    <x v="3"/>
    <x v="3"/>
    <x v="7"/>
    <x v="0"/>
    <s v="Business"/>
    <x v="2"/>
    <s v="Carry-On Duffel"/>
    <n v="1"/>
    <n v="133.80000000000001"/>
    <n v="0"/>
    <n v="66.349999999999994"/>
    <x v="2427"/>
    <n v="66.349999999999994"/>
    <n v="67.450000000000017"/>
    <n v="0.50411061285500758"/>
  </r>
  <r>
    <n v="4498"/>
    <d v="2026-12-03T00:00:00"/>
    <n v="2026"/>
    <x v="11"/>
    <x v="3"/>
    <x v="3"/>
    <x v="7"/>
    <x v="2"/>
    <s v="New"/>
    <x v="3"/>
    <s v="Compact Sleeping Bag"/>
    <n v="1"/>
    <n v="124.93"/>
    <n v="0"/>
    <n v="59.41"/>
    <x v="2428"/>
    <n v="59.41"/>
    <n v="65.52000000000001"/>
    <n v="0.52445369406867848"/>
  </r>
  <r>
    <n v="4791"/>
    <d v="2026-12-03T00:00:00"/>
    <n v="2026"/>
    <x v="11"/>
    <x v="3"/>
    <x v="1"/>
    <x v="12"/>
    <x v="0"/>
    <s v="New"/>
    <x v="1"/>
    <s v="Trekking Poles"/>
    <n v="2"/>
    <n v="70.59"/>
    <n v="0.1"/>
    <n v="32.68"/>
    <x v="2429"/>
    <n v="65.36"/>
    <n v="61.702000000000012"/>
    <n v="0.48560545245628123"/>
  </r>
  <r>
    <n v="614"/>
    <d v="2026-12-04T00:00:00"/>
    <n v="2026"/>
    <x v="11"/>
    <x v="3"/>
    <x v="3"/>
    <x v="7"/>
    <x v="0"/>
    <s v="Returning"/>
    <x v="1"/>
    <s v="Summit Backpack 45L"/>
    <n v="2"/>
    <n v="151.05000000000001"/>
    <n v="0.15"/>
    <n v="80.36"/>
    <x v="2430"/>
    <n v="160.72"/>
    <n v="96.065000000000026"/>
    <n v="0.37410674299511271"/>
  </r>
  <r>
    <n v="2301"/>
    <d v="2026-12-04T00:00:00"/>
    <n v="2026"/>
    <x v="11"/>
    <x v="3"/>
    <x v="3"/>
    <x v="7"/>
    <x v="0"/>
    <s v="Returning"/>
    <x v="3"/>
    <s v="Compact Sleeping Bag"/>
    <n v="2"/>
    <n v="120.37"/>
    <n v="0.2"/>
    <n v="59.39"/>
    <x v="2431"/>
    <n v="118.78"/>
    <n v="73.812000000000012"/>
    <n v="0.3832557946332143"/>
  </r>
  <r>
    <n v="4430"/>
    <d v="2026-12-04T00:00:00"/>
    <n v="2026"/>
    <x v="11"/>
    <x v="3"/>
    <x v="1"/>
    <x v="1"/>
    <x v="0"/>
    <s v="Returning"/>
    <x v="3"/>
    <s v="Trail Tent 2P"/>
    <n v="3"/>
    <n v="193.8"/>
    <n v="0"/>
    <n v="104.55"/>
    <x v="2432"/>
    <n v="313.64999999999998"/>
    <n v="267.75000000000011"/>
    <n v="0.46052631578947378"/>
  </r>
  <r>
    <n v="318"/>
    <d v="2026-12-05T00:00:00"/>
    <n v="2026"/>
    <x v="11"/>
    <x v="3"/>
    <x v="3"/>
    <x v="13"/>
    <x v="0"/>
    <s v="Business"/>
    <x v="1"/>
    <s v="Trail Boots"/>
    <n v="1"/>
    <n v="146.08000000000001"/>
    <n v="0.1"/>
    <n v="81.540000000000006"/>
    <x v="2433"/>
    <n v="81.540000000000006"/>
    <n v="49.932000000000002"/>
    <n v="0.37979189485213583"/>
  </r>
  <r>
    <n v="782"/>
    <d v="2026-12-05T00:00:00"/>
    <n v="2026"/>
    <x v="11"/>
    <x v="3"/>
    <x v="3"/>
    <x v="7"/>
    <x v="1"/>
    <s v="Business"/>
    <x v="0"/>
    <s v="Cycling Pack 12L"/>
    <n v="4"/>
    <n v="101.17"/>
    <n v="0.15"/>
    <n v="50.48"/>
    <x v="2434"/>
    <n v="201.92"/>
    <n v="142.05800000000002"/>
    <n v="0.41298571420265257"/>
  </r>
  <r>
    <n v="1402"/>
    <d v="2026-12-05T00:00:00"/>
    <n v="2026"/>
    <x v="11"/>
    <x v="3"/>
    <x v="1"/>
    <x v="6"/>
    <x v="2"/>
    <s v="New"/>
    <x v="3"/>
    <s v="Compact Sleeping Bag"/>
    <n v="2"/>
    <n v="121.64"/>
    <n v="0"/>
    <n v="61.94"/>
    <x v="2435"/>
    <n v="123.88"/>
    <n v="119.4"/>
    <n v="0.49079250246629402"/>
  </r>
  <r>
    <n v="1824"/>
    <d v="2026-12-05T00:00:00"/>
    <n v="2026"/>
    <x v="11"/>
    <x v="3"/>
    <x v="1"/>
    <x v="1"/>
    <x v="0"/>
    <s v="Returning"/>
    <x v="2"/>
    <s v="Travel Backpack 35L"/>
    <n v="1"/>
    <n v="165.1"/>
    <n v="0.05"/>
    <n v="85.23"/>
    <x v="2436"/>
    <n v="85.23"/>
    <n v="71.614999999999995"/>
    <n v="0.45659727756702473"/>
  </r>
  <r>
    <n v="2141"/>
    <d v="2026-12-05T00:00:00"/>
    <n v="2026"/>
    <x v="11"/>
    <x v="3"/>
    <x v="3"/>
    <x v="13"/>
    <x v="0"/>
    <s v="New"/>
    <x v="3"/>
    <s v="Trail Tent 2P"/>
    <n v="3"/>
    <n v="194.07"/>
    <n v="0.1"/>
    <n v="102.37"/>
    <x v="2437"/>
    <n v="307.11"/>
    <n v="216.87900000000002"/>
    <n v="0.4138999101126169"/>
  </r>
  <r>
    <n v="3517"/>
    <d v="2026-12-05T00:00:00"/>
    <n v="2026"/>
    <x v="11"/>
    <x v="3"/>
    <x v="3"/>
    <x v="13"/>
    <x v="3"/>
    <s v="New"/>
    <x v="1"/>
    <s v="Summit Backpack 45L"/>
    <n v="1"/>
    <n v="152.44"/>
    <n v="0.1"/>
    <n v="76.91"/>
    <x v="2438"/>
    <n v="76.91"/>
    <n v="60.286000000000001"/>
    <n v="0.43941514329863846"/>
  </r>
  <r>
    <n v="4055"/>
    <d v="2026-12-05T00:00:00"/>
    <n v="2026"/>
    <x v="11"/>
    <x v="3"/>
    <x v="1"/>
    <x v="12"/>
    <x v="0"/>
    <s v="Returning"/>
    <x v="3"/>
    <s v="Compact Sleeping Bag"/>
    <n v="1"/>
    <n v="123.82"/>
    <n v="0.05"/>
    <n v="59.19"/>
    <x v="2439"/>
    <n v="59.19"/>
    <n v="58.438999999999993"/>
    <n v="0.49680775999115862"/>
  </r>
  <r>
    <n v="4168"/>
    <d v="2026-12-05T00:00:00"/>
    <n v="2026"/>
    <x v="11"/>
    <x v="3"/>
    <x v="0"/>
    <x v="0"/>
    <x v="0"/>
    <s v="New"/>
    <x v="1"/>
    <s v="Trekking Poles"/>
    <n v="4"/>
    <n v="71.12"/>
    <n v="0.05"/>
    <n v="31.93"/>
    <x v="2440"/>
    <n v="127.72"/>
    <n v="142.53600000000003"/>
    <n v="0.52741104730329769"/>
  </r>
  <r>
    <n v="4317"/>
    <d v="2026-12-05T00:00:00"/>
    <n v="2026"/>
    <x v="11"/>
    <x v="3"/>
    <x v="2"/>
    <x v="16"/>
    <x v="3"/>
    <s v="Returning"/>
    <x v="1"/>
    <s v="Trekking Poles"/>
    <n v="1"/>
    <n v="71.55"/>
    <n v="0.1"/>
    <n v="32.07"/>
    <x v="2441"/>
    <n v="32.07"/>
    <n v="32.324999999999996"/>
    <n v="0.50197996738877237"/>
  </r>
  <r>
    <n v="4879"/>
    <d v="2026-12-05T00:00:00"/>
    <n v="2026"/>
    <x v="11"/>
    <x v="3"/>
    <x v="2"/>
    <x v="2"/>
    <x v="3"/>
    <s v="Returning"/>
    <x v="1"/>
    <s v="Trekking Poles"/>
    <n v="2"/>
    <n v="70.239999999999995"/>
    <n v="0.1"/>
    <n v="33.29"/>
    <x v="2442"/>
    <n v="66.58"/>
    <n v="59.85199999999999"/>
    <n v="0.47339281194634264"/>
  </r>
  <r>
    <n v="467"/>
    <d v="2026-12-06T00:00:00"/>
    <n v="2026"/>
    <x v="11"/>
    <x v="3"/>
    <x v="0"/>
    <x v="0"/>
    <x v="3"/>
    <s v="Returning"/>
    <x v="0"/>
    <s v="Trail Bike Light"/>
    <n v="2"/>
    <n v="50.68"/>
    <n v="0.15"/>
    <n v="22.41"/>
    <x v="2443"/>
    <n v="44.82"/>
    <n v="41.335999999999991"/>
    <n v="0.47978086262129155"/>
  </r>
  <r>
    <n v="825"/>
    <d v="2026-12-06T00:00:00"/>
    <n v="2026"/>
    <x v="11"/>
    <x v="3"/>
    <x v="3"/>
    <x v="7"/>
    <x v="0"/>
    <s v="New"/>
    <x v="0"/>
    <s v="Cycling Pack 12L"/>
    <n v="1"/>
    <n v="101.26"/>
    <n v="0"/>
    <n v="51.7"/>
    <x v="2444"/>
    <n v="51.7"/>
    <n v="49.56"/>
    <n v="0.4894331424056883"/>
  </r>
  <r>
    <n v="2346"/>
    <d v="2026-12-06T00:00:00"/>
    <n v="2026"/>
    <x v="11"/>
    <x v="3"/>
    <x v="0"/>
    <x v="0"/>
    <x v="3"/>
    <s v="Business"/>
    <x v="2"/>
    <s v="Packing Cube Set"/>
    <n v="2"/>
    <n v="46.01"/>
    <n v="0.05"/>
    <n v="18.399999999999999"/>
    <x v="2445"/>
    <n v="36.799999999999997"/>
    <n v="50.619"/>
    <n v="0.57903888170763795"/>
  </r>
  <r>
    <n v="3095"/>
    <d v="2026-12-06T00:00:00"/>
    <n v="2026"/>
    <x v="11"/>
    <x v="3"/>
    <x v="1"/>
    <x v="12"/>
    <x v="0"/>
    <s v="New"/>
    <x v="2"/>
    <s v="Carry-On Duffel"/>
    <n v="2"/>
    <n v="131.97999999999999"/>
    <n v="0.1"/>
    <n v="68.02"/>
    <x v="2446"/>
    <n v="136.04"/>
    <n v="101.524"/>
    <n v="0.42735431294303855"/>
  </r>
  <r>
    <n v="3580"/>
    <d v="2026-12-06T00:00:00"/>
    <n v="2026"/>
    <x v="11"/>
    <x v="3"/>
    <x v="3"/>
    <x v="7"/>
    <x v="2"/>
    <s v="New"/>
    <x v="1"/>
    <s v="Trekking Poles"/>
    <n v="2"/>
    <n v="73.16"/>
    <n v="0.15"/>
    <n v="32.64"/>
    <x v="2447"/>
    <n v="65.28"/>
    <n v="59.091999999999985"/>
    <n v="0.47512301804264617"/>
  </r>
  <r>
    <n v="4672"/>
    <d v="2026-12-06T00:00:00"/>
    <n v="2026"/>
    <x v="11"/>
    <x v="3"/>
    <x v="1"/>
    <x v="6"/>
    <x v="0"/>
    <s v="Business"/>
    <x v="2"/>
    <s v="Packing Cube Set"/>
    <n v="2"/>
    <n v="47.43"/>
    <n v="0.05"/>
    <n v="18.63"/>
    <x v="2448"/>
    <n v="37.26"/>
    <n v="52.856999999999992"/>
    <n v="0.58653750124837711"/>
  </r>
  <r>
    <n v="533"/>
    <d v="2026-12-07T00:00:00"/>
    <n v="2026"/>
    <x v="11"/>
    <x v="3"/>
    <x v="0"/>
    <x v="9"/>
    <x v="0"/>
    <s v="New"/>
    <x v="2"/>
    <s v="Insulated Bottle"/>
    <n v="1"/>
    <n v="35.93"/>
    <n v="0.05"/>
    <n v="13.23"/>
    <x v="67"/>
    <n v="13.23"/>
    <n v="20.903499999999998"/>
    <n v="0.6124042363074399"/>
  </r>
  <r>
    <n v="2160"/>
    <d v="2026-12-07T00:00:00"/>
    <n v="2026"/>
    <x v="11"/>
    <x v="3"/>
    <x v="0"/>
    <x v="15"/>
    <x v="3"/>
    <s v="Returning"/>
    <x v="2"/>
    <s v="Insulated Bottle"/>
    <n v="1"/>
    <n v="35.53"/>
    <n v="0.05"/>
    <n v="13.28"/>
    <x v="2449"/>
    <n v="13.28"/>
    <n v="20.473500000000001"/>
    <n v="0.6065593197742456"/>
  </r>
  <r>
    <n v="2841"/>
    <d v="2026-12-07T00:00:00"/>
    <n v="2026"/>
    <x v="11"/>
    <x v="3"/>
    <x v="1"/>
    <x v="14"/>
    <x v="0"/>
    <s v="New"/>
    <x v="3"/>
    <s v="Trail Tent 2P"/>
    <n v="3"/>
    <n v="196.97"/>
    <n v="0.15"/>
    <n v="101.88"/>
    <x v="2450"/>
    <n v="305.64"/>
    <n v="196.63349999999997"/>
    <n v="0.39148690902466482"/>
  </r>
  <r>
    <n v="3433"/>
    <d v="2026-12-07T00:00:00"/>
    <n v="2026"/>
    <x v="11"/>
    <x v="3"/>
    <x v="0"/>
    <x v="0"/>
    <x v="0"/>
    <s v="New"/>
    <x v="2"/>
    <s v="Insulated Bottle"/>
    <n v="2"/>
    <n v="37.020000000000003"/>
    <n v="0.2"/>
    <n v="13.39"/>
    <x v="2451"/>
    <n v="26.78"/>
    <n v="32.452000000000005"/>
    <n v="0.5478795245813074"/>
  </r>
  <r>
    <n v="3763"/>
    <d v="2026-12-07T00:00:00"/>
    <n v="2026"/>
    <x v="11"/>
    <x v="3"/>
    <x v="1"/>
    <x v="14"/>
    <x v="0"/>
    <s v="New"/>
    <x v="2"/>
    <s v="Packing Cube Set"/>
    <n v="4"/>
    <n v="47.22"/>
    <n v="0"/>
    <n v="18.420000000000002"/>
    <x v="2452"/>
    <n v="73.680000000000007"/>
    <n v="115.19999999999999"/>
    <n v="0.60991105463786521"/>
  </r>
  <r>
    <n v="706"/>
    <d v="2026-12-08T00:00:00"/>
    <n v="2026"/>
    <x v="11"/>
    <x v="3"/>
    <x v="1"/>
    <x v="12"/>
    <x v="2"/>
    <s v="Returning"/>
    <x v="2"/>
    <s v="Packing Cube Set"/>
    <n v="4"/>
    <n v="46.48"/>
    <n v="0.1"/>
    <n v="18.66"/>
    <x v="2453"/>
    <n v="74.64"/>
    <n v="92.688000000000002"/>
    <n v="0.55393000573723461"/>
  </r>
  <r>
    <n v="1086"/>
    <d v="2026-12-08T00:00:00"/>
    <n v="2026"/>
    <x v="11"/>
    <x v="3"/>
    <x v="3"/>
    <x v="13"/>
    <x v="1"/>
    <s v="Business"/>
    <x v="1"/>
    <s v="Trail Boots"/>
    <n v="12"/>
    <n v="146.99"/>
    <n v="0.15"/>
    <n v="79.239999999999995"/>
    <x v="2454"/>
    <n v="950.87999999999988"/>
    <n v="548.41800000000012"/>
    <n v="0.36578318653129671"/>
  </r>
  <r>
    <n v="1204"/>
    <d v="2026-12-08T00:00:00"/>
    <n v="2026"/>
    <x v="11"/>
    <x v="3"/>
    <x v="2"/>
    <x v="10"/>
    <x v="0"/>
    <s v="New"/>
    <x v="4"/>
    <s v="Resistance Band Set"/>
    <n v="1"/>
    <n v="40.29"/>
    <n v="0"/>
    <n v="15.07"/>
    <x v="2455"/>
    <n v="15.07"/>
    <n v="25.22"/>
    <n v="0.62596177711590961"/>
  </r>
  <r>
    <n v="1451"/>
    <d v="2026-12-08T00:00:00"/>
    <n v="2026"/>
    <x v="11"/>
    <x v="3"/>
    <x v="0"/>
    <x v="0"/>
    <x v="1"/>
    <s v="Business"/>
    <x v="3"/>
    <s v="Compact Sleeping Bag"/>
    <n v="4"/>
    <n v="125.82"/>
    <n v="0.15"/>
    <n v="61.39"/>
    <x v="2456"/>
    <n v="245.56"/>
    <n v="182.22799999999995"/>
    <n v="0.42597735326844133"/>
  </r>
  <r>
    <n v="1650"/>
    <d v="2026-12-08T00:00:00"/>
    <n v="2026"/>
    <x v="11"/>
    <x v="3"/>
    <x v="1"/>
    <x v="1"/>
    <x v="0"/>
    <s v="New"/>
    <x v="2"/>
    <s v="Insulated Bottle"/>
    <n v="3"/>
    <n v="36.25"/>
    <n v="0"/>
    <n v="13.67"/>
    <x v="2457"/>
    <n v="41.01"/>
    <n v="67.740000000000009"/>
    <n v="0.62289655172413805"/>
  </r>
  <r>
    <n v="1740"/>
    <d v="2026-12-08T00:00:00"/>
    <n v="2026"/>
    <x v="11"/>
    <x v="3"/>
    <x v="2"/>
    <x v="10"/>
    <x v="3"/>
    <s v="Returning"/>
    <x v="2"/>
    <s v="Travel Backpack 35L"/>
    <n v="1"/>
    <n v="165.29"/>
    <n v="0.05"/>
    <n v="89.92"/>
    <x v="2458"/>
    <n v="89.92"/>
    <n v="67.105499999999992"/>
    <n v="0.42735415585366704"/>
  </r>
  <r>
    <n v="3191"/>
    <d v="2026-12-08T00:00:00"/>
    <n v="2026"/>
    <x v="11"/>
    <x v="3"/>
    <x v="3"/>
    <x v="8"/>
    <x v="0"/>
    <s v="New"/>
    <x v="3"/>
    <s v="Portable Camp Stove"/>
    <n v="1"/>
    <n v="82.89"/>
    <n v="0.15"/>
    <n v="38.51"/>
    <x v="2459"/>
    <n v="38.51"/>
    <n v="31.946500000000007"/>
    <n v="0.45342161475520365"/>
  </r>
  <r>
    <n v="3662"/>
    <d v="2026-12-08T00:00:00"/>
    <n v="2026"/>
    <x v="11"/>
    <x v="3"/>
    <x v="1"/>
    <x v="6"/>
    <x v="0"/>
    <s v="Business"/>
    <x v="3"/>
    <s v="Trail Tent 2P"/>
    <n v="1"/>
    <n v="199.66"/>
    <n v="0"/>
    <n v="103.15"/>
    <x v="2460"/>
    <n v="103.15"/>
    <n v="96.509999999999991"/>
    <n v="0.48337173194430527"/>
  </r>
  <r>
    <n v="3922"/>
    <d v="2026-12-08T00:00:00"/>
    <n v="2026"/>
    <x v="11"/>
    <x v="3"/>
    <x v="3"/>
    <x v="8"/>
    <x v="2"/>
    <s v="New"/>
    <x v="1"/>
    <s v="Trail Boots"/>
    <n v="2"/>
    <n v="146.25"/>
    <n v="0.05"/>
    <n v="77.3"/>
    <x v="2461"/>
    <n v="154.6"/>
    <n v="123.27500000000001"/>
    <n v="0.44363472784525421"/>
  </r>
  <r>
    <n v="4022"/>
    <d v="2026-12-08T00:00:00"/>
    <n v="2026"/>
    <x v="11"/>
    <x v="3"/>
    <x v="0"/>
    <x v="9"/>
    <x v="3"/>
    <s v="Returning"/>
    <x v="3"/>
    <s v="Alpine Tent 4P"/>
    <n v="1"/>
    <n v="333.51"/>
    <n v="0.2"/>
    <n v="199.91"/>
    <x v="2462"/>
    <n v="199.91"/>
    <n v="66.897999999999996"/>
    <n v="0.25073461065635211"/>
  </r>
  <r>
    <n v="4366"/>
    <d v="2026-12-08T00:00:00"/>
    <n v="2026"/>
    <x v="11"/>
    <x v="3"/>
    <x v="1"/>
    <x v="12"/>
    <x v="2"/>
    <s v="New"/>
    <x v="1"/>
    <s v="Summit Backpack 45L"/>
    <n v="1"/>
    <n v="151.97"/>
    <n v="0.05"/>
    <n v="80.239999999999995"/>
    <x v="2463"/>
    <n v="80.239999999999995"/>
    <n v="64.131500000000003"/>
    <n v="0.44421163456776441"/>
  </r>
  <r>
    <n v="4880"/>
    <d v="2026-12-08T00:00:00"/>
    <n v="2026"/>
    <x v="11"/>
    <x v="3"/>
    <x v="3"/>
    <x v="13"/>
    <x v="2"/>
    <s v="New"/>
    <x v="0"/>
    <s v="Compact Repair Kit"/>
    <n v="1"/>
    <n v="41.07"/>
    <n v="0"/>
    <n v="16.600000000000001"/>
    <x v="2464"/>
    <n v="16.600000000000001"/>
    <n v="24.47"/>
    <n v="0.59581202824446067"/>
  </r>
  <r>
    <n v="5127"/>
    <d v="2026-12-08T00:00:00"/>
    <n v="2026"/>
    <x v="11"/>
    <x v="3"/>
    <x v="1"/>
    <x v="11"/>
    <x v="3"/>
    <s v="Returning"/>
    <x v="3"/>
    <s v="Compact Sleeping Bag"/>
    <n v="1"/>
    <n v="122.65"/>
    <n v="0"/>
    <n v="58.9"/>
    <x v="2465"/>
    <n v="58.9"/>
    <n v="63.750000000000007"/>
    <n v="0.51977170811251527"/>
  </r>
  <r>
    <n v="13"/>
    <d v="2026-12-09T00:00:00"/>
    <n v="2026"/>
    <x v="11"/>
    <x v="3"/>
    <x v="1"/>
    <x v="6"/>
    <x v="0"/>
    <s v="Returning"/>
    <x v="1"/>
    <s v="Trail Boots"/>
    <n v="6"/>
    <n v="143.16"/>
    <n v="0.15"/>
    <n v="80.349999999999994"/>
    <x v="2466"/>
    <n v="482.09999999999997"/>
    <n v="248.01600000000002"/>
    <n v="0.33969396643820987"/>
  </r>
  <r>
    <n v="102"/>
    <d v="2026-12-09T00:00:00"/>
    <n v="2026"/>
    <x v="11"/>
    <x v="3"/>
    <x v="2"/>
    <x v="5"/>
    <x v="2"/>
    <s v="New"/>
    <x v="1"/>
    <s v="Trail Boots"/>
    <n v="3"/>
    <n v="142.75"/>
    <n v="0.1"/>
    <n v="81.739999999999995"/>
    <x v="2467"/>
    <n v="245.21999999999997"/>
    <n v="140.20500000000004"/>
    <n v="0.3637672698968672"/>
  </r>
  <r>
    <n v="519"/>
    <d v="2026-12-09T00:00:00"/>
    <n v="2026"/>
    <x v="11"/>
    <x v="3"/>
    <x v="1"/>
    <x v="12"/>
    <x v="2"/>
    <s v="Returning"/>
    <x v="4"/>
    <s v="Recovery Roller"/>
    <n v="2"/>
    <n v="36.03"/>
    <n v="0.1"/>
    <n v="13.54"/>
    <x v="2468"/>
    <n v="27.08"/>
    <n v="37.774000000000001"/>
    <n v="0.58244672649335427"/>
  </r>
  <r>
    <n v="522"/>
    <d v="2026-12-09T00:00:00"/>
    <n v="2026"/>
    <x v="11"/>
    <x v="3"/>
    <x v="0"/>
    <x v="15"/>
    <x v="2"/>
    <s v="Returning"/>
    <x v="2"/>
    <s v="Carry-On Duffel"/>
    <n v="2"/>
    <n v="133.4"/>
    <n v="0"/>
    <n v="67.69"/>
    <x v="2469"/>
    <n v="135.38"/>
    <n v="131.42000000000002"/>
    <n v="0.49257871064467768"/>
  </r>
  <r>
    <n v="798"/>
    <d v="2026-12-09T00:00:00"/>
    <n v="2026"/>
    <x v="11"/>
    <x v="3"/>
    <x v="2"/>
    <x v="2"/>
    <x v="2"/>
    <s v="Returning"/>
    <x v="3"/>
    <s v="Trail Tent 2P"/>
    <n v="3"/>
    <n v="199.31"/>
    <n v="0.05"/>
    <n v="101.19"/>
    <x v="2470"/>
    <n v="303.57"/>
    <n v="264.46350000000001"/>
    <n v="0.46557729429690325"/>
  </r>
  <r>
    <n v="1746"/>
    <d v="2026-12-09T00:00:00"/>
    <n v="2026"/>
    <x v="11"/>
    <x v="3"/>
    <x v="1"/>
    <x v="11"/>
    <x v="0"/>
    <s v="Business"/>
    <x v="2"/>
    <s v="Packing Cube Set"/>
    <n v="1"/>
    <n v="47.44"/>
    <n v="0.15"/>
    <n v="17.899999999999999"/>
    <x v="2471"/>
    <n v="17.899999999999999"/>
    <n v="22.423999999999999"/>
    <n v="0.55609562543398472"/>
  </r>
  <r>
    <n v="3412"/>
    <d v="2026-12-09T00:00:00"/>
    <n v="2026"/>
    <x v="11"/>
    <x v="3"/>
    <x v="0"/>
    <x v="0"/>
    <x v="1"/>
    <s v="Business"/>
    <x v="1"/>
    <s v="Trail Boots"/>
    <n v="10"/>
    <n v="145.30000000000001"/>
    <n v="0.1"/>
    <n v="79.7"/>
    <x v="2472"/>
    <n v="797"/>
    <n v="510.70000000000005"/>
    <n v="0.39053299686472437"/>
  </r>
  <r>
    <n v="175"/>
    <d v="2026-12-10T00:00:00"/>
    <n v="2026"/>
    <x v="11"/>
    <x v="3"/>
    <x v="0"/>
    <x v="0"/>
    <x v="3"/>
    <s v="New"/>
    <x v="0"/>
    <s v="Commuter Helmet"/>
    <n v="1"/>
    <n v="81.010000000000005"/>
    <n v="0.2"/>
    <n v="41.51"/>
    <x v="2473"/>
    <n v="41.51"/>
    <n v="23.298000000000009"/>
    <n v="0.35949265522774976"/>
  </r>
  <r>
    <n v="1014"/>
    <d v="2026-12-10T00:00:00"/>
    <n v="2026"/>
    <x v="11"/>
    <x v="3"/>
    <x v="3"/>
    <x v="7"/>
    <x v="3"/>
    <s v="New"/>
    <x v="2"/>
    <s v="Insulated Bottle"/>
    <n v="2"/>
    <n v="35.619999999999997"/>
    <n v="0"/>
    <n v="13.62"/>
    <x v="2474"/>
    <n v="27.24"/>
    <n v="44"/>
    <n v="0.61763054463784395"/>
  </r>
  <r>
    <n v="1763"/>
    <d v="2026-12-10T00:00:00"/>
    <n v="2026"/>
    <x v="11"/>
    <x v="3"/>
    <x v="0"/>
    <x v="0"/>
    <x v="0"/>
    <s v="New"/>
    <x v="0"/>
    <s v="Trail Bike Light"/>
    <n v="2"/>
    <n v="49.88"/>
    <n v="0.05"/>
    <n v="22.31"/>
    <x v="2475"/>
    <n v="44.62"/>
    <n v="50.152000000000008"/>
    <n v="0.52918583547883347"/>
  </r>
  <r>
    <n v="1863"/>
    <d v="2026-12-10T00:00:00"/>
    <n v="2026"/>
    <x v="11"/>
    <x v="3"/>
    <x v="3"/>
    <x v="7"/>
    <x v="3"/>
    <s v="Returning"/>
    <x v="0"/>
    <s v="Cycling Pack 12L"/>
    <n v="1"/>
    <n v="101.18"/>
    <n v="0.05"/>
    <n v="49.12"/>
    <x v="2476"/>
    <n v="49.12"/>
    <n v="47.000999999999998"/>
    <n v="0.48897743469169069"/>
  </r>
  <r>
    <n v="3466"/>
    <d v="2026-12-10T00:00:00"/>
    <n v="2026"/>
    <x v="11"/>
    <x v="3"/>
    <x v="1"/>
    <x v="12"/>
    <x v="2"/>
    <s v="Business"/>
    <x v="4"/>
    <s v="Recovery Roller"/>
    <n v="2"/>
    <n v="36.64"/>
    <n v="0"/>
    <n v="13.7"/>
    <x v="2477"/>
    <n v="27.4"/>
    <n v="45.88"/>
    <n v="0.62609170305676853"/>
  </r>
  <r>
    <n v="3630"/>
    <d v="2026-12-10T00:00:00"/>
    <n v="2026"/>
    <x v="11"/>
    <x v="3"/>
    <x v="1"/>
    <x v="12"/>
    <x v="2"/>
    <s v="Returning"/>
    <x v="0"/>
    <s v="Compact Repair Kit"/>
    <n v="3"/>
    <n v="39.979999999999997"/>
    <n v="0.1"/>
    <n v="16.989999999999998"/>
    <x v="2478"/>
    <n v="50.97"/>
    <n v="56.975999999999999"/>
    <n v="0.52781946528819967"/>
  </r>
  <r>
    <n v="3633"/>
    <d v="2026-12-10T00:00:00"/>
    <n v="2026"/>
    <x v="11"/>
    <x v="3"/>
    <x v="3"/>
    <x v="4"/>
    <x v="3"/>
    <s v="Business"/>
    <x v="1"/>
    <s v="Trail Boots"/>
    <n v="3"/>
    <n v="144.16"/>
    <n v="0"/>
    <n v="77.36"/>
    <x v="2479"/>
    <n v="232.07999999999998"/>
    <n v="200.40000000000003"/>
    <n v="0.46337402885682583"/>
  </r>
  <r>
    <n v="4"/>
    <d v="2026-12-11T00:00:00"/>
    <n v="2026"/>
    <x v="11"/>
    <x v="3"/>
    <x v="3"/>
    <x v="4"/>
    <x v="0"/>
    <s v="New"/>
    <x v="0"/>
    <s v="Cycling Pack 12L"/>
    <n v="1"/>
    <n v="102.98"/>
    <n v="0.1"/>
    <n v="51.45"/>
    <x v="2480"/>
    <n v="51.45"/>
    <n v="41.231999999999999"/>
    <n v="0.4448760277076455"/>
  </r>
  <r>
    <n v="70"/>
    <d v="2026-12-11T00:00:00"/>
    <n v="2026"/>
    <x v="11"/>
    <x v="3"/>
    <x v="3"/>
    <x v="13"/>
    <x v="0"/>
    <s v="New"/>
    <x v="4"/>
    <s v="Weighted Vest"/>
    <n v="2"/>
    <n v="122.49"/>
    <n v="0.15"/>
    <n v="70.930000000000007"/>
    <x v="2481"/>
    <n v="141.86000000000001"/>
    <n v="66.372999999999962"/>
    <n v="0.31874390706564265"/>
  </r>
  <r>
    <n v="948"/>
    <d v="2026-12-11T00:00:00"/>
    <n v="2026"/>
    <x v="11"/>
    <x v="3"/>
    <x v="1"/>
    <x v="11"/>
    <x v="3"/>
    <s v="New"/>
    <x v="1"/>
    <s v="Trail Boots"/>
    <n v="1"/>
    <n v="141.74"/>
    <n v="0.15"/>
    <n v="78.97"/>
    <x v="2482"/>
    <n v="78.97"/>
    <n v="41.509"/>
    <n v="0.34453307215365336"/>
  </r>
  <r>
    <n v="1957"/>
    <d v="2026-12-11T00:00:00"/>
    <n v="2026"/>
    <x v="11"/>
    <x v="3"/>
    <x v="3"/>
    <x v="7"/>
    <x v="0"/>
    <s v="Returning"/>
    <x v="0"/>
    <s v="Compact Repair Kit"/>
    <n v="6"/>
    <n v="39.44"/>
    <n v="0.1"/>
    <n v="16.89"/>
    <x v="2483"/>
    <n v="101.34"/>
    <n v="111.636"/>
    <n v="0.52417173766058145"/>
  </r>
  <r>
    <n v="3097"/>
    <d v="2026-12-11T00:00:00"/>
    <n v="2026"/>
    <x v="11"/>
    <x v="3"/>
    <x v="2"/>
    <x v="3"/>
    <x v="2"/>
    <s v="Returning"/>
    <x v="0"/>
    <s v="Trail Bike Light"/>
    <n v="1"/>
    <n v="49.64"/>
    <n v="0.1"/>
    <n v="22"/>
    <x v="2484"/>
    <n v="22"/>
    <n v="22.676000000000002"/>
    <n v="0.50756558331094992"/>
  </r>
  <r>
    <n v="3649"/>
    <d v="2026-12-11T00:00:00"/>
    <n v="2026"/>
    <x v="11"/>
    <x v="3"/>
    <x v="2"/>
    <x v="2"/>
    <x v="0"/>
    <s v="New"/>
    <x v="2"/>
    <s v="Travel Backpack 35L"/>
    <n v="1"/>
    <n v="164.29"/>
    <n v="0.05"/>
    <n v="88.66"/>
    <x v="2485"/>
    <n v="88.66"/>
    <n v="67.41549999999998"/>
    <n v="0.43194159237035917"/>
  </r>
  <r>
    <n v="3963"/>
    <d v="2026-12-11T00:00:00"/>
    <n v="2026"/>
    <x v="11"/>
    <x v="3"/>
    <x v="3"/>
    <x v="8"/>
    <x v="0"/>
    <s v="Returning"/>
    <x v="2"/>
    <s v="Insulated Bottle"/>
    <n v="1"/>
    <n v="35.81"/>
    <n v="0"/>
    <n v="13.28"/>
    <x v="2486"/>
    <n v="13.28"/>
    <n v="22.53"/>
    <n v="0.62915386763473891"/>
  </r>
  <r>
    <n v="4305"/>
    <d v="2026-12-11T00:00:00"/>
    <n v="2026"/>
    <x v="11"/>
    <x v="3"/>
    <x v="0"/>
    <x v="9"/>
    <x v="2"/>
    <s v="New"/>
    <x v="4"/>
    <s v="Resistance Band Set"/>
    <n v="1"/>
    <n v="41.31"/>
    <n v="0.05"/>
    <n v="14.56"/>
    <x v="2487"/>
    <n v="14.56"/>
    <n v="24.6845"/>
    <n v="0.62899259768884808"/>
  </r>
  <r>
    <n v="4942"/>
    <d v="2026-12-11T00:00:00"/>
    <n v="2026"/>
    <x v="11"/>
    <x v="3"/>
    <x v="3"/>
    <x v="13"/>
    <x v="3"/>
    <s v="New"/>
    <x v="2"/>
    <s v="Insulated Bottle"/>
    <n v="3"/>
    <n v="36.6"/>
    <n v="0.15"/>
    <n v="13.95"/>
    <x v="2488"/>
    <n v="41.849999999999994"/>
    <n v="51.480000000000018"/>
    <n v="0.55159112825458068"/>
  </r>
  <r>
    <n v="19"/>
    <d v="2026-12-12T00:00:00"/>
    <n v="2026"/>
    <x v="11"/>
    <x v="3"/>
    <x v="1"/>
    <x v="1"/>
    <x v="0"/>
    <s v="New"/>
    <x v="0"/>
    <s v="Trail Bike Light"/>
    <n v="5"/>
    <n v="49.59"/>
    <n v="0"/>
    <n v="22.63"/>
    <x v="2489"/>
    <n v="113.14999999999999"/>
    <n v="134.80000000000001"/>
    <n v="0.54365799556362171"/>
  </r>
  <r>
    <n v="4963"/>
    <d v="2026-12-12T00:00:00"/>
    <n v="2026"/>
    <x v="11"/>
    <x v="3"/>
    <x v="0"/>
    <x v="0"/>
    <x v="0"/>
    <s v="New"/>
    <x v="1"/>
    <s v="Trekking Poles"/>
    <n v="5"/>
    <n v="72.3"/>
    <n v="0.05"/>
    <n v="31.73"/>
    <x v="2490"/>
    <n v="158.65"/>
    <n v="184.77500000000001"/>
    <n v="0.53803596127247577"/>
  </r>
  <r>
    <n v="5110"/>
    <d v="2026-12-12T00:00:00"/>
    <n v="2026"/>
    <x v="11"/>
    <x v="3"/>
    <x v="3"/>
    <x v="4"/>
    <x v="0"/>
    <s v="New"/>
    <x v="0"/>
    <s v="Trail Bike Light"/>
    <n v="1"/>
    <n v="51.57"/>
    <n v="0.1"/>
    <n v="23.11"/>
    <x v="2491"/>
    <n v="23.11"/>
    <n v="23.303000000000004"/>
    <n v="0.5020791588563549"/>
  </r>
  <r>
    <n v="10"/>
    <d v="2026-12-13T00:00:00"/>
    <n v="2026"/>
    <x v="11"/>
    <x v="3"/>
    <x v="0"/>
    <x v="0"/>
    <x v="0"/>
    <s v="Returning"/>
    <x v="2"/>
    <s v="Insulated Bottle"/>
    <n v="3"/>
    <n v="35.380000000000003"/>
    <n v="0"/>
    <n v="13.51"/>
    <x v="1689"/>
    <n v="40.53"/>
    <n v="65.610000000000014"/>
    <n v="0.61814584511023185"/>
  </r>
  <r>
    <n v="216"/>
    <d v="2026-12-13T00:00:00"/>
    <n v="2026"/>
    <x v="11"/>
    <x v="3"/>
    <x v="2"/>
    <x v="2"/>
    <x v="0"/>
    <s v="Business"/>
    <x v="0"/>
    <s v="Commuter Helmet"/>
    <n v="1"/>
    <n v="83.08"/>
    <n v="0.15"/>
    <n v="42.91"/>
    <x v="2492"/>
    <n v="42.91"/>
    <n v="27.707999999999998"/>
    <n v="0.39236455294684075"/>
  </r>
  <r>
    <n v="1937"/>
    <d v="2026-12-13T00:00:00"/>
    <n v="2026"/>
    <x v="11"/>
    <x v="3"/>
    <x v="1"/>
    <x v="12"/>
    <x v="1"/>
    <s v="Business"/>
    <x v="3"/>
    <s v="Compact Sleeping Bag"/>
    <n v="3"/>
    <n v="120.5"/>
    <n v="0.15"/>
    <n v="61.44"/>
    <x v="2493"/>
    <n v="184.32"/>
    <n v="122.95499999999998"/>
    <n v="0.40014644862094212"/>
  </r>
  <r>
    <n v="4720"/>
    <d v="2026-12-13T00:00:00"/>
    <n v="2026"/>
    <x v="11"/>
    <x v="3"/>
    <x v="0"/>
    <x v="0"/>
    <x v="0"/>
    <s v="New"/>
    <x v="1"/>
    <s v="Trekking Poles"/>
    <n v="3"/>
    <n v="73.040000000000006"/>
    <n v="0.1"/>
    <n v="31.78"/>
    <x v="2494"/>
    <n v="95.34"/>
    <n v="101.86799999999999"/>
    <n v="0.51655105269563095"/>
  </r>
  <r>
    <n v="91"/>
    <d v="2026-12-14T00:00:00"/>
    <n v="2026"/>
    <x v="11"/>
    <x v="3"/>
    <x v="1"/>
    <x v="1"/>
    <x v="0"/>
    <s v="Returning"/>
    <x v="3"/>
    <s v="Alpine Tent 4P"/>
    <n v="2"/>
    <n v="339.95"/>
    <n v="0"/>
    <n v="195.78"/>
    <x v="2495"/>
    <n v="391.56"/>
    <n v="288.33999999999997"/>
    <n v="0.42409177820267685"/>
  </r>
  <r>
    <n v="505"/>
    <d v="2026-12-14T00:00:00"/>
    <n v="2026"/>
    <x v="11"/>
    <x v="3"/>
    <x v="0"/>
    <x v="15"/>
    <x v="3"/>
    <s v="Returning"/>
    <x v="3"/>
    <s v="Trail Tent 2P"/>
    <n v="2"/>
    <n v="199.43"/>
    <n v="0.05"/>
    <n v="106.58"/>
    <x v="2496"/>
    <n v="213.16"/>
    <n v="165.75699999999998"/>
    <n v="0.4374493622613923"/>
  </r>
  <r>
    <n v="640"/>
    <d v="2026-12-14T00:00:00"/>
    <n v="2026"/>
    <x v="11"/>
    <x v="3"/>
    <x v="0"/>
    <x v="15"/>
    <x v="0"/>
    <s v="Returning"/>
    <x v="4"/>
    <s v="Training Mat"/>
    <n v="2"/>
    <n v="51.77"/>
    <n v="0.05"/>
    <n v="21.76"/>
    <x v="2497"/>
    <n v="43.52"/>
    <n v="54.842999999999996"/>
    <n v="0.55755721155312465"/>
  </r>
  <r>
    <n v="1408"/>
    <d v="2026-12-14T00:00:00"/>
    <n v="2026"/>
    <x v="11"/>
    <x v="3"/>
    <x v="1"/>
    <x v="1"/>
    <x v="0"/>
    <s v="New"/>
    <x v="2"/>
    <s v="Travel Backpack 35L"/>
    <n v="1"/>
    <n v="161.53"/>
    <n v="0"/>
    <n v="87.43"/>
    <x v="2498"/>
    <n v="87.43"/>
    <n v="74.099999999999994"/>
    <n v="0.45873831486411187"/>
  </r>
  <r>
    <n v="2074"/>
    <d v="2026-12-14T00:00:00"/>
    <n v="2026"/>
    <x v="11"/>
    <x v="3"/>
    <x v="1"/>
    <x v="12"/>
    <x v="1"/>
    <s v="Business"/>
    <x v="1"/>
    <s v="Trail Boots"/>
    <n v="4"/>
    <n v="145.85"/>
    <n v="0.1"/>
    <n v="79.47"/>
    <x v="2499"/>
    <n v="317.88"/>
    <n v="207.17999999999995"/>
    <n v="0.39458347617415146"/>
  </r>
  <r>
    <n v="2639"/>
    <d v="2026-12-14T00:00:00"/>
    <n v="2026"/>
    <x v="11"/>
    <x v="3"/>
    <x v="3"/>
    <x v="13"/>
    <x v="0"/>
    <s v="Returning"/>
    <x v="3"/>
    <s v="Trail Tent 2P"/>
    <n v="1"/>
    <n v="197.18"/>
    <n v="0"/>
    <n v="105.28"/>
    <x v="2500"/>
    <n v="105.28"/>
    <n v="91.9"/>
    <n v="0.46607160969672384"/>
  </r>
  <r>
    <n v="2694"/>
    <d v="2026-12-14T00:00:00"/>
    <n v="2026"/>
    <x v="11"/>
    <x v="3"/>
    <x v="3"/>
    <x v="7"/>
    <x v="0"/>
    <s v="New"/>
    <x v="3"/>
    <s v="Compact Sleeping Bag"/>
    <n v="1"/>
    <n v="124.9"/>
    <n v="0"/>
    <n v="62.16"/>
    <x v="2501"/>
    <n v="62.16"/>
    <n v="62.740000000000009"/>
    <n v="0.50232185748598879"/>
  </r>
  <r>
    <n v="2797"/>
    <d v="2026-12-14T00:00:00"/>
    <n v="2026"/>
    <x v="11"/>
    <x v="3"/>
    <x v="2"/>
    <x v="16"/>
    <x v="2"/>
    <s v="New"/>
    <x v="1"/>
    <s v="Trekking Poles"/>
    <n v="2"/>
    <n v="70.239999999999995"/>
    <n v="0.1"/>
    <n v="32.130000000000003"/>
    <x v="2442"/>
    <n v="64.260000000000005"/>
    <n v="62.171999999999983"/>
    <n v="0.49174259681093385"/>
  </r>
  <r>
    <n v="2811"/>
    <d v="2026-12-14T00:00:00"/>
    <n v="2026"/>
    <x v="11"/>
    <x v="3"/>
    <x v="1"/>
    <x v="11"/>
    <x v="2"/>
    <s v="Business"/>
    <x v="1"/>
    <s v="Trail Boots"/>
    <n v="5"/>
    <n v="145.6"/>
    <n v="0.15"/>
    <n v="81.180000000000007"/>
    <x v="2502"/>
    <n v="405.90000000000003"/>
    <n v="212.89999999999992"/>
    <n v="0.34405300581771159"/>
  </r>
  <r>
    <n v="4037"/>
    <d v="2026-12-14T00:00:00"/>
    <n v="2026"/>
    <x v="11"/>
    <x v="3"/>
    <x v="3"/>
    <x v="8"/>
    <x v="2"/>
    <s v="Returning"/>
    <x v="1"/>
    <s v="Summit Backpack 45L"/>
    <n v="1"/>
    <n v="152.4"/>
    <n v="0.05"/>
    <n v="77.98"/>
    <x v="2503"/>
    <n v="77.98"/>
    <n v="66.8"/>
    <n v="0.46138969470921398"/>
  </r>
  <r>
    <n v="4629"/>
    <d v="2026-12-14T00:00:00"/>
    <n v="2026"/>
    <x v="11"/>
    <x v="3"/>
    <x v="2"/>
    <x v="2"/>
    <x v="0"/>
    <s v="New"/>
    <x v="2"/>
    <s v="Insulated Bottle"/>
    <n v="1"/>
    <n v="36.17"/>
    <n v="0.05"/>
    <n v="13.87"/>
    <x v="2504"/>
    <n v="13.87"/>
    <n v="20.491500000000002"/>
    <n v="0.59635056676803988"/>
  </r>
  <r>
    <n v="2455"/>
    <d v="2026-12-15T00:00:00"/>
    <n v="2026"/>
    <x v="11"/>
    <x v="3"/>
    <x v="1"/>
    <x v="12"/>
    <x v="0"/>
    <s v="Returning"/>
    <x v="3"/>
    <s v="Compact Sleeping Bag"/>
    <n v="3"/>
    <n v="126.21"/>
    <n v="0.1"/>
    <n v="60.65"/>
    <x v="2505"/>
    <n v="181.95"/>
    <n v="158.81700000000001"/>
    <n v="0.46605745274630467"/>
  </r>
  <r>
    <n v="3184"/>
    <d v="2026-12-15T00:00:00"/>
    <n v="2026"/>
    <x v="11"/>
    <x v="3"/>
    <x v="3"/>
    <x v="13"/>
    <x v="1"/>
    <s v="Returning"/>
    <x v="1"/>
    <s v="Trail Boots"/>
    <n v="6"/>
    <n v="143.72999999999999"/>
    <n v="0.15"/>
    <n v="77.27"/>
    <x v="2506"/>
    <n v="463.62"/>
    <n v="269.40299999999991"/>
    <n v="0.36752325643260847"/>
  </r>
  <r>
    <n v="3363"/>
    <d v="2026-12-15T00:00:00"/>
    <n v="2026"/>
    <x v="11"/>
    <x v="3"/>
    <x v="1"/>
    <x v="12"/>
    <x v="3"/>
    <s v="New"/>
    <x v="1"/>
    <s v="Trail Boots"/>
    <n v="4"/>
    <n v="146.38999999999999"/>
    <n v="0"/>
    <n v="78.95"/>
    <x v="2507"/>
    <n v="315.8"/>
    <n v="269.75999999999993"/>
    <n v="0.46068720541020552"/>
  </r>
  <r>
    <n v="3373"/>
    <d v="2026-12-15T00:00:00"/>
    <n v="2026"/>
    <x v="11"/>
    <x v="3"/>
    <x v="1"/>
    <x v="12"/>
    <x v="3"/>
    <s v="Returning"/>
    <x v="1"/>
    <s v="Hiking Daypack 20L"/>
    <n v="2"/>
    <n v="89.84"/>
    <n v="0.05"/>
    <n v="45.17"/>
    <x v="2508"/>
    <n v="90.34"/>
    <n v="80.355999999999995"/>
    <n v="0.47075502647982376"/>
  </r>
  <r>
    <n v="3799"/>
    <d v="2026-12-15T00:00:00"/>
    <n v="2026"/>
    <x v="11"/>
    <x v="3"/>
    <x v="2"/>
    <x v="10"/>
    <x v="2"/>
    <s v="New"/>
    <x v="4"/>
    <s v="Training Mat"/>
    <n v="3"/>
    <n v="49.67"/>
    <n v="0.05"/>
    <n v="21.5"/>
    <x v="2509"/>
    <n v="64.5"/>
    <n v="77.059499999999986"/>
    <n v="0.54436120500566898"/>
  </r>
  <r>
    <n v="5002"/>
    <d v="2026-12-15T00:00:00"/>
    <n v="2026"/>
    <x v="11"/>
    <x v="3"/>
    <x v="1"/>
    <x v="14"/>
    <x v="1"/>
    <s v="Business"/>
    <x v="1"/>
    <s v="Hiking Daypack 20L"/>
    <n v="4"/>
    <n v="94.3"/>
    <n v="0.1"/>
    <n v="44.36"/>
    <x v="2510"/>
    <n v="177.44"/>
    <n v="162.04000000000002"/>
    <n v="0.47731825144338402"/>
  </r>
  <r>
    <n v="2896"/>
    <d v="2026-12-16T00:00:00"/>
    <n v="2026"/>
    <x v="11"/>
    <x v="3"/>
    <x v="1"/>
    <x v="12"/>
    <x v="2"/>
    <s v="Business"/>
    <x v="4"/>
    <s v="Recovery Roller"/>
    <n v="2"/>
    <n v="36.020000000000003"/>
    <n v="0.1"/>
    <n v="13.59"/>
    <x v="2511"/>
    <n v="27.18"/>
    <n v="37.656000000000013"/>
    <n v="0.58078845086063302"/>
  </r>
  <r>
    <n v="3334"/>
    <d v="2026-12-16T00:00:00"/>
    <n v="2026"/>
    <x v="11"/>
    <x v="3"/>
    <x v="1"/>
    <x v="14"/>
    <x v="0"/>
    <s v="Returning"/>
    <x v="1"/>
    <s v="Summit Backpack 45L"/>
    <n v="1"/>
    <n v="154.12"/>
    <n v="0"/>
    <n v="77.45"/>
    <x v="2512"/>
    <n v="77.45"/>
    <n v="76.67"/>
    <n v="0.49746950428237735"/>
  </r>
  <r>
    <n v="3469"/>
    <d v="2026-12-16T00:00:00"/>
    <n v="2026"/>
    <x v="11"/>
    <x v="3"/>
    <x v="0"/>
    <x v="9"/>
    <x v="0"/>
    <s v="Returning"/>
    <x v="1"/>
    <s v="Summit Backpack 45L"/>
    <n v="1"/>
    <n v="150.88"/>
    <n v="0.05"/>
    <n v="81.02"/>
    <x v="2513"/>
    <n v="81.02"/>
    <n v="62.315999999999988"/>
    <n v="0.43475470223809787"/>
  </r>
  <r>
    <n v="569"/>
    <d v="2026-12-17T00:00:00"/>
    <n v="2026"/>
    <x v="11"/>
    <x v="3"/>
    <x v="2"/>
    <x v="2"/>
    <x v="3"/>
    <s v="New"/>
    <x v="0"/>
    <s v="Compact Repair Kit"/>
    <n v="2"/>
    <n v="40.479999999999997"/>
    <n v="0"/>
    <n v="16.23"/>
    <x v="2514"/>
    <n v="32.46"/>
    <n v="48.499999999999993"/>
    <n v="0.5990612648221344"/>
  </r>
  <r>
    <n v="2404"/>
    <d v="2026-12-17T00:00:00"/>
    <n v="2026"/>
    <x v="11"/>
    <x v="3"/>
    <x v="2"/>
    <x v="10"/>
    <x v="3"/>
    <s v="Business"/>
    <x v="2"/>
    <s v="Travel Backpack 35L"/>
    <n v="3"/>
    <n v="163.34"/>
    <n v="0.1"/>
    <n v="88.53"/>
    <x v="2515"/>
    <n v="265.59000000000003"/>
    <n v="175.42799999999994"/>
    <n v="0.39777968246194023"/>
  </r>
  <r>
    <n v="4682"/>
    <d v="2026-12-17T00:00:00"/>
    <n v="2026"/>
    <x v="11"/>
    <x v="3"/>
    <x v="3"/>
    <x v="4"/>
    <x v="2"/>
    <s v="New"/>
    <x v="4"/>
    <s v="Resistance Band Set"/>
    <n v="2"/>
    <n v="40.89"/>
    <n v="0"/>
    <n v="14.95"/>
    <x v="508"/>
    <n v="29.9"/>
    <n v="51.88"/>
    <n v="0.63438493519197847"/>
  </r>
  <r>
    <n v="4888"/>
    <d v="2026-12-17T00:00:00"/>
    <n v="2026"/>
    <x v="11"/>
    <x v="3"/>
    <x v="2"/>
    <x v="2"/>
    <x v="3"/>
    <s v="New"/>
    <x v="4"/>
    <s v="Resistance Band Set"/>
    <n v="1"/>
    <n v="40.159999999999997"/>
    <n v="0.15"/>
    <n v="14.46"/>
    <x v="2516"/>
    <n v="14.46"/>
    <n v="19.675999999999995"/>
    <n v="0.576400281228029"/>
  </r>
  <r>
    <n v="4923"/>
    <d v="2026-12-17T00:00:00"/>
    <n v="2026"/>
    <x v="11"/>
    <x v="3"/>
    <x v="3"/>
    <x v="13"/>
    <x v="0"/>
    <s v="New"/>
    <x v="3"/>
    <s v="Portable Camp Stove"/>
    <n v="2"/>
    <n v="79.86"/>
    <n v="0"/>
    <n v="39.049999999999997"/>
    <x v="2517"/>
    <n v="78.099999999999994"/>
    <n v="81.62"/>
    <n v="0.51101928374655647"/>
  </r>
  <r>
    <n v="131"/>
    <d v="2026-12-18T00:00:00"/>
    <n v="2026"/>
    <x v="11"/>
    <x v="3"/>
    <x v="1"/>
    <x v="11"/>
    <x v="3"/>
    <s v="Returning"/>
    <x v="3"/>
    <s v="Compact Sleeping Bag"/>
    <n v="2"/>
    <n v="123.42"/>
    <n v="0.1"/>
    <n v="60.03"/>
    <x v="1303"/>
    <n v="120.06"/>
    <n v="102.096"/>
    <n v="0.45956895154756117"/>
  </r>
  <r>
    <n v="349"/>
    <d v="2026-12-18T00:00:00"/>
    <n v="2026"/>
    <x v="11"/>
    <x v="3"/>
    <x v="2"/>
    <x v="2"/>
    <x v="0"/>
    <s v="Returning"/>
    <x v="2"/>
    <s v="Packing Cube Set"/>
    <n v="1"/>
    <n v="47.61"/>
    <n v="0.05"/>
    <n v="18.18"/>
    <x v="2518"/>
    <n v="18.18"/>
    <n v="27.049499999999995"/>
    <n v="0.59804994527907662"/>
  </r>
  <r>
    <n v="1131"/>
    <d v="2026-12-18T00:00:00"/>
    <n v="2026"/>
    <x v="11"/>
    <x v="3"/>
    <x v="3"/>
    <x v="8"/>
    <x v="0"/>
    <s v="Returning"/>
    <x v="1"/>
    <s v="Hiking Daypack 20L"/>
    <n v="2"/>
    <n v="93.88"/>
    <n v="0.1"/>
    <n v="45.89"/>
    <x v="2519"/>
    <n v="91.78"/>
    <n v="77.204000000000008"/>
    <n v="0.45687165648818823"/>
  </r>
  <r>
    <n v="2738"/>
    <d v="2026-12-18T00:00:00"/>
    <n v="2026"/>
    <x v="11"/>
    <x v="3"/>
    <x v="1"/>
    <x v="11"/>
    <x v="0"/>
    <s v="New"/>
    <x v="1"/>
    <s v="Trail Boots"/>
    <n v="3"/>
    <n v="145.43"/>
    <n v="0.05"/>
    <n v="81.72"/>
    <x v="2520"/>
    <n v="245.16"/>
    <n v="169.31550000000001"/>
    <n v="0.40850544845232106"/>
  </r>
  <r>
    <n v="4400"/>
    <d v="2026-12-18T00:00:00"/>
    <n v="2026"/>
    <x v="11"/>
    <x v="3"/>
    <x v="3"/>
    <x v="4"/>
    <x v="0"/>
    <s v="Returning"/>
    <x v="2"/>
    <s v="Insulated Bottle"/>
    <n v="2"/>
    <n v="36.89"/>
    <n v="0.1"/>
    <n v="13.74"/>
    <x v="2521"/>
    <n v="27.48"/>
    <n v="38.921999999999997"/>
    <n v="0.58615704346254627"/>
  </r>
  <r>
    <n v="3122"/>
    <d v="2026-12-19T00:00:00"/>
    <n v="2026"/>
    <x v="11"/>
    <x v="3"/>
    <x v="0"/>
    <x v="0"/>
    <x v="3"/>
    <s v="Returning"/>
    <x v="1"/>
    <s v="Trail Boots"/>
    <n v="1"/>
    <n v="145.44"/>
    <n v="0.1"/>
    <n v="80.42"/>
    <x v="2522"/>
    <n v="80.42"/>
    <n v="50.476000000000013"/>
    <n v="0.38561911746730232"/>
  </r>
  <r>
    <n v="4572"/>
    <d v="2026-12-19T00:00:00"/>
    <n v="2026"/>
    <x v="11"/>
    <x v="3"/>
    <x v="0"/>
    <x v="15"/>
    <x v="0"/>
    <s v="New"/>
    <x v="4"/>
    <s v="Training Mat"/>
    <n v="2"/>
    <n v="51.56"/>
    <n v="0"/>
    <n v="21.9"/>
    <x v="836"/>
    <n v="43.8"/>
    <n v="59.320000000000007"/>
    <n v="0.57525213343677273"/>
  </r>
  <r>
    <n v="4783"/>
    <d v="2026-12-19T00:00:00"/>
    <n v="2026"/>
    <x v="11"/>
    <x v="3"/>
    <x v="3"/>
    <x v="7"/>
    <x v="0"/>
    <s v="New"/>
    <x v="3"/>
    <s v="Compact Sleeping Bag"/>
    <n v="2"/>
    <n v="122"/>
    <n v="0.15"/>
    <n v="60.01"/>
    <x v="2523"/>
    <n v="120.02"/>
    <n v="87.38000000000001"/>
    <n v="0.4213114754098361"/>
  </r>
  <r>
    <n v="5055"/>
    <d v="2026-12-19T00:00:00"/>
    <n v="2026"/>
    <x v="11"/>
    <x v="3"/>
    <x v="2"/>
    <x v="3"/>
    <x v="3"/>
    <s v="New"/>
    <x v="1"/>
    <s v="Trekking Poles"/>
    <n v="1"/>
    <n v="71.89"/>
    <n v="0.15"/>
    <n v="32.409999999999997"/>
    <x v="2524"/>
    <n v="32.409999999999997"/>
    <n v="28.6965"/>
    <n v="0.46961452545964832"/>
  </r>
  <r>
    <n v="5100"/>
    <d v="2026-12-19T00:00:00"/>
    <n v="2026"/>
    <x v="11"/>
    <x v="3"/>
    <x v="2"/>
    <x v="5"/>
    <x v="0"/>
    <s v="Returning"/>
    <x v="1"/>
    <s v="Trekking Poles"/>
    <n v="2"/>
    <n v="70.59"/>
    <n v="0.15"/>
    <n v="31.56"/>
    <x v="2525"/>
    <n v="63.12"/>
    <n v="56.883000000000003"/>
    <n v="0.47401314967125824"/>
  </r>
  <r>
    <n v="488"/>
    <d v="2026-12-20T00:00:00"/>
    <n v="2026"/>
    <x v="11"/>
    <x v="3"/>
    <x v="3"/>
    <x v="7"/>
    <x v="0"/>
    <s v="Returning"/>
    <x v="1"/>
    <s v="Trail Boots"/>
    <n v="4"/>
    <n v="141.91"/>
    <n v="0.05"/>
    <n v="80.260000000000005"/>
    <x v="2526"/>
    <n v="321.04000000000002"/>
    <n v="218.2179999999999"/>
    <n v="0.40466344495584661"/>
  </r>
  <r>
    <n v="710"/>
    <d v="2026-12-20T00:00:00"/>
    <n v="2026"/>
    <x v="11"/>
    <x v="3"/>
    <x v="1"/>
    <x v="6"/>
    <x v="1"/>
    <s v="Business"/>
    <x v="1"/>
    <s v="Trail Boots"/>
    <n v="3"/>
    <n v="140.4"/>
    <n v="0.2"/>
    <n v="81.760000000000005"/>
    <x v="2527"/>
    <n v="245.28000000000003"/>
    <n v="91.68"/>
    <n v="0.27207977207977208"/>
  </r>
  <r>
    <n v="1009"/>
    <d v="2026-12-20T00:00:00"/>
    <n v="2026"/>
    <x v="11"/>
    <x v="3"/>
    <x v="3"/>
    <x v="13"/>
    <x v="3"/>
    <s v="Returning"/>
    <x v="1"/>
    <s v="Trekking Poles"/>
    <n v="2"/>
    <n v="72.349999999999994"/>
    <n v="0.15"/>
    <n v="32.44"/>
    <x v="2528"/>
    <n v="64.88"/>
    <n v="58.114999999999995"/>
    <n v="0.47249888206837676"/>
  </r>
  <r>
    <n v="1231"/>
    <d v="2026-12-20T00:00:00"/>
    <n v="2026"/>
    <x v="11"/>
    <x v="3"/>
    <x v="3"/>
    <x v="8"/>
    <x v="0"/>
    <s v="New"/>
    <x v="3"/>
    <s v="Compact Sleeping Bag"/>
    <n v="4"/>
    <n v="120.8"/>
    <n v="0.1"/>
    <n v="59.93"/>
    <x v="2529"/>
    <n v="239.72"/>
    <n v="195.16"/>
    <n v="0.44876747608535689"/>
  </r>
  <r>
    <n v="1445"/>
    <d v="2026-12-20T00:00:00"/>
    <n v="2026"/>
    <x v="11"/>
    <x v="3"/>
    <x v="3"/>
    <x v="7"/>
    <x v="0"/>
    <s v="New"/>
    <x v="1"/>
    <s v="Trekking Poles"/>
    <n v="1"/>
    <n v="71.23"/>
    <n v="0"/>
    <n v="31.63"/>
    <x v="2530"/>
    <n v="31.63"/>
    <n v="39.600000000000009"/>
    <n v="0.55594552856942303"/>
  </r>
  <r>
    <n v="2842"/>
    <d v="2026-12-20T00:00:00"/>
    <n v="2026"/>
    <x v="11"/>
    <x v="3"/>
    <x v="2"/>
    <x v="10"/>
    <x v="1"/>
    <s v="Business"/>
    <x v="0"/>
    <s v="Trail Bike Light"/>
    <n v="5"/>
    <n v="51.02"/>
    <n v="0.05"/>
    <n v="22.56"/>
    <x v="2531"/>
    <n v="112.8"/>
    <n v="129.54500000000002"/>
    <n v="0.5345478553302111"/>
  </r>
  <r>
    <n v="3783"/>
    <d v="2026-12-20T00:00:00"/>
    <n v="2026"/>
    <x v="11"/>
    <x v="3"/>
    <x v="2"/>
    <x v="2"/>
    <x v="3"/>
    <s v="New"/>
    <x v="2"/>
    <s v="Carry-On Duffel"/>
    <n v="1"/>
    <n v="130.52000000000001"/>
    <n v="0.1"/>
    <n v="66.09"/>
    <x v="2532"/>
    <n v="66.09"/>
    <n v="51.378000000000014"/>
    <n v="0.43737869036673821"/>
  </r>
  <r>
    <n v="4484"/>
    <d v="2026-12-20T00:00:00"/>
    <n v="2026"/>
    <x v="11"/>
    <x v="3"/>
    <x v="1"/>
    <x v="14"/>
    <x v="0"/>
    <s v="Returning"/>
    <x v="0"/>
    <s v="Commuter Helmet"/>
    <n v="2"/>
    <n v="79.87"/>
    <n v="0.15"/>
    <n v="41.9"/>
    <x v="2533"/>
    <n v="83.8"/>
    <n v="51.978999999999999"/>
    <n v="0.38282061290773978"/>
  </r>
  <r>
    <n v="4597"/>
    <d v="2026-12-20T00:00:00"/>
    <n v="2026"/>
    <x v="11"/>
    <x v="3"/>
    <x v="3"/>
    <x v="13"/>
    <x v="0"/>
    <s v="Returning"/>
    <x v="1"/>
    <s v="Trekking Poles"/>
    <n v="3"/>
    <n v="71.3"/>
    <n v="0.1"/>
    <n v="32.93"/>
    <x v="2534"/>
    <n v="98.789999999999992"/>
    <n v="93.72"/>
    <n v="0.48683185289075892"/>
  </r>
  <r>
    <n v="4917"/>
    <d v="2026-12-20T00:00:00"/>
    <n v="2026"/>
    <x v="11"/>
    <x v="3"/>
    <x v="0"/>
    <x v="9"/>
    <x v="0"/>
    <s v="Returning"/>
    <x v="3"/>
    <s v="Compact Sleeping Bag"/>
    <n v="2"/>
    <n v="122.95"/>
    <n v="0.1"/>
    <n v="59.79"/>
    <x v="2535"/>
    <n v="119.58"/>
    <n v="101.73"/>
    <n v="0.45967195336857802"/>
  </r>
  <r>
    <n v="629"/>
    <d v="2026-12-21T00:00:00"/>
    <n v="2026"/>
    <x v="11"/>
    <x v="3"/>
    <x v="3"/>
    <x v="13"/>
    <x v="0"/>
    <s v="Business"/>
    <x v="4"/>
    <s v="Training Mat"/>
    <n v="2"/>
    <n v="50.04"/>
    <n v="0.05"/>
    <n v="22.43"/>
    <x v="2536"/>
    <n v="44.86"/>
    <n v="50.215999999999994"/>
    <n v="0.52816694013210486"/>
  </r>
  <r>
    <n v="1373"/>
    <d v="2026-12-21T00:00:00"/>
    <n v="2026"/>
    <x v="11"/>
    <x v="3"/>
    <x v="1"/>
    <x v="1"/>
    <x v="3"/>
    <s v="Returning"/>
    <x v="3"/>
    <s v="Portable Camp Stove"/>
    <n v="1"/>
    <n v="80.92"/>
    <n v="0.05"/>
    <n v="40.14"/>
    <x v="2537"/>
    <n v="40.14"/>
    <n v="36.733999999999995"/>
    <n v="0.47784686630069978"/>
  </r>
  <r>
    <n v="1668"/>
    <d v="2026-12-21T00:00:00"/>
    <n v="2026"/>
    <x v="11"/>
    <x v="3"/>
    <x v="2"/>
    <x v="5"/>
    <x v="0"/>
    <s v="Business"/>
    <x v="0"/>
    <s v="Trail Bike Light"/>
    <n v="6"/>
    <n v="50.35"/>
    <n v="0.15"/>
    <n v="22.91"/>
    <x v="2430"/>
    <n v="137.46"/>
    <n v="119.32500000000002"/>
    <n v="0.46468835796483443"/>
  </r>
  <r>
    <n v="2646"/>
    <d v="2026-12-21T00:00:00"/>
    <n v="2026"/>
    <x v="11"/>
    <x v="3"/>
    <x v="1"/>
    <x v="1"/>
    <x v="0"/>
    <s v="Returning"/>
    <x v="4"/>
    <s v="Recovery Roller"/>
    <n v="1"/>
    <n v="35.799999999999997"/>
    <n v="0.05"/>
    <n v="14.12"/>
    <x v="2538"/>
    <n v="14.12"/>
    <n v="19.89"/>
    <n v="0.58482799176712741"/>
  </r>
  <r>
    <n v="3044"/>
    <d v="2026-12-21T00:00:00"/>
    <n v="2026"/>
    <x v="11"/>
    <x v="3"/>
    <x v="1"/>
    <x v="6"/>
    <x v="1"/>
    <s v="Business"/>
    <x v="0"/>
    <s v="Compact Repair Kit"/>
    <n v="4"/>
    <n v="40.64"/>
    <n v="0.1"/>
    <n v="16.260000000000002"/>
    <x v="2539"/>
    <n v="65.040000000000006"/>
    <n v="81.263999999999996"/>
    <n v="0.55544619422572172"/>
  </r>
  <r>
    <n v="3065"/>
    <d v="2026-12-21T00:00:00"/>
    <n v="2026"/>
    <x v="11"/>
    <x v="3"/>
    <x v="2"/>
    <x v="10"/>
    <x v="0"/>
    <s v="New"/>
    <x v="3"/>
    <s v="Portable Camp Stove"/>
    <n v="3"/>
    <n v="81.510000000000005"/>
    <n v="0.05"/>
    <n v="39.9"/>
    <x v="2540"/>
    <n v="119.69999999999999"/>
    <n v="112.60350000000003"/>
    <n v="0.48472580051527425"/>
  </r>
  <r>
    <n v="3365"/>
    <d v="2026-12-21T00:00:00"/>
    <n v="2026"/>
    <x v="11"/>
    <x v="3"/>
    <x v="3"/>
    <x v="7"/>
    <x v="2"/>
    <s v="New"/>
    <x v="4"/>
    <s v="Weighted Vest"/>
    <n v="2"/>
    <n v="122.4"/>
    <n v="0.1"/>
    <n v="71.09"/>
    <x v="2541"/>
    <n v="142.18"/>
    <n v="78.140000000000015"/>
    <n v="0.35466594045025424"/>
  </r>
  <r>
    <n v="4042"/>
    <d v="2026-12-21T00:00:00"/>
    <n v="2026"/>
    <x v="11"/>
    <x v="3"/>
    <x v="0"/>
    <x v="9"/>
    <x v="3"/>
    <s v="Returning"/>
    <x v="2"/>
    <s v="Packing Cube Set"/>
    <n v="1"/>
    <n v="45.94"/>
    <n v="0.05"/>
    <n v="18.100000000000001"/>
    <x v="2542"/>
    <n v="18.100000000000001"/>
    <n v="25.542999999999992"/>
    <n v="0.58527140664024002"/>
  </r>
  <r>
    <n v="4635"/>
    <d v="2026-12-21T00:00:00"/>
    <n v="2026"/>
    <x v="11"/>
    <x v="3"/>
    <x v="3"/>
    <x v="13"/>
    <x v="1"/>
    <s v="Returning"/>
    <x v="3"/>
    <s v="Trail Tent 2P"/>
    <n v="15"/>
    <n v="196.89"/>
    <n v="0.15"/>
    <n v="105.09"/>
    <x v="2543"/>
    <n v="1576.3500000000001"/>
    <n v="933.99749999999972"/>
    <n v="0.37205904760197533"/>
  </r>
  <r>
    <n v="4748"/>
    <d v="2026-12-21T00:00:00"/>
    <n v="2026"/>
    <x v="11"/>
    <x v="3"/>
    <x v="3"/>
    <x v="13"/>
    <x v="2"/>
    <s v="Business"/>
    <x v="0"/>
    <s v="Trail Bike Light"/>
    <n v="1"/>
    <n v="51.18"/>
    <n v="0.05"/>
    <n v="22.98"/>
    <x v="2544"/>
    <n v="22.98"/>
    <n v="25.640999999999995"/>
    <n v="0.52736471894860237"/>
  </r>
  <r>
    <n v="342"/>
    <d v="2026-12-22T00:00:00"/>
    <n v="2026"/>
    <x v="11"/>
    <x v="3"/>
    <x v="1"/>
    <x v="6"/>
    <x v="2"/>
    <s v="New"/>
    <x v="0"/>
    <s v="Compact Repair Kit"/>
    <n v="3"/>
    <n v="40.78"/>
    <n v="0.15"/>
    <n v="16.73"/>
    <x v="2545"/>
    <n v="50.19"/>
    <n v="53.799000000000007"/>
    <n v="0.51735279693044456"/>
  </r>
  <r>
    <n v="676"/>
    <d v="2026-12-22T00:00:00"/>
    <n v="2026"/>
    <x v="11"/>
    <x v="3"/>
    <x v="2"/>
    <x v="3"/>
    <x v="3"/>
    <s v="Returning"/>
    <x v="3"/>
    <s v="Trail Tent 2P"/>
    <n v="1"/>
    <n v="195.63"/>
    <n v="0.05"/>
    <n v="102.13"/>
    <x v="2546"/>
    <n v="102.13"/>
    <n v="83.718499999999977"/>
    <n v="0.45046637449320276"/>
  </r>
  <r>
    <n v="1912"/>
    <d v="2026-12-22T00:00:00"/>
    <n v="2026"/>
    <x v="11"/>
    <x v="3"/>
    <x v="2"/>
    <x v="5"/>
    <x v="1"/>
    <s v="Returning"/>
    <x v="2"/>
    <s v="Carry-On Duffel"/>
    <n v="10"/>
    <n v="134.86000000000001"/>
    <n v="0.1"/>
    <n v="65.3"/>
    <x v="2547"/>
    <n v="653"/>
    <n v="560.74000000000024"/>
    <n v="0.46199350767050612"/>
  </r>
  <r>
    <n v="2065"/>
    <d v="2026-12-22T00:00:00"/>
    <n v="2026"/>
    <x v="11"/>
    <x v="3"/>
    <x v="3"/>
    <x v="4"/>
    <x v="0"/>
    <s v="New"/>
    <x v="0"/>
    <s v="Commuter Helmet"/>
    <n v="1"/>
    <n v="83.15"/>
    <n v="0"/>
    <n v="42.3"/>
    <x v="2548"/>
    <n v="42.3"/>
    <n v="40.850000000000009"/>
    <n v="0.49128081779915822"/>
  </r>
  <r>
    <n v="3136"/>
    <d v="2026-12-22T00:00:00"/>
    <n v="2026"/>
    <x v="11"/>
    <x v="3"/>
    <x v="1"/>
    <x v="6"/>
    <x v="3"/>
    <s v="Business"/>
    <x v="0"/>
    <s v="Commuter Helmet"/>
    <n v="1"/>
    <n v="81.599999999999994"/>
    <n v="0.15"/>
    <n v="42"/>
    <x v="2549"/>
    <n v="42"/>
    <n v="27.36"/>
    <n v="0.3944636678200692"/>
  </r>
  <r>
    <n v="3423"/>
    <d v="2026-12-22T00:00:00"/>
    <n v="2026"/>
    <x v="11"/>
    <x v="3"/>
    <x v="3"/>
    <x v="7"/>
    <x v="2"/>
    <s v="Business"/>
    <x v="2"/>
    <s v="Packing Cube Set"/>
    <n v="5"/>
    <n v="47.67"/>
    <n v="0.1"/>
    <n v="17.84"/>
    <x v="2550"/>
    <n v="89.2"/>
    <n v="125.31500000000001"/>
    <n v="0.5841782625923595"/>
  </r>
  <r>
    <n v="3746"/>
    <d v="2026-12-22T00:00:00"/>
    <n v="2026"/>
    <x v="11"/>
    <x v="3"/>
    <x v="3"/>
    <x v="7"/>
    <x v="2"/>
    <s v="Business"/>
    <x v="0"/>
    <s v="Trail Bike Light"/>
    <n v="2"/>
    <n v="50.96"/>
    <n v="0.15"/>
    <n v="22.59"/>
    <x v="2551"/>
    <n v="45.18"/>
    <n v="41.452000000000005"/>
    <n v="0.47848370117277683"/>
  </r>
  <r>
    <n v="1198"/>
    <d v="2026-12-23T00:00:00"/>
    <n v="2026"/>
    <x v="11"/>
    <x v="3"/>
    <x v="3"/>
    <x v="7"/>
    <x v="2"/>
    <s v="New"/>
    <x v="2"/>
    <s v="Packing Cube Set"/>
    <n v="5"/>
    <n v="47.69"/>
    <n v="0.05"/>
    <n v="18.23"/>
    <x v="2552"/>
    <n v="91.15"/>
    <n v="135.37749999999997"/>
    <n v="0.59762059794064726"/>
  </r>
  <r>
    <n v="2123"/>
    <d v="2026-12-23T00:00:00"/>
    <n v="2026"/>
    <x v="11"/>
    <x v="3"/>
    <x v="3"/>
    <x v="8"/>
    <x v="0"/>
    <s v="Returning"/>
    <x v="1"/>
    <s v="Hiking Daypack 20L"/>
    <n v="1"/>
    <n v="91.08"/>
    <n v="0.2"/>
    <n v="46.14"/>
    <x v="2553"/>
    <n v="46.14"/>
    <n v="26.724000000000004"/>
    <n v="0.36676548089591571"/>
  </r>
  <r>
    <n v="2586"/>
    <d v="2026-12-23T00:00:00"/>
    <n v="2026"/>
    <x v="11"/>
    <x v="3"/>
    <x v="1"/>
    <x v="14"/>
    <x v="2"/>
    <s v="New"/>
    <x v="1"/>
    <s v="Trail Boots"/>
    <n v="1"/>
    <n v="143.84"/>
    <n v="0.15"/>
    <n v="78.17"/>
    <x v="2554"/>
    <n v="78.17"/>
    <n v="44.093999999999994"/>
    <n v="0.360645815612118"/>
  </r>
  <r>
    <n v="3048"/>
    <d v="2026-12-23T00:00:00"/>
    <n v="2026"/>
    <x v="11"/>
    <x v="3"/>
    <x v="1"/>
    <x v="6"/>
    <x v="0"/>
    <s v="New"/>
    <x v="0"/>
    <s v="Cycling Pack 12L"/>
    <n v="1"/>
    <n v="102.66"/>
    <n v="0.05"/>
    <n v="49.2"/>
    <x v="2555"/>
    <n v="49.2"/>
    <n v="48.326999999999984"/>
    <n v="0.4955243163431664"/>
  </r>
  <r>
    <n v="3838"/>
    <d v="2026-12-23T00:00:00"/>
    <n v="2026"/>
    <x v="11"/>
    <x v="3"/>
    <x v="1"/>
    <x v="11"/>
    <x v="2"/>
    <s v="New"/>
    <x v="4"/>
    <s v="Resistance Band Set"/>
    <n v="2"/>
    <n v="40.32"/>
    <n v="0"/>
    <n v="14.39"/>
    <x v="2556"/>
    <n v="28.78"/>
    <n v="51.86"/>
    <n v="0.64310515873015872"/>
  </r>
  <r>
    <n v="4718"/>
    <d v="2026-12-23T00:00:00"/>
    <n v="2026"/>
    <x v="11"/>
    <x v="3"/>
    <x v="0"/>
    <x v="0"/>
    <x v="2"/>
    <s v="Returning"/>
    <x v="1"/>
    <s v="Summit Backpack 45L"/>
    <n v="1"/>
    <n v="157.58000000000001"/>
    <n v="0.1"/>
    <n v="80.37"/>
    <x v="2557"/>
    <n v="80.37"/>
    <n v="61.451999999999998"/>
    <n v="0.43330371874603374"/>
  </r>
  <r>
    <n v="4844"/>
    <d v="2026-12-23T00:00:00"/>
    <n v="2026"/>
    <x v="11"/>
    <x v="3"/>
    <x v="1"/>
    <x v="14"/>
    <x v="0"/>
    <s v="New"/>
    <x v="4"/>
    <s v="Recovery Roller"/>
    <n v="1"/>
    <n v="36.4"/>
    <n v="0"/>
    <n v="14.22"/>
    <x v="2558"/>
    <n v="14.22"/>
    <n v="22.18"/>
    <n v="0.6093406593406594"/>
  </r>
  <r>
    <n v="678"/>
    <d v="2026-12-24T00:00:00"/>
    <n v="2026"/>
    <x v="11"/>
    <x v="3"/>
    <x v="1"/>
    <x v="11"/>
    <x v="0"/>
    <s v="Business"/>
    <x v="1"/>
    <s v="Trail Boots"/>
    <n v="1"/>
    <n v="142.15"/>
    <n v="0.05"/>
    <n v="80.5"/>
    <x v="2559"/>
    <n v="80.5"/>
    <n v="54.54249999999999"/>
    <n v="0.40389136753244342"/>
  </r>
  <r>
    <n v="1706"/>
    <d v="2026-12-24T00:00:00"/>
    <n v="2026"/>
    <x v="11"/>
    <x v="3"/>
    <x v="0"/>
    <x v="0"/>
    <x v="0"/>
    <s v="Returning"/>
    <x v="3"/>
    <s v="Alpine Tent 4P"/>
    <n v="2"/>
    <n v="332.38"/>
    <n v="0.05"/>
    <n v="192.16"/>
    <x v="2560"/>
    <n v="384.32"/>
    <n v="247.20199999999994"/>
    <n v="0.39143846136793331"/>
  </r>
  <r>
    <n v="3034"/>
    <d v="2026-12-24T00:00:00"/>
    <n v="2026"/>
    <x v="11"/>
    <x v="3"/>
    <x v="1"/>
    <x v="1"/>
    <x v="2"/>
    <s v="New"/>
    <x v="3"/>
    <s v="Compact Sleeping Bag"/>
    <n v="1"/>
    <n v="122.18"/>
    <n v="0.15"/>
    <n v="61.28"/>
    <x v="2561"/>
    <n v="61.28"/>
    <n v="42.573000000000008"/>
    <n v="0.40993519686479934"/>
  </r>
  <r>
    <n v="3883"/>
    <d v="2026-12-24T00:00:00"/>
    <n v="2026"/>
    <x v="11"/>
    <x v="3"/>
    <x v="0"/>
    <x v="0"/>
    <x v="0"/>
    <s v="New"/>
    <x v="3"/>
    <s v="Compact Sleeping Bag"/>
    <n v="1"/>
    <n v="125.66"/>
    <n v="0.15"/>
    <n v="60.6"/>
    <x v="2562"/>
    <n v="60.6"/>
    <n v="46.210999999999991"/>
    <n v="0.43264270533933763"/>
  </r>
  <r>
    <n v="4342"/>
    <d v="2026-12-24T00:00:00"/>
    <n v="2026"/>
    <x v="11"/>
    <x v="3"/>
    <x v="3"/>
    <x v="4"/>
    <x v="0"/>
    <s v="Returning"/>
    <x v="2"/>
    <s v="Packing Cube Set"/>
    <n v="2"/>
    <n v="47.38"/>
    <n v="0.05"/>
    <n v="18.850000000000001"/>
    <x v="2563"/>
    <n v="37.700000000000003"/>
    <n v="52.322000000000003"/>
    <n v="0.58121348114905247"/>
  </r>
  <r>
    <n v="4468"/>
    <d v="2026-12-24T00:00:00"/>
    <n v="2026"/>
    <x v="11"/>
    <x v="3"/>
    <x v="0"/>
    <x v="0"/>
    <x v="0"/>
    <s v="Business"/>
    <x v="3"/>
    <s v="Portable Camp Stove"/>
    <n v="1"/>
    <n v="80.8"/>
    <n v="0.05"/>
    <n v="38.33"/>
    <x v="2564"/>
    <n v="38.33"/>
    <n v="38.429999999999993"/>
    <n v="0.50065138092756645"/>
  </r>
  <r>
    <n v="7"/>
    <d v="2026-12-25T00:00:00"/>
    <n v="2026"/>
    <x v="11"/>
    <x v="3"/>
    <x v="3"/>
    <x v="8"/>
    <x v="0"/>
    <s v="Returning"/>
    <x v="0"/>
    <s v="Cycling Pack 12L"/>
    <n v="5"/>
    <n v="103.52"/>
    <n v="0.1"/>
    <n v="49.1"/>
    <x v="2565"/>
    <n v="245.5"/>
    <n v="220.34000000000003"/>
    <n v="0.47299501974927016"/>
  </r>
  <r>
    <n v="658"/>
    <d v="2026-12-25T00:00:00"/>
    <n v="2026"/>
    <x v="11"/>
    <x v="3"/>
    <x v="1"/>
    <x v="6"/>
    <x v="2"/>
    <s v="Business"/>
    <x v="1"/>
    <s v="Summit Backpack 45L"/>
    <n v="2"/>
    <n v="153.38999999999999"/>
    <n v="0.05"/>
    <n v="78.06"/>
    <x v="2566"/>
    <n v="156.12"/>
    <n v="135.32099999999997"/>
    <n v="0.46431696295305047"/>
  </r>
  <r>
    <n v="1192"/>
    <d v="2026-12-25T00:00:00"/>
    <n v="2026"/>
    <x v="11"/>
    <x v="3"/>
    <x v="3"/>
    <x v="13"/>
    <x v="1"/>
    <s v="Business"/>
    <x v="4"/>
    <s v="Resistance Band Set"/>
    <n v="6"/>
    <n v="39.49"/>
    <n v="0.05"/>
    <n v="14.49"/>
    <x v="2567"/>
    <n v="86.94"/>
    <n v="138.15299999999999"/>
    <n v="0.61375964601298127"/>
  </r>
  <r>
    <n v="3852"/>
    <d v="2026-12-25T00:00:00"/>
    <n v="2026"/>
    <x v="11"/>
    <x v="3"/>
    <x v="2"/>
    <x v="2"/>
    <x v="2"/>
    <s v="Business"/>
    <x v="4"/>
    <s v="Recovery Roller"/>
    <n v="1"/>
    <n v="35.54"/>
    <n v="0.1"/>
    <n v="13.63"/>
    <x v="2568"/>
    <n v="13.63"/>
    <n v="18.356000000000002"/>
    <n v="0.5738760707809667"/>
  </r>
  <r>
    <n v="4507"/>
    <d v="2026-12-25T00:00:00"/>
    <n v="2026"/>
    <x v="11"/>
    <x v="3"/>
    <x v="1"/>
    <x v="12"/>
    <x v="3"/>
    <s v="Returning"/>
    <x v="2"/>
    <s v="Travel Backpack 35L"/>
    <n v="2"/>
    <n v="167.21"/>
    <n v="0.05"/>
    <n v="88.23"/>
    <x v="2569"/>
    <n v="176.46"/>
    <n v="141.239"/>
    <n v="0.44456860109726504"/>
  </r>
  <r>
    <n v="260"/>
    <d v="2026-12-26T00:00:00"/>
    <n v="2026"/>
    <x v="11"/>
    <x v="3"/>
    <x v="2"/>
    <x v="2"/>
    <x v="0"/>
    <s v="Business"/>
    <x v="1"/>
    <s v="Trekking Poles"/>
    <n v="1"/>
    <n v="71.89"/>
    <n v="0.1"/>
    <n v="31.88"/>
    <x v="2570"/>
    <n v="31.88"/>
    <n v="32.821000000000012"/>
    <n v="0.50727191233520363"/>
  </r>
  <r>
    <n v="1659"/>
    <d v="2026-12-26T00:00:00"/>
    <n v="2026"/>
    <x v="11"/>
    <x v="3"/>
    <x v="0"/>
    <x v="15"/>
    <x v="2"/>
    <s v="New"/>
    <x v="2"/>
    <s v="Carry-On Duffel"/>
    <n v="1"/>
    <n v="133.56"/>
    <n v="0.05"/>
    <n v="68.739999999999995"/>
    <x v="2571"/>
    <n v="68.739999999999995"/>
    <n v="58.141999999999996"/>
    <n v="0.4582367869358932"/>
  </r>
  <r>
    <n v="3188"/>
    <d v="2026-12-26T00:00:00"/>
    <n v="2026"/>
    <x v="11"/>
    <x v="3"/>
    <x v="3"/>
    <x v="7"/>
    <x v="3"/>
    <s v="New"/>
    <x v="3"/>
    <s v="Compact Sleeping Bag"/>
    <n v="2"/>
    <n v="122.28"/>
    <n v="0.1"/>
    <n v="61.64"/>
    <x v="2572"/>
    <n v="123.28"/>
    <n v="96.824000000000012"/>
    <n v="0.43990113764402283"/>
  </r>
  <r>
    <n v="3673"/>
    <d v="2026-12-26T00:00:00"/>
    <n v="2026"/>
    <x v="11"/>
    <x v="3"/>
    <x v="0"/>
    <x v="15"/>
    <x v="0"/>
    <s v="Business"/>
    <x v="4"/>
    <s v="Resistance Band Set"/>
    <n v="1"/>
    <n v="40.619999999999997"/>
    <n v="0"/>
    <n v="14.62"/>
    <x v="2573"/>
    <n v="14.62"/>
    <n v="26"/>
    <n v="0.64007877892663712"/>
  </r>
  <r>
    <n v="3805"/>
    <d v="2026-12-26T00:00:00"/>
    <n v="2026"/>
    <x v="11"/>
    <x v="3"/>
    <x v="3"/>
    <x v="4"/>
    <x v="1"/>
    <s v="Business"/>
    <x v="2"/>
    <s v="Packing Cube Set"/>
    <n v="8"/>
    <n v="45.54"/>
    <n v="0.15"/>
    <n v="18.54"/>
    <x v="2574"/>
    <n v="148.32"/>
    <n v="161.35199999999998"/>
    <n v="0.52104161822831896"/>
  </r>
  <r>
    <n v="3945"/>
    <d v="2026-12-26T00:00:00"/>
    <n v="2026"/>
    <x v="11"/>
    <x v="3"/>
    <x v="3"/>
    <x v="13"/>
    <x v="1"/>
    <s v="Business"/>
    <x v="0"/>
    <s v="Trail Bike Light"/>
    <n v="4"/>
    <n v="50.96"/>
    <n v="0.1"/>
    <n v="22.14"/>
    <x v="2575"/>
    <n v="88.56"/>
    <n v="94.896000000000015"/>
    <n v="0.51726844583987441"/>
  </r>
  <r>
    <n v="4266"/>
    <d v="2026-12-26T00:00:00"/>
    <n v="2026"/>
    <x v="11"/>
    <x v="3"/>
    <x v="1"/>
    <x v="1"/>
    <x v="0"/>
    <s v="New"/>
    <x v="0"/>
    <s v="Compact Repair Kit"/>
    <n v="4"/>
    <n v="40.19"/>
    <n v="0.15"/>
    <n v="16.55"/>
    <x v="2576"/>
    <n v="66.2"/>
    <n v="70.445999999999984"/>
    <n v="0.51553649576277383"/>
  </r>
  <r>
    <n v="606"/>
    <d v="2026-12-27T00:00:00"/>
    <n v="2026"/>
    <x v="11"/>
    <x v="3"/>
    <x v="1"/>
    <x v="12"/>
    <x v="0"/>
    <s v="New"/>
    <x v="3"/>
    <s v="Alpine Tent 4P"/>
    <n v="3"/>
    <n v="333.84"/>
    <n v="0"/>
    <n v="193.05"/>
    <x v="2577"/>
    <n v="579.15000000000009"/>
    <n v="422.36999999999989"/>
    <n v="0.42172897196261672"/>
  </r>
  <r>
    <n v="1166"/>
    <d v="2026-12-27T00:00:00"/>
    <n v="2026"/>
    <x v="11"/>
    <x v="3"/>
    <x v="2"/>
    <x v="16"/>
    <x v="3"/>
    <s v="Returning"/>
    <x v="3"/>
    <s v="Trail Tent 2P"/>
    <n v="2"/>
    <n v="198.94"/>
    <n v="0.15"/>
    <n v="102.32"/>
    <x v="2578"/>
    <n v="204.64"/>
    <n v="133.55799999999999"/>
    <n v="0.39491067362905752"/>
  </r>
  <r>
    <n v="1913"/>
    <d v="2026-12-27T00:00:00"/>
    <n v="2026"/>
    <x v="11"/>
    <x v="3"/>
    <x v="2"/>
    <x v="5"/>
    <x v="3"/>
    <s v="New"/>
    <x v="4"/>
    <s v="Recovery Roller"/>
    <n v="3"/>
    <n v="35.979999999999997"/>
    <n v="0"/>
    <n v="13.6"/>
    <x v="2579"/>
    <n v="40.799999999999997"/>
    <n v="67.14"/>
    <n v="0.62201222901612008"/>
  </r>
  <r>
    <n v="2402"/>
    <d v="2026-12-27T00:00:00"/>
    <n v="2026"/>
    <x v="11"/>
    <x v="3"/>
    <x v="1"/>
    <x v="14"/>
    <x v="3"/>
    <s v="New"/>
    <x v="2"/>
    <s v="Carry-On Duffel"/>
    <n v="6"/>
    <n v="133.4"/>
    <n v="0.1"/>
    <n v="66.3"/>
    <x v="2580"/>
    <n v="397.79999999999995"/>
    <n v="322.56000000000017"/>
    <n v="0.44777611194402817"/>
  </r>
  <r>
    <n v="3192"/>
    <d v="2026-12-27T00:00:00"/>
    <n v="2026"/>
    <x v="11"/>
    <x v="3"/>
    <x v="3"/>
    <x v="7"/>
    <x v="0"/>
    <s v="Returning"/>
    <x v="1"/>
    <s v="Hiking Daypack 20L"/>
    <n v="2"/>
    <n v="93.45"/>
    <n v="0"/>
    <n v="45.75"/>
    <x v="2581"/>
    <n v="91.5"/>
    <n v="95.4"/>
    <n v="0.5104333868378812"/>
  </r>
  <r>
    <n v="3721"/>
    <d v="2026-12-27T00:00:00"/>
    <n v="2026"/>
    <x v="11"/>
    <x v="3"/>
    <x v="2"/>
    <x v="5"/>
    <x v="3"/>
    <s v="New"/>
    <x v="4"/>
    <s v="Training Mat"/>
    <n v="1"/>
    <n v="49.79"/>
    <n v="0.2"/>
    <n v="21.87"/>
    <x v="2582"/>
    <n v="21.87"/>
    <n v="17.962"/>
    <n v="0.45094396465153641"/>
  </r>
  <r>
    <n v="3882"/>
    <d v="2026-12-27T00:00:00"/>
    <n v="2026"/>
    <x v="11"/>
    <x v="3"/>
    <x v="3"/>
    <x v="8"/>
    <x v="3"/>
    <s v="Returning"/>
    <x v="1"/>
    <s v="Trekking Poles"/>
    <n v="3"/>
    <n v="70.430000000000007"/>
    <n v="0.1"/>
    <n v="32.869999999999997"/>
    <x v="2583"/>
    <n v="98.609999999999985"/>
    <n v="91.551000000000045"/>
    <n v="0.48143941186678674"/>
  </r>
  <r>
    <n v="4945"/>
    <d v="2026-12-27T00:00:00"/>
    <n v="2026"/>
    <x v="11"/>
    <x v="3"/>
    <x v="2"/>
    <x v="2"/>
    <x v="0"/>
    <s v="Business"/>
    <x v="3"/>
    <s v="Portable Camp Stove"/>
    <n v="2"/>
    <n v="82.04"/>
    <n v="0.1"/>
    <n v="38.880000000000003"/>
    <x v="2584"/>
    <n v="77.760000000000005"/>
    <n v="69.91200000000002"/>
    <n v="0.47342759629449055"/>
  </r>
  <r>
    <n v="5084"/>
    <d v="2026-12-27T00:00:00"/>
    <n v="2026"/>
    <x v="11"/>
    <x v="3"/>
    <x v="1"/>
    <x v="11"/>
    <x v="3"/>
    <s v="Returning"/>
    <x v="2"/>
    <s v="Insulated Bottle"/>
    <n v="1"/>
    <n v="35.409999999999997"/>
    <n v="0.2"/>
    <n v="13.54"/>
    <x v="2585"/>
    <n v="13.54"/>
    <n v="14.788"/>
    <n v="0.5220276757977973"/>
  </r>
  <r>
    <n v="246"/>
    <d v="2026-12-28T00:00:00"/>
    <n v="2026"/>
    <x v="11"/>
    <x v="3"/>
    <x v="3"/>
    <x v="7"/>
    <x v="3"/>
    <s v="Business"/>
    <x v="0"/>
    <s v="Compact Repair Kit"/>
    <n v="1"/>
    <n v="41.06"/>
    <n v="0.1"/>
    <n v="16.23"/>
    <x v="2586"/>
    <n v="16.23"/>
    <n v="20.724"/>
    <n v="0.5608053255398604"/>
  </r>
  <r>
    <n v="537"/>
    <d v="2026-12-28T00:00:00"/>
    <n v="2026"/>
    <x v="11"/>
    <x v="3"/>
    <x v="3"/>
    <x v="8"/>
    <x v="1"/>
    <s v="Business"/>
    <x v="1"/>
    <s v="Hiking Daypack 20L"/>
    <n v="12"/>
    <n v="90.29"/>
    <n v="0.1"/>
    <n v="45.76"/>
    <x v="2587"/>
    <n v="549.12"/>
    <n v="426.01200000000006"/>
    <n v="0.43687623829389255"/>
  </r>
  <r>
    <n v="968"/>
    <d v="2026-12-28T00:00:00"/>
    <n v="2026"/>
    <x v="11"/>
    <x v="3"/>
    <x v="1"/>
    <x v="12"/>
    <x v="2"/>
    <s v="New"/>
    <x v="0"/>
    <s v="Cycling Pack 12L"/>
    <n v="1"/>
    <n v="103.13"/>
    <n v="0.15"/>
    <n v="50.06"/>
    <x v="2588"/>
    <n v="50.06"/>
    <n v="37.600499999999997"/>
    <n v="0.42893321393329947"/>
  </r>
  <r>
    <n v="1234"/>
    <d v="2026-12-28T00:00:00"/>
    <n v="2026"/>
    <x v="11"/>
    <x v="3"/>
    <x v="3"/>
    <x v="13"/>
    <x v="0"/>
    <s v="Returning"/>
    <x v="0"/>
    <s v="Commuter Helmet"/>
    <n v="1"/>
    <n v="81.39"/>
    <n v="0.05"/>
    <n v="43.54"/>
    <x v="2589"/>
    <n v="43.54"/>
    <n v="33.780499999999996"/>
    <n v="0.43688931137279247"/>
  </r>
  <r>
    <n v="2061"/>
    <d v="2026-12-28T00:00:00"/>
    <n v="2026"/>
    <x v="11"/>
    <x v="3"/>
    <x v="0"/>
    <x v="15"/>
    <x v="3"/>
    <s v="Returning"/>
    <x v="3"/>
    <s v="Alpine Tent 4P"/>
    <n v="2"/>
    <n v="342.78"/>
    <n v="0"/>
    <n v="197.89"/>
    <x v="2590"/>
    <n v="395.78"/>
    <n v="289.77999999999997"/>
    <n v="0.4226909387945621"/>
  </r>
  <r>
    <n v="2219"/>
    <d v="2026-12-28T00:00:00"/>
    <n v="2026"/>
    <x v="11"/>
    <x v="3"/>
    <x v="1"/>
    <x v="14"/>
    <x v="0"/>
    <s v="Returning"/>
    <x v="1"/>
    <s v="Trail Boots"/>
    <n v="1"/>
    <n v="147"/>
    <n v="0.15"/>
    <n v="79.58"/>
    <x v="2591"/>
    <n v="79.58"/>
    <n v="45.370000000000005"/>
    <n v="0.36310524209683875"/>
  </r>
  <r>
    <n v="2651"/>
    <d v="2026-12-28T00:00:00"/>
    <n v="2026"/>
    <x v="11"/>
    <x v="3"/>
    <x v="0"/>
    <x v="15"/>
    <x v="0"/>
    <s v="New"/>
    <x v="2"/>
    <s v="Packing Cube Set"/>
    <n v="1"/>
    <n v="45.69"/>
    <n v="0.2"/>
    <n v="18.829999999999998"/>
    <x v="2592"/>
    <n v="18.829999999999998"/>
    <n v="17.722000000000001"/>
    <n v="0.48484351061501429"/>
  </r>
  <r>
    <n v="3173"/>
    <d v="2026-12-28T00:00:00"/>
    <n v="2026"/>
    <x v="11"/>
    <x v="3"/>
    <x v="1"/>
    <x v="12"/>
    <x v="3"/>
    <s v="Returning"/>
    <x v="0"/>
    <s v="Compact Repair Kit"/>
    <n v="1"/>
    <n v="39.69"/>
    <n v="0"/>
    <n v="17.09"/>
    <x v="2593"/>
    <n v="17.09"/>
    <n v="22.599999999999998"/>
    <n v="0.56941295036533135"/>
  </r>
  <r>
    <n v="3409"/>
    <d v="2026-12-28T00:00:00"/>
    <n v="2026"/>
    <x v="11"/>
    <x v="3"/>
    <x v="3"/>
    <x v="4"/>
    <x v="0"/>
    <s v="New"/>
    <x v="3"/>
    <s v="Compact Sleeping Bag"/>
    <n v="5"/>
    <n v="122.42"/>
    <n v="0"/>
    <n v="60.8"/>
    <x v="2594"/>
    <n v="304"/>
    <n v="308.10000000000002"/>
    <n v="0.50334912595981052"/>
  </r>
  <r>
    <n v="3535"/>
    <d v="2026-12-28T00:00:00"/>
    <n v="2026"/>
    <x v="11"/>
    <x v="3"/>
    <x v="1"/>
    <x v="6"/>
    <x v="2"/>
    <s v="New"/>
    <x v="2"/>
    <s v="Insulated Bottle"/>
    <n v="1"/>
    <n v="37.03"/>
    <n v="0.15"/>
    <n v="13.53"/>
    <x v="2595"/>
    <n v="13.53"/>
    <n v="17.945500000000003"/>
    <n v="0.57014185636447401"/>
  </r>
  <r>
    <n v="5134"/>
    <d v="2026-12-28T00:00:00"/>
    <n v="2026"/>
    <x v="11"/>
    <x v="3"/>
    <x v="1"/>
    <x v="14"/>
    <x v="2"/>
    <s v="Returning"/>
    <x v="1"/>
    <s v="Hiking Daypack 20L"/>
    <n v="1"/>
    <n v="90.99"/>
    <n v="0.05"/>
    <n v="44.78"/>
    <x v="2596"/>
    <n v="44.78"/>
    <n v="41.660499999999985"/>
    <n v="0.48195579618350187"/>
  </r>
  <r>
    <n v="2011"/>
    <d v="2026-12-29T00:00:00"/>
    <n v="2026"/>
    <x v="11"/>
    <x v="3"/>
    <x v="1"/>
    <x v="11"/>
    <x v="0"/>
    <s v="Returning"/>
    <x v="1"/>
    <s v="Hiking Daypack 20L"/>
    <n v="1"/>
    <n v="90.81"/>
    <n v="0.1"/>
    <n v="46.53"/>
    <x v="2597"/>
    <n v="46.53"/>
    <n v="35.198999999999998"/>
    <n v="0.43067944059024332"/>
  </r>
  <r>
    <n v="2477"/>
    <d v="2026-12-29T00:00:00"/>
    <n v="2026"/>
    <x v="11"/>
    <x v="3"/>
    <x v="0"/>
    <x v="15"/>
    <x v="2"/>
    <s v="New"/>
    <x v="0"/>
    <s v="Compact Repair Kit"/>
    <n v="1"/>
    <n v="41.28"/>
    <n v="0.15"/>
    <n v="16.41"/>
    <x v="2598"/>
    <n v="16.41"/>
    <n v="18.678000000000001"/>
    <n v="0.53231874145006841"/>
  </r>
  <r>
    <n v="2745"/>
    <d v="2026-12-29T00:00:00"/>
    <n v="2026"/>
    <x v="11"/>
    <x v="3"/>
    <x v="3"/>
    <x v="13"/>
    <x v="3"/>
    <s v="Business"/>
    <x v="2"/>
    <s v="Packing Cube Set"/>
    <n v="1"/>
    <n v="46.07"/>
    <n v="0"/>
    <n v="18.420000000000002"/>
    <x v="2599"/>
    <n v="18.420000000000002"/>
    <n v="27.65"/>
    <n v="0.60017364879531143"/>
  </r>
  <r>
    <n v="4427"/>
    <d v="2026-12-29T00:00:00"/>
    <n v="2026"/>
    <x v="11"/>
    <x v="3"/>
    <x v="1"/>
    <x v="12"/>
    <x v="2"/>
    <s v="Business"/>
    <x v="1"/>
    <s v="Trail Boots"/>
    <n v="1"/>
    <n v="147.29"/>
    <n v="0.1"/>
    <n v="78.2"/>
    <x v="2600"/>
    <n v="78.2"/>
    <n v="54.361000000000004"/>
    <n v="0.4100829052285363"/>
  </r>
  <r>
    <n v="377"/>
    <d v="2026-12-30T00:00:00"/>
    <n v="2026"/>
    <x v="11"/>
    <x v="3"/>
    <x v="3"/>
    <x v="13"/>
    <x v="0"/>
    <s v="New"/>
    <x v="0"/>
    <s v="Compact Repair Kit"/>
    <n v="1"/>
    <n v="40.82"/>
    <n v="0.1"/>
    <n v="17.2"/>
    <x v="2601"/>
    <n v="17.2"/>
    <n v="19.538"/>
    <n v="0.53181991398551909"/>
  </r>
  <r>
    <n v="1530"/>
    <d v="2026-12-30T00:00:00"/>
    <n v="2026"/>
    <x v="11"/>
    <x v="3"/>
    <x v="3"/>
    <x v="7"/>
    <x v="0"/>
    <s v="New"/>
    <x v="4"/>
    <s v="Training Mat"/>
    <n v="3"/>
    <n v="50.72"/>
    <n v="0"/>
    <n v="22.3"/>
    <x v="2602"/>
    <n v="66.900000000000006"/>
    <n v="85.259999999999991"/>
    <n v="0.56033123028391163"/>
  </r>
  <r>
    <n v="2135"/>
    <d v="2026-12-30T00:00:00"/>
    <n v="2026"/>
    <x v="11"/>
    <x v="3"/>
    <x v="1"/>
    <x v="12"/>
    <x v="3"/>
    <s v="Business"/>
    <x v="3"/>
    <s v="Trail Tent 2P"/>
    <n v="3"/>
    <n v="194.7"/>
    <n v="0.1"/>
    <n v="102.62"/>
    <x v="2603"/>
    <n v="307.86"/>
    <n v="217.82999999999993"/>
    <n v="0.41436968555612613"/>
  </r>
  <r>
    <n v="2916"/>
    <d v="2026-12-30T00:00:00"/>
    <n v="2026"/>
    <x v="11"/>
    <x v="3"/>
    <x v="1"/>
    <x v="6"/>
    <x v="2"/>
    <s v="New"/>
    <x v="2"/>
    <s v="Insulated Bottle"/>
    <n v="1"/>
    <n v="36.64"/>
    <n v="0.05"/>
    <n v="13.59"/>
    <x v="2604"/>
    <n v="13.59"/>
    <n v="21.218"/>
    <n v="0.60957251206619167"/>
  </r>
  <r>
    <n v="3449"/>
    <d v="2026-12-30T00:00:00"/>
    <n v="2026"/>
    <x v="11"/>
    <x v="3"/>
    <x v="2"/>
    <x v="10"/>
    <x v="3"/>
    <s v="Returning"/>
    <x v="3"/>
    <s v="Trail Tent 2P"/>
    <n v="6"/>
    <n v="192.9"/>
    <n v="0.2"/>
    <n v="106.89"/>
    <x v="2605"/>
    <n v="641.34"/>
    <n v="284.58000000000004"/>
    <n v="0.30734836702954899"/>
  </r>
  <r>
    <n v="3498"/>
    <d v="2026-12-30T00:00:00"/>
    <n v="2026"/>
    <x v="11"/>
    <x v="3"/>
    <x v="3"/>
    <x v="7"/>
    <x v="3"/>
    <s v="Returning"/>
    <x v="1"/>
    <s v="Trekking Poles"/>
    <n v="2"/>
    <n v="71.56"/>
    <n v="0.1"/>
    <n v="32.99"/>
    <x v="2606"/>
    <n v="65.98"/>
    <n v="62.828000000000017"/>
    <n v="0.4877647351096206"/>
  </r>
  <r>
    <n v="4851"/>
    <d v="2026-12-30T00:00:00"/>
    <n v="2026"/>
    <x v="11"/>
    <x v="3"/>
    <x v="3"/>
    <x v="13"/>
    <x v="3"/>
    <s v="New"/>
    <x v="0"/>
    <s v="Compact Repair Kit"/>
    <n v="1"/>
    <n v="40.270000000000003"/>
    <n v="0.1"/>
    <n v="16.63"/>
    <x v="2607"/>
    <n v="16.63"/>
    <n v="19.613000000000003"/>
    <n v="0.54115277432883602"/>
  </r>
  <r>
    <n v="4926"/>
    <d v="2026-12-30T00:00:00"/>
    <n v="2026"/>
    <x v="11"/>
    <x v="3"/>
    <x v="3"/>
    <x v="7"/>
    <x v="2"/>
    <s v="Business"/>
    <x v="0"/>
    <s v="Commuter Helmet"/>
    <n v="6"/>
    <n v="81.180000000000007"/>
    <n v="0.05"/>
    <n v="43.3"/>
    <x v="2608"/>
    <n v="259.79999999999995"/>
    <n v="202.92600000000004"/>
    <n v="0.43854462468069666"/>
  </r>
  <r>
    <n v="5035"/>
    <d v="2026-12-30T00:00:00"/>
    <n v="2026"/>
    <x v="11"/>
    <x v="3"/>
    <x v="1"/>
    <x v="12"/>
    <x v="0"/>
    <s v="New"/>
    <x v="0"/>
    <s v="Cycling Pack 12L"/>
    <n v="2"/>
    <n v="101.73"/>
    <n v="0.1"/>
    <n v="49.3"/>
    <x v="2609"/>
    <n v="98.6"/>
    <n v="84.51400000000001"/>
    <n v="0.46153762137247839"/>
  </r>
  <r>
    <n v="5135"/>
    <d v="2026-12-30T00:00:00"/>
    <n v="2026"/>
    <x v="11"/>
    <x v="3"/>
    <x v="2"/>
    <x v="10"/>
    <x v="0"/>
    <s v="New"/>
    <x v="0"/>
    <s v="Trail Bike Light"/>
    <n v="5"/>
    <n v="51.78"/>
    <n v="0.15"/>
    <n v="22.37"/>
    <x v="2610"/>
    <n v="111.85000000000001"/>
    <n v="108.21499999999996"/>
    <n v="0.4917410765001248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s v="Jan"/>
    <s v="Q1"/>
    <x v="0"/>
    <s v="Spain"/>
    <s v="Online Store"/>
    <s v="Returning"/>
    <s v="Cycling"/>
    <s v="Commuter Helmet"/>
    <n v="2"/>
    <n v="82.06"/>
    <n v="0"/>
    <n v="42.94"/>
    <n v="164.12"/>
    <n v="85.88"/>
    <n v="78.240000000000009"/>
    <n v="0.476724348038021"/>
  </r>
  <r>
    <n v="4836"/>
    <d v="2026-01-02T00:00:00"/>
    <n v="2026"/>
    <s v="Jan"/>
    <s v="Q1"/>
    <x v="1"/>
    <s v="Czechia"/>
    <s v="Corporate"/>
    <s v="Returning"/>
    <s v="Hiking"/>
    <s v="Hiking Daypack 20L"/>
    <n v="4"/>
    <n v="94.18"/>
    <n v="0.15"/>
    <n v="45.03"/>
    <n v="320.21199999999999"/>
    <n v="180.12"/>
    <n v="140.09199999999998"/>
    <n v="0.43749765780170635"/>
  </r>
  <r>
    <n v="163"/>
    <d v="2026-01-03T00:00:00"/>
    <n v="2026"/>
    <s v="Jan"/>
    <s v="Q1"/>
    <x v="2"/>
    <s v="Sweden"/>
    <s v="Online Store"/>
    <s v="New"/>
    <s v="Travel"/>
    <s v="Insulated Bottle"/>
    <n v="2"/>
    <n v="36.72"/>
    <n v="0.05"/>
    <n v="13.76"/>
    <n v="69.768000000000001"/>
    <n v="27.52"/>
    <n v="42.248000000000005"/>
    <n v="0.60554982226808862"/>
  </r>
  <r>
    <n v="542"/>
    <d v="2026-01-03T00:00:00"/>
    <n v="2026"/>
    <s v="Jan"/>
    <s v="Q1"/>
    <x v="0"/>
    <s v="Spain"/>
    <s v="Corporate"/>
    <s v="Business"/>
    <s v="Hiking"/>
    <s v="Trail Boots"/>
    <n v="4"/>
    <n v="143.66999999999999"/>
    <n v="0.1"/>
    <n v="81.22"/>
    <n v="517.21199999999999"/>
    <n v="324.88"/>
    <n v="192.33199999999999"/>
    <n v="0.37186298848441257"/>
  </r>
  <r>
    <n v="2002"/>
    <d v="2026-01-03T00:00:00"/>
    <n v="2026"/>
    <s v="Jan"/>
    <s v="Q1"/>
    <x v="0"/>
    <s v="Spain"/>
    <s v="Corporate"/>
    <s v="Business"/>
    <s v="Travel"/>
    <s v="Insulated Bottle"/>
    <n v="3"/>
    <n v="36.53"/>
    <n v="0.15"/>
    <n v="13.67"/>
    <n v="93.151499999999999"/>
    <n v="41.01"/>
    <n v="52.141500000000001"/>
    <n v="0.55974944042769037"/>
  </r>
  <r>
    <n v="2005"/>
    <d v="2026-01-03T00:00:00"/>
    <n v="2026"/>
    <s v="Jan"/>
    <s v="Q1"/>
    <x v="2"/>
    <s v="Ireland"/>
    <s v="Retail Partners"/>
    <s v="New"/>
    <s v="Travel"/>
    <s v="Insulated Bottle"/>
    <n v="1"/>
    <n v="35.340000000000003"/>
    <n v="0"/>
    <n v="13.37"/>
    <n v="35.340000000000003"/>
    <n v="13.37"/>
    <n v="21.970000000000006"/>
    <n v="0.62167515563101317"/>
  </r>
  <r>
    <n v="2937"/>
    <d v="2026-01-03T00:00:00"/>
    <n v="2026"/>
    <s v="Jan"/>
    <s v="Q1"/>
    <x v="3"/>
    <s v="Belgium"/>
    <s v="Corporate"/>
    <s v="Returning"/>
    <s v="Cycling"/>
    <s v="Trail Bike Light"/>
    <n v="8"/>
    <n v="49.6"/>
    <n v="0.1"/>
    <n v="23.05"/>
    <n v="357.12"/>
    <n v="184.4"/>
    <n v="172.72"/>
    <n v="0.4836469534050179"/>
  </r>
  <r>
    <n v="3326"/>
    <d v="2026-01-03T00:00:00"/>
    <n v="2026"/>
    <s v="Jan"/>
    <s v="Q1"/>
    <x v="0"/>
    <s v="Spain"/>
    <s v="Retail Partners"/>
    <s v="New"/>
    <s v="Camping"/>
    <s v="Alpine Tent 4P"/>
    <n v="2"/>
    <n v="347.51"/>
    <n v="0"/>
    <n v="190.16"/>
    <n v="695.02"/>
    <n v="380.32"/>
    <n v="314.7"/>
    <n v="0.4527927253891974"/>
  </r>
  <r>
    <n v="3863"/>
    <d v="2026-01-03T00:00:00"/>
    <n v="2026"/>
    <s v="Jan"/>
    <s v="Q1"/>
    <x v="2"/>
    <s v="Denmark"/>
    <s v="Corporate"/>
    <s v="Returning"/>
    <s v="Cycling"/>
    <s v="Compact Repair Kit"/>
    <n v="12"/>
    <n v="41.22"/>
    <n v="0.1"/>
    <n v="16.64"/>
    <n v="445.17599999999999"/>
    <n v="199.68"/>
    <n v="245.49599999999998"/>
    <n v="0.55145829963879456"/>
  </r>
  <r>
    <n v="4910"/>
    <d v="2026-01-03T00:00:00"/>
    <n v="2026"/>
    <s v="Jan"/>
    <s v="Q1"/>
    <x v="2"/>
    <s v="Ireland"/>
    <s v="Retail Partners"/>
    <s v="Business"/>
    <s v="Camping"/>
    <s v="Alpine Tent 4P"/>
    <n v="1"/>
    <n v="332.18"/>
    <n v="0"/>
    <n v="195.33"/>
    <n v="332.18"/>
    <n v="195.33"/>
    <n v="136.85"/>
    <n v="0.41197543500511768"/>
  </r>
  <r>
    <n v="5188"/>
    <d v="2026-01-03T00:00:00"/>
    <n v="2026"/>
    <s v="Jan"/>
    <s v="Q1"/>
    <x v="1"/>
    <s v="Austria"/>
    <s v="Marketplace"/>
    <s v="Returning"/>
    <s v="Cycling"/>
    <s v="Trail Bike Light"/>
    <n v="1"/>
    <n v="49.71"/>
    <n v="0"/>
    <n v="23.15"/>
    <n v="49.71"/>
    <n v="23.15"/>
    <n v="26.560000000000002"/>
    <n v="0.53429893381613358"/>
  </r>
  <r>
    <n v="845"/>
    <d v="2026-01-04T00:00:00"/>
    <n v="2026"/>
    <s v="Jan"/>
    <s v="Q1"/>
    <x v="2"/>
    <s v="Ireland"/>
    <s v="Online Store"/>
    <s v="New"/>
    <s v="Camping"/>
    <s v="Trail Tent 2P"/>
    <n v="2"/>
    <n v="194.35"/>
    <n v="0"/>
    <n v="104.22"/>
    <n v="388.7"/>
    <n v="208.44"/>
    <n v="180.26"/>
    <n v="0.46375096475430921"/>
  </r>
  <r>
    <n v="1077"/>
    <d v="2026-01-04T00:00:00"/>
    <n v="2026"/>
    <s v="Jan"/>
    <s v="Q1"/>
    <x v="1"/>
    <s v="Austria"/>
    <s v="Online Store"/>
    <s v="New"/>
    <s v="Cycling"/>
    <s v="Cycling Pack 12L"/>
    <n v="3"/>
    <n v="102.12"/>
    <n v="0.1"/>
    <n v="51.28"/>
    <n v="275.72400000000005"/>
    <n v="153.84"/>
    <n v="121.88400000000004"/>
    <n v="0.44205074639857256"/>
  </r>
  <r>
    <n v="1237"/>
    <d v="2026-01-04T00:00:00"/>
    <n v="2026"/>
    <s v="Jan"/>
    <s v="Q1"/>
    <x v="3"/>
    <s v="Netherlands"/>
    <s v="Retail Partners"/>
    <s v="Business"/>
    <s v="Travel"/>
    <s v="Packing Cube Set"/>
    <n v="1"/>
    <n v="46.99"/>
    <n v="0.05"/>
    <n v="18.11"/>
    <n v="44.640500000000003"/>
    <n v="18.11"/>
    <n v="26.530500000000004"/>
    <n v="0.59431457980981395"/>
  </r>
  <r>
    <n v="1908"/>
    <d v="2026-01-04T00:00:00"/>
    <n v="2026"/>
    <s v="Jan"/>
    <s v="Q1"/>
    <x v="3"/>
    <s v="United Kingdom"/>
    <s v="Online Store"/>
    <s v="New"/>
    <s v="Fitness"/>
    <s v="Resistance Band Set"/>
    <n v="1"/>
    <n v="40"/>
    <n v="0"/>
    <n v="15.04"/>
    <n v="40"/>
    <n v="15.04"/>
    <n v="24.96"/>
    <n v="0.624"/>
  </r>
  <r>
    <n v="2245"/>
    <d v="2026-01-04T00:00:00"/>
    <n v="2026"/>
    <s v="Jan"/>
    <s v="Q1"/>
    <x v="0"/>
    <s v="Portugal"/>
    <s v="Online Store"/>
    <s v="New"/>
    <s v="Hiking"/>
    <s v="Summit Backpack 45L"/>
    <n v="1"/>
    <n v="153.38999999999999"/>
    <n v="0"/>
    <n v="78.59"/>
    <n v="153.38999999999999"/>
    <n v="78.59"/>
    <n v="74.799999999999983"/>
    <n v="0.48764587000456344"/>
  </r>
  <r>
    <n v="2928"/>
    <d v="2026-01-04T00:00:00"/>
    <n v="2026"/>
    <s v="Jan"/>
    <s v="Q1"/>
    <x v="1"/>
    <s v="Austria"/>
    <s v="Online Store"/>
    <s v="Returning"/>
    <s v="Fitness"/>
    <s v="Weighted Vest"/>
    <n v="2"/>
    <n v="124.97"/>
    <n v="0.1"/>
    <n v="67.36"/>
    <n v="224.946"/>
    <n v="134.72"/>
    <n v="90.225999999999999"/>
    <n v="0.40110070861451191"/>
  </r>
  <r>
    <n v="4249"/>
    <d v="2026-01-04T00:00:00"/>
    <n v="2026"/>
    <s v="Jan"/>
    <s v="Q1"/>
    <x v="3"/>
    <s v="Belgium"/>
    <s v="Marketplace"/>
    <s v="New"/>
    <s v="Cycling"/>
    <s v="Cycling Pack 12L"/>
    <n v="2"/>
    <n v="100.12"/>
    <n v="0.1"/>
    <n v="49.67"/>
    <n v="180.21600000000001"/>
    <n v="99.34"/>
    <n v="80.876000000000005"/>
    <n v="0.44877258401029874"/>
  </r>
  <r>
    <n v="1734"/>
    <d v="2026-01-05T00:00:00"/>
    <n v="2026"/>
    <s v="Jan"/>
    <s v="Q1"/>
    <x v="3"/>
    <s v="United Kingdom"/>
    <s v="Marketplace"/>
    <s v="Returning"/>
    <s v="Fitness"/>
    <s v="Resistance Band Set"/>
    <n v="1"/>
    <n v="40.6"/>
    <n v="0.15"/>
    <n v="14.61"/>
    <n v="34.51"/>
    <n v="14.61"/>
    <n v="19.899999999999999"/>
    <n v="0.57664445088380178"/>
  </r>
  <r>
    <n v="2331"/>
    <d v="2026-01-05T00:00:00"/>
    <n v="2026"/>
    <s v="Jan"/>
    <s v="Q1"/>
    <x v="3"/>
    <s v="United Kingdom"/>
    <s v="Online Store"/>
    <s v="New"/>
    <s v="Cycling"/>
    <s v="Cycling Pack 12L"/>
    <n v="1"/>
    <n v="104.23"/>
    <n v="0.1"/>
    <n v="51.6"/>
    <n v="93.807000000000002"/>
    <n v="51.6"/>
    <n v="42.207000000000001"/>
    <n v="0.44993443986056475"/>
  </r>
  <r>
    <n v="2475"/>
    <d v="2026-01-05T00:00:00"/>
    <n v="2026"/>
    <s v="Jan"/>
    <s v="Q1"/>
    <x v="1"/>
    <s v="Czechia"/>
    <s v="Retail Partners"/>
    <s v="Returning"/>
    <s v="Fitness"/>
    <s v="Weighted Vest"/>
    <n v="5"/>
    <n v="122.87"/>
    <n v="0.05"/>
    <n v="69.67"/>
    <n v="583.63250000000005"/>
    <n v="348.35"/>
    <n v="235.28250000000003"/>
    <n v="0.40313467807224584"/>
  </r>
  <r>
    <n v="1433"/>
    <d v="2026-01-06T00:00:00"/>
    <n v="2026"/>
    <s v="Jan"/>
    <s v="Q1"/>
    <x v="2"/>
    <s v="Finland"/>
    <s v="Online Store"/>
    <s v="New"/>
    <s v="Travel"/>
    <s v="Insulated Bottle"/>
    <n v="2"/>
    <n v="36.619999999999997"/>
    <n v="0.05"/>
    <n v="13.87"/>
    <n v="69.577999999999989"/>
    <n v="27.74"/>
    <n v="41.837999999999994"/>
    <n v="0.60131075914800658"/>
  </r>
  <r>
    <n v="3624"/>
    <d v="2026-01-06T00:00:00"/>
    <n v="2026"/>
    <s v="Jan"/>
    <s v="Q1"/>
    <x v="3"/>
    <s v="Netherlands"/>
    <s v="Online Store"/>
    <s v="New"/>
    <s v="Hiking"/>
    <s v="Hiking Daypack 20L"/>
    <n v="1"/>
    <n v="93.4"/>
    <n v="0"/>
    <n v="46.11"/>
    <n v="93.4"/>
    <n v="46.11"/>
    <n v="47.290000000000006"/>
    <n v="0.50631691648822275"/>
  </r>
  <r>
    <n v="4680"/>
    <d v="2026-01-06T00:00:00"/>
    <n v="2026"/>
    <s v="Jan"/>
    <s v="Q1"/>
    <x v="1"/>
    <s v="Czechia"/>
    <s v="Marketplace"/>
    <s v="New"/>
    <s v="Camping"/>
    <s v="Portable Camp Stove"/>
    <n v="2"/>
    <n v="81.260000000000005"/>
    <n v="0"/>
    <n v="39.119999999999997"/>
    <n v="162.52000000000001"/>
    <n v="78.239999999999995"/>
    <n v="84.280000000000015"/>
    <n v="0.51858232832882112"/>
  </r>
  <r>
    <n v="4803"/>
    <d v="2026-01-06T00:00:00"/>
    <n v="2026"/>
    <s v="Jan"/>
    <s v="Q1"/>
    <x v="1"/>
    <s v="Switzerland"/>
    <s v="Marketplace"/>
    <s v="New"/>
    <s v="Fitness"/>
    <s v="Recovery Roller"/>
    <n v="2"/>
    <n v="35.78"/>
    <n v="0"/>
    <n v="13.84"/>
    <n v="71.56"/>
    <n v="27.68"/>
    <n v="43.88"/>
    <n v="0.61319172722191173"/>
  </r>
  <r>
    <n v="248"/>
    <d v="2026-01-07T00:00:00"/>
    <n v="2026"/>
    <s v="Jan"/>
    <s v="Q1"/>
    <x v="1"/>
    <s v="Germany"/>
    <s v="Marketplace"/>
    <s v="New"/>
    <s v="Cycling"/>
    <s v="Commuter Helmet"/>
    <n v="3"/>
    <n v="81.64"/>
    <n v="0"/>
    <n v="43.84"/>
    <n v="244.92000000000002"/>
    <n v="131.52000000000001"/>
    <n v="113.4"/>
    <n v="0.46300832925036745"/>
  </r>
  <r>
    <n v="1118"/>
    <d v="2026-01-07T00:00:00"/>
    <n v="2026"/>
    <s v="Jan"/>
    <s v="Q1"/>
    <x v="1"/>
    <s v="Germany"/>
    <s v="Online Store"/>
    <s v="Returning"/>
    <s v="Travel"/>
    <s v="Carry-On Duffel"/>
    <n v="2"/>
    <n v="131.63999999999999"/>
    <n v="0.05"/>
    <n v="69.02"/>
    <n v="250.11599999999996"/>
    <n v="138.04"/>
    <n v="112.07599999999996"/>
    <n v="0.44809608341729429"/>
  </r>
  <r>
    <n v="3023"/>
    <d v="2026-01-07T00:00:00"/>
    <n v="2026"/>
    <s v="Jan"/>
    <s v="Q1"/>
    <x v="2"/>
    <s v="Ireland"/>
    <s v="Marketplace"/>
    <s v="New"/>
    <s v="Hiking"/>
    <s v="Summit Backpack 45L"/>
    <n v="2"/>
    <n v="155.35"/>
    <n v="0"/>
    <n v="80.790000000000006"/>
    <n v="310.7"/>
    <n v="161.58000000000001"/>
    <n v="149.11999999999998"/>
    <n v="0.47994850337946565"/>
  </r>
  <r>
    <n v="3903"/>
    <d v="2026-01-07T00:00:00"/>
    <n v="2026"/>
    <s v="Jan"/>
    <s v="Q1"/>
    <x v="3"/>
    <s v="United Kingdom"/>
    <s v="Online Store"/>
    <s v="Returning"/>
    <s v="Fitness"/>
    <s v="Training Mat"/>
    <n v="2"/>
    <n v="51.56"/>
    <n v="0.05"/>
    <n v="22.26"/>
    <n v="97.963999999999999"/>
    <n v="44.52"/>
    <n v="53.443999999999996"/>
    <n v="0.54554734392225712"/>
  </r>
  <r>
    <n v="62"/>
    <d v="2026-01-08T00:00:00"/>
    <n v="2026"/>
    <s v="Jan"/>
    <s v="Q1"/>
    <x v="1"/>
    <s v="Germany"/>
    <s v="Online Store"/>
    <s v="New"/>
    <s v="Cycling"/>
    <s v="Trail Bike Light"/>
    <n v="2"/>
    <n v="51.63"/>
    <n v="0"/>
    <n v="22.54"/>
    <n v="103.26"/>
    <n v="45.08"/>
    <n v="58.180000000000007"/>
    <n v="0.5634321131125315"/>
  </r>
  <r>
    <n v="142"/>
    <d v="2026-01-08T00:00:00"/>
    <n v="2026"/>
    <s v="Jan"/>
    <s v="Q1"/>
    <x v="0"/>
    <s v="Portugal"/>
    <s v="Corporate"/>
    <s v="Business"/>
    <s v="Camping"/>
    <s v="Alpine Tent 4P"/>
    <n v="5"/>
    <n v="344.88"/>
    <n v="0.15"/>
    <n v="190.66"/>
    <n v="1465.74"/>
    <n v="953.3"/>
    <n v="512.44000000000005"/>
    <n v="0.34961180018284282"/>
  </r>
  <r>
    <n v="450"/>
    <d v="2026-01-08T00:00:00"/>
    <n v="2026"/>
    <s v="Jan"/>
    <s v="Q1"/>
    <x v="2"/>
    <s v="Ireland"/>
    <s v="Retail Partners"/>
    <s v="New"/>
    <s v="Hiking"/>
    <s v="Hiking Daypack 20L"/>
    <n v="2"/>
    <n v="94.06"/>
    <n v="0.15"/>
    <n v="46.33"/>
    <n v="159.90199999999999"/>
    <n v="92.66"/>
    <n v="67.24199999999999"/>
    <n v="0.42052006854198193"/>
  </r>
  <r>
    <n v="4397"/>
    <d v="2026-01-08T00:00:00"/>
    <n v="2026"/>
    <s v="Jan"/>
    <s v="Q1"/>
    <x v="0"/>
    <s v="Spain"/>
    <s v="Online Store"/>
    <s v="Business"/>
    <s v="Hiking"/>
    <s v="Trekking Poles"/>
    <n v="1"/>
    <n v="72.38"/>
    <n v="0"/>
    <n v="31.65"/>
    <n v="72.38"/>
    <n v="31.65"/>
    <n v="40.729999999999997"/>
    <n v="0.56272450953302011"/>
  </r>
  <r>
    <n v="4798"/>
    <d v="2026-01-08T00:00:00"/>
    <n v="2026"/>
    <s v="Jan"/>
    <s v="Q1"/>
    <x v="1"/>
    <s v="Austria"/>
    <s v="Online Store"/>
    <s v="New"/>
    <s v="Hiking"/>
    <s v="Summit Backpack 45L"/>
    <n v="1"/>
    <n v="153.69"/>
    <n v="0"/>
    <n v="77.47"/>
    <n v="153.69"/>
    <n v="77.47"/>
    <n v="76.22"/>
    <n v="0.49593337237295854"/>
  </r>
  <r>
    <n v="136"/>
    <d v="2026-01-09T00:00:00"/>
    <n v="2026"/>
    <s v="Jan"/>
    <s v="Q1"/>
    <x v="3"/>
    <s v="France"/>
    <s v="Corporate"/>
    <s v="Business"/>
    <s v="Travel"/>
    <s v="Travel Backpack 35L"/>
    <n v="15"/>
    <n v="168.62"/>
    <n v="0.05"/>
    <n v="86.09"/>
    <n v="2402.835"/>
    <n v="1291.3500000000001"/>
    <n v="1111.4849999999999"/>
    <n v="0.46257233642759488"/>
  </r>
  <r>
    <n v="2782"/>
    <d v="2026-01-09T00:00:00"/>
    <n v="2026"/>
    <s v="Jan"/>
    <s v="Q1"/>
    <x v="3"/>
    <s v="Belgium"/>
    <s v="Online Store"/>
    <s v="New"/>
    <s v="Hiking"/>
    <s v="Summit Backpack 45L"/>
    <n v="1"/>
    <n v="152.75"/>
    <n v="0.05"/>
    <n v="79.88"/>
    <n v="145.11249999999998"/>
    <n v="79.88"/>
    <n v="65.232499999999987"/>
    <n v="0.44953053665259707"/>
  </r>
  <r>
    <n v="4704"/>
    <d v="2026-01-09T00:00:00"/>
    <n v="2026"/>
    <s v="Jan"/>
    <s v="Q1"/>
    <x v="1"/>
    <s v="Poland"/>
    <s v="Marketplace"/>
    <s v="New"/>
    <s v="Fitness"/>
    <s v="Recovery Roller"/>
    <n v="2"/>
    <n v="36.72"/>
    <n v="0.05"/>
    <n v="14.15"/>
    <n v="69.768000000000001"/>
    <n v="28.3"/>
    <n v="41.468000000000004"/>
    <n v="0.59436991170737308"/>
  </r>
  <r>
    <n v="69"/>
    <d v="2026-01-10T00:00:00"/>
    <n v="2026"/>
    <s v="Jan"/>
    <s v="Q1"/>
    <x v="0"/>
    <s v="Italy"/>
    <s v="Online Store"/>
    <s v="Returning"/>
    <s v="Hiking"/>
    <s v="Trail Boots"/>
    <n v="6"/>
    <n v="141.31"/>
    <n v="0.05"/>
    <n v="79.349999999999994"/>
    <n v="805.46699999999998"/>
    <n v="476.09999999999997"/>
    <n v="329.36700000000002"/>
    <n v="0.4089143316858419"/>
  </r>
  <r>
    <n v="490"/>
    <d v="2026-01-10T00:00:00"/>
    <n v="2026"/>
    <s v="Jan"/>
    <s v="Q1"/>
    <x v="2"/>
    <s v="Finland"/>
    <s v="Online Store"/>
    <s v="Business"/>
    <s v="Camping"/>
    <s v="Compact Sleeping Bag"/>
    <n v="2"/>
    <n v="121.23"/>
    <n v="0"/>
    <n v="59.66"/>
    <n v="242.46"/>
    <n v="119.32"/>
    <n v="123.14000000000001"/>
    <n v="0.50787758805576178"/>
  </r>
  <r>
    <n v="3685"/>
    <d v="2026-01-10T00:00:00"/>
    <n v="2026"/>
    <s v="Jan"/>
    <s v="Q1"/>
    <x v="3"/>
    <s v="United Kingdom"/>
    <s v="Online Store"/>
    <s v="New"/>
    <s v="Travel"/>
    <s v="Travel Backpack 35L"/>
    <n v="3"/>
    <n v="161.58000000000001"/>
    <n v="0"/>
    <n v="85.58"/>
    <n v="484.74"/>
    <n v="256.74"/>
    <n v="228"/>
    <n v="0.47035524198539425"/>
  </r>
  <r>
    <n v="3796"/>
    <d v="2026-01-10T00:00:00"/>
    <n v="2026"/>
    <s v="Jan"/>
    <s v="Q1"/>
    <x v="3"/>
    <s v="United Kingdom"/>
    <s v="Retail Partners"/>
    <s v="Returning"/>
    <s v="Travel"/>
    <s v="Travel Backpack 35L"/>
    <n v="2"/>
    <n v="166.84"/>
    <n v="0"/>
    <n v="88.67"/>
    <n v="333.68"/>
    <n v="177.34"/>
    <n v="156.34"/>
    <n v="0.4685327259649964"/>
  </r>
  <r>
    <n v="387"/>
    <d v="2026-01-11T00:00:00"/>
    <n v="2026"/>
    <s v="Jan"/>
    <s v="Q1"/>
    <x v="2"/>
    <s v="Denmark"/>
    <s v="Online Store"/>
    <s v="Returning"/>
    <s v="Hiking"/>
    <s v="Summit Backpack 45L"/>
    <n v="1"/>
    <n v="150.96"/>
    <n v="0"/>
    <n v="77.5"/>
    <n v="150.96"/>
    <n v="77.5"/>
    <n v="73.460000000000008"/>
    <n v="0.48661897191308956"/>
  </r>
  <r>
    <n v="2796"/>
    <d v="2026-01-11T00:00:00"/>
    <n v="2026"/>
    <s v="Jan"/>
    <s v="Q1"/>
    <x v="3"/>
    <s v="Netherlands"/>
    <s v="Retail Partners"/>
    <s v="Returning"/>
    <s v="Travel"/>
    <s v="Insulated Bottle"/>
    <n v="3"/>
    <n v="36.33"/>
    <n v="0.05"/>
    <n v="13.27"/>
    <n v="103.54049999999999"/>
    <n v="39.81"/>
    <n v="63.730499999999992"/>
    <n v="0.61551277036521934"/>
  </r>
  <r>
    <n v="3703"/>
    <d v="2026-01-11T00:00:00"/>
    <n v="2026"/>
    <s v="Jan"/>
    <s v="Q1"/>
    <x v="3"/>
    <s v="United Kingdom"/>
    <s v="Online Store"/>
    <s v="Returning"/>
    <s v="Travel"/>
    <s v="Insulated Bottle"/>
    <n v="1"/>
    <n v="35.340000000000003"/>
    <n v="0.1"/>
    <n v="13.36"/>
    <n v="31.806000000000004"/>
    <n v="13.36"/>
    <n v="18.446000000000005"/>
    <n v="0.5799534678991386"/>
  </r>
  <r>
    <n v="4674"/>
    <d v="2026-01-11T00:00:00"/>
    <n v="2026"/>
    <s v="Jan"/>
    <s v="Q1"/>
    <x v="3"/>
    <s v="United Kingdom"/>
    <s v="Online Store"/>
    <s v="Returning"/>
    <s v="Travel"/>
    <s v="Packing Cube Set"/>
    <n v="2"/>
    <n v="46.27"/>
    <n v="0"/>
    <n v="18.23"/>
    <n v="92.54"/>
    <n v="36.46"/>
    <n v="56.080000000000005"/>
    <n v="0.60600821266479366"/>
  </r>
  <r>
    <n v="4789"/>
    <d v="2026-01-11T00:00:00"/>
    <n v="2026"/>
    <s v="Jan"/>
    <s v="Q1"/>
    <x v="3"/>
    <s v="Netherlands"/>
    <s v="Online Store"/>
    <s v="Returning"/>
    <s v="Cycling"/>
    <s v="Commuter Helmet"/>
    <n v="1"/>
    <n v="79.930000000000007"/>
    <n v="0.05"/>
    <n v="43.73"/>
    <n v="75.933500000000009"/>
    <n v="43.73"/>
    <n v="32.203500000000012"/>
    <n v="0.42410135184075554"/>
  </r>
  <r>
    <n v="804"/>
    <d v="2026-01-12T00:00:00"/>
    <n v="2026"/>
    <s v="Jan"/>
    <s v="Q1"/>
    <x v="1"/>
    <s v="Germany"/>
    <s v="Retail Partners"/>
    <s v="New"/>
    <s v="Hiking"/>
    <s v="Trail Boots"/>
    <n v="1"/>
    <n v="141.25"/>
    <n v="0"/>
    <n v="78.72"/>
    <n v="141.25"/>
    <n v="78.72"/>
    <n v="62.53"/>
    <n v="0.44269026548672569"/>
  </r>
  <r>
    <n v="1780"/>
    <d v="2026-01-12T00:00:00"/>
    <n v="2026"/>
    <s v="Jan"/>
    <s v="Q1"/>
    <x v="3"/>
    <s v="United Kingdom"/>
    <s v="Online Store"/>
    <s v="Returning"/>
    <s v="Cycling"/>
    <s v="Cycling Pack 12L"/>
    <n v="2"/>
    <n v="103.64"/>
    <n v="0.1"/>
    <n v="50.96"/>
    <n v="186.55199999999999"/>
    <n v="101.92"/>
    <n v="84.631999999999991"/>
    <n v="0.45366439384193147"/>
  </r>
  <r>
    <n v="2844"/>
    <d v="2026-01-12T00:00:00"/>
    <n v="2026"/>
    <s v="Jan"/>
    <s v="Q1"/>
    <x v="0"/>
    <s v="Spain"/>
    <s v="Online Store"/>
    <s v="New"/>
    <s v="Travel"/>
    <s v="Carry-On Duffel"/>
    <n v="1"/>
    <n v="136.18"/>
    <n v="0"/>
    <n v="68.34"/>
    <n v="136.18"/>
    <n v="68.34"/>
    <n v="67.84"/>
    <n v="0.498164194448524"/>
  </r>
  <r>
    <n v="3068"/>
    <d v="2026-01-12T00:00:00"/>
    <n v="2026"/>
    <s v="Jan"/>
    <s v="Q1"/>
    <x v="2"/>
    <s v="Sweden"/>
    <s v="Marketplace"/>
    <s v="New"/>
    <s v="Fitness"/>
    <s v="Recovery Roller"/>
    <n v="1"/>
    <n v="36.43"/>
    <n v="0"/>
    <n v="14.33"/>
    <n v="36.43"/>
    <n v="14.33"/>
    <n v="22.1"/>
    <n v="0.60664287674993145"/>
  </r>
  <r>
    <n v="3096"/>
    <d v="2026-01-12T00:00:00"/>
    <n v="2026"/>
    <s v="Jan"/>
    <s v="Q1"/>
    <x v="3"/>
    <s v="Netherlands"/>
    <s v="Online Store"/>
    <s v="New"/>
    <s v="Fitness"/>
    <s v="Training Mat"/>
    <n v="2"/>
    <n v="50.51"/>
    <n v="0.1"/>
    <n v="21.84"/>
    <n v="90.917999999999992"/>
    <n v="43.68"/>
    <n v="47.237999999999992"/>
    <n v="0.5195670824259222"/>
  </r>
  <r>
    <n v="3129"/>
    <d v="2026-01-12T00:00:00"/>
    <n v="2026"/>
    <s v="Jan"/>
    <s v="Q1"/>
    <x v="3"/>
    <s v="France"/>
    <s v="Retail Partners"/>
    <s v="Returning"/>
    <s v="Fitness"/>
    <s v="Weighted Vest"/>
    <n v="1"/>
    <n v="123"/>
    <n v="0"/>
    <n v="67.3"/>
    <n v="123"/>
    <n v="67.3"/>
    <n v="55.7"/>
    <n v="0.45284552845528458"/>
  </r>
  <r>
    <n v="3948"/>
    <d v="2026-01-12T00:00:00"/>
    <n v="2026"/>
    <s v="Jan"/>
    <s v="Q1"/>
    <x v="1"/>
    <s v="Poland"/>
    <s v="Online Store"/>
    <s v="New"/>
    <s v="Hiking"/>
    <s v="Trekking Poles"/>
    <n v="2"/>
    <n v="72.239999999999995"/>
    <n v="0"/>
    <n v="32.94"/>
    <n v="144.47999999999999"/>
    <n v="65.88"/>
    <n v="78.599999999999994"/>
    <n v="0.54401993355481726"/>
  </r>
  <r>
    <n v="5036"/>
    <d v="2026-01-12T00:00:00"/>
    <n v="2026"/>
    <s v="Jan"/>
    <s v="Q1"/>
    <x v="2"/>
    <s v="Ireland"/>
    <s v="Retail Partners"/>
    <s v="Returning"/>
    <s v="Hiking"/>
    <s v="Summit Backpack 45L"/>
    <n v="1"/>
    <n v="151.11000000000001"/>
    <n v="0.15"/>
    <n v="79.650000000000006"/>
    <n v="128.4435"/>
    <n v="79.650000000000006"/>
    <n v="48.793499999999995"/>
    <n v="0.37988298356865075"/>
  </r>
  <r>
    <n v="2681"/>
    <d v="2026-01-13T00:00:00"/>
    <n v="2026"/>
    <s v="Jan"/>
    <s v="Q1"/>
    <x v="3"/>
    <s v="Belgium"/>
    <s v="Online Store"/>
    <s v="New"/>
    <s v="Hiking"/>
    <s v="Hiking Daypack 20L"/>
    <n v="1"/>
    <n v="94.32"/>
    <n v="0"/>
    <n v="45.93"/>
    <n v="94.32"/>
    <n v="45.93"/>
    <n v="48.389999999999993"/>
    <n v="0.51304071246819338"/>
  </r>
  <r>
    <n v="5101"/>
    <d v="2026-01-13T00:00:00"/>
    <n v="2026"/>
    <s v="Jan"/>
    <s v="Q1"/>
    <x v="1"/>
    <s v="Germany"/>
    <s v="Online Store"/>
    <s v="Returning"/>
    <s v="Cycling"/>
    <s v="Trail Bike Light"/>
    <n v="3"/>
    <n v="51.52"/>
    <n v="0"/>
    <n v="21.92"/>
    <n v="154.56"/>
    <n v="65.760000000000005"/>
    <n v="88.8"/>
    <n v="0.57453416149068315"/>
  </r>
  <r>
    <n v="3871"/>
    <d v="2026-01-14T00:00:00"/>
    <n v="2026"/>
    <s v="Jan"/>
    <s v="Q1"/>
    <x v="0"/>
    <s v="Italy"/>
    <s v="Online Store"/>
    <s v="New"/>
    <s v="Hiking"/>
    <s v="Trail Boots"/>
    <n v="2"/>
    <n v="146.4"/>
    <n v="0.05"/>
    <n v="81.72"/>
    <n v="278.16000000000003"/>
    <n v="163.44"/>
    <n v="114.72000000000003"/>
    <n v="0.4124245038826575"/>
  </r>
  <r>
    <n v="4643"/>
    <d v="2026-01-14T00:00:00"/>
    <n v="2026"/>
    <s v="Jan"/>
    <s v="Q1"/>
    <x v="0"/>
    <s v="Spain"/>
    <s v="Corporate"/>
    <s v="Business"/>
    <s v="Travel"/>
    <s v="Packing Cube Set"/>
    <n v="3"/>
    <n v="47.32"/>
    <n v="0.1"/>
    <n v="18.420000000000002"/>
    <n v="127.76400000000001"/>
    <n v="55.260000000000005"/>
    <n v="72.504000000000005"/>
    <n v="0.56748379825302897"/>
  </r>
  <r>
    <n v="4703"/>
    <d v="2026-01-14T00:00:00"/>
    <n v="2026"/>
    <s v="Jan"/>
    <s v="Q1"/>
    <x v="3"/>
    <s v="France"/>
    <s v="Retail Partners"/>
    <s v="Business"/>
    <s v="Fitness"/>
    <s v="Resistance Band Set"/>
    <n v="2"/>
    <n v="40.450000000000003"/>
    <n v="0.05"/>
    <n v="15.14"/>
    <n v="76.855000000000004"/>
    <n v="30.28"/>
    <n v="46.575000000000003"/>
    <n v="0.60601132001821612"/>
  </r>
  <r>
    <n v="5068"/>
    <d v="2026-01-14T00:00:00"/>
    <n v="2026"/>
    <s v="Jan"/>
    <s v="Q1"/>
    <x v="0"/>
    <s v="Spain"/>
    <s v="Online Store"/>
    <s v="Returning"/>
    <s v="Travel"/>
    <s v="Packing Cube Set"/>
    <n v="2"/>
    <n v="47.05"/>
    <n v="0.1"/>
    <n v="18.8"/>
    <n v="84.69"/>
    <n v="37.6"/>
    <n v="47.089999999999996"/>
    <n v="0.55602786633604906"/>
  </r>
  <r>
    <n v="1539"/>
    <d v="2026-01-15T00:00:00"/>
    <n v="2026"/>
    <s v="Jan"/>
    <s v="Q1"/>
    <x v="3"/>
    <s v="United Kingdom"/>
    <s v="Retail Partners"/>
    <s v="Business"/>
    <s v="Fitness"/>
    <s v="Weighted Vest"/>
    <n v="3"/>
    <n v="123.14"/>
    <n v="0.05"/>
    <n v="70.67"/>
    <n v="350.94900000000001"/>
    <n v="212.01"/>
    <n v="138.93900000000002"/>
    <n v="0.39589513006163296"/>
  </r>
  <r>
    <n v="1709"/>
    <d v="2026-01-15T00:00:00"/>
    <n v="2026"/>
    <s v="Jan"/>
    <s v="Q1"/>
    <x v="3"/>
    <s v="France"/>
    <s v="Online Store"/>
    <s v="Returning"/>
    <s v="Hiking"/>
    <s v="Summit Backpack 45L"/>
    <n v="2"/>
    <n v="151.33000000000001"/>
    <n v="0.1"/>
    <n v="78.44"/>
    <n v="272.39400000000001"/>
    <n v="156.88"/>
    <n v="115.51400000000001"/>
    <n v="0.42406954631893512"/>
  </r>
  <r>
    <n v="2702"/>
    <d v="2026-01-15T00:00:00"/>
    <n v="2026"/>
    <s v="Jan"/>
    <s v="Q1"/>
    <x v="1"/>
    <s v="Poland"/>
    <s v="Online Store"/>
    <s v="Returning"/>
    <s v="Hiking"/>
    <s v="Trail Boots"/>
    <n v="5"/>
    <n v="144.01"/>
    <n v="0.05"/>
    <n v="79.64"/>
    <n v="684.0474999999999"/>
    <n v="398.2"/>
    <n v="285.84749999999991"/>
    <n v="0.41787668254032062"/>
  </r>
  <r>
    <n v="3176"/>
    <d v="2026-01-15T00:00:00"/>
    <n v="2026"/>
    <s v="Jan"/>
    <s v="Q1"/>
    <x v="3"/>
    <s v="United Kingdom"/>
    <s v="Online Store"/>
    <s v="Returning"/>
    <s v="Hiking"/>
    <s v="Hiking Daypack 20L"/>
    <n v="3"/>
    <n v="91.19"/>
    <n v="0"/>
    <n v="44.47"/>
    <n v="273.57"/>
    <n v="133.41"/>
    <n v="140.16"/>
    <n v="0.5123368790437548"/>
  </r>
  <r>
    <n v="3705"/>
    <d v="2026-01-15T00:00:00"/>
    <n v="2026"/>
    <s v="Jan"/>
    <s v="Q1"/>
    <x v="3"/>
    <s v="Netherlands"/>
    <s v="Retail Partners"/>
    <s v="New"/>
    <s v="Travel"/>
    <s v="Packing Cube Set"/>
    <n v="2"/>
    <n v="45.45"/>
    <n v="0"/>
    <n v="18.190000000000001"/>
    <n v="90.9"/>
    <n v="36.380000000000003"/>
    <n v="54.52"/>
    <n v="0.59977997799779981"/>
  </r>
  <r>
    <n v="3736"/>
    <d v="2026-01-15T00:00:00"/>
    <n v="2026"/>
    <s v="Jan"/>
    <s v="Q1"/>
    <x v="1"/>
    <s v="Czechia"/>
    <s v="Marketplace"/>
    <s v="New"/>
    <s v="Fitness"/>
    <s v="Resistance Band Set"/>
    <n v="1"/>
    <n v="40.72"/>
    <n v="0"/>
    <n v="14.94"/>
    <n v="40.72"/>
    <n v="14.94"/>
    <n v="25.78"/>
    <n v="0.6331041257367388"/>
  </r>
  <r>
    <n v="3967"/>
    <d v="2026-01-15T00:00:00"/>
    <n v="2026"/>
    <s v="Jan"/>
    <s v="Q1"/>
    <x v="1"/>
    <s v="Germany"/>
    <s v="Online Store"/>
    <s v="Business"/>
    <s v="Travel"/>
    <s v="Insulated Bottle"/>
    <n v="2"/>
    <n v="37.090000000000003"/>
    <n v="0"/>
    <n v="13.29"/>
    <n v="74.180000000000007"/>
    <n v="26.58"/>
    <n v="47.600000000000009"/>
    <n v="0.64168239417632789"/>
  </r>
  <r>
    <n v="170"/>
    <d v="2026-01-16T00:00:00"/>
    <n v="2026"/>
    <s v="Jan"/>
    <s v="Q1"/>
    <x v="2"/>
    <s v="Finland"/>
    <s v="Online Store"/>
    <s v="New"/>
    <s v="Camping"/>
    <s v="Compact Sleeping Bag"/>
    <n v="1"/>
    <n v="124.45"/>
    <n v="0.15"/>
    <n v="59.77"/>
    <n v="105.7825"/>
    <n v="59.77"/>
    <n v="46.012499999999996"/>
    <n v="0.43497270342447941"/>
  </r>
  <r>
    <n v="1040"/>
    <d v="2026-01-16T00:00:00"/>
    <n v="2026"/>
    <s v="Jan"/>
    <s v="Q1"/>
    <x v="0"/>
    <s v="Spain"/>
    <s v="Retail Partners"/>
    <s v="New"/>
    <s v="Travel"/>
    <s v="Insulated Bottle"/>
    <n v="1"/>
    <n v="35.93"/>
    <n v="0.05"/>
    <n v="13.33"/>
    <n v="34.133499999999998"/>
    <n v="13.33"/>
    <n v="20.8035"/>
    <n v="0.60947456311248482"/>
  </r>
  <r>
    <n v="2380"/>
    <d v="2026-01-16T00:00:00"/>
    <n v="2026"/>
    <s v="Jan"/>
    <s v="Q1"/>
    <x v="3"/>
    <s v="France"/>
    <s v="Online Store"/>
    <s v="Returning"/>
    <s v="Camping"/>
    <s v="Compact Sleeping Bag"/>
    <n v="4"/>
    <n v="121.8"/>
    <n v="0.05"/>
    <n v="59.57"/>
    <n v="462.84"/>
    <n v="238.28"/>
    <n v="224.55999999999997"/>
    <n v="0.48517846339987897"/>
  </r>
  <r>
    <n v="3219"/>
    <d v="2026-01-16T00:00:00"/>
    <n v="2026"/>
    <s v="Jan"/>
    <s v="Q1"/>
    <x v="1"/>
    <s v="Switzerland"/>
    <s v="Retail Partners"/>
    <s v="Returning"/>
    <s v="Hiking"/>
    <s v="Hiking Daypack 20L"/>
    <n v="1"/>
    <n v="92.6"/>
    <n v="0.05"/>
    <n v="44.15"/>
    <n v="87.969999999999985"/>
    <n v="44.15"/>
    <n v="43.819999999999986"/>
    <n v="0.4981243605774695"/>
  </r>
  <r>
    <n v="4425"/>
    <d v="2026-01-16T00:00:00"/>
    <n v="2026"/>
    <s v="Jan"/>
    <s v="Q1"/>
    <x v="1"/>
    <s v="Germany"/>
    <s v="Corporate"/>
    <s v="Business"/>
    <s v="Cycling"/>
    <s v="Cycling Pack 12L"/>
    <n v="10"/>
    <n v="102.68"/>
    <n v="0.15"/>
    <n v="51.07"/>
    <n v="872.78000000000009"/>
    <n v="510.7"/>
    <n v="362.0800000000001"/>
    <n v="0.41485826897958256"/>
  </r>
  <r>
    <n v="4508"/>
    <d v="2026-01-16T00:00:00"/>
    <n v="2026"/>
    <s v="Jan"/>
    <s v="Q1"/>
    <x v="3"/>
    <s v="France"/>
    <s v="Marketplace"/>
    <s v="New"/>
    <s v="Cycling"/>
    <s v="Compact Repair Kit"/>
    <n v="3"/>
    <n v="40.92"/>
    <n v="0.15"/>
    <n v="16.71"/>
    <n v="104.346"/>
    <n v="50.13"/>
    <n v="54.216000000000001"/>
    <n v="0.51957909263412105"/>
  </r>
  <r>
    <n v="4806"/>
    <d v="2026-01-16T00:00:00"/>
    <n v="2026"/>
    <s v="Jan"/>
    <s v="Q1"/>
    <x v="2"/>
    <s v="Norway"/>
    <s v="Retail Partners"/>
    <s v="New"/>
    <s v="Cycling"/>
    <s v="Cycling Pack 12L"/>
    <n v="4"/>
    <n v="102.68"/>
    <n v="0"/>
    <n v="50.83"/>
    <n v="410.72"/>
    <n v="203.32"/>
    <n v="207.40000000000003"/>
    <n v="0.50496688741721862"/>
  </r>
  <r>
    <n v="755"/>
    <d v="2026-01-17T00:00:00"/>
    <n v="2026"/>
    <s v="Jan"/>
    <s v="Q1"/>
    <x v="0"/>
    <s v="Portugal"/>
    <s v="Marketplace"/>
    <s v="New"/>
    <s v="Travel"/>
    <s v="Travel Backpack 35L"/>
    <n v="2"/>
    <n v="164.38"/>
    <n v="0.05"/>
    <n v="85.93"/>
    <n v="312.322"/>
    <n v="171.86"/>
    <n v="140.46199999999999"/>
    <n v="0.44973456881039436"/>
  </r>
  <r>
    <n v="3171"/>
    <d v="2026-01-17T00:00:00"/>
    <n v="2026"/>
    <s v="Jan"/>
    <s v="Q1"/>
    <x v="0"/>
    <s v="Italy"/>
    <s v="Retail Partners"/>
    <s v="Returning"/>
    <s v="Cycling"/>
    <s v="Trail Bike Light"/>
    <n v="1"/>
    <n v="51.78"/>
    <n v="0"/>
    <n v="22.64"/>
    <n v="51.78"/>
    <n v="22.64"/>
    <n v="29.14"/>
    <n v="0.56276554654306687"/>
  </r>
  <r>
    <n v="4277"/>
    <d v="2026-01-17T00:00:00"/>
    <n v="2026"/>
    <s v="Jan"/>
    <s v="Q1"/>
    <x v="1"/>
    <s v="Switzerland"/>
    <s v="Retail Partners"/>
    <s v="Returning"/>
    <s v="Fitness"/>
    <s v="Training Mat"/>
    <n v="1"/>
    <n v="50.52"/>
    <n v="0.05"/>
    <n v="22.37"/>
    <n v="47.994"/>
    <n v="22.37"/>
    <n v="25.623999999999999"/>
    <n v="0.5339000708421886"/>
  </r>
  <r>
    <n v="4648"/>
    <d v="2026-01-17T00:00:00"/>
    <n v="2026"/>
    <s v="Jan"/>
    <s v="Q1"/>
    <x v="1"/>
    <s v="Poland"/>
    <s v="Marketplace"/>
    <s v="New"/>
    <s v="Camping"/>
    <s v="Trail Tent 2P"/>
    <n v="1"/>
    <n v="199.02"/>
    <n v="0"/>
    <n v="106.49"/>
    <n v="199.02"/>
    <n v="106.49"/>
    <n v="92.530000000000015"/>
    <n v="0.46492814792483173"/>
  </r>
  <r>
    <n v="157"/>
    <d v="2026-01-18T00:00:00"/>
    <n v="2026"/>
    <s v="Jan"/>
    <s v="Q1"/>
    <x v="3"/>
    <s v="United Kingdom"/>
    <s v="Retail Partners"/>
    <s v="Returning"/>
    <s v="Camping"/>
    <s v="Portable Camp Stove"/>
    <n v="3"/>
    <n v="80.27"/>
    <n v="0.1"/>
    <n v="39.26"/>
    <n v="216.72900000000001"/>
    <n v="117.78"/>
    <n v="98.949000000000012"/>
    <n v="0.45655634455933447"/>
  </r>
  <r>
    <n v="2271"/>
    <d v="2026-01-18T00:00:00"/>
    <n v="2026"/>
    <s v="Jan"/>
    <s v="Q1"/>
    <x v="1"/>
    <s v="Czechia"/>
    <s v="Retail Partners"/>
    <s v="New"/>
    <s v="Camping"/>
    <s v="Alpine Tent 4P"/>
    <n v="4"/>
    <n v="333.28"/>
    <n v="0"/>
    <n v="195.76"/>
    <n v="1333.12"/>
    <n v="783.04"/>
    <n v="550.07999999999993"/>
    <n v="0.41262602016322608"/>
  </r>
  <r>
    <n v="3330"/>
    <d v="2026-01-18T00:00:00"/>
    <n v="2026"/>
    <s v="Jan"/>
    <s v="Q1"/>
    <x v="3"/>
    <s v="France"/>
    <s v="Marketplace"/>
    <s v="New"/>
    <s v="Cycling"/>
    <s v="Cycling Pack 12L"/>
    <n v="1"/>
    <n v="104.36"/>
    <n v="0"/>
    <n v="51.63"/>
    <n v="104.36"/>
    <n v="51.63"/>
    <n v="52.73"/>
    <n v="0.50527021847451126"/>
  </r>
  <r>
    <n v="4547"/>
    <d v="2026-01-18T00:00:00"/>
    <n v="2026"/>
    <s v="Jan"/>
    <s v="Q1"/>
    <x v="2"/>
    <s v="Denmark"/>
    <s v="Marketplace"/>
    <s v="New"/>
    <s v="Cycling"/>
    <s v="Commuter Helmet"/>
    <n v="1"/>
    <n v="83.52"/>
    <n v="0.05"/>
    <n v="42.97"/>
    <n v="79.343999999999994"/>
    <n v="42.97"/>
    <n v="36.373999999999995"/>
    <n v="0.45843416011292598"/>
  </r>
  <r>
    <n v="1840"/>
    <d v="2026-01-19T00:00:00"/>
    <n v="2026"/>
    <s v="Jan"/>
    <s v="Q1"/>
    <x v="2"/>
    <s v="Finland"/>
    <s v="Online Store"/>
    <s v="New"/>
    <s v="Fitness"/>
    <s v="Weighted Vest"/>
    <n v="2"/>
    <n v="125.93"/>
    <n v="0"/>
    <n v="69.150000000000006"/>
    <n v="251.86"/>
    <n v="138.30000000000001"/>
    <n v="113.56"/>
    <n v="0.45088541253077102"/>
  </r>
  <r>
    <n v="1850"/>
    <d v="2026-01-19T00:00:00"/>
    <n v="2026"/>
    <s v="Jan"/>
    <s v="Q1"/>
    <x v="1"/>
    <s v="Austria"/>
    <s v="Online Store"/>
    <s v="Business"/>
    <s v="Cycling"/>
    <s v="Trail Bike Light"/>
    <n v="1"/>
    <n v="49.85"/>
    <n v="0"/>
    <n v="23.07"/>
    <n v="49.85"/>
    <n v="23.07"/>
    <n v="26.78"/>
    <n v="0.53721163490471413"/>
  </r>
  <r>
    <n v="1858"/>
    <d v="2026-01-19T00:00:00"/>
    <n v="2026"/>
    <s v="Jan"/>
    <s v="Q1"/>
    <x v="1"/>
    <s v="Czechia"/>
    <s v="Online Store"/>
    <s v="Returning"/>
    <s v="Travel"/>
    <s v="Insulated Bottle"/>
    <n v="1"/>
    <n v="36.130000000000003"/>
    <n v="0"/>
    <n v="13.39"/>
    <n v="36.130000000000003"/>
    <n v="13.39"/>
    <n v="22.740000000000002"/>
    <n v="0.62939385552172711"/>
  </r>
  <r>
    <n v="2910"/>
    <d v="2026-01-19T00:00:00"/>
    <n v="2026"/>
    <s v="Jan"/>
    <s v="Q1"/>
    <x v="3"/>
    <s v="France"/>
    <s v="Retail Partners"/>
    <s v="Returning"/>
    <s v="Cycling"/>
    <s v="Cycling Pack 12L"/>
    <n v="1"/>
    <n v="104.83"/>
    <n v="0.05"/>
    <n v="51.06"/>
    <n v="99.588499999999996"/>
    <n v="51.06"/>
    <n v="48.528499999999994"/>
    <n v="0.48729019916958277"/>
  </r>
  <r>
    <n v="3694"/>
    <d v="2026-01-19T00:00:00"/>
    <n v="2026"/>
    <s v="Jan"/>
    <s v="Q1"/>
    <x v="0"/>
    <s v="Spain"/>
    <s v="Retail Partners"/>
    <s v="Returning"/>
    <s v="Travel"/>
    <s v="Insulated Bottle"/>
    <n v="1"/>
    <n v="35.46"/>
    <n v="0.05"/>
    <n v="13.81"/>
    <n v="33.686999999999998"/>
    <n v="13.81"/>
    <n v="19.876999999999995"/>
    <n v="0.59004957401965141"/>
  </r>
  <r>
    <n v="631"/>
    <d v="2026-01-20T00:00:00"/>
    <n v="2026"/>
    <s v="Jan"/>
    <s v="Q1"/>
    <x v="3"/>
    <s v="United Kingdom"/>
    <s v="Marketplace"/>
    <s v="Returning"/>
    <s v="Travel"/>
    <s v="Travel Backpack 35L"/>
    <n v="1"/>
    <n v="165.42"/>
    <n v="0"/>
    <n v="85.69"/>
    <n v="165.42"/>
    <n v="85.69"/>
    <n v="79.72999999999999"/>
    <n v="0.48198524966751299"/>
  </r>
  <r>
    <n v="1113"/>
    <d v="2026-01-20T00:00:00"/>
    <n v="2026"/>
    <s v="Jan"/>
    <s v="Q1"/>
    <x v="2"/>
    <s v="Denmark"/>
    <s v="Online Store"/>
    <s v="Returning"/>
    <s v="Camping"/>
    <s v="Compact Sleeping Bag"/>
    <n v="1"/>
    <n v="122.86"/>
    <n v="0.05"/>
    <n v="60.36"/>
    <n v="116.717"/>
    <n v="60.36"/>
    <n v="56.356999999999999"/>
    <n v="0.48285168398776529"/>
  </r>
  <r>
    <n v="1525"/>
    <d v="2026-01-20T00:00:00"/>
    <n v="2026"/>
    <s v="Jan"/>
    <s v="Q1"/>
    <x v="0"/>
    <s v="Spain"/>
    <s v="Retail Partners"/>
    <s v="Returning"/>
    <s v="Fitness"/>
    <s v="Recovery Roller"/>
    <n v="2"/>
    <n v="35.82"/>
    <n v="0"/>
    <n v="14.09"/>
    <n v="71.64"/>
    <n v="28.18"/>
    <n v="43.46"/>
    <n v="0.60664433277498608"/>
  </r>
  <r>
    <n v="3233"/>
    <d v="2026-01-20T00:00:00"/>
    <n v="2026"/>
    <s v="Jan"/>
    <s v="Q1"/>
    <x v="0"/>
    <s v="Spain"/>
    <s v="Online Store"/>
    <s v="New"/>
    <s v="Camping"/>
    <s v="Compact Sleeping Bag"/>
    <n v="3"/>
    <n v="120.29"/>
    <n v="0.1"/>
    <n v="62.41"/>
    <n v="324.78300000000002"/>
    <n v="187.23"/>
    <n v="137.55300000000003"/>
    <n v="0.42352278290427769"/>
  </r>
  <r>
    <n v="4455"/>
    <d v="2026-01-20T00:00:00"/>
    <n v="2026"/>
    <s v="Jan"/>
    <s v="Q1"/>
    <x v="1"/>
    <s v="Switzerland"/>
    <s v="Marketplace"/>
    <s v="Returning"/>
    <s v="Camping"/>
    <s v="Portable Camp Stove"/>
    <n v="1"/>
    <n v="80.239999999999995"/>
    <n v="0.1"/>
    <n v="39.950000000000003"/>
    <n v="72.215999999999994"/>
    <n v="39.950000000000003"/>
    <n v="32.265999999999991"/>
    <n v="0.44679849340866279"/>
  </r>
  <r>
    <n v="1769"/>
    <d v="2026-01-21T00:00:00"/>
    <n v="2026"/>
    <s v="Jan"/>
    <s v="Q1"/>
    <x v="0"/>
    <s v="Italy"/>
    <s v="Retail Partners"/>
    <s v="New"/>
    <s v="Fitness"/>
    <s v="Recovery Roller"/>
    <n v="2"/>
    <n v="35.97"/>
    <n v="0"/>
    <n v="13.55"/>
    <n v="71.94"/>
    <n v="27.1"/>
    <n v="44.839999999999996"/>
    <n v="0.62329719210453149"/>
  </r>
  <r>
    <n v="3467"/>
    <d v="2026-01-21T00:00:00"/>
    <n v="2026"/>
    <s v="Jan"/>
    <s v="Q1"/>
    <x v="1"/>
    <s v="Switzerland"/>
    <s v="Online Store"/>
    <s v="New"/>
    <s v="Hiking"/>
    <s v="Trekking Poles"/>
    <n v="1"/>
    <n v="72.239999999999995"/>
    <n v="0"/>
    <n v="33.26"/>
    <n v="72.239999999999995"/>
    <n v="33.26"/>
    <n v="38.979999999999997"/>
    <n v="0.53959025470653377"/>
  </r>
  <r>
    <n v="3911"/>
    <d v="2026-01-21T00:00:00"/>
    <n v="2026"/>
    <s v="Jan"/>
    <s v="Q1"/>
    <x v="0"/>
    <s v="Italy"/>
    <s v="Online Store"/>
    <s v="Returning"/>
    <s v="Hiking"/>
    <s v="Summit Backpack 45L"/>
    <n v="5"/>
    <n v="152.81"/>
    <n v="0"/>
    <n v="78.989999999999995"/>
    <n v="764.05"/>
    <n v="394.95"/>
    <n v="369.09999999999997"/>
    <n v="0.48308356782933054"/>
  </r>
  <r>
    <n v="4401"/>
    <d v="2026-01-21T00:00:00"/>
    <n v="2026"/>
    <s v="Jan"/>
    <s v="Q1"/>
    <x v="0"/>
    <s v="Italy"/>
    <s v="Online Store"/>
    <s v="New"/>
    <s v="Cycling"/>
    <s v="Commuter Helmet"/>
    <n v="3"/>
    <n v="83.34"/>
    <n v="0"/>
    <n v="41.44"/>
    <n v="250.02"/>
    <n v="124.32"/>
    <n v="125.70000000000002"/>
    <n v="0.50275977921766268"/>
  </r>
  <r>
    <n v="4864"/>
    <d v="2026-01-21T00:00:00"/>
    <n v="2026"/>
    <s v="Jan"/>
    <s v="Q1"/>
    <x v="3"/>
    <s v="France"/>
    <s v="Online Store"/>
    <s v="Returning"/>
    <s v="Fitness"/>
    <s v="Recovery Roller"/>
    <n v="1"/>
    <n v="35.869999999999997"/>
    <n v="0"/>
    <n v="13.64"/>
    <n v="35.869999999999997"/>
    <n v="13.64"/>
    <n v="22.229999999999997"/>
    <n v="0.61973794257039305"/>
  </r>
  <r>
    <n v="347"/>
    <d v="2026-01-22T00:00:00"/>
    <n v="2026"/>
    <s v="Jan"/>
    <s v="Q1"/>
    <x v="3"/>
    <s v="Belgium"/>
    <s v="Marketplace"/>
    <s v="New"/>
    <s v="Camping"/>
    <s v="Trail Tent 2P"/>
    <n v="1"/>
    <n v="199.42"/>
    <n v="0.05"/>
    <n v="101.82"/>
    <n v="189.44899999999998"/>
    <n v="101.82"/>
    <n v="87.628999999999991"/>
    <n v="0.46254664843836601"/>
  </r>
  <r>
    <n v="2051"/>
    <d v="2026-01-22T00:00:00"/>
    <n v="2026"/>
    <s v="Jan"/>
    <s v="Q1"/>
    <x v="2"/>
    <s v="Denmark"/>
    <s v="Online Store"/>
    <s v="New"/>
    <s v="Camping"/>
    <s v="Alpine Tent 4P"/>
    <n v="3"/>
    <n v="347.41"/>
    <n v="0.1"/>
    <n v="192.13"/>
    <n v="938.00700000000006"/>
    <n v="576.39"/>
    <n v="361.61700000000008"/>
    <n v="0.38551631277804971"/>
  </r>
  <r>
    <n v="2314"/>
    <d v="2026-01-22T00:00:00"/>
    <n v="2026"/>
    <s v="Jan"/>
    <s v="Q1"/>
    <x v="0"/>
    <s v="Portugal"/>
    <s v="Online Store"/>
    <s v="New"/>
    <s v="Cycling"/>
    <s v="Compact Repair Kit"/>
    <n v="1"/>
    <n v="40.28"/>
    <n v="0"/>
    <n v="16.79"/>
    <n v="40.28"/>
    <n v="16.79"/>
    <n v="23.490000000000002"/>
    <n v="0.58316782522343602"/>
  </r>
  <r>
    <n v="3861"/>
    <d v="2026-01-22T00:00:00"/>
    <n v="2026"/>
    <s v="Jan"/>
    <s v="Q1"/>
    <x v="3"/>
    <s v="France"/>
    <s v="Online Store"/>
    <s v="Returning"/>
    <s v="Camping"/>
    <s v="Trail Tent 2P"/>
    <n v="3"/>
    <n v="195.49"/>
    <n v="0.05"/>
    <n v="106.38"/>
    <n v="557.14649999999995"/>
    <n v="319.14"/>
    <n v="238.00649999999996"/>
    <n v="0.42718836069148775"/>
  </r>
  <r>
    <n v="843"/>
    <d v="2026-01-23T00:00:00"/>
    <n v="2026"/>
    <s v="Jan"/>
    <s v="Q1"/>
    <x v="1"/>
    <s v="Switzerland"/>
    <s v="Online Store"/>
    <s v="Returning"/>
    <s v="Fitness"/>
    <s v="Recovery Roller"/>
    <n v="2"/>
    <n v="35.75"/>
    <n v="0"/>
    <n v="13.94"/>
    <n v="71.5"/>
    <n v="27.88"/>
    <n v="43.620000000000005"/>
    <n v="0.61006993006993016"/>
  </r>
  <r>
    <n v="868"/>
    <d v="2026-01-23T00:00:00"/>
    <n v="2026"/>
    <s v="Jan"/>
    <s v="Q1"/>
    <x v="0"/>
    <s v="Italy"/>
    <s v="Online Store"/>
    <s v="Returning"/>
    <s v="Cycling"/>
    <s v="Cycling Pack 12L"/>
    <n v="1"/>
    <n v="103.39"/>
    <n v="0"/>
    <n v="51.32"/>
    <n v="103.39"/>
    <n v="51.32"/>
    <n v="52.07"/>
    <n v="0.50362704323435536"/>
  </r>
  <r>
    <n v="890"/>
    <d v="2026-01-23T00:00:00"/>
    <n v="2026"/>
    <s v="Jan"/>
    <s v="Q1"/>
    <x v="0"/>
    <s v="Italy"/>
    <s v="Online Store"/>
    <s v="New"/>
    <s v="Camping"/>
    <s v="Portable Camp Stove"/>
    <n v="3"/>
    <n v="81.98"/>
    <n v="0.1"/>
    <n v="40.229999999999997"/>
    <n v="221.346"/>
    <n v="120.69"/>
    <n v="100.65600000000001"/>
    <n v="0.45474505977067581"/>
  </r>
  <r>
    <n v="2185"/>
    <d v="2026-01-23T00:00:00"/>
    <n v="2026"/>
    <s v="Jan"/>
    <s v="Q1"/>
    <x v="2"/>
    <s v="Sweden"/>
    <s v="Corporate"/>
    <s v="Business"/>
    <s v="Camping"/>
    <s v="Alpine Tent 4P"/>
    <n v="10"/>
    <n v="337.69"/>
    <n v="0.1"/>
    <n v="200.27"/>
    <n v="3039.21"/>
    <n v="2002.7"/>
    <n v="1036.51"/>
    <n v="0.34104586389226149"/>
  </r>
  <r>
    <n v="2335"/>
    <d v="2026-01-23T00:00:00"/>
    <n v="2026"/>
    <s v="Jan"/>
    <s v="Q1"/>
    <x v="3"/>
    <s v="United Kingdom"/>
    <s v="Online Store"/>
    <s v="New"/>
    <s v="Camping"/>
    <s v="Alpine Tent 4P"/>
    <n v="2"/>
    <n v="333.29"/>
    <n v="0"/>
    <n v="197.18"/>
    <n v="666.58"/>
    <n v="394.36"/>
    <n v="272.22000000000003"/>
    <n v="0.40838308980167426"/>
  </r>
  <r>
    <n v="2784"/>
    <d v="2026-01-23T00:00:00"/>
    <n v="2026"/>
    <s v="Jan"/>
    <s v="Q1"/>
    <x v="0"/>
    <s v="Italy"/>
    <s v="Retail Partners"/>
    <s v="New"/>
    <s v="Cycling"/>
    <s v="Commuter Helmet"/>
    <n v="1"/>
    <n v="80.11"/>
    <n v="0.05"/>
    <n v="43.54"/>
    <n v="76.104500000000002"/>
    <n v="43.54"/>
    <n v="32.564500000000002"/>
    <n v="0.42789191177919839"/>
  </r>
  <r>
    <n v="3820"/>
    <d v="2026-01-23T00:00:00"/>
    <n v="2026"/>
    <s v="Jan"/>
    <s v="Q1"/>
    <x v="3"/>
    <s v="France"/>
    <s v="Retail Partners"/>
    <s v="New"/>
    <s v="Camping"/>
    <s v="Portable Camp Stove"/>
    <n v="1"/>
    <n v="82.6"/>
    <n v="0.05"/>
    <n v="38.299999999999997"/>
    <n v="78.469999999999985"/>
    <n v="38.299999999999997"/>
    <n v="40.169999999999987"/>
    <n v="0.51191538167452522"/>
  </r>
  <r>
    <n v="994"/>
    <d v="2026-01-24T00:00:00"/>
    <n v="2026"/>
    <s v="Jan"/>
    <s v="Q1"/>
    <x v="0"/>
    <s v="Italy"/>
    <s v="Online Store"/>
    <s v="Returning"/>
    <s v="Hiking"/>
    <s v="Hiking Daypack 20L"/>
    <n v="1"/>
    <n v="94.07"/>
    <n v="0"/>
    <n v="46.28"/>
    <n v="94.07"/>
    <n v="46.28"/>
    <n v="47.789999999999992"/>
    <n v="0.50802593813117891"/>
  </r>
  <r>
    <n v="1643"/>
    <d v="2026-01-24T00:00:00"/>
    <n v="2026"/>
    <s v="Jan"/>
    <s v="Q1"/>
    <x v="0"/>
    <s v="Italy"/>
    <s v="Online Store"/>
    <s v="Returning"/>
    <s v="Travel"/>
    <s v="Travel Backpack 35L"/>
    <n v="1"/>
    <n v="163.71"/>
    <n v="0"/>
    <n v="90.06"/>
    <n v="163.71"/>
    <n v="90.06"/>
    <n v="73.650000000000006"/>
    <n v="0.44988088693421296"/>
  </r>
  <r>
    <n v="1971"/>
    <d v="2026-01-24T00:00:00"/>
    <n v="2026"/>
    <s v="Jan"/>
    <s v="Q1"/>
    <x v="3"/>
    <s v="United Kingdom"/>
    <s v="Retail Partners"/>
    <s v="Returning"/>
    <s v="Camping"/>
    <s v="Trail Tent 2P"/>
    <n v="4"/>
    <n v="191.43"/>
    <n v="0"/>
    <n v="106.82"/>
    <n v="765.72"/>
    <n v="427.28"/>
    <n v="338.44000000000005"/>
    <n v="0.441989238886277"/>
  </r>
  <r>
    <n v="2828"/>
    <d v="2026-01-24T00:00:00"/>
    <n v="2026"/>
    <s v="Jan"/>
    <s v="Q1"/>
    <x v="1"/>
    <s v="Switzerland"/>
    <s v="Corporate"/>
    <s v="Business"/>
    <s v="Travel"/>
    <s v="Packing Cube Set"/>
    <n v="3"/>
    <n v="46.94"/>
    <n v="0.05"/>
    <n v="18.18"/>
    <n v="133.779"/>
    <n v="54.54"/>
    <n v="79.239000000000004"/>
    <n v="0.59231269481757232"/>
  </r>
  <r>
    <n v="5175"/>
    <d v="2026-01-24T00:00:00"/>
    <n v="2026"/>
    <s v="Jan"/>
    <s v="Q1"/>
    <x v="3"/>
    <s v="Netherlands"/>
    <s v="Online Store"/>
    <s v="Returning"/>
    <s v="Hiking"/>
    <s v="Trail Boots"/>
    <n v="1"/>
    <n v="147.21"/>
    <n v="0"/>
    <n v="79.510000000000005"/>
    <n v="147.21"/>
    <n v="79.510000000000005"/>
    <n v="67.7"/>
    <n v="0.45988723592147274"/>
  </r>
  <r>
    <n v="1874"/>
    <d v="2026-01-25T00:00:00"/>
    <n v="2026"/>
    <s v="Jan"/>
    <s v="Q1"/>
    <x v="0"/>
    <s v="Spain"/>
    <s v="Online Store"/>
    <s v="Business"/>
    <s v="Travel"/>
    <s v="Insulated Bottle"/>
    <n v="1"/>
    <n v="35.729999999999997"/>
    <n v="0"/>
    <n v="13.57"/>
    <n v="35.729999999999997"/>
    <n v="13.57"/>
    <n v="22.159999999999997"/>
    <n v="0.62020710887209629"/>
  </r>
  <r>
    <n v="2490"/>
    <d v="2026-01-25T00:00:00"/>
    <n v="2026"/>
    <s v="Jan"/>
    <s v="Q1"/>
    <x v="1"/>
    <s v="Poland"/>
    <s v="Online Store"/>
    <s v="New"/>
    <s v="Cycling"/>
    <s v="Cycling Pack 12L"/>
    <n v="2"/>
    <n v="103.99"/>
    <n v="0.15"/>
    <n v="51.94"/>
    <n v="176.78299999999999"/>
    <n v="103.88"/>
    <n v="72.902999999999992"/>
    <n v="0.41238693765803269"/>
  </r>
  <r>
    <n v="5078"/>
    <d v="2026-01-25T00:00:00"/>
    <n v="2026"/>
    <s v="Jan"/>
    <s v="Q1"/>
    <x v="1"/>
    <s v="Germany"/>
    <s v="Online Store"/>
    <s v="Returning"/>
    <s v="Hiking"/>
    <s v="Trekking Poles"/>
    <n v="2"/>
    <n v="72.739999999999995"/>
    <n v="0"/>
    <n v="31.96"/>
    <n v="145.47999999999999"/>
    <n v="63.92"/>
    <n v="81.559999999999988"/>
    <n v="0.56062689029419843"/>
  </r>
  <r>
    <n v="230"/>
    <d v="2026-01-26T00:00:00"/>
    <n v="2026"/>
    <s v="Jan"/>
    <s v="Q1"/>
    <x v="2"/>
    <s v="Finland"/>
    <s v="Retail Partners"/>
    <s v="Returning"/>
    <s v="Cycling"/>
    <s v="Cycling Pack 12L"/>
    <n v="1"/>
    <n v="100.01"/>
    <n v="0.05"/>
    <n v="49.41"/>
    <n v="95.009500000000003"/>
    <n v="49.41"/>
    <n v="45.599500000000006"/>
    <n v="0.47994674216788852"/>
  </r>
  <r>
    <n v="1757"/>
    <d v="2026-01-26T00:00:00"/>
    <n v="2026"/>
    <s v="Jan"/>
    <s v="Q1"/>
    <x v="3"/>
    <s v="Netherlands"/>
    <s v="Online Store"/>
    <s v="Business"/>
    <s v="Travel"/>
    <s v="Packing Cube Set"/>
    <n v="2"/>
    <n v="45.73"/>
    <n v="0"/>
    <n v="18.11"/>
    <n v="91.46"/>
    <n v="36.22"/>
    <n v="55.239999999999995"/>
    <n v="0.60397988191559149"/>
  </r>
  <r>
    <n v="1944"/>
    <d v="2026-01-26T00:00:00"/>
    <n v="2026"/>
    <s v="Jan"/>
    <s v="Q1"/>
    <x v="2"/>
    <s v="Norway"/>
    <s v="Online Store"/>
    <s v="Returning"/>
    <s v="Hiking"/>
    <s v="Trail Boots"/>
    <n v="2"/>
    <n v="143.66"/>
    <n v="0.15"/>
    <n v="78.14"/>
    <n v="244.22199999999998"/>
    <n v="156.28"/>
    <n v="87.941999999999979"/>
    <n v="0.36009040954541355"/>
  </r>
  <r>
    <n v="3485"/>
    <d v="2026-01-26T00:00:00"/>
    <n v="2026"/>
    <s v="Jan"/>
    <s v="Q1"/>
    <x v="2"/>
    <s v="Finland"/>
    <s v="Online Store"/>
    <s v="Business"/>
    <s v="Camping"/>
    <s v="Compact Sleeping Bag"/>
    <n v="2"/>
    <n v="121.88"/>
    <n v="0.05"/>
    <n v="62.17"/>
    <n v="231.57199999999997"/>
    <n v="124.34"/>
    <n v="107.23199999999997"/>
    <n v="0.46306116456220953"/>
  </r>
  <r>
    <n v="4002"/>
    <d v="2026-01-26T00:00:00"/>
    <n v="2026"/>
    <s v="Jan"/>
    <s v="Q1"/>
    <x v="0"/>
    <s v="Italy"/>
    <s v="Online Store"/>
    <s v="Returning"/>
    <s v="Fitness"/>
    <s v="Training Mat"/>
    <n v="3"/>
    <n v="50.92"/>
    <n v="0.05"/>
    <n v="21.87"/>
    <n v="145.12199999999999"/>
    <n v="65.61"/>
    <n v="79.511999999999986"/>
    <n v="0.54789763095877941"/>
  </r>
  <r>
    <n v="818"/>
    <d v="2026-01-27T00:00:00"/>
    <n v="2026"/>
    <s v="Jan"/>
    <s v="Q1"/>
    <x v="0"/>
    <s v="Spain"/>
    <s v="Online Store"/>
    <s v="Returning"/>
    <s v="Cycling"/>
    <s v="Cycling Pack 12L"/>
    <n v="1"/>
    <n v="103.78"/>
    <n v="0"/>
    <n v="49.36"/>
    <n v="103.78"/>
    <n v="49.36"/>
    <n v="54.42"/>
    <n v="0.52437849296588934"/>
  </r>
  <r>
    <n v="1439"/>
    <d v="2026-01-27T00:00:00"/>
    <n v="2026"/>
    <s v="Jan"/>
    <s v="Q1"/>
    <x v="1"/>
    <s v="Austria"/>
    <s v="Marketplace"/>
    <s v="New"/>
    <s v="Hiking"/>
    <s v="Summit Backpack 45L"/>
    <n v="2"/>
    <n v="157.16999999999999"/>
    <n v="0"/>
    <n v="81.260000000000005"/>
    <n v="314.33999999999997"/>
    <n v="162.52000000000001"/>
    <n v="151.81999999999996"/>
    <n v="0.4829802125087484"/>
  </r>
  <r>
    <n v="1616"/>
    <d v="2026-01-27T00:00:00"/>
    <n v="2026"/>
    <s v="Jan"/>
    <s v="Q1"/>
    <x v="1"/>
    <s v="Germany"/>
    <s v="Online Store"/>
    <s v="Business"/>
    <s v="Travel"/>
    <s v="Carry-On Duffel"/>
    <n v="2"/>
    <n v="132.91999999999999"/>
    <n v="0"/>
    <n v="69.02"/>
    <n v="265.83999999999997"/>
    <n v="138.04"/>
    <n v="127.79999999999998"/>
    <n v="0.48074029491423409"/>
  </r>
  <r>
    <n v="1798"/>
    <d v="2026-01-27T00:00:00"/>
    <n v="2026"/>
    <s v="Jan"/>
    <s v="Q1"/>
    <x v="3"/>
    <s v="United Kingdom"/>
    <s v="Retail Partners"/>
    <s v="Returning"/>
    <s v="Hiking"/>
    <s v="Trekking Poles"/>
    <n v="1"/>
    <n v="71.41"/>
    <n v="0.05"/>
    <n v="32.28"/>
    <n v="67.839499999999987"/>
    <n v="32.28"/>
    <n v="35.559499999999986"/>
    <n v="0.52417102130764515"/>
  </r>
  <r>
    <n v="4449"/>
    <d v="2026-01-27T00:00:00"/>
    <n v="2026"/>
    <s v="Jan"/>
    <s v="Q1"/>
    <x v="3"/>
    <s v="United Kingdom"/>
    <s v="Online Store"/>
    <s v="New"/>
    <s v="Camping"/>
    <s v="Trail Tent 2P"/>
    <n v="1"/>
    <n v="199.67"/>
    <n v="0"/>
    <n v="103.81"/>
    <n v="199.67"/>
    <n v="103.81"/>
    <n v="95.859999999999985"/>
    <n v="0.4800921520508839"/>
  </r>
  <r>
    <n v="4473"/>
    <d v="2026-01-27T00:00:00"/>
    <n v="2026"/>
    <s v="Jan"/>
    <s v="Q1"/>
    <x v="0"/>
    <s v="Spain"/>
    <s v="Retail Partners"/>
    <s v="Returning"/>
    <s v="Camping"/>
    <s v="Trail Tent 2P"/>
    <n v="1"/>
    <n v="196.88"/>
    <n v="0"/>
    <n v="102.76"/>
    <n v="196.88"/>
    <n v="102.76"/>
    <n v="94.11999999999999"/>
    <n v="0.47805770012190163"/>
  </r>
  <r>
    <n v="203"/>
    <d v="2026-01-28T00:00:00"/>
    <n v="2026"/>
    <s v="Jan"/>
    <s v="Q1"/>
    <x v="3"/>
    <s v="Netherlands"/>
    <s v="Online Store"/>
    <s v="Returning"/>
    <s v="Cycling"/>
    <s v="Trail Bike Light"/>
    <n v="3"/>
    <n v="49.95"/>
    <n v="0"/>
    <n v="22.55"/>
    <n v="149.85000000000002"/>
    <n v="67.650000000000006"/>
    <n v="82.200000000000017"/>
    <n v="0.54854854854854862"/>
  </r>
  <r>
    <n v="1654"/>
    <d v="2026-01-28T00:00:00"/>
    <n v="2026"/>
    <s v="Jan"/>
    <s v="Q1"/>
    <x v="1"/>
    <s v="Austria"/>
    <s v="Marketplace"/>
    <s v="Business"/>
    <s v="Hiking"/>
    <s v="Trekking Poles"/>
    <n v="1"/>
    <n v="70.41"/>
    <n v="0"/>
    <n v="32.74"/>
    <n v="70.41"/>
    <n v="32.74"/>
    <n v="37.669999999999995"/>
    <n v="0.53500923164323244"/>
  </r>
  <r>
    <n v="2203"/>
    <d v="2026-01-28T00:00:00"/>
    <n v="2026"/>
    <s v="Jan"/>
    <s v="Q1"/>
    <x v="2"/>
    <s v="Norway"/>
    <s v="Marketplace"/>
    <s v="Returning"/>
    <s v="Hiking"/>
    <s v="Trekking Poles"/>
    <n v="2"/>
    <n v="70.290000000000006"/>
    <n v="0.15"/>
    <n v="31.84"/>
    <n v="119.49300000000001"/>
    <n v="63.68"/>
    <n v="55.813000000000009"/>
    <n v="0.46708175374289712"/>
  </r>
  <r>
    <n v="3352"/>
    <d v="2026-01-28T00:00:00"/>
    <n v="2026"/>
    <s v="Jan"/>
    <s v="Q1"/>
    <x v="2"/>
    <s v="Norway"/>
    <s v="Online Store"/>
    <s v="Business"/>
    <s v="Hiking"/>
    <s v="Hiking Daypack 20L"/>
    <n v="4"/>
    <n v="91.46"/>
    <n v="0"/>
    <n v="44.04"/>
    <n v="365.84"/>
    <n v="176.16"/>
    <n v="189.67999999999998"/>
    <n v="0.51847802317953207"/>
  </r>
  <r>
    <n v="183"/>
    <d v="2026-01-29T00:00:00"/>
    <n v="2026"/>
    <s v="Jan"/>
    <s v="Q1"/>
    <x v="1"/>
    <s v="Germany"/>
    <s v="Online Store"/>
    <s v="New"/>
    <s v="Camping"/>
    <s v="Compact Sleeping Bag"/>
    <n v="2"/>
    <n v="123.27"/>
    <n v="0"/>
    <n v="60.26"/>
    <n v="246.54"/>
    <n v="120.52"/>
    <n v="126.02"/>
    <n v="0.51115437657175311"/>
  </r>
  <r>
    <n v="3525"/>
    <d v="2026-01-29T00:00:00"/>
    <n v="2026"/>
    <s v="Jan"/>
    <s v="Q1"/>
    <x v="2"/>
    <s v="Denmark"/>
    <s v="Corporate"/>
    <s v="Business"/>
    <s v="Fitness"/>
    <s v="Training Mat"/>
    <n v="3"/>
    <n v="49.63"/>
    <n v="0.1"/>
    <n v="22.06"/>
    <n v="134.001"/>
    <n v="66.179999999999993"/>
    <n v="67.821000000000012"/>
    <n v="0.50612308863366695"/>
  </r>
  <r>
    <n v="4299"/>
    <d v="2026-01-29T00:00:00"/>
    <n v="2026"/>
    <s v="Jan"/>
    <s v="Q1"/>
    <x v="0"/>
    <s v="Portugal"/>
    <s v="Corporate"/>
    <s v="Business"/>
    <s v="Travel"/>
    <s v="Carry-On Duffel"/>
    <n v="12"/>
    <n v="132.21"/>
    <n v="0.1"/>
    <n v="68.95"/>
    <n v="1427.8679999999999"/>
    <n v="827.40000000000009"/>
    <n v="600.46799999999985"/>
    <n v="0.42053467127213429"/>
  </r>
  <r>
    <n v="748"/>
    <d v="2026-01-30T00:00:00"/>
    <n v="2026"/>
    <s v="Jan"/>
    <s v="Q1"/>
    <x v="1"/>
    <s v="Czechia"/>
    <s v="Retail Partners"/>
    <s v="Business"/>
    <s v="Cycling"/>
    <s v="Compact Repair Kit"/>
    <n v="1"/>
    <n v="39.549999999999997"/>
    <n v="0"/>
    <n v="17.059999999999999"/>
    <n v="39.549999999999997"/>
    <n v="17.059999999999999"/>
    <n v="22.49"/>
    <n v="0.56864728192161818"/>
  </r>
  <r>
    <n v="3117"/>
    <d v="2026-01-30T00:00:00"/>
    <n v="2026"/>
    <s v="Jan"/>
    <s v="Q1"/>
    <x v="1"/>
    <s v="Germany"/>
    <s v="Online Store"/>
    <s v="New"/>
    <s v="Camping"/>
    <s v="Portable Camp Stove"/>
    <n v="3"/>
    <n v="80.08"/>
    <n v="0"/>
    <n v="39.450000000000003"/>
    <n v="240.24"/>
    <n v="118.35000000000001"/>
    <n v="121.89"/>
    <n v="0.50736763236763238"/>
  </r>
  <r>
    <n v="3328"/>
    <d v="2026-01-30T00:00:00"/>
    <n v="2026"/>
    <s v="Jan"/>
    <s v="Q1"/>
    <x v="2"/>
    <s v="Denmark"/>
    <s v="Retail Partners"/>
    <s v="Returning"/>
    <s v="Fitness"/>
    <s v="Weighted Vest"/>
    <n v="1"/>
    <n v="120.48"/>
    <n v="0"/>
    <n v="69.55"/>
    <n v="120.48"/>
    <n v="69.55"/>
    <n v="50.930000000000007"/>
    <n v="0.42272576361221786"/>
  </r>
  <r>
    <n v="3822"/>
    <d v="2026-01-30T00:00:00"/>
    <n v="2026"/>
    <s v="Jan"/>
    <s v="Q1"/>
    <x v="3"/>
    <s v="Netherlands"/>
    <s v="Online Store"/>
    <s v="Returning"/>
    <s v="Fitness"/>
    <s v="Resistance Band Set"/>
    <n v="1"/>
    <n v="39.369999999999997"/>
    <n v="0.05"/>
    <n v="14.66"/>
    <n v="37.401499999999999"/>
    <n v="14.66"/>
    <n v="22.741499999999998"/>
    <n v="0.60803711081106371"/>
  </r>
  <r>
    <n v="4125"/>
    <d v="2026-01-30T00:00:00"/>
    <n v="2026"/>
    <s v="Jan"/>
    <s v="Q1"/>
    <x v="1"/>
    <s v="Germany"/>
    <s v="Corporate"/>
    <s v="Business"/>
    <s v="Camping"/>
    <s v="Portable Camp Stove"/>
    <n v="8"/>
    <n v="81.06"/>
    <n v="0.15"/>
    <n v="39.549999999999997"/>
    <n v="551.20799999999997"/>
    <n v="316.39999999999998"/>
    <n v="234.80799999999999"/>
    <n v="0.42598801178502488"/>
  </r>
  <r>
    <n v="4592"/>
    <d v="2026-01-30T00:00:00"/>
    <n v="2026"/>
    <s v="Jan"/>
    <s v="Q1"/>
    <x v="1"/>
    <s v="Germany"/>
    <s v="Marketplace"/>
    <s v="Returning"/>
    <s v="Fitness"/>
    <s v="Weighted Vest"/>
    <n v="5"/>
    <n v="120.4"/>
    <n v="0"/>
    <n v="69.510000000000005"/>
    <n v="602"/>
    <n v="347.55"/>
    <n v="254.45"/>
    <n v="0.42267441860465116"/>
  </r>
  <r>
    <n v="373"/>
    <d v="2026-01-31T00:00:00"/>
    <n v="2026"/>
    <s v="Jan"/>
    <s v="Q1"/>
    <x v="2"/>
    <s v="Finland"/>
    <s v="Corporate"/>
    <s v="Business"/>
    <s v="Travel"/>
    <s v="Packing Cube Set"/>
    <n v="10"/>
    <n v="47.71"/>
    <n v="0.1"/>
    <n v="18.649999999999999"/>
    <n v="429.39000000000004"/>
    <n v="186.5"/>
    <n v="242.89000000000004"/>
    <n v="0.56566291716155481"/>
  </r>
  <r>
    <n v="672"/>
    <d v="2026-01-31T00:00:00"/>
    <n v="2026"/>
    <s v="Jan"/>
    <s v="Q1"/>
    <x v="0"/>
    <s v="Portugal"/>
    <s v="Online Store"/>
    <s v="Business"/>
    <s v="Cycling"/>
    <s v="Cycling Pack 12L"/>
    <n v="1"/>
    <n v="102.92"/>
    <n v="0.05"/>
    <n v="50.92"/>
    <n v="97.774000000000001"/>
    <n v="50.92"/>
    <n v="46.853999999999999"/>
    <n v="0.4792071511853867"/>
  </r>
  <r>
    <n v="1125"/>
    <d v="2026-01-31T00:00:00"/>
    <n v="2026"/>
    <s v="Jan"/>
    <s v="Q1"/>
    <x v="1"/>
    <s v="Czechia"/>
    <s v="Online Store"/>
    <s v="Returning"/>
    <s v="Hiking"/>
    <s v="Trekking Poles"/>
    <n v="1"/>
    <n v="72.69"/>
    <n v="0.1"/>
    <n v="32.67"/>
    <n v="65.421000000000006"/>
    <n v="32.67"/>
    <n v="32.751000000000005"/>
    <n v="0.50061906727197691"/>
  </r>
  <r>
    <n v="1164"/>
    <d v="2026-01-31T00:00:00"/>
    <n v="2026"/>
    <s v="Jan"/>
    <s v="Q1"/>
    <x v="0"/>
    <s v="Spain"/>
    <s v="Online Store"/>
    <s v="New"/>
    <s v="Cycling"/>
    <s v="Commuter Helmet"/>
    <n v="1"/>
    <n v="79.989999999999995"/>
    <n v="0.05"/>
    <n v="43.02"/>
    <n v="75.990499999999997"/>
    <n v="43.02"/>
    <n v="32.970499999999994"/>
    <n v="0.43387660299642711"/>
  </r>
  <r>
    <n v="1613"/>
    <d v="2026-01-31T00:00:00"/>
    <n v="2026"/>
    <s v="Jan"/>
    <s v="Q1"/>
    <x v="1"/>
    <s v="Austria"/>
    <s v="Corporate"/>
    <s v="Business"/>
    <s v="Fitness"/>
    <s v="Training Mat"/>
    <n v="4"/>
    <n v="51.11"/>
    <n v="0.15"/>
    <n v="22.25"/>
    <n v="173.774"/>
    <n v="89"/>
    <n v="84.774000000000001"/>
    <n v="0.48784052850253778"/>
  </r>
  <r>
    <n v="2149"/>
    <d v="2026-01-31T00:00:00"/>
    <n v="2026"/>
    <s v="Jan"/>
    <s v="Q1"/>
    <x v="0"/>
    <s v="Italy"/>
    <s v="Online Store"/>
    <s v="Returning"/>
    <s v="Fitness"/>
    <s v="Weighted Vest"/>
    <n v="2"/>
    <n v="124.83"/>
    <n v="0"/>
    <n v="70.91"/>
    <n v="249.66"/>
    <n v="141.82"/>
    <n v="107.84"/>
    <n v="0.43194744853000083"/>
  </r>
  <r>
    <n v="2593"/>
    <d v="2026-01-31T00:00:00"/>
    <n v="2026"/>
    <s v="Jan"/>
    <s v="Q1"/>
    <x v="1"/>
    <s v="Switzerland"/>
    <s v="Retail Partners"/>
    <s v="New"/>
    <s v="Cycling"/>
    <s v="Compact Repair Kit"/>
    <n v="6"/>
    <n v="41.07"/>
    <n v="0.1"/>
    <n v="16.29"/>
    <n v="221.77800000000002"/>
    <n v="97.74"/>
    <n v="124.03800000000003"/>
    <n v="0.55928901874847825"/>
  </r>
  <r>
    <n v="2659"/>
    <d v="2026-01-31T00:00:00"/>
    <n v="2026"/>
    <s v="Jan"/>
    <s v="Q1"/>
    <x v="0"/>
    <s v="Italy"/>
    <s v="Online Store"/>
    <s v="New"/>
    <s v="Travel"/>
    <s v="Insulated Bottle"/>
    <n v="1"/>
    <n v="36.020000000000003"/>
    <n v="0"/>
    <n v="13.34"/>
    <n v="36.020000000000003"/>
    <n v="13.34"/>
    <n v="22.680000000000003"/>
    <n v="0.62965019433647973"/>
  </r>
  <r>
    <n v="3496"/>
    <d v="2026-01-31T00:00:00"/>
    <n v="2026"/>
    <s v="Jan"/>
    <s v="Q1"/>
    <x v="0"/>
    <s v="Spain"/>
    <s v="Retail Partners"/>
    <s v="Returning"/>
    <s v="Fitness"/>
    <s v="Recovery Roller"/>
    <n v="1"/>
    <n v="35.82"/>
    <n v="0.05"/>
    <n v="14.32"/>
    <n v="34.028999999999996"/>
    <n v="14.32"/>
    <n v="19.708999999999996"/>
    <n v="0.57918246201769075"/>
  </r>
  <r>
    <n v="3889"/>
    <d v="2026-01-31T00:00:00"/>
    <n v="2026"/>
    <s v="Jan"/>
    <s v="Q1"/>
    <x v="2"/>
    <s v="Ireland"/>
    <s v="Retail Partners"/>
    <s v="Returning"/>
    <s v="Cycling"/>
    <s v="Cycling Pack 12L"/>
    <n v="3"/>
    <n v="103.94"/>
    <n v="0.1"/>
    <n v="50.67"/>
    <n v="280.63799999999998"/>
    <n v="152.01"/>
    <n v="128.62799999999999"/>
    <n v="0.45834135077929572"/>
  </r>
  <r>
    <n v="1432"/>
    <d v="2026-02-01T00:00:00"/>
    <n v="2026"/>
    <s v="Feb"/>
    <s v="Q1"/>
    <x v="0"/>
    <s v="Spain"/>
    <s v="Online Store"/>
    <s v="Returning"/>
    <s v="Hiking"/>
    <s v="Trail Boots"/>
    <n v="1"/>
    <n v="140.53"/>
    <n v="0"/>
    <n v="77.36"/>
    <n v="140.53"/>
    <n v="77.36"/>
    <n v="63.17"/>
    <n v="0.44951255959581587"/>
  </r>
  <r>
    <n v="1778"/>
    <d v="2026-02-01T00:00:00"/>
    <n v="2026"/>
    <s v="Feb"/>
    <s v="Q1"/>
    <x v="3"/>
    <s v="Netherlands"/>
    <s v="Retail Partners"/>
    <s v="Returning"/>
    <s v="Hiking"/>
    <s v="Trail Boots"/>
    <n v="1"/>
    <n v="142.03"/>
    <n v="0.05"/>
    <n v="77.069999999999993"/>
    <n v="134.92849999999999"/>
    <n v="77.069999999999993"/>
    <n v="57.858499999999992"/>
    <n v="0.42880859121682963"/>
  </r>
  <r>
    <n v="2047"/>
    <d v="2026-02-01T00:00:00"/>
    <n v="2026"/>
    <s v="Feb"/>
    <s v="Q1"/>
    <x v="2"/>
    <s v="Denmark"/>
    <s v="Corporate"/>
    <s v="Business"/>
    <s v="Camping"/>
    <s v="Compact Sleeping Bag"/>
    <n v="12"/>
    <n v="124.84"/>
    <n v="0.1"/>
    <n v="59.47"/>
    <n v="1348.2719999999999"/>
    <n v="713.64"/>
    <n v="634.63199999999995"/>
    <n v="0.47070027412866244"/>
  </r>
  <r>
    <n v="2668"/>
    <d v="2026-02-01T00:00:00"/>
    <n v="2026"/>
    <s v="Feb"/>
    <s v="Q1"/>
    <x v="1"/>
    <s v="Germany"/>
    <s v="Online Store"/>
    <s v="Returning"/>
    <s v="Fitness"/>
    <s v="Recovery Roller"/>
    <n v="3"/>
    <n v="35.36"/>
    <n v="0"/>
    <n v="13.7"/>
    <n v="106.08"/>
    <n v="41.099999999999994"/>
    <n v="64.98"/>
    <n v="0.61255656108597289"/>
  </r>
  <r>
    <n v="2706"/>
    <d v="2026-02-01T00:00:00"/>
    <n v="2026"/>
    <s v="Feb"/>
    <s v="Q1"/>
    <x v="3"/>
    <s v="France"/>
    <s v="Marketplace"/>
    <s v="Returning"/>
    <s v="Fitness"/>
    <s v="Weighted Vest"/>
    <n v="2"/>
    <n v="122.43"/>
    <n v="0"/>
    <n v="69.08"/>
    <n v="244.86"/>
    <n v="138.16"/>
    <n v="106.70000000000002"/>
    <n v="0.43575920934411505"/>
  </r>
  <r>
    <n v="2940"/>
    <d v="2026-02-01T00:00:00"/>
    <n v="2026"/>
    <s v="Feb"/>
    <s v="Q1"/>
    <x v="0"/>
    <s v="Italy"/>
    <s v="Marketplace"/>
    <s v="New"/>
    <s v="Hiking"/>
    <s v="Trail Boots"/>
    <n v="2"/>
    <n v="140.47"/>
    <n v="0.05"/>
    <n v="78.39"/>
    <n v="266.89299999999997"/>
    <n v="156.78"/>
    <n v="110.11299999999997"/>
    <n v="0.41257357817552348"/>
  </r>
  <r>
    <n v="1263"/>
    <d v="2026-02-02T00:00:00"/>
    <n v="2026"/>
    <s v="Feb"/>
    <s v="Q1"/>
    <x v="1"/>
    <s v="Poland"/>
    <s v="Online Store"/>
    <s v="Returning"/>
    <s v="Travel"/>
    <s v="Packing Cube Set"/>
    <n v="1"/>
    <n v="45.43"/>
    <n v="0.05"/>
    <n v="18.670000000000002"/>
    <n v="43.158499999999997"/>
    <n v="18.670000000000002"/>
    <n v="24.488499999999995"/>
    <n v="0.56740850585632019"/>
  </r>
  <r>
    <n v="1641"/>
    <d v="2026-02-02T00:00:00"/>
    <n v="2026"/>
    <s v="Feb"/>
    <s v="Q1"/>
    <x v="3"/>
    <s v="France"/>
    <s v="Corporate"/>
    <s v="Business"/>
    <s v="Cycling"/>
    <s v="Cycling Pack 12L"/>
    <n v="8"/>
    <n v="102.78"/>
    <n v="0.15"/>
    <n v="50.39"/>
    <n v="698.904"/>
    <n v="403.12"/>
    <n v="295.78399999999999"/>
    <n v="0.42321119924911005"/>
  </r>
  <r>
    <n v="2014"/>
    <d v="2026-02-02T00:00:00"/>
    <n v="2026"/>
    <s v="Feb"/>
    <s v="Q1"/>
    <x v="1"/>
    <s v="Switzerland"/>
    <s v="Marketplace"/>
    <s v="New"/>
    <s v="Camping"/>
    <s v="Compact Sleeping Bag"/>
    <n v="1"/>
    <n v="123.95"/>
    <n v="0"/>
    <n v="61.32"/>
    <n v="123.95"/>
    <n v="61.32"/>
    <n v="62.63"/>
    <n v="0.50528438886647842"/>
  </r>
  <r>
    <n v="2642"/>
    <d v="2026-02-02T00:00:00"/>
    <n v="2026"/>
    <s v="Feb"/>
    <s v="Q1"/>
    <x v="1"/>
    <s v="Switzerland"/>
    <s v="Marketplace"/>
    <s v="Returning"/>
    <s v="Camping"/>
    <s v="Trail Tent 2P"/>
    <n v="3"/>
    <n v="199.9"/>
    <n v="0"/>
    <n v="104.18"/>
    <n v="599.70000000000005"/>
    <n v="312.54000000000002"/>
    <n v="287.16000000000003"/>
    <n v="0.47883941970985494"/>
  </r>
  <r>
    <n v="2929"/>
    <d v="2026-02-02T00:00:00"/>
    <n v="2026"/>
    <s v="Feb"/>
    <s v="Q1"/>
    <x v="1"/>
    <s v="Germany"/>
    <s v="Marketplace"/>
    <s v="Returning"/>
    <s v="Hiking"/>
    <s v="Hiking Daypack 20L"/>
    <n v="1"/>
    <n v="93.78"/>
    <n v="0"/>
    <n v="44.21"/>
    <n v="93.78"/>
    <n v="44.21"/>
    <n v="49.57"/>
    <n v="0.52857752185967155"/>
  </r>
  <r>
    <n v="3855"/>
    <d v="2026-02-02T00:00:00"/>
    <n v="2026"/>
    <s v="Feb"/>
    <s v="Q1"/>
    <x v="0"/>
    <s v="Spain"/>
    <s v="Online Store"/>
    <s v="Business"/>
    <s v="Fitness"/>
    <s v="Resistance Band Set"/>
    <n v="1"/>
    <n v="39.39"/>
    <n v="0.1"/>
    <n v="15.09"/>
    <n v="35.451000000000001"/>
    <n v="15.09"/>
    <n v="20.361000000000001"/>
    <n v="0.57434204958957435"/>
  </r>
  <r>
    <n v="4031"/>
    <d v="2026-02-02T00:00:00"/>
    <n v="2026"/>
    <s v="Feb"/>
    <s v="Q1"/>
    <x v="0"/>
    <s v="Spain"/>
    <s v="Online Store"/>
    <s v="New"/>
    <s v="Cycling"/>
    <s v="Cycling Pack 12L"/>
    <n v="6"/>
    <n v="101.64"/>
    <n v="0"/>
    <n v="51.06"/>
    <n v="609.84"/>
    <n v="306.36"/>
    <n v="303.48"/>
    <n v="0.49763872491145217"/>
  </r>
  <r>
    <n v="2"/>
    <d v="2026-02-03T00:00:00"/>
    <n v="2026"/>
    <s v="Feb"/>
    <s v="Q1"/>
    <x v="0"/>
    <s v="Spain"/>
    <s v="Corporate"/>
    <s v="Business"/>
    <s v="Fitness"/>
    <s v="Recovery Roller"/>
    <n v="12"/>
    <n v="36.74"/>
    <n v="0.2"/>
    <n v="13.53"/>
    <n v="352.70400000000001"/>
    <n v="162.35999999999999"/>
    <n v="190.34400000000002"/>
    <n v="0.53967065868263475"/>
  </r>
  <r>
    <n v="4228"/>
    <d v="2026-02-03T00:00:00"/>
    <n v="2026"/>
    <s v="Feb"/>
    <s v="Q1"/>
    <x v="3"/>
    <s v="United Kingdom"/>
    <s v="Retail Partners"/>
    <s v="New"/>
    <s v="Hiking"/>
    <s v="Summit Backpack 45L"/>
    <n v="2"/>
    <n v="154.62"/>
    <n v="0"/>
    <n v="78.209999999999994"/>
    <n v="309.24"/>
    <n v="156.41999999999999"/>
    <n v="152.82000000000002"/>
    <n v="0.49417927823050062"/>
  </r>
  <r>
    <n v="928"/>
    <d v="2026-02-04T00:00:00"/>
    <n v="2026"/>
    <s v="Feb"/>
    <s v="Q1"/>
    <x v="0"/>
    <s v="Spain"/>
    <s v="Marketplace"/>
    <s v="New"/>
    <s v="Camping"/>
    <s v="Compact Sleeping Bag"/>
    <n v="1"/>
    <n v="125.63"/>
    <n v="0.1"/>
    <n v="60.38"/>
    <n v="113.06699999999999"/>
    <n v="60.38"/>
    <n v="52.686999999999991"/>
    <n v="0.46598034793529497"/>
  </r>
  <r>
    <n v="933"/>
    <d v="2026-02-04T00:00:00"/>
    <n v="2026"/>
    <s v="Feb"/>
    <s v="Q1"/>
    <x v="1"/>
    <s v="Switzerland"/>
    <s v="Online Store"/>
    <s v="New"/>
    <s v="Camping"/>
    <s v="Portable Camp Stove"/>
    <n v="2"/>
    <n v="81.59"/>
    <n v="0.1"/>
    <n v="38.64"/>
    <n v="146.86200000000002"/>
    <n v="77.28"/>
    <n v="69.582000000000022"/>
    <n v="0.47379172284185161"/>
  </r>
  <r>
    <n v="1646"/>
    <d v="2026-02-04T00:00:00"/>
    <n v="2026"/>
    <s v="Feb"/>
    <s v="Q1"/>
    <x v="2"/>
    <s v="Denmark"/>
    <s v="Online Store"/>
    <s v="New"/>
    <s v="Travel"/>
    <s v="Packing Cube Set"/>
    <n v="2"/>
    <n v="45.81"/>
    <n v="0.1"/>
    <n v="18.420000000000002"/>
    <n v="82.458000000000013"/>
    <n v="36.840000000000003"/>
    <n v="45.618000000000009"/>
    <n v="0.55322709743141962"/>
  </r>
  <r>
    <n v="380"/>
    <d v="2026-02-05T00:00:00"/>
    <n v="2026"/>
    <s v="Feb"/>
    <s v="Q1"/>
    <x v="1"/>
    <s v="Germany"/>
    <s v="Online Store"/>
    <s v="Returning"/>
    <s v="Fitness"/>
    <s v="Weighted Vest"/>
    <n v="3"/>
    <n v="125.63"/>
    <n v="0"/>
    <n v="71.05"/>
    <n v="376.89"/>
    <n v="213.14999999999998"/>
    <n v="163.74"/>
    <n v="0.43445037013452203"/>
  </r>
  <r>
    <n v="1723"/>
    <d v="2026-02-05T00:00:00"/>
    <n v="2026"/>
    <s v="Feb"/>
    <s v="Q1"/>
    <x v="3"/>
    <s v="United Kingdom"/>
    <s v="Online Store"/>
    <s v="Returning"/>
    <s v="Cycling"/>
    <s v="Cycling Pack 12L"/>
    <n v="2"/>
    <n v="101.01"/>
    <n v="0"/>
    <n v="50.26"/>
    <n v="202.02"/>
    <n v="100.52"/>
    <n v="101.50000000000001"/>
    <n v="0.50242550242550243"/>
  </r>
  <r>
    <n v="2529"/>
    <d v="2026-02-05T00:00:00"/>
    <n v="2026"/>
    <s v="Feb"/>
    <s v="Q1"/>
    <x v="3"/>
    <s v="France"/>
    <s v="Online Store"/>
    <s v="Returning"/>
    <s v="Hiking"/>
    <s v="Summit Backpack 45L"/>
    <n v="6"/>
    <n v="154.22"/>
    <n v="0"/>
    <n v="79.599999999999994"/>
    <n v="925.31999999999994"/>
    <n v="477.59999999999997"/>
    <n v="447.71999999999997"/>
    <n v="0.4838542342108676"/>
  </r>
  <r>
    <n v="2685"/>
    <d v="2026-02-05T00:00:00"/>
    <n v="2026"/>
    <s v="Feb"/>
    <s v="Q1"/>
    <x v="1"/>
    <s v="Poland"/>
    <s v="Online Store"/>
    <s v="New"/>
    <s v="Hiking"/>
    <s v="Trekking Poles"/>
    <n v="1"/>
    <n v="72.78"/>
    <n v="0.05"/>
    <n v="33.26"/>
    <n v="69.140999999999991"/>
    <n v="33.26"/>
    <n v="35.880999999999993"/>
    <n v="0.51895402149231273"/>
  </r>
  <r>
    <n v="2793"/>
    <d v="2026-02-05T00:00:00"/>
    <n v="2026"/>
    <s v="Feb"/>
    <s v="Q1"/>
    <x v="1"/>
    <s v="Poland"/>
    <s v="Corporate"/>
    <s v="Business"/>
    <s v="Camping"/>
    <s v="Compact Sleeping Bag"/>
    <n v="3"/>
    <n v="122.69"/>
    <n v="0.05"/>
    <n v="62.08"/>
    <n v="349.66649999999998"/>
    <n v="186.24"/>
    <n v="163.42649999999998"/>
    <n v="0.46737820180085876"/>
  </r>
  <r>
    <n v="346"/>
    <d v="2026-02-06T00:00:00"/>
    <n v="2026"/>
    <s v="Feb"/>
    <s v="Q1"/>
    <x v="1"/>
    <s v="Czechia"/>
    <s v="Online Store"/>
    <s v="Business"/>
    <s v="Cycling"/>
    <s v="Cycling Pack 12L"/>
    <n v="3"/>
    <n v="103.22"/>
    <n v="0"/>
    <n v="50.74"/>
    <n v="309.65999999999997"/>
    <n v="152.22"/>
    <n v="157.43999999999997"/>
    <n v="0.50842859910869986"/>
  </r>
  <r>
    <n v="539"/>
    <d v="2026-02-06T00:00:00"/>
    <n v="2026"/>
    <s v="Feb"/>
    <s v="Q1"/>
    <x v="0"/>
    <s v="Italy"/>
    <s v="Marketplace"/>
    <s v="New"/>
    <s v="Hiking"/>
    <s v="Hiking Daypack 20L"/>
    <n v="3"/>
    <n v="92.96"/>
    <n v="0.15"/>
    <n v="44.56"/>
    <n v="237.048"/>
    <n v="133.68"/>
    <n v="103.36799999999999"/>
    <n v="0.43606358205932971"/>
  </r>
  <r>
    <n v="1368"/>
    <d v="2026-02-06T00:00:00"/>
    <n v="2026"/>
    <s v="Feb"/>
    <s v="Q1"/>
    <x v="1"/>
    <s v="Germany"/>
    <s v="Retail Partners"/>
    <s v="New"/>
    <s v="Travel"/>
    <s v="Insulated Bottle"/>
    <n v="1"/>
    <n v="36.520000000000003"/>
    <n v="0"/>
    <n v="13.94"/>
    <n v="36.520000000000003"/>
    <n v="13.94"/>
    <n v="22.580000000000005"/>
    <n v="0.61829134720700996"/>
  </r>
  <r>
    <n v="3506"/>
    <d v="2026-02-06T00:00:00"/>
    <n v="2026"/>
    <s v="Feb"/>
    <s v="Q1"/>
    <x v="0"/>
    <s v="Spain"/>
    <s v="Retail Partners"/>
    <s v="Returning"/>
    <s v="Fitness"/>
    <s v="Training Mat"/>
    <n v="3"/>
    <n v="50.65"/>
    <n v="0"/>
    <n v="21.49"/>
    <n v="151.94999999999999"/>
    <n v="64.47"/>
    <n v="87.47999999999999"/>
    <n v="0.57571569595261596"/>
  </r>
  <r>
    <n v="1314"/>
    <d v="2026-02-07T00:00:00"/>
    <n v="2026"/>
    <s v="Feb"/>
    <s v="Q1"/>
    <x v="3"/>
    <s v="Belgium"/>
    <s v="Online Store"/>
    <s v="Returning"/>
    <s v="Travel"/>
    <s v="Insulated Bottle"/>
    <n v="2"/>
    <n v="37.03"/>
    <n v="0.15"/>
    <n v="13.87"/>
    <n v="62.951000000000001"/>
    <n v="27.74"/>
    <n v="35.210999999999999"/>
    <n v="0.55933980397451988"/>
  </r>
  <r>
    <n v="2092"/>
    <d v="2026-02-07T00:00:00"/>
    <n v="2026"/>
    <s v="Feb"/>
    <s v="Q1"/>
    <x v="2"/>
    <s v="Sweden"/>
    <s v="Online Store"/>
    <s v="New"/>
    <s v="Fitness"/>
    <s v="Recovery Roller"/>
    <n v="1"/>
    <n v="36.619999999999997"/>
    <n v="0"/>
    <n v="13.55"/>
    <n v="36.619999999999997"/>
    <n v="13.55"/>
    <n v="23.069999999999997"/>
    <n v="0.62998361551064985"/>
  </r>
  <r>
    <n v="5083"/>
    <d v="2026-02-07T00:00:00"/>
    <n v="2026"/>
    <s v="Feb"/>
    <s v="Q1"/>
    <x v="2"/>
    <s v="Norway"/>
    <s v="Retail Partners"/>
    <s v="Returning"/>
    <s v="Camping"/>
    <s v="Portable Camp Stove"/>
    <n v="1"/>
    <n v="81.47"/>
    <n v="0"/>
    <n v="39.18"/>
    <n v="81.47"/>
    <n v="39.18"/>
    <n v="42.29"/>
    <n v="0.51908678040996681"/>
  </r>
  <r>
    <n v="582"/>
    <d v="2026-02-08T00:00:00"/>
    <n v="2026"/>
    <s v="Feb"/>
    <s v="Q1"/>
    <x v="1"/>
    <s v="Czechia"/>
    <s v="Corporate"/>
    <s v="Returning"/>
    <s v="Camping"/>
    <s v="Compact Sleeping Bag"/>
    <n v="12"/>
    <n v="122.75"/>
    <n v="0.15"/>
    <n v="62.51"/>
    <n v="1252.05"/>
    <n v="750.12"/>
    <n v="501.92999999999995"/>
    <n v="0.40088654606445429"/>
  </r>
  <r>
    <n v="902"/>
    <d v="2026-02-08T00:00:00"/>
    <n v="2026"/>
    <s v="Feb"/>
    <s v="Q1"/>
    <x v="0"/>
    <s v="Portugal"/>
    <s v="Online Store"/>
    <s v="Business"/>
    <s v="Fitness"/>
    <s v="Training Mat"/>
    <n v="1"/>
    <n v="50.38"/>
    <n v="0.05"/>
    <n v="21.95"/>
    <n v="47.860999999999997"/>
    <n v="21.95"/>
    <n v="25.910999999999998"/>
    <n v="0.54138024696516995"/>
  </r>
  <r>
    <n v="2396"/>
    <d v="2026-02-08T00:00:00"/>
    <n v="2026"/>
    <s v="Feb"/>
    <s v="Q1"/>
    <x v="3"/>
    <s v="Netherlands"/>
    <s v="Online Store"/>
    <s v="Business"/>
    <s v="Fitness"/>
    <s v="Training Mat"/>
    <n v="2"/>
    <n v="50.4"/>
    <n v="0"/>
    <n v="21.43"/>
    <n v="100.8"/>
    <n v="42.86"/>
    <n v="57.94"/>
    <n v="0.57480158730158726"/>
  </r>
  <r>
    <n v="2494"/>
    <d v="2026-02-08T00:00:00"/>
    <n v="2026"/>
    <s v="Feb"/>
    <s v="Q1"/>
    <x v="2"/>
    <s v="Denmark"/>
    <s v="Online Store"/>
    <s v="New"/>
    <s v="Hiking"/>
    <s v="Trekking Poles"/>
    <n v="1"/>
    <n v="69.98"/>
    <n v="0"/>
    <n v="33.21"/>
    <n v="69.98"/>
    <n v="33.21"/>
    <n v="36.770000000000003"/>
    <n v="0.52543583881108891"/>
  </r>
  <r>
    <n v="2925"/>
    <d v="2026-02-08T00:00:00"/>
    <n v="2026"/>
    <s v="Feb"/>
    <s v="Q1"/>
    <x v="0"/>
    <s v="Spain"/>
    <s v="Retail Partners"/>
    <s v="New"/>
    <s v="Hiking"/>
    <s v="Hiking Daypack 20L"/>
    <n v="3"/>
    <n v="90.04"/>
    <n v="0.05"/>
    <n v="45.25"/>
    <n v="256.61399999999998"/>
    <n v="135.75"/>
    <n v="120.86399999999998"/>
    <n v="0.47099534709719654"/>
  </r>
  <r>
    <n v="3614"/>
    <d v="2026-02-08T00:00:00"/>
    <n v="2026"/>
    <s v="Feb"/>
    <s v="Q1"/>
    <x v="1"/>
    <s v="Poland"/>
    <s v="Online Store"/>
    <s v="New"/>
    <s v="Fitness"/>
    <s v="Training Mat"/>
    <n v="3"/>
    <n v="51.18"/>
    <n v="0"/>
    <n v="21.95"/>
    <n v="153.54"/>
    <n v="65.849999999999994"/>
    <n v="87.69"/>
    <n v="0.57112153184837833"/>
  </r>
  <r>
    <n v="4360"/>
    <d v="2026-02-08T00:00:00"/>
    <n v="2026"/>
    <s v="Feb"/>
    <s v="Q1"/>
    <x v="0"/>
    <s v="Italy"/>
    <s v="Online Store"/>
    <s v="New"/>
    <s v="Travel"/>
    <s v="Insulated Bottle"/>
    <n v="1"/>
    <n v="35.69"/>
    <n v="0"/>
    <n v="13.38"/>
    <n v="35.69"/>
    <n v="13.38"/>
    <n v="22.309999999999995"/>
    <n v="0.62510507144858496"/>
  </r>
  <r>
    <n v="4582"/>
    <d v="2026-02-08T00:00:00"/>
    <n v="2026"/>
    <s v="Feb"/>
    <s v="Q1"/>
    <x v="3"/>
    <s v="Netherlands"/>
    <s v="Online Store"/>
    <s v="New"/>
    <s v="Cycling"/>
    <s v="Trail Bike Light"/>
    <n v="3"/>
    <n v="50.29"/>
    <n v="0.05"/>
    <n v="22.87"/>
    <n v="143.32650000000001"/>
    <n v="68.61"/>
    <n v="74.716500000000011"/>
    <n v="0.52130275978273388"/>
  </r>
  <r>
    <n v="4381"/>
    <d v="2026-02-09T00:00:00"/>
    <n v="2026"/>
    <s v="Feb"/>
    <s v="Q1"/>
    <x v="1"/>
    <s v="Germany"/>
    <s v="Marketplace"/>
    <s v="Returning"/>
    <s v="Camping"/>
    <s v="Trail Tent 2P"/>
    <n v="1"/>
    <n v="194.32"/>
    <n v="0.05"/>
    <n v="102.52"/>
    <n v="184.60399999999998"/>
    <n v="102.52"/>
    <n v="82.083999999999989"/>
    <n v="0.44464908669367942"/>
  </r>
  <r>
    <n v="4964"/>
    <d v="2026-02-09T00:00:00"/>
    <n v="2026"/>
    <s v="Feb"/>
    <s v="Q1"/>
    <x v="3"/>
    <s v="France"/>
    <s v="Retail Partners"/>
    <s v="New"/>
    <s v="Fitness"/>
    <s v="Resistance Band Set"/>
    <n v="4"/>
    <n v="40.44"/>
    <n v="0"/>
    <n v="14.75"/>
    <n v="161.76"/>
    <n v="59"/>
    <n v="102.75999999999999"/>
    <n v="0.63526211671612265"/>
  </r>
  <r>
    <n v="255"/>
    <d v="2026-02-10T00:00:00"/>
    <n v="2026"/>
    <s v="Feb"/>
    <s v="Q1"/>
    <x v="3"/>
    <s v="Netherlands"/>
    <s v="Online Store"/>
    <s v="New"/>
    <s v="Travel"/>
    <s v="Carry-On Duffel"/>
    <n v="3"/>
    <n v="134.53"/>
    <n v="0.1"/>
    <n v="69.12"/>
    <n v="363.23100000000005"/>
    <n v="207.36"/>
    <n v="155.87100000000004"/>
    <n v="0.42912361555043488"/>
  </r>
  <r>
    <n v="2178"/>
    <d v="2026-02-10T00:00:00"/>
    <n v="2026"/>
    <s v="Feb"/>
    <s v="Q1"/>
    <x v="2"/>
    <s v="Sweden"/>
    <s v="Marketplace"/>
    <s v="New"/>
    <s v="Hiking"/>
    <s v="Summit Backpack 45L"/>
    <n v="6"/>
    <n v="154.05000000000001"/>
    <n v="0"/>
    <n v="79.25"/>
    <n v="924.30000000000007"/>
    <n v="475.5"/>
    <n v="448.80000000000007"/>
    <n v="0.4855566374553717"/>
  </r>
  <r>
    <n v="3416"/>
    <d v="2026-02-10T00:00:00"/>
    <n v="2026"/>
    <s v="Feb"/>
    <s v="Q1"/>
    <x v="2"/>
    <s v="Sweden"/>
    <s v="Online Store"/>
    <s v="New"/>
    <s v="Travel"/>
    <s v="Carry-On Duffel"/>
    <n v="1"/>
    <n v="135.4"/>
    <n v="0"/>
    <n v="67.56"/>
    <n v="135.4"/>
    <n v="67.56"/>
    <n v="67.84"/>
    <n v="0.50103397341211231"/>
  </r>
  <r>
    <n v="3854"/>
    <d v="2026-02-10T00:00:00"/>
    <n v="2026"/>
    <s v="Feb"/>
    <s v="Q1"/>
    <x v="0"/>
    <s v="Spain"/>
    <s v="Online Store"/>
    <s v="New"/>
    <s v="Cycling"/>
    <s v="Compact Repair Kit"/>
    <n v="2"/>
    <n v="41.03"/>
    <n v="0"/>
    <n v="16.260000000000002"/>
    <n v="82.06"/>
    <n v="32.520000000000003"/>
    <n v="49.54"/>
    <n v="0.60370460638557155"/>
  </r>
  <r>
    <n v="3952"/>
    <d v="2026-02-10T00:00:00"/>
    <n v="2026"/>
    <s v="Feb"/>
    <s v="Q1"/>
    <x v="3"/>
    <s v="United Kingdom"/>
    <s v="Marketplace"/>
    <s v="New"/>
    <s v="Cycling"/>
    <s v="Commuter Helmet"/>
    <n v="1"/>
    <n v="81.44"/>
    <n v="0.05"/>
    <n v="43.9"/>
    <n v="77.367999999999995"/>
    <n v="43.9"/>
    <n v="33.467999999999996"/>
    <n v="0.43258194602419603"/>
  </r>
  <r>
    <n v="4076"/>
    <d v="2026-02-10T00:00:00"/>
    <n v="2026"/>
    <s v="Feb"/>
    <s v="Q1"/>
    <x v="0"/>
    <s v="Spain"/>
    <s v="Corporate"/>
    <s v="Business"/>
    <s v="Camping"/>
    <s v="Compact Sleeping Bag"/>
    <n v="8"/>
    <n v="122.19"/>
    <n v="0.1"/>
    <n v="60"/>
    <n v="879.76800000000003"/>
    <n v="480"/>
    <n v="399.76800000000003"/>
    <n v="0.45440161497121973"/>
  </r>
  <r>
    <n v="4156"/>
    <d v="2026-02-10T00:00:00"/>
    <n v="2026"/>
    <s v="Feb"/>
    <s v="Q1"/>
    <x v="2"/>
    <s v="Norway"/>
    <s v="Retail Partners"/>
    <s v="Returning"/>
    <s v="Hiking"/>
    <s v="Trail Boots"/>
    <n v="2"/>
    <n v="146.33000000000001"/>
    <n v="0.1"/>
    <n v="81.34"/>
    <n v="263.39400000000001"/>
    <n v="162.68"/>
    <n v="100.714"/>
    <n v="0.38237013751262366"/>
  </r>
  <r>
    <n v="4260"/>
    <d v="2026-02-10T00:00:00"/>
    <n v="2026"/>
    <s v="Feb"/>
    <s v="Q1"/>
    <x v="2"/>
    <s v="Norway"/>
    <s v="Marketplace"/>
    <s v="Returning"/>
    <s v="Travel"/>
    <s v="Carry-On Duffel"/>
    <n v="1"/>
    <n v="131.24"/>
    <n v="0.05"/>
    <n v="66.14"/>
    <n v="124.678"/>
    <n v="66.14"/>
    <n v="58.537999999999997"/>
    <n v="0.46951346669019395"/>
  </r>
  <r>
    <n v="4294"/>
    <d v="2026-02-10T00:00:00"/>
    <n v="2026"/>
    <s v="Feb"/>
    <s v="Q1"/>
    <x v="1"/>
    <s v="Czechia"/>
    <s v="Corporate"/>
    <s v="New"/>
    <s v="Fitness"/>
    <s v="Training Mat"/>
    <n v="5"/>
    <n v="51.37"/>
    <n v="0.05"/>
    <n v="21.81"/>
    <n v="244.00749999999996"/>
    <n v="109.05"/>
    <n v="134.95749999999998"/>
    <n v="0.55308750755612024"/>
  </r>
  <r>
    <n v="1019"/>
    <d v="2026-02-11T00:00:00"/>
    <n v="2026"/>
    <s v="Feb"/>
    <s v="Q1"/>
    <x v="1"/>
    <s v="Germany"/>
    <s v="Retail Partners"/>
    <s v="New"/>
    <s v="Camping"/>
    <s v="Compact Sleeping Bag"/>
    <n v="5"/>
    <n v="121.94"/>
    <n v="0"/>
    <n v="62.3"/>
    <n v="609.70000000000005"/>
    <n v="311.5"/>
    <n v="298.20000000000005"/>
    <n v="0.48909299655568317"/>
  </r>
  <r>
    <n v="1471"/>
    <d v="2026-02-11T00:00:00"/>
    <n v="2026"/>
    <s v="Feb"/>
    <s v="Q1"/>
    <x v="0"/>
    <s v="Spain"/>
    <s v="Online Store"/>
    <s v="Returning"/>
    <s v="Camping"/>
    <s v="Compact Sleeping Bag"/>
    <n v="4"/>
    <n v="124.55"/>
    <n v="0"/>
    <n v="60.41"/>
    <n v="498.2"/>
    <n v="241.64"/>
    <n v="256.56"/>
    <n v="0.51497390606182258"/>
  </r>
  <r>
    <n v="2520"/>
    <d v="2026-02-11T00:00:00"/>
    <n v="2026"/>
    <s v="Feb"/>
    <s v="Q1"/>
    <x v="1"/>
    <s v="Poland"/>
    <s v="Corporate"/>
    <s v="Business"/>
    <s v="Camping"/>
    <s v="Alpine Tent 4P"/>
    <n v="10"/>
    <n v="343.77"/>
    <n v="0.15"/>
    <n v="195.29"/>
    <n v="2922.0449999999996"/>
    <n v="1952.8999999999999"/>
    <n v="969.14499999999975"/>
    <n v="0.33166669233362245"/>
  </r>
  <r>
    <n v="4649"/>
    <d v="2026-02-11T00:00:00"/>
    <n v="2026"/>
    <s v="Feb"/>
    <s v="Q1"/>
    <x v="1"/>
    <s v="Czechia"/>
    <s v="Marketplace"/>
    <s v="Returning"/>
    <s v="Cycling"/>
    <s v="Commuter Helmet"/>
    <n v="1"/>
    <n v="81.819999999999993"/>
    <n v="0.05"/>
    <n v="43.83"/>
    <n v="77.728999999999985"/>
    <n v="43.83"/>
    <n v="33.898999999999987"/>
    <n v="0.43611779387358635"/>
  </r>
  <r>
    <n v="4545"/>
    <d v="2026-02-12T00:00:00"/>
    <n v="2026"/>
    <s v="Feb"/>
    <s v="Q1"/>
    <x v="0"/>
    <s v="Portugal"/>
    <s v="Retail Partners"/>
    <s v="New"/>
    <s v="Travel"/>
    <s v="Insulated Bottle"/>
    <n v="1"/>
    <n v="36.58"/>
    <n v="0.1"/>
    <n v="13.76"/>
    <n v="32.921999999999997"/>
    <n v="13.76"/>
    <n v="19.161999999999999"/>
    <n v="0.58204240325618128"/>
  </r>
  <r>
    <n v="285"/>
    <d v="2026-02-13T00:00:00"/>
    <n v="2026"/>
    <s v="Feb"/>
    <s v="Q1"/>
    <x v="3"/>
    <s v="United Kingdom"/>
    <s v="Retail Partners"/>
    <s v="New"/>
    <s v="Hiking"/>
    <s v="Hiking Daypack 20L"/>
    <n v="4"/>
    <n v="92.87"/>
    <n v="0"/>
    <n v="44.95"/>
    <n v="371.48"/>
    <n v="179.8"/>
    <n v="191.68"/>
    <n v="0.51599009367933668"/>
  </r>
  <r>
    <n v="1499"/>
    <d v="2026-02-13T00:00:00"/>
    <n v="2026"/>
    <s v="Feb"/>
    <s v="Q1"/>
    <x v="3"/>
    <s v="United Kingdom"/>
    <s v="Online Store"/>
    <s v="New"/>
    <s v="Cycling"/>
    <s v="Compact Repair Kit"/>
    <n v="2"/>
    <n v="41.21"/>
    <n v="0"/>
    <n v="16.64"/>
    <n v="82.42"/>
    <n v="33.28"/>
    <n v="49.14"/>
    <n v="0.59621451104100942"/>
  </r>
  <r>
    <n v="2615"/>
    <d v="2026-02-13T00:00:00"/>
    <n v="2026"/>
    <s v="Feb"/>
    <s v="Q1"/>
    <x v="0"/>
    <s v="Italy"/>
    <s v="Online Store"/>
    <s v="Returning"/>
    <s v="Hiking"/>
    <s v="Summit Backpack 45L"/>
    <n v="6"/>
    <n v="155.79"/>
    <n v="0"/>
    <n v="77.48"/>
    <n v="934.74"/>
    <n v="464.88"/>
    <n v="469.86"/>
    <n v="0.50266384235188399"/>
  </r>
  <r>
    <n v="479"/>
    <d v="2026-02-14T00:00:00"/>
    <n v="2026"/>
    <s v="Feb"/>
    <s v="Q1"/>
    <x v="0"/>
    <s v="Spain"/>
    <s v="Online Store"/>
    <s v="Returning"/>
    <s v="Fitness"/>
    <s v="Training Mat"/>
    <n v="2"/>
    <n v="50.16"/>
    <n v="0.1"/>
    <n v="21.48"/>
    <n v="90.287999999999997"/>
    <n v="42.96"/>
    <n v="47.327999999999996"/>
    <n v="0.52418926103136632"/>
  </r>
  <r>
    <n v="4069"/>
    <d v="2026-02-14T00:00:00"/>
    <n v="2026"/>
    <s v="Feb"/>
    <s v="Q1"/>
    <x v="3"/>
    <s v="United Kingdom"/>
    <s v="Online Store"/>
    <s v="New"/>
    <s v="Hiking"/>
    <s v="Trail Boots"/>
    <n v="4"/>
    <n v="140.63999999999999"/>
    <n v="0"/>
    <n v="77.510000000000005"/>
    <n v="562.55999999999995"/>
    <n v="310.04000000000002"/>
    <n v="252.51999999999992"/>
    <n v="0.4488765642775881"/>
  </r>
  <r>
    <n v="4588"/>
    <d v="2026-02-14T00:00:00"/>
    <n v="2026"/>
    <s v="Feb"/>
    <s v="Q1"/>
    <x v="0"/>
    <s v="Spain"/>
    <s v="Marketplace"/>
    <s v="New"/>
    <s v="Camping"/>
    <s v="Portable Camp Stove"/>
    <n v="1"/>
    <n v="80.680000000000007"/>
    <n v="0"/>
    <n v="39.630000000000003"/>
    <n v="80.680000000000007"/>
    <n v="39.630000000000003"/>
    <n v="41.050000000000004"/>
    <n v="0.50880019831432821"/>
  </r>
  <r>
    <n v="14"/>
    <d v="2026-02-15T00:00:00"/>
    <n v="2026"/>
    <s v="Feb"/>
    <s v="Q1"/>
    <x v="0"/>
    <s v="Spain"/>
    <s v="Corporate"/>
    <s v="Business"/>
    <s v="Travel"/>
    <s v="Travel Backpack 35L"/>
    <n v="3"/>
    <n v="162.44999999999999"/>
    <n v="0.05"/>
    <n v="86.43"/>
    <n v="462.98249999999996"/>
    <n v="259.29000000000002"/>
    <n v="203.69249999999994"/>
    <n v="0.43995723380473334"/>
  </r>
  <r>
    <n v="303"/>
    <d v="2026-02-15T00:00:00"/>
    <n v="2026"/>
    <s v="Feb"/>
    <s v="Q1"/>
    <x v="1"/>
    <s v="Austria"/>
    <s v="Marketplace"/>
    <s v="Returning"/>
    <s v="Cycling"/>
    <s v="Cycling Pack 12L"/>
    <n v="2"/>
    <n v="102.12"/>
    <n v="0.15"/>
    <n v="51.03"/>
    <n v="173.60400000000001"/>
    <n v="102.06"/>
    <n v="71.544000000000011"/>
    <n v="0.41211032003870884"/>
  </r>
  <r>
    <n v="1197"/>
    <d v="2026-02-16T00:00:00"/>
    <n v="2026"/>
    <s v="Feb"/>
    <s v="Q1"/>
    <x v="2"/>
    <s v="Ireland"/>
    <s v="Online Store"/>
    <s v="New"/>
    <s v="Cycling"/>
    <s v="Cycling Pack 12L"/>
    <n v="2"/>
    <n v="101.77"/>
    <n v="0"/>
    <n v="51.34"/>
    <n v="203.54"/>
    <n v="102.68"/>
    <n v="100.85999999999999"/>
    <n v="0.49552913432249185"/>
  </r>
  <r>
    <n v="2714"/>
    <d v="2026-02-16T00:00:00"/>
    <n v="2026"/>
    <s v="Feb"/>
    <s v="Q1"/>
    <x v="0"/>
    <s v="Italy"/>
    <s v="Online Store"/>
    <s v="Business"/>
    <s v="Hiking"/>
    <s v="Summit Backpack 45L"/>
    <n v="3"/>
    <n v="153.24"/>
    <n v="0.15"/>
    <n v="77.61"/>
    <n v="390.762"/>
    <n v="232.82999999999998"/>
    <n v="157.93200000000002"/>
    <n v="0.40416417154175693"/>
  </r>
  <r>
    <n v="2753"/>
    <d v="2026-02-16T00:00:00"/>
    <n v="2026"/>
    <s v="Feb"/>
    <s v="Q1"/>
    <x v="3"/>
    <s v="Belgium"/>
    <s v="Marketplace"/>
    <s v="Returning"/>
    <s v="Hiking"/>
    <s v="Trail Boots"/>
    <n v="1"/>
    <n v="140.47"/>
    <n v="0"/>
    <n v="79.66"/>
    <n v="140.47"/>
    <n v="79.66"/>
    <n v="60.81"/>
    <n v="0.43290382288033036"/>
  </r>
  <r>
    <n v="3901"/>
    <d v="2026-02-16T00:00:00"/>
    <n v="2026"/>
    <s v="Feb"/>
    <s v="Q1"/>
    <x v="3"/>
    <s v="Netherlands"/>
    <s v="Retail Partners"/>
    <s v="New"/>
    <s v="Hiking"/>
    <s v="Trekking Poles"/>
    <n v="4"/>
    <n v="70.67"/>
    <n v="0.05"/>
    <n v="32.96"/>
    <n v="268.54599999999999"/>
    <n v="131.84"/>
    <n v="136.70599999999999"/>
    <n v="0.50905990035226734"/>
  </r>
  <r>
    <n v="594"/>
    <d v="2026-02-17T00:00:00"/>
    <n v="2026"/>
    <s v="Feb"/>
    <s v="Q1"/>
    <x v="0"/>
    <s v="Italy"/>
    <s v="Retail Partners"/>
    <s v="Business"/>
    <s v="Travel"/>
    <s v="Carry-On Duffel"/>
    <n v="3"/>
    <n v="134.91"/>
    <n v="0"/>
    <n v="67.69"/>
    <n v="404.73"/>
    <n v="203.07"/>
    <n v="201.66000000000003"/>
    <n v="0.49825809799125348"/>
  </r>
  <r>
    <n v="624"/>
    <d v="2026-02-17T00:00:00"/>
    <n v="2026"/>
    <s v="Feb"/>
    <s v="Q1"/>
    <x v="2"/>
    <s v="Sweden"/>
    <s v="Online Store"/>
    <s v="Business"/>
    <s v="Hiking"/>
    <s v="Trekking Poles"/>
    <n v="1"/>
    <n v="70.86"/>
    <n v="0.1"/>
    <n v="33.299999999999997"/>
    <n v="63.774000000000001"/>
    <n v="33.299999999999997"/>
    <n v="30.474000000000004"/>
    <n v="0.47784363533728486"/>
  </r>
  <r>
    <n v="1013"/>
    <d v="2026-02-17T00:00:00"/>
    <n v="2026"/>
    <s v="Feb"/>
    <s v="Q1"/>
    <x v="1"/>
    <s v="Germany"/>
    <s v="Retail Partners"/>
    <s v="New"/>
    <s v="Cycling"/>
    <s v="Cycling Pack 12L"/>
    <n v="1"/>
    <n v="104.35"/>
    <n v="0"/>
    <n v="51.49"/>
    <n v="104.35"/>
    <n v="51.49"/>
    <n v="52.859999999999992"/>
    <n v="0.50656444657402966"/>
  </r>
  <r>
    <n v="1100"/>
    <d v="2026-02-17T00:00:00"/>
    <n v="2026"/>
    <s v="Feb"/>
    <s v="Q1"/>
    <x v="3"/>
    <s v="United Kingdom"/>
    <s v="Online Store"/>
    <s v="Returning"/>
    <s v="Fitness"/>
    <s v="Weighted Vest"/>
    <n v="2"/>
    <n v="120.48"/>
    <n v="0"/>
    <n v="70.680000000000007"/>
    <n v="240.96"/>
    <n v="141.36000000000001"/>
    <n v="99.6"/>
    <n v="0.4133466135458167"/>
  </r>
  <r>
    <n v="2353"/>
    <d v="2026-02-17T00:00:00"/>
    <n v="2026"/>
    <s v="Feb"/>
    <s v="Q1"/>
    <x v="1"/>
    <s v="Germany"/>
    <s v="Online Store"/>
    <s v="Returning"/>
    <s v="Camping"/>
    <s v="Alpine Tent 4P"/>
    <n v="1"/>
    <n v="339.52"/>
    <n v="0.1"/>
    <n v="191.19"/>
    <n v="305.56799999999998"/>
    <n v="191.19"/>
    <n v="114.37799999999999"/>
    <n v="0.3743127552623311"/>
  </r>
  <r>
    <n v="3020"/>
    <d v="2026-02-17T00:00:00"/>
    <n v="2026"/>
    <s v="Feb"/>
    <s v="Q1"/>
    <x v="1"/>
    <s v="Poland"/>
    <s v="Corporate"/>
    <s v="Business"/>
    <s v="Hiking"/>
    <s v="Summit Backpack 45L"/>
    <n v="5"/>
    <n v="154.72999999999999"/>
    <n v="0.1"/>
    <n v="77.42"/>
    <n v="696.28499999999997"/>
    <n v="387.1"/>
    <n v="309.18499999999995"/>
    <n v="0.44404949122844806"/>
  </r>
  <r>
    <n v="3227"/>
    <d v="2026-02-17T00:00:00"/>
    <n v="2026"/>
    <s v="Feb"/>
    <s v="Q1"/>
    <x v="2"/>
    <s v="Denmark"/>
    <s v="Retail Partners"/>
    <s v="Business"/>
    <s v="Hiking"/>
    <s v="Hiking Daypack 20L"/>
    <n v="4"/>
    <n v="93.98"/>
    <n v="0.05"/>
    <n v="44.6"/>
    <n v="357.12400000000002"/>
    <n v="178.4"/>
    <n v="178.72400000000002"/>
    <n v="0.50045362395134463"/>
  </r>
  <r>
    <n v="3530"/>
    <d v="2026-02-17T00:00:00"/>
    <n v="2026"/>
    <s v="Feb"/>
    <s v="Q1"/>
    <x v="0"/>
    <s v="Spain"/>
    <s v="Online Store"/>
    <s v="New"/>
    <s v="Camping"/>
    <s v="Alpine Tent 4P"/>
    <n v="2"/>
    <n v="336.83"/>
    <n v="0"/>
    <n v="194.42"/>
    <n v="673.66"/>
    <n v="388.84"/>
    <n v="284.82"/>
    <n v="0.42279488169106078"/>
  </r>
  <r>
    <n v="6"/>
    <d v="2026-02-18T00:00:00"/>
    <n v="2026"/>
    <s v="Feb"/>
    <s v="Q1"/>
    <x v="3"/>
    <s v="United Kingdom"/>
    <s v="Retail Partners"/>
    <s v="Returning"/>
    <s v="Camping"/>
    <s v="Alpine Tent 4P"/>
    <n v="1"/>
    <n v="338.93"/>
    <n v="0"/>
    <n v="197.92"/>
    <n v="338.93"/>
    <n v="197.92"/>
    <n v="141.01000000000002"/>
    <n v="0.41604461098161866"/>
  </r>
  <r>
    <n v="2038"/>
    <d v="2026-02-18T00:00:00"/>
    <n v="2026"/>
    <s v="Feb"/>
    <s v="Q1"/>
    <x v="0"/>
    <s v="Portugal"/>
    <s v="Online Store"/>
    <s v="New"/>
    <s v="Camping"/>
    <s v="Compact Sleeping Bag"/>
    <n v="5"/>
    <n v="122.72"/>
    <n v="0"/>
    <n v="62.41"/>
    <n v="613.6"/>
    <n v="312.04999999999995"/>
    <n v="301.55000000000007"/>
    <n v="0.49144393741851378"/>
  </r>
  <r>
    <n v="4104"/>
    <d v="2026-02-18T00:00:00"/>
    <n v="2026"/>
    <s v="Feb"/>
    <s v="Q1"/>
    <x v="3"/>
    <s v="Belgium"/>
    <s v="Online Store"/>
    <s v="New"/>
    <s v="Travel"/>
    <s v="Carry-On Duffel"/>
    <n v="4"/>
    <n v="135.63"/>
    <n v="0.05"/>
    <n v="65.900000000000006"/>
    <n v="515.39400000000001"/>
    <n v="263.60000000000002"/>
    <n v="251.79399999999998"/>
    <n v="0.4885466264644136"/>
  </r>
  <r>
    <n v="1072"/>
    <d v="2026-02-19T00:00:00"/>
    <n v="2026"/>
    <s v="Feb"/>
    <s v="Q1"/>
    <x v="2"/>
    <s v="Norway"/>
    <s v="Online Store"/>
    <s v="Returning"/>
    <s v="Camping"/>
    <s v="Portable Camp Stove"/>
    <n v="2"/>
    <n v="81.34"/>
    <n v="0.05"/>
    <n v="40.64"/>
    <n v="154.54599999999999"/>
    <n v="81.28"/>
    <n v="73.265999999999991"/>
    <n v="0.47407244445019603"/>
  </r>
  <r>
    <n v="2435"/>
    <d v="2026-02-19T00:00:00"/>
    <n v="2026"/>
    <s v="Feb"/>
    <s v="Q1"/>
    <x v="2"/>
    <s v="Ireland"/>
    <s v="Online Store"/>
    <s v="New"/>
    <s v="Cycling"/>
    <s v="Compact Repair Kit"/>
    <n v="1"/>
    <n v="41.01"/>
    <n v="0.05"/>
    <n v="16.489999999999998"/>
    <n v="38.959499999999998"/>
    <n v="16.489999999999998"/>
    <n v="22.4695"/>
    <n v="0.57673994789460847"/>
  </r>
  <r>
    <n v="4476"/>
    <d v="2026-02-19T00:00:00"/>
    <n v="2026"/>
    <s v="Feb"/>
    <s v="Q1"/>
    <x v="1"/>
    <s v="Switzerland"/>
    <s v="Marketplace"/>
    <s v="Business"/>
    <s v="Hiking"/>
    <s v="Summit Backpack 45L"/>
    <n v="2"/>
    <n v="153.03"/>
    <n v="0"/>
    <n v="81.02"/>
    <n v="306.06"/>
    <n v="162.04"/>
    <n v="144.02000000000001"/>
    <n v="0.47056132784421356"/>
  </r>
  <r>
    <n v="174"/>
    <d v="2026-02-20T00:00:00"/>
    <n v="2026"/>
    <s v="Feb"/>
    <s v="Q1"/>
    <x v="1"/>
    <s v="Switzerland"/>
    <s v="Online Store"/>
    <s v="New"/>
    <s v="Fitness"/>
    <s v="Weighted Vest"/>
    <n v="2"/>
    <n v="124.92"/>
    <n v="0"/>
    <n v="69.98"/>
    <n v="249.84"/>
    <n v="139.96"/>
    <n v="109.88"/>
    <n v="0.43980147294268329"/>
  </r>
  <r>
    <n v="304"/>
    <d v="2026-02-20T00:00:00"/>
    <n v="2026"/>
    <s v="Feb"/>
    <s v="Q1"/>
    <x v="1"/>
    <s v="Germany"/>
    <s v="Online Store"/>
    <s v="Business"/>
    <s v="Travel"/>
    <s v="Carry-On Duffel"/>
    <n v="2"/>
    <n v="136.55000000000001"/>
    <n v="0"/>
    <n v="68.84"/>
    <n v="273.10000000000002"/>
    <n v="137.68"/>
    <n v="135.42000000000002"/>
    <n v="0.49586232149395826"/>
  </r>
  <r>
    <n v="404"/>
    <d v="2026-02-20T00:00:00"/>
    <n v="2026"/>
    <s v="Feb"/>
    <s v="Q1"/>
    <x v="2"/>
    <s v="Denmark"/>
    <s v="Corporate"/>
    <s v="Business"/>
    <s v="Camping"/>
    <s v="Compact Sleeping Bag"/>
    <n v="15"/>
    <n v="121.98"/>
    <n v="0.1"/>
    <n v="59.86"/>
    <n v="1646.73"/>
    <n v="897.9"/>
    <n v="748.83"/>
    <n v="0.45473757082217486"/>
  </r>
  <r>
    <n v="675"/>
    <d v="2026-02-20T00:00:00"/>
    <n v="2026"/>
    <s v="Feb"/>
    <s v="Q1"/>
    <x v="1"/>
    <s v="Germany"/>
    <s v="Online Store"/>
    <s v="New"/>
    <s v="Travel"/>
    <s v="Packing Cube Set"/>
    <n v="1"/>
    <n v="45.54"/>
    <n v="0"/>
    <n v="18.29"/>
    <n v="45.54"/>
    <n v="18.29"/>
    <n v="27.25"/>
    <n v="0.59837505489679399"/>
  </r>
  <r>
    <n v="940"/>
    <d v="2026-02-20T00:00:00"/>
    <n v="2026"/>
    <s v="Feb"/>
    <s v="Q1"/>
    <x v="2"/>
    <s v="Ireland"/>
    <s v="Marketplace"/>
    <s v="Returning"/>
    <s v="Fitness"/>
    <s v="Training Mat"/>
    <n v="1"/>
    <n v="51.73"/>
    <n v="0"/>
    <n v="21.83"/>
    <n v="51.73"/>
    <n v="21.83"/>
    <n v="29.9"/>
    <n v="0.57800115986854828"/>
  </r>
  <r>
    <n v="2375"/>
    <d v="2026-02-20T00:00:00"/>
    <n v="2026"/>
    <s v="Feb"/>
    <s v="Q1"/>
    <x v="1"/>
    <s v="Germany"/>
    <s v="Marketplace"/>
    <s v="Returning"/>
    <s v="Camping"/>
    <s v="Portable Camp Stove"/>
    <n v="2"/>
    <n v="80.510000000000005"/>
    <n v="0.05"/>
    <n v="38.630000000000003"/>
    <n v="152.96899999999999"/>
    <n v="77.260000000000005"/>
    <n v="75.708999999999989"/>
    <n v="0.4949303453640933"/>
  </r>
  <r>
    <n v="4184"/>
    <d v="2026-02-20T00:00:00"/>
    <n v="2026"/>
    <s v="Feb"/>
    <s v="Q1"/>
    <x v="3"/>
    <s v="Netherlands"/>
    <s v="Online Store"/>
    <s v="New"/>
    <s v="Fitness"/>
    <s v="Recovery Roller"/>
    <n v="1"/>
    <n v="36.31"/>
    <n v="0"/>
    <n v="14"/>
    <n v="36.31"/>
    <n v="14"/>
    <n v="22.310000000000002"/>
    <n v="0.61443128614706699"/>
  </r>
  <r>
    <n v="4390"/>
    <d v="2026-02-20T00:00:00"/>
    <n v="2026"/>
    <s v="Feb"/>
    <s v="Q1"/>
    <x v="2"/>
    <s v="Norway"/>
    <s v="Online Store"/>
    <s v="Returning"/>
    <s v="Cycling"/>
    <s v="Commuter Helmet"/>
    <n v="1"/>
    <n v="82.86"/>
    <n v="0.05"/>
    <n v="42.3"/>
    <n v="78.716999999999999"/>
    <n v="42.3"/>
    <n v="36.417000000000002"/>
    <n v="0.46263196005945351"/>
  </r>
  <r>
    <n v="1475"/>
    <d v="2026-02-21T00:00:00"/>
    <n v="2026"/>
    <s v="Feb"/>
    <s v="Q1"/>
    <x v="0"/>
    <s v="Spain"/>
    <s v="Retail Partners"/>
    <s v="New"/>
    <s v="Cycling"/>
    <s v="Cycling Pack 12L"/>
    <n v="2"/>
    <n v="103.03"/>
    <n v="0.05"/>
    <n v="50.73"/>
    <n v="195.75700000000001"/>
    <n v="101.46"/>
    <n v="94.297000000000011"/>
    <n v="0.48170435795399402"/>
  </r>
  <r>
    <n v="3504"/>
    <d v="2026-02-21T00:00:00"/>
    <n v="2026"/>
    <s v="Feb"/>
    <s v="Q1"/>
    <x v="1"/>
    <s v="Poland"/>
    <s v="Online Store"/>
    <s v="Business"/>
    <s v="Travel"/>
    <s v="Insulated Bottle"/>
    <n v="1"/>
    <n v="36.39"/>
    <n v="0"/>
    <n v="13.49"/>
    <n v="36.39"/>
    <n v="13.49"/>
    <n v="22.9"/>
    <n v="0.62929376202253362"/>
  </r>
  <r>
    <n v="1649"/>
    <d v="2026-02-22T00:00:00"/>
    <n v="2026"/>
    <s v="Feb"/>
    <s v="Q1"/>
    <x v="2"/>
    <s v="Denmark"/>
    <s v="Online Store"/>
    <s v="Returning"/>
    <s v="Camping"/>
    <s v="Compact Sleeping Bag"/>
    <n v="1"/>
    <n v="124.93"/>
    <n v="0.1"/>
    <n v="59.74"/>
    <n v="112.43700000000001"/>
    <n v="59.74"/>
    <n v="52.69700000000001"/>
    <n v="0.46868023871145625"/>
  </r>
  <r>
    <n v="2170"/>
    <d v="2026-02-22T00:00:00"/>
    <n v="2026"/>
    <s v="Feb"/>
    <s v="Q1"/>
    <x v="1"/>
    <s v="Switzerland"/>
    <s v="Marketplace"/>
    <s v="Returning"/>
    <s v="Cycling"/>
    <s v="Cycling Pack 12L"/>
    <n v="1"/>
    <n v="101.19"/>
    <n v="0.05"/>
    <n v="49.14"/>
    <n v="96.130499999999998"/>
    <n v="49.14"/>
    <n v="46.990499999999997"/>
    <n v="0.48881988546819166"/>
  </r>
  <r>
    <n v="3402"/>
    <d v="2026-02-22T00:00:00"/>
    <n v="2026"/>
    <s v="Feb"/>
    <s v="Q1"/>
    <x v="3"/>
    <s v="United Kingdom"/>
    <s v="Online Store"/>
    <s v="Returning"/>
    <s v="Fitness"/>
    <s v="Training Mat"/>
    <n v="2"/>
    <n v="51.2"/>
    <n v="0"/>
    <n v="21.38"/>
    <n v="102.4"/>
    <n v="42.76"/>
    <n v="59.640000000000008"/>
    <n v="0.58242187500000009"/>
  </r>
  <r>
    <n v="3773"/>
    <d v="2026-02-22T00:00:00"/>
    <n v="2026"/>
    <s v="Feb"/>
    <s v="Q1"/>
    <x v="3"/>
    <s v="Belgium"/>
    <s v="Online Store"/>
    <s v="Returning"/>
    <s v="Camping"/>
    <s v="Portable Camp Stove"/>
    <n v="1"/>
    <n v="81.81"/>
    <n v="0"/>
    <n v="40.32"/>
    <n v="81.81"/>
    <n v="40.32"/>
    <n v="41.49"/>
    <n v="0.50715071507150711"/>
  </r>
  <r>
    <n v="4670"/>
    <d v="2026-02-22T00:00:00"/>
    <n v="2026"/>
    <s v="Feb"/>
    <s v="Q1"/>
    <x v="0"/>
    <s v="Italy"/>
    <s v="Retail Partners"/>
    <s v="Business"/>
    <s v="Hiking"/>
    <s v="Summit Backpack 45L"/>
    <n v="1"/>
    <n v="152.96"/>
    <n v="0"/>
    <n v="79.510000000000005"/>
    <n v="152.96"/>
    <n v="79.510000000000005"/>
    <n v="73.45"/>
    <n v="0.48019089958158995"/>
  </r>
  <r>
    <n v="587"/>
    <d v="2026-02-23T00:00:00"/>
    <n v="2026"/>
    <s v="Feb"/>
    <s v="Q1"/>
    <x v="3"/>
    <s v="Netherlands"/>
    <s v="Marketplace"/>
    <s v="Business"/>
    <s v="Travel"/>
    <s v="Travel Backpack 35L"/>
    <n v="1"/>
    <n v="166.13"/>
    <n v="0.05"/>
    <n v="85.7"/>
    <n v="157.8235"/>
    <n v="85.7"/>
    <n v="72.123499999999993"/>
    <n v="0.45698834457479398"/>
  </r>
  <r>
    <n v="1085"/>
    <d v="2026-02-23T00:00:00"/>
    <n v="2026"/>
    <s v="Feb"/>
    <s v="Q1"/>
    <x v="0"/>
    <s v="Italy"/>
    <s v="Online Store"/>
    <s v="New"/>
    <s v="Camping"/>
    <s v="Trail Tent 2P"/>
    <n v="3"/>
    <n v="193.18"/>
    <n v="0.05"/>
    <n v="106.19"/>
    <n v="550.56299999999999"/>
    <n v="318.57"/>
    <n v="231.99299999999999"/>
    <n v="0.42137412067283853"/>
  </r>
  <r>
    <n v="1635"/>
    <d v="2026-02-23T00:00:00"/>
    <n v="2026"/>
    <s v="Feb"/>
    <s v="Q1"/>
    <x v="2"/>
    <s v="Finland"/>
    <s v="Online Store"/>
    <s v="Returning"/>
    <s v="Cycling"/>
    <s v="Commuter Helmet"/>
    <n v="1"/>
    <n v="80.42"/>
    <n v="0"/>
    <n v="41.72"/>
    <n v="80.42"/>
    <n v="41.72"/>
    <n v="38.700000000000003"/>
    <n v="0.4812235762248197"/>
  </r>
  <r>
    <n v="4067"/>
    <d v="2026-02-23T00:00:00"/>
    <n v="2026"/>
    <s v="Feb"/>
    <s v="Q1"/>
    <x v="3"/>
    <s v="France"/>
    <s v="Online Store"/>
    <s v="Returning"/>
    <s v="Camping"/>
    <s v="Compact Sleeping Bag"/>
    <n v="2"/>
    <n v="122.17"/>
    <n v="0"/>
    <n v="60.62"/>
    <n v="244.34"/>
    <n v="121.24"/>
    <n v="123.10000000000001"/>
    <n v="0.50380617172792019"/>
  </r>
  <r>
    <n v="287"/>
    <d v="2026-02-24T00:00:00"/>
    <n v="2026"/>
    <s v="Feb"/>
    <s v="Q1"/>
    <x v="1"/>
    <s v="Austria"/>
    <s v="Marketplace"/>
    <s v="New"/>
    <s v="Travel"/>
    <s v="Travel Backpack 35L"/>
    <n v="1"/>
    <n v="164.6"/>
    <n v="0"/>
    <n v="85.07"/>
    <n v="164.6"/>
    <n v="85.07"/>
    <n v="79.53"/>
    <n v="0.48317132442284327"/>
  </r>
  <r>
    <n v="794"/>
    <d v="2026-02-24T00:00:00"/>
    <n v="2026"/>
    <s v="Feb"/>
    <s v="Q1"/>
    <x v="1"/>
    <s v="Poland"/>
    <s v="Online Store"/>
    <s v="New"/>
    <s v="Travel"/>
    <s v="Carry-On Duffel"/>
    <n v="1"/>
    <n v="132.19999999999999"/>
    <n v="0"/>
    <n v="67.180000000000007"/>
    <n v="132.19999999999999"/>
    <n v="67.180000000000007"/>
    <n v="65.019999999999982"/>
    <n v="0.49183055975794243"/>
  </r>
  <r>
    <n v="1609"/>
    <d v="2026-02-24T00:00:00"/>
    <n v="2026"/>
    <s v="Feb"/>
    <s v="Q1"/>
    <x v="3"/>
    <s v="Belgium"/>
    <s v="Online Store"/>
    <s v="Returning"/>
    <s v="Cycling"/>
    <s v="Compact Repair Kit"/>
    <n v="2"/>
    <n v="40.700000000000003"/>
    <n v="0"/>
    <n v="16.63"/>
    <n v="81.400000000000006"/>
    <n v="33.26"/>
    <n v="48.140000000000008"/>
    <n v="0.59140049140049145"/>
  </r>
  <r>
    <n v="4921"/>
    <d v="2026-02-24T00:00:00"/>
    <n v="2026"/>
    <s v="Feb"/>
    <s v="Q1"/>
    <x v="1"/>
    <s v="Germany"/>
    <s v="Online Store"/>
    <s v="Returning"/>
    <s v="Travel"/>
    <s v="Insulated Bottle"/>
    <n v="1"/>
    <n v="35.39"/>
    <n v="0"/>
    <n v="13.93"/>
    <n v="35.39"/>
    <n v="13.93"/>
    <n v="21.46"/>
    <n v="0.60638598474145244"/>
  </r>
  <r>
    <n v="2209"/>
    <d v="2026-02-25T00:00:00"/>
    <n v="2026"/>
    <s v="Feb"/>
    <s v="Q1"/>
    <x v="0"/>
    <s v="Spain"/>
    <s v="Online Store"/>
    <s v="Business"/>
    <s v="Cycling"/>
    <s v="Trail Bike Light"/>
    <n v="5"/>
    <n v="50.58"/>
    <n v="0.1"/>
    <n v="22.42"/>
    <n v="227.60999999999999"/>
    <n v="112.10000000000001"/>
    <n v="115.50999999999998"/>
    <n v="0.50749088352884308"/>
  </r>
  <r>
    <n v="4757"/>
    <d v="2026-02-25T00:00:00"/>
    <n v="2026"/>
    <s v="Feb"/>
    <s v="Q1"/>
    <x v="1"/>
    <s v="Switzerland"/>
    <s v="Marketplace"/>
    <s v="Business"/>
    <s v="Fitness"/>
    <s v="Training Mat"/>
    <n v="2"/>
    <n v="49.48"/>
    <n v="0"/>
    <n v="21.37"/>
    <n v="98.96"/>
    <n v="42.74"/>
    <n v="56.219999999999992"/>
    <n v="0.5681083265966046"/>
  </r>
  <r>
    <n v="5155"/>
    <d v="2026-02-25T00:00:00"/>
    <n v="2026"/>
    <s v="Feb"/>
    <s v="Q1"/>
    <x v="3"/>
    <s v="France"/>
    <s v="Retail Partners"/>
    <s v="New"/>
    <s v="Fitness"/>
    <s v="Training Mat"/>
    <n v="1"/>
    <n v="50.51"/>
    <n v="0"/>
    <n v="21.4"/>
    <n v="50.51"/>
    <n v="21.4"/>
    <n v="29.11"/>
    <n v="0.57632152049099195"/>
  </r>
  <r>
    <n v="1737"/>
    <d v="2026-02-26T00:00:00"/>
    <n v="2026"/>
    <s v="Feb"/>
    <s v="Q1"/>
    <x v="0"/>
    <s v="Italy"/>
    <s v="Online Store"/>
    <s v="New"/>
    <s v="Camping"/>
    <s v="Compact Sleeping Bag"/>
    <n v="2"/>
    <n v="122.16"/>
    <n v="0"/>
    <n v="61.31"/>
    <n v="244.32"/>
    <n v="122.62"/>
    <n v="121.69999999999999"/>
    <n v="0.49811722331368691"/>
  </r>
  <r>
    <n v="1905"/>
    <d v="2026-02-26T00:00:00"/>
    <n v="2026"/>
    <s v="Feb"/>
    <s v="Q1"/>
    <x v="3"/>
    <s v="Netherlands"/>
    <s v="Retail Partners"/>
    <s v="Returning"/>
    <s v="Cycling"/>
    <s v="Trail Bike Light"/>
    <n v="3"/>
    <n v="51.32"/>
    <n v="0.1"/>
    <n v="22.62"/>
    <n v="138.56400000000002"/>
    <n v="67.86"/>
    <n v="70.704000000000022"/>
    <n v="0.51026240581969351"/>
  </r>
  <r>
    <n v="2359"/>
    <d v="2026-02-26T00:00:00"/>
    <n v="2026"/>
    <s v="Feb"/>
    <s v="Q1"/>
    <x v="2"/>
    <s v="Finland"/>
    <s v="Online Store"/>
    <s v="Returning"/>
    <s v="Camping"/>
    <s v="Trail Tent 2P"/>
    <n v="2"/>
    <n v="195.92"/>
    <n v="0.05"/>
    <n v="104.13"/>
    <n v="372.24799999999993"/>
    <n v="208.26"/>
    <n v="163.98799999999994"/>
    <n v="0.4405342674775955"/>
  </r>
  <r>
    <n v="3666"/>
    <d v="2026-02-26T00:00:00"/>
    <n v="2026"/>
    <s v="Feb"/>
    <s v="Q1"/>
    <x v="0"/>
    <s v="Italy"/>
    <s v="Online Store"/>
    <s v="Returning"/>
    <s v="Travel"/>
    <s v="Insulated Bottle"/>
    <n v="1"/>
    <n v="36.19"/>
    <n v="0.1"/>
    <n v="13.62"/>
    <n v="32.570999999999998"/>
    <n v="13.62"/>
    <n v="18.951000000000001"/>
    <n v="0.58183660311319896"/>
  </r>
  <r>
    <n v="518"/>
    <d v="2026-02-27T00:00:00"/>
    <n v="2026"/>
    <s v="Feb"/>
    <s v="Q1"/>
    <x v="2"/>
    <s v="Sweden"/>
    <s v="Online Store"/>
    <s v="New"/>
    <s v="Hiking"/>
    <s v="Trekking Poles"/>
    <n v="1"/>
    <n v="72.97"/>
    <n v="0"/>
    <n v="32.43"/>
    <n v="72.97"/>
    <n v="32.43"/>
    <n v="40.54"/>
    <n v="0.55557078251336167"/>
  </r>
  <r>
    <n v="892"/>
    <d v="2026-02-27T00:00:00"/>
    <n v="2026"/>
    <s v="Feb"/>
    <s v="Q1"/>
    <x v="3"/>
    <s v="Netherlands"/>
    <s v="Corporate"/>
    <s v="Business"/>
    <s v="Travel"/>
    <s v="Packing Cube Set"/>
    <n v="12"/>
    <n v="47.15"/>
    <n v="0.1"/>
    <n v="17.829999999999998"/>
    <n v="509.21999999999997"/>
    <n v="213.95999999999998"/>
    <n v="295.26"/>
    <n v="0.57982797219276538"/>
  </r>
  <r>
    <n v="1115"/>
    <d v="2026-02-27T00:00:00"/>
    <n v="2026"/>
    <s v="Feb"/>
    <s v="Q1"/>
    <x v="0"/>
    <s v="Spain"/>
    <s v="Retail Partners"/>
    <s v="Business"/>
    <s v="Travel"/>
    <s v="Travel Backpack 35L"/>
    <n v="3"/>
    <n v="161.19999999999999"/>
    <n v="0.1"/>
    <n v="87.37"/>
    <n v="435.23999999999995"/>
    <n v="262.11"/>
    <n v="173.12999999999994"/>
    <n v="0.39778053487730897"/>
  </r>
  <r>
    <n v="1186"/>
    <d v="2026-02-27T00:00:00"/>
    <n v="2026"/>
    <s v="Feb"/>
    <s v="Q1"/>
    <x v="0"/>
    <s v="Portugal"/>
    <s v="Retail Partners"/>
    <s v="Business"/>
    <s v="Cycling"/>
    <s v="Trail Bike Light"/>
    <n v="1"/>
    <n v="49.73"/>
    <n v="0"/>
    <n v="22"/>
    <n v="49.73"/>
    <n v="22"/>
    <n v="27.729999999999997"/>
    <n v="0.55761109993967417"/>
  </r>
  <r>
    <n v="2093"/>
    <d v="2026-02-27T00:00:00"/>
    <n v="2026"/>
    <s v="Feb"/>
    <s v="Q1"/>
    <x v="2"/>
    <s v="Norway"/>
    <s v="Online Store"/>
    <s v="Returning"/>
    <s v="Camping"/>
    <s v="Compact Sleeping Bag"/>
    <n v="2"/>
    <n v="126.19"/>
    <n v="0"/>
    <n v="58.99"/>
    <n v="252.38"/>
    <n v="117.98"/>
    <n v="134.39999999999998"/>
    <n v="0.5325303114351374"/>
  </r>
  <r>
    <n v="2136"/>
    <d v="2026-02-27T00:00:00"/>
    <n v="2026"/>
    <s v="Feb"/>
    <s v="Q1"/>
    <x v="1"/>
    <s v="Germany"/>
    <s v="Online Store"/>
    <s v="Returning"/>
    <s v="Travel"/>
    <s v="Carry-On Duffel"/>
    <n v="2"/>
    <n v="135.38999999999999"/>
    <n v="0.05"/>
    <n v="65.69"/>
    <n v="257.24099999999999"/>
    <n v="131.38"/>
    <n v="125.86099999999999"/>
    <n v="0.48927270536189799"/>
  </r>
  <r>
    <n v="3538"/>
    <d v="2026-02-27T00:00:00"/>
    <n v="2026"/>
    <s v="Feb"/>
    <s v="Q1"/>
    <x v="1"/>
    <s v="Poland"/>
    <s v="Corporate"/>
    <s v="Business"/>
    <s v="Fitness"/>
    <s v="Resistance Band Set"/>
    <n v="12"/>
    <n v="41.27"/>
    <n v="0.1"/>
    <n v="14.71"/>
    <n v="445.71600000000001"/>
    <n v="176.52"/>
    <n v="269.19600000000003"/>
    <n v="0.60396306168053204"/>
  </r>
  <r>
    <n v="3891"/>
    <d v="2026-02-27T00:00:00"/>
    <n v="2026"/>
    <s v="Feb"/>
    <s v="Q1"/>
    <x v="0"/>
    <s v="Spain"/>
    <s v="Retail Partners"/>
    <s v="Returning"/>
    <s v="Cycling"/>
    <s v="Commuter Helmet"/>
    <n v="1"/>
    <n v="82.04"/>
    <n v="0.1"/>
    <n v="41.46"/>
    <n v="73.836000000000013"/>
    <n v="41.46"/>
    <n v="32.376000000000012"/>
    <n v="0.43848529172761264"/>
  </r>
  <r>
    <n v="3917"/>
    <d v="2026-02-27T00:00:00"/>
    <n v="2026"/>
    <s v="Feb"/>
    <s v="Q1"/>
    <x v="3"/>
    <s v="Belgium"/>
    <s v="Online Store"/>
    <s v="Returning"/>
    <s v="Travel"/>
    <s v="Insulated Bottle"/>
    <n v="3"/>
    <n v="36.630000000000003"/>
    <n v="0"/>
    <n v="13.26"/>
    <n v="109.89000000000001"/>
    <n v="39.78"/>
    <n v="70.110000000000014"/>
    <n v="0.63800163800163801"/>
  </r>
  <r>
    <n v="4594"/>
    <d v="2026-02-27T00:00:00"/>
    <n v="2026"/>
    <s v="Feb"/>
    <s v="Q1"/>
    <x v="3"/>
    <s v="Netherlands"/>
    <s v="Retail Partners"/>
    <s v="Returning"/>
    <s v="Hiking"/>
    <s v="Hiking Daypack 20L"/>
    <n v="5"/>
    <n v="92.94"/>
    <n v="0.05"/>
    <n v="46.47"/>
    <n v="441.46499999999997"/>
    <n v="232.35"/>
    <n v="209.11499999999998"/>
    <n v="0.47368421052631576"/>
  </r>
  <r>
    <n v="4750"/>
    <d v="2026-02-27T00:00:00"/>
    <n v="2026"/>
    <s v="Feb"/>
    <s v="Q1"/>
    <x v="1"/>
    <s v="Germany"/>
    <s v="Retail Partners"/>
    <s v="Returning"/>
    <s v="Fitness"/>
    <s v="Weighted Vest"/>
    <n v="2"/>
    <n v="120.44"/>
    <n v="0.05"/>
    <n v="68.98"/>
    <n v="228.83599999999998"/>
    <n v="137.96"/>
    <n v="90.875999999999976"/>
    <n v="0.3971228303239"/>
  </r>
  <r>
    <n v="4960"/>
    <d v="2026-02-27T00:00:00"/>
    <n v="2026"/>
    <s v="Feb"/>
    <s v="Q1"/>
    <x v="1"/>
    <s v="Austria"/>
    <s v="Marketplace"/>
    <s v="New"/>
    <s v="Travel"/>
    <s v="Insulated Bottle"/>
    <n v="2"/>
    <n v="36.130000000000003"/>
    <n v="0"/>
    <n v="13.72"/>
    <n v="72.260000000000005"/>
    <n v="27.44"/>
    <n v="44.820000000000007"/>
    <n v="0.62026017160254643"/>
  </r>
  <r>
    <n v="4245"/>
    <d v="2026-02-28T00:00:00"/>
    <n v="2026"/>
    <s v="Feb"/>
    <s v="Q1"/>
    <x v="1"/>
    <s v="Czechia"/>
    <s v="Retail Partners"/>
    <s v="Returning"/>
    <s v="Fitness"/>
    <s v="Weighted Vest"/>
    <n v="1"/>
    <n v="124.97"/>
    <n v="0.1"/>
    <n v="69.790000000000006"/>
    <n v="112.473"/>
    <n v="69.790000000000006"/>
    <n v="42.682999999999993"/>
    <n v="0.37949552337005321"/>
  </r>
  <r>
    <n v="4664"/>
    <d v="2026-02-28T00:00:00"/>
    <n v="2026"/>
    <s v="Feb"/>
    <s v="Q1"/>
    <x v="3"/>
    <s v="France"/>
    <s v="Online Store"/>
    <s v="Returning"/>
    <s v="Travel"/>
    <s v="Travel Backpack 35L"/>
    <n v="1"/>
    <n v="163.31"/>
    <n v="0.05"/>
    <n v="87.22"/>
    <n v="155.14449999999999"/>
    <n v="87.22"/>
    <n v="67.924499999999995"/>
    <n v="0.43781442461705056"/>
  </r>
  <r>
    <n v="383"/>
    <d v="2026-03-01T00:00:00"/>
    <n v="2026"/>
    <s v="Mar"/>
    <s v="Q1"/>
    <x v="2"/>
    <s v="Sweden"/>
    <s v="Retail Partners"/>
    <s v="Returning"/>
    <s v="Hiking"/>
    <s v="Hiking Daypack 20L"/>
    <n v="3"/>
    <n v="92.76"/>
    <n v="0"/>
    <n v="45.84"/>
    <n v="278.28000000000003"/>
    <n v="137.52000000000001"/>
    <n v="140.76000000000002"/>
    <n v="0.50582147477360928"/>
  </r>
  <r>
    <n v="730"/>
    <d v="2026-03-01T00:00:00"/>
    <n v="2026"/>
    <s v="Mar"/>
    <s v="Q1"/>
    <x v="0"/>
    <s v="Italy"/>
    <s v="Corporate"/>
    <s v="Business"/>
    <s v="Fitness"/>
    <s v="Resistance Band Set"/>
    <n v="5"/>
    <n v="41.31"/>
    <n v="0.1"/>
    <n v="15.14"/>
    <n v="185.89500000000001"/>
    <n v="75.7"/>
    <n v="110.19500000000001"/>
    <n v="0.59278087092175691"/>
  </r>
  <r>
    <n v="985"/>
    <d v="2026-03-01T00:00:00"/>
    <n v="2026"/>
    <s v="Mar"/>
    <s v="Q1"/>
    <x v="1"/>
    <s v="Poland"/>
    <s v="Marketplace"/>
    <s v="New"/>
    <s v="Fitness"/>
    <s v="Resistance Band Set"/>
    <n v="2"/>
    <n v="41.23"/>
    <n v="0"/>
    <n v="14.28"/>
    <n v="82.46"/>
    <n v="28.56"/>
    <n v="53.899999999999991"/>
    <n v="0.65365025466893034"/>
  </r>
  <r>
    <n v="1457"/>
    <d v="2026-03-01T00:00:00"/>
    <n v="2026"/>
    <s v="Mar"/>
    <s v="Q1"/>
    <x v="1"/>
    <s v="Czechia"/>
    <s v="Online Store"/>
    <s v="New"/>
    <s v="Travel"/>
    <s v="Insulated Bottle"/>
    <n v="1"/>
    <n v="36.47"/>
    <n v="0.05"/>
    <n v="13.21"/>
    <n v="34.646499999999996"/>
    <n v="13.21"/>
    <n v="21.436499999999995"/>
    <n v="0.61872050567878423"/>
  </r>
  <r>
    <n v="2558"/>
    <d v="2026-03-01T00:00:00"/>
    <n v="2026"/>
    <s v="Mar"/>
    <s v="Q1"/>
    <x v="0"/>
    <s v="Italy"/>
    <s v="Marketplace"/>
    <s v="New"/>
    <s v="Fitness"/>
    <s v="Recovery Roller"/>
    <n v="1"/>
    <n v="36.67"/>
    <n v="0"/>
    <n v="13.97"/>
    <n v="36.67"/>
    <n v="13.97"/>
    <n v="22.700000000000003"/>
    <n v="0.61903463321516228"/>
  </r>
  <r>
    <n v="3024"/>
    <d v="2026-03-01T00:00:00"/>
    <n v="2026"/>
    <s v="Mar"/>
    <s v="Q1"/>
    <x v="1"/>
    <s v="Switzerland"/>
    <s v="Online Store"/>
    <s v="Business"/>
    <s v="Cycling"/>
    <s v="Trail Bike Light"/>
    <n v="2"/>
    <n v="51.87"/>
    <n v="0.1"/>
    <n v="22.95"/>
    <n v="93.366"/>
    <n v="45.9"/>
    <n v="47.466000000000001"/>
    <n v="0.50838635049161363"/>
  </r>
  <r>
    <n v="3225"/>
    <d v="2026-03-01T00:00:00"/>
    <n v="2026"/>
    <s v="Mar"/>
    <s v="Q1"/>
    <x v="2"/>
    <s v="Sweden"/>
    <s v="Retail Partners"/>
    <s v="Business"/>
    <s v="Camping"/>
    <s v="Trail Tent 2P"/>
    <n v="1"/>
    <n v="195.06"/>
    <n v="0.1"/>
    <n v="106.68"/>
    <n v="175.554"/>
    <n v="106.68"/>
    <n v="68.873999999999995"/>
    <n v="0.39232372945076727"/>
  </r>
  <r>
    <n v="3551"/>
    <d v="2026-03-01T00:00:00"/>
    <n v="2026"/>
    <s v="Mar"/>
    <s v="Q1"/>
    <x v="1"/>
    <s v="Switzerland"/>
    <s v="Marketplace"/>
    <s v="Returning"/>
    <s v="Cycling"/>
    <s v="Cycling Pack 12L"/>
    <n v="2"/>
    <n v="100.79"/>
    <n v="0.05"/>
    <n v="49"/>
    <n v="191.501"/>
    <n v="98"/>
    <n v="93.501000000000005"/>
    <n v="0.48825332504791097"/>
  </r>
  <r>
    <n v="4157"/>
    <d v="2026-03-01T00:00:00"/>
    <n v="2026"/>
    <s v="Mar"/>
    <s v="Q1"/>
    <x v="3"/>
    <s v="United Kingdom"/>
    <s v="Online Store"/>
    <s v="New"/>
    <s v="Cycling"/>
    <s v="Trail Bike Light"/>
    <n v="5"/>
    <n v="51.92"/>
    <n v="0.15"/>
    <n v="22.24"/>
    <n v="220.66000000000003"/>
    <n v="111.19999999999999"/>
    <n v="109.46000000000004"/>
    <n v="0.49605728269736254"/>
  </r>
  <r>
    <n v="4398"/>
    <d v="2026-03-01T00:00:00"/>
    <n v="2026"/>
    <s v="Mar"/>
    <s v="Q1"/>
    <x v="3"/>
    <s v="Netherlands"/>
    <s v="Online Store"/>
    <s v="New"/>
    <s v="Camping"/>
    <s v="Compact Sleeping Bag"/>
    <n v="1"/>
    <n v="123.99"/>
    <n v="0.05"/>
    <n v="61.67"/>
    <n v="117.79049999999999"/>
    <n v="61.67"/>
    <n v="56.120499999999993"/>
    <n v="0.47644334644984099"/>
  </r>
  <r>
    <n v="4951"/>
    <d v="2026-03-01T00:00:00"/>
    <n v="2026"/>
    <s v="Mar"/>
    <s v="Q1"/>
    <x v="1"/>
    <s v="Poland"/>
    <s v="Online Store"/>
    <s v="New"/>
    <s v="Camping"/>
    <s v="Alpine Tent 4P"/>
    <n v="1"/>
    <n v="344.8"/>
    <n v="0.05"/>
    <n v="196.14"/>
    <n v="327.56"/>
    <n v="196.14"/>
    <n v="131.42000000000002"/>
    <n v="0.40120893882036884"/>
  </r>
  <r>
    <n v="1354"/>
    <d v="2026-03-02T00:00:00"/>
    <n v="2026"/>
    <s v="Mar"/>
    <s v="Q1"/>
    <x v="3"/>
    <s v="United Kingdom"/>
    <s v="Marketplace"/>
    <s v="Returning"/>
    <s v="Travel"/>
    <s v="Carry-On Duffel"/>
    <n v="3"/>
    <n v="131.91999999999999"/>
    <n v="0.05"/>
    <n v="67.47"/>
    <n v="375.97199999999998"/>
    <n v="202.41"/>
    <n v="173.56199999999998"/>
    <n v="0.46163544093709102"/>
  </r>
  <r>
    <n v="2042"/>
    <d v="2026-03-02T00:00:00"/>
    <n v="2026"/>
    <s v="Mar"/>
    <s v="Q1"/>
    <x v="2"/>
    <s v="Norway"/>
    <s v="Online Store"/>
    <s v="Business"/>
    <s v="Hiking"/>
    <s v="Trail Boots"/>
    <n v="3"/>
    <n v="146.99"/>
    <n v="0"/>
    <n v="80.069999999999993"/>
    <n v="440.97"/>
    <n v="240.20999999999998"/>
    <n v="200.76000000000005"/>
    <n v="0.45526906592285199"/>
  </r>
  <r>
    <n v="3895"/>
    <d v="2026-03-02T00:00:00"/>
    <n v="2026"/>
    <s v="Mar"/>
    <s v="Q1"/>
    <x v="3"/>
    <s v="Netherlands"/>
    <s v="Online Store"/>
    <s v="Business"/>
    <s v="Travel"/>
    <s v="Travel Backpack 35L"/>
    <n v="2"/>
    <n v="164.74"/>
    <n v="0.05"/>
    <n v="89.9"/>
    <n v="313.00600000000003"/>
    <n v="179.8"/>
    <n v="133.20600000000002"/>
    <n v="0.42557011686676932"/>
  </r>
  <r>
    <n v="5074"/>
    <d v="2026-03-02T00:00:00"/>
    <n v="2026"/>
    <s v="Mar"/>
    <s v="Q1"/>
    <x v="3"/>
    <s v="Netherlands"/>
    <s v="Online Store"/>
    <s v="Returning"/>
    <s v="Hiking"/>
    <s v="Hiking Daypack 20L"/>
    <n v="2"/>
    <n v="89.81"/>
    <n v="0"/>
    <n v="46.44"/>
    <n v="179.62"/>
    <n v="92.88"/>
    <n v="86.740000000000009"/>
    <n v="0.482908362097762"/>
  </r>
  <r>
    <n v="179"/>
    <d v="2026-03-03T00:00:00"/>
    <n v="2026"/>
    <s v="Mar"/>
    <s v="Q1"/>
    <x v="2"/>
    <s v="Norway"/>
    <s v="Retail Partners"/>
    <s v="Returning"/>
    <s v="Fitness"/>
    <s v="Recovery Roller"/>
    <n v="1"/>
    <n v="35.369999999999997"/>
    <n v="0"/>
    <n v="13.88"/>
    <n v="35.369999999999997"/>
    <n v="13.88"/>
    <n v="21.489999999999995"/>
    <n v="0.60757704269154644"/>
  </r>
  <r>
    <n v="459"/>
    <d v="2026-03-03T00:00:00"/>
    <n v="2026"/>
    <s v="Mar"/>
    <s v="Q1"/>
    <x v="1"/>
    <s v="Germany"/>
    <s v="Marketplace"/>
    <s v="New"/>
    <s v="Cycling"/>
    <s v="Trail Bike Light"/>
    <n v="4"/>
    <n v="50.64"/>
    <n v="0"/>
    <n v="23.09"/>
    <n v="202.56"/>
    <n v="92.36"/>
    <n v="110.2"/>
    <n v="0.54403633491311221"/>
  </r>
  <r>
    <n v="525"/>
    <d v="2026-03-03T00:00:00"/>
    <n v="2026"/>
    <s v="Mar"/>
    <s v="Q1"/>
    <x v="3"/>
    <s v="Netherlands"/>
    <s v="Retail Partners"/>
    <s v="Returning"/>
    <s v="Hiking"/>
    <s v="Trail Boots"/>
    <n v="1"/>
    <n v="146.37"/>
    <n v="0"/>
    <n v="78.3"/>
    <n v="146.37"/>
    <n v="78.3"/>
    <n v="68.070000000000007"/>
    <n v="0.46505431440869033"/>
  </r>
  <r>
    <n v="3374"/>
    <d v="2026-03-03T00:00:00"/>
    <n v="2026"/>
    <s v="Mar"/>
    <s v="Q1"/>
    <x v="2"/>
    <s v="Sweden"/>
    <s v="Online Store"/>
    <s v="Returning"/>
    <s v="Hiking"/>
    <s v="Trail Boots"/>
    <n v="3"/>
    <n v="143.74"/>
    <n v="0"/>
    <n v="81.58"/>
    <n v="431.22"/>
    <n v="244.74"/>
    <n v="186.48000000000002"/>
    <n v="0.43244747460692917"/>
  </r>
  <r>
    <n v="3850"/>
    <d v="2026-03-03T00:00:00"/>
    <n v="2026"/>
    <s v="Mar"/>
    <s v="Q1"/>
    <x v="3"/>
    <s v="Netherlands"/>
    <s v="Marketplace"/>
    <s v="New"/>
    <s v="Camping"/>
    <s v="Portable Camp Stove"/>
    <n v="2"/>
    <n v="81.94"/>
    <n v="0.1"/>
    <n v="39.9"/>
    <n v="147.49199999999999"/>
    <n v="79.8"/>
    <n v="67.691999999999993"/>
    <n v="0.45895370596371327"/>
  </r>
  <r>
    <n v="4004"/>
    <d v="2026-03-03T00:00:00"/>
    <n v="2026"/>
    <s v="Mar"/>
    <s v="Q1"/>
    <x v="2"/>
    <s v="Denmark"/>
    <s v="Online Store"/>
    <s v="New"/>
    <s v="Travel"/>
    <s v="Packing Cube Set"/>
    <n v="1"/>
    <n v="46.46"/>
    <n v="0.1"/>
    <n v="17.989999999999998"/>
    <n v="41.814"/>
    <n v="17.989999999999998"/>
    <n v="23.824000000000002"/>
    <n v="0.56976132395848289"/>
  </r>
  <r>
    <n v="788"/>
    <d v="2026-03-04T00:00:00"/>
    <n v="2026"/>
    <s v="Mar"/>
    <s v="Q1"/>
    <x v="1"/>
    <s v="Switzerland"/>
    <s v="Online Store"/>
    <s v="New"/>
    <s v="Cycling"/>
    <s v="Compact Repair Kit"/>
    <n v="3"/>
    <n v="39.49"/>
    <n v="0"/>
    <n v="16.420000000000002"/>
    <n v="118.47"/>
    <n v="49.260000000000005"/>
    <n v="69.209999999999994"/>
    <n v="0.58419853127374011"/>
  </r>
  <r>
    <n v="1717"/>
    <d v="2026-03-04T00:00:00"/>
    <n v="2026"/>
    <s v="Mar"/>
    <s v="Q1"/>
    <x v="3"/>
    <s v="France"/>
    <s v="Online Store"/>
    <s v="Returning"/>
    <s v="Fitness"/>
    <s v="Resistance Band Set"/>
    <n v="1"/>
    <n v="40.909999999999997"/>
    <n v="0"/>
    <n v="14.89"/>
    <n v="40.909999999999997"/>
    <n v="14.89"/>
    <n v="26.019999999999996"/>
    <n v="0.63603031043754577"/>
  </r>
  <r>
    <n v="1819"/>
    <d v="2026-03-04T00:00:00"/>
    <n v="2026"/>
    <s v="Mar"/>
    <s v="Q1"/>
    <x v="3"/>
    <s v="United Kingdom"/>
    <s v="Marketplace"/>
    <s v="New"/>
    <s v="Cycling"/>
    <s v="Trail Bike Light"/>
    <n v="1"/>
    <n v="49.94"/>
    <n v="0.1"/>
    <n v="21.84"/>
    <n v="44.945999999999998"/>
    <n v="21.84"/>
    <n v="23.105999999999998"/>
    <n v="0.51408356694700308"/>
  </r>
  <r>
    <n v="1992"/>
    <d v="2026-03-04T00:00:00"/>
    <n v="2026"/>
    <s v="Mar"/>
    <s v="Q1"/>
    <x v="2"/>
    <s v="Denmark"/>
    <s v="Online Store"/>
    <s v="Business"/>
    <s v="Travel"/>
    <s v="Insulated Bottle"/>
    <n v="1"/>
    <n v="35.520000000000003"/>
    <n v="0"/>
    <n v="13.21"/>
    <n v="35.520000000000003"/>
    <n v="13.21"/>
    <n v="22.310000000000002"/>
    <n v="0.62809684684684686"/>
  </r>
  <r>
    <n v="2499"/>
    <d v="2026-03-04T00:00:00"/>
    <n v="2026"/>
    <s v="Mar"/>
    <s v="Q1"/>
    <x v="3"/>
    <s v="Netherlands"/>
    <s v="Retail Partners"/>
    <s v="New"/>
    <s v="Camping"/>
    <s v="Alpine Tent 4P"/>
    <n v="2"/>
    <n v="341.1"/>
    <n v="0"/>
    <n v="200.19"/>
    <n v="682.2"/>
    <n v="400.38"/>
    <n v="281.82000000000005"/>
    <n v="0.41310466138962187"/>
  </r>
  <r>
    <n v="2698"/>
    <d v="2026-03-04T00:00:00"/>
    <n v="2026"/>
    <s v="Mar"/>
    <s v="Q1"/>
    <x v="2"/>
    <s v="Norway"/>
    <s v="Marketplace"/>
    <s v="New"/>
    <s v="Fitness"/>
    <s v="Recovery Roller"/>
    <n v="4"/>
    <n v="36.08"/>
    <n v="0"/>
    <n v="13.89"/>
    <n v="144.32"/>
    <n v="55.56"/>
    <n v="88.759999999999991"/>
    <n v="0.61502217294900219"/>
  </r>
  <r>
    <n v="4416"/>
    <d v="2026-03-04T00:00:00"/>
    <n v="2026"/>
    <s v="Mar"/>
    <s v="Q1"/>
    <x v="3"/>
    <s v="Belgium"/>
    <s v="Online Store"/>
    <s v="Business"/>
    <s v="Hiking"/>
    <s v="Summit Backpack 45L"/>
    <n v="2"/>
    <n v="151.69999999999999"/>
    <n v="0"/>
    <n v="80.44"/>
    <n v="303.39999999999998"/>
    <n v="160.88"/>
    <n v="142.51999999999998"/>
    <n v="0.46974291364535264"/>
  </r>
  <r>
    <n v="4434"/>
    <d v="2026-03-04T00:00:00"/>
    <n v="2026"/>
    <s v="Mar"/>
    <s v="Q1"/>
    <x v="1"/>
    <s v="Austria"/>
    <s v="Marketplace"/>
    <s v="New"/>
    <s v="Hiking"/>
    <s v="Summit Backpack 45L"/>
    <n v="2"/>
    <n v="151.55000000000001"/>
    <n v="0.1"/>
    <n v="80.680000000000007"/>
    <n v="272.79000000000002"/>
    <n v="161.36000000000001"/>
    <n v="111.43"/>
    <n v="0.40848271564206901"/>
  </r>
  <r>
    <n v="4992"/>
    <d v="2026-03-04T00:00:00"/>
    <n v="2026"/>
    <s v="Mar"/>
    <s v="Q1"/>
    <x v="2"/>
    <s v="Sweden"/>
    <s v="Corporate"/>
    <s v="Business"/>
    <s v="Cycling"/>
    <s v="Commuter Helmet"/>
    <n v="5"/>
    <n v="82.44"/>
    <n v="0.1"/>
    <n v="41.57"/>
    <n v="370.98"/>
    <n v="207.85"/>
    <n v="163.13000000000002"/>
    <n v="0.43972720901396306"/>
  </r>
  <r>
    <n v="388"/>
    <d v="2026-03-05T00:00:00"/>
    <n v="2026"/>
    <s v="Mar"/>
    <s v="Q1"/>
    <x v="3"/>
    <s v="United Kingdom"/>
    <s v="Online Store"/>
    <s v="Returning"/>
    <s v="Fitness"/>
    <s v="Recovery Roller"/>
    <n v="1"/>
    <n v="35.61"/>
    <n v="0.05"/>
    <n v="13.8"/>
    <n v="33.829499999999996"/>
    <n v="13.8"/>
    <n v="20.029499999999995"/>
    <n v="0.59207200815855976"/>
  </r>
  <r>
    <n v="977"/>
    <d v="2026-03-05T00:00:00"/>
    <n v="2026"/>
    <s v="Mar"/>
    <s v="Q1"/>
    <x v="0"/>
    <s v="Spain"/>
    <s v="Marketplace"/>
    <s v="New"/>
    <s v="Hiking"/>
    <s v="Summit Backpack 45L"/>
    <n v="5"/>
    <n v="156.13"/>
    <n v="0"/>
    <n v="77.03"/>
    <n v="780.65"/>
    <n v="385.15"/>
    <n v="395.5"/>
    <n v="0.50662909114199706"/>
  </r>
  <r>
    <n v="996"/>
    <d v="2026-03-05T00:00:00"/>
    <n v="2026"/>
    <s v="Mar"/>
    <s v="Q1"/>
    <x v="0"/>
    <s v="Italy"/>
    <s v="Online Store"/>
    <s v="Returning"/>
    <s v="Camping"/>
    <s v="Compact Sleeping Bag"/>
    <n v="1"/>
    <n v="124.31"/>
    <n v="0"/>
    <n v="61.16"/>
    <n v="124.31"/>
    <n v="61.16"/>
    <n v="63.150000000000006"/>
    <n v="0.50800418309066053"/>
  </r>
  <r>
    <n v="1923"/>
    <d v="2026-03-05T00:00:00"/>
    <n v="2026"/>
    <s v="Mar"/>
    <s v="Q1"/>
    <x v="1"/>
    <s v="Poland"/>
    <s v="Retail Partners"/>
    <s v="Business"/>
    <s v="Camping"/>
    <s v="Portable Camp Stove"/>
    <n v="3"/>
    <n v="82.9"/>
    <n v="0.1"/>
    <n v="38.31"/>
    <n v="223.83"/>
    <n v="114.93"/>
    <n v="108.9"/>
    <n v="0.48652995577000402"/>
  </r>
  <r>
    <n v="4904"/>
    <d v="2026-03-05T00:00:00"/>
    <n v="2026"/>
    <s v="Mar"/>
    <s v="Q1"/>
    <x v="1"/>
    <s v="Switzerland"/>
    <s v="Retail Partners"/>
    <s v="Business"/>
    <s v="Cycling"/>
    <s v="Compact Repair Kit"/>
    <n v="1"/>
    <n v="41.1"/>
    <n v="0"/>
    <n v="16.34"/>
    <n v="41.1"/>
    <n v="16.34"/>
    <n v="24.76"/>
    <n v="0.60243309002433088"/>
  </r>
  <r>
    <n v="1036"/>
    <d v="2026-03-06T00:00:00"/>
    <n v="2026"/>
    <s v="Mar"/>
    <s v="Q1"/>
    <x v="0"/>
    <s v="Spain"/>
    <s v="Online Store"/>
    <s v="Business"/>
    <s v="Cycling"/>
    <s v="Compact Repair Kit"/>
    <n v="1"/>
    <n v="40.380000000000003"/>
    <n v="0"/>
    <n v="16.41"/>
    <n v="40.380000000000003"/>
    <n v="16.41"/>
    <n v="23.970000000000002"/>
    <n v="0.59361069836552749"/>
  </r>
  <r>
    <n v="1470"/>
    <d v="2026-03-06T00:00:00"/>
    <n v="2026"/>
    <s v="Mar"/>
    <s v="Q1"/>
    <x v="2"/>
    <s v="Sweden"/>
    <s v="Online Store"/>
    <s v="Returning"/>
    <s v="Cycling"/>
    <s v="Commuter Helmet"/>
    <n v="1"/>
    <n v="80.349999999999994"/>
    <n v="0.1"/>
    <n v="42.43"/>
    <n v="72.314999999999998"/>
    <n v="42.43"/>
    <n v="29.884999999999998"/>
    <n v="0.41326142570697638"/>
  </r>
  <r>
    <n v="2907"/>
    <d v="2026-03-06T00:00:00"/>
    <n v="2026"/>
    <s v="Mar"/>
    <s v="Q1"/>
    <x v="3"/>
    <s v="France"/>
    <s v="Online Store"/>
    <s v="Returning"/>
    <s v="Cycling"/>
    <s v="Compact Repair Kit"/>
    <n v="1"/>
    <n v="40.44"/>
    <n v="0.05"/>
    <n v="16.829999999999998"/>
    <n v="38.417999999999999"/>
    <n v="16.829999999999998"/>
    <n v="21.588000000000001"/>
    <n v="0.56192409807902555"/>
  </r>
  <r>
    <n v="2997"/>
    <d v="2026-03-06T00:00:00"/>
    <n v="2026"/>
    <s v="Mar"/>
    <s v="Q1"/>
    <x v="2"/>
    <s v="Norway"/>
    <s v="Online Store"/>
    <s v="Returning"/>
    <s v="Travel"/>
    <s v="Insulated Bottle"/>
    <n v="3"/>
    <n v="35.89"/>
    <n v="0"/>
    <n v="13.25"/>
    <n v="107.67"/>
    <n v="39.75"/>
    <n v="67.92"/>
    <n v="0.63081638339370294"/>
  </r>
  <r>
    <n v="3056"/>
    <d v="2026-03-06T00:00:00"/>
    <n v="2026"/>
    <s v="Mar"/>
    <s v="Q1"/>
    <x v="1"/>
    <s v="Germany"/>
    <s v="Marketplace"/>
    <s v="Returning"/>
    <s v="Travel"/>
    <s v="Travel Backpack 35L"/>
    <n v="3"/>
    <n v="163.44999999999999"/>
    <n v="0"/>
    <n v="86.88"/>
    <n v="490.34999999999997"/>
    <n v="260.64"/>
    <n v="229.70999999999998"/>
    <n v="0.46846130315081064"/>
  </r>
  <r>
    <n v="471"/>
    <d v="2026-03-07T00:00:00"/>
    <n v="2026"/>
    <s v="Mar"/>
    <s v="Q1"/>
    <x v="1"/>
    <s v="Czechia"/>
    <s v="Retail Partners"/>
    <s v="Returning"/>
    <s v="Fitness"/>
    <s v="Resistance Band Set"/>
    <n v="2"/>
    <n v="40.020000000000003"/>
    <n v="0"/>
    <n v="14.38"/>
    <n v="80.040000000000006"/>
    <n v="28.76"/>
    <n v="51.28"/>
    <n v="0.64067966016991496"/>
  </r>
  <r>
    <n v="842"/>
    <d v="2026-03-07T00:00:00"/>
    <n v="2026"/>
    <s v="Mar"/>
    <s v="Q1"/>
    <x v="0"/>
    <s v="Italy"/>
    <s v="Online Store"/>
    <s v="New"/>
    <s v="Fitness"/>
    <s v="Resistance Band Set"/>
    <n v="1"/>
    <n v="40.01"/>
    <n v="0.05"/>
    <n v="14.35"/>
    <n v="38.009499999999996"/>
    <n v="14.35"/>
    <n v="23.659499999999994"/>
    <n v="0.62246280535129372"/>
  </r>
  <r>
    <n v="3386"/>
    <d v="2026-03-07T00:00:00"/>
    <n v="2026"/>
    <s v="Mar"/>
    <s v="Q1"/>
    <x v="1"/>
    <s v="Germany"/>
    <s v="Online Store"/>
    <s v="Returning"/>
    <s v="Hiking"/>
    <s v="Summit Backpack 45L"/>
    <n v="3"/>
    <n v="155.16"/>
    <n v="0"/>
    <n v="76.849999999999994"/>
    <n v="465.48"/>
    <n v="230.54999999999998"/>
    <n v="234.93000000000004"/>
    <n v="0.50470482083011092"/>
  </r>
  <r>
    <n v="4505"/>
    <d v="2026-03-07T00:00:00"/>
    <n v="2026"/>
    <s v="Mar"/>
    <s v="Q1"/>
    <x v="1"/>
    <s v="Poland"/>
    <s v="Marketplace"/>
    <s v="New"/>
    <s v="Fitness"/>
    <s v="Resistance Band Set"/>
    <n v="1"/>
    <n v="39.96"/>
    <n v="0"/>
    <n v="14.5"/>
    <n v="39.96"/>
    <n v="14.5"/>
    <n v="25.46"/>
    <n v="0.63713713713713716"/>
  </r>
  <r>
    <n v="1286"/>
    <d v="2026-03-08T00:00:00"/>
    <n v="2026"/>
    <s v="Mar"/>
    <s v="Q1"/>
    <x v="1"/>
    <s v="Czechia"/>
    <s v="Online Store"/>
    <s v="New"/>
    <s v="Hiking"/>
    <s v="Trail Boots"/>
    <n v="1"/>
    <n v="146.6"/>
    <n v="0"/>
    <n v="78.92"/>
    <n v="146.6"/>
    <n v="78.92"/>
    <n v="67.679999999999993"/>
    <n v="0.46166439290586625"/>
  </r>
  <r>
    <n v="2653"/>
    <d v="2026-03-08T00:00:00"/>
    <n v="2026"/>
    <s v="Mar"/>
    <s v="Q1"/>
    <x v="1"/>
    <s v="Poland"/>
    <s v="Retail Partners"/>
    <s v="Returning"/>
    <s v="Hiking"/>
    <s v="Hiking Daypack 20L"/>
    <n v="1"/>
    <n v="94.38"/>
    <n v="0"/>
    <n v="44.78"/>
    <n v="94.38"/>
    <n v="44.78"/>
    <n v="49.599999999999994"/>
    <n v="0.52553507098961638"/>
  </r>
  <r>
    <n v="4465"/>
    <d v="2026-03-08T00:00:00"/>
    <n v="2026"/>
    <s v="Mar"/>
    <s v="Q1"/>
    <x v="1"/>
    <s v="Germany"/>
    <s v="Retail Partners"/>
    <s v="Returning"/>
    <s v="Fitness"/>
    <s v="Weighted Vest"/>
    <n v="1"/>
    <n v="121.77"/>
    <n v="0"/>
    <n v="67.52"/>
    <n v="121.77"/>
    <n v="67.52"/>
    <n v="54.25"/>
    <n v="0.44551203087788455"/>
  </r>
  <r>
    <n v="4576"/>
    <d v="2026-03-08T00:00:00"/>
    <n v="2026"/>
    <s v="Mar"/>
    <s v="Q1"/>
    <x v="3"/>
    <s v="United Kingdom"/>
    <s v="Marketplace"/>
    <s v="Returning"/>
    <s v="Camping"/>
    <s v="Compact Sleeping Bag"/>
    <n v="5"/>
    <n v="123.29"/>
    <n v="0"/>
    <n v="61.34"/>
    <n v="616.45000000000005"/>
    <n v="306.70000000000005"/>
    <n v="309.75"/>
    <n v="0.50247384216075919"/>
  </r>
  <r>
    <n v="718"/>
    <d v="2026-03-09T00:00:00"/>
    <n v="2026"/>
    <s v="Mar"/>
    <s v="Q1"/>
    <x v="1"/>
    <s v="Germany"/>
    <s v="Online Store"/>
    <s v="New"/>
    <s v="Fitness"/>
    <s v="Resistance Band Set"/>
    <n v="1"/>
    <n v="41.15"/>
    <n v="0.05"/>
    <n v="14.4"/>
    <n v="39.092499999999994"/>
    <n v="14.4"/>
    <n v="24.692499999999995"/>
    <n v="0.63164289825414077"/>
  </r>
  <r>
    <n v="1527"/>
    <d v="2026-03-09T00:00:00"/>
    <n v="2026"/>
    <s v="Mar"/>
    <s v="Q1"/>
    <x v="3"/>
    <s v="Belgium"/>
    <s v="Marketplace"/>
    <s v="New"/>
    <s v="Travel"/>
    <s v="Insulated Bottle"/>
    <n v="4"/>
    <n v="35.42"/>
    <n v="0"/>
    <n v="13.31"/>
    <n v="141.68"/>
    <n v="53.24"/>
    <n v="88.44"/>
    <n v="0.62422360248447195"/>
  </r>
  <r>
    <n v="1797"/>
    <d v="2026-03-09T00:00:00"/>
    <n v="2026"/>
    <s v="Mar"/>
    <s v="Q1"/>
    <x v="1"/>
    <s v="Germany"/>
    <s v="Online Store"/>
    <s v="Business"/>
    <s v="Cycling"/>
    <s v="Cycling Pack 12L"/>
    <n v="1"/>
    <n v="103.74"/>
    <n v="0.1"/>
    <n v="51.32"/>
    <n v="93.366"/>
    <n v="51.32"/>
    <n v="42.045999999999999"/>
    <n v="0.45033523980892404"/>
  </r>
  <r>
    <n v="2917"/>
    <d v="2026-03-09T00:00:00"/>
    <n v="2026"/>
    <s v="Mar"/>
    <s v="Q1"/>
    <x v="2"/>
    <s v="Norway"/>
    <s v="Marketplace"/>
    <s v="Business"/>
    <s v="Travel"/>
    <s v="Travel Backpack 35L"/>
    <n v="2"/>
    <n v="165.49"/>
    <n v="0.05"/>
    <n v="89.82"/>
    <n v="314.43099999999998"/>
    <n v="179.64"/>
    <n v="134.791"/>
    <n v="0.4286822864157796"/>
  </r>
  <r>
    <n v="4095"/>
    <d v="2026-03-09T00:00:00"/>
    <n v="2026"/>
    <s v="Mar"/>
    <s v="Q1"/>
    <x v="1"/>
    <s v="Austria"/>
    <s v="Marketplace"/>
    <s v="New"/>
    <s v="Hiking"/>
    <s v="Trekking Poles"/>
    <n v="1"/>
    <n v="72.87"/>
    <n v="0.05"/>
    <n v="32"/>
    <n v="69.226500000000001"/>
    <n v="32"/>
    <n v="37.226500000000001"/>
    <n v="0.53774927231623726"/>
  </r>
  <r>
    <n v="5050"/>
    <d v="2026-03-09T00:00:00"/>
    <n v="2026"/>
    <s v="Mar"/>
    <s v="Q1"/>
    <x v="3"/>
    <s v="France"/>
    <s v="Retail Partners"/>
    <s v="Returning"/>
    <s v="Travel"/>
    <s v="Travel Backpack 35L"/>
    <n v="1"/>
    <n v="161.04"/>
    <n v="0"/>
    <n v="85.83"/>
    <n v="161.04"/>
    <n v="85.83"/>
    <n v="75.209999999999994"/>
    <n v="0.46702682563338299"/>
  </r>
  <r>
    <n v="709"/>
    <d v="2026-03-10T00:00:00"/>
    <n v="2026"/>
    <s v="Mar"/>
    <s v="Q1"/>
    <x v="0"/>
    <s v="Spain"/>
    <s v="Online Store"/>
    <s v="New"/>
    <s v="Travel"/>
    <s v="Carry-On Duffel"/>
    <n v="3"/>
    <n v="130.6"/>
    <n v="0.05"/>
    <n v="65.62"/>
    <n v="372.20999999999992"/>
    <n v="196.86"/>
    <n v="175.34999999999991"/>
    <n v="0.47110502135891014"/>
  </r>
  <r>
    <n v="1073"/>
    <d v="2026-03-10T00:00:00"/>
    <n v="2026"/>
    <s v="Mar"/>
    <s v="Q1"/>
    <x v="2"/>
    <s v="Finland"/>
    <s v="Marketplace"/>
    <s v="Returning"/>
    <s v="Cycling"/>
    <s v="Commuter Helmet"/>
    <n v="2"/>
    <n v="81.290000000000006"/>
    <n v="0"/>
    <n v="43.9"/>
    <n v="162.58000000000001"/>
    <n v="87.8"/>
    <n v="74.780000000000015"/>
    <n v="0.45995817443720022"/>
  </r>
  <r>
    <n v="2623"/>
    <d v="2026-03-10T00:00:00"/>
    <n v="2026"/>
    <s v="Mar"/>
    <s v="Q1"/>
    <x v="1"/>
    <s v="Germany"/>
    <s v="Marketplace"/>
    <s v="New"/>
    <s v="Cycling"/>
    <s v="Cycling Pack 12L"/>
    <n v="2"/>
    <n v="103.33"/>
    <n v="0.05"/>
    <n v="51.58"/>
    <n v="196.327"/>
    <n v="103.16"/>
    <n v="93.167000000000002"/>
    <n v="0.47455011282197557"/>
  </r>
  <r>
    <n v="2625"/>
    <d v="2026-03-10T00:00:00"/>
    <n v="2026"/>
    <s v="Mar"/>
    <s v="Q1"/>
    <x v="3"/>
    <s v="Netherlands"/>
    <s v="Retail Partners"/>
    <s v="Business"/>
    <s v="Fitness"/>
    <s v="Training Mat"/>
    <n v="2"/>
    <n v="51.14"/>
    <n v="0"/>
    <n v="21.58"/>
    <n v="102.28"/>
    <n v="43.16"/>
    <n v="59.120000000000005"/>
    <n v="0.57802111849824012"/>
  </r>
  <r>
    <n v="3304"/>
    <d v="2026-03-10T00:00:00"/>
    <n v="2026"/>
    <s v="Mar"/>
    <s v="Q1"/>
    <x v="1"/>
    <s v="Germany"/>
    <s v="Marketplace"/>
    <s v="Returning"/>
    <s v="Cycling"/>
    <s v="Trail Bike Light"/>
    <n v="2"/>
    <n v="49.7"/>
    <n v="0"/>
    <n v="23.14"/>
    <n v="99.4"/>
    <n v="46.28"/>
    <n v="53.120000000000005"/>
    <n v="0.53440643863179071"/>
  </r>
  <r>
    <n v="4876"/>
    <d v="2026-03-10T00:00:00"/>
    <n v="2026"/>
    <s v="Mar"/>
    <s v="Q1"/>
    <x v="3"/>
    <s v="Belgium"/>
    <s v="Online Store"/>
    <s v="Returning"/>
    <s v="Cycling"/>
    <s v="Compact Repair Kit"/>
    <n v="1"/>
    <n v="39.659999999999997"/>
    <n v="0.05"/>
    <n v="16.93"/>
    <n v="37.676999999999992"/>
    <n v="16.93"/>
    <n v="20.746999999999993"/>
    <n v="0.5506542452955383"/>
  </r>
  <r>
    <n v="83"/>
    <d v="2026-03-11T00:00:00"/>
    <n v="2026"/>
    <s v="Mar"/>
    <s v="Q1"/>
    <x v="1"/>
    <s v="Germany"/>
    <s v="Corporate"/>
    <s v="Business"/>
    <s v="Fitness"/>
    <s v="Training Mat"/>
    <n v="4"/>
    <n v="50.65"/>
    <n v="0.15"/>
    <n v="22"/>
    <n v="172.20999999999998"/>
    <n v="88"/>
    <n v="84.20999999999998"/>
    <n v="0.48899599326403803"/>
  </r>
  <r>
    <n v="863"/>
    <d v="2026-03-11T00:00:00"/>
    <n v="2026"/>
    <s v="Mar"/>
    <s v="Q1"/>
    <x v="2"/>
    <s v="Sweden"/>
    <s v="Marketplace"/>
    <s v="Returning"/>
    <s v="Fitness"/>
    <s v="Training Mat"/>
    <n v="2"/>
    <n v="50.72"/>
    <n v="0"/>
    <n v="21.88"/>
    <n v="101.44"/>
    <n v="43.76"/>
    <n v="57.68"/>
    <n v="0.56861198738170349"/>
  </r>
  <r>
    <n v="2323"/>
    <d v="2026-03-11T00:00:00"/>
    <n v="2026"/>
    <s v="Mar"/>
    <s v="Q1"/>
    <x v="1"/>
    <s v="Germany"/>
    <s v="Retail Partners"/>
    <s v="New"/>
    <s v="Travel"/>
    <s v="Insulated Bottle"/>
    <n v="2"/>
    <n v="36.08"/>
    <n v="0.05"/>
    <n v="13.19"/>
    <n v="68.551999999999992"/>
    <n v="26.38"/>
    <n v="42.171999999999997"/>
    <n v="0.61518263507993931"/>
  </r>
  <r>
    <n v="3064"/>
    <d v="2026-03-11T00:00:00"/>
    <n v="2026"/>
    <s v="Mar"/>
    <s v="Q1"/>
    <x v="3"/>
    <s v="United Kingdom"/>
    <s v="Online Store"/>
    <s v="Returning"/>
    <s v="Camping"/>
    <s v="Compact Sleeping Bag"/>
    <n v="6"/>
    <n v="124.04"/>
    <n v="0.05"/>
    <n v="61.17"/>
    <n v="707.02800000000002"/>
    <n v="367.02"/>
    <n v="340.00800000000004"/>
    <n v="0.48089750335205966"/>
  </r>
  <r>
    <n v="4995"/>
    <d v="2026-03-11T00:00:00"/>
    <n v="2026"/>
    <s v="Mar"/>
    <s v="Q1"/>
    <x v="1"/>
    <s v="Germany"/>
    <s v="Marketplace"/>
    <s v="New"/>
    <s v="Hiking"/>
    <s v="Hiking Daypack 20L"/>
    <n v="3"/>
    <n v="90.31"/>
    <n v="0"/>
    <n v="44.58"/>
    <n v="270.93"/>
    <n v="133.74"/>
    <n v="137.19"/>
    <n v="0.50636695825489975"/>
  </r>
  <r>
    <n v="46"/>
    <d v="2026-03-12T00:00:00"/>
    <n v="2026"/>
    <s v="Mar"/>
    <s v="Q1"/>
    <x v="3"/>
    <s v="Netherlands"/>
    <s v="Online Store"/>
    <s v="Returning"/>
    <s v="Hiking"/>
    <s v="Trekking Poles"/>
    <n v="4"/>
    <n v="72.63"/>
    <n v="0.1"/>
    <n v="31.45"/>
    <n v="261.46800000000002"/>
    <n v="125.8"/>
    <n v="135.66800000000001"/>
    <n v="0.51887037801948999"/>
  </r>
  <r>
    <n v="443"/>
    <d v="2026-03-12T00:00:00"/>
    <n v="2026"/>
    <s v="Mar"/>
    <s v="Q1"/>
    <x v="1"/>
    <s v="Poland"/>
    <s v="Online Store"/>
    <s v="Returning"/>
    <s v="Fitness"/>
    <s v="Resistance Band Set"/>
    <n v="3"/>
    <n v="39.9"/>
    <n v="0"/>
    <n v="14.49"/>
    <n v="119.69999999999999"/>
    <n v="43.47"/>
    <n v="76.22999999999999"/>
    <n v="0.63684210526315788"/>
  </r>
  <r>
    <n v="759"/>
    <d v="2026-03-12T00:00:00"/>
    <n v="2026"/>
    <s v="Mar"/>
    <s v="Q1"/>
    <x v="1"/>
    <s v="Germany"/>
    <s v="Online Store"/>
    <s v="New"/>
    <s v="Fitness"/>
    <s v="Training Mat"/>
    <n v="1"/>
    <n v="49.79"/>
    <n v="0.1"/>
    <n v="22.29"/>
    <n v="44.811"/>
    <n v="22.29"/>
    <n v="22.521000000000001"/>
    <n v="0.5025774921336279"/>
  </r>
  <r>
    <n v="1097"/>
    <d v="2026-03-12T00:00:00"/>
    <n v="2026"/>
    <s v="Mar"/>
    <s v="Q1"/>
    <x v="2"/>
    <s v="Sweden"/>
    <s v="Marketplace"/>
    <s v="New"/>
    <s v="Cycling"/>
    <s v="Compact Repair Kit"/>
    <n v="1"/>
    <n v="41.24"/>
    <n v="0.05"/>
    <n v="16.64"/>
    <n v="39.177999999999997"/>
    <n v="16.64"/>
    <n v="22.537999999999997"/>
    <n v="0.57527183623462141"/>
  </r>
  <r>
    <n v="2152"/>
    <d v="2026-03-12T00:00:00"/>
    <n v="2026"/>
    <s v="Mar"/>
    <s v="Q1"/>
    <x v="0"/>
    <s v="Portugal"/>
    <s v="Online Store"/>
    <s v="New"/>
    <s v="Hiking"/>
    <s v="Trail Boots"/>
    <n v="1"/>
    <n v="142.88999999999999"/>
    <n v="0"/>
    <n v="81.099999999999994"/>
    <n v="142.88999999999999"/>
    <n v="81.099999999999994"/>
    <n v="61.789999999999992"/>
    <n v="0.43243054097557559"/>
  </r>
  <r>
    <n v="2512"/>
    <d v="2026-03-12T00:00:00"/>
    <n v="2026"/>
    <s v="Mar"/>
    <s v="Q1"/>
    <x v="1"/>
    <s v="Czechia"/>
    <s v="Online Store"/>
    <s v="New"/>
    <s v="Camping"/>
    <s v="Trail Tent 2P"/>
    <n v="2"/>
    <n v="192.76"/>
    <n v="0"/>
    <n v="103.08"/>
    <n v="385.52"/>
    <n v="206.16"/>
    <n v="179.35999999999999"/>
    <n v="0.46524175140070551"/>
  </r>
  <r>
    <n v="2578"/>
    <d v="2026-03-12T00:00:00"/>
    <n v="2026"/>
    <s v="Mar"/>
    <s v="Q1"/>
    <x v="2"/>
    <s v="Denmark"/>
    <s v="Online Store"/>
    <s v="New"/>
    <s v="Travel"/>
    <s v="Travel Backpack 35L"/>
    <n v="1"/>
    <n v="165.72"/>
    <n v="0"/>
    <n v="89.31"/>
    <n v="165.72"/>
    <n v="89.31"/>
    <n v="76.41"/>
    <n v="0.46107892831281677"/>
  </r>
  <r>
    <n v="3302"/>
    <d v="2026-03-12T00:00:00"/>
    <n v="2026"/>
    <s v="Mar"/>
    <s v="Q1"/>
    <x v="3"/>
    <s v="Netherlands"/>
    <s v="Retail Partners"/>
    <s v="Business"/>
    <s v="Travel"/>
    <s v="Travel Backpack 35L"/>
    <n v="2"/>
    <n v="164.33"/>
    <n v="0"/>
    <n v="86.07"/>
    <n v="328.66"/>
    <n v="172.14"/>
    <n v="156.52000000000004"/>
    <n v="0.47623684050386428"/>
  </r>
  <r>
    <n v="3752"/>
    <d v="2026-03-12T00:00:00"/>
    <n v="2026"/>
    <s v="Mar"/>
    <s v="Q1"/>
    <x v="3"/>
    <s v="United Kingdom"/>
    <s v="Corporate"/>
    <s v="Business"/>
    <s v="Travel"/>
    <s v="Packing Cube Set"/>
    <n v="3"/>
    <n v="45.8"/>
    <n v="0.15"/>
    <n v="18.47"/>
    <n v="116.78999999999998"/>
    <n v="55.41"/>
    <n v="61.379999999999981"/>
    <n v="0.52555869509375797"/>
  </r>
  <r>
    <n v="4839"/>
    <d v="2026-03-12T00:00:00"/>
    <n v="2026"/>
    <s v="Mar"/>
    <s v="Q1"/>
    <x v="1"/>
    <s v="Czechia"/>
    <s v="Online Store"/>
    <s v="New"/>
    <s v="Cycling"/>
    <s v="Cycling Pack 12L"/>
    <n v="2"/>
    <n v="103.08"/>
    <n v="0.05"/>
    <n v="49.27"/>
    <n v="195.85199999999998"/>
    <n v="98.54"/>
    <n v="97.311999999999969"/>
    <n v="0.49686497967853266"/>
  </r>
  <r>
    <n v="264"/>
    <d v="2026-03-13T00:00:00"/>
    <n v="2026"/>
    <s v="Mar"/>
    <s v="Q1"/>
    <x v="0"/>
    <s v="Spain"/>
    <s v="Online Store"/>
    <s v="Business"/>
    <s v="Travel"/>
    <s v="Packing Cube Set"/>
    <n v="4"/>
    <n v="47.33"/>
    <n v="0"/>
    <n v="18.739999999999998"/>
    <n v="189.32"/>
    <n v="74.959999999999994"/>
    <n v="114.36"/>
    <n v="0.60405662370589475"/>
  </r>
  <r>
    <n v="2498"/>
    <d v="2026-03-13T00:00:00"/>
    <n v="2026"/>
    <s v="Mar"/>
    <s v="Q1"/>
    <x v="2"/>
    <s v="Ireland"/>
    <s v="Retail Partners"/>
    <s v="New"/>
    <s v="Cycling"/>
    <s v="Trail Bike Light"/>
    <n v="1"/>
    <n v="50.04"/>
    <n v="0"/>
    <n v="22.64"/>
    <n v="50.04"/>
    <n v="22.64"/>
    <n v="27.4"/>
    <n v="0.54756195043964828"/>
  </r>
  <r>
    <n v="3929"/>
    <d v="2026-03-13T00:00:00"/>
    <n v="2026"/>
    <s v="Mar"/>
    <s v="Q1"/>
    <x v="3"/>
    <s v="France"/>
    <s v="Online Store"/>
    <s v="New"/>
    <s v="Fitness"/>
    <s v="Weighted Vest"/>
    <n v="1"/>
    <n v="125.69"/>
    <n v="0"/>
    <n v="67.150000000000006"/>
    <n v="125.69"/>
    <n v="67.150000000000006"/>
    <n v="58.539999999999992"/>
    <n v="0.465749065160315"/>
  </r>
  <r>
    <n v="4195"/>
    <d v="2026-03-13T00:00:00"/>
    <n v="2026"/>
    <s v="Mar"/>
    <s v="Q1"/>
    <x v="3"/>
    <s v="France"/>
    <s v="Marketplace"/>
    <s v="New"/>
    <s v="Hiking"/>
    <s v="Trail Boots"/>
    <n v="2"/>
    <n v="142.72999999999999"/>
    <n v="0.1"/>
    <n v="77.28"/>
    <n v="256.91399999999999"/>
    <n v="154.56"/>
    <n v="102.35399999999998"/>
    <n v="0.39839790747098247"/>
  </r>
  <r>
    <n v="4684"/>
    <d v="2026-03-13T00:00:00"/>
    <n v="2026"/>
    <s v="Mar"/>
    <s v="Q1"/>
    <x v="1"/>
    <s v="Germany"/>
    <s v="Online Store"/>
    <s v="Returning"/>
    <s v="Fitness"/>
    <s v="Weighted Vest"/>
    <n v="4"/>
    <n v="124.36"/>
    <n v="0"/>
    <n v="68.790000000000006"/>
    <n v="497.44"/>
    <n v="275.16000000000003"/>
    <n v="222.27999999999997"/>
    <n v="0.44684786104856861"/>
  </r>
  <r>
    <n v="313"/>
    <d v="2026-03-14T00:00:00"/>
    <n v="2026"/>
    <s v="Mar"/>
    <s v="Q1"/>
    <x v="3"/>
    <s v="United Kingdom"/>
    <s v="Online Store"/>
    <s v="New"/>
    <s v="Cycling"/>
    <s v="Compact Repair Kit"/>
    <n v="4"/>
    <n v="40.42"/>
    <n v="0.1"/>
    <n v="16.25"/>
    <n v="145.512"/>
    <n v="65"/>
    <n v="80.512"/>
    <n v="0.5533014459288581"/>
  </r>
  <r>
    <n v="1056"/>
    <d v="2026-03-14T00:00:00"/>
    <n v="2026"/>
    <s v="Mar"/>
    <s v="Q1"/>
    <x v="0"/>
    <s v="Italy"/>
    <s v="Online Store"/>
    <s v="Returning"/>
    <s v="Camping"/>
    <s v="Trail Tent 2P"/>
    <n v="1"/>
    <n v="192.86"/>
    <n v="0"/>
    <n v="101.13"/>
    <n v="192.86"/>
    <n v="101.13"/>
    <n v="91.730000000000018"/>
    <n v="0.475629990666805"/>
  </r>
  <r>
    <n v="2189"/>
    <d v="2026-03-14T00:00:00"/>
    <n v="2026"/>
    <s v="Mar"/>
    <s v="Q1"/>
    <x v="3"/>
    <s v="Belgium"/>
    <s v="Marketplace"/>
    <s v="New"/>
    <s v="Hiking"/>
    <s v="Trekking Poles"/>
    <n v="2"/>
    <n v="72.34"/>
    <n v="0"/>
    <n v="33.29"/>
    <n v="144.68"/>
    <n v="66.58"/>
    <n v="78.100000000000009"/>
    <n v="0.53981199889411113"/>
  </r>
  <r>
    <n v="2617"/>
    <d v="2026-03-14T00:00:00"/>
    <n v="2026"/>
    <s v="Mar"/>
    <s v="Q1"/>
    <x v="3"/>
    <s v="France"/>
    <s v="Online Store"/>
    <s v="New"/>
    <s v="Travel"/>
    <s v="Insulated Bottle"/>
    <n v="2"/>
    <n v="35.409999999999997"/>
    <n v="0"/>
    <n v="13.89"/>
    <n v="70.819999999999993"/>
    <n v="27.78"/>
    <n v="43.039999999999992"/>
    <n v="0.60773792713922614"/>
  </r>
  <r>
    <n v="2901"/>
    <d v="2026-03-14T00:00:00"/>
    <n v="2026"/>
    <s v="Mar"/>
    <s v="Q1"/>
    <x v="3"/>
    <s v="United Kingdom"/>
    <s v="Corporate"/>
    <s v="Business"/>
    <s v="Cycling"/>
    <s v="Cycling Pack 12L"/>
    <n v="12"/>
    <n v="102.25"/>
    <n v="0.1"/>
    <n v="51.07"/>
    <n v="1104.3"/>
    <n v="612.84"/>
    <n v="491.45999999999992"/>
    <n v="0.44504210812279266"/>
  </r>
  <r>
    <n v="2952"/>
    <d v="2026-03-14T00:00:00"/>
    <n v="2026"/>
    <s v="Mar"/>
    <s v="Q1"/>
    <x v="1"/>
    <s v="Czechia"/>
    <s v="Online Store"/>
    <s v="New"/>
    <s v="Cycling"/>
    <s v="Trail Bike Light"/>
    <n v="1"/>
    <n v="51.86"/>
    <n v="0.1"/>
    <n v="22.34"/>
    <n v="46.673999999999999"/>
    <n v="22.34"/>
    <n v="24.334"/>
    <n v="0.52136092899687192"/>
  </r>
  <r>
    <n v="3421"/>
    <d v="2026-03-14T00:00:00"/>
    <n v="2026"/>
    <s v="Mar"/>
    <s v="Q1"/>
    <x v="3"/>
    <s v="United Kingdom"/>
    <s v="Online Store"/>
    <s v="Returning"/>
    <s v="Travel"/>
    <s v="Insulated Bottle"/>
    <n v="1"/>
    <n v="36.520000000000003"/>
    <n v="0.05"/>
    <n v="13.23"/>
    <n v="34.694000000000003"/>
    <n v="13.23"/>
    <n v="21.464000000000002"/>
    <n v="0.61866605176687617"/>
  </r>
  <r>
    <n v="3536"/>
    <d v="2026-03-14T00:00:00"/>
    <n v="2026"/>
    <s v="Mar"/>
    <s v="Q1"/>
    <x v="2"/>
    <s v="Finland"/>
    <s v="Online Store"/>
    <s v="New"/>
    <s v="Hiking"/>
    <s v="Summit Backpack 45L"/>
    <n v="2"/>
    <n v="153.66"/>
    <n v="0.1"/>
    <n v="78.430000000000007"/>
    <n v="276.58800000000002"/>
    <n v="156.86000000000001"/>
    <n v="119.72800000000001"/>
    <n v="0.43287488972768162"/>
  </r>
  <r>
    <n v="3878"/>
    <d v="2026-03-14T00:00:00"/>
    <n v="2026"/>
    <s v="Mar"/>
    <s v="Q1"/>
    <x v="1"/>
    <s v="Poland"/>
    <s v="Marketplace"/>
    <s v="Returning"/>
    <s v="Fitness"/>
    <s v="Resistance Band Set"/>
    <n v="1"/>
    <n v="41.05"/>
    <n v="0.1"/>
    <n v="14.94"/>
    <n v="36.945"/>
    <n v="14.94"/>
    <n v="22.005000000000003"/>
    <n v="0.59561510353227776"/>
  </r>
  <r>
    <n v="2027"/>
    <d v="2026-03-15T00:00:00"/>
    <n v="2026"/>
    <s v="Mar"/>
    <s v="Q1"/>
    <x v="2"/>
    <s v="Sweden"/>
    <s v="Online Store"/>
    <s v="Returning"/>
    <s v="Travel"/>
    <s v="Carry-On Duffel"/>
    <n v="4"/>
    <n v="136.21"/>
    <n v="0.05"/>
    <n v="68.55"/>
    <n v="517.59799999999996"/>
    <n v="274.2"/>
    <n v="243.39799999999997"/>
    <n v="0.4702452482428448"/>
  </r>
  <r>
    <n v="3280"/>
    <d v="2026-03-15T00:00:00"/>
    <n v="2026"/>
    <s v="Mar"/>
    <s v="Q1"/>
    <x v="3"/>
    <s v="Belgium"/>
    <s v="Online Store"/>
    <s v="Returning"/>
    <s v="Travel"/>
    <s v="Packing Cube Set"/>
    <n v="3"/>
    <n v="46.68"/>
    <n v="0"/>
    <n v="18.760000000000002"/>
    <n v="140.04"/>
    <n v="56.28"/>
    <n v="83.759999999999991"/>
    <n v="0.59811482433590402"/>
  </r>
  <r>
    <n v="5149"/>
    <d v="2026-03-15T00:00:00"/>
    <n v="2026"/>
    <s v="Mar"/>
    <s v="Q1"/>
    <x v="1"/>
    <s v="Germany"/>
    <s v="Retail Partners"/>
    <s v="New"/>
    <s v="Travel"/>
    <s v="Insulated Bottle"/>
    <n v="1"/>
    <n v="35.340000000000003"/>
    <n v="0.05"/>
    <n v="13.37"/>
    <n v="33.573"/>
    <n v="13.37"/>
    <n v="20.203000000000003"/>
    <n v="0.60176332171685587"/>
  </r>
  <r>
    <n v="412"/>
    <d v="2026-03-16T00:00:00"/>
    <n v="2026"/>
    <s v="Mar"/>
    <s v="Q1"/>
    <x v="3"/>
    <s v="Netherlands"/>
    <s v="Retail Partners"/>
    <s v="Returning"/>
    <s v="Fitness"/>
    <s v="Resistance Band Set"/>
    <n v="2"/>
    <n v="40.19"/>
    <n v="0"/>
    <n v="14.92"/>
    <n v="80.38"/>
    <n v="29.84"/>
    <n v="50.539999999999992"/>
    <n v="0.62876337397362525"/>
  </r>
  <r>
    <n v="1161"/>
    <d v="2026-03-16T00:00:00"/>
    <n v="2026"/>
    <s v="Mar"/>
    <s v="Q1"/>
    <x v="1"/>
    <s v="Germany"/>
    <s v="Online Store"/>
    <s v="New"/>
    <s v="Cycling"/>
    <s v="Cycling Pack 12L"/>
    <n v="2"/>
    <n v="101.73"/>
    <n v="0.05"/>
    <n v="51.56"/>
    <n v="193.28700000000001"/>
    <n v="103.12"/>
    <n v="90.167000000000002"/>
    <n v="0.46649283190281809"/>
  </r>
  <r>
    <n v="1320"/>
    <d v="2026-03-16T00:00:00"/>
    <n v="2026"/>
    <s v="Mar"/>
    <s v="Q1"/>
    <x v="2"/>
    <s v="Ireland"/>
    <s v="Retail Partners"/>
    <s v="Business"/>
    <s v="Camping"/>
    <s v="Trail Tent 2P"/>
    <n v="1"/>
    <n v="200.05"/>
    <n v="0"/>
    <n v="102.69"/>
    <n v="200.05"/>
    <n v="102.69"/>
    <n v="97.360000000000014"/>
    <n v="0.48667833041739567"/>
  </r>
  <r>
    <n v="2528"/>
    <d v="2026-03-16T00:00:00"/>
    <n v="2026"/>
    <s v="Mar"/>
    <s v="Q1"/>
    <x v="3"/>
    <s v="Netherlands"/>
    <s v="Online Store"/>
    <s v="New"/>
    <s v="Hiking"/>
    <s v="Hiking Daypack 20L"/>
    <n v="1"/>
    <n v="90.06"/>
    <n v="0"/>
    <n v="44.49"/>
    <n v="90.06"/>
    <n v="44.49"/>
    <n v="45.57"/>
    <n v="0.50599600266489009"/>
  </r>
  <r>
    <n v="2956"/>
    <d v="2026-03-16T00:00:00"/>
    <n v="2026"/>
    <s v="Mar"/>
    <s v="Q1"/>
    <x v="1"/>
    <s v="Switzerland"/>
    <s v="Online Store"/>
    <s v="New"/>
    <s v="Travel"/>
    <s v="Insulated Bottle"/>
    <n v="1"/>
    <n v="37.119999999999997"/>
    <n v="0.1"/>
    <n v="13.39"/>
    <n v="33.408000000000001"/>
    <n v="13.39"/>
    <n v="20.018000000000001"/>
    <n v="0.59919779693486586"/>
  </r>
  <r>
    <n v="2973"/>
    <d v="2026-03-16T00:00:00"/>
    <n v="2026"/>
    <s v="Mar"/>
    <s v="Q1"/>
    <x v="0"/>
    <s v="Spain"/>
    <s v="Retail Partners"/>
    <s v="Returning"/>
    <s v="Hiking"/>
    <s v="Summit Backpack 45L"/>
    <n v="2"/>
    <n v="156.09"/>
    <n v="0.1"/>
    <n v="79.72"/>
    <n v="280.96199999999999"/>
    <n v="159.44"/>
    <n v="121.52199999999999"/>
    <n v="0.43252112385304775"/>
  </r>
  <r>
    <n v="3358"/>
    <d v="2026-03-16T00:00:00"/>
    <n v="2026"/>
    <s v="Mar"/>
    <s v="Q1"/>
    <x v="0"/>
    <s v="Spain"/>
    <s v="Corporate"/>
    <s v="Business"/>
    <s v="Fitness"/>
    <s v="Recovery Roller"/>
    <n v="12"/>
    <n v="36.44"/>
    <n v="0.05"/>
    <n v="13.65"/>
    <n v="415.41599999999994"/>
    <n v="163.80000000000001"/>
    <n v="251.61599999999993"/>
    <n v="0.60569645848980291"/>
  </r>
  <r>
    <n v="164"/>
    <d v="2026-03-17T00:00:00"/>
    <n v="2026"/>
    <s v="Mar"/>
    <s v="Q1"/>
    <x v="0"/>
    <s v="Italy"/>
    <s v="Marketplace"/>
    <s v="Business"/>
    <s v="Camping"/>
    <s v="Compact Sleeping Bag"/>
    <n v="5"/>
    <n v="123.95"/>
    <n v="0.05"/>
    <n v="59.23"/>
    <n v="588.76249999999993"/>
    <n v="296.14999999999998"/>
    <n v="292.61249999999995"/>
    <n v="0.49699581749856692"/>
  </r>
  <r>
    <n v="995"/>
    <d v="2026-03-17T00:00:00"/>
    <n v="2026"/>
    <s v="Mar"/>
    <s v="Q1"/>
    <x v="2"/>
    <s v="Norway"/>
    <s v="Marketplace"/>
    <s v="Business"/>
    <s v="Camping"/>
    <s v="Trail Tent 2P"/>
    <n v="1"/>
    <n v="192.84"/>
    <n v="0.15"/>
    <n v="101.42"/>
    <n v="163.91399999999999"/>
    <n v="101.42"/>
    <n v="62.493999999999986"/>
    <n v="0.38126090510877647"/>
  </r>
  <r>
    <n v="4912"/>
    <d v="2026-03-17T00:00:00"/>
    <n v="2026"/>
    <s v="Mar"/>
    <s v="Q1"/>
    <x v="1"/>
    <s v="Switzerland"/>
    <s v="Online Store"/>
    <s v="New"/>
    <s v="Hiking"/>
    <s v="Summit Backpack 45L"/>
    <n v="1"/>
    <n v="152.57"/>
    <n v="0.1"/>
    <n v="80.319999999999993"/>
    <n v="137.31299999999999"/>
    <n v="80.319999999999993"/>
    <n v="56.992999999999995"/>
    <n v="0.41505902572953762"/>
  </r>
  <r>
    <n v="29"/>
    <d v="2026-03-18T00:00:00"/>
    <n v="2026"/>
    <s v="Mar"/>
    <s v="Q1"/>
    <x v="3"/>
    <s v="Belgium"/>
    <s v="Online Store"/>
    <s v="Business"/>
    <s v="Travel"/>
    <s v="Carry-On Duffel"/>
    <n v="2"/>
    <n v="130.4"/>
    <n v="0"/>
    <n v="67.599999999999994"/>
    <n v="260.8"/>
    <n v="135.19999999999999"/>
    <n v="125.60000000000002"/>
    <n v="0.48159509202453993"/>
  </r>
  <r>
    <n v="891"/>
    <d v="2026-03-18T00:00:00"/>
    <n v="2026"/>
    <s v="Mar"/>
    <s v="Q1"/>
    <x v="2"/>
    <s v="Ireland"/>
    <s v="Online Store"/>
    <s v="New"/>
    <s v="Hiking"/>
    <s v="Hiking Daypack 20L"/>
    <n v="2"/>
    <n v="94.25"/>
    <n v="0.1"/>
    <n v="44.99"/>
    <n v="169.65"/>
    <n v="89.98"/>
    <n v="79.67"/>
    <n v="0.46961391099322131"/>
  </r>
  <r>
    <n v="1143"/>
    <d v="2026-03-18T00:00:00"/>
    <n v="2026"/>
    <s v="Mar"/>
    <s v="Q1"/>
    <x v="1"/>
    <s v="Germany"/>
    <s v="Online Store"/>
    <s v="Business"/>
    <s v="Camping"/>
    <s v="Compact Sleeping Bag"/>
    <n v="5"/>
    <n v="125.91"/>
    <n v="0"/>
    <n v="59.36"/>
    <n v="629.54999999999995"/>
    <n v="296.8"/>
    <n v="332.74999999999994"/>
    <n v="0.52855214041775866"/>
  </r>
  <r>
    <n v="2478"/>
    <d v="2026-03-18T00:00:00"/>
    <n v="2026"/>
    <s v="Mar"/>
    <s v="Q1"/>
    <x v="3"/>
    <s v="Netherlands"/>
    <s v="Retail Partners"/>
    <s v="Returning"/>
    <s v="Fitness"/>
    <s v="Resistance Band Set"/>
    <n v="2"/>
    <n v="39.619999999999997"/>
    <n v="0"/>
    <n v="14.78"/>
    <n v="79.239999999999995"/>
    <n v="29.56"/>
    <n v="49.679999999999993"/>
    <n v="0.62695608278647141"/>
  </r>
  <r>
    <n v="3961"/>
    <d v="2026-03-18T00:00:00"/>
    <n v="2026"/>
    <s v="Mar"/>
    <s v="Q1"/>
    <x v="0"/>
    <s v="Portugal"/>
    <s v="Online Store"/>
    <s v="Business"/>
    <s v="Fitness"/>
    <s v="Recovery Roller"/>
    <n v="3"/>
    <n v="36.32"/>
    <n v="0"/>
    <n v="14.18"/>
    <n v="108.96000000000001"/>
    <n v="42.54"/>
    <n v="66.420000000000016"/>
    <n v="0.60958149779735693"/>
  </r>
  <r>
    <n v="4724"/>
    <d v="2026-03-18T00:00:00"/>
    <n v="2026"/>
    <s v="Mar"/>
    <s v="Q1"/>
    <x v="0"/>
    <s v="Italy"/>
    <s v="Retail Partners"/>
    <s v="New"/>
    <s v="Fitness"/>
    <s v="Training Mat"/>
    <n v="1"/>
    <n v="51.16"/>
    <n v="0"/>
    <n v="22.39"/>
    <n v="51.16"/>
    <n v="22.39"/>
    <n v="28.769999999999996"/>
    <n v="0.56235340109460508"/>
  </r>
  <r>
    <n v="2171"/>
    <d v="2026-03-19T00:00:00"/>
    <n v="2026"/>
    <s v="Mar"/>
    <s v="Q1"/>
    <x v="3"/>
    <s v="France"/>
    <s v="Corporate"/>
    <s v="Business"/>
    <s v="Fitness"/>
    <s v="Recovery Roller"/>
    <n v="5"/>
    <n v="35.65"/>
    <n v="0.1"/>
    <n v="13.64"/>
    <n v="160.42500000000001"/>
    <n v="68.2"/>
    <n v="92.225000000000009"/>
    <n v="0.5748792270531401"/>
  </r>
  <r>
    <n v="2311"/>
    <d v="2026-03-19T00:00:00"/>
    <n v="2026"/>
    <s v="Mar"/>
    <s v="Q1"/>
    <x v="3"/>
    <s v="United Kingdom"/>
    <s v="Online Store"/>
    <s v="New"/>
    <s v="Hiking"/>
    <s v="Trail Boots"/>
    <n v="1"/>
    <n v="145.19"/>
    <n v="0"/>
    <n v="80.67"/>
    <n v="145.19"/>
    <n v="80.67"/>
    <n v="64.52"/>
    <n v="0.44438322198498514"/>
  </r>
  <r>
    <n v="3563"/>
    <d v="2026-03-19T00:00:00"/>
    <n v="2026"/>
    <s v="Mar"/>
    <s v="Q1"/>
    <x v="3"/>
    <s v="United Kingdom"/>
    <s v="Online Store"/>
    <s v="Returning"/>
    <s v="Cycling"/>
    <s v="Compact Repair Kit"/>
    <n v="2"/>
    <n v="40.090000000000003"/>
    <n v="0"/>
    <n v="17.2"/>
    <n v="80.180000000000007"/>
    <n v="34.4"/>
    <n v="45.780000000000008"/>
    <n v="0.57096532801197308"/>
  </r>
  <r>
    <n v="3587"/>
    <d v="2026-03-19T00:00:00"/>
    <n v="2026"/>
    <s v="Mar"/>
    <s v="Q1"/>
    <x v="3"/>
    <s v="Netherlands"/>
    <s v="Online Store"/>
    <s v="Returning"/>
    <s v="Fitness"/>
    <s v="Resistance Band Set"/>
    <n v="1"/>
    <n v="39.47"/>
    <n v="0"/>
    <n v="15.02"/>
    <n v="39.47"/>
    <n v="15.02"/>
    <n v="24.45"/>
    <n v="0.61945781606283257"/>
  </r>
  <r>
    <n v="3706"/>
    <d v="2026-03-19T00:00:00"/>
    <n v="2026"/>
    <s v="Mar"/>
    <s v="Q1"/>
    <x v="0"/>
    <s v="Spain"/>
    <s v="Online Store"/>
    <s v="Returning"/>
    <s v="Cycling"/>
    <s v="Cycling Pack 12L"/>
    <n v="2"/>
    <n v="103.42"/>
    <n v="0"/>
    <n v="49.51"/>
    <n v="206.84"/>
    <n v="99.02"/>
    <n v="107.82000000000001"/>
    <n v="0.52127248114484626"/>
  </r>
  <r>
    <n v="4121"/>
    <d v="2026-03-19T00:00:00"/>
    <n v="2026"/>
    <s v="Mar"/>
    <s v="Q1"/>
    <x v="0"/>
    <s v="Spain"/>
    <s v="Online Store"/>
    <s v="Returning"/>
    <s v="Travel"/>
    <s v="Travel Backpack 35L"/>
    <n v="4"/>
    <n v="161.93"/>
    <n v="0.15"/>
    <n v="88"/>
    <n v="550.56200000000001"/>
    <n v="352"/>
    <n v="198.56200000000001"/>
    <n v="0.36065329608654428"/>
  </r>
  <r>
    <n v="1047"/>
    <d v="2026-03-20T00:00:00"/>
    <n v="2026"/>
    <s v="Mar"/>
    <s v="Q1"/>
    <x v="0"/>
    <s v="Spain"/>
    <s v="Online Store"/>
    <s v="Returning"/>
    <s v="Travel"/>
    <s v="Packing Cube Set"/>
    <n v="2"/>
    <n v="46.21"/>
    <n v="0.05"/>
    <n v="18.37"/>
    <n v="87.798999999999992"/>
    <n v="36.74"/>
    <n v="51.05899999999999"/>
    <n v="0.58154420893176451"/>
  </r>
  <r>
    <n v="1142"/>
    <d v="2026-03-20T00:00:00"/>
    <n v="2026"/>
    <s v="Mar"/>
    <s v="Q1"/>
    <x v="1"/>
    <s v="Switzerland"/>
    <s v="Online Store"/>
    <s v="New"/>
    <s v="Camping"/>
    <s v="Compact Sleeping Bag"/>
    <n v="3"/>
    <n v="125.85"/>
    <n v="0"/>
    <n v="59.19"/>
    <n v="377.54999999999995"/>
    <n v="177.57"/>
    <n v="199.97999999999996"/>
    <n v="0.52967818831942781"/>
  </r>
  <r>
    <n v="2232"/>
    <d v="2026-03-20T00:00:00"/>
    <n v="2026"/>
    <s v="Mar"/>
    <s v="Q1"/>
    <x v="3"/>
    <s v="France"/>
    <s v="Retail Partners"/>
    <s v="New"/>
    <s v="Travel"/>
    <s v="Insulated Bottle"/>
    <n v="2"/>
    <n v="36.340000000000003"/>
    <n v="0"/>
    <n v="13.8"/>
    <n v="72.680000000000007"/>
    <n v="27.6"/>
    <n v="45.080000000000005"/>
    <n v="0.620253164556962"/>
  </r>
  <r>
    <n v="2339"/>
    <d v="2026-03-20T00:00:00"/>
    <n v="2026"/>
    <s v="Mar"/>
    <s v="Q1"/>
    <x v="1"/>
    <s v="Germany"/>
    <s v="Marketplace"/>
    <s v="New"/>
    <s v="Cycling"/>
    <s v="Trail Bike Light"/>
    <n v="2"/>
    <n v="51.29"/>
    <n v="0"/>
    <n v="23.15"/>
    <n v="102.58"/>
    <n v="46.3"/>
    <n v="56.28"/>
    <n v="0.54864496003119523"/>
  </r>
  <r>
    <n v="3611"/>
    <d v="2026-03-20T00:00:00"/>
    <n v="2026"/>
    <s v="Mar"/>
    <s v="Q1"/>
    <x v="1"/>
    <s v="Czechia"/>
    <s v="Corporate"/>
    <s v="Business"/>
    <s v="Cycling"/>
    <s v="Compact Repair Kit"/>
    <n v="6"/>
    <n v="40.89"/>
    <n v="0.1"/>
    <n v="16.84"/>
    <n v="220.80600000000001"/>
    <n v="101.03999999999999"/>
    <n v="119.76600000000002"/>
    <n v="0.54240373902883077"/>
  </r>
  <r>
    <n v="3953"/>
    <d v="2026-03-20T00:00:00"/>
    <n v="2026"/>
    <s v="Mar"/>
    <s v="Q1"/>
    <x v="1"/>
    <s v="Poland"/>
    <s v="Online Store"/>
    <s v="New"/>
    <s v="Fitness"/>
    <s v="Weighted Vest"/>
    <n v="1"/>
    <n v="120.63"/>
    <n v="0"/>
    <n v="70.28"/>
    <n v="120.63"/>
    <n v="70.28"/>
    <n v="50.349999999999994"/>
    <n v="0.41739202520102792"/>
  </r>
  <r>
    <n v="4253"/>
    <d v="2026-03-20T00:00:00"/>
    <n v="2026"/>
    <s v="Mar"/>
    <s v="Q1"/>
    <x v="3"/>
    <s v="France"/>
    <s v="Corporate"/>
    <s v="New"/>
    <s v="Cycling"/>
    <s v="Commuter Helmet"/>
    <n v="5"/>
    <n v="82.64"/>
    <n v="0.1"/>
    <n v="43.52"/>
    <n v="371.88"/>
    <n v="217.60000000000002"/>
    <n v="154.27999999999997"/>
    <n v="0.41486501021834993"/>
  </r>
  <r>
    <n v="4952"/>
    <d v="2026-03-20T00:00:00"/>
    <n v="2026"/>
    <s v="Mar"/>
    <s v="Q1"/>
    <x v="1"/>
    <s v="Austria"/>
    <s v="Online Store"/>
    <s v="Business"/>
    <s v="Hiking"/>
    <s v="Trekking Poles"/>
    <n v="2"/>
    <n v="72.459999999999994"/>
    <n v="0"/>
    <n v="33.31"/>
    <n v="144.91999999999999"/>
    <n v="66.62"/>
    <n v="78.299999999999983"/>
    <n v="0.54029809550096597"/>
  </r>
  <r>
    <n v="5016"/>
    <d v="2026-03-20T00:00:00"/>
    <n v="2026"/>
    <s v="Mar"/>
    <s v="Q1"/>
    <x v="1"/>
    <s v="Germany"/>
    <s v="Marketplace"/>
    <s v="New"/>
    <s v="Fitness"/>
    <s v="Resistance Band Set"/>
    <n v="2"/>
    <n v="40.659999999999997"/>
    <n v="0.1"/>
    <n v="14.63"/>
    <n v="73.188000000000002"/>
    <n v="29.26"/>
    <n v="43.927999999999997"/>
    <n v="0.60020768431983385"/>
  </r>
  <r>
    <n v="839"/>
    <d v="2026-03-21T00:00:00"/>
    <n v="2026"/>
    <s v="Mar"/>
    <s v="Q1"/>
    <x v="1"/>
    <s v="Germany"/>
    <s v="Marketplace"/>
    <s v="New"/>
    <s v="Cycling"/>
    <s v="Compact Repair Kit"/>
    <n v="1"/>
    <n v="40.5"/>
    <n v="0.05"/>
    <n v="17.16"/>
    <n v="38.475000000000001"/>
    <n v="17.16"/>
    <n v="21.315000000000001"/>
    <n v="0.55399610136452238"/>
  </r>
  <r>
    <n v="1382"/>
    <d v="2026-03-21T00:00:00"/>
    <n v="2026"/>
    <s v="Mar"/>
    <s v="Q1"/>
    <x v="2"/>
    <s v="Sweden"/>
    <s v="Online Store"/>
    <s v="Business"/>
    <s v="Hiking"/>
    <s v="Trekking Poles"/>
    <n v="1"/>
    <n v="72.16"/>
    <n v="0"/>
    <n v="33.11"/>
    <n v="72.16"/>
    <n v="33.11"/>
    <n v="39.049999999999997"/>
    <n v="0.54115853658536583"/>
  </r>
  <r>
    <n v="1452"/>
    <d v="2026-03-21T00:00:00"/>
    <n v="2026"/>
    <s v="Mar"/>
    <s v="Q1"/>
    <x v="2"/>
    <s v="Denmark"/>
    <s v="Marketplace"/>
    <s v="Business"/>
    <s v="Travel"/>
    <s v="Travel Backpack 35L"/>
    <n v="1"/>
    <n v="161.93"/>
    <n v="0.15"/>
    <n v="87.5"/>
    <n v="137.6405"/>
    <n v="87.5"/>
    <n v="50.140500000000003"/>
    <n v="0.36428594781332529"/>
  </r>
  <r>
    <n v="1845"/>
    <d v="2026-03-21T00:00:00"/>
    <n v="2026"/>
    <s v="Mar"/>
    <s v="Q1"/>
    <x v="0"/>
    <s v="Portugal"/>
    <s v="Online Store"/>
    <s v="Returning"/>
    <s v="Camping"/>
    <s v="Alpine Tent 4P"/>
    <n v="3"/>
    <n v="348.54"/>
    <n v="0.1"/>
    <n v="200.3"/>
    <n v="941.05800000000011"/>
    <n v="600.90000000000009"/>
    <n v="340.15800000000002"/>
    <n v="0.36146337420222768"/>
  </r>
  <r>
    <n v="3560"/>
    <d v="2026-03-21T00:00:00"/>
    <n v="2026"/>
    <s v="Mar"/>
    <s v="Q1"/>
    <x v="2"/>
    <s v="Norway"/>
    <s v="Online Store"/>
    <s v="Returning"/>
    <s v="Fitness"/>
    <s v="Training Mat"/>
    <n v="3"/>
    <n v="50.46"/>
    <n v="0.1"/>
    <n v="21.9"/>
    <n v="136.24199999999999"/>
    <n v="65.699999999999989"/>
    <n v="70.542000000000002"/>
    <n v="0.51776985070683057"/>
  </r>
  <r>
    <n v="4059"/>
    <d v="2026-03-21T00:00:00"/>
    <n v="2026"/>
    <s v="Mar"/>
    <s v="Q1"/>
    <x v="3"/>
    <s v="France"/>
    <s v="Marketplace"/>
    <s v="New"/>
    <s v="Camping"/>
    <s v="Portable Camp Stove"/>
    <n v="1"/>
    <n v="83.62"/>
    <n v="0"/>
    <n v="39.15"/>
    <n v="83.62"/>
    <n v="39.15"/>
    <n v="44.470000000000006"/>
    <n v="0.53181057163358048"/>
  </r>
  <r>
    <n v="4731"/>
    <d v="2026-03-21T00:00:00"/>
    <n v="2026"/>
    <s v="Mar"/>
    <s v="Q1"/>
    <x v="1"/>
    <s v="Germany"/>
    <s v="Corporate"/>
    <s v="Business"/>
    <s v="Cycling"/>
    <s v="Trail Bike Light"/>
    <n v="6"/>
    <n v="51.07"/>
    <n v="0.1"/>
    <n v="22.68"/>
    <n v="275.77800000000002"/>
    <n v="136.07999999999998"/>
    <n v="139.69800000000004"/>
    <n v="0.50655962404542798"/>
  </r>
  <r>
    <n v="693"/>
    <d v="2026-03-22T00:00:00"/>
    <n v="2026"/>
    <s v="Mar"/>
    <s v="Q1"/>
    <x v="1"/>
    <s v="Switzerland"/>
    <s v="Online Store"/>
    <s v="New"/>
    <s v="Travel"/>
    <s v="Packing Cube Set"/>
    <n v="3"/>
    <n v="47.02"/>
    <n v="0.1"/>
    <n v="17.989999999999998"/>
    <n v="126.95400000000001"/>
    <n v="53.97"/>
    <n v="72.984000000000009"/>
    <n v="0.57488539155914742"/>
  </r>
  <r>
    <n v="1672"/>
    <d v="2026-03-22T00:00:00"/>
    <n v="2026"/>
    <s v="Mar"/>
    <s v="Q1"/>
    <x v="2"/>
    <s v="Denmark"/>
    <s v="Marketplace"/>
    <s v="Returning"/>
    <s v="Travel"/>
    <s v="Packing Cube Set"/>
    <n v="1"/>
    <n v="47.1"/>
    <n v="0.05"/>
    <n v="18.48"/>
    <n v="44.744999999999997"/>
    <n v="18.48"/>
    <n v="26.264999999999997"/>
    <n v="0.58699296010727453"/>
  </r>
  <r>
    <n v="2347"/>
    <d v="2026-03-22T00:00:00"/>
    <n v="2026"/>
    <s v="Mar"/>
    <s v="Q1"/>
    <x v="3"/>
    <s v="France"/>
    <s v="Online Store"/>
    <s v="Returning"/>
    <s v="Travel"/>
    <s v="Carry-On Duffel"/>
    <n v="2"/>
    <n v="131.38999999999999"/>
    <n v="0"/>
    <n v="66.91"/>
    <n v="262.77999999999997"/>
    <n v="133.82"/>
    <n v="128.95999999999998"/>
    <n v="0.49075272090722277"/>
  </r>
  <r>
    <n v="2582"/>
    <d v="2026-03-22T00:00:00"/>
    <n v="2026"/>
    <s v="Mar"/>
    <s v="Q1"/>
    <x v="1"/>
    <s v="Czechia"/>
    <s v="Marketplace"/>
    <s v="New"/>
    <s v="Fitness"/>
    <s v="Weighted Vest"/>
    <n v="1"/>
    <n v="120.16"/>
    <n v="0.15"/>
    <n v="68.33"/>
    <n v="102.136"/>
    <n v="68.33"/>
    <n v="33.805999999999997"/>
    <n v="0.33099005247904756"/>
  </r>
  <r>
    <n v="2762"/>
    <d v="2026-03-22T00:00:00"/>
    <n v="2026"/>
    <s v="Mar"/>
    <s v="Q1"/>
    <x v="3"/>
    <s v="United Kingdom"/>
    <s v="Retail Partners"/>
    <s v="Returning"/>
    <s v="Camping"/>
    <s v="Trail Tent 2P"/>
    <n v="1"/>
    <n v="196.48"/>
    <n v="0"/>
    <n v="101.29"/>
    <n v="196.48"/>
    <n v="101.29"/>
    <n v="95.189999999999984"/>
    <n v="0.48447679153094458"/>
  </r>
  <r>
    <n v="4090"/>
    <d v="2026-03-22T00:00:00"/>
    <n v="2026"/>
    <s v="Mar"/>
    <s v="Q1"/>
    <x v="1"/>
    <s v="Switzerland"/>
    <s v="Marketplace"/>
    <s v="Business"/>
    <s v="Travel"/>
    <s v="Insulated Bottle"/>
    <n v="1"/>
    <n v="36.520000000000003"/>
    <n v="0"/>
    <n v="13.96"/>
    <n v="36.520000000000003"/>
    <n v="13.96"/>
    <n v="22.560000000000002"/>
    <n v="0.61774370208105145"/>
  </r>
  <r>
    <n v="4491"/>
    <d v="2026-03-22T00:00:00"/>
    <n v="2026"/>
    <s v="Mar"/>
    <s v="Q1"/>
    <x v="1"/>
    <s v="Germany"/>
    <s v="Retail Partners"/>
    <s v="Business"/>
    <s v="Fitness"/>
    <s v="Training Mat"/>
    <n v="4"/>
    <n v="49.71"/>
    <n v="0.1"/>
    <n v="22.46"/>
    <n v="178.95600000000002"/>
    <n v="89.84"/>
    <n v="89.116000000000014"/>
    <n v="0.49797715639598561"/>
  </r>
  <r>
    <n v="4678"/>
    <d v="2026-03-22T00:00:00"/>
    <n v="2026"/>
    <s v="Mar"/>
    <s v="Q1"/>
    <x v="0"/>
    <s v="Spain"/>
    <s v="Online Store"/>
    <s v="Returning"/>
    <s v="Camping"/>
    <s v="Portable Camp Stove"/>
    <n v="1"/>
    <n v="81.209999999999994"/>
    <n v="0.05"/>
    <n v="40.44"/>
    <n v="77.149499999999989"/>
    <n v="40.44"/>
    <n v="36.709499999999991"/>
    <n v="0.47582291524896464"/>
  </r>
  <r>
    <n v="1189"/>
    <d v="2026-03-23T00:00:00"/>
    <n v="2026"/>
    <s v="Mar"/>
    <s v="Q1"/>
    <x v="3"/>
    <s v="France"/>
    <s v="Online Store"/>
    <s v="New"/>
    <s v="Cycling"/>
    <s v="Cycling Pack 12L"/>
    <n v="2"/>
    <n v="103.22"/>
    <n v="0"/>
    <n v="51.33"/>
    <n v="206.44"/>
    <n v="102.66"/>
    <n v="103.78"/>
    <n v="0.50271265258670805"/>
  </r>
  <r>
    <n v="1590"/>
    <d v="2026-03-23T00:00:00"/>
    <n v="2026"/>
    <s v="Mar"/>
    <s v="Q1"/>
    <x v="0"/>
    <s v="Italy"/>
    <s v="Marketplace"/>
    <s v="New"/>
    <s v="Hiking"/>
    <s v="Summit Backpack 45L"/>
    <n v="1"/>
    <n v="153.47"/>
    <n v="0"/>
    <n v="78.19"/>
    <n v="153.47"/>
    <n v="78.19"/>
    <n v="75.28"/>
    <n v="0.49051931973675639"/>
  </r>
  <r>
    <n v="2309"/>
    <d v="2026-03-23T00:00:00"/>
    <n v="2026"/>
    <s v="Mar"/>
    <s v="Q1"/>
    <x v="3"/>
    <s v="Netherlands"/>
    <s v="Online Store"/>
    <s v="Returning"/>
    <s v="Camping"/>
    <s v="Trail Tent 2P"/>
    <n v="6"/>
    <n v="199.75"/>
    <n v="0"/>
    <n v="105.84"/>
    <n v="1198.5"/>
    <n v="635.04"/>
    <n v="563.46"/>
    <n v="0.47013767209011265"/>
  </r>
  <r>
    <n v="3628"/>
    <d v="2026-03-23T00:00:00"/>
    <n v="2026"/>
    <s v="Mar"/>
    <s v="Q1"/>
    <x v="1"/>
    <s v="Germany"/>
    <s v="Marketplace"/>
    <s v="New"/>
    <s v="Travel"/>
    <s v="Packing Cube Set"/>
    <n v="1"/>
    <n v="45.84"/>
    <n v="0"/>
    <n v="18.079999999999998"/>
    <n v="45.84"/>
    <n v="18.079999999999998"/>
    <n v="27.760000000000005"/>
    <n v="0.605584642233857"/>
  </r>
  <r>
    <n v="3718"/>
    <d v="2026-03-23T00:00:00"/>
    <n v="2026"/>
    <s v="Mar"/>
    <s v="Q1"/>
    <x v="1"/>
    <s v="Germany"/>
    <s v="Marketplace"/>
    <s v="New"/>
    <s v="Camping"/>
    <s v="Compact Sleeping Bag"/>
    <n v="2"/>
    <n v="122.07"/>
    <n v="0.05"/>
    <n v="59.16"/>
    <n v="231.93299999999996"/>
    <n v="118.32"/>
    <n v="113.61299999999997"/>
    <n v="0.48985267297021118"/>
  </r>
  <r>
    <n v="4198"/>
    <d v="2026-03-23T00:00:00"/>
    <n v="2026"/>
    <s v="Mar"/>
    <s v="Q1"/>
    <x v="1"/>
    <s v="Poland"/>
    <s v="Marketplace"/>
    <s v="New"/>
    <s v="Fitness"/>
    <s v="Weighted Vest"/>
    <n v="3"/>
    <n v="122.4"/>
    <n v="0.15"/>
    <n v="71.150000000000006"/>
    <n v="312.12"/>
    <n v="213.45000000000002"/>
    <n v="98.669999999999987"/>
    <n v="0.31612841214917337"/>
  </r>
  <r>
    <n v="4784"/>
    <d v="2026-03-23T00:00:00"/>
    <n v="2026"/>
    <s v="Mar"/>
    <s v="Q1"/>
    <x v="0"/>
    <s v="Italy"/>
    <s v="Online Store"/>
    <s v="New"/>
    <s v="Cycling"/>
    <s v="Cycling Pack 12L"/>
    <n v="1"/>
    <n v="101.43"/>
    <n v="0"/>
    <n v="51.78"/>
    <n v="101.43"/>
    <n v="51.78"/>
    <n v="49.650000000000006"/>
    <n v="0.4895001478852411"/>
  </r>
  <r>
    <n v="86"/>
    <d v="2026-03-24T00:00:00"/>
    <n v="2026"/>
    <s v="Mar"/>
    <s v="Q1"/>
    <x v="1"/>
    <s v="Germany"/>
    <s v="Corporate"/>
    <s v="Business"/>
    <s v="Cycling"/>
    <s v="Cycling Pack 12L"/>
    <n v="8"/>
    <n v="104.7"/>
    <n v="0.05"/>
    <n v="49.91"/>
    <n v="795.72"/>
    <n v="399.28"/>
    <n v="396.44000000000005"/>
    <n v="0.49821545267179412"/>
  </r>
  <r>
    <n v="1813"/>
    <d v="2026-03-24T00:00:00"/>
    <n v="2026"/>
    <s v="Mar"/>
    <s v="Q1"/>
    <x v="0"/>
    <s v="Spain"/>
    <s v="Retail Partners"/>
    <s v="Returning"/>
    <s v="Hiking"/>
    <s v="Trail Boots"/>
    <n v="4"/>
    <n v="146.34"/>
    <n v="0"/>
    <n v="79.37"/>
    <n v="585.36"/>
    <n v="317.48"/>
    <n v="267.88"/>
    <n v="0.45763290966242992"/>
  </r>
  <r>
    <n v="2212"/>
    <d v="2026-03-24T00:00:00"/>
    <n v="2026"/>
    <s v="Mar"/>
    <s v="Q1"/>
    <x v="1"/>
    <s v="Austria"/>
    <s v="Online Store"/>
    <s v="Returning"/>
    <s v="Fitness"/>
    <s v="Weighted Vest"/>
    <n v="2"/>
    <n v="122.92"/>
    <n v="0.05"/>
    <n v="70.31"/>
    <n v="233.548"/>
    <n v="140.62"/>
    <n v="92.927999999999997"/>
    <n v="0.39789679209413054"/>
  </r>
  <r>
    <n v="4466"/>
    <d v="2026-03-24T00:00:00"/>
    <n v="2026"/>
    <s v="Mar"/>
    <s v="Q1"/>
    <x v="2"/>
    <s v="Sweden"/>
    <s v="Online Store"/>
    <s v="New"/>
    <s v="Hiking"/>
    <s v="Hiking Daypack 20L"/>
    <n v="1"/>
    <n v="91.35"/>
    <n v="0.05"/>
    <n v="45.24"/>
    <n v="86.782499999999985"/>
    <n v="45.24"/>
    <n v="41.542499999999983"/>
    <n v="0.47869674185463645"/>
  </r>
  <r>
    <n v="4483"/>
    <d v="2026-03-24T00:00:00"/>
    <n v="2026"/>
    <s v="Mar"/>
    <s v="Q1"/>
    <x v="1"/>
    <s v="Germany"/>
    <s v="Online Store"/>
    <s v="New"/>
    <s v="Cycling"/>
    <s v="Trail Bike Light"/>
    <n v="3"/>
    <n v="51.01"/>
    <n v="0.15"/>
    <n v="22.84"/>
    <n v="130.07550000000001"/>
    <n v="68.52"/>
    <n v="61.555500000000009"/>
    <n v="0.47322900930613382"/>
  </r>
  <r>
    <n v="273"/>
    <d v="2026-03-25T00:00:00"/>
    <n v="2026"/>
    <s v="Mar"/>
    <s v="Q1"/>
    <x v="3"/>
    <s v="United Kingdom"/>
    <s v="Online Store"/>
    <s v="New"/>
    <s v="Fitness"/>
    <s v="Weighted Vest"/>
    <n v="2"/>
    <n v="125.04"/>
    <n v="0.05"/>
    <n v="67.680000000000007"/>
    <n v="237.57599999999999"/>
    <n v="135.36000000000001"/>
    <n v="102.21599999999998"/>
    <n v="0.43024547934134755"/>
  </r>
  <r>
    <n v="578"/>
    <d v="2026-03-25T00:00:00"/>
    <n v="2026"/>
    <s v="Mar"/>
    <s v="Q1"/>
    <x v="2"/>
    <s v="Denmark"/>
    <s v="Marketplace"/>
    <s v="Returning"/>
    <s v="Cycling"/>
    <s v="Trail Bike Light"/>
    <n v="2"/>
    <n v="50.22"/>
    <n v="0.05"/>
    <n v="23.16"/>
    <n v="95.417999999999992"/>
    <n v="46.32"/>
    <n v="49.097999999999992"/>
    <n v="0.51455700182355524"/>
  </r>
  <r>
    <n v="1290"/>
    <d v="2026-03-25T00:00:00"/>
    <n v="2026"/>
    <s v="Mar"/>
    <s v="Q1"/>
    <x v="1"/>
    <s v="Czechia"/>
    <s v="Online Store"/>
    <s v="Business"/>
    <s v="Fitness"/>
    <s v="Recovery Roller"/>
    <n v="5"/>
    <n v="36.369999999999997"/>
    <n v="0.05"/>
    <n v="13.81"/>
    <n v="172.75749999999999"/>
    <n v="69.05"/>
    <n v="103.7075"/>
    <n v="0.60030678841729013"/>
  </r>
  <r>
    <n v="1501"/>
    <d v="2026-03-25T00:00:00"/>
    <n v="2026"/>
    <s v="Mar"/>
    <s v="Q1"/>
    <x v="3"/>
    <s v="Netherlands"/>
    <s v="Corporate"/>
    <s v="New"/>
    <s v="Travel"/>
    <s v="Insulated Bottle"/>
    <n v="3"/>
    <n v="36.43"/>
    <n v="0.1"/>
    <n v="13.23"/>
    <n v="98.36099999999999"/>
    <n v="39.69"/>
    <n v="58.670999999999992"/>
    <n v="0.59648641229755694"/>
  </r>
  <r>
    <n v="1540"/>
    <d v="2026-03-25T00:00:00"/>
    <n v="2026"/>
    <s v="Mar"/>
    <s v="Q1"/>
    <x v="1"/>
    <s v="Germany"/>
    <s v="Corporate"/>
    <s v="Business"/>
    <s v="Cycling"/>
    <s v="Trail Bike Light"/>
    <n v="10"/>
    <n v="49.7"/>
    <n v="0.1"/>
    <n v="21.96"/>
    <n v="447.3"/>
    <n v="219.60000000000002"/>
    <n v="227.7"/>
    <n v="0.50905432595573441"/>
  </r>
  <r>
    <n v="2541"/>
    <d v="2026-03-25T00:00:00"/>
    <n v="2026"/>
    <s v="Mar"/>
    <s v="Q1"/>
    <x v="1"/>
    <s v="Germany"/>
    <s v="Online Store"/>
    <s v="Returning"/>
    <s v="Travel"/>
    <s v="Packing Cube Set"/>
    <n v="2"/>
    <n v="46.61"/>
    <n v="0"/>
    <n v="17.97"/>
    <n v="93.22"/>
    <n v="35.94"/>
    <n v="57.28"/>
    <n v="0.61446041621969538"/>
  </r>
  <r>
    <n v="4264"/>
    <d v="2026-03-25T00:00:00"/>
    <n v="2026"/>
    <s v="Mar"/>
    <s v="Q1"/>
    <x v="2"/>
    <s v="Denmark"/>
    <s v="Online Store"/>
    <s v="New"/>
    <s v="Travel"/>
    <s v="Packing Cube Set"/>
    <n v="1"/>
    <n v="47.61"/>
    <n v="0"/>
    <n v="18.89"/>
    <n v="47.61"/>
    <n v="18.89"/>
    <n v="28.72"/>
    <n v="0.60323461457676952"/>
  </r>
  <r>
    <n v="4311"/>
    <d v="2026-03-25T00:00:00"/>
    <n v="2026"/>
    <s v="Mar"/>
    <s v="Q1"/>
    <x v="2"/>
    <s v="Sweden"/>
    <s v="Online Store"/>
    <s v="New"/>
    <s v="Cycling"/>
    <s v="Compact Repair Kit"/>
    <n v="2"/>
    <n v="40.880000000000003"/>
    <n v="0.05"/>
    <n v="16.39"/>
    <n v="77.671999999999997"/>
    <n v="32.78"/>
    <n v="44.891999999999996"/>
    <n v="0.57796889483983926"/>
  </r>
  <r>
    <n v="4796"/>
    <d v="2026-03-25T00:00:00"/>
    <n v="2026"/>
    <s v="Mar"/>
    <s v="Q1"/>
    <x v="1"/>
    <s v="Germany"/>
    <s v="Online Store"/>
    <s v="New"/>
    <s v="Fitness"/>
    <s v="Resistance Band Set"/>
    <n v="2"/>
    <n v="39.409999999999997"/>
    <n v="0.15"/>
    <n v="14.91"/>
    <n v="66.996999999999986"/>
    <n v="29.82"/>
    <n v="37.176999999999985"/>
    <n v="0.55490544352732207"/>
  </r>
  <r>
    <n v="89"/>
    <d v="2026-03-26T00:00:00"/>
    <n v="2026"/>
    <s v="Mar"/>
    <s v="Q1"/>
    <x v="2"/>
    <s v="Finland"/>
    <s v="Online Store"/>
    <s v="Returning"/>
    <s v="Cycling"/>
    <s v="Compact Repair Kit"/>
    <n v="1"/>
    <n v="40.82"/>
    <n v="0.05"/>
    <n v="16.940000000000001"/>
    <n v="38.778999999999996"/>
    <n v="16.940000000000001"/>
    <n v="21.838999999999995"/>
    <n v="0.56316563088269411"/>
  </r>
  <r>
    <n v="487"/>
    <d v="2026-03-26T00:00:00"/>
    <n v="2026"/>
    <s v="Mar"/>
    <s v="Q1"/>
    <x v="3"/>
    <s v="United Kingdom"/>
    <s v="Retail Partners"/>
    <s v="Business"/>
    <s v="Travel"/>
    <s v="Insulated Bottle"/>
    <n v="3"/>
    <n v="36.979999999999997"/>
    <n v="0.1"/>
    <n v="13.65"/>
    <n v="99.846000000000004"/>
    <n v="40.950000000000003"/>
    <n v="58.896000000000001"/>
    <n v="0.58986839733189111"/>
  </r>
  <r>
    <n v="1476"/>
    <d v="2026-03-26T00:00:00"/>
    <n v="2026"/>
    <s v="Mar"/>
    <s v="Q1"/>
    <x v="1"/>
    <s v="Germany"/>
    <s v="Marketplace"/>
    <s v="New"/>
    <s v="Travel"/>
    <s v="Insulated Bottle"/>
    <n v="1"/>
    <n v="35.700000000000003"/>
    <n v="0.05"/>
    <n v="13.91"/>
    <n v="33.914999999999999"/>
    <n v="13.91"/>
    <n v="20.004999999999999"/>
    <n v="0.58985699542975079"/>
  </r>
  <r>
    <n v="2145"/>
    <d v="2026-03-26T00:00:00"/>
    <n v="2026"/>
    <s v="Mar"/>
    <s v="Q1"/>
    <x v="3"/>
    <s v="United Kingdom"/>
    <s v="Retail Partners"/>
    <s v="Returning"/>
    <s v="Cycling"/>
    <s v="Compact Repair Kit"/>
    <n v="1"/>
    <n v="39.53"/>
    <n v="0.05"/>
    <n v="17.170000000000002"/>
    <n v="37.5535"/>
    <n v="17.170000000000002"/>
    <n v="20.383499999999998"/>
    <n v="0.54278562584046752"/>
  </r>
  <r>
    <n v="2999"/>
    <d v="2026-03-26T00:00:00"/>
    <n v="2026"/>
    <s v="Mar"/>
    <s v="Q1"/>
    <x v="2"/>
    <s v="Ireland"/>
    <s v="Retail Partners"/>
    <s v="Returning"/>
    <s v="Travel"/>
    <s v="Insulated Bottle"/>
    <n v="2"/>
    <n v="35.75"/>
    <n v="0"/>
    <n v="13.28"/>
    <n v="71.5"/>
    <n v="26.56"/>
    <n v="44.94"/>
    <n v="0.62853146853146846"/>
  </r>
  <r>
    <n v="4464"/>
    <d v="2026-03-26T00:00:00"/>
    <n v="2026"/>
    <s v="Mar"/>
    <s v="Q1"/>
    <x v="2"/>
    <s v="Sweden"/>
    <s v="Online Store"/>
    <s v="Business"/>
    <s v="Fitness"/>
    <s v="Training Mat"/>
    <n v="2"/>
    <n v="50.17"/>
    <n v="0"/>
    <n v="22.37"/>
    <n v="100.34"/>
    <n v="44.74"/>
    <n v="55.6"/>
    <n v="0.55411600558102447"/>
  </r>
  <r>
    <n v="4978"/>
    <d v="2026-03-26T00:00:00"/>
    <n v="2026"/>
    <s v="Mar"/>
    <s v="Q1"/>
    <x v="0"/>
    <s v="Portugal"/>
    <s v="Online Store"/>
    <s v="New"/>
    <s v="Fitness"/>
    <s v="Resistance Band Set"/>
    <n v="5"/>
    <n v="41.32"/>
    <n v="0"/>
    <n v="15.09"/>
    <n v="206.6"/>
    <n v="75.45"/>
    <n v="131.14999999999998"/>
    <n v="0.63480154888673757"/>
  </r>
  <r>
    <n v="130"/>
    <d v="2026-03-27T00:00:00"/>
    <n v="2026"/>
    <s v="Mar"/>
    <s v="Q1"/>
    <x v="3"/>
    <s v="Netherlands"/>
    <s v="Marketplace"/>
    <s v="New"/>
    <s v="Hiking"/>
    <s v="Summit Backpack 45L"/>
    <n v="3"/>
    <n v="152.4"/>
    <n v="0.05"/>
    <n v="79.97"/>
    <n v="434.34000000000003"/>
    <n v="239.91"/>
    <n v="194.43000000000004"/>
    <n v="0.44764470230694853"/>
  </r>
  <r>
    <n v="848"/>
    <d v="2026-03-27T00:00:00"/>
    <n v="2026"/>
    <s v="Mar"/>
    <s v="Q1"/>
    <x v="0"/>
    <s v="Spain"/>
    <s v="Online Store"/>
    <s v="New"/>
    <s v="Fitness"/>
    <s v="Recovery Roller"/>
    <n v="1"/>
    <n v="36.299999999999997"/>
    <n v="0"/>
    <n v="14.1"/>
    <n v="36.299999999999997"/>
    <n v="14.1"/>
    <n v="22.199999999999996"/>
    <n v="0.61157024793388426"/>
  </r>
  <r>
    <n v="1359"/>
    <d v="2026-03-27T00:00:00"/>
    <n v="2026"/>
    <s v="Mar"/>
    <s v="Q1"/>
    <x v="2"/>
    <s v="Denmark"/>
    <s v="Online Store"/>
    <s v="Returning"/>
    <s v="Travel"/>
    <s v="Packing Cube Set"/>
    <n v="3"/>
    <n v="46.24"/>
    <n v="0.1"/>
    <n v="18.2"/>
    <n v="124.848"/>
    <n v="54.599999999999994"/>
    <n v="70.248000000000005"/>
    <n v="0.56266820453671673"/>
  </r>
  <r>
    <n v="2379"/>
    <d v="2026-03-27T00:00:00"/>
    <n v="2026"/>
    <s v="Mar"/>
    <s v="Q1"/>
    <x v="0"/>
    <s v="Spain"/>
    <s v="Retail Partners"/>
    <s v="Returning"/>
    <s v="Travel"/>
    <s v="Travel Backpack 35L"/>
    <n v="2"/>
    <n v="165.58"/>
    <n v="0"/>
    <n v="86.16"/>
    <n v="331.16"/>
    <n v="172.32"/>
    <n v="158.84000000000003"/>
    <n v="0.47964730039859893"/>
  </r>
  <r>
    <n v="2987"/>
    <d v="2026-03-27T00:00:00"/>
    <n v="2026"/>
    <s v="Mar"/>
    <s v="Q1"/>
    <x v="0"/>
    <s v="Portugal"/>
    <s v="Online Store"/>
    <s v="Returning"/>
    <s v="Camping"/>
    <s v="Compact Sleeping Bag"/>
    <n v="4"/>
    <n v="121.49"/>
    <n v="0"/>
    <n v="62.01"/>
    <n v="485.96"/>
    <n v="248.04"/>
    <n v="237.92"/>
    <n v="0.4895876203802782"/>
  </r>
  <r>
    <n v="3121"/>
    <d v="2026-03-27T00:00:00"/>
    <n v="2026"/>
    <s v="Mar"/>
    <s v="Q1"/>
    <x v="1"/>
    <s v="Germany"/>
    <s v="Retail Partners"/>
    <s v="New"/>
    <s v="Cycling"/>
    <s v="Commuter Helmet"/>
    <n v="5"/>
    <n v="81.84"/>
    <n v="0.1"/>
    <n v="42.7"/>
    <n v="368.28000000000003"/>
    <n v="213.5"/>
    <n v="154.78000000000003"/>
    <n v="0.42027804931030743"/>
  </r>
  <r>
    <n v="4445"/>
    <d v="2026-03-27T00:00:00"/>
    <n v="2026"/>
    <s v="Mar"/>
    <s v="Q1"/>
    <x v="1"/>
    <s v="Switzerland"/>
    <s v="Online Store"/>
    <s v="New"/>
    <s v="Hiking"/>
    <s v="Summit Backpack 45L"/>
    <n v="1"/>
    <n v="151.47999999999999"/>
    <n v="0"/>
    <n v="79.41"/>
    <n v="151.47999999999999"/>
    <n v="79.41"/>
    <n v="72.069999999999993"/>
    <n v="0.47577237919197252"/>
  </r>
  <r>
    <n v="441"/>
    <d v="2026-03-28T00:00:00"/>
    <n v="2026"/>
    <s v="Mar"/>
    <s v="Q1"/>
    <x v="0"/>
    <s v="Italy"/>
    <s v="Retail Partners"/>
    <s v="New"/>
    <s v="Fitness"/>
    <s v="Training Mat"/>
    <n v="1"/>
    <n v="51.02"/>
    <n v="0.05"/>
    <n v="21.94"/>
    <n v="48.469000000000001"/>
    <n v="21.94"/>
    <n v="26.529"/>
    <n v="0.54733953661102974"/>
  </r>
  <r>
    <n v="4608"/>
    <d v="2026-03-28T00:00:00"/>
    <n v="2026"/>
    <s v="Mar"/>
    <s v="Q1"/>
    <x v="2"/>
    <s v="Sweden"/>
    <s v="Corporate"/>
    <s v="Business"/>
    <s v="Cycling"/>
    <s v="Compact Repair Kit"/>
    <n v="8"/>
    <n v="40.86"/>
    <n v="0.1"/>
    <n v="16.34"/>
    <n v="294.19200000000001"/>
    <n v="130.72"/>
    <n v="163.47200000000001"/>
    <n v="0.55566432805786703"/>
  </r>
  <r>
    <n v="4914"/>
    <d v="2026-03-28T00:00:00"/>
    <n v="2026"/>
    <s v="Mar"/>
    <s v="Q1"/>
    <x v="0"/>
    <s v="Portugal"/>
    <s v="Online Store"/>
    <s v="New"/>
    <s v="Travel"/>
    <s v="Travel Backpack 35L"/>
    <n v="5"/>
    <n v="163.33000000000001"/>
    <n v="0"/>
    <n v="87.05"/>
    <n v="816.65000000000009"/>
    <n v="435.25"/>
    <n v="381.40000000000009"/>
    <n v="0.46702993938651816"/>
  </r>
  <r>
    <n v="860"/>
    <d v="2026-03-29T00:00:00"/>
    <n v="2026"/>
    <s v="Mar"/>
    <s v="Q1"/>
    <x v="1"/>
    <s v="Poland"/>
    <s v="Marketplace"/>
    <s v="New"/>
    <s v="Hiking"/>
    <s v="Hiking Daypack 20L"/>
    <n v="1"/>
    <n v="90.27"/>
    <n v="0"/>
    <n v="46.38"/>
    <n v="90.27"/>
    <n v="46.38"/>
    <n v="43.889999999999993"/>
    <n v="0.48620804253904948"/>
  </r>
  <r>
    <n v="920"/>
    <d v="2026-03-29T00:00:00"/>
    <n v="2026"/>
    <s v="Mar"/>
    <s v="Q1"/>
    <x v="0"/>
    <s v="Portugal"/>
    <s v="Corporate"/>
    <s v="Business"/>
    <s v="Travel"/>
    <s v="Carry-On Duffel"/>
    <n v="12"/>
    <n v="131.31"/>
    <n v="0.05"/>
    <n v="68.459999999999994"/>
    <n v="1496.934"/>
    <n v="821.52"/>
    <n v="675.41399999999999"/>
    <n v="0.45119824922140855"/>
  </r>
  <r>
    <n v="1700"/>
    <d v="2026-03-29T00:00:00"/>
    <n v="2026"/>
    <s v="Mar"/>
    <s v="Q1"/>
    <x v="1"/>
    <s v="Germany"/>
    <s v="Marketplace"/>
    <s v="New"/>
    <s v="Travel"/>
    <s v="Travel Backpack 35L"/>
    <n v="1"/>
    <n v="167.27"/>
    <n v="0.05"/>
    <n v="88.19"/>
    <n v="158.90649999999999"/>
    <n v="88.19"/>
    <n v="70.716499999999996"/>
    <n v="0.44501955552478972"/>
  </r>
  <r>
    <n v="1768"/>
    <d v="2026-03-29T00:00:00"/>
    <n v="2026"/>
    <s v="Mar"/>
    <s v="Q1"/>
    <x v="1"/>
    <s v="Germany"/>
    <s v="Marketplace"/>
    <s v="Returning"/>
    <s v="Hiking"/>
    <s v="Trekking Poles"/>
    <n v="4"/>
    <n v="70.510000000000005"/>
    <n v="0"/>
    <n v="31.93"/>
    <n v="282.04000000000002"/>
    <n v="127.72"/>
    <n v="154.32000000000002"/>
    <n v="0.54715643171181394"/>
  </r>
  <r>
    <n v="1876"/>
    <d v="2026-03-29T00:00:00"/>
    <n v="2026"/>
    <s v="Mar"/>
    <s v="Q1"/>
    <x v="1"/>
    <s v="Austria"/>
    <s v="Corporate"/>
    <s v="New"/>
    <s v="Cycling"/>
    <s v="Cycling Pack 12L"/>
    <n v="12"/>
    <n v="101.06"/>
    <n v="0.1"/>
    <n v="50.59"/>
    <n v="1091.4480000000001"/>
    <n v="607.08000000000004"/>
    <n v="484.36800000000005"/>
    <n v="0.4437847703234602"/>
  </r>
  <r>
    <n v="2453"/>
    <d v="2026-03-29T00:00:00"/>
    <n v="2026"/>
    <s v="Mar"/>
    <s v="Q1"/>
    <x v="3"/>
    <s v="United Kingdom"/>
    <s v="Online Store"/>
    <s v="Business"/>
    <s v="Cycling"/>
    <s v="Commuter Helmet"/>
    <n v="2"/>
    <n v="79.849999999999994"/>
    <n v="0.05"/>
    <n v="43.78"/>
    <n v="151.71499999999997"/>
    <n v="87.56"/>
    <n v="64.154999999999973"/>
    <n v="0.42286524074745402"/>
  </r>
  <r>
    <n v="2676"/>
    <d v="2026-03-29T00:00:00"/>
    <n v="2026"/>
    <s v="Mar"/>
    <s v="Q1"/>
    <x v="2"/>
    <s v="Denmark"/>
    <s v="Retail Partners"/>
    <s v="New"/>
    <s v="Camping"/>
    <s v="Trail Tent 2P"/>
    <n v="4"/>
    <n v="191.99"/>
    <n v="0"/>
    <n v="104.44"/>
    <n v="767.96"/>
    <n v="417.76"/>
    <n v="350.20000000000005"/>
    <n v="0.45601333402781397"/>
  </r>
  <r>
    <n v="2800"/>
    <d v="2026-03-29T00:00:00"/>
    <n v="2026"/>
    <s v="Mar"/>
    <s v="Q1"/>
    <x v="1"/>
    <s v="Switzerland"/>
    <s v="Online Store"/>
    <s v="New"/>
    <s v="Cycling"/>
    <s v="Trail Bike Light"/>
    <n v="1"/>
    <n v="49.81"/>
    <n v="0.05"/>
    <n v="23.12"/>
    <n v="47.319499999999998"/>
    <n v="23.12"/>
    <n v="24.199499999999997"/>
    <n v="0.51140650260463438"/>
  </r>
  <r>
    <n v="2857"/>
    <d v="2026-03-29T00:00:00"/>
    <n v="2026"/>
    <s v="Mar"/>
    <s v="Q1"/>
    <x v="0"/>
    <s v="Italy"/>
    <s v="Retail Partners"/>
    <s v="New"/>
    <s v="Fitness"/>
    <s v="Resistance Band Set"/>
    <n v="1"/>
    <n v="40.39"/>
    <n v="0.1"/>
    <n v="14.97"/>
    <n v="36.350999999999999"/>
    <n v="14.97"/>
    <n v="21.381"/>
    <n v="0.58818189320788972"/>
  </r>
  <r>
    <n v="3584"/>
    <d v="2026-03-29T00:00:00"/>
    <n v="2026"/>
    <s v="Mar"/>
    <s v="Q1"/>
    <x v="0"/>
    <s v="Spain"/>
    <s v="Online Store"/>
    <s v="Returning"/>
    <s v="Travel"/>
    <s v="Insulated Bottle"/>
    <n v="1"/>
    <n v="35.700000000000003"/>
    <n v="0.05"/>
    <n v="13.85"/>
    <n v="33.914999999999999"/>
    <n v="13.85"/>
    <n v="20.064999999999998"/>
    <n v="0.59162612413386406"/>
  </r>
  <r>
    <n v="3669"/>
    <d v="2026-03-29T00:00:00"/>
    <n v="2026"/>
    <s v="Mar"/>
    <s v="Q1"/>
    <x v="2"/>
    <s v="Finland"/>
    <s v="Marketplace"/>
    <s v="Returning"/>
    <s v="Camping"/>
    <s v="Portable Camp Stove"/>
    <n v="1"/>
    <n v="80.09"/>
    <n v="0"/>
    <n v="40.61"/>
    <n v="80.09"/>
    <n v="40.61"/>
    <n v="39.480000000000004"/>
    <n v="0.49294543638406796"/>
  </r>
  <r>
    <n v="4787"/>
    <d v="2026-03-29T00:00:00"/>
    <n v="2026"/>
    <s v="Mar"/>
    <s v="Q1"/>
    <x v="3"/>
    <s v="France"/>
    <s v="Marketplace"/>
    <s v="New"/>
    <s v="Hiking"/>
    <s v="Trail Boots"/>
    <n v="1"/>
    <n v="142.87"/>
    <n v="0.1"/>
    <n v="77.33"/>
    <n v="128.583"/>
    <n v="77.33"/>
    <n v="51.253"/>
    <n v="0.39859857057309289"/>
  </r>
  <r>
    <n v="769"/>
    <d v="2026-03-30T00:00:00"/>
    <n v="2026"/>
    <s v="Mar"/>
    <s v="Q1"/>
    <x v="3"/>
    <s v="United Kingdom"/>
    <s v="Online Store"/>
    <s v="Returning"/>
    <s v="Fitness"/>
    <s v="Resistance Band Set"/>
    <n v="1"/>
    <n v="40.53"/>
    <n v="0"/>
    <n v="14.32"/>
    <n v="40.53"/>
    <n v="14.32"/>
    <n v="26.21"/>
    <n v="0.64668147051566738"/>
  </r>
  <r>
    <n v="1184"/>
    <d v="2026-03-30T00:00:00"/>
    <n v="2026"/>
    <s v="Mar"/>
    <s v="Q1"/>
    <x v="3"/>
    <s v="United Kingdom"/>
    <s v="Online Store"/>
    <s v="Returning"/>
    <s v="Cycling"/>
    <s v="Trail Bike Light"/>
    <n v="1"/>
    <n v="49.46"/>
    <n v="0"/>
    <n v="23.04"/>
    <n v="49.46"/>
    <n v="23.04"/>
    <n v="26.42"/>
    <n v="0.53416902547513145"/>
  </r>
  <r>
    <n v="1498"/>
    <d v="2026-03-30T00:00:00"/>
    <n v="2026"/>
    <s v="Mar"/>
    <s v="Q1"/>
    <x v="1"/>
    <s v="Poland"/>
    <s v="Marketplace"/>
    <s v="Business"/>
    <s v="Hiking"/>
    <s v="Trail Boots"/>
    <n v="3"/>
    <n v="142.46"/>
    <n v="0"/>
    <n v="79.650000000000006"/>
    <n v="427.38"/>
    <n v="238.95000000000002"/>
    <n v="188.42999999999998"/>
    <n v="0.44089569001825069"/>
  </r>
  <r>
    <n v="2054"/>
    <d v="2026-03-30T00:00:00"/>
    <n v="2026"/>
    <s v="Mar"/>
    <s v="Q1"/>
    <x v="3"/>
    <s v="France"/>
    <s v="Corporate"/>
    <s v="Business"/>
    <s v="Hiking"/>
    <s v="Trail Boots"/>
    <n v="6"/>
    <n v="142.18"/>
    <n v="0.05"/>
    <n v="80.94"/>
    <n v="810.42600000000004"/>
    <n v="485.64"/>
    <n v="324.78600000000006"/>
    <n v="0.40075960050640036"/>
  </r>
  <r>
    <n v="2294"/>
    <d v="2026-03-30T00:00:00"/>
    <n v="2026"/>
    <s v="Mar"/>
    <s v="Q1"/>
    <x v="1"/>
    <s v="Poland"/>
    <s v="Online Store"/>
    <s v="New"/>
    <s v="Fitness"/>
    <s v="Resistance Band Set"/>
    <n v="2"/>
    <n v="41.04"/>
    <n v="0"/>
    <n v="15.03"/>
    <n v="82.08"/>
    <n v="30.06"/>
    <n v="52.019999999999996"/>
    <n v="0.63377192982456132"/>
  </r>
  <r>
    <n v="2892"/>
    <d v="2026-03-30T00:00:00"/>
    <n v="2026"/>
    <s v="Mar"/>
    <s v="Q1"/>
    <x v="1"/>
    <s v="Germany"/>
    <s v="Online Store"/>
    <s v="Returning"/>
    <s v="Hiking"/>
    <s v="Trail Boots"/>
    <n v="2"/>
    <n v="145.06"/>
    <n v="0.15"/>
    <n v="77.08"/>
    <n v="246.602"/>
    <n v="154.16"/>
    <n v="92.442000000000007"/>
    <n v="0.37486313979610875"/>
  </r>
  <r>
    <n v="3145"/>
    <d v="2026-03-30T00:00:00"/>
    <n v="2026"/>
    <s v="Mar"/>
    <s v="Q1"/>
    <x v="1"/>
    <s v="Switzerland"/>
    <s v="Online Store"/>
    <s v="Returning"/>
    <s v="Travel"/>
    <s v="Carry-On Duffel"/>
    <n v="1"/>
    <n v="130.72999999999999"/>
    <n v="0"/>
    <n v="66.17"/>
    <n v="130.72999999999999"/>
    <n v="66.17"/>
    <n v="64.559999999999988"/>
    <n v="0.4938422703281572"/>
  </r>
  <r>
    <n v="3925"/>
    <d v="2026-03-30T00:00:00"/>
    <n v="2026"/>
    <s v="Mar"/>
    <s v="Q1"/>
    <x v="3"/>
    <s v="France"/>
    <s v="Online Store"/>
    <s v="Business"/>
    <s v="Fitness"/>
    <s v="Recovery Roller"/>
    <n v="2"/>
    <n v="36.630000000000003"/>
    <n v="0"/>
    <n v="14.31"/>
    <n v="73.260000000000005"/>
    <n v="28.62"/>
    <n v="44.64"/>
    <n v="0.60933660933660927"/>
  </r>
  <r>
    <n v="2722"/>
    <d v="2026-03-31T00:00:00"/>
    <n v="2026"/>
    <s v="Mar"/>
    <s v="Q1"/>
    <x v="3"/>
    <s v="France"/>
    <s v="Marketplace"/>
    <s v="New"/>
    <s v="Cycling"/>
    <s v="Trail Bike Light"/>
    <n v="1"/>
    <n v="50.99"/>
    <n v="0.1"/>
    <n v="21.86"/>
    <n v="45.891000000000005"/>
    <n v="21.86"/>
    <n v="24.031000000000006"/>
    <n v="0.52365387548756848"/>
  </r>
  <r>
    <n v="2767"/>
    <d v="2026-03-31T00:00:00"/>
    <n v="2026"/>
    <s v="Mar"/>
    <s v="Q1"/>
    <x v="1"/>
    <s v="Austria"/>
    <s v="Online Store"/>
    <s v="Returning"/>
    <s v="Travel"/>
    <s v="Carry-On Duffel"/>
    <n v="4"/>
    <n v="134.18"/>
    <n v="0"/>
    <n v="66.430000000000007"/>
    <n v="536.72"/>
    <n v="265.72000000000003"/>
    <n v="271"/>
    <n v="0.5049187658369354"/>
  </r>
  <r>
    <n v="3794"/>
    <d v="2026-03-31T00:00:00"/>
    <n v="2026"/>
    <s v="Mar"/>
    <s v="Q1"/>
    <x v="1"/>
    <s v="Germany"/>
    <s v="Retail Partners"/>
    <s v="Business"/>
    <s v="Fitness"/>
    <s v="Training Mat"/>
    <n v="2"/>
    <n v="50.86"/>
    <n v="0.1"/>
    <n v="21.76"/>
    <n v="91.548000000000002"/>
    <n v="43.52"/>
    <n v="48.027999999999999"/>
    <n v="0.52462096386595003"/>
  </r>
  <r>
    <n v="3880"/>
    <d v="2026-03-31T00:00:00"/>
    <n v="2026"/>
    <s v="Mar"/>
    <s v="Q1"/>
    <x v="1"/>
    <s v="Germany"/>
    <s v="Corporate"/>
    <s v="Business"/>
    <s v="Camping"/>
    <s v="Compact Sleeping Bag"/>
    <n v="12"/>
    <n v="124.86"/>
    <n v="0.1"/>
    <n v="60.82"/>
    <n v="1348.4880000000001"/>
    <n v="729.84"/>
    <n v="618.64800000000002"/>
    <n v="0.45877160197198641"/>
  </r>
  <r>
    <n v="422"/>
    <d v="2026-04-01T00:00:00"/>
    <n v="2026"/>
    <s v="Apr"/>
    <s v="Q2"/>
    <x v="3"/>
    <s v="Belgium"/>
    <s v="Online Store"/>
    <s v="Business"/>
    <s v="Cycling"/>
    <s v="Commuter Helmet"/>
    <n v="1"/>
    <n v="81.760000000000005"/>
    <n v="0.1"/>
    <n v="42.78"/>
    <n v="73.584000000000003"/>
    <n v="42.78"/>
    <n v="30.804000000000002"/>
    <n v="0.4186236138290933"/>
  </r>
  <r>
    <n v="495"/>
    <d v="2026-04-01T00:00:00"/>
    <n v="2026"/>
    <s v="Apr"/>
    <s v="Q2"/>
    <x v="1"/>
    <s v="Poland"/>
    <s v="Retail Partners"/>
    <s v="Business"/>
    <s v="Travel"/>
    <s v="Carry-On Duffel"/>
    <n v="1"/>
    <n v="134.65"/>
    <n v="0"/>
    <n v="68.19"/>
    <n v="134.65"/>
    <n v="68.19"/>
    <n v="66.460000000000008"/>
    <n v="0.49357593761604163"/>
  </r>
  <r>
    <n v="1517"/>
    <d v="2026-04-01T00:00:00"/>
    <n v="2026"/>
    <s v="Apr"/>
    <s v="Q2"/>
    <x v="2"/>
    <s v="Norway"/>
    <s v="Online Store"/>
    <s v="Business"/>
    <s v="Cycling"/>
    <s v="Compact Repair Kit"/>
    <n v="1"/>
    <n v="41.21"/>
    <n v="0"/>
    <n v="16.34"/>
    <n v="41.21"/>
    <n v="16.34"/>
    <n v="24.87"/>
    <n v="0.60349429750060668"/>
  </r>
  <r>
    <n v="2391"/>
    <d v="2026-04-01T00:00:00"/>
    <n v="2026"/>
    <s v="Apr"/>
    <s v="Q2"/>
    <x v="1"/>
    <s v="Germany"/>
    <s v="Online Store"/>
    <s v="Returning"/>
    <s v="Fitness"/>
    <s v="Resistance Band Set"/>
    <n v="2"/>
    <n v="40.590000000000003"/>
    <n v="0"/>
    <n v="15.01"/>
    <n v="81.180000000000007"/>
    <n v="30.02"/>
    <n v="51.160000000000011"/>
    <n v="0.63020448386302053"/>
  </r>
  <r>
    <n v="3809"/>
    <d v="2026-04-01T00:00:00"/>
    <n v="2026"/>
    <s v="Apr"/>
    <s v="Q2"/>
    <x v="0"/>
    <s v="Italy"/>
    <s v="Online Store"/>
    <s v="New"/>
    <s v="Camping"/>
    <s v="Compact Sleeping Bag"/>
    <n v="3"/>
    <n v="124.08"/>
    <n v="0.05"/>
    <n v="62.41"/>
    <n v="353.62799999999999"/>
    <n v="187.23"/>
    <n v="166.398"/>
    <n v="0.47054531880959655"/>
  </r>
  <r>
    <n v="3958"/>
    <d v="2026-04-01T00:00:00"/>
    <n v="2026"/>
    <s v="Apr"/>
    <s v="Q2"/>
    <x v="1"/>
    <s v="Czechia"/>
    <s v="Online Store"/>
    <s v="Returning"/>
    <s v="Camping"/>
    <s v="Compact Sleeping Bag"/>
    <n v="2"/>
    <n v="125.35"/>
    <n v="0.15"/>
    <n v="60.73"/>
    <n v="213.095"/>
    <n v="121.46"/>
    <n v="91.635000000000005"/>
    <n v="0.43001947488209485"/>
  </r>
  <r>
    <n v="4418"/>
    <d v="2026-04-01T00:00:00"/>
    <n v="2026"/>
    <s v="Apr"/>
    <s v="Q2"/>
    <x v="1"/>
    <s v="Poland"/>
    <s v="Marketplace"/>
    <s v="New"/>
    <s v="Fitness"/>
    <s v="Recovery Roller"/>
    <n v="3"/>
    <n v="36.090000000000003"/>
    <n v="0"/>
    <n v="14.03"/>
    <n v="108.27000000000001"/>
    <n v="42.089999999999996"/>
    <n v="66.180000000000007"/>
    <n v="0.61124965364366857"/>
  </r>
  <r>
    <n v="4693"/>
    <d v="2026-04-01T00:00:00"/>
    <n v="2026"/>
    <s v="Apr"/>
    <s v="Q2"/>
    <x v="1"/>
    <s v="Germany"/>
    <s v="Corporate"/>
    <s v="Business"/>
    <s v="Hiking"/>
    <s v="Hiking Daypack 20L"/>
    <n v="15"/>
    <n v="94.33"/>
    <n v="0.1"/>
    <n v="44.38"/>
    <n v="1273.4550000000002"/>
    <n v="665.7"/>
    <n v="607.75500000000011"/>
    <n v="0.47724890161018652"/>
  </r>
  <r>
    <n v="193"/>
    <d v="2026-04-02T00:00:00"/>
    <n v="2026"/>
    <s v="Apr"/>
    <s v="Q2"/>
    <x v="3"/>
    <s v="Belgium"/>
    <s v="Retail Partners"/>
    <s v="Returning"/>
    <s v="Travel"/>
    <s v="Insulated Bottle"/>
    <n v="1"/>
    <n v="35.6"/>
    <n v="0.1"/>
    <n v="13.39"/>
    <n v="32.04"/>
    <n v="13.39"/>
    <n v="18.649999999999999"/>
    <n v="0.58208489388264661"/>
  </r>
  <r>
    <n v="2246"/>
    <d v="2026-04-02T00:00:00"/>
    <n v="2026"/>
    <s v="Apr"/>
    <s v="Q2"/>
    <x v="1"/>
    <s v="Germany"/>
    <s v="Marketplace"/>
    <s v="Returning"/>
    <s v="Cycling"/>
    <s v="Trail Bike Light"/>
    <n v="1"/>
    <n v="50.17"/>
    <n v="0"/>
    <n v="21.95"/>
    <n v="50.17"/>
    <n v="21.95"/>
    <n v="28.220000000000002"/>
    <n v="0.56248754235598963"/>
  </r>
  <r>
    <n v="2556"/>
    <d v="2026-04-02T00:00:00"/>
    <n v="2026"/>
    <s v="Apr"/>
    <s v="Q2"/>
    <x v="3"/>
    <s v="United Kingdom"/>
    <s v="Online Store"/>
    <s v="Returning"/>
    <s v="Hiking"/>
    <s v="Trekking Poles"/>
    <n v="2"/>
    <n v="72.900000000000006"/>
    <n v="0"/>
    <n v="31.52"/>
    <n v="145.80000000000001"/>
    <n v="63.04"/>
    <n v="82.760000000000019"/>
    <n v="0.5676268861454048"/>
  </r>
  <r>
    <n v="169"/>
    <d v="2026-04-03T00:00:00"/>
    <n v="2026"/>
    <s v="Apr"/>
    <s v="Q2"/>
    <x v="2"/>
    <s v="Norway"/>
    <s v="Online Store"/>
    <s v="New"/>
    <s v="Hiking"/>
    <s v="Hiking Daypack 20L"/>
    <n v="2"/>
    <n v="93.48"/>
    <n v="0"/>
    <n v="45.15"/>
    <n v="186.96"/>
    <n v="90.3"/>
    <n v="96.660000000000011"/>
    <n v="0.51700898587933253"/>
  </r>
  <r>
    <n v="877"/>
    <d v="2026-04-03T00:00:00"/>
    <n v="2026"/>
    <s v="Apr"/>
    <s v="Q2"/>
    <x v="1"/>
    <s v="Germany"/>
    <s v="Online Store"/>
    <s v="New"/>
    <s v="Camping"/>
    <s v="Compact Sleeping Bag"/>
    <n v="1"/>
    <n v="123.63"/>
    <n v="0"/>
    <n v="58.88"/>
    <n v="123.63"/>
    <n v="58.88"/>
    <n v="64.75"/>
    <n v="0.52374019250990866"/>
  </r>
  <r>
    <n v="2023"/>
    <d v="2026-04-03T00:00:00"/>
    <n v="2026"/>
    <s v="Apr"/>
    <s v="Q2"/>
    <x v="1"/>
    <s v="Germany"/>
    <s v="Online Store"/>
    <s v="New"/>
    <s v="Travel"/>
    <s v="Travel Backpack 35L"/>
    <n v="3"/>
    <n v="168.37"/>
    <n v="0"/>
    <n v="87.15"/>
    <n v="505.11"/>
    <n v="261.45000000000005"/>
    <n v="243.65999999999997"/>
    <n v="0.4823899744610084"/>
  </r>
  <r>
    <n v="2548"/>
    <d v="2026-04-03T00:00:00"/>
    <n v="2026"/>
    <s v="Apr"/>
    <s v="Q2"/>
    <x v="0"/>
    <s v="Portugal"/>
    <s v="Marketplace"/>
    <s v="New"/>
    <s v="Cycling"/>
    <s v="Trail Bike Light"/>
    <n v="4"/>
    <n v="51.68"/>
    <n v="0.05"/>
    <n v="23.09"/>
    <n v="196.38399999999999"/>
    <n v="92.36"/>
    <n v="104.02399999999999"/>
    <n v="0.52969692031937421"/>
  </r>
  <r>
    <n v="2602"/>
    <d v="2026-04-03T00:00:00"/>
    <n v="2026"/>
    <s v="Apr"/>
    <s v="Q2"/>
    <x v="1"/>
    <s v="Germany"/>
    <s v="Marketplace"/>
    <s v="New"/>
    <s v="Cycling"/>
    <s v="Compact Repair Kit"/>
    <n v="1"/>
    <n v="40.159999999999997"/>
    <n v="0"/>
    <n v="16.77"/>
    <n v="40.159999999999997"/>
    <n v="16.77"/>
    <n v="23.389999999999997"/>
    <n v="0.58242031872509958"/>
  </r>
  <r>
    <n v="3229"/>
    <d v="2026-04-03T00:00:00"/>
    <n v="2026"/>
    <s v="Apr"/>
    <s v="Q2"/>
    <x v="3"/>
    <s v="France"/>
    <s v="Retail Partners"/>
    <s v="Returning"/>
    <s v="Travel"/>
    <s v="Insulated Bottle"/>
    <n v="3"/>
    <n v="36.17"/>
    <n v="0.1"/>
    <n v="13.65"/>
    <n v="97.659000000000006"/>
    <n v="40.950000000000003"/>
    <n v="56.709000000000003"/>
    <n v="0.58068380794396834"/>
  </r>
  <r>
    <n v="3261"/>
    <d v="2026-04-03T00:00:00"/>
    <n v="2026"/>
    <s v="Apr"/>
    <s v="Q2"/>
    <x v="2"/>
    <s v="Finland"/>
    <s v="Online Store"/>
    <s v="New"/>
    <s v="Travel"/>
    <s v="Carry-On Duffel"/>
    <n v="4"/>
    <n v="130.55000000000001"/>
    <n v="0"/>
    <n v="67.66"/>
    <n v="522.20000000000005"/>
    <n v="270.64"/>
    <n v="251.56000000000006"/>
    <n v="0.48173113749521262"/>
  </r>
  <r>
    <n v="3621"/>
    <d v="2026-04-03T00:00:00"/>
    <n v="2026"/>
    <s v="Apr"/>
    <s v="Q2"/>
    <x v="3"/>
    <s v="United Kingdom"/>
    <s v="Online Store"/>
    <s v="New"/>
    <s v="Cycling"/>
    <s v="Cycling Pack 12L"/>
    <n v="2"/>
    <n v="102.63"/>
    <n v="0"/>
    <n v="50.19"/>
    <n v="205.26"/>
    <n v="100.38"/>
    <n v="104.88"/>
    <n v="0.51096170710318622"/>
  </r>
  <r>
    <n v="4681"/>
    <d v="2026-04-03T00:00:00"/>
    <n v="2026"/>
    <s v="Apr"/>
    <s v="Q2"/>
    <x v="3"/>
    <s v="France"/>
    <s v="Marketplace"/>
    <s v="Returning"/>
    <s v="Cycling"/>
    <s v="Commuter Helmet"/>
    <n v="6"/>
    <n v="81.239999999999995"/>
    <n v="0"/>
    <n v="43.28"/>
    <n v="487.43999999999994"/>
    <n v="259.68"/>
    <n v="227.75999999999993"/>
    <n v="0.46725750861644505"/>
  </r>
  <r>
    <n v="4954"/>
    <d v="2026-04-03T00:00:00"/>
    <n v="2026"/>
    <s v="Apr"/>
    <s v="Q2"/>
    <x v="3"/>
    <s v="United Kingdom"/>
    <s v="Online Store"/>
    <s v="New"/>
    <s v="Hiking"/>
    <s v="Trekking Poles"/>
    <n v="3"/>
    <n v="72.11"/>
    <n v="0.05"/>
    <n v="31.63"/>
    <n v="205.51349999999996"/>
    <n v="94.89"/>
    <n v="110.62349999999996"/>
    <n v="0.5382785072513484"/>
  </r>
  <r>
    <n v="1153"/>
    <d v="2026-04-04T00:00:00"/>
    <n v="2026"/>
    <s v="Apr"/>
    <s v="Q2"/>
    <x v="2"/>
    <s v="Norway"/>
    <s v="Retail Partners"/>
    <s v="New"/>
    <s v="Hiking"/>
    <s v="Hiking Daypack 20L"/>
    <n v="4"/>
    <n v="90.15"/>
    <n v="0"/>
    <n v="44.9"/>
    <n v="360.6"/>
    <n v="179.6"/>
    <n v="181.00000000000003"/>
    <n v="0.50194120909595119"/>
  </r>
  <r>
    <n v="1383"/>
    <d v="2026-04-04T00:00:00"/>
    <n v="2026"/>
    <s v="Apr"/>
    <s v="Q2"/>
    <x v="3"/>
    <s v="Belgium"/>
    <s v="Retail Partners"/>
    <s v="Returning"/>
    <s v="Cycling"/>
    <s v="Trail Bike Light"/>
    <n v="1"/>
    <n v="50.7"/>
    <n v="0.05"/>
    <n v="21.85"/>
    <n v="48.164999999999999"/>
    <n v="21.85"/>
    <n v="26.314999999999998"/>
    <n v="0.54635108481262329"/>
  </r>
  <r>
    <n v="2583"/>
    <d v="2026-04-04T00:00:00"/>
    <n v="2026"/>
    <s v="Apr"/>
    <s v="Q2"/>
    <x v="0"/>
    <s v="Spain"/>
    <s v="Online Store"/>
    <s v="Returning"/>
    <s v="Fitness"/>
    <s v="Resistance Band Set"/>
    <n v="1"/>
    <n v="41.13"/>
    <n v="0"/>
    <n v="15.04"/>
    <n v="41.13"/>
    <n v="15.04"/>
    <n v="26.090000000000003"/>
    <n v="0.63433017262338931"/>
  </r>
  <r>
    <n v="4074"/>
    <d v="2026-04-04T00:00:00"/>
    <n v="2026"/>
    <s v="Apr"/>
    <s v="Q2"/>
    <x v="1"/>
    <s v="Czechia"/>
    <s v="Retail Partners"/>
    <s v="Returning"/>
    <s v="Camping"/>
    <s v="Compact Sleeping Bag"/>
    <n v="1"/>
    <n v="121.66"/>
    <n v="0"/>
    <n v="61.37"/>
    <n v="121.66"/>
    <n v="61.37"/>
    <n v="60.29"/>
    <n v="0.49556140062469178"/>
  </r>
  <r>
    <n v="4301"/>
    <d v="2026-04-04T00:00:00"/>
    <n v="2026"/>
    <s v="Apr"/>
    <s v="Q2"/>
    <x v="2"/>
    <s v="Norway"/>
    <s v="Retail Partners"/>
    <s v="New"/>
    <s v="Fitness"/>
    <s v="Weighted Vest"/>
    <n v="1"/>
    <n v="122.77"/>
    <n v="0.1"/>
    <n v="70.59"/>
    <n v="110.49299999999999"/>
    <n v="70.59"/>
    <n v="39.902999999999992"/>
    <n v="0.36113599956558329"/>
  </r>
  <r>
    <n v="4692"/>
    <d v="2026-04-04T00:00:00"/>
    <n v="2026"/>
    <s v="Apr"/>
    <s v="Q2"/>
    <x v="3"/>
    <s v="France"/>
    <s v="Online Store"/>
    <s v="Returning"/>
    <s v="Cycling"/>
    <s v="Trail Bike Light"/>
    <n v="1"/>
    <n v="49.96"/>
    <n v="0"/>
    <n v="22.13"/>
    <n v="49.96"/>
    <n v="22.13"/>
    <n v="27.830000000000002"/>
    <n v="0.55704563650920735"/>
  </r>
  <r>
    <n v="1951"/>
    <d v="2026-04-05T00:00:00"/>
    <n v="2026"/>
    <s v="Apr"/>
    <s v="Q2"/>
    <x v="3"/>
    <s v="United Kingdom"/>
    <s v="Marketplace"/>
    <s v="Returning"/>
    <s v="Hiking"/>
    <s v="Summit Backpack 45L"/>
    <n v="2"/>
    <n v="155.13"/>
    <n v="0.15"/>
    <n v="80.959999999999994"/>
    <n v="263.721"/>
    <n v="161.91999999999999"/>
    <n v="101.80100000000002"/>
    <n v="0.38601779911345707"/>
  </r>
  <r>
    <n v="2111"/>
    <d v="2026-04-05T00:00:00"/>
    <n v="2026"/>
    <s v="Apr"/>
    <s v="Q2"/>
    <x v="3"/>
    <s v="France"/>
    <s v="Online Store"/>
    <s v="New"/>
    <s v="Hiking"/>
    <s v="Trekking Poles"/>
    <n v="3"/>
    <n v="69.83"/>
    <n v="0.05"/>
    <n v="31.53"/>
    <n v="199.0155"/>
    <n v="94.59"/>
    <n v="104.4255"/>
    <n v="0.52471038687941396"/>
  </r>
  <r>
    <n v="2933"/>
    <d v="2026-04-05T00:00:00"/>
    <n v="2026"/>
    <s v="Apr"/>
    <s v="Q2"/>
    <x v="1"/>
    <s v="Austria"/>
    <s v="Retail Partners"/>
    <s v="Returning"/>
    <s v="Travel"/>
    <s v="Insulated Bottle"/>
    <n v="1"/>
    <n v="35.4"/>
    <n v="0"/>
    <n v="13.37"/>
    <n v="35.4"/>
    <n v="13.37"/>
    <n v="22.03"/>
    <n v="0.62231638418079105"/>
  </r>
  <r>
    <n v="3263"/>
    <d v="2026-04-05T00:00:00"/>
    <n v="2026"/>
    <s v="Apr"/>
    <s v="Q2"/>
    <x v="3"/>
    <s v="Netherlands"/>
    <s v="Online Store"/>
    <s v="New"/>
    <s v="Fitness"/>
    <s v="Training Mat"/>
    <n v="1"/>
    <n v="51.75"/>
    <n v="0.1"/>
    <n v="22.1"/>
    <n v="46.575000000000003"/>
    <n v="22.1"/>
    <n v="24.475000000000001"/>
    <n v="0.52549651100375738"/>
  </r>
  <r>
    <n v="4764"/>
    <d v="2026-04-05T00:00:00"/>
    <n v="2026"/>
    <s v="Apr"/>
    <s v="Q2"/>
    <x v="3"/>
    <s v="France"/>
    <s v="Marketplace"/>
    <s v="New"/>
    <s v="Cycling"/>
    <s v="Compact Repair Kit"/>
    <n v="6"/>
    <n v="39.6"/>
    <n v="0.15"/>
    <n v="17.010000000000002"/>
    <n v="201.96"/>
    <n v="102.06"/>
    <n v="99.9"/>
    <n v="0.49465240641711233"/>
  </r>
  <r>
    <n v="28"/>
    <d v="2026-04-06T00:00:00"/>
    <n v="2026"/>
    <s v="Apr"/>
    <s v="Q2"/>
    <x v="1"/>
    <s v="Austria"/>
    <s v="Retail Partners"/>
    <s v="New"/>
    <s v="Fitness"/>
    <s v="Weighted Vest"/>
    <n v="2"/>
    <n v="125.94"/>
    <n v="0.05"/>
    <n v="70.94"/>
    <n v="239.28599999999997"/>
    <n v="141.88"/>
    <n v="97.405999999999977"/>
    <n v="0.40706936469329585"/>
  </r>
  <r>
    <n v="581"/>
    <d v="2026-04-06T00:00:00"/>
    <n v="2026"/>
    <s v="Apr"/>
    <s v="Q2"/>
    <x v="1"/>
    <s v="Czechia"/>
    <s v="Online Store"/>
    <s v="Returning"/>
    <s v="Camping"/>
    <s v="Compact Sleeping Bag"/>
    <n v="3"/>
    <n v="124.67"/>
    <n v="0"/>
    <n v="61.46"/>
    <n v="374.01"/>
    <n v="184.38"/>
    <n v="189.63"/>
    <n v="0.50701852891633914"/>
  </r>
  <r>
    <n v="643"/>
    <d v="2026-04-06T00:00:00"/>
    <n v="2026"/>
    <s v="Apr"/>
    <s v="Q2"/>
    <x v="3"/>
    <s v="United Kingdom"/>
    <s v="Online Store"/>
    <s v="Returning"/>
    <s v="Hiking"/>
    <s v="Trekking Poles"/>
    <n v="2"/>
    <n v="72.260000000000005"/>
    <n v="0"/>
    <n v="33.21"/>
    <n v="144.52000000000001"/>
    <n v="66.42"/>
    <n v="78.100000000000009"/>
    <n v="0.54040963188486024"/>
  </r>
  <r>
    <n v="1907"/>
    <d v="2026-04-06T00:00:00"/>
    <n v="2026"/>
    <s v="Apr"/>
    <s v="Q2"/>
    <x v="1"/>
    <s v="Germany"/>
    <s v="Corporate"/>
    <s v="Business"/>
    <s v="Cycling"/>
    <s v="Trail Bike Light"/>
    <n v="10"/>
    <n v="50.64"/>
    <n v="0.2"/>
    <n v="22.99"/>
    <n v="405.12"/>
    <n v="229.89999999999998"/>
    <n v="175.22000000000003"/>
    <n v="0.43251382306477099"/>
  </r>
  <r>
    <n v="1950"/>
    <d v="2026-04-06T00:00:00"/>
    <n v="2026"/>
    <s v="Apr"/>
    <s v="Q2"/>
    <x v="0"/>
    <s v="Portugal"/>
    <s v="Online Store"/>
    <s v="New"/>
    <s v="Hiking"/>
    <s v="Trekking Poles"/>
    <n v="1"/>
    <n v="73"/>
    <n v="0"/>
    <n v="32.4"/>
    <n v="73"/>
    <n v="32.4"/>
    <n v="40.6"/>
    <n v="0.55616438356164388"/>
  </r>
  <r>
    <n v="2443"/>
    <d v="2026-04-06T00:00:00"/>
    <n v="2026"/>
    <s v="Apr"/>
    <s v="Q2"/>
    <x v="0"/>
    <s v="Italy"/>
    <s v="Online Store"/>
    <s v="Returning"/>
    <s v="Travel"/>
    <s v="Insulated Bottle"/>
    <n v="1"/>
    <n v="35.700000000000003"/>
    <n v="0"/>
    <n v="13.8"/>
    <n v="35.700000000000003"/>
    <n v="13.8"/>
    <n v="21.900000000000002"/>
    <n v="0.61344537815126055"/>
  </r>
  <r>
    <n v="2480"/>
    <d v="2026-04-06T00:00:00"/>
    <n v="2026"/>
    <s v="Apr"/>
    <s v="Q2"/>
    <x v="2"/>
    <s v="Norway"/>
    <s v="Corporate"/>
    <s v="New"/>
    <s v="Hiking"/>
    <s v="Summit Backpack 45L"/>
    <n v="8"/>
    <n v="152.41999999999999"/>
    <n v="0.05"/>
    <n v="80.11"/>
    <n v="1158.3919999999998"/>
    <n v="640.88"/>
    <n v="517.51199999999983"/>
    <n v="0.44675032286134564"/>
  </r>
  <r>
    <n v="2515"/>
    <d v="2026-04-06T00:00:00"/>
    <n v="2026"/>
    <s v="Apr"/>
    <s v="Q2"/>
    <x v="3"/>
    <s v="United Kingdom"/>
    <s v="Online Store"/>
    <s v="Returning"/>
    <s v="Cycling"/>
    <s v="Commuter Helmet"/>
    <n v="1"/>
    <n v="81.78"/>
    <n v="0"/>
    <n v="42.82"/>
    <n v="81.78"/>
    <n v="42.82"/>
    <n v="38.96"/>
    <n v="0.47640009782342874"/>
  </r>
  <r>
    <n v="2829"/>
    <d v="2026-04-06T00:00:00"/>
    <n v="2026"/>
    <s v="Apr"/>
    <s v="Q2"/>
    <x v="1"/>
    <s v="Austria"/>
    <s v="Online Store"/>
    <s v="Business"/>
    <s v="Cycling"/>
    <s v="Cycling Pack 12L"/>
    <n v="6"/>
    <n v="102.59"/>
    <n v="0.1"/>
    <n v="49.6"/>
    <n v="553.98599999999999"/>
    <n v="297.60000000000002"/>
    <n v="256.38599999999997"/>
    <n v="0.46280230908362302"/>
  </r>
  <r>
    <n v="4086"/>
    <d v="2026-04-06T00:00:00"/>
    <n v="2026"/>
    <s v="Apr"/>
    <s v="Q2"/>
    <x v="3"/>
    <s v="United Kingdom"/>
    <s v="Retail Partners"/>
    <s v="Returning"/>
    <s v="Hiking"/>
    <s v="Summit Backpack 45L"/>
    <n v="2"/>
    <n v="152.44"/>
    <n v="0.15"/>
    <n v="76.680000000000007"/>
    <n v="259.14799999999997"/>
    <n v="153.36000000000001"/>
    <n v="105.78799999999995"/>
    <n v="0.4082146109559015"/>
  </r>
  <r>
    <n v="4512"/>
    <d v="2026-04-06T00:00:00"/>
    <n v="2026"/>
    <s v="Apr"/>
    <s v="Q2"/>
    <x v="1"/>
    <s v="Czechia"/>
    <s v="Online Store"/>
    <s v="New"/>
    <s v="Travel"/>
    <s v="Carry-On Duffel"/>
    <n v="6"/>
    <n v="136.29"/>
    <n v="0"/>
    <n v="68.209999999999994"/>
    <n v="817.74"/>
    <n v="409.26"/>
    <n v="408.48"/>
    <n v="0.49952307579426225"/>
  </r>
  <r>
    <n v="4837"/>
    <d v="2026-04-06T00:00:00"/>
    <n v="2026"/>
    <s v="Apr"/>
    <s v="Q2"/>
    <x v="0"/>
    <s v="Portugal"/>
    <s v="Corporate"/>
    <s v="Business"/>
    <s v="Hiking"/>
    <s v="Summit Backpack 45L"/>
    <n v="4"/>
    <n v="157.51"/>
    <n v="0.2"/>
    <n v="79.209999999999994"/>
    <n v="504.03199999999998"/>
    <n v="316.83999999999997"/>
    <n v="187.19200000000001"/>
    <n v="0.37138911815122855"/>
  </r>
  <r>
    <n v="1580"/>
    <d v="2026-04-07T00:00:00"/>
    <n v="2026"/>
    <s v="Apr"/>
    <s v="Q2"/>
    <x v="2"/>
    <s v="Ireland"/>
    <s v="Online Store"/>
    <s v="New"/>
    <s v="Camping"/>
    <s v="Compact Sleeping Bag"/>
    <n v="2"/>
    <n v="120.5"/>
    <n v="0"/>
    <n v="61.42"/>
    <n v="241"/>
    <n v="122.84"/>
    <n v="118.16"/>
    <n v="0.49029045643153524"/>
  </r>
  <r>
    <n v="1962"/>
    <d v="2026-04-07T00:00:00"/>
    <n v="2026"/>
    <s v="Apr"/>
    <s v="Q2"/>
    <x v="0"/>
    <s v="Spain"/>
    <s v="Online Store"/>
    <s v="Returning"/>
    <s v="Hiking"/>
    <s v="Summit Backpack 45L"/>
    <n v="3"/>
    <n v="152.62"/>
    <n v="0.05"/>
    <n v="77.75"/>
    <n v="434.96699999999998"/>
    <n v="233.25"/>
    <n v="201.71699999999998"/>
    <n v="0.46375242259757637"/>
  </r>
  <r>
    <n v="2381"/>
    <d v="2026-04-07T00:00:00"/>
    <n v="2026"/>
    <s v="Apr"/>
    <s v="Q2"/>
    <x v="1"/>
    <s v="Switzerland"/>
    <s v="Online Store"/>
    <s v="Returning"/>
    <s v="Travel"/>
    <s v="Carry-On Duffel"/>
    <n v="2"/>
    <n v="134.16"/>
    <n v="0.05"/>
    <n v="67.08"/>
    <n v="254.90399999999997"/>
    <n v="134.16"/>
    <n v="120.74399999999997"/>
    <n v="0.47368421052631576"/>
  </r>
  <r>
    <n v="2655"/>
    <d v="2026-04-07T00:00:00"/>
    <n v="2026"/>
    <s v="Apr"/>
    <s v="Q2"/>
    <x v="3"/>
    <s v="France"/>
    <s v="Retail Partners"/>
    <s v="Business"/>
    <s v="Cycling"/>
    <s v="Cycling Pack 12L"/>
    <n v="1"/>
    <n v="101.13"/>
    <n v="0"/>
    <n v="50.8"/>
    <n v="101.13"/>
    <n v="50.8"/>
    <n v="50.33"/>
    <n v="0.49767625828141998"/>
  </r>
  <r>
    <n v="2944"/>
    <d v="2026-04-07T00:00:00"/>
    <n v="2026"/>
    <s v="Apr"/>
    <s v="Q2"/>
    <x v="1"/>
    <s v="Poland"/>
    <s v="Retail Partners"/>
    <s v="New"/>
    <s v="Fitness"/>
    <s v="Training Mat"/>
    <n v="1"/>
    <n v="51.36"/>
    <n v="0"/>
    <n v="22.21"/>
    <n v="51.36"/>
    <n v="22.21"/>
    <n v="29.15"/>
    <n v="0.56756230529595009"/>
  </r>
  <r>
    <n v="4756"/>
    <d v="2026-04-07T00:00:00"/>
    <n v="2026"/>
    <s v="Apr"/>
    <s v="Q2"/>
    <x v="2"/>
    <s v="Norway"/>
    <s v="Online Store"/>
    <s v="Business"/>
    <s v="Hiking"/>
    <s v="Summit Backpack 45L"/>
    <n v="5"/>
    <n v="151.88"/>
    <n v="0"/>
    <n v="80.56"/>
    <n v="759.4"/>
    <n v="402.8"/>
    <n v="356.59999999999997"/>
    <n v="0.46958124835396364"/>
  </r>
  <r>
    <n v="52"/>
    <d v="2026-04-08T00:00:00"/>
    <n v="2026"/>
    <s v="Apr"/>
    <s v="Q2"/>
    <x v="1"/>
    <s v="Germany"/>
    <s v="Online Store"/>
    <s v="New"/>
    <s v="Travel"/>
    <s v="Carry-On Duffel"/>
    <n v="2"/>
    <n v="133.59"/>
    <n v="0"/>
    <n v="66.83"/>
    <n v="267.18"/>
    <n v="133.66"/>
    <n v="133.52000000000001"/>
    <n v="0.49973800434164234"/>
  </r>
  <r>
    <n v="556"/>
    <d v="2026-04-08T00:00:00"/>
    <n v="2026"/>
    <s v="Apr"/>
    <s v="Q2"/>
    <x v="3"/>
    <s v="United Kingdom"/>
    <s v="Online Store"/>
    <s v="New"/>
    <s v="Camping"/>
    <s v="Compact Sleeping Bag"/>
    <n v="2"/>
    <n v="124.39"/>
    <n v="0"/>
    <n v="61.27"/>
    <n v="248.78"/>
    <n v="122.54"/>
    <n v="126.24"/>
    <n v="0.50743628909076288"/>
  </r>
  <r>
    <n v="1233"/>
    <d v="2026-04-08T00:00:00"/>
    <n v="2026"/>
    <s v="Apr"/>
    <s v="Q2"/>
    <x v="0"/>
    <s v="Italy"/>
    <s v="Online Store"/>
    <s v="New"/>
    <s v="Cycling"/>
    <s v="Trail Bike Light"/>
    <n v="5"/>
    <n v="50.22"/>
    <n v="0.1"/>
    <n v="22.31"/>
    <n v="225.99"/>
    <n v="111.55"/>
    <n v="114.44000000000001"/>
    <n v="0.50639408823399268"/>
  </r>
  <r>
    <n v="1492"/>
    <d v="2026-04-08T00:00:00"/>
    <n v="2026"/>
    <s v="Apr"/>
    <s v="Q2"/>
    <x v="1"/>
    <s v="Poland"/>
    <s v="Online Store"/>
    <s v="Returning"/>
    <s v="Cycling"/>
    <s v="Compact Repair Kit"/>
    <n v="2"/>
    <n v="41.08"/>
    <n v="0"/>
    <n v="16.79"/>
    <n v="82.16"/>
    <n v="33.58"/>
    <n v="48.58"/>
    <n v="0.59128529698149956"/>
  </r>
  <r>
    <n v="1619"/>
    <d v="2026-04-08T00:00:00"/>
    <n v="2026"/>
    <s v="Apr"/>
    <s v="Q2"/>
    <x v="3"/>
    <s v="United Kingdom"/>
    <s v="Retail Partners"/>
    <s v="New"/>
    <s v="Travel"/>
    <s v="Packing Cube Set"/>
    <n v="5"/>
    <n v="46.11"/>
    <n v="0"/>
    <n v="18.88"/>
    <n v="230.55"/>
    <n v="94.399999999999991"/>
    <n v="136.15000000000003"/>
    <n v="0.5905443504662764"/>
  </r>
  <r>
    <n v="1631"/>
    <d v="2026-04-08T00:00:00"/>
    <n v="2026"/>
    <s v="Apr"/>
    <s v="Q2"/>
    <x v="3"/>
    <s v="United Kingdom"/>
    <s v="Online Store"/>
    <s v="Returning"/>
    <s v="Travel"/>
    <s v="Packing Cube Set"/>
    <n v="1"/>
    <n v="45.54"/>
    <n v="0"/>
    <n v="18.36"/>
    <n v="45.54"/>
    <n v="18.36"/>
    <n v="27.18"/>
    <n v="0.59683794466403162"/>
  </r>
  <r>
    <n v="1844"/>
    <d v="2026-04-08T00:00:00"/>
    <n v="2026"/>
    <s v="Apr"/>
    <s v="Q2"/>
    <x v="1"/>
    <s v="Poland"/>
    <s v="Retail Partners"/>
    <s v="New"/>
    <s v="Fitness"/>
    <s v="Recovery Roller"/>
    <n v="2"/>
    <n v="37.1"/>
    <n v="0.1"/>
    <n v="14.17"/>
    <n v="66.78"/>
    <n v="28.34"/>
    <n v="38.44"/>
    <n v="0.57562144354597178"/>
  </r>
  <r>
    <n v="4246"/>
    <d v="2026-04-08T00:00:00"/>
    <n v="2026"/>
    <s v="Apr"/>
    <s v="Q2"/>
    <x v="3"/>
    <s v="United Kingdom"/>
    <s v="Corporate"/>
    <s v="Business"/>
    <s v="Hiking"/>
    <s v="Summit Backpack 45L"/>
    <n v="5"/>
    <n v="156.57"/>
    <n v="0.15"/>
    <n v="80.849999999999994"/>
    <n v="665.4224999999999"/>
    <n v="404.25"/>
    <n v="261.1724999999999"/>
    <n v="0.39249123677062309"/>
  </r>
  <r>
    <n v="5139"/>
    <d v="2026-04-08T00:00:00"/>
    <n v="2026"/>
    <s v="Apr"/>
    <s v="Q2"/>
    <x v="0"/>
    <s v="Italy"/>
    <s v="Online Store"/>
    <s v="Returning"/>
    <s v="Fitness"/>
    <s v="Training Mat"/>
    <n v="2"/>
    <n v="51.4"/>
    <n v="0"/>
    <n v="21.99"/>
    <n v="102.8"/>
    <n v="43.98"/>
    <n v="58.82"/>
    <n v="0.57217898832684821"/>
  </r>
  <r>
    <n v="186"/>
    <d v="2026-04-09T00:00:00"/>
    <n v="2026"/>
    <s v="Apr"/>
    <s v="Q2"/>
    <x v="0"/>
    <s v="Spain"/>
    <s v="Online Store"/>
    <s v="New"/>
    <s v="Travel"/>
    <s v="Packing Cube Set"/>
    <n v="2"/>
    <n v="46.42"/>
    <n v="0.1"/>
    <n v="18.73"/>
    <n v="83.556000000000012"/>
    <n v="37.46"/>
    <n v="46.096000000000011"/>
    <n v="0.55167791660682663"/>
  </r>
  <r>
    <n v="1742"/>
    <d v="2026-04-09T00:00:00"/>
    <n v="2026"/>
    <s v="Apr"/>
    <s v="Q2"/>
    <x v="3"/>
    <s v="Belgium"/>
    <s v="Marketplace"/>
    <s v="Returning"/>
    <s v="Camping"/>
    <s v="Compact Sleeping Bag"/>
    <n v="2"/>
    <n v="120.75"/>
    <n v="0.05"/>
    <n v="60.31"/>
    <n v="229.42499999999998"/>
    <n v="120.62"/>
    <n v="108.80499999999998"/>
    <n v="0.47425084450256066"/>
  </r>
  <r>
    <n v="3189"/>
    <d v="2026-04-09T00:00:00"/>
    <n v="2026"/>
    <s v="Apr"/>
    <s v="Q2"/>
    <x v="1"/>
    <s v="Switzerland"/>
    <s v="Corporate"/>
    <s v="Business"/>
    <s v="Hiking"/>
    <s v="Summit Backpack 45L"/>
    <n v="6"/>
    <n v="157.38999999999999"/>
    <n v="0.05"/>
    <n v="79.239999999999995"/>
    <n v="897.12299999999993"/>
    <n v="475.43999999999994"/>
    <n v="421.68299999999999"/>
    <n v="0.47003922539049831"/>
  </r>
  <r>
    <n v="3747"/>
    <d v="2026-04-09T00:00:00"/>
    <n v="2026"/>
    <s v="Apr"/>
    <s v="Q2"/>
    <x v="3"/>
    <s v="Netherlands"/>
    <s v="Retail Partners"/>
    <s v="Returning"/>
    <s v="Camping"/>
    <s v="Compact Sleeping Bag"/>
    <n v="2"/>
    <n v="122.36"/>
    <n v="0.05"/>
    <n v="59.06"/>
    <n v="232.48399999999998"/>
    <n v="118.12"/>
    <n v="114.36399999999998"/>
    <n v="0.49192202474148755"/>
  </r>
  <r>
    <n v="3782"/>
    <d v="2026-04-09T00:00:00"/>
    <n v="2026"/>
    <s v="Apr"/>
    <s v="Q2"/>
    <x v="0"/>
    <s v="Spain"/>
    <s v="Retail Partners"/>
    <s v="Returning"/>
    <s v="Fitness"/>
    <s v="Resistance Band Set"/>
    <n v="2"/>
    <n v="39.68"/>
    <n v="0.05"/>
    <n v="14.98"/>
    <n v="75.391999999999996"/>
    <n v="29.96"/>
    <n v="45.431999999999995"/>
    <n v="0.60261035653650252"/>
  </r>
  <r>
    <n v="4344"/>
    <d v="2026-04-09T00:00:00"/>
    <n v="2026"/>
    <s v="Apr"/>
    <s v="Q2"/>
    <x v="2"/>
    <s v="Denmark"/>
    <s v="Retail Partners"/>
    <s v="Business"/>
    <s v="Camping"/>
    <s v="Compact Sleeping Bag"/>
    <n v="3"/>
    <n v="121.56"/>
    <n v="0.15"/>
    <n v="61.31"/>
    <n v="309.97800000000001"/>
    <n v="183.93"/>
    <n v="126.048"/>
    <n v="0.40663530960261696"/>
  </r>
  <r>
    <n v="4901"/>
    <d v="2026-04-09T00:00:00"/>
    <n v="2026"/>
    <s v="Apr"/>
    <s v="Q2"/>
    <x v="0"/>
    <s v="Spain"/>
    <s v="Marketplace"/>
    <s v="New"/>
    <s v="Cycling"/>
    <s v="Commuter Helmet"/>
    <n v="1"/>
    <n v="80.19"/>
    <n v="0.1"/>
    <n v="42.15"/>
    <n v="72.171000000000006"/>
    <n v="42.15"/>
    <n v="30.021000000000008"/>
    <n v="0.4159704036247247"/>
  </r>
  <r>
    <n v="4969"/>
    <d v="2026-04-09T00:00:00"/>
    <n v="2026"/>
    <s v="Apr"/>
    <s v="Q2"/>
    <x v="3"/>
    <s v="Netherlands"/>
    <s v="Marketplace"/>
    <s v="Business"/>
    <s v="Cycling"/>
    <s v="Commuter Helmet"/>
    <n v="2"/>
    <n v="81.14"/>
    <n v="0"/>
    <n v="43.43"/>
    <n v="162.28"/>
    <n v="86.86"/>
    <n v="75.42"/>
    <n v="0.46475228000985952"/>
  </r>
  <r>
    <n v="673"/>
    <d v="2026-04-10T00:00:00"/>
    <n v="2026"/>
    <s v="Apr"/>
    <s v="Q2"/>
    <x v="3"/>
    <s v="United Kingdom"/>
    <s v="Retail Partners"/>
    <s v="New"/>
    <s v="Camping"/>
    <s v="Trail Tent 2P"/>
    <n v="2"/>
    <n v="191.11"/>
    <n v="0"/>
    <n v="103.58"/>
    <n v="382.22"/>
    <n v="207.16"/>
    <n v="175.06000000000003"/>
    <n v="0.45800847679346979"/>
  </r>
  <r>
    <n v="888"/>
    <d v="2026-04-10T00:00:00"/>
    <n v="2026"/>
    <s v="Apr"/>
    <s v="Q2"/>
    <x v="3"/>
    <s v="Netherlands"/>
    <s v="Retail Partners"/>
    <s v="New"/>
    <s v="Cycling"/>
    <s v="Compact Repair Kit"/>
    <n v="2"/>
    <n v="40.58"/>
    <n v="0.05"/>
    <n v="17.149999999999999"/>
    <n v="77.10199999999999"/>
    <n v="34.299999999999997"/>
    <n v="42.801999999999992"/>
    <n v="0.55513475655625011"/>
  </r>
  <r>
    <n v="1541"/>
    <d v="2026-04-10T00:00:00"/>
    <n v="2026"/>
    <s v="Apr"/>
    <s v="Q2"/>
    <x v="0"/>
    <s v="Italy"/>
    <s v="Marketplace"/>
    <s v="Returning"/>
    <s v="Camping"/>
    <s v="Portable Camp Stove"/>
    <n v="1"/>
    <n v="83.44"/>
    <n v="0"/>
    <n v="40.299999999999997"/>
    <n v="83.44"/>
    <n v="40.299999999999997"/>
    <n v="43.14"/>
    <n v="0.51701821668264625"/>
  </r>
  <r>
    <n v="1881"/>
    <d v="2026-04-10T00:00:00"/>
    <n v="2026"/>
    <s v="Apr"/>
    <s v="Q2"/>
    <x v="3"/>
    <s v="Netherlands"/>
    <s v="Marketplace"/>
    <s v="New"/>
    <s v="Fitness"/>
    <s v="Training Mat"/>
    <n v="1"/>
    <n v="49.61"/>
    <n v="0"/>
    <n v="21.92"/>
    <n v="49.61"/>
    <n v="21.92"/>
    <n v="27.689999999999998"/>
    <n v="0.55815359806490628"/>
  </r>
  <r>
    <n v="2007"/>
    <d v="2026-04-10T00:00:00"/>
    <n v="2026"/>
    <s v="Apr"/>
    <s v="Q2"/>
    <x v="3"/>
    <s v="United Kingdom"/>
    <s v="Online Store"/>
    <s v="Returning"/>
    <s v="Fitness"/>
    <s v="Weighted Vest"/>
    <n v="2"/>
    <n v="123.31"/>
    <n v="0"/>
    <n v="69.239999999999995"/>
    <n v="246.62"/>
    <n v="138.47999999999999"/>
    <n v="108.14000000000001"/>
    <n v="0.43848836266320662"/>
  </r>
  <r>
    <n v="2312"/>
    <d v="2026-04-10T00:00:00"/>
    <n v="2026"/>
    <s v="Apr"/>
    <s v="Q2"/>
    <x v="0"/>
    <s v="Italy"/>
    <s v="Retail Partners"/>
    <s v="New"/>
    <s v="Hiking"/>
    <s v="Hiking Daypack 20L"/>
    <n v="1"/>
    <n v="93.35"/>
    <n v="0.1"/>
    <n v="45.54"/>
    <n v="84.015000000000001"/>
    <n v="45.54"/>
    <n v="38.475000000000001"/>
    <n v="0.45795393679700053"/>
  </r>
  <r>
    <n v="4493"/>
    <d v="2026-04-10T00:00:00"/>
    <n v="2026"/>
    <s v="Apr"/>
    <s v="Q2"/>
    <x v="0"/>
    <s v="Spain"/>
    <s v="Corporate"/>
    <s v="Business"/>
    <s v="Hiking"/>
    <s v="Hiking Daypack 20L"/>
    <n v="5"/>
    <n v="92.63"/>
    <n v="0.15"/>
    <n v="46.33"/>
    <n v="393.67749999999995"/>
    <n v="231.64999999999998"/>
    <n v="162.02749999999997"/>
    <n v="0.41157419461361139"/>
  </r>
  <r>
    <n v="2072"/>
    <d v="2026-04-11T00:00:00"/>
    <n v="2026"/>
    <s v="Apr"/>
    <s v="Q2"/>
    <x v="0"/>
    <s v="Portugal"/>
    <s v="Online Store"/>
    <s v="New"/>
    <s v="Camping"/>
    <s v="Compact Sleeping Bag"/>
    <n v="4"/>
    <n v="124.87"/>
    <n v="0.1"/>
    <n v="62.03"/>
    <n v="449.53200000000004"/>
    <n v="248.12"/>
    <n v="201.41200000000003"/>
    <n v="0.44804819234225823"/>
  </r>
  <r>
    <n v="2142"/>
    <d v="2026-04-11T00:00:00"/>
    <n v="2026"/>
    <s v="Apr"/>
    <s v="Q2"/>
    <x v="3"/>
    <s v="Belgium"/>
    <s v="Marketplace"/>
    <s v="New"/>
    <s v="Camping"/>
    <s v="Alpine Tent 4P"/>
    <n v="1"/>
    <n v="339.64"/>
    <n v="0.1"/>
    <n v="195.81"/>
    <n v="305.67599999999999"/>
    <n v="195.81"/>
    <n v="109.86599999999999"/>
    <n v="0.35941977780394924"/>
  </r>
  <r>
    <n v="2911"/>
    <d v="2026-04-11T00:00:00"/>
    <n v="2026"/>
    <s v="Apr"/>
    <s v="Q2"/>
    <x v="2"/>
    <s v="Sweden"/>
    <s v="Retail Partners"/>
    <s v="New"/>
    <s v="Cycling"/>
    <s v="Trail Bike Light"/>
    <n v="1"/>
    <n v="50.86"/>
    <n v="0.05"/>
    <n v="22.1"/>
    <n v="48.317"/>
    <n v="22.1"/>
    <n v="26.216999999999999"/>
    <n v="0.54260405240391574"/>
  </r>
  <r>
    <n v="4276"/>
    <d v="2026-04-11T00:00:00"/>
    <n v="2026"/>
    <s v="Apr"/>
    <s v="Q2"/>
    <x v="3"/>
    <s v="United Kingdom"/>
    <s v="Online Store"/>
    <s v="New"/>
    <s v="Travel"/>
    <s v="Travel Backpack 35L"/>
    <n v="2"/>
    <n v="167.01"/>
    <n v="0"/>
    <n v="89.8"/>
    <n v="334.02"/>
    <n v="179.6"/>
    <n v="154.41999999999999"/>
    <n v="0.46230764624872761"/>
  </r>
  <r>
    <n v="5077"/>
    <d v="2026-04-11T00:00:00"/>
    <n v="2026"/>
    <s v="Apr"/>
    <s v="Q2"/>
    <x v="3"/>
    <s v="United Kingdom"/>
    <s v="Marketplace"/>
    <s v="Returning"/>
    <s v="Hiking"/>
    <s v="Hiking Daypack 20L"/>
    <n v="2"/>
    <n v="92.63"/>
    <n v="0.15"/>
    <n v="44.96"/>
    <n v="157.47099999999998"/>
    <n v="89.92"/>
    <n v="67.550999999999974"/>
    <n v="0.42897422382533917"/>
  </r>
  <r>
    <n v="1259"/>
    <d v="2026-04-12T00:00:00"/>
    <n v="2026"/>
    <s v="Apr"/>
    <s v="Q2"/>
    <x v="1"/>
    <s v="Germany"/>
    <s v="Marketplace"/>
    <s v="New"/>
    <s v="Hiking"/>
    <s v="Summit Backpack 45L"/>
    <n v="2"/>
    <n v="151.01"/>
    <n v="0"/>
    <n v="80.209999999999994"/>
    <n v="302.02"/>
    <n v="160.41999999999999"/>
    <n v="141.6"/>
    <n v="0.4688431229719886"/>
  </r>
  <r>
    <n v="1720"/>
    <d v="2026-04-12T00:00:00"/>
    <n v="2026"/>
    <s v="Apr"/>
    <s v="Q2"/>
    <x v="0"/>
    <s v="Italy"/>
    <s v="Online Store"/>
    <s v="New"/>
    <s v="Hiking"/>
    <s v="Hiking Daypack 20L"/>
    <n v="2"/>
    <n v="92.07"/>
    <n v="0"/>
    <n v="44.1"/>
    <n v="184.14"/>
    <n v="88.2"/>
    <n v="95.939999999999984"/>
    <n v="0.52101661779081132"/>
  </r>
  <r>
    <n v="1975"/>
    <d v="2026-04-12T00:00:00"/>
    <n v="2026"/>
    <s v="Apr"/>
    <s v="Q2"/>
    <x v="0"/>
    <s v="Italy"/>
    <s v="Online Store"/>
    <s v="Returning"/>
    <s v="Fitness"/>
    <s v="Recovery Roller"/>
    <n v="1"/>
    <n v="36.840000000000003"/>
    <n v="0.1"/>
    <n v="13.86"/>
    <n v="33.156000000000006"/>
    <n v="13.86"/>
    <n v="19.296000000000006"/>
    <n v="0.58197611292073836"/>
  </r>
  <r>
    <n v="2848"/>
    <d v="2026-04-12T00:00:00"/>
    <n v="2026"/>
    <s v="Apr"/>
    <s v="Q2"/>
    <x v="1"/>
    <s v="Austria"/>
    <s v="Online Store"/>
    <s v="New"/>
    <s v="Hiking"/>
    <s v="Trekking Poles"/>
    <n v="1"/>
    <n v="71.64"/>
    <n v="0.05"/>
    <n v="32.729999999999997"/>
    <n v="68.057999999999993"/>
    <n v="32.729999999999997"/>
    <n v="35.327999999999996"/>
    <n v="0.51908666137706072"/>
  </r>
  <r>
    <n v="2979"/>
    <d v="2026-04-12T00:00:00"/>
    <n v="2026"/>
    <s v="Apr"/>
    <s v="Q2"/>
    <x v="1"/>
    <s v="Poland"/>
    <s v="Online Store"/>
    <s v="New"/>
    <s v="Fitness"/>
    <s v="Weighted Vest"/>
    <n v="1"/>
    <n v="124.18"/>
    <n v="0"/>
    <n v="67.42"/>
    <n v="124.18"/>
    <n v="67.42"/>
    <n v="56.760000000000005"/>
    <n v="0.45707843453052022"/>
  </r>
  <r>
    <n v="2996"/>
    <d v="2026-04-12T00:00:00"/>
    <n v="2026"/>
    <s v="Apr"/>
    <s v="Q2"/>
    <x v="1"/>
    <s v="Germany"/>
    <s v="Retail Partners"/>
    <s v="New"/>
    <s v="Travel"/>
    <s v="Carry-On Duffel"/>
    <n v="1"/>
    <n v="134.94999999999999"/>
    <n v="0"/>
    <n v="67.849999999999994"/>
    <n v="134.94999999999999"/>
    <n v="67.849999999999994"/>
    <n v="67.099999999999994"/>
    <n v="0.49722119303445722"/>
  </r>
  <r>
    <n v="749"/>
    <d v="2026-04-13T00:00:00"/>
    <n v="2026"/>
    <s v="Apr"/>
    <s v="Q2"/>
    <x v="0"/>
    <s v="Italy"/>
    <s v="Online Store"/>
    <s v="New"/>
    <s v="Camping"/>
    <s v="Compact Sleeping Bag"/>
    <n v="2"/>
    <n v="124"/>
    <n v="0"/>
    <n v="60.14"/>
    <n v="248"/>
    <n v="120.28"/>
    <n v="127.72"/>
    <n v="0.51500000000000001"/>
  </r>
  <r>
    <n v="1928"/>
    <d v="2026-04-13T00:00:00"/>
    <n v="2026"/>
    <s v="Apr"/>
    <s v="Q2"/>
    <x v="3"/>
    <s v="France"/>
    <s v="Marketplace"/>
    <s v="Returning"/>
    <s v="Fitness"/>
    <s v="Training Mat"/>
    <n v="2"/>
    <n v="50.2"/>
    <n v="0.1"/>
    <n v="21.48"/>
    <n v="90.360000000000014"/>
    <n v="42.96"/>
    <n v="47.400000000000013"/>
    <n v="0.5245683930942896"/>
  </r>
  <r>
    <n v="2486"/>
    <d v="2026-04-13T00:00:00"/>
    <n v="2026"/>
    <s v="Apr"/>
    <s v="Q2"/>
    <x v="1"/>
    <s v="Switzerland"/>
    <s v="Online Store"/>
    <s v="Business"/>
    <s v="Hiking"/>
    <s v="Hiking Daypack 20L"/>
    <n v="1"/>
    <n v="93.65"/>
    <n v="0"/>
    <n v="44.15"/>
    <n v="93.65"/>
    <n v="44.15"/>
    <n v="49.500000000000007"/>
    <n v="0.5285638013881474"/>
  </r>
  <r>
    <n v="2688"/>
    <d v="2026-04-13T00:00:00"/>
    <n v="2026"/>
    <s v="Apr"/>
    <s v="Q2"/>
    <x v="2"/>
    <s v="Norway"/>
    <s v="Marketplace"/>
    <s v="New"/>
    <s v="Travel"/>
    <s v="Packing Cube Set"/>
    <n v="5"/>
    <n v="47.25"/>
    <n v="0.1"/>
    <n v="17.93"/>
    <n v="212.625"/>
    <n v="89.65"/>
    <n v="122.97499999999999"/>
    <n v="0.57836566725455607"/>
  </r>
  <r>
    <n v="2712"/>
    <d v="2026-04-13T00:00:00"/>
    <n v="2026"/>
    <s v="Apr"/>
    <s v="Q2"/>
    <x v="2"/>
    <s v="Denmark"/>
    <s v="Online Store"/>
    <s v="Returning"/>
    <s v="Fitness"/>
    <s v="Recovery Roller"/>
    <n v="1"/>
    <n v="35.69"/>
    <n v="0.05"/>
    <n v="13.53"/>
    <n v="33.905499999999996"/>
    <n v="13.53"/>
    <n v="20.375499999999995"/>
    <n v="0.60094969842650892"/>
  </r>
  <r>
    <n v="3853"/>
    <d v="2026-04-13T00:00:00"/>
    <n v="2026"/>
    <s v="Apr"/>
    <s v="Q2"/>
    <x v="3"/>
    <s v="France"/>
    <s v="Online Store"/>
    <s v="Returning"/>
    <s v="Travel"/>
    <s v="Carry-On Duffel"/>
    <n v="3"/>
    <n v="136.12"/>
    <n v="0"/>
    <n v="66.58"/>
    <n v="408.36"/>
    <n v="199.74"/>
    <n v="208.62"/>
    <n v="0.51087275933000298"/>
  </r>
  <r>
    <n v="4043"/>
    <d v="2026-04-13T00:00:00"/>
    <n v="2026"/>
    <s v="Apr"/>
    <s v="Q2"/>
    <x v="3"/>
    <s v="Netherlands"/>
    <s v="Marketplace"/>
    <s v="New"/>
    <s v="Hiking"/>
    <s v="Summit Backpack 45L"/>
    <n v="1"/>
    <n v="155.88999999999999"/>
    <n v="0"/>
    <n v="77.260000000000005"/>
    <n v="155.88999999999999"/>
    <n v="77.260000000000005"/>
    <n v="78.629999999999981"/>
    <n v="0.50439412406183837"/>
  </r>
  <r>
    <n v="290"/>
    <d v="2026-04-14T00:00:00"/>
    <n v="2026"/>
    <s v="Apr"/>
    <s v="Q2"/>
    <x v="0"/>
    <s v="Italy"/>
    <s v="Online Store"/>
    <s v="Business"/>
    <s v="Travel"/>
    <s v="Carry-On Duffel"/>
    <n v="1"/>
    <n v="130.81"/>
    <n v="0"/>
    <n v="67.86"/>
    <n v="130.81"/>
    <n v="67.86"/>
    <n v="62.95"/>
    <n v="0.48123232168794439"/>
  </r>
  <r>
    <n v="2953"/>
    <d v="2026-04-14T00:00:00"/>
    <n v="2026"/>
    <s v="Apr"/>
    <s v="Q2"/>
    <x v="0"/>
    <s v="Spain"/>
    <s v="Online Store"/>
    <s v="Returning"/>
    <s v="Travel"/>
    <s v="Packing Cube Set"/>
    <n v="2"/>
    <n v="47.56"/>
    <n v="0.05"/>
    <n v="18.649999999999999"/>
    <n v="90.364000000000004"/>
    <n v="37.299999999999997"/>
    <n v="53.064000000000007"/>
    <n v="0.58722500110663545"/>
  </r>
  <r>
    <n v="3179"/>
    <d v="2026-04-14T00:00:00"/>
    <n v="2026"/>
    <s v="Apr"/>
    <s v="Q2"/>
    <x v="1"/>
    <s v="Poland"/>
    <s v="Online Store"/>
    <s v="New"/>
    <s v="Hiking"/>
    <s v="Trail Boots"/>
    <n v="2"/>
    <n v="140.65"/>
    <n v="0.05"/>
    <n v="78.900000000000006"/>
    <n v="267.23500000000001"/>
    <n v="157.80000000000001"/>
    <n v="109.435"/>
    <n v="0.40950848504125581"/>
  </r>
  <r>
    <n v="3301"/>
    <d v="2026-04-14T00:00:00"/>
    <n v="2026"/>
    <s v="Apr"/>
    <s v="Q2"/>
    <x v="3"/>
    <s v="Belgium"/>
    <s v="Retail Partners"/>
    <s v="New"/>
    <s v="Cycling"/>
    <s v="Commuter Helmet"/>
    <n v="1"/>
    <n v="82.75"/>
    <n v="0"/>
    <n v="43.18"/>
    <n v="82.75"/>
    <n v="43.18"/>
    <n v="39.57"/>
    <n v="0.47818731117824775"/>
  </r>
  <r>
    <n v="3349"/>
    <d v="2026-04-14T00:00:00"/>
    <n v="2026"/>
    <s v="Apr"/>
    <s v="Q2"/>
    <x v="3"/>
    <s v="United Kingdom"/>
    <s v="Online Store"/>
    <s v="Returning"/>
    <s v="Fitness"/>
    <s v="Resistance Band Set"/>
    <n v="2"/>
    <n v="40.909999999999997"/>
    <n v="0.1"/>
    <n v="14.95"/>
    <n v="73.637999999999991"/>
    <n v="29.9"/>
    <n v="43.737999999999992"/>
    <n v="0.59395964040305271"/>
  </r>
  <r>
    <n v="4874"/>
    <d v="2026-04-14T00:00:00"/>
    <n v="2026"/>
    <s v="Apr"/>
    <s v="Q2"/>
    <x v="0"/>
    <s v="Spain"/>
    <s v="Retail Partners"/>
    <s v="Returning"/>
    <s v="Travel"/>
    <s v="Packing Cube Set"/>
    <n v="1"/>
    <n v="46.62"/>
    <n v="0"/>
    <n v="18.86"/>
    <n v="46.62"/>
    <n v="18.86"/>
    <n v="27.759999999999998"/>
    <n v="0.59545259545259543"/>
  </r>
  <r>
    <n v="1045"/>
    <d v="2026-04-15T00:00:00"/>
    <n v="2026"/>
    <s v="Apr"/>
    <s v="Q2"/>
    <x v="0"/>
    <s v="Italy"/>
    <s v="Online Store"/>
    <s v="Returning"/>
    <s v="Camping"/>
    <s v="Trail Tent 2P"/>
    <n v="2"/>
    <n v="196.57"/>
    <n v="0.05"/>
    <n v="106.2"/>
    <n v="373.48299999999995"/>
    <n v="212.4"/>
    <n v="161.08299999999994"/>
    <n v="0.43129941657317727"/>
  </r>
  <r>
    <n v="1703"/>
    <d v="2026-04-15T00:00:00"/>
    <n v="2026"/>
    <s v="Apr"/>
    <s v="Q2"/>
    <x v="1"/>
    <s v="Czechia"/>
    <s v="Online Store"/>
    <s v="Returning"/>
    <s v="Hiking"/>
    <s v="Hiking Daypack 20L"/>
    <n v="1"/>
    <n v="90.52"/>
    <n v="0"/>
    <n v="46.5"/>
    <n v="90.52"/>
    <n v="46.5"/>
    <n v="44.019999999999996"/>
    <n v="0.4863013698630137"/>
  </r>
  <r>
    <n v="2107"/>
    <d v="2026-04-15T00:00:00"/>
    <n v="2026"/>
    <s v="Apr"/>
    <s v="Q2"/>
    <x v="0"/>
    <s v="Italy"/>
    <s v="Online Store"/>
    <s v="Returning"/>
    <s v="Travel"/>
    <s v="Travel Backpack 35L"/>
    <n v="5"/>
    <n v="165.35"/>
    <n v="0.05"/>
    <n v="89.38"/>
    <n v="785.41249999999991"/>
    <n v="446.9"/>
    <n v="338.51249999999993"/>
    <n v="0.43099963395031271"/>
  </r>
  <r>
    <n v="2265"/>
    <d v="2026-04-15T00:00:00"/>
    <n v="2026"/>
    <s v="Apr"/>
    <s v="Q2"/>
    <x v="1"/>
    <s v="Switzerland"/>
    <s v="Retail Partners"/>
    <s v="Returning"/>
    <s v="Travel"/>
    <s v="Insulated Bottle"/>
    <n v="2"/>
    <n v="36.35"/>
    <n v="0"/>
    <n v="13.55"/>
    <n v="72.7"/>
    <n v="27.1"/>
    <n v="45.6"/>
    <n v="0.6272352132049519"/>
  </r>
  <r>
    <n v="2839"/>
    <d v="2026-04-15T00:00:00"/>
    <n v="2026"/>
    <s v="Apr"/>
    <s v="Q2"/>
    <x v="1"/>
    <s v="Poland"/>
    <s v="Retail Partners"/>
    <s v="New"/>
    <s v="Travel"/>
    <s v="Packing Cube Set"/>
    <n v="1"/>
    <n v="47"/>
    <n v="0"/>
    <n v="18.64"/>
    <n v="47"/>
    <n v="18.64"/>
    <n v="28.36"/>
    <n v="0.60340425531914887"/>
  </r>
  <r>
    <n v="4742"/>
    <d v="2026-04-15T00:00:00"/>
    <n v="2026"/>
    <s v="Apr"/>
    <s v="Q2"/>
    <x v="3"/>
    <s v="France"/>
    <s v="Marketplace"/>
    <s v="Returning"/>
    <s v="Travel"/>
    <s v="Packing Cube Set"/>
    <n v="1"/>
    <n v="46.86"/>
    <n v="0"/>
    <n v="18.190000000000001"/>
    <n v="46.86"/>
    <n v="18.190000000000001"/>
    <n v="28.669999999999998"/>
    <n v="0.61182244985061884"/>
  </r>
  <r>
    <n v="4899"/>
    <d v="2026-04-15T00:00:00"/>
    <n v="2026"/>
    <s v="Apr"/>
    <s v="Q2"/>
    <x v="0"/>
    <s v="Portugal"/>
    <s v="Online Store"/>
    <s v="New"/>
    <s v="Camping"/>
    <s v="Portable Camp Stove"/>
    <n v="2"/>
    <n v="82.13"/>
    <n v="0.05"/>
    <n v="39.909999999999997"/>
    <n v="156.047"/>
    <n v="79.819999999999993"/>
    <n v="76.227000000000004"/>
    <n v="0.48848744288579726"/>
  </r>
  <r>
    <n v="5042"/>
    <d v="2026-04-15T00:00:00"/>
    <n v="2026"/>
    <s v="Apr"/>
    <s v="Q2"/>
    <x v="1"/>
    <s v="Austria"/>
    <s v="Retail Partners"/>
    <s v="Business"/>
    <s v="Travel"/>
    <s v="Travel Backpack 35L"/>
    <n v="1"/>
    <n v="163.16"/>
    <n v="0"/>
    <n v="88.78"/>
    <n v="163.16"/>
    <n v="88.78"/>
    <n v="74.38"/>
    <n v="0.45587153714145623"/>
  </r>
  <r>
    <n v="2248"/>
    <d v="2026-04-16T00:00:00"/>
    <n v="2026"/>
    <s v="Apr"/>
    <s v="Q2"/>
    <x v="0"/>
    <s v="Italy"/>
    <s v="Retail Partners"/>
    <s v="New"/>
    <s v="Travel"/>
    <s v="Insulated Bottle"/>
    <n v="2"/>
    <n v="36.68"/>
    <n v="0.1"/>
    <n v="13.92"/>
    <n v="66.024000000000001"/>
    <n v="27.84"/>
    <n v="38.183999999999997"/>
    <n v="0.57833515085423481"/>
  </r>
  <r>
    <n v="2427"/>
    <d v="2026-04-16T00:00:00"/>
    <n v="2026"/>
    <s v="Apr"/>
    <s v="Q2"/>
    <x v="3"/>
    <s v="France"/>
    <s v="Online Store"/>
    <s v="New"/>
    <s v="Travel"/>
    <s v="Packing Cube Set"/>
    <n v="1"/>
    <n v="45.82"/>
    <n v="0.1"/>
    <n v="18.48"/>
    <n v="41.238"/>
    <n v="18.48"/>
    <n v="22.757999999999999"/>
    <n v="0.55186963480285167"/>
  </r>
  <r>
    <n v="2445"/>
    <d v="2026-04-16T00:00:00"/>
    <n v="2026"/>
    <s v="Apr"/>
    <s v="Q2"/>
    <x v="0"/>
    <s v="Italy"/>
    <s v="Online Store"/>
    <s v="Returning"/>
    <s v="Hiking"/>
    <s v="Trekking Poles"/>
    <n v="1"/>
    <n v="70.95"/>
    <n v="0"/>
    <n v="31.43"/>
    <n v="70.95"/>
    <n v="31.43"/>
    <n v="39.520000000000003"/>
    <n v="0.55701198026779419"/>
  </r>
  <r>
    <n v="3311"/>
    <d v="2026-04-16T00:00:00"/>
    <n v="2026"/>
    <s v="Apr"/>
    <s v="Q2"/>
    <x v="1"/>
    <s v="Switzerland"/>
    <s v="Online Store"/>
    <s v="New"/>
    <s v="Travel"/>
    <s v="Packing Cube Set"/>
    <n v="1"/>
    <n v="46.68"/>
    <n v="0.05"/>
    <n v="18.350000000000001"/>
    <n v="44.345999999999997"/>
    <n v="18.350000000000001"/>
    <n v="25.995999999999995"/>
    <n v="0.58620845172056102"/>
  </r>
  <r>
    <n v="3320"/>
    <d v="2026-04-16T00:00:00"/>
    <n v="2026"/>
    <s v="Apr"/>
    <s v="Q2"/>
    <x v="2"/>
    <s v="Norway"/>
    <s v="Online Store"/>
    <s v="Business"/>
    <s v="Travel"/>
    <s v="Travel Backpack 35L"/>
    <n v="5"/>
    <n v="164.31"/>
    <n v="0.05"/>
    <n v="85.41"/>
    <n v="780.47249999999997"/>
    <n v="427.04999999999995"/>
    <n v="353.42250000000001"/>
    <n v="0.45283145786686912"/>
  </r>
  <r>
    <n v="3321"/>
    <d v="2026-04-16T00:00:00"/>
    <n v="2026"/>
    <s v="Apr"/>
    <s v="Q2"/>
    <x v="1"/>
    <s v="Austria"/>
    <s v="Online Store"/>
    <s v="Business"/>
    <s v="Travel"/>
    <s v="Insulated Bottle"/>
    <n v="3"/>
    <n v="35.57"/>
    <n v="0"/>
    <n v="13.67"/>
    <n v="106.71000000000001"/>
    <n v="41.01"/>
    <n v="65.700000000000017"/>
    <n v="0.61568737700309262"/>
  </r>
  <r>
    <n v="5181"/>
    <d v="2026-04-16T00:00:00"/>
    <n v="2026"/>
    <s v="Apr"/>
    <s v="Q2"/>
    <x v="0"/>
    <s v="Spain"/>
    <s v="Marketplace"/>
    <s v="New"/>
    <s v="Travel"/>
    <s v="Packing Cube Set"/>
    <n v="2"/>
    <n v="45.51"/>
    <n v="0.1"/>
    <n v="18.809999999999999"/>
    <n v="81.917999999999992"/>
    <n v="37.619999999999997"/>
    <n v="44.297999999999995"/>
    <n v="0.54076027246758951"/>
  </r>
  <r>
    <n v="5187"/>
    <d v="2026-04-16T00:00:00"/>
    <n v="2026"/>
    <s v="Apr"/>
    <s v="Q2"/>
    <x v="3"/>
    <s v="United Kingdom"/>
    <s v="Online Store"/>
    <s v="Returning"/>
    <s v="Camping"/>
    <s v="Trail Tent 2P"/>
    <n v="2"/>
    <n v="198.32"/>
    <n v="0"/>
    <n v="106.8"/>
    <n v="396.64"/>
    <n v="213.6"/>
    <n v="183.04"/>
    <n v="0.46147640177490923"/>
  </r>
  <r>
    <n v="605"/>
    <d v="2026-04-17T00:00:00"/>
    <n v="2026"/>
    <s v="Apr"/>
    <s v="Q2"/>
    <x v="3"/>
    <s v="United Kingdom"/>
    <s v="Marketplace"/>
    <s v="Business"/>
    <s v="Travel"/>
    <s v="Carry-On Duffel"/>
    <n v="2"/>
    <n v="130.94"/>
    <n v="0"/>
    <n v="67.459999999999994"/>
    <n v="261.88"/>
    <n v="134.91999999999999"/>
    <n v="126.96000000000001"/>
    <n v="0.48480219948067821"/>
  </r>
  <r>
    <n v="3244"/>
    <d v="2026-04-17T00:00:00"/>
    <n v="2026"/>
    <s v="Apr"/>
    <s v="Q2"/>
    <x v="1"/>
    <s v="Switzerland"/>
    <s v="Marketplace"/>
    <s v="Returning"/>
    <s v="Travel"/>
    <s v="Carry-On Duffel"/>
    <n v="1"/>
    <n v="131.62"/>
    <n v="0"/>
    <n v="66.95"/>
    <n v="131.62"/>
    <n v="66.95"/>
    <n v="64.67"/>
    <n v="0.49133870232487464"/>
  </r>
  <r>
    <n v="4047"/>
    <d v="2026-04-17T00:00:00"/>
    <n v="2026"/>
    <s v="Apr"/>
    <s v="Q2"/>
    <x v="0"/>
    <s v="Spain"/>
    <s v="Corporate"/>
    <s v="Business"/>
    <s v="Travel"/>
    <s v="Travel Backpack 35L"/>
    <n v="8"/>
    <n v="168.34"/>
    <n v="0.15"/>
    <n v="88.7"/>
    <n v="1144.712"/>
    <n v="709.6"/>
    <n v="435.11199999999997"/>
    <n v="0.38010608781946897"/>
  </r>
  <r>
    <n v="4101"/>
    <d v="2026-04-17T00:00:00"/>
    <n v="2026"/>
    <s v="Apr"/>
    <s v="Q2"/>
    <x v="1"/>
    <s v="Austria"/>
    <s v="Online Store"/>
    <s v="Returning"/>
    <s v="Camping"/>
    <s v="Portable Camp Stove"/>
    <n v="1"/>
    <n v="81.040000000000006"/>
    <n v="0"/>
    <n v="39.97"/>
    <n v="81.040000000000006"/>
    <n v="39.97"/>
    <n v="41.070000000000007"/>
    <n v="0.50678677196446209"/>
  </r>
  <r>
    <n v="4537"/>
    <d v="2026-04-17T00:00:00"/>
    <n v="2026"/>
    <s v="Apr"/>
    <s v="Q2"/>
    <x v="3"/>
    <s v="United Kingdom"/>
    <s v="Online Store"/>
    <s v="Business"/>
    <s v="Camping"/>
    <s v="Portable Camp Stove"/>
    <n v="3"/>
    <n v="81.53"/>
    <n v="0.05"/>
    <n v="38.630000000000003"/>
    <n v="232.3605"/>
    <n v="115.89000000000001"/>
    <n v="116.47049999999999"/>
    <n v="0.50124913657872139"/>
  </r>
  <r>
    <n v="754"/>
    <d v="2026-04-18T00:00:00"/>
    <n v="2026"/>
    <s v="Apr"/>
    <s v="Q2"/>
    <x v="2"/>
    <s v="Finland"/>
    <s v="Marketplace"/>
    <s v="Returning"/>
    <s v="Cycling"/>
    <s v="Cycling Pack 12L"/>
    <n v="3"/>
    <n v="104.8"/>
    <n v="0.1"/>
    <n v="50.59"/>
    <n v="282.95999999999998"/>
    <n v="151.77000000000001"/>
    <n v="131.18999999999997"/>
    <n v="0.46363443596268017"/>
  </r>
  <r>
    <n v="1340"/>
    <d v="2026-04-18T00:00:00"/>
    <n v="2026"/>
    <s v="Apr"/>
    <s v="Q2"/>
    <x v="3"/>
    <s v="United Kingdom"/>
    <s v="Online Store"/>
    <s v="New"/>
    <s v="Fitness"/>
    <s v="Training Mat"/>
    <n v="2"/>
    <n v="51.24"/>
    <n v="0"/>
    <n v="22.52"/>
    <n v="102.48"/>
    <n v="45.04"/>
    <n v="57.440000000000005"/>
    <n v="0.56049960967993762"/>
  </r>
  <r>
    <n v="1444"/>
    <d v="2026-04-18T00:00:00"/>
    <n v="2026"/>
    <s v="Apr"/>
    <s v="Q2"/>
    <x v="2"/>
    <s v="Finland"/>
    <s v="Retail Partners"/>
    <s v="Returning"/>
    <s v="Camping"/>
    <s v="Compact Sleeping Bag"/>
    <n v="1"/>
    <n v="120.52"/>
    <n v="0.1"/>
    <n v="59.01"/>
    <n v="108.468"/>
    <n v="59.01"/>
    <n v="49.458000000000006"/>
    <n v="0.45596858059519862"/>
  </r>
  <r>
    <n v="2390"/>
    <d v="2026-04-18T00:00:00"/>
    <n v="2026"/>
    <s v="Apr"/>
    <s v="Q2"/>
    <x v="3"/>
    <s v="United Kingdom"/>
    <s v="Retail Partners"/>
    <s v="Returning"/>
    <s v="Camping"/>
    <s v="Portable Camp Stove"/>
    <n v="1"/>
    <n v="80.98"/>
    <n v="0"/>
    <n v="40.19"/>
    <n v="80.98"/>
    <n v="40.19"/>
    <n v="40.790000000000006"/>
    <n v="0.50370461842430236"/>
  </r>
  <r>
    <n v="3076"/>
    <d v="2026-04-18T00:00:00"/>
    <n v="2026"/>
    <s v="Apr"/>
    <s v="Q2"/>
    <x v="2"/>
    <s v="Sweden"/>
    <s v="Online Store"/>
    <s v="Business"/>
    <s v="Camping"/>
    <s v="Portable Camp Stove"/>
    <n v="2"/>
    <n v="82.58"/>
    <n v="0.1"/>
    <n v="39.93"/>
    <n v="148.64400000000001"/>
    <n v="79.86"/>
    <n v="68.784000000000006"/>
    <n v="0.46274319851457174"/>
  </r>
  <r>
    <n v="3157"/>
    <d v="2026-04-18T00:00:00"/>
    <n v="2026"/>
    <s v="Apr"/>
    <s v="Q2"/>
    <x v="3"/>
    <s v="United Kingdom"/>
    <s v="Online Store"/>
    <s v="New"/>
    <s v="Camping"/>
    <s v="Trail Tent 2P"/>
    <n v="2"/>
    <n v="200.36"/>
    <n v="0"/>
    <n v="105.12"/>
    <n v="400.72"/>
    <n v="210.24"/>
    <n v="190.48000000000002"/>
    <n v="0.47534438011579161"/>
  </r>
  <r>
    <n v="4516"/>
    <d v="2026-04-18T00:00:00"/>
    <n v="2026"/>
    <s v="Apr"/>
    <s v="Q2"/>
    <x v="2"/>
    <s v="Denmark"/>
    <s v="Online Store"/>
    <s v="Returning"/>
    <s v="Camping"/>
    <s v="Trail Tent 2P"/>
    <n v="1"/>
    <n v="196.24"/>
    <n v="0"/>
    <n v="106.34"/>
    <n v="196.24"/>
    <n v="106.34"/>
    <n v="89.9"/>
    <n v="0.45811251528740321"/>
  </r>
  <r>
    <n v="5119"/>
    <d v="2026-04-18T00:00:00"/>
    <n v="2026"/>
    <s v="Apr"/>
    <s v="Q2"/>
    <x v="0"/>
    <s v="Italy"/>
    <s v="Online Store"/>
    <s v="Business"/>
    <s v="Hiking"/>
    <s v="Hiking Daypack 20L"/>
    <n v="1"/>
    <n v="93.32"/>
    <n v="0"/>
    <n v="44.82"/>
    <n v="93.32"/>
    <n v="44.82"/>
    <n v="48.499999999999993"/>
    <n v="0.51971710244320612"/>
  </r>
  <r>
    <n v="125"/>
    <d v="2026-04-19T00:00:00"/>
    <n v="2026"/>
    <s v="Apr"/>
    <s v="Q2"/>
    <x v="3"/>
    <s v="Netherlands"/>
    <s v="Online Store"/>
    <s v="Returning"/>
    <s v="Cycling"/>
    <s v="Cycling Pack 12L"/>
    <n v="2"/>
    <n v="101.61"/>
    <n v="0"/>
    <n v="49.9"/>
    <n v="203.22"/>
    <n v="99.8"/>
    <n v="103.42"/>
    <n v="0.50890660368074014"/>
  </r>
  <r>
    <n v="728"/>
    <d v="2026-04-19T00:00:00"/>
    <n v="2026"/>
    <s v="Apr"/>
    <s v="Q2"/>
    <x v="1"/>
    <s v="Poland"/>
    <s v="Online Store"/>
    <s v="Returning"/>
    <s v="Cycling"/>
    <s v="Cycling Pack 12L"/>
    <n v="1"/>
    <n v="104.91"/>
    <n v="0"/>
    <n v="51.68"/>
    <n v="104.91"/>
    <n v="51.68"/>
    <n v="53.23"/>
    <n v="0.50738728433895719"/>
  </r>
  <r>
    <n v="1271"/>
    <d v="2026-04-19T00:00:00"/>
    <n v="2026"/>
    <s v="Apr"/>
    <s v="Q2"/>
    <x v="2"/>
    <s v="Sweden"/>
    <s v="Corporate"/>
    <s v="Business"/>
    <s v="Fitness"/>
    <s v="Resistance Band Set"/>
    <n v="8"/>
    <n v="39.99"/>
    <n v="0.15"/>
    <n v="14.92"/>
    <n v="271.93200000000002"/>
    <n v="119.36"/>
    <n v="152.572"/>
    <n v="0.56106673727255341"/>
  </r>
  <r>
    <n v="1284"/>
    <d v="2026-04-19T00:00:00"/>
    <n v="2026"/>
    <s v="Apr"/>
    <s v="Q2"/>
    <x v="1"/>
    <s v="Germany"/>
    <s v="Retail Partners"/>
    <s v="New"/>
    <s v="Travel"/>
    <s v="Carry-On Duffel"/>
    <n v="1"/>
    <n v="136.01"/>
    <n v="0"/>
    <n v="66.59"/>
    <n v="136.01"/>
    <n v="66.59"/>
    <n v="69.419999999999987"/>
    <n v="0.51040364679067707"/>
  </r>
  <r>
    <n v="1657"/>
    <d v="2026-04-19T00:00:00"/>
    <n v="2026"/>
    <s v="Apr"/>
    <s v="Q2"/>
    <x v="0"/>
    <s v="Spain"/>
    <s v="Corporate"/>
    <s v="Business"/>
    <s v="Camping"/>
    <s v="Compact Sleeping Bag"/>
    <n v="15"/>
    <n v="122.1"/>
    <n v="0.15"/>
    <n v="62.33"/>
    <n v="1556.7749999999999"/>
    <n v="934.94999999999993"/>
    <n v="621.82499999999993"/>
    <n v="0.39943151707857588"/>
  </r>
  <r>
    <n v="2240"/>
    <d v="2026-04-19T00:00:00"/>
    <n v="2026"/>
    <s v="Apr"/>
    <s v="Q2"/>
    <x v="0"/>
    <s v="Italy"/>
    <s v="Marketplace"/>
    <s v="Returning"/>
    <s v="Camping"/>
    <s v="Alpine Tent 4P"/>
    <n v="4"/>
    <n v="341.75"/>
    <n v="0.1"/>
    <n v="191.91"/>
    <n v="1230.3"/>
    <n v="767.64"/>
    <n v="462.65999999999997"/>
    <n v="0.37605462082418922"/>
  </r>
  <r>
    <n v="3050"/>
    <d v="2026-04-19T00:00:00"/>
    <n v="2026"/>
    <s v="Apr"/>
    <s v="Q2"/>
    <x v="3"/>
    <s v="France"/>
    <s v="Retail Partners"/>
    <s v="Returning"/>
    <s v="Hiking"/>
    <s v="Summit Backpack 45L"/>
    <n v="3"/>
    <n v="156.16"/>
    <n v="0.05"/>
    <n v="77.81"/>
    <n v="445.05599999999998"/>
    <n v="233.43"/>
    <n v="211.62599999999998"/>
    <n v="0.47550420621225192"/>
  </r>
  <r>
    <n v="3213"/>
    <d v="2026-04-19T00:00:00"/>
    <n v="2026"/>
    <s v="Apr"/>
    <s v="Q2"/>
    <x v="0"/>
    <s v="Italy"/>
    <s v="Online Store"/>
    <s v="Returning"/>
    <s v="Travel"/>
    <s v="Carry-On Duffel"/>
    <n v="2"/>
    <n v="132.53"/>
    <n v="0.05"/>
    <n v="66.39"/>
    <n v="251.80699999999999"/>
    <n v="132.78"/>
    <n v="119.02699999999999"/>
    <n v="0.47269138665724142"/>
  </r>
  <r>
    <n v="3367"/>
    <d v="2026-04-19T00:00:00"/>
    <n v="2026"/>
    <s v="Apr"/>
    <s v="Q2"/>
    <x v="2"/>
    <s v="Ireland"/>
    <s v="Online Store"/>
    <s v="Returning"/>
    <s v="Travel"/>
    <s v="Packing Cube Set"/>
    <n v="3"/>
    <n v="45.79"/>
    <n v="0"/>
    <n v="17.98"/>
    <n v="137.37"/>
    <n v="53.94"/>
    <n v="83.43"/>
    <n v="0.60733784669141733"/>
  </r>
  <r>
    <n v="3885"/>
    <d v="2026-04-19T00:00:00"/>
    <n v="2026"/>
    <s v="Apr"/>
    <s v="Q2"/>
    <x v="0"/>
    <s v="Italy"/>
    <s v="Online Store"/>
    <s v="New"/>
    <s v="Travel"/>
    <s v="Carry-On Duffel"/>
    <n v="2"/>
    <n v="133.97"/>
    <n v="0.15"/>
    <n v="67.36"/>
    <n v="227.749"/>
    <n v="134.72"/>
    <n v="93.028999999999996"/>
    <n v="0.40847160690057915"/>
  </r>
  <r>
    <n v="4372"/>
    <d v="2026-04-19T00:00:00"/>
    <n v="2026"/>
    <s v="Apr"/>
    <s v="Q2"/>
    <x v="0"/>
    <s v="Italy"/>
    <s v="Online Store"/>
    <s v="New"/>
    <s v="Fitness"/>
    <s v="Recovery Roller"/>
    <n v="1"/>
    <n v="37.11"/>
    <n v="0.1"/>
    <n v="14.27"/>
    <n v="33.399000000000001"/>
    <n v="14.27"/>
    <n v="19.129000000000001"/>
    <n v="0.5727416988532591"/>
  </r>
  <r>
    <n v="4417"/>
    <d v="2026-04-19T00:00:00"/>
    <n v="2026"/>
    <s v="Apr"/>
    <s v="Q2"/>
    <x v="3"/>
    <s v="United Kingdom"/>
    <s v="Retail Partners"/>
    <s v="New"/>
    <s v="Camping"/>
    <s v="Alpine Tent 4P"/>
    <n v="3"/>
    <n v="334.01"/>
    <n v="0.15"/>
    <n v="192.17"/>
    <n v="851.72550000000001"/>
    <n v="576.51"/>
    <n v="275.21550000000002"/>
    <n v="0.32312699337990941"/>
  </r>
  <r>
    <n v="1147"/>
    <d v="2026-04-20T00:00:00"/>
    <n v="2026"/>
    <s v="Apr"/>
    <s v="Q2"/>
    <x v="3"/>
    <s v="Netherlands"/>
    <s v="Online Store"/>
    <s v="New"/>
    <s v="Travel"/>
    <s v="Carry-On Duffel"/>
    <n v="1"/>
    <n v="131.46"/>
    <n v="0"/>
    <n v="67.77"/>
    <n v="131.46"/>
    <n v="67.77"/>
    <n v="63.690000000000012"/>
    <n v="0.48448197170241902"/>
  </r>
  <r>
    <n v="1514"/>
    <d v="2026-04-20T00:00:00"/>
    <n v="2026"/>
    <s v="Apr"/>
    <s v="Q2"/>
    <x v="2"/>
    <s v="Ireland"/>
    <s v="Retail Partners"/>
    <s v="Returning"/>
    <s v="Hiking"/>
    <s v="Trekking Poles"/>
    <n v="3"/>
    <n v="72.48"/>
    <n v="0"/>
    <n v="32.36"/>
    <n v="217.44"/>
    <n v="97.08"/>
    <n v="120.36"/>
    <n v="0.55353200883002207"/>
  </r>
  <r>
    <n v="1538"/>
    <d v="2026-04-20T00:00:00"/>
    <n v="2026"/>
    <s v="Apr"/>
    <s v="Q2"/>
    <x v="2"/>
    <s v="Sweden"/>
    <s v="Marketplace"/>
    <s v="New"/>
    <s v="Cycling"/>
    <s v="Commuter Helmet"/>
    <n v="1"/>
    <n v="81.98"/>
    <n v="0"/>
    <n v="43.15"/>
    <n v="81.98"/>
    <n v="43.15"/>
    <n v="38.830000000000005"/>
    <n v="0.47365211027079779"/>
  </r>
  <r>
    <n v="1679"/>
    <d v="2026-04-20T00:00:00"/>
    <n v="2026"/>
    <s v="Apr"/>
    <s v="Q2"/>
    <x v="3"/>
    <s v="France"/>
    <s v="Marketplace"/>
    <s v="Returning"/>
    <s v="Travel"/>
    <s v="Packing Cube Set"/>
    <n v="1"/>
    <n v="46.71"/>
    <n v="0"/>
    <n v="18.18"/>
    <n v="46.71"/>
    <n v="18.18"/>
    <n v="28.53"/>
    <n v="0.61078998073217727"/>
  </r>
  <r>
    <n v="1708"/>
    <d v="2026-04-20T00:00:00"/>
    <n v="2026"/>
    <s v="Apr"/>
    <s v="Q2"/>
    <x v="2"/>
    <s v="Denmark"/>
    <s v="Marketplace"/>
    <s v="New"/>
    <s v="Fitness"/>
    <s v="Resistance Band Set"/>
    <n v="1"/>
    <n v="41.01"/>
    <n v="0"/>
    <n v="14.5"/>
    <n v="41.01"/>
    <n v="14.5"/>
    <n v="26.509999999999998"/>
    <n v="0.64642770056083876"/>
  </r>
  <r>
    <n v="2686"/>
    <d v="2026-04-20T00:00:00"/>
    <n v="2026"/>
    <s v="Apr"/>
    <s v="Q2"/>
    <x v="1"/>
    <s v="Germany"/>
    <s v="Online Store"/>
    <s v="Returning"/>
    <s v="Hiking"/>
    <s v="Trekking Poles"/>
    <n v="1"/>
    <n v="70.45"/>
    <n v="0.05"/>
    <n v="31.98"/>
    <n v="66.927499999999995"/>
    <n v="31.98"/>
    <n v="34.947499999999991"/>
    <n v="0.52216951178514059"/>
  </r>
  <r>
    <n v="3307"/>
    <d v="2026-04-20T00:00:00"/>
    <n v="2026"/>
    <s v="Apr"/>
    <s v="Q2"/>
    <x v="3"/>
    <s v="France"/>
    <s v="Retail Partners"/>
    <s v="Business"/>
    <s v="Cycling"/>
    <s v="Trail Bike Light"/>
    <n v="2"/>
    <n v="51.39"/>
    <n v="0.05"/>
    <n v="22.28"/>
    <n v="97.640999999999991"/>
    <n v="44.56"/>
    <n v="53.080999999999989"/>
    <n v="0.54363433393758764"/>
  </r>
  <r>
    <n v="3772"/>
    <d v="2026-04-20T00:00:00"/>
    <n v="2026"/>
    <s v="Apr"/>
    <s v="Q2"/>
    <x v="0"/>
    <s v="Italy"/>
    <s v="Retail Partners"/>
    <s v="Returning"/>
    <s v="Camping"/>
    <s v="Compact Sleeping Bag"/>
    <n v="2"/>
    <n v="122.03"/>
    <n v="0"/>
    <n v="59.43"/>
    <n v="244.06"/>
    <n v="118.86"/>
    <n v="125.2"/>
    <n v="0.51298860935835455"/>
  </r>
  <r>
    <n v="3877"/>
    <d v="2026-04-20T00:00:00"/>
    <n v="2026"/>
    <s v="Apr"/>
    <s v="Q2"/>
    <x v="3"/>
    <s v="Belgium"/>
    <s v="Online Store"/>
    <s v="New"/>
    <s v="Travel"/>
    <s v="Carry-On Duffel"/>
    <n v="3"/>
    <n v="132.07"/>
    <n v="0.05"/>
    <n v="66.41"/>
    <n v="376.39949999999999"/>
    <n v="199.23"/>
    <n v="177.1695"/>
    <n v="0.47069536489819991"/>
  </r>
  <r>
    <n v="4117"/>
    <d v="2026-04-20T00:00:00"/>
    <n v="2026"/>
    <s v="Apr"/>
    <s v="Q2"/>
    <x v="3"/>
    <s v="Netherlands"/>
    <s v="Marketplace"/>
    <s v="Returning"/>
    <s v="Cycling"/>
    <s v="Compact Repair Kit"/>
    <n v="1"/>
    <n v="41.04"/>
    <n v="0.1"/>
    <n v="17.02"/>
    <n v="36.936"/>
    <n v="17.02"/>
    <n v="19.916"/>
    <n v="0.53920294563569415"/>
  </r>
  <r>
    <n v="4562"/>
    <d v="2026-04-20T00:00:00"/>
    <n v="2026"/>
    <s v="Apr"/>
    <s v="Q2"/>
    <x v="1"/>
    <s v="Czechia"/>
    <s v="Retail Partners"/>
    <s v="New"/>
    <s v="Fitness"/>
    <s v="Resistance Band Set"/>
    <n v="2"/>
    <n v="40.56"/>
    <n v="0"/>
    <n v="15.09"/>
    <n v="81.12"/>
    <n v="30.18"/>
    <n v="50.940000000000005"/>
    <n v="0.62795857988165682"/>
  </r>
  <r>
    <n v="4683"/>
    <d v="2026-04-20T00:00:00"/>
    <n v="2026"/>
    <s v="Apr"/>
    <s v="Q2"/>
    <x v="2"/>
    <s v="Norway"/>
    <s v="Online Store"/>
    <s v="Business"/>
    <s v="Fitness"/>
    <s v="Training Mat"/>
    <n v="3"/>
    <n v="51.36"/>
    <n v="0"/>
    <n v="22.05"/>
    <n v="154.07999999999998"/>
    <n v="66.150000000000006"/>
    <n v="87.929999999999978"/>
    <n v="0.57067757009345788"/>
  </r>
  <r>
    <n v="308"/>
    <d v="2026-04-21T00:00:00"/>
    <n v="2026"/>
    <s v="Apr"/>
    <s v="Q2"/>
    <x v="3"/>
    <s v="Netherlands"/>
    <s v="Online Store"/>
    <s v="Returning"/>
    <s v="Hiking"/>
    <s v="Hiking Daypack 20L"/>
    <n v="6"/>
    <n v="93.58"/>
    <n v="0"/>
    <n v="46.68"/>
    <n v="561.48"/>
    <n v="280.08"/>
    <n v="281.40000000000003"/>
    <n v="0.5011754648429152"/>
  </r>
  <r>
    <n v="773"/>
    <d v="2026-04-21T00:00:00"/>
    <n v="2026"/>
    <s v="Apr"/>
    <s v="Q2"/>
    <x v="3"/>
    <s v="Netherlands"/>
    <s v="Online Store"/>
    <s v="Business"/>
    <s v="Cycling"/>
    <s v="Commuter Helmet"/>
    <n v="5"/>
    <n v="80.16"/>
    <n v="0.1"/>
    <n v="42.5"/>
    <n v="360.71999999999997"/>
    <n v="212.5"/>
    <n v="148.21999999999997"/>
    <n v="0.41090042137946325"/>
  </r>
  <r>
    <n v="1303"/>
    <d v="2026-04-21T00:00:00"/>
    <n v="2026"/>
    <s v="Apr"/>
    <s v="Q2"/>
    <x v="1"/>
    <s v="Germany"/>
    <s v="Online Store"/>
    <s v="New"/>
    <s v="Hiking"/>
    <s v="Trail Boots"/>
    <n v="1"/>
    <n v="142.22999999999999"/>
    <n v="0.05"/>
    <n v="77.66"/>
    <n v="135.11849999999998"/>
    <n v="77.66"/>
    <n v="57.458499999999987"/>
    <n v="0.42524524768999061"/>
  </r>
  <r>
    <n v="1348"/>
    <d v="2026-04-21T00:00:00"/>
    <n v="2026"/>
    <s v="Apr"/>
    <s v="Q2"/>
    <x v="1"/>
    <s v="Poland"/>
    <s v="Online Store"/>
    <s v="Returning"/>
    <s v="Hiking"/>
    <s v="Trekking Poles"/>
    <n v="2"/>
    <n v="71.77"/>
    <n v="0"/>
    <n v="32.450000000000003"/>
    <n v="143.54"/>
    <n v="64.900000000000006"/>
    <n v="78.639999999999986"/>
    <n v="0.54786122335237553"/>
  </r>
  <r>
    <n v="1496"/>
    <d v="2026-04-21T00:00:00"/>
    <n v="2026"/>
    <s v="Apr"/>
    <s v="Q2"/>
    <x v="0"/>
    <s v="Spain"/>
    <s v="Marketplace"/>
    <s v="Returning"/>
    <s v="Hiking"/>
    <s v="Trekking Poles"/>
    <n v="1"/>
    <n v="71.23"/>
    <n v="0.05"/>
    <n v="33.28"/>
    <n v="67.668499999999995"/>
    <n v="33.28"/>
    <n v="34.388499999999993"/>
    <n v="0.50819066478494423"/>
  </r>
  <r>
    <n v="1695"/>
    <d v="2026-04-21T00:00:00"/>
    <n v="2026"/>
    <s v="Apr"/>
    <s v="Q2"/>
    <x v="0"/>
    <s v="Spain"/>
    <s v="Retail Partners"/>
    <s v="Returning"/>
    <s v="Hiking"/>
    <s v="Trekking Poles"/>
    <n v="1"/>
    <n v="71.239999999999995"/>
    <n v="0.1"/>
    <n v="33.07"/>
    <n v="64.116"/>
    <n v="33.07"/>
    <n v="31.045999999999999"/>
    <n v="0.48421610830369954"/>
  </r>
  <r>
    <n v="2812"/>
    <d v="2026-04-21T00:00:00"/>
    <n v="2026"/>
    <s v="Apr"/>
    <s v="Q2"/>
    <x v="1"/>
    <s v="Austria"/>
    <s v="Online Store"/>
    <s v="New"/>
    <s v="Cycling"/>
    <s v="Trail Bike Light"/>
    <n v="1"/>
    <n v="51.39"/>
    <n v="0"/>
    <n v="22.08"/>
    <n v="51.39"/>
    <n v="22.08"/>
    <n v="29.310000000000002"/>
    <n v="0.57034442498540572"/>
  </r>
  <r>
    <n v="3017"/>
    <d v="2026-04-21T00:00:00"/>
    <n v="2026"/>
    <s v="Apr"/>
    <s v="Q2"/>
    <x v="1"/>
    <s v="Germany"/>
    <s v="Online Store"/>
    <s v="Returning"/>
    <s v="Cycling"/>
    <s v="Cycling Pack 12L"/>
    <n v="1"/>
    <n v="102.64"/>
    <n v="0"/>
    <n v="51.86"/>
    <n v="102.64"/>
    <n v="51.86"/>
    <n v="50.78"/>
    <n v="0.49473889321901793"/>
  </r>
  <r>
    <n v="3719"/>
    <d v="2026-04-21T00:00:00"/>
    <n v="2026"/>
    <s v="Apr"/>
    <s v="Q2"/>
    <x v="2"/>
    <s v="Sweden"/>
    <s v="Online Store"/>
    <s v="New"/>
    <s v="Fitness"/>
    <s v="Recovery Roller"/>
    <n v="2"/>
    <n v="35.56"/>
    <n v="0.1"/>
    <n v="13.85"/>
    <n v="64.00800000000001"/>
    <n v="27.7"/>
    <n v="36.308000000000007"/>
    <n v="0.56724159480064995"/>
  </r>
  <r>
    <n v="3920"/>
    <d v="2026-04-21T00:00:00"/>
    <n v="2026"/>
    <s v="Apr"/>
    <s v="Q2"/>
    <x v="1"/>
    <s v="Switzerland"/>
    <s v="Online Store"/>
    <s v="Returning"/>
    <s v="Cycling"/>
    <s v="Cycling Pack 12L"/>
    <n v="2"/>
    <n v="100.39"/>
    <n v="0"/>
    <n v="49.05"/>
    <n v="200.78"/>
    <n v="98.1"/>
    <n v="102.68"/>
    <n v="0.51140551847793603"/>
  </r>
  <r>
    <n v="4654"/>
    <d v="2026-04-21T00:00:00"/>
    <n v="2026"/>
    <s v="Apr"/>
    <s v="Q2"/>
    <x v="0"/>
    <s v="Italy"/>
    <s v="Retail Partners"/>
    <s v="Returning"/>
    <s v="Camping"/>
    <s v="Trail Tent 2P"/>
    <n v="2"/>
    <n v="191.51"/>
    <n v="0.1"/>
    <n v="101.25"/>
    <n v="344.71800000000002"/>
    <n v="202.5"/>
    <n v="142.21800000000002"/>
    <n v="0.41256331262075091"/>
  </r>
  <r>
    <n v="4920"/>
    <d v="2026-04-21T00:00:00"/>
    <n v="2026"/>
    <s v="Apr"/>
    <s v="Q2"/>
    <x v="1"/>
    <s v="Germany"/>
    <s v="Retail Partners"/>
    <s v="New"/>
    <s v="Hiking"/>
    <s v="Trail Boots"/>
    <n v="2"/>
    <n v="147.30000000000001"/>
    <n v="0"/>
    <n v="81.2"/>
    <n v="294.60000000000002"/>
    <n v="162.4"/>
    <n v="132.20000000000002"/>
    <n v="0.44874405974202308"/>
  </r>
  <r>
    <n v="5191"/>
    <d v="2026-04-21T00:00:00"/>
    <n v="2026"/>
    <s v="Apr"/>
    <s v="Q2"/>
    <x v="1"/>
    <s v="Switzerland"/>
    <s v="Retail Partners"/>
    <s v="Returning"/>
    <s v="Cycling"/>
    <s v="Commuter Helmet"/>
    <n v="1"/>
    <n v="79.92"/>
    <n v="0.1"/>
    <n v="43.13"/>
    <n v="71.927999999999997"/>
    <n v="43.13"/>
    <n v="28.797999999999995"/>
    <n v="0.40037259481703918"/>
  </r>
  <r>
    <n v="413"/>
    <d v="2026-04-22T00:00:00"/>
    <n v="2026"/>
    <s v="Apr"/>
    <s v="Q2"/>
    <x v="1"/>
    <s v="Czechia"/>
    <s v="Online Store"/>
    <s v="Returning"/>
    <s v="Camping"/>
    <s v="Alpine Tent 4P"/>
    <n v="2"/>
    <n v="344.29"/>
    <n v="0.1"/>
    <n v="192.66"/>
    <n v="619.72200000000009"/>
    <n v="385.32"/>
    <n v="234.4020000000001"/>
    <n v="0.37823733867766524"/>
  </r>
  <r>
    <n v="1658"/>
    <d v="2026-04-22T00:00:00"/>
    <n v="2026"/>
    <s v="Apr"/>
    <s v="Q2"/>
    <x v="2"/>
    <s v="Denmark"/>
    <s v="Online Store"/>
    <s v="Returning"/>
    <s v="Hiking"/>
    <s v="Summit Backpack 45L"/>
    <n v="1"/>
    <n v="151.15"/>
    <n v="0"/>
    <n v="77.680000000000007"/>
    <n v="151.15"/>
    <n v="77.680000000000007"/>
    <n v="73.47"/>
    <n v="0.48607343698312933"/>
  </r>
  <r>
    <n v="2024"/>
    <d v="2026-04-22T00:00:00"/>
    <n v="2026"/>
    <s v="Apr"/>
    <s v="Q2"/>
    <x v="1"/>
    <s v="Austria"/>
    <s v="Retail Partners"/>
    <s v="New"/>
    <s v="Camping"/>
    <s v="Portable Camp Stove"/>
    <n v="1"/>
    <n v="81.73"/>
    <n v="0.05"/>
    <n v="39.979999999999997"/>
    <n v="77.643500000000003"/>
    <n v="39.979999999999997"/>
    <n v="37.663500000000006"/>
    <n v="0.48508246021882068"/>
  </r>
  <r>
    <n v="3980"/>
    <d v="2026-04-22T00:00:00"/>
    <n v="2026"/>
    <s v="Apr"/>
    <s v="Q2"/>
    <x v="3"/>
    <s v="Belgium"/>
    <s v="Retail Partners"/>
    <s v="New"/>
    <s v="Hiking"/>
    <s v="Trail Boots"/>
    <n v="1"/>
    <n v="142.53"/>
    <n v="0.05"/>
    <n v="77.77"/>
    <n v="135.40350000000001"/>
    <n v="77.77"/>
    <n v="57.633500000000012"/>
    <n v="0.4256426163282338"/>
  </r>
  <r>
    <n v="4239"/>
    <d v="2026-04-22T00:00:00"/>
    <n v="2026"/>
    <s v="Apr"/>
    <s v="Q2"/>
    <x v="1"/>
    <s v="Czechia"/>
    <s v="Online Store"/>
    <s v="New"/>
    <s v="Camping"/>
    <s v="Portable Camp Stove"/>
    <n v="2"/>
    <n v="83.24"/>
    <n v="0"/>
    <n v="40.03"/>
    <n v="166.48"/>
    <n v="80.06"/>
    <n v="86.419999999999987"/>
    <n v="0.51910139356078799"/>
  </r>
  <r>
    <n v="4761"/>
    <d v="2026-04-22T00:00:00"/>
    <n v="2026"/>
    <s v="Apr"/>
    <s v="Q2"/>
    <x v="0"/>
    <s v="Spain"/>
    <s v="Marketplace"/>
    <s v="New"/>
    <s v="Hiking"/>
    <s v="Trail Boots"/>
    <n v="1"/>
    <n v="141.99"/>
    <n v="0.05"/>
    <n v="79.7"/>
    <n v="134.8905"/>
    <n v="79.7"/>
    <n v="55.1905"/>
    <n v="0.40915038494186023"/>
  </r>
  <r>
    <n v="5160"/>
    <d v="2026-04-22T00:00:00"/>
    <n v="2026"/>
    <s v="Apr"/>
    <s v="Q2"/>
    <x v="1"/>
    <s v="Germany"/>
    <s v="Online Store"/>
    <s v="New"/>
    <s v="Fitness"/>
    <s v="Recovery Roller"/>
    <n v="2"/>
    <n v="35.94"/>
    <n v="0.05"/>
    <n v="14.17"/>
    <n v="68.285999999999987"/>
    <n v="28.34"/>
    <n v="39.945999999999984"/>
    <n v="0.5849808159798493"/>
  </r>
  <r>
    <n v="2224"/>
    <d v="2026-04-23T00:00:00"/>
    <n v="2026"/>
    <s v="Apr"/>
    <s v="Q2"/>
    <x v="1"/>
    <s v="Czechia"/>
    <s v="Online Store"/>
    <s v="New"/>
    <s v="Fitness"/>
    <s v="Training Mat"/>
    <n v="3"/>
    <n v="49.55"/>
    <n v="0"/>
    <n v="22.55"/>
    <n v="148.64999999999998"/>
    <n v="67.650000000000006"/>
    <n v="80.999999999999972"/>
    <n v="0.54490413723511588"/>
  </r>
  <r>
    <n v="2832"/>
    <d v="2026-04-23T00:00:00"/>
    <n v="2026"/>
    <s v="Apr"/>
    <s v="Q2"/>
    <x v="3"/>
    <s v="United Kingdom"/>
    <s v="Marketplace"/>
    <s v="Returning"/>
    <s v="Fitness"/>
    <s v="Resistance Band Set"/>
    <n v="1"/>
    <n v="39.89"/>
    <n v="0.05"/>
    <n v="15.06"/>
    <n v="37.895499999999998"/>
    <n v="15.06"/>
    <n v="22.835499999999996"/>
    <n v="0.60259133670224685"/>
  </r>
  <r>
    <n v="3000"/>
    <d v="2026-04-23T00:00:00"/>
    <n v="2026"/>
    <s v="Apr"/>
    <s v="Q2"/>
    <x v="3"/>
    <s v="Netherlands"/>
    <s v="Marketplace"/>
    <s v="New"/>
    <s v="Fitness"/>
    <s v="Resistance Band Set"/>
    <n v="1"/>
    <n v="40.630000000000003"/>
    <n v="0.1"/>
    <n v="14.67"/>
    <n v="36.567"/>
    <n v="14.67"/>
    <n v="21.896999999999998"/>
    <n v="0.59881860694068423"/>
  </r>
  <r>
    <n v="3206"/>
    <d v="2026-04-23T00:00:00"/>
    <n v="2026"/>
    <s v="Apr"/>
    <s v="Q2"/>
    <x v="3"/>
    <s v="United Kingdom"/>
    <s v="Marketplace"/>
    <s v="Returning"/>
    <s v="Cycling"/>
    <s v="Compact Repair Kit"/>
    <n v="4"/>
    <n v="39.78"/>
    <n v="0.05"/>
    <n v="16.7"/>
    <n v="151.16399999999999"/>
    <n v="66.8"/>
    <n v="84.36399999999999"/>
    <n v="0.55809584292556425"/>
  </r>
  <r>
    <n v="3777"/>
    <d v="2026-04-23T00:00:00"/>
    <n v="2026"/>
    <s v="Apr"/>
    <s v="Q2"/>
    <x v="3"/>
    <s v="Belgium"/>
    <s v="Marketplace"/>
    <s v="Business"/>
    <s v="Hiking"/>
    <s v="Hiking Daypack 20L"/>
    <n v="1"/>
    <n v="92.74"/>
    <n v="0"/>
    <n v="46.1"/>
    <n v="92.74"/>
    <n v="46.1"/>
    <n v="46.639999999999993"/>
    <n v="0.50291136510675005"/>
  </r>
  <r>
    <n v="4980"/>
    <d v="2026-04-23T00:00:00"/>
    <n v="2026"/>
    <s v="Apr"/>
    <s v="Q2"/>
    <x v="1"/>
    <s v="Austria"/>
    <s v="Retail Partners"/>
    <s v="Returning"/>
    <s v="Camping"/>
    <s v="Compact Sleeping Bag"/>
    <n v="2"/>
    <n v="120.49"/>
    <n v="0.1"/>
    <n v="62.23"/>
    <n v="216.88200000000001"/>
    <n v="124.46"/>
    <n v="92.422000000000011"/>
    <n v="0.42613955976060719"/>
  </r>
  <r>
    <n v="1102"/>
    <d v="2026-04-24T00:00:00"/>
    <n v="2026"/>
    <s v="Apr"/>
    <s v="Q2"/>
    <x v="1"/>
    <s v="Austria"/>
    <s v="Online Store"/>
    <s v="Business"/>
    <s v="Hiking"/>
    <s v="Trekking Poles"/>
    <n v="2"/>
    <n v="70.53"/>
    <n v="0"/>
    <n v="32.229999999999997"/>
    <n v="141.06"/>
    <n v="64.459999999999994"/>
    <n v="76.600000000000009"/>
    <n v="0.54303133418403526"/>
  </r>
  <r>
    <n v="1333"/>
    <d v="2026-04-24T00:00:00"/>
    <n v="2026"/>
    <s v="Apr"/>
    <s v="Q2"/>
    <x v="1"/>
    <s v="Poland"/>
    <s v="Online Store"/>
    <s v="New"/>
    <s v="Hiking"/>
    <s v="Hiking Daypack 20L"/>
    <n v="1"/>
    <n v="90.87"/>
    <n v="0.1"/>
    <n v="44.4"/>
    <n v="81.783000000000001"/>
    <n v="44.4"/>
    <n v="37.383000000000003"/>
    <n v="0.45709988628443565"/>
  </r>
  <r>
    <n v="1369"/>
    <d v="2026-04-24T00:00:00"/>
    <n v="2026"/>
    <s v="Apr"/>
    <s v="Q2"/>
    <x v="1"/>
    <s v="Poland"/>
    <s v="Corporate"/>
    <s v="Returning"/>
    <s v="Fitness"/>
    <s v="Weighted Vest"/>
    <n v="3"/>
    <n v="124.31"/>
    <n v="0.2"/>
    <n v="67.97"/>
    <n v="298.34399999999999"/>
    <n v="203.91"/>
    <n v="94.433999999999997"/>
    <n v="0.31652723031131846"/>
  </r>
  <r>
    <n v="1712"/>
    <d v="2026-04-24T00:00:00"/>
    <n v="2026"/>
    <s v="Apr"/>
    <s v="Q2"/>
    <x v="1"/>
    <s v="Czechia"/>
    <s v="Corporate"/>
    <s v="Returning"/>
    <s v="Cycling"/>
    <s v="Compact Repair Kit"/>
    <n v="15"/>
    <n v="41.21"/>
    <n v="0.15"/>
    <n v="16.760000000000002"/>
    <n v="525.42750000000001"/>
    <n v="251.40000000000003"/>
    <n v="274.02749999999997"/>
    <n v="0.52153246642020068"/>
  </r>
  <r>
    <n v="2229"/>
    <d v="2026-04-24T00:00:00"/>
    <n v="2026"/>
    <s v="Apr"/>
    <s v="Q2"/>
    <x v="0"/>
    <s v="Spain"/>
    <s v="Online Store"/>
    <s v="New"/>
    <s v="Hiking"/>
    <s v="Trail Boots"/>
    <n v="2"/>
    <n v="145.75"/>
    <n v="0.1"/>
    <n v="78.900000000000006"/>
    <n v="262.35000000000002"/>
    <n v="157.80000000000001"/>
    <n v="104.55000000000001"/>
    <n v="0.39851343624928531"/>
  </r>
  <r>
    <n v="3458"/>
    <d v="2026-04-24T00:00:00"/>
    <n v="2026"/>
    <s v="Apr"/>
    <s v="Q2"/>
    <x v="2"/>
    <s v="Ireland"/>
    <s v="Online Store"/>
    <s v="New"/>
    <s v="Travel"/>
    <s v="Carry-On Duffel"/>
    <n v="1"/>
    <n v="134.86000000000001"/>
    <n v="0"/>
    <n v="66.040000000000006"/>
    <n v="134.86000000000001"/>
    <n v="66.040000000000006"/>
    <n v="68.820000000000007"/>
    <n v="0.51030698502150373"/>
  </r>
  <r>
    <n v="4637"/>
    <d v="2026-04-24T00:00:00"/>
    <n v="2026"/>
    <s v="Apr"/>
    <s v="Q2"/>
    <x v="3"/>
    <s v="France"/>
    <s v="Retail Partners"/>
    <s v="New"/>
    <s v="Travel"/>
    <s v="Carry-On Duffel"/>
    <n v="1"/>
    <n v="136.07"/>
    <n v="0"/>
    <n v="65.17"/>
    <n v="136.07"/>
    <n v="65.17"/>
    <n v="70.899999999999991"/>
    <n v="0.52105533916366575"/>
  </r>
  <r>
    <n v="4726"/>
    <d v="2026-04-24T00:00:00"/>
    <n v="2026"/>
    <s v="Apr"/>
    <s v="Q2"/>
    <x v="0"/>
    <s v="Italy"/>
    <s v="Retail Partners"/>
    <s v="Business"/>
    <s v="Travel"/>
    <s v="Packing Cube Set"/>
    <n v="1"/>
    <n v="47.25"/>
    <n v="0.1"/>
    <n v="18.25"/>
    <n v="42.524999999999999"/>
    <n v="18.25"/>
    <n v="24.274999999999999"/>
    <n v="0.57084068195179305"/>
  </r>
  <r>
    <n v="4838"/>
    <d v="2026-04-24T00:00:00"/>
    <n v="2026"/>
    <s v="Apr"/>
    <s v="Q2"/>
    <x v="0"/>
    <s v="Spain"/>
    <s v="Online Store"/>
    <s v="Business"/>
    <s v="Cycling"/>
    <s v="Compact Repair Kit"/>
    <n v="2"/>
    <n v="41.32"/>
    <n v="0.1"/>
    <n v="16.66"/>
    <n v="74.376000000000005"/>
    <n v="33.32"/>
    <n v="41.056000000000004"/>
    <n v="0.5520060234484242"/>
  </r>
  <r>
    <n v="5075"/>
    <d v="2026-04-24T00:00:00"/>
    <n v="2026"/>
    <s v="Apr"/>
    <s v="Q2"/>
    <x v="0"/>
    <s v="Italy"/>
    <s v="Marketplace"/>
    <s v="New"/>
    <s v="Cycling"/>
    <s v="Commuter Helmet"/>
    <n v="2"/>
    <n v="81.75"/>
    <n v="0"/>
    <n v="41.92"/>
    <n v="163.5"/>
    <n v="83.84"/>
    <n v="79.66"/>
    <n v="0.48721712538226297"/>
  </r>
  <r>
    <n v="149"/>
    <d v="2026-04-25T00:00:00"/>
    <n v="2026"/>
    <s v="Apr"/>
    <s v="Q2"/>
    <x v="1"/>
    <s v="Germany"/>
    <s v="Online Store"/>
    <s v="Returning"/>
    <s v="Travel"/>
    <s v="Insulated Bottle"/>
    <n v="1"/>
    <n v="36.020000000000003"/>
    <n v="0.05"/>
    <n v="13.72"/>
    <n v="34.219000000000001"/>
    <n v="13.72"/>
    <n v="20.499000000000002"/>
    <n v="0.59905315760250155"/>
  </r>
  <r>
    <n v="449"/>
    <d v="2026-04-25T00:00:00"/>
    <n v="2026"/>
    <s v="Apr"/>
    <s v="Q2"/>
    <x v="2"/>
    <s v="Denmark"/>
    <s v="Online Store"/>
    <s v="Business"/>
    <s v="Travel"/>
    <s v="Insulated Bottle"/>
    <n v="1"/>
    <n v="36.68"/>
    <n v="0"/>
    <n v="13.27"/>
    <n v="36.68"/>
    <n v="13.27"/>
    <n v="23.41"/>
    <n v="0.63822246455834242"/>
  </r>
  <r>
    <n v="1422"/>
    <d v="2026-04-25T00:00:00"/>
    <n v="2026"/>
    <s v="Apr"/>
    <s v="Q2"/>
    <x v="3"/>
    <s v="United Kingdom"/>
    <s v="Corporate"/>
    <s v="Business"/>
    <s v="Camping"/>
    <s v="Alpine Tent 4P"/>
    <n v="6"/>
    <n v="348.16"/>
    <n v="0.1"/>
    <n v="198.24"/>
    <n v="1880.0640000000001"/>
    <n v="1189.44"/>
    <n v="690.62400000000002"/>
    <n v="0.36734068627450978"/>
  </r>
  <r>
    <n v="3248"/>
    <d v="2026-04-25T00:00:00"/>
    <n v="2026"/>
    <s v="Apr"/>
    <s v="Q2"/>
    <x v="2"/>
    <s v="Norway"/>
    <s v="Online Store"/>
    <s v="Returning"/>
    <s v="Cycling"/>
    <s v="Compact Repair Kit"/>
    <n v="2"/>
    <n v="39.799999999999997"/>
    <n v="0.05"/>
    <n v="16.23"/>
    <n v="75.61999999999999"/>
    <n v="32.46"/>
    <n v="43.159999999999989"/>
    <n v="0.57074847923829664"/>
  </r>
  <r>
    <n v="3445"/>
    <d v="2026-04-25T00:00:00"/>
    <n v="2026"/>
    <s v="Apr"/>
    <s v="Q2"/>
    <x v="0"/>
    <s v="Italy"/>
    <s v="Online Store"/>
    <s v="Returning"/>
    <s v="Cycling"/>
    <s v="Compact Repair Kit"/>
    <n v="5"/>
    <n v="39.369999999999997"/>
    <n v="0.05"/>
    <n v="16.760000000000002"/>
    <n v="187.00749999999999"/>
    <n v="83.800000000000011"/>
    <n v="103.20749999999998"/>
    <n v="0.55188963009504954"/>
  </r>
  <r>
    <n v="3930"/>
    <d v="2026-04-25T00:00:00"/>
    <n v="2026"/>
    <s v="Apr"/>
    <s v="Q2"/>
    <x v="1"/>
    <s v="Germany"/>
    <s v="Marketplace"/>
    <s v="Returning"/>
    <s v="Fitness"/>
    <s v="Resistance Band Set"/>
    <n v="2"/>
    <n v="40.85"/>
    <n v="0"/>
    <n v="14.99"/>
    <n v="81.7"/>
    <n v="29.98"/>
    <n v="51.72"/>
    <n v="0.633047735618115"/>
  </r>
  <r>
    <n v="3969"/>
    <d v="2026-04-25T00:00:00"/>
    <n v="2026"/>
    <s v="Apr"/>
    <s v="Q2"/>
    <x v="3"/>
    <s v="United Kingdom"/>
    <s v="Marketplace"/>
    <s v="Returning"/>
    <s v="Hiking"/>
    <s v="Hiking Daypack 20L"/>
    <n v="1"/>
    <n v="92.91"/>
    <n v="0.05"/>
    <n v="46"/>
    <n v="88.264499999999998"/>
    <n v="46"/>
    <n v="42.264499999999998"/>
    <n v="0.4788391709010984"/>
  </r>
  <r>
    <n v="4190"/>
    <d v="2026-04-25T00:00:00"/>
    <n v="2026"/>
    <s v="Apr"/>
    <s v="Q2"/>
    <x v="3"/>
    <s v="France"/>
    <s v="Online Store"/>
    <s v="New"/>
    <s v="Hiking"/>
    <s v="Summit Backpack 45L"/>
    <n v="1"/>
    <n v="152.01"/>
    <n v="0"/>
    <n v="80.33"/>
    <n v="152.01"/>
    <n v="80.33"/>
    <n v="71.679999999999993"/>
    <n v="0.47154792447865268"/>
  </r>
  <r>
    <n v="4442"/>
    <d v="2026-04-25T00:00:00"/>
    <n v="2026"/>
    <s v="Apr"/>
    <s v="Q2"/>
    <x v="1"/>
    <s v="Austria"/>
    <s v="Marketplace"/>
    <s v="New"/>
    <s v="Travel"/>
    <s v="Insulated Bottle"/>
    <n v="1"/>
    <n v="36.65"/>
    <n v="0"/>
    <n v="13.28"/>
    <n v="36.65"/>
    <n v="13.28"/>
    <n v="23.369999999999997"/>
    <n v="0.63765347885402446"/>
  </r>
  <r>
    <n v="228"/>
    <d v="2026-04-26T00:00:00"/>
    <n v="2026"/>
    <s v="Apr"/>
    <s v="Q2"/>
    <x v="3"/>
    <s v="United Kingdom"/>
    <s v="Online Store"/>
    <s v="Returning"/>
    <s v="Camping"/>
    <s v="Portable Camp Stove"/>
    <n v="5"/>
    <n v="80.819999999999993"/>
    <n v="0"/>
    <n v="40.47"/>
    <n v="404.09999999999997"/>
    <n v="202.35"/>
    <n v="201.74999999999997"/>
    <n v="0.49925760950259834"/>
  </r>
  <r>
    <n v="2101"/>
    <d v="2026-04-26T00:00:00"/>
    <n v="2026"/>
    <s v="Apr"/>
    <s v="Q2"/>
    <x v="3"/>
    <s v="Belgium"/>
    <s v="Online Store"/>
    <s v="New"/>
    <s v="Hiking"/>
    <s v="Trail Boots"/>
    <n v="4"/>
    <n v="144.69999999999999"/>
    <n v="0"/>
    <n v="79.41"/>
    <n v="578.79999999999995"/>
    <n v="317.64"/>
    <n v="261.15999999999997"/>
    <n v="0.45120939875604699"/>
  </r>
  <r>
    <n v="2590"/>
    <d v="2026-04-26T00:00:00"/>
    <n v="2026"/>
    <s v="Apr"/>
    <s v="Q2"/>
    <x v="1"/>
    <s v="Austria"/>
    <s v="Retail Partners"/>
    <s v="New"/>
    <s v="Fitness"/>
    <s v="Recovery Roller"/>
    <n v="2"/>
    <n v="36.51"/>
    <n v="0.1"/>
    <n v="14.18"/>
    <n v="65.718000000000004"/>
    <n v="28.36"/>
    <n v="37.358000000000004"/>
    <n v="0.56845917404668433"/>
  </r>
  <r>
    <n v="2957"/>
    <d v="2026-04-26T00:00:00"/>
    <n v="2026"/>
    <s v="Apr"/>
    <s v="Q2"/>
    <x v="3"/>
    <s v="Netherlands"/>
    <s v="Marketplace"/>
    <s v="New"/>
    <s v="Travel"/>
    <s v="Insulated Bottle"/>
    <n v="3"/>
    <n v="36.58"/>
    <n v="0.05"/>
    <n v="13.71"/>
    <n v="104.25299999999999"/>
    <n v="41.13"/>
    <n v="63.122999999999983"/>
    <n v="0.60547897902218628"/>
  </r>
  <r>
    <n v="4270"/>
    <d v="2026-04-26T00:00:00"/>
    <n v="2026"/>
    <s v="Apr"/>
    <s v="Q2"/>
    <x v="3"/>
    <s v="Netherlands"/>
    <s v="Retail Partners"/>
    <s v="Business"/>
    <s v="Camping"/>
    <s v="Trail Tent 2P"/>
    <n v="2"/>
    <n v="191.59"/>
    <n v="0"/>
    <n v="102.52"/>
    <n v="383.18"/>
    <n v="205.04"/>
    <n v="178.14000000000001"/>
    <n v="0.46489900307949272"/>
  </r>
  <r>
    <n v="4324"/>
    <d v="2026-04-26T00:00:00"/>
    <n v="2026"/>
    <s v="Apr"/>
    <s v="Q2"/>
    <x v="3"/>
    <s v="United Kingdom"/>
    <s v="Corporate"/>
    <s v="Business"/>
    <s v="Camping"/>
    <s v="Alpine Tent 4P"/>
    <n v="6"/>
    <n v="337.24"/>
    <n v="0.05"/>
    <n v="198.63"/>
    <n v="1922.268"/>
    <n v="1191.78"/>
    <n v="730.48800000000006"/>
    <n v="0.38001360892445801"/>
  </r>
  <r>
    <n v="5010"/>
    <d v="2026-04-26T00:00:00"/>
    <n v="2026"/>
    <s v="Apr"/>
    <s v="Q2"/>
    <x v="3"/>
    <s v="Netherlands"/>
    <s v="Corporate"/>
    <s v="Business"/>
    <s v="Travel"/>
    <s v="Packing Cube Set"/>
    <n v="3"/>
    <n v="46.2"/>
    <n v="0.1"/>
    <n v="18.149999999999999"/>
    <n v="124.74000000000002"/>
    <n v="54.449999999999996"/>
    <n v="70.29000000000002"/>
    <n v="0.5634920634920636"/>
  </r>
  <r>
    <n v="5092"/>
    <d v="2026-04-26T00:00:00"/>
    <n v="2026"/>
    <s v="Apr"/>
    <s v="Q2"/>
    <x v="1"/>
    <s v="Czechia"/>
    <s v="Marketplace"/>
    <s v="Business"/>
    <s v="Fitness"/>
    <s v="Training Mat"/>
    <n v="4"/>
    <n v="50.84"/>
    <n v="0.05"/>
    <n v="22.63"/>
    <n v="193.19200000000001"/>
    <n v="90.52"/>
    <n v="102.67200000000001"/>
    <n v="0.53145057766367143"/>
  </r>
  <r>
    <n v="1061"/>
    <d v="2026-04-27T00:00:00"/>
    <n v="2026"/>
    <s v="Apr"/>
    <s v="Q2"/>
    <x v="3"/>
    <s v="France"/>
    <s v="Online Store"/>
    <s v="Returning"/>
    <s v="Travel"/>
    <s v="Travel Backpack 35L"/>
    <n v="1"/>
    <n v="166.5"/>
    <n v="0"/>
    <n v="85.55"/>
    <n v="166.5"/>
    <n v="85.55"/>
    <n v="80.95"/>
    <n v="0.4861861861861862"/>
  </r>
  <r>
    <n v="1099"/>
    <d v="2026-04-27T00:00:00"/>
    <n v="2026"/>
    <s v="Apr"/>
    <s v="Q2"/>
    <x v="3"/>
    <s v="Belgium"/>
    <s v="Marketplace"/>
    <s v="New"/>
    <s v="Hiking"/>
    <s v="Trekking Poles"/>
    <n v="1"/>
    <n v="70.2"/>
    <n v="0"/>
    <n v="32.06"/>
    <n v="70.2"/>
    <n v="32.06"/>
    <n v="38.14"/>
    <n v="0.5433048433048433"/>
  </r>
  <r>
    <n v="3500"/>
    <d v="2026-04-27T00:00:00"/>
    <n v="2026"/>
    <s v="Apr"/>
    <s v="Q2"/>
    <x v="1"/>
    <s v="Germany"/>
    <s v="Online Store"/>
    <s v="New"/>
    <s v="Fitness"/>
    <s v="Training Mat"/>
    <n v="4"/>
    <n v="50.67"/>
    <n v="0"/>
    <n v="22.62"/>
    <n v="202.68"/>
    <n v="90.48"/>
    <n v="112.2"/>
    <n v="0.55358200118413259"/>
  </r>
  <r>
    <n v="3856"/>
    <d v="2026-04-27T00:00:00"/>
    <n v="2026"/>
    <s v="Apr"/>
    <s v="Q2"/>
    <x v="1"/>
    <s v="Switzerland"/>
    <s v="Retail Partners"/>
    <s v="New"/>
    <s v="Travel"/>
    <s v="Travel Backpack 35L"/>
    <n v="3"/>
    <n v="161.05000000000001"/>
    <n v="0.05"/>
    <n v="87.43"/>
    <n v="458.99250000000001"/>
    <n v="262.29000000000002"/>
    <n v="196.70249999999999"/>
    <n v="0.4285527541299694"/>
  </r>
  <r>
    <n v="4044"/>
    <d v="2026-04-27T00:00:00"/>
    <n v="2026"/>
    <s v="Apr"/>
    <s v="Q2"/>
    <x v="1"/>
    <s v="Austria"/>
    <s v="Corporate"/>
    <s v="New"/>
    <s v="Fitness"/>
    <s v="Weighted Vest"/>
    <n v="10"/>
    <n v="124.59"/>
    <n v="0.15"/>
    <n v="67.14"/>
    <n v="1059.0150000000001"/>
    <n v="671.4"/>
    <n v="387.61500000000012"/>
    <n v="0.36601464568490538"/>
  </r>
  <r>
    <n v="4235"/>
    <d v="2026-04-27T00:00:00"/>
    <n v="2026"/>
    <s v="Apr"/>
    <s v="Q2"/>
    <x v="2"/>
    <s v="Norway"/>
    <s v="Online Store"/>
    <s v="Business"/>
    <s v="Fitness"/>
    <s v="Training Mat"/>
    <n v="1"/>
    <n v="50.18"/>
    <n v="0"/>
    <n v="22.05"/>
    <n v="50.18"/>
    <n v="22.05"/>
    <n v="28.13"/>
    <n v="0.56058190514149064"/>
  </r>
  <r>
    <n v="122"/>
    <d v="2026-04-28T00:00:00"/>
    <n v="2026"/>
    <s v="Apr"/>
    <s v="Q2"/>
    <x v="1"/>
    <s v="Switzerland"/>
    <s v="Online Store"/>
    <s v="New"/>
    <s v="Camping"/>
    <s v="Portable Camp Stove"/>
    <n v="1"/>
    <n v="83.38"/>
    <n v="0"/>
    <n v="38.979999999999997"/>
    <n v="83.38"/>
    <n v="38.979999999999997"/>
    <n v="44.4"/>
    <n v="0.53250179899256422"/>
  </r>
  <r>
    <n v="239"/>
    <d v="2026-04-28T00:00:00"/>
    <n v="2026"/>
    <s v="Apr"/>
    <s v="Q2"/>
    <x v="3"/>
    <s v="Netherlands"/>
    <s v="Online Store"/>
    <s v="Returning"/>
    <s v="Travel"/>
    <s v="Insulated Bottle"/>
    <n v="1"/>
    <n v="35.549999999999997"/>
    <n v="0.05"/>
    <n v="13.25"/>
    <n v="33.772499999999994"/>
    <n v="13.25"/>
    <n v="20.522499999999994"/>
    <n v="0.60766896143311855"/>
  </r>
  <r>
    <n v="356"/>
    <d v="2026-04-28T00:00:00"/>
    <n v="2026"/>
    <s v="Apr"/>
    <s v="Q2"/>
    <x v="3"/>
    <s v="United Kingdom"/>
    <s v="Retail Partners"/>
    <s v="New"/>
    <s v="Hiking"/>
    <s v="Summit Backpack 45L"/>
    <n v="1"/>
    <n v="154.36000000000001"/>
    <n v="0"/>
    <n v="77.760000000000005"/>
    <n v="154.36000000000001"/>
    <n v="77.760000000000005"/>
    <n v="76.600000000000009"/>
    <n v="0.49624254988338951"/>
  </r>
  <r>
    <n v="785"/>
    <d v="2026-04-28T00:00:00"/>
    <n v="2026"/>
    <s v="Apr"/>
    <s v="Q2"/>
    <x v="0"/>
    <s v="Portugal"/>
    <s v="Marketplace"/>
    <s v="New"/>
    <s v="Hiking"/>
    <s v="Summit Backpack 45L"/>
    <n v="1"/>
    <n v="155.68"/>
    <n v="0"/>
    <n v="77.97"/>
    <n v="155.68"/>
    <n v="77.97"/>
    <n v="77.710000000000008"/>
    <n v="0.49916495375128472"/>
  </r>
  <r>
    <n v="2325"/>
    <d v="2026-04-28T00:00:00"/>
    <n v="2026"/>
    <s v="Apr"/>
    <s v="Q2"/>
    <x v="0"/>
    <s v="Spain"/>
    <s v="Online Store"/>
    <s v="Returning"/>
    <s v="Fitness"/>
    <s v="Resistance Band Set"/>
    <n v="1"/>
    <n v="40.950000000000003"/>
    <n v="0.15"/>
    <n v="14.89"/>
    <n v="34.807500000000005"/>
    <n v="14.89"/>
    <n v="19.917500000000004"/>
    <n v="0.57221863104216053"/>
  </r>
  <r>
    <n v="2566"/>
    <d v="2026-04-28T00:00:00"/>
    <n v="2026"/>
    <s v="Apr"/>
    <s v="Q2"/>
    <x v="3"/>
    <s v="France"/>
    <s v="Marketplace"/>
    <s v="Returning"/>
    <s v="Travel"/>
    <s v="Packing Cube Set"/>
    <n v="3"/>
    <n v="47.28"/>
    <n v="0.05"/>
    <n v="18.52"/>
    <n v="134.74799999999999"/>
    <n v="55.56"/>
    <n v="79.187999999999988"/>
    <n v="0.58767477068305274"/>
  </r>
  <r>
    <n v="3105"/>
    <d v="2026-04-28T00:00:00"/>
    <n v="2026"/>
    <s v="Apr"/>
    <s v="Q2"/>
    <x v="3"/>
    <s v="Netherlands"/>
    <s v="Online Store"/>
    <s v="Returning"/>
    <s v="Fitness"/>
    <s v="Training Mat"/>
    <n v="4"/>
    <n v="51.57"/>
    <n v="0.1"/>
    <n v="22.58"/>
    <n v="185.65200000000002"/>
    <n v="90.32"/>
    <n v="95.332000000000022"/>
    <n v="0.51349837330058401"/>
  </r>
  <r>
    <n v="3167"/>
    <d v="2026-04-28T00:00:00"/>
    <n v="2026"/>
    <s v="Apr"/>
    <s v="Q2"/>
    <x v="3"/>
    <s v="United Kingdom"/>
    <s v="Online Store"/>
    <s v="Business"/>
    <s v="Cycling"/>
    <s v="Trail Bike Light"/>
    <n v="1"/>
    <n v="51.61"/>
    <n v="0"/>
    <n v="23"/>
    <n v="51.61"/>
    <n v="23"/>
    <n v="28.61"/>
    <n v="0.55434993218368533"/>
  </r>
  <r>
    <n v="4396"/>
    <d v="2026-04-28T00:00:00"/>
    <n v="2026"/>
    <s v="Apr"/>
    <s v="Q2"/>
    <x v="0"/>
    <s v="Italy"/>
    <s v="Retail Partners"/>
    <s v="Returning"/>
    <s v="Fitness"/>
    <s v="Training Mat"/>
    <n v="1"/>
    <n v="50.56"/>
    <n v="0.05"/>
    <n v="22.06"/>
    <n v="48.031999999999996"/>
    <n v="22.06"/>
    <n v="25.971999999999998"/>
    <n v="0.54072285143237842"/>
  </r>
  <r>
    <n v="4475"/>
    <d v="2026-04-28T00:00:00"/>
    <n v="2026"/>
    <s v="Apr"/>
    <s v="Q2"/>
    <x v="2"/>
    <s v="Denmark"/>
    <s v="Marketplace"/>
    <s v="Business"/>
    <s v="Travel"/>
    <s v="Travel Backpack 35L"/>
    <n v="2"/>
    <n v="165.74"/>
    <n v="0"/>
    <n v="87.73"/>
    <n v="331.48"/>
    <n v="175.46"/>
    <n v="156.02000000000001"/>
    <n v="0.47067696391939184"/>
  </r>
  <r>
    <n v="4482"/>
    <d v="2026-04-28T00:00:00"/>
    <n v="2026"/>
    <s v="Apr"/>
    <s v="Q2"/>
    <x v="2"/>
    <s v="Sweden"/>
    <s v="Online Store"/>
    <s v="Business"/>
    <s v="Fitness"/>
    <s v="Recovery Roller"/>
    <n v="3"/>
    <n v="36.770000000000003"/>
    <n v="0"/>
    <n v="13.63"/>
    <n v="110.31"/>
    <n v="40.89"/>
    <n v="69.42"/>
    <n v="0.62931737829752521"/>
  </r>
  <r>
    <n v="5022"/>
    <d v="2026-04-28T00:00:00"/>
    <n v="2026"/>
    <s v="Apr"/>
    <s v="Q2"/>
    <x v="3"/>
    <s v="Netherlands"/>
    <s v="Online Store"/>
    <s v="Business"/>
    <s v="Camping"/>
    <s v="Trail Tent 2P"/>
    <n v="2"/>
    <n v="196.37"/>
    <n v="0"/>
    <n v="101.73"/>
    <n v="392.74"/>
    <n v="203.46"/>
    <n v="189.28"/>
    <n v="0.48194734429902736"/>
  </r>
  <r>
    <n v="1304"/>
    <d v="2026-04-29T00:00:00"/>
    <n v="2026"/>
    <s v="Apr"/>
    <s v="Q2"/>
    <x v="0"/>
    <s v="Spain"/>
    <s v="Marketplace"/>
    <s v="Returning"/>
    <s v="Travel"/>
    <s v="Insulated Bottle"/>
    <n v="2"/>
    <n v="35.33"/>
    <n v="0"/>
    <n v="13.69"/>
    <n v="70.66"/>
    <n v="27.38"/>
    <n v="43.28"/>
    <n v="0.61251061420888764"/>
  </r>
  <r>
    <n v="3008"/>
    <d v="2026-04-29T00:00:00"/>
    <n v="2026"/>
    <s v="Apr"/>
    <s v="Q2"/>
    <x v="2"/>
    <s v="Sweden"/>
    <s v="Corporate"/>
    <s v="Business"/>
    <s v="Travel"/>
    <s v="Packing Cube Set"/>
    <n v="4"/>
    <n v="46.43"/>
    <n v="0.1"/>
    <n v="18.04"/>
    <n v="167.148"/>
    <n v="72.16"/>
    <n v="94.988"/>
    <n v="0.56828678775695796"/>
  </r>
  <r>
    <n v="4140"/>
    <d v="2026-04-29T00:00:00"/>
    <n v="2026"/>
    <s v="Apr"/>
    <s v="Q2"/>
    <x v="3"/>
    <s v="Netherlands"/>
    <s v="Marketplace"/>
    <s v="New"/>
    <s v="Fitness"/>
    <s v="Weighted Vest"/>
    <n v="1"/>
    <n v="125.25"/>
    <n v="0"/>
    <n v="70.88"/>
    <n v="125.25"/>
    <n v="70.88"/>
    <n v="54.370000000000005"/>
    <n v="0.43409181636726552"/>
  </r>
  <r>
    <n v="4151"/>
    <d v="2026-04-29T00:00:00"/>
    <n v="2026"/>
    <s v="Apr"/>
    <s v="Q2"/>
    <x v="1"/>
    <s v="Poland"/>
    <s v="Online Store"/>
    <s v="Returning"/>
    <s v="Camping"/>
    <s v="Alpine Tent 4P"/>
    <n v="1"/>
    <n v="341.98"/>
    <n v="0"/>
    <n v="192.43"/>
    <n v="341.98"/>
    <n v="192.43"/>
    <n v="149.55000000000001"/>
    <n v="0.43730627522077314"/>
  </r>
  <r>
    <n v="4650"/>
    <d v="2026-04-29T00:00:00"/>
    <n v="2026"/>
    <s v="Apr"/>
    <s v="Q2"/>
    <x v="1"/>
    <s v="Austria"/>
    <s v="Marketplace"/>
    <s v="Business"/>
    <s v="Fitness"/>
    <s v="Resistance Band Set"/>
    <n v="1"/>
    <n v="40.04"/>
    <n v="0"/>
    <n v="14.72"/>
    <n v="40.04"/>
    <n v="14.72"/>
    <n v="25.32"/>
    <n v="0.63236763236763238"/>
  </r>
  <r>
    <n v="4897"/>
    <d v="2026-04-29T00:00:00"/>
    <n v="2026"/>
    <s v="Apr"/>
    <s v="Q2"/>
    <x v="3"/>
    <s v="France"/>
    <s v="Online Store"/>
    <s v="Returning"/>
    <s v="Cycling"/>
    <s v="Compact Repair Kit"/>
    <n v="3"/>
    <n v="40.47"/>
    <n v="0.05"/>
    <n v="17.14"/>
    <n v="115.33949999999999"/>
    <n v="51.42"/>
    <n v="63.919499999999985"/>
    <n v="0.5541856866034619"/>
  </r>
  <r>
    <n v="792"/>
    <d v="2026-04-30T00:00:00"/>
    <n v="2026"/>
    <s v="Apr"/>
    <s v="Q2"/>
    <x v="3"/>
    <s v="United Kingdom"/>
    <s v="Corporate"/>
    <s v="Returning"/>
    <s v="Camping"/>
    <s v="Portable Camp Stove"/>
    <n v="6"/>
    <n v="83.7"/>
    <n v="0.2"/>
    <n v="38.58"/>
    <n v="401.76000000000005"/>
    <n v="231.48"/>
    <n v="170.28000000000006"/>
    <n v="0.42383512544802876"/>
  </r>
  <r>
    <n v="1796"/>
    <d v="2026-04-30T00:00:00"/>
    <n v="2026"/>
    <s v="Apr"/>
    <s v="Q2"/>
    <x v="0"/>
    <s v="Italy"/>
    <s v="Online Store"/>
    <s v="Returning"/>
    <s v="Camping"/>
    <s v="Portable Camp Stove"/>
    <n v="4"/>
    <n v="83.27"/>
    <n v="0"/>
    <n v="39.979999999999997"/>
    <n v="333.08"/>
    <n v="159.91999999999999"/>
    <n v="173.16"/>
    <n v="0.51987510507986068"/>
  </r>
  <r>
    <n v="3222"/>
    <d v="2026-04-30T00:00:00"/>
    <n v="2026"/>
    <s v="Apr"/>
    <s v="Q2"/>
    <x v="2"/>
    <s v="Norway"/>
    <s v="Corporate"/>
    <s v="Business"/>
    <s v="Camping"/>
    <s v="Compact Sleeping Bag"/>
    <n v="3"/>
    <n v="126.03"/>
    <n v="0.1"/>
    <n v="61.75"/>
    <n v="340.28100000000006"/>
    <n v="185.25"/>
    <n v="155.03100000000006"/>
    <n v="0.45559699189787273"/>
  </r>
  <r>
    <n v="3237"/>
    <d v="2026-04-30T00:00:00"/>
    <n v="2026"/>
    <s v="Apr"/>
    <s v="Q2"/>
    <x v="1"/>
    <s v="Poland"/>
    <s v="Online Store"/>
    <s v="New"/>
    <s v="Camping"/>
    <s v="Compact Sleeping Bag"/>
    <n v="1"/>
    <n v="122.86"/>
    <n v="0.05"/>
    <n v="59.22"/>
    <n v="116.717"/>
    <n v="59.22"/>
    <n v="57.497"/>
    <n v="0.49261889870370212"/>
  </r>
  <r>
    <n v="3695"/>
    <d v="2026-04-30T00:00:00"/>
    <n v="2026"/>
    <s v="Apr"/>
    <s v="Q2"/>
    <x v="2"/>
    <s v="Sweden"/>
    <s v="Online Store"/>
    <s v="New"/>
    <s v="Cycling"/>
    <s v="Compact Repair Kit"/>
    <n v="1"/>
    <n v="39.44"/>
    <n v="0.1"/>
    <n v="16.63"/>
    <n v="35.496000000000002"/>
    <n v="16.63"/>
    <n v="18.866000000000003"/>
    <n v="0.53149650664863657"/>
  </r>
  <r>
    <n v="5148"/>
    <d v="2026-04-30T00:00:00"/>
    <n v="2026"/>
    <s v="Apr"/>
    <s v="Q2"/>
    <x v="2"/>
    <s v="Finland"/>
    <s v="Online Store"/>
    <s v="Returning"/>
    <s v="Travel"/>
    <s v="Carry-On Duffel"/>
    <n v="1"/>
    <n v="130.34"/>
    <n v="0.1"/>
    <n v="66.680000000000007"/>
    <n v="117.30600000000001"/>
    <n v="66.680000000000007"/>
    <n v="50.626000000000005"/>
    <n v="0.43157212759790631"/>
  </r>
  <r>
    <n v="534"/>
    <d v="2026-05-01T00:00:00"/>
    <n v="2026"/>
    <s v="May"/>
    <s v="Q2"/>
    <x v="1"/>
    <s v="Germany"/>
    <s v="Online Store"/>
    <s v="Business"/>
    <s v="Hiking"/>
    <s v="Summit Backpack 45L"/>
    <n v="1"/>
    <n v="154.86000000000001"/>
    <n v="0"/>
    <n v="78.37"/>
    <n v="154.86000000000001"/>
    <n v="78.37"/>
    <n v="76.490000000000009"/>
    <n v="0.49393000129148912"/>
  </r>
  <r>
    <n v="551"/>
    <d v="2026-05-01T00:00:00"/>
    <n v="2026"/>
    <s v="May"/>
    <s v="Q2"/>
    <x v="3"/>
    <s v="United Kingdom"/>
    <s v="Retail Partners"/>
    <s v="Returning"/>
    <s v="Cycling"/>
    <s v="Cycling Pack 12L"/>
    <n v="4"/>
    <n v="103.64"/>
    <n v="0"/>
    <n v="50.59"/>
    <n v="414.56"/>
    <n v="202.36"/>
    <n v="212.2"/>
    <n v="0.51186800463141646"/>
  </r>
  <r>
    <n v="2110"/>
    <d v="2026-05-01T00:00:00"/>
    <n v="2026"/>
    <s v="May"/>
    <s v="Q2"/>
    <x v="0"/>
    <s v="Italy"/>
    <s v="Online Store"/>
    <s v="Returning"/>
    <s v="Travel"/>
    <s v="Travel Backpack 35L"/>
    <n v="1"/>
    <n v="164.49"/>
    <n v="0.05"/>
    <n v="87.81"/>
    <n v="156.2655"/>
    <n v="87.81"/>
    <n v="68.455500000000001"/>
    <n v="0.43807174328306631"/>
  </r>
  <r>
    <n v="2217"/>
    <d v="2026-05-01T00:00:00"/>
    <n v="2026"/>
    <s v="May"/>
    <s v="Q2"/>
    <x v="3"/>
    <s v="United Kingdom"/>
    <s v="Corporate"/>
    <s v="Returning"/>
    <s v="Travel"/>
    <s v="Travel Backpack 35L"/>
    <n v="3"/>
    <n v="163.44999999999999"/>
    <n v="0.05"/>
    <n v="87.54"/>
    <n v="465.83249999999992"/>
    <n v="262.62"/>
    <n v="203.21249999999992"/>
    <n v="0.4362351274331438"/>
  </r>
  <r>
    <n v="2544"/>
    <d v="2026-05-01T00:00:00"/>
    <n v="2026"/>
    <s v="May"/>
    <s v="Q2"/>
    <x v="3"/>
    <s v="Belgium"/>
    <s v="Online Store"/>
    <s v="Returning"/>
    <s v="Hiking"/>
    <s v="Trekking Poles"/>
    <n v="1"/>
    <n v="71.87"/>
    <n v="0.05"/>
    <n v="31.97"/>
    <n v="68.276499999999999"/>
    <n v="31.97"/>
    <n v="36.3065"/>
    <n v="0.53175690025118449"/>
  </r>
  <r>
    <n v="3678"/>
    <d v="2026-05-01T00:00:00"/>
    <n v="2026"/>
    <s v="May"/>
    <s v="Q2"/>
    <x v="1"/>
    <s v="Poland"/>
    <s v="Marketplace"/>
    <s v="Returning"/>
    <s v="Camping"/>
    <s v="Trail Tent 2P"/>
    <n v="2"/>
    <n v="194.97"/>
    <n v="0"/>
    <n v="101.14"/>
    <n v="389.94"/>
    <n v="202.28"/>
    <n v="187.66"/>
    <n v="0.48125352618351541"/>
  </r>
  <r>
    <n v="3726"/>
    <d v="2026-05-01T00:00:00"/>
    <n v="2026"/>
    <s v="May"/>
    <s v="Q2"/>
    <x v="3"/>
    <s v="United Kingdom"/>
    <s v="Marketplace"/>
    <s v="Returning"/>
    <s v="Cycling"/>
    <s v="Trail Bike Light"/>
    <n v="2"/>
    <n v="49.53"/>
    <n v="0"/>
    <n v="22.91"/>
    <n v="99.06"/>
    <n v="45.82"/>
    <n v="53.24"/>
    <n v="0.53745204926307288"/>
  </r>
  <r>
    <n v="3897"/>
    <d v="2026-05-01T00:00:00"/>
    <n v="2026"/>
    <s v="May"/>
    <s v="Q2"/>
    <x v="3"/>
    <s v="United Kingdom"/>
    <s v="Corporate"/>
    <s v="Business"/>
    <s v="Fitness"/>
    <s v="Recovery Roller"/>
    <n v="4"/>
    <n v="35.619999999999997"/>
    <n v="0.15"/>
    <n v="13.76"/>
    <n v="121.10799999999999"/>
    <n v="55.04"/>
    <n v="66.067999999999984"/>
    <n v="0.54552960993493405"/>
  </r>
  <r>
    <n v="1262"/>
    <d v="2026-05-02T00:00:00"/>
    <n v="2026"/>
    <s v="May"/>
    <s v="Q2"/>
    <x v="3"/>
    <s v="Netherlands"/>
    <s v="Retail Partners"/>
    <s v="Returning"/>
    <s v="Travel"/>
    <s v="Packing Cube Set"/>
    <n v="2"/>
    <n v="45.47"/>
    <n v="0"/>
    <n v="18.37"/>
    <n v="90.94"/>
    <n v="36.74"/>
    <n v="54.199999999999996"/>
    <n v="0.59599736089729494"/>
  </r>
  <r>
    <n v="2657"/>
    <d v="2026-05-02T00:00:00"/>
    <n v="2026"/>
    <s v="May"/>
    <s v="Q2"/>
    <x v="0"/>
    <s v="Spain"/>
    <s v="Retail Partners"/>
    <s v="New"/>
    <s v="Hiking"/>
    <s v="Trail Boots"/>
    <n v="1"/>
    <n v="145.68"/>
    <n v="0"/>
    <n v="77.8"/>
    <n v="145.68"/>
    <n v="77.8"/>
    <n v="67.88000000000001"/>
    <n v="0.46595277320153766"/>
  </r>
  <r>
    <n v="3238"/>
    <d v="2026-05-02T00:00:00"/>
    <n v="2026"/>
    <s v="May"/>
    <s v="Q2"/>
    <x v="3"/>
    <s v="United Kingdom"/>
    <s v="Marketplace"/>
    <s v="Returning"/>
    <s v="Camping"/>
    <s v="Portable Camp Stove"/>
    <n v="2"/>
    <n v="82.65"/>
    <n v="0.05"/>
    <n v="40.46"/>
    <n v="157.035"/>
    <n v="80.92"/>
    <n v="76.114999999999995"/>
    <n v="0.48470086286496639"/>
  </r>
  <r>
    <n v="3607"/>
    <d v="2026-05-02T00:00:00"/>
    <n v="2026"/>
    <s v="May"/>
    <s v="Q2"/>
    <x v="1"/>
    <s v="Austria"/>
    <s v="Online Store"/>
    <s v="Business"/>
    <s v="Travel"/>
    <s v="Insulated Bottle"/>
    <n v="1"/>
    <n v="36.270000000000003"/>
    <n v="0"/>
    <n v="13.8"/>
    <n v="36.270000000000003"/>
    <n v="13.8"/>
    <n v="22.470000000000002"/>
    <n v="0.61952026468155497"/>
  </r>
  <r>
    <n v="5070"/>
    <d v="2026-05-02T00:00:00"/>
    <n v="2026"/>
    <s v="May"/>
    <s v="Q2"/>
    <x v="2"/>
    <s v="Norway"/>
    <s v="Retail Partners"/>
    <s v="New"/>
    <s v="Camping"/>
    <s v="Portable Camp Stove"/>
    <n v="1"/>
    <n v="80.819999999999993"/>
    <n v="0"/>
    <n v="39.950000000000003"/>
    <n v="80.819999999999993"/>
    <n v="39.950000000000003"/>
    <n v="40.86999999999999"/>
    <n v="0.50569166048007907"/>
  </r>
  <r>
    <n v="5171"/>
    <d v="2026-05-02T00:00:00"/>
    <n v="2026"/>
    <s v="May"/>
    <s v="Q2"/>
    <x v="1"/>
    <s v="Czechia"/>
    <s v="Retail Partners"/>
    <s v="New"/>
    <s v="Hiking"/>
    <s v="Summit Backpack 45L"/>
    <n v="2"/>
    <n v="157.84"/>
    <n v="0.1"/>
    <n v="79.28"/>
    <n v="284.11200000000002"/>
    <n v="158.56"/>
    <n v="125.55200000000002"/>
    <n v="0.44191023258433298"/>
  </r>
  <r>
    <n v="617"/>
    <d v="2026-05-03T00:00:00"/>
    <n v="2026"/>
    <s v="May"/>
    <s v="Q2"/>
    <x v="1"/>
    <s v="Poland"/>
    <s v="Marketplace"/>
    <s v="Returning"/>
    <s v="Fitness"/>
    <s v="Recovery Roller"/>
    <n v="4"/>
    <n v="36.909999999999997"/>
    <n v="0.1"/>
    <n v="13.85"/>
    <n v="132.876"/>
    <n v="55.4"/>
    <n v="77.475999999999999"/>
    <n v="0.58306992985941775"/>
  </r>
  <r>
    <n v="849"/>
    <d v="2026-05-03T00:00:00"/>
    <n v="2026"/>
    <s v="May"/>
    <s v="Q2"/>
    <x v="1"/>
    <s v="Poland"/>
    <s v="Corporate"/>
    <s v="Business"/>
    <s v="Camping"/>
    <s v="Trail Tent 2P"/>
    <n v="3"/>
    <n v="193.18"/>
    <n v="0.1"/>
    <n v="102.31"/>
    <n v="521.58600000000001"/>
    <n v="306.93"/>
    <n v="214.65600000000001"/>
    <n v="0.41154478839539405"/>
  </r>
  <r>
    <n v="956"/>
    <d v="2026-05-03T00:00:00"/>
    <n v="2026"/>
    <s v="May"/>
    <s v="Q2"/>
    <x v="0"/>
    <s v="Italy"/>
    <s v="Online Store"/>
    <s v="Business"/>
    <s v="Hiking"/>
    <s v="Summit Backpack 45L"/>
    <n v="1"/>
    <n v="157.59"/>
    <n v="0.05"/>
    <n v="77.599999999999994"/>
    <n v="149.7105"/>
    <n v="77.599999999999994"/>
    <n v="72.110500000000002"/>
    <n v="0.48166628259206939"/>
  </r>
  <r>
    <n v="1896"/>
    <d v="2026-05-03T00:00:00"/>
    <n v="2026"/>
    <s v="May"/>
    <s v="Q2"/>
    <x v="1"/>
    <s v="Germany"/>
    <s v="Marketplace"/>
    <s v="New"/>
    <s v="Fitness"/>
    <s v="Training Mat"/>
    <n v="2"/>
    <n v="49.97"/>
    <n v="0"/>
    <n v="22.63"/>
    <n v="99.94"/>
    <n v="45.26"/>
    <n v="54.68"/>
    <n v="0.54712827696617972"/>
  </r>
  <r>
    <n v="2317"/>
    <d v="2026-05-03T00:00:00"/>
    <n v="2026"/>
    <s v="May"/>
    <s v="Q2"/>
    <x v="0"/>
    <s v="Italy"/>
    <s v="Corporate"/>
    <s v="Business"/>
    <s v="Hiking"/>
    <s v="Summit Backpack 45L"/>
    <n v="5"/>
    <n v="155.54"/>
    <n v="0.1"/>
    <n v="78.02"/>
    <n v="699.93"/>
    <n v="390.09999999999997"/>
    <n v="309.83"/>
    <n v="0.44265855156944267"/>
  </r>
  <r>
    <n v="2542"/>
    <d v="2026-05-03T00:00:00"/>
    <n v="2026"/>
    <s v="May"/>
    <s v="Q2"/>
    <x v="3"/>
    <s v="United Kingdom"/>
    <s v="Retail Partners"/>
    <s v="New"/>
    <s v="Travel"/>
    <s v="Carry-On Duffel"/>
    <n v="1"/>
    <n v="131.13"/>
    <n v="0.05"/>
    <n v="67.010000000000005"/>
    <n v="124.5735"/>
    <n v="67.010000000000005"/>
    <n v="57.563499999999991"/>
    <n v="0.46208463276700096"/>
  </r>
  <r>
    <n v="4535"/>
    <d v="2026-05-03T00:00:00"/>
    <n v="2026"/>
    <s v="May"/>
    <s v="Q2"/>
    <x v="2"/>
    <s v="Denmark"/>
    <s v="Online Store"/>
    <s v="New"/>
    <s v="Travel"/>
    <s v="Insulated Bottle"/>
    <n v="1"/>
    <n v="36.82"/>
    <n v="0.1"/>
    <n v="13.4"/>
    <n v="33.137999999999998"/>
    <n v="13.4"/>
    <n v="19.738"/>
    <n v="0.5956303941094816"/>
  </r>
  <r>
    <n v="4988"/>
    <d v="2026-05-03T00:00:00"/>
    <n v="2026"/>
    <s v="May"/>
    <s v="Q2"/>
    <x v="2"/>
    <s v="Finland"/>
    <s v="Retail Partners"/>
    <s v="New"/>
    <s v="Fitness"/>
    <s v="Weighted Vest"/>
    <n v="1"/>
    <n v="122.28"/>
    <n v="0"/>
    <n v="67.28"/>
    <n v="122.28"/>
    <n v="67.28"/>
    <n v="55"/>
    <n v="0.44978737324174028"/>
  </r>
  <r>
    <n v="253"/>
    <d v="2026-05-04T00:00:00"/>
    <n v="2026"/>
    <s v="May"/>
    <s v="Q2"/>
    <x v="2"/>
    <s v="Finland"/>
    <s v="Retail Partners"/>
    <s v="Business"/>
    <s v="Hiking"/>
    <s v="Hiking Daypack 20L"/>
    <n v="1"/>
    <n v="90.92"/>
    <n v="0.15"/>
    <n v="44.93"/>
    <n v="77.281999999999996"/>
    <n v="44.93"/>
    <n v="32.351999999999997"/>
    <n v="0.41862270645169636"/>
  </r>
  <r>
    <n v="1743"/>
    <d v="2026-05-04T00:00:00"/>
    <n v="2026"/>
    <s v="May"/>
    <s v="Q2"/>
    <x v="1"/>
    <s v="Germany"/>
    <s v="Online Store"/>
    <s v="New"/>
    <s v="Fitness"/>
    <s v="Training Mat"/>
    <n v="1"/>
    <n v="51.02"/>
    <n v="0"/>
    <n v="21.83"/>
    <n v="51.02"/>
    <n v="21.83"/>
    <n v="29.190000000000005"/>
    <n v="0.5721285770286163"/>
  </r>
  <r>
    <n v="1801"/>
    <d v="2026-05-04T00:00:00"/>
    <n v="2026"/>
    <s v="May"/>
    <s v="Q2"/>
    <x v="2"/>
    <s v="Sweden"/>
    <s v="Online Store"/>
    <s v="Business"/>
    <s v="Travel"/>
    <s v="Insulated Bottle"/>
    <n v="2"/>
    <n v="36.299999999999997"/>
    <n v="0.05"/>
    <n v="13.9"/>
    <n v="68.969999999999985"/>
    <n v="27.8"/>
    <n v="41.169999999999987"/>
    <n v="0.59692619979701311"/>
  </r>
  <r>
    <n v="2511"/>
    <d v="2026-05-04T00:00:00"/>
    <n v="2026"/>
    <s v="May"/>
    <s v="Q2"/>
    <x v="2"/>
    <s v="Finland"/>
    <s v="Corporate"/>
    <s v="Business"/>
    <s v="Camping"/>
    <s v="Trail Tent 2P"/>
    <n v="8"/>
    <n v="195.03"/>
    <n v="0.15"/>
    <n v="101.13"/>
    <n v="1326.204"/>
    <n v="809.04"/>
    <n v="517.16399999999999"/>
    <n v="0.38995810599274322"/>
  </r>
  <r>
    <n v="3186"/>
    <d v="2026-05-04T00:00:00"/>
    <n v="2026"/>
    <s v="May"/>
    <s v="Q2"/>
    <x v="1"/>
    <s v="Austria"/>
    <s v="Online Store"/>
    <s v="New"/>
    <s v="Hiking"/>
    <s v="Trail Boots"/>
    <n v="1"/>
    <n v="143.66"/>
    <n v="0.1"/>
    <n v="79.25"/>
    <n v="129.29400000000001"/>
    <n v="79.25"/>
    <n v="50.044000000000011"/>
    <n v="0.38705585719368268"/>
  </r>
  <r>
    <n v="3378"/>
    <d v="2026-05-04T00:00:00"/>
    <n v="2026"/>
    <s v="May"/>
    <s v="Q2"/>
    <x v="0"/>
    <s v="Spain"/>
    <s v="Corporate"/>
    <s v="Business"/>
    <s v="Fitness"/>
    <s v="Weighted Vest"/>
    <n v="3"/>
    <n v="120.28"/>
    <n v="0.2"/>
    <n v="69.23"/>
    <n v="288.67200000000003"/>
    <n v="207.69"/>
    <n v="80.982000000000028"/>
    <n v="0.28053292317924849"/>
  </r>
  <r>
    <n v="4255"/>
    <d v="2026-05-04T00:00:00"/>
    <n v="2026"/>
    <s v="May"/>
    <s v="Q2"/>
    <x v="3"/>
    <s v="Netherlands"/>
    <s v="Marketplace"/>
    <s v="Returning"/>
    <s v="Travel"/>
    <s v="Insulated Bottle"/>
    <n v="6"/>
    <n v="36.04"/>
    <n v="0"/>
    <n v="13.38"/>
    <n v="216.24"/>
    <n v="80.28"/>
    <n v="135.96"/>
    <n v="0.62874583795782468"/>
  </r>
  <r>
    <n v="4587"/>
    <d v="2026-05-04T00:00:00"/>
    <n v="2026"/>
    <s v="May"/>
    <s v="Q2"/>
    <x v="2"/>
    <s v="Sweden"/>
    <s v="Marketplace"/>
    <s v="Returning"/>
    <s v="Hiking"/>
    <s v="Hiking Daypack 20L"/>
    <n v="2"/>
    <n v="91.72"/>
    <n v="0"/>
    <n v="45.67"/>
    <n v="183.44"/>
    <n v="91.34"/>
    <n v="92.1"/>
    <n v="0.50207152202354988"/>
  </r>
  <r>
    <n v="830"/>
    <d v="2026-05-05T00:00:00"/>
    <n v="2026"/>
    <s v="May"/>
    <s v="Q2"/>
    <x v="3"/>
    <s v="United Kingdom"/>
    <s v="Online Store"/>
    <s v="Business"/>
    <s v="Cycling"/>
    <s v="Trail Bike Light"/>
    <n v="2"/>
    <n v="50.4"/>
    <n v="0"/>
    <n v="22.21"/>
    <n v="100.8"/>
    <n v="44.42"/>
    <n v="56.379999999999995"/>
    <n v="0.55932539682539684"/>
  </r>
  <r>
    <n v="4320"/>
    <d v="2026-05-05T00:00:00"/>
    <n v="2026"/>
    <s v="May"/>
    <s v="Q2"/>
    <x v="1"/>
    <s v="Austria"/>
    <s v="Online Store"/>
    <s v="Returning"/>
    <s v="Travel"/>
    <s v="Travel Backpack 35L"/>
    <n v="2"/>
    <n v="165.17"/>
    <n v="0"/>
    <n v="87.78"/>
    <n v="330.34"/>
    <n v="175.56"/>
    <n v="154.77999999999997"/>
    <n v="0.46854755706242052"/>
  </r>
  <r>
    <n v="4386"/>
    <d v="2026-05-05T00:00:00"/>
    <n v="2026"/>
    <s v="May"/>
    <s v="Q2"/>
    <x v="0"/>
    <s v="Italy"/>
    <s v="Online Store"/>
    <s v="Returning"/>
    <s v="Hiking"/>
    <s v="Trekking Poles"/>
    <n v="1"/>
    <n v="69.819999999999993"/>
    <n v="0.05"/>
    <n v="33.29"/>
    <n v="66.328999999999994"/>
    <n v="33.29"/>
    <n v="33.038999999999994"/>
    <n v="0.49810791659756665"/>
  </r>
  <r>
    <n v="4602"/>
    <d v="2026-05-05T00:00:00"/>
    <n v="2026"/>
    <s v="May"/>
    <s v="Q2"/>
    <x v="1"/>
    <s v="Germany"/>
    <s v="Marketplace"/>
    <s v="New"/>
    <s v="Travel"/>
    <s v="Carry-On Duffel"/>
    <n v="2"/>
    <n v="131.36000000000001"/>
    <n v="0.1"/>
    <n v="65.3"/>
    <n v="236.44800000000004"/>
    <n v="130.6"/>
    <n v="105.84800000000004"/>
    <n v="0.4476586818243336"/>
  </r>
  <r>
    <n v="5190"/>
    <d v="2026-05-05T00:00:00"/>
    <n v="2026"/>
    <s v="May"/>
    <s v="Q2"/>
    <x v="3"/>
    <s v="United Kingdom"/>
    <s v="Corporate"/>
    <s v="Returning"/>
    <s v="Hiking"/>
    <s v="Hiking Daypack 20L"/>
    <n v="15"/>
    <n v="93.65"/>
    <n v="0.1"/>
    <n v="44.89"/>
    <n v="1264.2750000000001"/>
    <n v="673.35"/>
    <n v="590.92500000000007"/>
    <n v="0.46740226612089936"/>
  </r>
  <r>
    <n v="393"/>
    <d v="2026-05-06T00:00:00"/>
    <n v="2026"/>
    <s v="May"/>
    <s v="Q2"/>
    <x v="1"/>
    <s v="Germany"/>
    <s v="Marketplace"/>
    <s v="New"/>
    <s v="Camping"/>
    <s v="Trail Tent 2P"/>
    <n v="3"/>
    <n v="199.93"/>
    <n v="0"/>
    <n v="104.86"/>
    <n v="599.79"/>
    <n v="314.58"/>
    <n v="285.20999999999998"/>
    <n v="0.47551643075076278"/>
  </r>
  <r>
    <n v="812"/>
    <d v="2026-05-06T00:00:00"/>
    <n v="2026"/>
    <s v="May"/>
    <s v="Q2"/>
    <x v="0"/>
    <s v="Spain"/>
    <s v="Online Store"/>
    <s v="New"/>
    <s v="Hiking"/>
    <s v="Trekking Poles"/>
    <n v="5"/>
    <n v="70.150000000000006"/>
    <n v="0"/>
    <n v="32.700000000000003"/>
    <n v="350.75"/>
    <n v="163.5"/>
    <n v="187.25"/>
    <n v="0.53385602280826805"/>
  </r>
  <r>
    <n v="1297"/>
    <d v="2026-05-06T00:00:00"/>
    <n v="2026"/>
    <s v="May"/>
    <s v="Q2"/>
    <x v="2"/>
    <s v="Sweden"/>
    <s v="Retail Partners"/>
    <s v="New"/>
    <s v="Fitness"/>
    <s v="Recovery Roller"/>
    <n v="2"/>
    <n v="35.86"/>
    <n v="0"/>
    <n v="13.9"/>
    <n v="71.72"/>
    <n v="27.8"/>
    <n v="43.92"/>
    <n v="0.61238148354712774"/>
  </r>
  <r>
    <n v="1574"/>
    <d v="2026-05-06T00:00:00"/>
    <n v="2026"/>
    <s v="May"/>
    <s v="Q2"/>
    <x v="1"/>
    <s v="Austria"/>
    <s v="Online Store"/>
    <s v="Returning"/>
    <s v="Hiking"/>
    <s v="Hiking Daypack 20L"/>
    <n v="1"/>
    <n v="92.27"/>
    <n v="0"/>
    <n v="46.5"/>
    <n v="92.27"/>
    <n v="46.5"/>
    <n v="45.769999999999996"/>
    <n v="0.49604421805570603"/>
  </r>
  <r>
    <n v="3060"/>
    <d v="2026-05-06T00:00:00"/>
    <n v="2026"/>
    <s v="May"/>
    <s v="Q2"/>
    <x v="1"/>
    <s v="Austria"/>
    <s v="Corporate"/>
    <s v="Business"/>
    <s v="Hiking"/>
    <s v="Summit Backpack 45L"/>
    <n v="6"/>
    <n v="157.31"/>
    <n v="0.15"/>
    <n v="80.34"/>
    <n v="802.28099999999995"/>
    <n v="482.04"/>
    <n v="320.24099999999993"/>
    <n v="0.3991631361081715"/>
  </r>
  <r>
    <n v="3490"/>
    <d v="2026-05-06T00:00:00"/>
    <n v="2026"/>
    <s v="May"/>
    <s v="Q2"/>
    <x v="1"/>
    <s v="Switzerland"/>
    <s v="Online Store"/>
    <s v="New"/>
    <s v="Travel"/>
    <s v="Packing Cube Set"/>
    <n v="2"/>
    <n v="46.18"/>
    <n v="0.05"/>
    <n v="17.899999999999999"/>
    <n v="87.74199999999999"/>
    <n v="35.799999999999997"/>
    <n v="51.941999999999993"/>
    <n v="0.59198559412823959"/>
  </r>
  <r>
    <n v="3654"/>
    <d v="2026-05-06T00:00:00"/>
    <n v="2026"/>
    <s v="May"/>
    <s v="Q2"/>
    <x v="2"/>
    <s v="Finland"/>
    <s v="Online Store"/>
    <s v="Business"/>
    <s v="Cycling"/>
    <s v="Trail Bike Light"/>
    <n v="1"/>
    <n v="51.44"/>
    <n v="0.1"/>
    <n v="22.88"/>
    <n v="46.295999999999999"/>
    <n v="22.88"/>
    <n v="23.416"/>
    <n v="0.50578883704855715"/>
  </r>
  <r>
    <n v="4209"/>
    <d v="2026-05-06T00:00:00"/>
    <n v="2026"/>
    <s v="May"/>
    <s v="Q2"/>
    <x v="1"/>
    <s v="Czechia"/>
    <s v="Online Store"/>
    <s v="New"/>
    <s v="Fitness"/>
    <s v="Training Mat"/>
    <n v="2"/>
    <n v="50.97"/>
    <n v="0.05"/>
    <n v="21.67"/>
    <n v="96.842999999999989"/>
    <n v="43.34"/>
    <n v="53.502999999999986"/>
    <n v="0.55247152607829153"/>
  </r>
  <r>
    <n v="4227"/>
    <d v="2026-05-06T00:00:00"/>
    <n v="2026"/>
    <s v="May"/>
    <s v="Q2"/>
    <x v="1"/>
    <s v="Czechia"/>
    <s v="Online Store"/>
    <s v="New"/>
    <s v="Cycling"/>
    <s v="Compact Repair Kit"/>
    <n v="2"/>
    <n v="40.549999999999997"/>
    <n v="0"/>
    <n v="16.52"/>
    <n v="81.099999999999994"/>
    <n v="33.04"/>
    <n v="48.059999999999995"/>
    <n v="0.59260172626387175"/>
  </r>
  <r>
    <n v="4247"/>
    <d v="2026-05-06T00:00:00"/>
    <n v="2026"/>
    <s v="May"/>
    <s v="Q2"/>
    <x v="2"/>
    <s v="Norway"/>
    <s v="Online Store"/>
    <s v="New"/>
    <s v="Cycling"/>
    <s v="Trail Bike Light"/>
    <n v="2"/>
    <n v="51.3"/>
    <n v="0"/>
    <n v="23.12"/>
    <n v="102.6"/>
    <n v="46.24"/>
    <n v="56.359999999999992"/>
    <n v="0.54931773879142298"/>
  </r>
  <r>
    <n v="5196"/>
    <d v="2026-05-06T00:00:00"/>
    <n v="2026"/>
    <s v="May"/>
    <s v="Q2"/>
    <x v="3"/>
    <s v="United Kingdom"/>
    <s v="Online Store"/>
    <s v="New"/>
    <s v="Camping"/>
    <s v="Portable Camp Stove"/>
    <n v="3"/>
    <n v="82.56"/>
    <n v="0"/>
    <n v="39.99"/>
    <n v="247.68"/>
    <n v="119.97"/>
    <n v="127.71000000000001"/>
    <n v="0.515625"/>
  </r>
  <r>
    <n v="400"/>
    <d v="2026-05-07T00:00:00"/>
    <n v="2026"/>
    <s v="May"/>
    <s v="Q2"/>
    <x v="1"/>
    <s v="Germany"/>
    <s v="Corporate"/>
    <s v="Business"/>
    <s v="Hiking"/>
    <s v="Hiking Daypack 20L"/>
    <n v="6"/>
    <n v="92.66"/>
    <n v="0.15"/>
    <n v="44.71"/>
    <n v="472.56600000000003"/>
    <n v="268.26"/>
    <n v="204.30600000000004"/>
    <n v="0.43233326138571126"/>
  </r>
  <r>
    <n v="829"/>
    <d v="2026-05-07T00:00:00"/>
    <n v="2026"/>
    <s v="May"/>
    <s v="Q2"/>
    <x v="2"/>
    <s v="Norway"/>
    <s v="Marketplace"/>
    <s v="New"/>
    <s v="Fitness"/>
    <s v="Resistance Band Set"/>
    <n v="1"/>
    <n v="39.42"/>
    <n v="0"/>
    <n v="14.86"/>
    <n v="39.42"/>
    <n v="14.86"/>
    <n v="24.560000000000002"/>
    <n v="0.62303399289700667"/>
  </r>
  <r>
    <n v="1236"/>
    <d v="2026-05-07T00:00:00"/>
    <n v="2026"/>
    <s v="May"/>
    <s v="Q2"/>
    <x v="0"/>
    <s v="Portugal"/>
    <s v="Retail Partners"/>
    <s v="Returning"/>
    <s v="Fitness"/>
    <s v="Weighted Vest"/>
    <n v="2"/>
    <n v="124.25"/>
    <n v="0"/>
    <n v="69.510000000000005"/>
    <n v="248.5"/>
    <n v="139.02000000000001"/>
    <n v="109.47999999999999"/>
    <n v="0.44056338028169012"/>
  </r>
  <r>
    <n v="1364"/>
    <d v="2026-05-07T00:00:00"/>
    <n v="2026"/>
    <s v="May"/>
    <s v="Q2"/>
    <x v="1"/>
    <s v="Poland"/>
    <s v="Online Store"/>
    <s v="New"/>
    <s v="Hiking"/>
    <s v="Summit Backpack 45L"/>
    <n v="2"/>
    <n v="156.43"/>
    <n v="0"/>
    <n v="78.569999999999993"/>
    <n v="312.86"/>
    <n v="157.13999999999999"/>
    <n v="155.72000000000003"/>
    <n v="0.49773061433228927"/>
  </r>
  <r>
    <n v="2105"/>
    <d v="2026-05-07T00:00:00"/>
    <n v="2026"/>
    <s v="May"/>
    <s v="Q2"/>
    <x v="1"/>
    <s v="Poland"/>
    <s v="Retail Partners"/>
    <s v="New"/>
    <s v="Camping"/>
    <s v="Portable Camp Stove"/>
    <n v="1"/>
    <n v="80.3"/>
    <n v="0"/>
    <n v="40.020000000000003"/>
    <n v="80.3"/>
    <n v="40.020000000000003"/>
    <n v="40.279999999999994"/>
    <n v="0.50161892901618921"/>
  </r>
  <r>
    <n v="4706"/>
    <d v="2026-05-07T00:00:00"/>
    <n v="2026"/>
    <s v="May"/>
    <s v="Q2"/>
    <x v="3"/>
    <s v="France"/>
    <s v="Retail Partners"/>
    <s v="New"/>
    <s v="Camping"/>
    <s v="Portable Camp Stove"/>
    <n v="1"/>
    <n v="79.89"/>
    <n v="0"/>
    <n v="39.549999999999997"/>
    <n v="79.89"/>
    <n v="39.549999999999997"/>
    <n v="40.340000000000003"/>
    <n v="0.50494429841031419"/>
  </r>
  <r>
    <n v="68"/>
    <d v="2026-05-08T00:00:00"/>
    <n v="2026"/>
    <s v="May"/>
    <s v="Q2"/>
    <x v="3"/>
    <s v="Netherlands"/>
    <s v="Retail Partners"/>
    <s v="New"/>
    <s v="Fitness"/>
    <s v="Resistance Band Set"/>
    <n v="1"/>
    <n v="39.5"/>
    <n v="0"/>
    <n v="14.68"/>
    <n v="39.5"/>
    <n v="14.68"/>
    <n v="24.82"/>
    <n v="0.62835443037974681"/>
  </r>
  <r>
    <n v="1352"/>
    <d v="2026-05-08T00:00:00"/>
    <n v="2026"/>
    <s v="May"/>
    <s v="Q2"/>
    <x v="3"/>
    <s v="Netherlands"/>
    <s v="Online Store"/>
    <s v="Returning"/>
    <s v="Cycling"/>
    <s v="Commuter Helmet"/>
    <n v="1"/>
    <n v="80.7"/>
    <n v="0"/>
    <n v="41.88"/>
    <n v="80.7"/>
    <n v="41.88"/>
    <n v="38.82"/>
    <n v="0.48104089219330853"/>
  </r>
  <r>
    <n v="2526"/>
    <d v="2026-05-08T00:00:00"/>
    <n v="2026"/>
    <s v="May"/>
    <s v="Q2"/>
    <x v="1"/>
    <s v="Poland"/>
    <s v="Online Store"/>
    <s v="New"/>
    <s v="Camping"/>
    <s v="Portable Camp Stove"/>
    <n v="1"/>
    <n v="80.86"/>
    <n v="0"/>
    <n v="38.44"/>
    <n v="80.86"/>
    <n v="38.44"/>
    <n v="42.42"/>
    <n v="0.52461043779371752"/>
  </r>
  <r>
    <n v="3298"/>
    <d v="2026-05-08T00:00:00"/>
    <n v="2026"/>
    <s v="May"/>
    <s v="Q2"/>
    <x v="1"/>
    <s v="Poland"/>
    <s v="Marketplace"/>
    <s v="New"/>
    <s v="Camping"/>
    <s v="Alpine Tent 4P"/>
    <n v="2"/>
    <n v="337.7"/>
    <n v="0.1"/>
    <n v="192.16"/>
    <n v="607.86"/>
    <n v="384.32"/>
    <n v="223.54000000000002"/>
    <n v="0.36774915276543946"/>
  </r>
  <r>
    <n v="3510"/>
    <d v="2026-05-08T00:00:00"/>
    <n v="2026"/>
    <s v="May"/>
    <s v="Q2"/>
    <x v="2"/>
    <s v="Sweden"/>
    <s v="Online Store"/>
    <s v="Returning"/>
    <s v="Camping"/>
    <s v="Compact Sleeping Bag"/>
    <n v="4"/>
    <n v="121.81"/>
    <n v="0"/>
    <n v="58.95"/>
    <n v="487.24"/>
    <n v="235.8"/>
    <n v="251.44"/>
    <n v="0.5160495854199163"/>
  </r>
  <r>
    <n v="3638"/>
    <d v="2026-05-08T00:00:00"/>
    <n v="2026"/>
    <s v="May"/>
    <s v="Q2"/>
    <x v="3"/>
    <s v="Netherlands"/>
    <s v="Corporate"/>
    <s v="Business"/>
    <s v="Travel"/>
    <s v="Travel Backpack 35L"/>
    <n v="10"/>
    <n v="168.55"/>
    <n v="0.1"/>
    <n v="88.85"/>
    <n v="1516.95"/>
    <n v="888.5"/>
    <n v="628.45000000000005"/>
    <n v="0.41428524341606515"/>
  </r>
  <r>
    <n v="3754"/>
    <d v="2026-05-08T00:00:00"/>
    <n v="2026"/>
    <s v="May"/>
    <s v="Q2"/>
    <x v="1"/>
    <s v="Germany"/>
    <s v="Online Store"/>
    <s v="Returning"/>
    <s v="Cycling"/>
    <s v="Compact Repair Kit"/>
    <n v="1"/>
    <n v="39.42"/>
    <n v="0.05"/>
    <n v="16.77"/>
    <n v="37.448999999999998"/>
    <n v="16.77"/>
    <n v="20.678999999999998"/>
    <n v="0.55219097973243614"/>
  </r>
  <r>
    <n v="4029"/>
    <d v="2026-05-08T00:00:00"/>
    <n v="2026"/>
    <s v="May"/>
    <s v="Q2"/>
    <x v="3"/>
    <s v="France"/>
    <s v="Retail Partners"/>
    <s v="New"/>
    <s v="Travel"/>
    <s v="Travel Backpack 35L"/>
    <n v="1"/>
    <n v="161.36000000000001"/>
    <n v="0"/>
    <n v="87"/>
    <n v="161.36000000000001"/>
    <n v="87"/>
    <n v="74.360000000000014"/>
    <n v="0.46083292017848293"/>
  </r>
  <r>
    <n v="4651"/>
    <d v="2026-05-08T00:00:00"/>
    <n v="2026"/>
    <s v="May"/>
    <s v="Q2"/>
    <x v="1"/>
    <s v="Switzerland"/>
    <s v="Online Store"/>
    <s v="Business"/>
    <s v="Camping"/>
    <s v="Compact Sleeping Bag"/>
    <n v="1"/>
    <n v="123.68"/>
    <n v="0"/>
    <n v="59.26"/>
    <n v="123.68"/>
    <n v="59.26"/>
    <n v="64.420000000000016"/>
    <n v="0.52086028460543343"/>
  </r>
  <r>
    <n v="4886"/>
    <d v="2026-05-08T00:00:00"/>
    <n v="2026"/>
    <s v="May"/>
    <s v="Q2"/>
    <x v="3"/>
    <s v="United Kingdom"/>
    <s v="Marketplace"/>
    <s v="Returning"/>
    <s v="Hiking"/>
    <s v="Trail Boots"/>
    <n v="1"/>
    <n v="146.29"/>
    <n v="0"/>
    <n v="81.16"/>
    <n v="146.29"/>
    <n v="81.16"/>
    <n v="65.13"/>
    <n v="0.44521156606740037"/>
  </r>
  <r>
    <n v="162"/>
    <d v="2026-05-09T00:00:00"/>
    <n v="2026"/>
    <s v="May"/>
    <s v="Q2"/>
    <x v="0"/>
    <s v="Spain"/>
    <s v="Online Store"/>
    <s v="New"/>
    <s v="Travel"/>
    <s v="Travel Backpack 35L"/>
    <n v="2"/>
    <n v="164.95"/>
    <n v="0.1"/>
    <n v="86.27"/>
    <n v="296.90999999999997"/>
    <n v="172.54"/>
    <n v="124.36999999999998"/>
    <n v="0.41888114243373409"/>
  </r>
  <r>
    <n v="184"/>
    <d v="2026-05-09T00:00:00"/>
    <n v="2026"/>
    <s v="May"/>
    <s v="Q2"/>
    <x v="0"/>
    <s v="Italy"/>
    <s v="Retail Partners"/>
    <s v="Business"/>
    <s v="Hiking"/>
    <s v="Hiking Daypack 20L"/>
    <n v="2"/>
    <n v="91.59"/>
    <n v="0"/>
    <n v="44.97"/>
    <n v="183.18"/>
    <n v="89.94"/>
    <n v="93.240000000000009"/>
    <n v="0.50900753357353423"/>
  </r>
  <r>
    <n v="328"/>
    <d v="2026-05-09T00:00:00"/>
    <n v="2026"/>
    <s v="May"/>
    <s v="Q2"/>
    <x v="3"/>
    <s v="France"/>
    <s v="Online Store"/>
    <s v="Returning"/>
    <s v="Fitness"/>
    <s v="Training Mat"/>
    <n v="1"/>
    <n v="51.78"/>
    <n v="0.1"/>
    <n v="21.63"/>
    <n v="46.602000000000004"/>
    <n v="21.63"/>
    <n v="24.972000000000005"/>
    <n v="0.53585683017896235"/>
  </r>
  <r>
    <n v="908"/>
    <d v="2026-05-09T00:00:00"/>
    <n v="2026"/>
    <s v="May"/>
    <s v="Q2"/>
    <x v="3"/>
    <s v="United Kingdom"/>
    <s v="Retail Partners"/>
    <s v="Returning"/>
    <s v="Travel"/>
    <s v="Packing Cube Set"/>
    <n v="2"/>
    <n v="46.25"/>
    <n v="0"/>
    <n v="18.12"/>
    <n v="92.5"/>
    <n v="36.24"/>
    <n v="56.26"/>
    <n v="0.60821621621621624"/>
  </r>
  <r>
    <n v="3159"/>
    <d v="2026-05-09T00:00:00"/>
    <n v="2026"/>
    <s v="May"/>
    <s v="Q2"/>
    <x v="0"/>
    <s v="Spain"/>
    <s v="Online Store"/>
    <s v="Returning"/>
    <s v="Camping"/>
    <s v="Trail Tent 2P"/>
    <n v="3"/>
    <n v="198.5"/>
    <n v="0"/>
    <n v="102.23"/>
    <n v="595.5"/>
    <n v="306.69"/>
    <n v="288.81"/>
    <n v="0.48498740554156172"/>
  </r>
  <r>
    <n v="4509"/>
    <d v="2026-05-09T00:00:00"/>
    <n v="2026"/>
    <s v="May"/>
    <s v="Q2"/>
    <x v="3"/>
    <s v="United Kingdom"/>
    <s v="Online Store"/>
    <s v="New"/>
    <s v="Hiking"/>
    <s v="Summit Backpack 45L"/>
    <n v="1"/>
    <n v="152.80000000000001"/>
    <n v="0.1"/>
    <n v="77.67"/>
    <n v="137.52000000000001"/>
    <n v="77.67"/>
    <n v="59.850000000000009"/>
    <n v="0.43520942408376967"/>
  </r>
  <r>
    <n v="4677"/>
    <d v="2026-05-09T00:00:00"/>
    <n v="2026"/>
    <s v="May"/>
    <s v="Q2"/>
    <x v="1"/>
    <s v="Poland"/>
    <s v="Online Store"/>
    <s v="Business"/>
    <s v="Travel"/>
    <s v="Travel Backpack 35L"/>
    <n v="2"/>
    <n v="161.47999999999999"/>
    <n v="0"/>
    <n v="85.03"/>
    <n v="322.95999999999998"/>
    <n v="170.06"/>
    <n v="152.89999999999998"/>
    <n v="0.47343324250681196"/>
  </r>
  <r>
    <n v="4867"/>
    <d v="2026-05-09T00:00:00"/>
    <n v="2026"/>
    <s v="May"/>
    <s v="Q2"/>
    <x v="1"/>
    <s v="Austria"/>
    <s v="Retail Partners"/>
    <s v="Returning"/>
    <s v="Cycling"/>
    <s v="Commuter Helmet"/>
    <n v="1"/>
    <n v="82.86"/>
    <n v="0"/>
    <n v="42.67"/>
    <n v="82.86"/>
    <n v="42.67"/>
    <n v="40.19"/>
    <n v="0.48503499879314504"/>
  </r>
  <r>
    <n v="1615"/>
    <d v="2026-05-10T00:00:00"/>
    <n v="2026"/>
    <s v="May"/>
    <s v="Q2"/>
    <x v="3"/>
    <s v="Belgium"/>
    <s v="Online Store"/>
    <s v="New"/>
    <s v="Fitness"/>
    <s v="Training Mat"/>
    <n v="1"/>
    <n v="51.15"/>
    <n v="0"/>
    <n v="21.39"/>
    <n v="51.15"/>
    <n v="21.39"/>
    <n v="29.759999999999998"/>
    <n v="0.58181818181818179"/>
  </r>
  <r>
    <n v="1812"/>
    <d v="2026-05-10T00:00:00"/>
    <n v="2026"/>
    <s v="May"/>
    <s v="Q2"/>
    <x v="2"/>
    <s v="Sweden"/>
    <s v="Corporate"/>
    <s v="Business"/>
    <s v="Fitness"/>
    <s v="Training Mat"/>
    <n v="12"/>
    <n v="50.53"/>
    <n v="0.1"/>
    <n v="22.09"/>
    <n v="545.72400000000005"/>
    <n v="265.08"/>
    <n v="280.64400000000006"/>
    <n v="0.5142599555819426"/>
  </r>
  <r>
    <n v="3645"/>
    <d v="2026-05-10T00:00:00"/>
    <n v="2026"/>
    <s v="May"/>
    <s v="Q2"/>
    <x v="1"/>
    <s v="Czechia"/>
    <s v="Marketplace"/>
    <s v="Returning"/>
    <s v="Cycling"/>
    <s v="Trail Bike Light"/>
    <n v="2"/>
    <n v="50.93"/>
    <n v="0"/>
    <n v="22.91"/>
    <n v="101.86"/>
    <n v="45.82"/>
    <n v="56.04"/>
    <n v="0.55016689573924993"/>
  </r>
  <r>
    <n v="3804"/>
    <d v="2026-05-10T00:00:00"/>
    <n v="2026"/>
    <s v="May"/>
    <s v="Q2"/>
    <x v="2"/>
    <s v="Denmark"/>
    <s v="Online Store"/>
    <s v="Returning"/>
    <s v="Fitness"/>
    <s v="Training Mat"/>
    <n v="2"/>
    <n v="50.79"/>
    <n v="0.05"/>
    <n v="21.83"/>
    <n v="96.500999999999991"/>
    <n v="43.66"/>
    <n v="52.840999999999994"/>
    <n v="0.54756945523880585"/>
  </r>
  <r>
    <n v="4367"/>
    <d v="2026-05-10T00:00:00"/>
    <n v="2026"/>
    <s v="May"/>
    <s v="Q2"/>
    <x v="3"/>
    <s v="United Kingdom"/>
    <s v="Online Store"/>
    <s v="Business"/>
    <s v="Travel"/>
    <s v="Travel Backpack 35L"/>
    <n v="5"/>
    <n v="160.94"/>
    <n v="0.1"/>
    <n v="88.89"/>
    <n v="724.23"/>
    <n v="444.45"/>
    <n v="279.78000000000003"/>
    <n v="0.38631374011018604"/>
  </r>
  <r>
    <n v="4746"/>
    <d v="2026-05-10T00:00:00"/>
    <n v="2026"/>
    <s v="May"/>
    <s v="Q2"/>
    <x v="1"/>
    <s v="Czechia"/>
    <s v="Online Store"/>
    <s v="Returning"/>
    <s v="Fitness"/>
    <s v="Recovery Roller"/>
    <n v="2"/>
    <n v="36.409999999999997"/>
    <n v="0"/>
    <n v="13.92"/>
    <n v="72.819999999999993"/>
    <n v="27.84"/>
    <n v="44.97999999999999"/>
    <n v="0.61768744850315838"/>
  </r>
  <r>
    <n v="4795"/>
    <d v="2026-05-10T00:00:00"/>
    <n v="2026"/>
    <s v="May"/>
    <s v="Q2"/>
    <x v="3"/>
    <s v="Belgium"/>
    <s v="Marketplace"/>
    <s v="Returning"/>
    <s v="Hiking"/>
    <s v="Trekking Poles"/>
    <n v="2"/>
    <n v="72.25"/>
    <n v="0"/>
    <n v="32.25"/>
    <n v="144.5"/>
    <n v="64.5"/>
    <n v="80"/>
    <n v="0.55363321799307963"/>
  </r>
  <r>
    <n v="4800"/>
    <d v="2026-05-10T00:00:00"/>
    <n v="2026"/>
    <s v="May"/>
    <s v="Q2"/>
    <x v="3"/>
    <s v="United Kingdom"/>
    <s v="Retail Partners"/>
    <s v="New"/>
    <s v="Cycling"/>
    <s v="Cycling Pack 12L"/>
    <n v="4"/>
    <n v="103.36"/>
    <n v="0"/>
    <n v="51.59"/>
    <n v="413.44"/>
    <n v="206.36"/>
    <n v="207.07999999999998"/>
    <n v="0.50087074303405565"/>
  </r>
  <r>
    <n v="5018"/>
    <d v="2026-05-10T00:00:00"/>
    <n v="2026"/>
    <s v="May"/>
    <s v="Q2"/>
    <x v="2"/>
    <s v="Sweden"/>
    <s v="Corporate"/>
    <s v="Business"/>
    <s v="Hiking"/>
    <s v="Trail Boots"/>
    <n v="4"/>
    <n v="145.85"/>
    <n v="0.15"/>
    <n v="79.69"/>
    <n v="495.89"/>
    <n v="318.76"/>
    <n v="177.13"/>
    <n v="0.35719615237250196"/>
  </r>
  <r>
    <n v="474"/>
    <d v="2026-05-11T00:00:00"/>
    <n v="2026"/>
    <s v="May"/>
    <s v="Q2"/>
    <x v="1"/>
    <s v="Germany"/>
    <s v="Online Store"/>
    <s v="Returning"/>
    <s v="Cycling"/>
    <s v="Cycling Pack 12L"/>
    <n v="2"/>
    <n v="100.49"/>
    <n v="0.1"/>
    <n v="50.11"/>
    <n v="180.88200000000001"/>
    <n v="100.22"/>
    <n v="80.662000000000006"/>
    <n v="0.44593713028383147"/>
  </r>
  <r>
    <n v="1175"/>
    <d v="2026-05-11T00:00:00"/>
    <n v="2026"/>
    <s v="May"/>
    <s v="Q2"/>
    <x v="2"/>
    <s v="Norway"/>
    <s v="Corporate"/>
    <s v="Returning"/>
    <s v="Camping"/>
    <s v="Alpine Tent 4P"/>
    <n v="4"/>
    <n v="332.89"/>
    <n v="0.1"/>
    <n v="198.06"/>
    <n v="1198.404"/>
    <n v="792.24"/>
    <n v="406.16399999999999"/>
    <n v="0.33892076461694054"/>
  </r>
  <r>
    <n v="2015"/>
    <d v="2026-05-11T00:00:00"/>
    <n v="2026"/>
    <s v="May"/>
    <s v="Q2"/>
    <x v="1"/>
    <s v="Germany"/>
    <s v="Online Store"/>
    <s v="New"/>
    <s v="Hiking"/>
    <s v="Summit Backpack 45L"/>
    <n v="1"/>
    <n v="154.6"/>
    <n v="0"/>
    <n v="80.05"/>
    <n v="154.6"/>
    <n v="80.05"/>
    <n v="74.55"/>
    <n v="0.48221216041397152"/>
  </r>
  <r>
    <n v="2196"/>
    <d v="2026-05-11T00:00:00"/>
    <n v="2026"/>
    <s v="May"/>
    <s v="Q2"/>
    <x v="3"/>
    <s v="Belgium"/>
    <s v="Marketplace"/>
    <s v="Returning"/>
    <s v="Cycling"/>
    <s v="Commuter Helmet"/>
    <n v="1"/>
    <n v="83.23"/>
    <n v="0.05"/>
    <n v="43.82"/>
    <n v="79.0685"/>
    <n v="43.82"/>
    <n v="35.2485"/>
    <n v="0.44579699880483376"/>
  </r>
  <r>
    <n v="3508"/>
    <d v="2026-05-11T00:00:00"/>
    <n v="2026"/>
    <s v="May"/>
    <s v="Q2"/>
    <x v="1"/>
    <s v="Germany"/>
    <s v="Marketplace"/>
    <s v="Returning"/>
    <s v="Travel"/>
    <s v="Packing Cube Set"/>
    <n v="3"/>
    <n v="46.23"/>
    <n v="0"/>
    <n v="18.47"/>
    <n v="138.69"/>
    <n v="55.41"/>
    <n v="83.28"/>
    <n v="0.60047588146225395"/>
  </r>
  <r>
    <n v="3516"/>
    <d v="2026-05-11T00:00:00"/>
    <n v="2026"/>
    <s v="May"/>
    <s v="Q2"/>
    <x v="3"/>
    <s v="Netherlands"/>
    <s v="Marketplace"/>
    <s v="Returning"/>
    <s v="Camping"/>
    <s v="Compact Sleeping Bag"/>
    <n v="1"/>
    <n v="125.3"/>
    <n v="0.05"/>
    <n v="59.62"/>
    <n v="119.035"/>
    <n v="59.62"/>
    <n v="59.414999999999999"/>
    <n v="0.49913890872432476"/>
  </r>
  <r>
    <n v="3570"/>
    <d v="2026-05-11T00:00:00"/>
    <n v="2026"/>
    <s v="May"/>
    <s v="Q2"/>
    <x v="1"/>
    <s v="Germany"/>
    <s v="Online Store"/>
    <s v="Business"/>
    <s v="Travel"/>
    <s v="Insulated Bottle"/>
    <n v="1"/>
    <n v="36.159999999999997"/>
    <n v="0.1"/>
    <n v="13.38"/>
    <n v="32.543999999999997"/>
    <n v="13.38"/>
    <n v="19.163999999999994"/>
    <n v="0.58886430678466062"/>
  </r>
  <r>
    <n v="4799"/>
    <d v="2026-05-11T00:00:00"/>
    <n v="2026"/>
    <s v="May"/>
    <s v="Q2"/>
    <x v="3"/>
    <s v="France"/>
    <s v="Online Store"/>
    <s v="Returning"/>
    <s v="Camping"/>
    <s v="Compact Sleeping Bag"/>
    <n v="1"/>
    <n v="121.41"/>
    <n v="0.05"/>
    <n v="60.75"/>
    <n v="115.33949999999999"/>
    <n v="60.75"/>
    <n v="54.589499999999987"/>
    <n v="0.47329405797666879"/>
  </r>
  <r>
    <n v="5156"/>
    <d v="2026-05-11T00:00:00"/>
    <n v="2026"/>
    <s v="May"/>
    <s v="Q2"/>
    <x v="0"/>
    <s v="Spain"/>
    <s v="Retail Partners"/>
    <s v="New"/>
    <s v="Travel"/>
    <s v="Carry-On Duffel"/>
    <n v="3"/>
    <n v="132.58000000000001"/>
    <n v="0.1"/>
    <n v="67.88"/>
    <n v="357.96600000000001"/>
    <n v="203.64"/>
    <n v="154.32600000000002"/>
    <n v="0.43111915656794225"/>
  </r>
  <r>
    <n v="526"/>
    <d v="2026-05-12T00:00:00"/>
    <n v="2026"/>
    <s v="May"/>
    <s v="Q2"/>
    <x v="1"/>
    <s v="Czechia"/>
    <s v="Retail Partners"/>
    <s v="Returning"/>
    <s v="Camping"/>
    <s v="Portable Camp Stove"/>
    <n v="2"/>
    <n v="81.11"/>
    <n v="0.05"/>
    <n v="40.049999999999997"/>
    <n v="154.10899999999998"/>
    <n v="80.099999999999994"/>
    <n v="74.008999999999986"/>
    <n v="0.48023801335418437"/>
  </r>
  <r>
    <n v="712"/>
    <d v="2026-05-12T00:00:00"/>
    <n v="2026"/>
    <s v="May"/>
    <s v="Q2"/>
    <x v="1"/>
    <s v="Poland"/>
    <s v="Marketplace"/>
    <s v="Business"/>
    <s v="Cycling"/>
    <s v="Cycling Pack 12L"/>
    <n v="3"/>
    <n v="104.54"/>
    <n v="0"/>
    <n v="51.45"/>
    <n v="313.62"/>
    <n v="154.35000000000002"/>
    <n v="159.26999999999998"/>
    <n v="0.50784388750717424"/>
  </r>
  <r>
    <n v="1533"/>
    <d v="2026-05-12T00:00:00"/>
    <n v="2026"/>
    <s v="May"/>
    <s v="Q2"/>
    <x v="2"/>
    <s v="Norway"/>
    <s v="Retail Partners"/>
    <s v="New"/>
    <s v="Hiking"/>
    <s v="Trail Boots"/>
    <n v="3"/>
    <n v="143.87"/>
    <n v="0"/>
    <n v="79.2"/>
    <n v="431.61"/>
    <n v="237.60000000000002"/>
    <n v="194.01"/>
    <n v="0.44950302356293875"/>
  </r>
  <r>
    <n v="1933"/>
    <d v="2026-05-12T00:00:00"/>
    <n v="2026"/>
    <s v="May"/>
    <s v="Q2"/>
    <x v="3"/>
    <s v="France"/>
    <s v="Online Store"/>
    <s v="Returning"/>
    <s v="Travel"/>
    <s v="Insulated Bottle"/>
    <n v="1"/>
    <n v="36.950000000000003"/>
    <n v="0.1"/>
    <n v="13.26"/>
    <n v="33.255000000000003"/>
    <n v="13.26"/>
    <n v="19.995000000000005"/>
    <n v="0.60126296797474077"/>
  </r>
  <r>
    <n v="3128"/>
    <d v="2026-05-12T00:00:00"/>
    <n v="2026"/>
    <s v="May"/>
    <s v="Q2"/>
    <x v="2"/>
    <s v="Denmark"/>
    <s v="Online Store"/>
    <s v="New"/>
    <s v="Camping"/>
    <s v="Compact Sleeping Bag"/>
    <n v="1"/>
    <n v="121.38"/>
    <n v="0"/>
    <n v="59.68"/>
    <n v="121.38"/>
    <n v="59.68"/>
    <n v="61.699999999999996"/>
    <n v="0.50832097544900312"/>
  </r>
  <r>
    <n v="4922"/>
    <d v="2026-05-12T00:00:00"/>
    <n v="2026"/>
    <s v="May"/>
    <s v="Q2"/>
    <x v="3"/>
    <s v="United Kingdom"/>
    <s v="Online Store"/>
    <s v="Returning"/>
    <s v="Fitness"/>
    <s v="Resistance Band Set"/>
    <n v="2"/>
    <n v="39.79"/>
    <n v="0.1"/>
    <n v="14.33"/>
    <n v="71.622"/>
    <n v="28.66"/>
    <n v="42.962000000000003"/>
    <n v="0.59984362346764963"/>
  </r>
  <r>
    <n v="5051"/>
    <d v="2026-05-12T00:00:00"/>
    <n v="2026"/>
    <s v="May"/>
    <s v="Q2"/>
    <x v="0"/>
    <s v="Italy"/>
    <s v="Retail Partners"/>
    <s v="Returning"/>
    <s v="Cycling"/>
    <s v="Trail Bike Light"/>
    <n v="4"/>
    <n v="51.31"/>
    <n v="0"/>
    <n v="22.19"/>
    <n v="205.24"/>
    <n v="88.76"/>
    <n v="116.48"/>
    <n v="0.56753069577080495"/>
  </r>
  <r>
    <n v="5182"/>
    <d v="2026-05-12T00:00:00"/>
    <n v="2026"/>
    <s v="May"/>
    <s v="Q2"/>
    <x v="3"/>
    <s v="Netherlands"/>
    <s v="Online Store"/>
    <s v="Returning"/>
    <s v="Fitness"/>
    <s v="Training Mat"/>
    <n v="2"/>
    <n v="51.15"/>
    <n v="0"/>
    <n v="22.53"/>
    <n v="102.3"/>
    <n v="45.06"/>
    <n v="57.239999999999995"/>
    <n v="0.55953079178885623"/>
  </r>
  <r>
    <n v="1071"/>
    <d v="2026-05-13T00:00:00"/>
    <n v="2026"/>
    <s v="May"/>
    <s v="Q2"/>
    <x v="1"/>
    <s v="Germany"/>
    <s v="Retail Partners"/>
    <s v="Business"/>
    <s v="Fitness"/>
    <s v="Training Mat"/>
    <n v="1"/>
    <n v="50.83"/>
    <n v="0.1"/>
    <n v="21.82"/>
    <n v="45.747"/>
    <n v="21.82"/>
    <n v="23.927"/>
    <n v="0.52302883249174803"/>
  </r>
  <r>
    <n v="1210"/>
    <d v="2026-05-13T00:00:00"/>
    <n v="2026"/>
    <s v="May"/>
    <s v="Q2"/>
    <x v="2"/>
    <s v="Sweden"/>
    <s v="Corporate"/>
    <s v="Business"/>
    <s v="Hiking"/>
    <s v="Trail Boots"/>
    <n v="6"/>
    <n v="141.9"/>
    <n v="0.1"/>
    <n v="79.64"/>
    <n v="766.2600000000001"/>
    <n v="477.84000000000003"/>
    <n v="288.42000000000007"/>
    <n v="0.37639965546942294"/>
  </r>
  <r>
    <n v="1244"/>
    <d v="2026-05-13T00:00:00"/>
    <n v="2026"/>
    <s v="May"/>
    <s v="Q2"/>
    <x v="3"/>
    <s v="United Kingdom"/>
    <s v="Online Store"/>
    <s v="Returning"/>
    <s v="Camping"/>
    <s v="Compact Sleeping Bag"/>
    <n v="1"/>
    <n v="122.11"/>
    <n v="0"/>
    <n v="59.86"/>
    <n v="122.11"/>
    <n v="59.86"/>
    <n v="62.25"/>
    <n v="0.50978625829170421"/>
  </r>
  <r>
    <n v="1403"/>
    <d v="2026-05-13T00:00:00"/>
    <n v="2026"/>
    <s v="May"/>
    <s v="Q2"/>
    <x v="1"/>
    <s v="Switzerland"/>
    <s v="Online Store"/>
    <s v="Returning"/>
    <s v="Cycling"/>
    <s v="Cycling Pack 12L"/>
    <n v="1"/>
    <n v="102.38"/>
    <n v="0"/>
    <n v="50.82"/>
    <n v="102.38"/>
    <n v="50.82"/>
    <n v="51.559999999999995"/>
    <n v="0.50361398710685679"/>
  </r>
  <r>
    <n v="1592"/>
    <d v="2026-05-13T00:00:00"/>
    <n v="2026"/>
    <s v="May"/>
    <s v="Q2"/>
    <x v="2"/>
    <s v="Norway"/>
    <s v="Retail Partners"/>
    <s v="Returning"/>
    <s v="Fitness"/>
    <s v="Recovery Roller"/>
    <n v="5"/>
    <n v="37.119999999999997"/>
    <n v="0.1"/>
    <n v="13.96"/>
    <n v="167.04"/>
    <n v="69.800000000000011"/>
    <n v="97.239999999999981"/>
    <n v="0.58213601532567039"/>
  </r>
  <r>
    <n v="2581"/>
    <d v="2026-05-13T00:00:00"/>
    <n v="2026"/>
    <s v="May"/>
    <s v="Q2"/>
    <x v="1"/>
    <s v="Germany"/>
    <s v="Online Store"/>
    <s v="New"/>
    <s v="Hiking"/>
    <s v="Hiking Daypack 20L"/>
    <n v="2"/>
    <n v="91.76"/>
    <n v="0.05"/>
    <n v="46.31"/>
    <n v="174.34399999999999"/>
    <n v="92.62"/>
    <n v="81.72399999999999"/>
    <n v="0.46875143394668006"/>
  </r>
  <r>
    <n v="3428"/>
    <d v="2026-05-13T00:00:00"/>
    <n v="2026"/>
    <s v="May"/>
    <s v="Q2"/>
    <x v="3"/>
    <s v="Belgium"/>
    <s v="Online Store"/>
    <s v="Returning"/>
    <s v="Hiking"/>
    <s v="Trail Boots"/>
    <n v="1"/>
    <n v="144.51"/>
    <n v="0"/>
    <n v="79.22"/>
    <n v="144.51"/>
    <n v="79.22"/>
    <n v="65.289999999999992"/>
    <n v="0.45180264341568055"/>
  </r>
  <r>
    <n v="765"/>
    <d v="2026-05-14T00:00:00"/>
    <n v="2026"/>
    <s v="May"/>
    <s v="Q2"/>
    <x v="1"/>
    <s v="Austria"/>
    <s v="Corporate"/>
    <s v="Business"/>
    <s v="Fitness"/>
    <s v="Training Mat"/>
    <n v="3"/>
    <n v="49.7"/>
    <n v="0.1"/>
    <n v="21.84"/>
    <n v="134.19000000000003"/>
    <n v="65.52"/>
    <n v="68.67000000000003"/>
    <n v="0.5117370892018781"/>
  </r>
  <r>
    <n v="854"/>
    <d v="2026-05-14T00:00:00"/>
    <n v="2026"/>
    <s v="May"/>
    <s v="Q2"/>
    <x v="0"/>
    <s v="Spain"/>
    <s v="Online Store"/>
    <s v="Returning"/>
    <s v="Camping"/>
    <s v="Compact Sleeping Bag"/>
    <n v="1"/>
    <n v="120.9"/>
    <n v="0"/>
    <n v="59.31"/>
    <n v="120.9"/>
    <n v="59.31"/>
    <n v="61.59"/>
    <n v="0.50942928039702229"/>
  </r>
  <r>
    <n v="1087"/>
    <d v="2026-05-14T00:00:00"/>
    <n v="2026"/>
    <s v="May"/>
    <s v="Q2"/>
    <x v="2"/>
    <s v="Finland"/>
    <s v="Online Store"/>
    <s v="Returning"/>
    <s v="Camping"/>
    <s v="Trail Tent 2P"/>
    <n v="1"/>
    <n v="195.72"/>
    <n v="0.05"/>
    <n v="105.73"/>
    <n v="185.934"/>
    <n v="105.73"/>
    <n v="80.203999999999994"/>
    <n v="0.43135736336549524"/>
  </r>
  <r>
    <n v="1150"/>
    <d v="2026-05-14T00:00:00"/>
    <n v="2026"/>
    <s v="May"/>
    <s v="Q2"/>
    <x v="0"/>
    <s v="Spain"/>
    <s v="Corporate"/>
    <s v="Returning"/>
    <s v="Cycling"/>
    <s v="Compact Repair Kit"/>
    <n v="8"/>
    <n v="40.15"/>
    <n v="0.15"/>
    <n v="16.91"/>
    <n v="273.02"/>
    <n v="135.28"/>
    <n v="137.73999999999998"/>
    <n v="0.50450516445681637"/>
  </r>
  <r>
    <n v="1902"/>
    <d v="2026-05-14T00:00:00"/>
    <n v="2026"/>
    <s v="May"/>
    <s v="Q2"/>
    <x v="1"/>
    <s v="Poland"/>
    <s v="Retail Partners"/>
    <s v="Business"/>
    <s v="Travel"/>
    <s v="Carry-On Duffel"/>
    <n v="4"/>
    <n v="130.83000000000001"/>
    <n v="0"/>
    <n v="66.959999999999994"/>
    <n v="523.32000000000005"/>
    <n v="267.83999999999997"/>
    <n v="255.48000000000008"/>
    <n v="0.48819078193074994"/>
  </r>
  <r>
    <n v="3913"/>
    <d v="2026-05-14T00:00:00"/>
    <n v="2026"/>
    <s v="May"/>
    <s v="Q2"/>
    <x v="1"/>
    <s v="Germany"/>
    <s v="Online Store"/>
    <s v="New"/>
    <s v="Cycling"/>
    <s v="Trail Bike Light"/>
    <n v="1"/>
    <n v="50.34"/>
    <n v="0.05"/>
    <n v="22.23"/>
    <n v="47.823"/>
    <n v="22.23"/>
    <n v="25.593"/>
    <n v="0.53516090584028608"/>
  </r>
  <r>
    <n v="4378"/>
    <d v="2026-05-14T00:00:00"/>
    <n v="2026"/>
    <s v="May"/>
    <s v="Q2"/>
    <x v="2"/>
    <s v="Finland"/>
    <s v="Online Store"/>
    <s v="Returning"/>
    <s v="Cycling"/>
    <s v="Cycling Pack 12L"/>
    <n v="2"/>
    <n v="103.37"/>
    <n v="0"/>
    <n v="50.49"/>
    <n v="206.74"/>
    <n v="100.98"/>
    <n v="105.76"/>
    <n v="0.51156041404662866"/>
  </r>
  <r>
    <n v="4551"/>
    <d v="2026-05-14T00:00:00"/>
    <n v="2026"/>
    <s v="May"/>
    <s v="Q2"/>
    <x v="1"/>
    <s v="Poland"/>
    <s v="Retail Partners"/>
    <s v="Business"/>
    <s v="Fitness"/>
    <s v="Weighted Vest"/>
    <n v="3"/>
    <n v="122.31"/>
    <n v="0.05"/>
    <n v="71.11"/>
    <n v="348.58350000000002"/>
    <n v="213.32999999999998"/>
    <n v="135.25350000000003"/>
    <n v="0.38800889887214979"/>
  </r>
  <r>
    <n v="787"/>
    <d v="2026-05-15T00:00:00"/>
    <n v="2026"/>
    <s v="May"/>
    <s v="Q2"/>
    <x v="0"/>
    <s v="Portugal"/>
    <s v="Online Store"/>
    <s v="Business"/>
    <s v="Travel"/>
    <s v="Travel Backpack 35L"/>
    <n v="1"/>
    <n v="166.48"/>
    <n v="0"/>
    <n v="89.42"/>
    <n v="166.48"/>
    <n v="89.42"/>
    <n v="77.059999999999988"/>
    <n v="0.4628784238346948"/>
  </r>
  <r>
    <n v="1133"/>
    <d v="2026-05-15T00:00:00"/>
    <n v="2026"/>
    <s v="May"/>
    <s v="Q2"/>
    <x v="0"/>
    <s v="Italy"/>
    <s v="Retail Partners"/>
    <s v="New"/>
    <s v="Camping"/>
    <s v="Trail Tent 2P"/>
    <n v="3"/>
    <n v="192.21"/>
    <n v="0"/>
    <n v="103.51"/>
    <n v="576.63"/>
    <n v="310.53000000000003"/>
    <n v="266.09999999999997"/>
    <n v="0.46147442900993701"/>
  </r>
  <r>
    <n v="2075"/>
    <d v="2026-05-15T00:00:00"/>
    <n v="2026"/>
    <s v="May"/>
    <s v="Q2"/>
    <x v="0"/>
    <s v="Portugal"/>
    <s v="Corporate"/>
    <s v="Business"/>
    <s v="Camping"/>
    <s v="Portable Camp Stove"/>
    <n v="6"/>
    <n v="81.13"/>
    <n v="0.05"/>
    <n v="39.409999999999997"/>
    <n v="462.44099999999997"/>
    <n v="236.45999999999998"/>
    <n v="225.98099999999999"/>
    <n v="0.48866990599881932"/>
  </r>
  <r>
    <n v="2172"/>
    <d v="2026-05-15T00:00:00"/>
    <n v="2026"/>
    <s v="May"/>
    <s v="Q2"/>
    <x v="2"/>
    <s v="Finland"/>
    <s v="Corporate"/>
    <s v="Business"/>
    <s v="Travel"/>
    <s v="Insulated Bottle"/>
    <n v="6"/>
    <n v="37.1"/>
    <n v="0.1"/>
    <n v="13.63"/>
    <n v="200.34000000000003"/>
    <n v="81.78"/>
    <n v="118.56000000000003"/>
    <n v="0.59179395028451642"/>
  </r>
  <r>
    <n v="2977"/>
    <d v="2026-05-15T00:00:00"/>
    <n v="2026"/>
    <s v="May"/>
    <s v="Q2"/>
    <x v="1"/>
    <s v="Poland"/>
    <s v="Corporate"/>
    <s v="Business"/>
    <s v="Travel"/>
    <s v="Insulated Bottle"/>
    <n v="6"/>
    <n v="35.92"/>
    <n v="0.15"/>
    <n v="13.3"/>
    <n v="183.19200000000001"/>
    <n v="79.800000000000011"/>
    <n v="103.392"/>
    <n v="0.56439145814227687"/>
  </r>
  <r>
    <n v="3531"/>
    <d v="2026-05-15T00:00:00"/>
    <n v="2026"/>
    <s v="May"/>
    <s v="Q2"/>
    <x v="3"/>
    <s v="France"/>
    <s v="Retail Partners"/>
    <s v="Business"/>
    <s v="Fitness"/>
    <s v="Recovery Roller"/>
    <n v="4"/>
    <n v="36.21"/>
    <n v="0"/>
    <n v="14.3"/>
    <n v="144.84"/>
    <n v="57.2"/>
    <n v="87.64"/>
    <n v="0.60508146920740125"/>
  </r>
  <r>
    <n v="3881"/>
    <d v="2026-05-15T00:00:00"/>
    <n v="2026"/>
    <s v="May"/>
    <s v="Q2"/>
    <x v="2"/>
    <s v="Finland"/>
    <s v="Online Store"/>
    <s v="Business"/>
    <s v="Hiking"/>
    <s v="Trekking Poles"/>
    <n v="3"/>
    <n v="73.03"/>
    <n v="0.05"/>
    <n v="33.200000000000003"/>
    <n v="208.13550000000001"/>
    <n v="99.600000000000009"/>
    <n v="108.5355"/>
    <n v="0.52146558371829888"/>
  </r>
  <r>
    <n v="4469"/>
    <d v="2026-05-15T00:00:00"/>
    <n v="2026"/>
    <s v="May"/>
    <s v="Q2"/>
    <x v="2"/>
    <s v="Denmark"/>
    <s v="Retail Partners"/>
    <s v="Returning"/>
    <s v="Cycling"/>
    <s v="Commuter Helmet"/>
    <n v="2"/>
    <n v="80.81"/>
    <n v="0"/>
    <n v="42.53"/>
    <n v="161.62"/>
    <n v="85.06"/>
    <n v="76.56"/>
    <n v="0.47370374953594852"/>
  </r>
  <r>
    <n v="5037"/>
    <d v="2026-05-15T00:00:00"/>
    <n v="2026"/>
    <s v="May"/>
    <s v="Q2"/>
    <x v="1"/>
    <s v="Switzerland"/>
    <s v="Online Store"/>
    <s v="New"/>
    <s v="Cycling"/>
    <s v="Trail Bike Light"/>
    <n v="1"/>
    <n v="51.53"/>
    <n v="0.1"/>
    <n v="23.06"/>
    <n v="46.377000000000002"/>
    <n v="23.06"/>
    <n v="23.317000000000004"/>
    <n v="0.50277076999374692"/>
  </r>
  <r>
    <n v="35"/>
    <d v="2026-05-16T00:00:00"/>
    <n v="2026"/>
    <s v="May"/>
    <s v="Q2"/>
    <x v="3"/>
    <s v="France"/>
    <s v="Corporate"/>
    <s v="Business"/>
    <s v="Camping"/>
    <s v="Portable Camp Stove"/>
    <n v="5"/>
    <n v="81.75"/>
    <n v="0.05"/>
    <n v="39.159999999999997"/>
    <n v="388.3125"/>
    <n v="195.79999999999998"/>
    <n v="192.51250000000002"/>
    <n v="0.49576694028649609"/>
  </r>
  <r>
    <n v="226"/>
    <d v="2026-05-16T00:00:00"/>
    <n v="2026"/>
    <s v="May"/>
    <s v="Q2"/>
    <x v="2"/>
    <s v="Finland"/>
    <s v="Online Store"/>
    <s v="New"/>
    <s v="Travel"/>
    <s v="Travel Backpack 35L"/>
    <n v="1"/>
    <n v="165.99"/>
    <n v="0.1"/>
    <n v="89.9"/>
    <n v="149.39100000000002"/>
    <n v="89.9"/>
    <n v="59.491000000000014"/>
    <n v="0.3982234538894579"/>
  </r>
  <r>
    <n v="1713"/>
    <d v="2026-05-16T00:00:00"/>
    <n v="2026"/>
    <s v="May"/>
    <s v="Q2"/>
    <x v="0"/>
    <s v="Italy"/>
    <s v="Retail Partners"/>
    <s v="New"/>
    <s v="Camping"/>
    <s v="Compact Sleeping Bag"/>
    <n v="2"/>
    <n v="121.22"/>
    <n v="0"/>
    <n v="60.38"/>
    <n v="242.44"/>
    <n v="120.76"/>
    <n v="121.67999999999999"/>
    <n v="0.50189737667051637"/>
  </r>
  <r>
    <n v="2320"/>
    <d v="2026-05-16T00:00:00"/>
    <n v="2026"/>
    <s v="May"/>
    <s v="Q2"/>
    <x v="1"/>
    <s v="Germany"/>
    <s v="Retail Partners"/>
    <s v="Business"/>
    <s v="Travel"/>
    <s v="Carry-On Duffel"/>
    <n v="2"/>
    <n v="131.1"/>
    <n v="0"/>
    <n v="65.55"/>
    <n v="262.2"/>
    <n v="131.1"/>
    <n v="131.1"/>
    <n v="0.5"/>
  </r>
  <r>
    <n v="2496"/>
    <d v="2026-05-16T00:00:00"/>
    <n v="2026"/>
    <s v="May"/>
    <s v="Q2"/>
    <x v="1"/>
    <s v="Austria"/>
    <s v="Online Store"/>
    <s v="Returning"/>
    <s v="Travel"/>
    <s v="Packing Cube Set"/>
    <n v="2"/>
    <n v="46.44"/>
    <n v="0"/>
    <n v="18.63"/>
    <n v="92.88"/>
    <n v="37.26"/>
    <n v="55.62"/>
    <n v="0.59883720930232553"/>
  </r>
  <r>
    <n v="2504"/>
    <d v="2026-05-16T00:00:00"/>
    <n v="2026"/>
    <s v="May"/>
    <s v="Q2"/>
    <x v="3"/>
    <s v="Netherlands"/>
    <s v="Online Store"/>
    <s v="New"/>
    <s v="Travel"/>
    <s v="Insulated Bottle"/>
    <n v="1"/>
    <n v="36.659999999999997"/>
    <n v="0"/>
    <n v="13.61"/>
    <n v="36.659999999999997"/>
    <n v="13.61"/>
    <n v="23.049999999999997"/>
    <n v="0.62875068194217132"/>
  </r>
  <r>
    <n v="2598"/>
    <d v="2026-05-16T00:00:00"/>
    <n v="2026"/>
    <s v="May"/>
    <s v="Q2"/>
    <x v="3"/>
    <s v="United Kingdom"/>
    <s v="Online Store"/>
    <s v="New"/>
    <s v="Hiking"/>
    <s v="Summit Backpack 45L"/>
    <n v="5"/>
    <n v="156.16999999999999"/>
    <n v="0.1"/>
    <n v="80.59"/>
    <n v="702.76499999999999"/>
    <n v="402.95000000000005"/>
    <n v="299.81499999999994"/>
    <n v="0.42662198601239382"/>
  </r>
  <r>
    <n v="2600"/>
    <d v="2026-05-16T00:00:00"/>
    <n v="2026"/>
    <s v="May"/>
    <s v="Q2"/>
    <x v="1"/>
    <s v="Germany"/>
    <s v="Retail Partners"/>
    <s v="New"/>
    <s v="Travel"/>
    <s v="Insulated Bottle"/>
    <n v="1"/>
    <n v="35.97"/>
    <n v="0.1"/>
    <n v="13.54"/>
    <n v="32.372999999999998"/>
    <n v="13.54"/>
    <n v="18.832999999999998"/>
    <n v="0.58175022395205878"/>
  </r>
  <r>
    <n v="2856"/>
    <d v="2026-05-16T00:00:00"/>
    <n v="2026"/>
    <s v="May"/>
    <s v="Q2"/>
    <x v="1"/>
    <s v="Switzerland"/>
    <s v="Corporate"/>
    <s v="Business"/>
    <s v="Fitness"/>
    <s v="Weighted Vest"/>
    <n v="4"/>
    <n v="125.11"/>
    <n v="0.15"/>
    <n v="70.010000000000005"/>
    <n v="425.37399999999997"/>
    <n v="280.04000000000002"/>
    <n v="145.33399999999995"/>
    <n v="0.34166169065340135"/>
  </r>
  <r>
    <n v="3478"/>
    <d v="2026-05-16T00:00:00"/>
    <n v="2026"/>
    <s v="May"/>
    <s v="Q2"/>
    <x v="3"/>
    <s v="United Kingdom"/>
    <s v="Online Store"/>
    <s v="New"/>
    <s v="Fitness"/>
    <s v="Recovery Roller"/>
    <n v="4"/>
    <n v="36.29"/>
    <n v="0.1"/>
    <n v="13.77"/>
    <n v="130.64400000000001"/>
    <n v="55.08"/>
    <n v="75.564000000000007"/>
    <n v="0.57839625241113257"/>
  </r>
  <r>
    <n v="3599"/>
    <d v="2026-05-16T00:00:00"/>
    <n v="2026"/>
    <s v="May"/>
    <s v="Q2"/>
    <x v="1"/>
    <s v="Austria"/>
    <s v="Online Store"/>
    <s v="New"/>
    <s v="Hiking"/>
    <s v="Trail Boots"/>
    <n v="4"/>
    <n v="143.34"/>
    <n v="0"/>
    <n v="80.55"/>
    <n v="573.36"/>
    <n v="322.2"/>
    <n v="251.16000000000003"/>
    <n v="0.43804939305148599"/>
  </r>
  <r>
    <n v="282"/>
    <d v="2026-05-17T00:00:00"/>
    <n v="2026"/>
    <s v="May"/>
    <s v="Q2"/>
    <x v="1"/>
    <s v="Germany"/>
    <s v="Marketplace"/>
    <s v="New"/>
    <s v="Cycling"/>
    <s v="Trail Bike Light"/>
    <n v="3"/>
    <n v="51.68"/>
    <n v="0"/>
    <n v="22.4"/>
    <n v="155.04"/>
    <n v="67.199999999999989"/>
    <n v="87.84"/>
    <n v="0.56656346749226016"/>
  </r>
  <r>
    <n v="980"/>
    <d v="2026-05-17T00:00:00"/>
    <n v="2026"/>
    <s v="May"/>
    <s v="Q2"/>
    <x v="3"/>
    <s v="Netherlands"/>
    <s v="Online Store"/>
    <s v="Returning"/>
    <s v="Travel"/>
    <s v="Packing Cube Set"/>
    <n v="1"/>
    <n v="46.84"/>
    <n v="0"/>
    <n v="17.93"/>
    <n v="46.84"/>
    <n v="17.93"/>
    <n v="28.910000000000004"/>
    <n v="0.61720751494449189"/>
  </r>
  <r>
    <n v="1155"/>
    <d v="2026-05-17T00:00:00"/>
    <n v="2026"/>
    <s v="May"/>
    <s v="Q2"/>
    <x v="2"/>
    <s v="Sweden"/>
    <s v="Marketplace"/>
    <s v="New"/>
    <s v="Hiking"/>
    <s v="Trekking Poles"/>
    <n v="5"/>
    <n v="72.900000000000006"/>
    <n v="0.05"/>
    <n v="31.57"/>
    <n v="346.27499999999998"/>
    <n v="157.85"/>
    <n v="188.42499999999998"/>
    <n v="0.54414843693596127"/>
  </r>
  <r>
    <n v="1816"/>
    <d v="2026-05-17T00:00:00"/>
    <n v="2026"/>
    <s v="May"/>
    <s v="Q2"/>
    <x v="3"/>
    <s v="Netherlands"/>
    <s v="Online Store"/>
    <s v="New"/>
    <s v="Hiking"/>
    <s v="Hiking Daypack 20L"/>
    <n v="1"/>
    <n v="91.07"/>
    <n v="0"/>
    <n v="45.3"/>
    <n v="91.07"/>
    <n v="45.3"/>
    <n v="45.769999999999996"/>
    <n v="0.50258043263423735"/>
  </r>
  <r>
    <n v="2128"/>
    <d v="2026-05-17T00:00:00"/>
    <n v="2026"/>
    <s v="May"/>
    <s v="Q2"/>
    <x v="2"/>
    <s v="Finland"/>
    <s v="Retail Partners"/>
    <s v="New"/>
    <s v="Cycling"/>
    <s v="Commuter Helmet"/>
    <n v="1"/>
    <n v="81.86"/>
    <n v="0"/>
    <n v="43.14"/>
    <n v="81.86"/>
    <n v="43.14"/>
    <n v="38.72"/>
    <n v="0.47300268751526997"/>
  </r>
  <r>
    <n v="2296"/>
    <d v="2026-05-17T00:00:00"/>
    <n v="2026"/>
    <s v="May"/>
    <s v="Q2"/>
    <x v="3"/>
    <s v="United Kingdom"/>
    <s v="Online Store"/>
    <s v="Returning"/>
    <s v="Travel"/>
    <s v="Packing Cube Set"/>
    <n v="1"/>
    <n v="45.45"/>
    <n v="0"/>
    <n v="17.93"/>
    <n v="45.45"/>
    <n v="17.93"/>
    <n v="27.520000000000003"/>
    <n v="0.60550055005500558"/>
  </r>
  <r>
    <n v="2322"/>
    <d v="2026-05-17T00:00:00"/>
    <n v="2026"/>
    <s v="May"/>
    <s v="Q2"/>
    <x v="2"/>
    <s v="Finland"/>
    <s v="Retail Partners"/>
    <s v="Business"/>
    <s v="Hiking"/>
    <s v="Trekking Poles"/>
    <n v="1"/>
    <n v="70.62"/>
    <n v="0"/>
    <n v="32.53"/>
    <n v="70.62"/>
    <n v="32.53"/>
    <n v="38.090000000000003"/>
    <n v="0.53936561880487111"/>
  </r>
  <r>
    <n v="3480"/>
    <d v="2026-05-17T00:00:00"/>
    <n v="2026"/>
    <s v="May"/>
    <s v="Q2"/>
    <x v="3"/>
    <s v="United Kingdom"/>
    <s v="Online Store"/>
    <s v="New"/>
    <s v="Fitness"/>
    <s v="Training Mat"/>
    <n v="2"/>
    <n v="51.56"/>
    <n v="0"/>
    <n v="22.46"/>
    <n v="103.12"/>
    <n v="44.92"/>
    <n v="58.2"/>
    <n v="0.56439100077579518"/>
  </r>
  <r>
    <n v="4426"/>
    <d v="2026-05-17T00:00:00"/>
    <n v="2026"/>
    <s v="May"/>
    <s v="Q2"/>
    <x v="3"/>
    <s v="United Kingdom"/>
    <s v="Online Store"/>
    <s v="New"/>
    <s v="Hiking"/>
    <s v="Trail Boots"/>
    <n v="2"/>
    <n v="146.22"/>
    <n v="0"/>
    <n v="81.069999999999993"/>
    <n v="292.44"/>
    <n v="162.13999999999999"/>
    <n v="130.30000000000001"/>
    <n v="0.4455614826973055"/>
  </r>
  <r>
    <n v="4938"/>
    <d v="2026-05-17T00:00:00"/>
    <n v="2026"/>
    <s v="May"/>
    <s v="Q2"/>
    <x v="3"/>
    <s v="France"/>
    <s v="Retail Partners"/>
    <s v="Returning"/>
    <s v="Fitness"/>
    <s v="Training Mat"/>
    <n v="2"/>
    <n v="51.34"/>
    <n v="0"/>
    <n v="22.17"/>
    <n v="102.68"/>
    <n v="44.34"/>
    <n v="58.34"/>
    <n v="0.56817296455005839"/>
  </r>
  <r>
    <n v="915"/>
    <d v="2026-05-18T00:00:00"/>
    <n v="2026"/>
    <s v="May"/>
    <s v="Q2"/>
    <x v="3"/>
    <s v="United Kingdom"/>
    <s v="Online Store"/>
    <s v="New"/>
    <s v="Hiking"/>
    <s v="Summit Backpack 45L"/>
    <n v="1"/>
    <n v="153.61000000000001"/>
    <n v="0.05"/>
    <n v="79.94"/>
    <n v="145.92950000000002"/>
    <n v="79.94"/>
    <n v="65.989500000000021"/>
    <n v="0.45220123415758989"/>
  </r>
  <r>
    <n v="1188"/>
    <d v="2026-05-18T00:00:00"/>
    <n v="2026"/>
    <s v="May"/>
    <s v="Q2"/>
    <x v="1"/>
    <s v="Austria"/>
    <s v="Online Store"/>
    <s v="Returning"/>
    <s v="Camping"/>
    <s v="Portable Camp Stove"/>
    <n v="1"/>
    <n v="82.44"/>
    <n v="0.15"/>
    <n v="39.380000000000003"/>
    <n v="70.073999999999998"/>
    <n v="39.380000000000003"/>
    <n v="30.693999999999996"/>
    <n v="0.43802266175757054"/>
  </r>
  <r>
    <n v="1594"/>
    <d v="2026-05-18T00:00:00"/>
    <n v="2026"/>
    <s v="May"/>
    <s v="Q2"/>
    <x v="0"/>
    <s v="Spain"/>
    <s v="Corporate"/>
    <s v="Business"/>
    <s v="Hiking"/>
    <s v="Hiking Daypack 20L"/>
    <n v="10"/>
    <n v="92.09"/>
    <n v="0.15"/>
    <n v="45.13"/>
    <n v="782.7650000000001"/>
    <n v="451.3"/>
    <n v="331.46500000000009"/>
    <n v="0.42345403792964686"/>
  </r>
  <r>
    <n v="3022"/>
    <d v="2026-05-18T00:00:00"/>
    <n v="2026"/>
    <s v="May"/>
    <s v="Q2"/>
    <x v="3"/>
    <s v="United Kingdom"/>
    <s v="Marketplace"/>
    <s v="New"/>
    <s v="Travel"/>
    <s v="Insulated Bottle"/>
    <n v="1"/>
    <n v="36.72"/>
    <n v="0"/>
    <n v="13.67"/>
    <n v="36.72"/>
    <n v="13.67"/>
    <n v="23.049999999999997"/>
    <n v="0.62772331154684091"/>
  </r>
  <r>
    <n v="588"/>
    <d v="2026-05-19T00:00:00"/>
    <n v="2026"/>
    <s v="May"/>
    <s v="Q2"/>
    <x v="1"/>
    <s v="Czechia"/>
    <s v="Corporate"/>
    <s v="Business"/>
    <s v="Travel"/>
    <s v="Carry-On Duffel"/>
    <n v="3"/>
    <n v="132.41999999999999"/>
    <n v="0.05"/>
    <n v="67.09"/>
    <n v="377.39699999999999"/>
    <n v="201.27"/>
    <n v="176.12699999999998"/>
    <n v="0.46668892439526544"/>
  </r>
  <r>
    <n v="1016"/>
    <d v="2026-05-19T00:00:00"/>
    <n v="2026"/>
    <s v="May"/>
    <s v="Q2"/>
    <x v="3"/>
    <s v="France"/>
    <s v="Retail Partners"/>
    <s v="Returning"/>
    <s v="Camping"/>
    <s v="Trail Tent 2P"/>
    <n v="2"/>
    <n v="192.1"/>
    <n v="0.05"/>
    <n v="106.07"/>
    <n v="364.98999999999995"/>
    <n v="212.14"/>
    <n v="152.84999999999997"/>
    <n v="0.41877859667388145"/>
  </r>
  <r>
    <n v="1930"/>
    <d v="2026-05-19T00:00:00"/>
    <n v="2026"/>
    <s v="May"/>
    <s v="Q2"/>
    <x v="2"/>
    <s v="Norway"/>
    <s v="Retail Partners"/>
    <s v="New"/>
    <s v="Travel"/>
    <s v="Insulated Bottle"/>
    <n v="4"/>
    <n v="36.94"/>
    <n v="0"/>
    <n v="13.63"/>
    <n v="147.76"/>
    <n v="54.52"/>
    <n v="93.239999999999981"/>
    <n v="0.63102328099620997"/>
  </r>
  <r>
    <n v="2658"/>
    <d v="2026-05-19T00:00:00"/>
    <n v="2026"/>
    <s v="May"/>
    <s v="Q2"/>
    <x v="0"/>
    <s v="Italy"/>
    <s v="Online Store"/>
    <s v="Business"/>
    <s v="Hiking"/>
    <s v="Summit Backpack 45L"/>
    <n v="1"/>
    <n v="153.16999999999999"/>
    <n v="0"/>
    <n v="78.489999999999995"/>
    <n v="153.16999999999999"/>
    <n v="78.489999999999995"/>
    <n v="74.679999999999993"/>
    <n v="0.48756283867598094"/>
  </r>
  <r>
    <n v="2951"/>
    <d v="2026-05-19T00:00:00"/>
    <n v="2026"/>
    <s v="May"/>
    <s v="Q2"/>
    <x v="0"/>
    <s v="Spain"/>
    <s v="Online Store"/>
    <s v="Business"/>
    <s v="Cycling"/>
    <s v="Commuter Helmet"/>
    <n v="2"/>
    <n v="82.85"/>
    <n v="0"/>
    <n v="42.53"/>
    <n v="165.7"/>
    <n v="85.06"/>
    <n v="80.639999999999986"/>
    <n v="0.48666264333132164"/>
  </r>
  <r>
    <n v="4328"/>
    <d v="2026-05-19T00:00:00"/>
    <n v="2026"/>
    <s v="May"/>
    <s v="Q2"/>
    <x v="2"/>
    <s v="Denmark"/>
    <s v="Marketplace"/>
    <s v="New"/>
    <s v="Hiking"/>
    <s v="Trail Boots"/>
    <n v="1"/>
    <n v="143.52000000000001"/>
    <n v="0"/>
    <n v="81.040000000000006"/>
    <n v="143.52000000000001"/>
    <n v="81.040000000000006"/>
    <n v="62.480000000000004"/>
    <n v="0.435340022296544"/>
  </r>
  <r>
    <n v="4591"/>
    <d v="2026-05-19T00:00:00"/>
    <n v="2026"/>
    <s v="May"/>
    <s v="Q2"/>
    <x v="2"/>
    <s v="Norway"/>
    <s v="Retail Partners"/>
    <s v="New"/>
    <s v="Camping"/>
    <s v="Trail Tent 2P"/>
    <n v="1"/>
    <n v="192.94"/>
    <n v="0"/>
    <n v="105.15"/>
    <n v="192.94"/>
    <n v="105.15"/>
    <n v="87.789999999999992"/>
    <n v="0.45501192080439512"/>
  </r>
  <r>
    <n v="280"/>
    <d v="2026-05-20T00:00:00"/>
    <n v="2026"/>
    <s v="May"/>
    <s v="Q2"/>
    <x v="3"/>
    <s v="United Kingdom"/>
    <s v="Retail Partners"/>
    <s v="Business"/>
    <s v="Travel"/>
    <s v="Travel Backpack 35L"/>
    <n v="1"/>
    <n v="168.56"/>
    <n v="0"/>
    <n v="85.46"/>
    <n v="168.56"/>
    <n v="85.46"/>
    <n v="83.100000000000009"/>
    <n v="0.49299952539155201"/>
  </r>
  <r>
    <n v="409"/>
    <d v="2026-05-20T00:00:00"/>
    <n v="2026"/>
    <s v="May"/>
    <s v="Q2"/>
    <x v="0"/>
    <s v="Spain"/>
    <s v="Online Store"/>
    <s v="New"/>
    <s v="Camping"/>
    <s v="Compact Sleeping Bag"/>
    <n v="2"/>
    <n v="123.9"/>
    <n v="0"/>
    <n v="58.95"/>
    <n v="247.8"/>
    <n v="117.9"/>
    <n v="129.9"/>
    <n v="0.52421307506053272"/>
  </r>
  <r>
    <n v="1372"/>
    <d v="2026-05-20T00:00:00"/>
    <n v="2026"/>
    <s v="May"/>
    <s v="Q2"/>
    <x v="0"/>
    <s v="Portugal"/>
    <s v="Online Store"/>
    <s v="New"/>
    <s v="Hiking"/>
    <s v="Trail Boots"/>
    <n v="2"/>
    <n v="140.93"/>
    <n v="0"/>
    <n v="81.040000000000006"/>
    <n v="281.86"/>
    <n v="162.08000000000001"/>
    <n v="119.78"/>
    <n v="0.42496274746327961"/>
  </r>
  <r>
    <n v="2327"/>
    <d v="2026-05-20T00:00:00"/>
    <n v="2026"/>
    <s v="May"/>
    <s v="Q2"/>
    <x v="2"/>
    <s v="Denmark"/>
    <s v="Retail Partners"/>
    <s v="Returning"/>
    <s v="Hiking"/>
    <s v="Trekking Poles"/>
    <n v="1"/>
    <n v="73.150000000000006"/>
    <n v="0"/>
    <n v="32.950000000000003"/>
    <n v="73.150000000000006"/>
    <n v="32.950000000000003"/>
    <n v="40.200000000000003"/>
    <n v="0.54955570745044424"/>
  </r>
  <r>
    <n v="2703"/>
    <d v="2026-05-20T00:00:00"/>
    <n v="2026"/>
    <s v="May"/>
    <s v="Q2"/>
    <x v="3"/>
    <s v="United Kingdom"/>
    <s v="Retail Partners"/>
    <s v="Business"/>
    <s v="Camping"/>
    <s v="Trail Tent 2P"/>
    <n v="2"/>
    <n v="197.35"/>
    <n v="0.05"/>
    <n v="102.63"/>
    <n v="374.96499999999997"/>
    <n v="205.26"/>
    <n v="169.70499999999998"/>
    <n v="0.45258890829810783"/>
  </r>
  <r>
    <n v="2776"/>
    <d v="2026-05-20T00:00:00"/>
    <n v="2026"/>
    <s v="May"/>
    <s v="Q2"/>
    <x v="3"/>
    <s v="Belgium"/>
    <s v="Online Store"/>
    <s v="Business"/>
    <s v="Travel"/>
    <s v="Insulated Bottle"/>
    <n v="3"/>
    <n v="36.74"/>
    <n v="0.05"/>
    <n v="13.97"/>
    <n v="104.70899999999999"/>
    <n v="41.910000000000004"/>
    <n v="62.798999999999985"/>
    <n v="0.59974787267570118"/>
  </r>
  <r>
    <n v="3411"/>
    <d v="2026-05-20T00:00:00"/>
    <n v="2026"/>
    <s v="May"/>
    <s v="Q2"/>
    <x v="1"/>
    <s v="Switzerland"/>
    <s v="Online Store"/>
    <s v="Returning"/>
    <s v="Hiking"/>
    <s v="Summit Backpack 45L"/>
    <n v="2"/>
    <n v="151.35"/>
    <n v="0.05"/>
    <n v="77.150000000000006"/>
    <n v="287.565"/>
    <n v="154.30000000000001"/>
    <n v="133.26499999999999"/>
    <n v="0.46342566028550064"/>
  </r>
  <r>
    <n v="3841"/>
    <d v="2026-05-20T00:00:00"/>
    <n v="2026"/>
    <s v="May"/>
    <s v="Q2"/>
    <x v="0"/>
    <s v="Italy"/>
    <s v="Retail Partners"/>
    <s v="New"/>
    <s v="Cycling"/>
    <s v="Trail Bike Light"/>
    <n v="2"/>
    <n v="50.09"/>
    <n v="0.05"/>
    <n v="23.16"/>
    <n v="95.171000000000006"/>
    <n v="46.32"/>
    <n v="48.851000000000006"/>
    <n v="0.51329711781950382"/>
  </r>
  <r>
    <n v="5121"/>
    <d v="2026-05-20T00:00:00"/>
    <n v="2026"/>
    <s v="May"/>
    <s v="Q2"/>
    <x v="0"/>
    <s v="Portugal"/>
    <s v="Online Store"/>
    <s v="New"/>
    <s v="Fitness"/>
    <s v="Weighted Vest"/>
    <n v="2"/>
    <n v="121.96"/>
    <n v="0.05"/>
    <n v="71.2"/>
    <n v="231.72399999999999"/>
    <n v="142.4"/>
    <n v="89.323999999999984"/>
    <n v="0.38547582468799085"/>
  </r>
  <r>
    <n v="53"/>
    <d v="2026-05-21T00:00:00"/>
    <n v="2026"/>
    <s v="May"/>
    <s v="Q2"/>
    <x v="3"/>
    <s v="France"/>
    <s v="Online Store"/>
    <s v="Business"/>
    <s v="Travel"/>
    <s v="Carry-On Duffel"/>
    <n v="1"/>
    <n v="134.28"/>
    <n v="0.05"/>
    <n v="65.44"/>
    <n v="127.56599999999999"/>
    <n v="65.44"/>
    <n v="62.125999999999991"/>
    <n v="0.487010645469796"/>
  </r>
  <r>
    <n v="127"/>
    <d v="2026-05-21T00:00:00"/>
    <n v="2026"/>
    <s v="May"/>
    <s v="Q2"/>
    <x v="3"/>
    <s v="Netherlands"/>
    <s v="Online Store"/>
    <s v="Business"/>
    <s v="Cycling"/>
    <s v="Cycling Pack 12L"/>
    <n v="3"/>
    <n v="100.48"/>
    <n v="0.05"/>
    <n v="50.68"/>
    <n v="286.36799999999999"/>
    <n v="152.04"/>
    <n v="134.328"/>
    <n v="0.46907475695608447"/>
  </r>
  <r>
    <n v="1092"/>
    <d v="2026-05-21T00:00:00"/>
    <n v="2026"/>
    <s v="May"/>
    <s v="Q2"/>
    <x v="3"/>
    <s v="United Kingdom"/>
    <s v="Online Store"/>
    <s v="New"/>
    <s v="Fitness"/>
    <s v="Recovery Roller"/>
    <n v="3"/>
    <n v="36.229999999999997"/>
    <n v="0"/>
    <n v="13.55"/>
    <n v="108.69"/>
    <n v="40.650000000000006"/>
    <n v="68.039999999999992"/>
    <n v="0.62600055202870541"/>
  </r>
  <r>
    <n v="1213"/>
    <d v="2026-05-21T00:00:00"/>
    <n v="2026"/>
    <s v="May"/>
    <s v="Q2"/>
    <x v="2"/>
    <s v="Sweden"/>
    <s v="Marketplace"/>
    <s v="Returning"/>
    <s v="Camping"/>
    <s v="Compact Sleeping Bag"/>
    <n v="3"/>
    <n v="120.61"/>
    <n v="0"/>
    <n v="60.17"/>
    <n v="361.83"/>
    <n v="180.51"/>
    <n v="181.32"/>
    <n v="0.50111931017328581"/>
  </r>
  <r>
    <n v="1849"/>
    <d v="2026-05-21T00:00:00"/>
    <n v="2026"/>
    <s v="May"/>
    <s v="Q2"/>
    <x v="2"/>
    <s v="Denmark"/>
    <s v="Marketplace"/>
    <s v="Returning"/>
    <s v="Travel"/>
    <s v="Packing Cube Set"/>
    <n v="3"/>
    <n v="46.46"/>
    <n v="0"/>
    <n v="18.71"/>
    <n v="139.38"/>
    <n v="56.13"/>
    <n v="83.25"/>
    <n v="0.59728798966853214"/>
  </r>
  <r>
    <n v="2395"/>
    <d v="2026-05-21T00:00:00"/>
    <n v="2026"/>
    <s v="May"/>
    <s v="Q2"/>
    <x v="1"/>
    <s v="Germany"/>
    <s v="Online Store"/>
    <s v="Business"/>
    <s v="Fitness"/>
    <s v="Recovery Roller"/>
    <n v="1"/>
    <n v="36.9"/>
    <n v="0.05"/>
    <n v="13.89"/>
    <n v="35.055"/>
    <n v="13.89"/>
    <n v="21.164999999999999"/>
    <n v="0.60376551133932388"/>
  </r>
  <r>
    <n v="4166"/>
    <d v="2026-05-21T00:00:00"/>
    <n v="2026"/>
    <s v="May"/>
    <s v="Q2"/>
    <x v="2"/>
    <s v="Ireland"/>
    <s v="Online Store"/>
    <s v="New"/>
    <s v="Fitness"/>
    <s v="Resistance Band Set"/>
    <n v="6"/>
    <n v="40.61"/>
    <n v="0.05"/>
    <n v="15.14"/>
    <n v="231.47699999999998"/>
    <n v="90.84"/>
    <n v="140.63699999999997"/>
    <n v="0.607563602431343"/>
  </r>
  <r>
    <n v="1004"/>
    <d v="2026-05-22T00:00:00"/>
    <n v="2026"/>
    <s v="May"/>
    <s v="Q2"/>
    <x v="3"/>
    <s v="France"/>
    <s v="Online Store"/>
    <s v="Business"/>
    <s v="Travel"/>
    <s v="Insulated Bottle"/>
    <n v="2"/>
    <n v="36.86"/>
    <n v="0.05"/>
    <n v="13.85"/>
    <n v="70.033999999999992"/>
    <n v="27.7"/>
    <n v="42.333999999999989"/>
    <n v="0.60447782505640113"/>
  </r>
  <r>
    <n v="1012"/>
    <d v="2026-05-22T00:00:00"/>
    <n v="2026"/>
    <s v="May"/>
    <s v="Q2"/>
    <x v="1"/>
    <s v="Austria"/>
    <s v="Online Store"/>
    <s v="New"/>
    <s v="Hiking"/>
    <s v="Summit Backpack 45L"/>
    <n v="3"/>
    <n v="156.74"/>
    <n v="0"/>
    <n v="79.819999999999993"/>
    <n v="470.22"/>
    <n v="239.45999999999998"/>
    <n v="230.76000000000005"/>
    <n v="0.49074901110118674"/>
  </r>
  <r>
    <n v="2180"/>
    <d v="2026-05-22T00:00:00"/>
    <n v="2026"/>
    <s v="May"/>
    <s v="Q2"/>
    <x v="0"/>
    <s v="Portugal"/>
    <s v="Corporate"/>
    <s v="Returning"/>
    <s v="Cycling"/>
    <s v="Trail Bike Light"/>
    <n v="3"/>
    <n v="51.04"/>
    <n v="0.2"/>
    <n v="22.32"/>
    <n v="122.49600000000001"/>
    <n v="66.960000000000008"/>
    <n v="55.536000000000001"/>
    <n v="0.45336990595611282"/>
  </r>
  <r>
    <n v="3659"/>
    <d v="2026-05-22T00:00:00"/>
    <n v="2026"/>
    <s v="May"/>
    <s v="Q2"/>
    <x v="3"/>
    <s v="France"/>
    <s v="Retail Partners"/>
    <s v="New"/>
    <s v="Hiking"/>
    <s v="Hiking Daypack 20L"/>
    <n v="2"/>
    <n v="93.55"/>
    <n v="0"/>
    <n v="44.31"/>
    <n v="187.1"/>
    <n v="88.62"/>
    <n v="98.47999999999999"/>
    <n v="0.52634954569748793"/>
  </r>
  <r>
    <n v="3775"/>
    <d v="2026-05-22T00:00:00"/>
    <n v="2026"/>
    <s v="May"/>
    <s v="Q2"/>
    <x v="2"/>
    <s v="Sweden"/>
    <s v="Online Store"/>
    <s v="Business"/>
    <s v="Travel"/>
    <s v="Carry-On Duffel"/>
    <n v="1"/>
    <n v="131.74"/>
    <n v="0"/>
    <n v="66.650000000000006"/>
    <n v="131.74"/>
    <n v="66.650000000000006"/>
    <n v="65.09"/>
    <n v="0.49407924700166994"/>
  </r>
  <r>
    <n v="4071"/>
    <d v="2026-05-22T00:00:00"/>
    <n v="2026"/>
    <s v="May"/>
    <s v="Q2"/>
    <x v="3"/>
    <s v="United Kingdom"/>
    <s v="Online Store"/>
    <s v="New"/>
    <s v="Hiking"/>
    <s v="Hiking Daypack 20L"/>
    <n v="5"/>
    <n v="91.79"/>
    <n v="0.05"/>
    <n v="44.48"/>
    <n v="436.0025"/>
    <n v="222.39999999999998"/>
    <n v="213.60250000000002"/>
    <n v="0.48991118170193981"/>
  </r>
  <r>
    <n v="5137"/>
    <d v="2026-05-22T00:00:00"/>
    <n v="2026"/>
    <s v="May"/>
    <s v="Q2"/>
    <x v="3"/>
    <s v="France"/>
    <s v="Online Store"/>
    <s v="Business"/>
    <s v="Hiking"/>
    <s v="Summit Backpack 45L"/>
    <n v="4"/>
    <n v="155.4"/>
    <n v="0.05"/>
    <n v="77.31"/>
    <n v="590.52"/>
    <n v="309.24"/>
    <n v="281.27999999999997"/>
    <n v="0.47632595001016048"/>
  </r>
  <r>
    <n v="133"/>
    <d v="2026-05-23T00:00:00"/>
    <n v="2026"/>
    <s v="May"/>
    <s v="Q2"/>
    <x v="1"/>
    <s v="Czechia"/>
    <s v="Online Store"/>
    <s v="New"/>
    <s v="Travel"/>
    <s v="Insulated Bottle"/>
    <n v="1"/>
    <n v="36.57"/>
    <n v="0.05"/>
    <n v="13.33"/>
    <n v="34.741500000000002"/>
    <n v="13.33"/>
    <n v="21.411500000000004"/>
    <n v="0.61630902522919284"/>
  </r>
  <r>
    <n v="1385"/>
    <d v="2026-05-23T00:00:00"/>
    <n v="2026"/>
    <s v="May"/>
    <s v="Q2"/>
    <x v="2"/>
    <s v="Norway"/>
    <s v="Online Store"/>
    <s v="New"/>
    <s v="Cycling"/>
    <s v="Compact Repair Kit"/>
    <n v="2"/>
    <n v="41.19"/>
    <n v="0"/>
    <n v="17.190000000000001"/>
    <n v="82.38"/>
    <n v="34.380000000000003"/>
    <n v="47.999999999999993"/>
    <n v="0.58266569555717407"/>
  </r>
  <r>
    <n v="1597"/>
    <d v="2026-05-23T00:00:00"/>
    <n v="2026"/>
    <s v="May"/>
    <s v="Q2"/>
    <x v="3"/>
    <s v="United Kingdom"/>
    <s v="Online Store"/>
    <s v="Returning"/>
    <s v="Travel"/>
    <s v="Carry-On Duffel"/>
    <n v="1"/>
    <n v="136.66999999999999"/>
    <n v="0.05"/>
    <n v="67.099999999999994"/>
    <n v="129.83649999999997"/>
    <n v="67.099999999999994"/>
    <n v="62.736499999999978"/>
    <n v="0.48319617364916639"/>
  </r>
  <r>
    <n v="2273"/>
    <d v="2026-05-23T00:00:00"/>
    <n v="2026"/>
    <s v="May"/>
    <s v="Q2"/>
    <x v="2"/>
    <s v="Sweden"/>
    <s v="Retail Partners"/>
    <s v="New"/>
    <s v="Fitness"/>
    <s v="Recovery Roller"/>
    <n v="2"/>
    <n v="35.700000000000003"/>
    <n v="0"/>
    <n v="13.52"/>
    <n v="71.400000000000006"/>
    <n v="27.04"/>
    <n v="44.360000000000007"/>
    <n v="0.62128851540616248"/>
  </r>
  <r>
    <n v="2931"/>
    <d v="2026-05-23T00:00:00"/>
    <n v="2026"/>
    <s v="May"/>
    <s v="Q2"/>
    <x v="0"/>
    <s v="Spain"/>
    <s v="Online Store"/>
    <s v="Returning"/>
    <s v="Cycling"/>
    <s v="Cycling Pack 12L"/>
    <n v="1"/>
    <n v="100.87"/>
    <n v="0"/>
    <n v="50.4"/>
    <n v="100.87"/>
    <n v="50.4"/>
    <n v="50.470000000000006"/>
    <n v="0.5003469812630118"/>
  </r>
  <r>
    <n v="4143"/>
    <d v="2026-05-23T00:00:00"/>
    <n v="2026"/>
    <s v="May"/>
    <s v="Q2"/>
    <x v="2"/>
    <s v="Norway"/>
    <s v="Retail Partners"/>
    <s v="Returning"/>
    <s v="Travel"/>
    <s v="Carry-On Duffel"/>
    <n v="1"/>
    <n v="130.80000000000001"/>
    <n v="0"/>
    <n v="68.7"/>
    <n v="130.80000000000001"/>
    <n v="68.7"/>
    <n v="62.100000000000009"/>
    <n v="0.4747706422018349"/>
  </r>
  <r>
    <n v="4504"/>
    <d v="2026-05-23T00:00:00"/>
    <n v="2026"/>
    <s v="May"/>
    <s v="Q2"/>
    <x v="0"/>
    <s v="Portugal"/>
    <s v="Marketplace"/>
    <s v="Returning"/>
    <s v="Hiking"/>
    <s v="Summit Backpack 45L"/>
    <n v="1"/>
    <n v="153.88999999999999"/>
    <n v="0"/>
    <n v="79.64"/>
    <n v="153.88999999999999"/>
    <n v="79.64"/>
    <n v="74.249999999999986"/>
    <n v="0.4824874910650464"/>
  </r>
  <r>
    <n v="656"/>
    <d v="2026-05-24T00:00:00"/>
    <n v="2026"/>
    <s v="May"/>
    <s v="Q2"/>
    <x v="3"/>
    <s v="Netherlands"/>
    <s v="Online Store"/>
    <s v="New"/>
    <s v="Camping"/>
    <s v="Compact Sleeping Bag"/>
    <n v="1"/>
    <n v="122.51"/>
    <n v="0.15"/>
    <n v="62.2"/>
    <n v="104.1335"/>
    <n v="62.2"/>
    <n v="41.933499999999995"/>
    <n v="0.40268981643755369"/>
  </r>
  <r>
    <n v="979"/>
    <d v="2026-05-24T00:00:00"/>
    <n v="2026"/>
    <s v="May"/>
    <s v="Q2"/>
    <x v="3"/>
    <s v="Belgium"/>
    <s v="Corporate"/>
    <s v="Returning"/>
    <s v="Cycling"/>
    <s v="Commuter Helmet"/>
    <n v="8"/>
    <n v="79.94"/>
    <n v="0.15"/>
    <n v="41.65"/>
    <n v="543.59199999999998"/>
    <n v="333.2"/>
    <n v="210.392"/>
    <n v="0.38704028021015763"/>
  </r>
  <r>
    <n v="1510"/>
    <d v="2026-05-24T00:00:00"/>
    <n v="2026"/>
    <s v="May"/>
    <s v="Q2"/>
    <x v="3"/>
    <s v="Netherlands"/>
    <s v="Online Store"/>
    <s v="New"/>
    <s v="Cycling"/>
    <s v="Trail Bike Light"/>
    <n v="2"/>
    <n v="50.78"/>
    <n v="0.05"/>
    <n v="23.03"/>
    <n v="96.481999999999999"/>
    <n v="46.06"/>
    <n v="50.421999999999997"/>
    <n v="0.52260525279326708"/>
  </r>
  <r>
    <n v="1959"/>
    <d v="2026-05-24T00:00:00"/>
    <n v="2026"/>
    <s v="May"/>
    <s v="Q2"/>
    <x v="0"/>
    <s v="Italy"/>
    <s v="Marketplace"/>
    <s v="Business"/>
    <s v="Cycling"/>
    <s v="Commuter Helmet"/>
    <n v="2"/>
    <n v="80.59"/>
    <n v="0.05"/>
    <n v="41.44"/>
    <n v="153.12100000000001"/>
    <n v="82.88"/>
    <n v="70.241000000000014"/>
    <n v="0.45872871781140412"/>
  </r>
  <r>
    <n v="2089"/>
    <d v="2026-05-24T00:00:00"/>
    <n v="2026"/>
    <s v="May"/>
    <s v="Q2"/>
    <x v="0"/>
    <s v="Italy"/>
    <s v="Marketplace"/>
    <s v="New"/>
    <s v="Fitness"/>
    <s v="Recovery Roller"/>
    <n v="3"/>
    <n v="35.75"/>
    <n v="0.15"/>
    <n v="13.54"/>
    <n v="91.162499999999994"/>
    <n v="40.619999999999997"/>
    <n v="50.542499999999997"/>
    <n v="0.55442204853969557"/>
  </r>
  <r>
    <n v="2446"/>
    <d v="2026-05-24T00:00:00"/>
    <n v="2026"/>
    <s v="May"/>
    <s v="Q2"/>
    <x v="1"/>
    <s v="Germany"/>
    <s v="Online Store"/>
    <s v="New"/>
    <s v="Camping"/>
    <s v="Trail Tent 2P"/>
    <n v="5"/>
    <n v="195.78"/>
    <n v="0.1"/>
    <n v="101.98"/>
    <n v="881.01"/>
    <n v="509.90000000000003"/>
    <n v="371.10999999999996"/>
    <n v="0.4212324491208953"/>
  </r>
  <r>
    <n v="2847"/>
    <d v="2026-05-24T00:00:00"/>
    <n v="2026"/>
    <s v="May"/>
    <s v="Q2"/>
    <x v="3"/>
    <s v="France"/>
    <s v="Online Store"/>
    <s v="Returning"/>
    <s v="Camping"/>
    <s v="Compact Sleeping Bag"/>
    <n v="2"/>
    <n v="125.95"/>
    <n v="0.05"/>
    <n v="61.74"/>
    <n v="239.30500000000001"/>
    <n v="123.48"/>
    <n v="115.825"/>
    <n v="0.48400576669940032"/>
  </r>
  <r>
    <n v="3454"/>
    <d v="2026-05-24T00:00:00"/>
    <n v="2026"/>
    <s v="May"/>
    <s v="Q2"/>
    <x v="3"/>
    <s v="Netherlands"/>
    <s v="Online Store"/>
    <s v="New"/>
    <s v="Fitness"/>
    <s v="Resistance Band Set"/>
    <n v="2"/>
    <n v="41.32"/>
    <n v="0"/>
    <n v="14.91"/>
    <n v="82.64"/>
    <n v="29.82"/>
    <n v="52.82"/>
    <n v="0.63915779283639884"/>
  </r>
  <r>
    <n v="4472"/>
    <d v="2026-05-24T00:00:00"/>
    <n v="2026"/>
    <s v="May"/>
    <s v="Q2"/>
    <x v="3"/>
    <s v="United Kingdom"/>
    <s v="Marketplace"/>
    <s v="New"/>
    <s v="Hiking"/>
    <s v="Trail Boots"/>
    <n v="2"/>
    <n v="144.01"/>
    <n v="0"/>
    <n v="79.37"/>
    <n v="288.02"/>
    <n v="158.74"/>
    <n v="129.27999999999997"/>
    <n v="0.44885771821401282"/>
  </r>
  <r>
    <n v="4852"/>
    <d v="2026-05-24T00:00:00"/>
    <n v="2026"/>
    <s v="May"/>
    <s v="Q2"/>
    <x v="0"/>
    <s v="Italy"/>
    <s v="Online Store"/>
    <s v="Business"/>
    <s v="Cycling"/>
    <s v="Trail Bike Light"/>
    <n v="2"/>
    <n v="51.17"/>
    <n v="0.05"/>
    <n v="21.97"/>
    <n v="97.222999999999999"/>
    <n v="43.94"/>
    <n v="53.283000000000001"/>
    <n v="0.54804932989107513"/>
  </r>
  <r>
    <n v="4959"/>
    <d v="2026-05-24T00:00:00"/>
    <n v="2026"/>
    <s v="May"/>
    <s v="Q2"/>
    <x v="0"/>
    <s v="Spain"/>
    <s v="Corporate"/>
    <s v="Business"/>
    <s v="Camping"/>
    <s v="Portable Camp Stove"/>
    <n v="6"/>
    <n v="83.58"/>
    <n v="0.2"/>
    <n v="40.5"/>
    <n v="401.18400000000003"/>
    <n v="243"/>
    <n v="158.18400000000003"/>
    <n v="0.39429289303661169"/>
  </r>
  <r>
    <n v="5056"/>
    <d v="2026-05-24T00:00:00"/>
    <n v="2026"/>
    <s v="May"/>
    <s v="Q2"/>
    <x v="2"/>
    <s v="Norway"/>
    <s v="Marketplace"/>
    <s v="Returning"/>
    <s v="Camping"/>
    <s v="Portable Camp Stove"/>
    <n v="2"/>
    <n v="80.010000000000005"/>
    <n v="0"/>
    <n v="38.54"/>
    <n v="160.02000000000001"/>
    <n v="77.08"/>
    <n v="82.940000000000012"/>
    <n v="0.51831021122359711"/>
  </r>
  <r>
    <n v="1152"/>
    <d v="2026-05-25T00:00:00"/>
    <n v="2026"/>
    <s v="May"/>
    <s v="Q2"/>
    <x v="3"/>
    <s v="Netherlands"/>
    <s v="Online Store"/>
    <s v="New"/>
    <s v="Hiking"/>
    <s v="Hiking Daypack 20L"/>
    <n v="2"/>
    <n v="94.4"/>
    <n v="0"/>
    <n v="46.39"/>
    <n v="188.8"/>
    <n v="92.78"/>
    <n v="96.02000000000001"/>
    <n v="0.50858050847457625"/>
  </r>
  <r>
    <n v="3919"/>
    <d v="2026-05-25T00:00:00"/>
    <n v="2026"/>
    <s v="May"/>
    <s v="Q2"/>
    <x v="2"/>
    <s v="Sweden"/>
    <s v="Retail Partners"/>
    <s v="Business"/>
    <s v="Hiking"/>
    <s v="Summit Backpack 45L"/>
    <n v="6"/>
    <n v="157.33000000000001"/>
    <n v="0"/>
    <n v="78.849999999999994"/>
    <n v="943.98"/>
    <n v="473.09999999999997"/>
    <n v="470.88000000000005"/>
    <n v="0.4988241276298227"/>
  </r>
  <r>
    <n v="4202"/>
    <d v="2026-05-25T00:00:00"/>
    <n v="2026"/>
    <s v="May"/>
    <s v="Q2"/>
    <x v="2"/>
    <s v="Ireland"/>
    <s v="Online Store"/>
    <s v="New"/>
    <s v="Camping"/>
    <s v="Compact Sleeping Bag"/>
    <n v="1"/>
    <n v="125.44"/>
    <n v="0"/>
    <n v="59.92"/>
    <n v="125.44"/>
    <n v="59.92"/>
    <n v="65.52"/>
    <n v="0.5223214285714286"/>
  </r>
  <r>
    <n v="4274"/>
    <d v="2026-05-25T00:00:00"/>
    <n v="2026"/>
    <s v="May"/>
    <s v="Q2"/>
    <x v="1"/>
    <s v="Germany"/>
    <s v="Marketplace"/>
    <s v="Returning"/>
    <s v="Fitness"/>
    <s v="Recovery Roller"/>
    <n v="2"/>
    <n v="36.18"/>
    <n v="0"/>
    <n v="13.71"/>
    <n v="72.36"/>
    <n v="27.42"/>
    <n v="44.94"/>
    <n v="0.62106135986733002"/>
  </r>
  <r>
    <n v="4364"/>
    <d v="2026-05-25T00:00:00"/>
    <n v="2026"/>
    <s v="May"/>
    <s v="Q2"/>
    <x v="0"/>
    <s v="Italy"/>
    <s v="Retail Partners"/>
    <s v="Returning"/>
    <s v="Fitness"/>
    <s v="Resistance Band Set"/>
    <n v="1"/>
    <n v="41"/>
    <n v="0.05"/>
    <n v="14.51"/>
    <n v="38.949999999999996"/>
    <n v="14.51"/>
    <n v="24.439999999999998"/>
    <n v="0.62747111681643131"/>
  </r>
  <r>
    <n v="4896"/>
    <d v="2026-05-25T00:00:00"/>
    <n v="2026"/>
    <s v="May"/>
    <s v="Q2"/>
    <x v="2"/>
    <s v="Denmark"/>
    <s v="Online Store"/>
    <s v="Returning"/>
    <s v="Hiking"/>
    <s v="Trekking Poles"/>
    <n v="1"/>
    <n v="72.33"/>
    <n v="0.1"/>
    <n v="32.61"/>
    <n v="65.096999999999994"/>
    <n v="32.61"/>
    <n v="32.486999999999995"/>
    <n v="0.49905525600258072"/>
  </r>
  <r>
    <n v="5109"/>
    <d v="2026-05-25T00:00:00"/>
    <n v="2026"/>
    <s v="May"/>
    <s v="Q2"/>
    <x v="3"/>
    <s v="Belgium"/>
    <s v="Online Store"/>
    <s v="Business"/>
    <s v="Camping"/>
    <s v="Compact Sleeping Bag"/>
    <n v="2"/>
    <n v="125.42"/>
    <n v="0"/>
    <n v="62.28"/>
    <n v="250.84"/>
    <n v="124.56"/>
    <n v="126.28"/>
    <n v="0.50342848030617127"/>
  </r>
  <r>
    <n v="289"/>
    <d v="2026-05-26T00:00:00"/>
    <n v="2026"/>
    <s v="May"/>
    <s v="Q2"/>
    <x v="0"/>
    <s v="Italy"/>
    <s v="Online Store"/>
    <s v="Business"/>
    <s v="Cycling"/>
    <s v="Compact Repair Kit"/>
    <n v="2"/>
    <n v="41.29"/>
    <n v="0.15"/>
    <n v="16.43"/>
    <n v="70.192999999999998"/>
    <n v="32.86"/>
    <n v="37.332999999999998"/>
    <n v="0.531862151496588"/>
  </r>
  <r>
    <n v="4092"/>
    <d v="2026-05-26T00:00:00"/>
    <n v="2026"/>
    <s v="May"/>
    <s v="Q2"/>
    <x v="3"/>
    <s v="United Kingdom"/>
    <s v="Corporate"/>
    <s v="Business"/>
    <s v="Travel"/>
    <s v="Carry-On Duffel"/>
    <n v="8"/>
    <n v="131.4"/>
    <n v="0.05"/>
    <n v="66.489999999999995"/>
    <n v="998.64"/>
    <n v="531.91999999999996"/>
    <n v="466.72"/>
    <n v="0.46735560362092449"/>
  </r>
  <r>
    <n v="4727"/>
    <d v="2026-05-26T00:00:00"/>
    <n v="2026"/>
    <s v="May"/>
    <s v="Q2"/>
    <x v="2"/>
    <s v="Norway"/>
    <s v="Online Store"/>
    <s v="New"/>
    <s v="Hiking"/>
    <s v="Trail Boots"/>
    <n v="4"/>
    <n v="140.66999999999999"/>
    <n v="0"/>
    <n v="80.72"/>
    <n v="562.67999999999995"/>
    <n v="322.88"/>
    <n v="239.79999999999995"/>
    <n v="0.42617473519584842"/>
  </r>
  <r>
    <n v="4753"/>
    <d v="2026-05-26T00:00:00"/>
    <n v="2026"/>
    <s v="May"/>
    <s v="Q2"/>
    <x v="3"/>
    <s v="United Kingdom"/>
    <s v="Online Store"/>
    <s v="Returning"/>
    <s v="Fitness"/>
    <s v="Recovery Roller"/>
    <n v="1"/>
    <n v="36.659999999999997"/>
    <n v="0.05"/>
    <n v="13.51"/>
    <n v="34.826999999999998"/>
    <n v="13.51"/>
    <n v="21.317"/>
    <n v="0.61208257960777557"/>
  </r>
  <r>
    <n v="942"/>
    <d v="2026-05-27T00:00:00"/>
    <n v="2026"/>
    <s v="May"/>
    <s v="Q2"/>
    <x v="3"/>
    <s v="Belgium"/>
    <s v="Online Store"/>
    <s v="Returning"/>
    <s v="Travel"/>
    <s v="Packing Cube Set"/>
    <n v="1"/>
    <n v="46.28"/>
    <n v="0.05"/>
    <n v="17.95"/>
    <n v="43.966000000000001"/>
    <n v="17.95"/>
    <n v="26.016000000000002"/>
    <n v="0.591729973161079"/>
  </r>
  <r>
    <n v="1755"/>
    <d v="2026-05-27T00:00:00"/>
    <n v="2026"/>
    <s v="May"/>
    <s v="Q2"/>
    <x v="3"/>
    <s v="France"/>
    <s v="Marketplace"/>
    <s v="Returning"/>
    <s v="Hiking"/>
    <s v="Hiking Daypack 20L"/>
    <n v="2"/>
    <n v="92.12"/>
    <n v="0"/>
    <n v="46.64"/>
    <n v="184.24"/>
    <n v="93.28"/>
    <n v="90.960000000000008"/>
    <n v="0.49370386452453324"/>
  </r>
  <r>
    <n v="3073"/>
    <d v="2026-05-27T00:00:00"/>
    <n v="2026"/>
    <s v="May"/>
    <s v="Q2"/>
    <x v="3"/>
    <s v="France"/>
    <s v="Online Store"/>
    <s v="Returning"/>
    <s v="Fitness"/>
    <s v="Resistance Band Set"/>
    <n v="3"/>
    <n v="39.549999999999997"/>
    <n v="0"/>
    <n v="14.87"/>
    <n v="118.64999999999999"/>
    <n v="44.61"/>
    <n v="74.039999999999992"/>
    <n v="0.6240202275600506"/>
  </r>
  <r>
    <n v="4230"/>
    <d v="2026-05-27T00:00:00"/>
    <n v="2026"/>
    <s v="May"/>
    <s v="Q2"/>
    <x v="0"/>
    <s v="Spain"/>
    <s v="Retail Partners"/>
    <s v="New"/>
    <s v="Cycling"/>
    <s v="Commuter Helmet"/>
    <n v="1"/>
    <n v="83.3"/>
    <n v="0"/>
    <n v="41.93"/>
    <n v="83.3"/>
    <n v="41.93"/>
    <n v="41.37"/>
    <n v="0.49663865546218489"/>
  </r>
  <r>
    <n v="644"/>
    <d v="2026-05-28T00:00:00"/>
    <n v="2026"/>
    <s v="May"/>
    <s v="Q2"/>
    <x v="3"/>
    <s v="France"/>
    <s v="Retail Partners"/>
    <s v="New"/>
    <s v="Hiking"/>
    <s v="Hiking Daypack 20L"/>
    <n v="2"/>
    <n v="93.84"/>
    <n v="0"/>
    <n v="44.72"/>
    <n v="187.68"/>
    <n v="89.44"/>
    <n v="98.240000000000009"/>
    <n v="0.52344416027280483"/>
  </r>
  <r>
    <n v="1122"/>
    <d v="2026-05-28T00:00:00"/>
    <n v="2026"/>
    <s v="May"/>
    <s v="Q2"/>
    <x v="2"/>
    <s v="Norway"/>
    <s v="Online Store"/>
    <s v="Returning"/>
    <s v="Cycling"/>
    <s v="Trail Bike Light"/>
    <n v="2"/>
    <n v="51.25"/>
    <n v="0"/>
    <n v="22.57"/>
    <n v="102.5"/>
    <n v="45.14"/>
    <n v="57.36"/>
    <n v="0.55960975609756092"/>
  </r>
  <r>
    <n v="2019"/>
    <d v="2026-05-28T00:00:00"/>
    <n v="2026"/>
    <s v="May"/>
    <s v="Q2"/>
    <x v="3"/>
    <s v="France"/>
    <s v="Corporate"/>
    <s v="Business"/>
    <s v="Cycling"/>
    <s v="Commuter Helmet"/>
    <n v="8"/>
    <n v="80.13"/>
    <n v="0.1"/>
    <n v="43.8"/>
    <n v="576.93600000000004"/>
    <n v="350.4"/>
    <n v="226.53600000000006"/>
    <n v="0.39265360455925796"/>
  </r>
  <r>
    <n v="2432"/>
    <d v="2026-05-28T00:00:00"/>
    <n v="2026"/>
    <s v="May"/>
    <s v="Q2"/>
    <x v="1"/>
    <s v="Germany"/>
    <s v="Online Store"/>
    <s v="Returning"/>
    <s v="Fitness"/>
    <s v="Resistance Band Set"/>
    <n v="1"/>
    <n v="41.13"/>
    <n v="0"/>
    <n v="14.8"/>
    <n v="41.13"/>
    <n v="14.8"/>
    <n v="26.330000000000002"/>
    <n v="0.64016532944322879"/>
  </r>
  <r>
    <n v="2989"/>
    <d v="2026-05-28T00:00:00"/>
    <n v="2026"/>
    <s v="May"/>
    <s v="Q2"/>
    <x v="3"/>
    <s v="France"/>
    <s v="Online Store"/>
    <s v="Returning"/>
    <s v="Camping"/>
    <s v="Portable Camp Stove"/>
    <n v="1"/>
    <n v="81.28"/>
    <n v="0.15"/>
    <n v="39.020000000000003"/>
    <n v="69.087999999999994"/>
    <n v="39.020000000000003"/>
    <n v="30.067999999999991"/>
    <n v="0.43521306160259371"/>
  </r>
  <r>
    <n v="3019"/>
    <d v="2026-05-28T00:00:00"/>
    <n v="2026"/>
    <s v="May"/>
    <s v="Q2"/>
    <x v="2"/>
    <s v="Ireland"/>
    <s v="Online Store"/>
    <s v="Business"/>
    <s v="Travel"/>
    <s v="Packing Cube Set"/>
    <n v="1"/>
    <n v="46.19"/>
    <n v="0"/>
    <n v="18.329999999999998"/>
    <n v="46.19"/>
    <n v="18.329999999999998"/>
    <n v="27.86"/>
    <n v="0.60316085732842606"/>
  </r>
  <r>
    <n v="3798"/>
    <d v="2026-05-28T00:00:00"/>
    <n v="2026"/>
    <s v="May"/>
    <s v="Q2"/>
    <x v="3"/>
    <s v="United Kingdom"/>
    <s v="Online Store"/>
    <s v="Returning"/>
    <s v="Hiking"/>
    <s v="Summit Backpack 45L"/>
    <n v="3"/>
    <n v="156.58000000000001"/>
    <n v="0"/>
    <n v="79.099999999999994"/>
    <n v="469.74"/>
    <n v="237.29999999999998"/>
    <n v="232.44000000000003"/>
    <n v="0.49482692553327379"/>
  </r>
  <r>
    <n v="3862"/>
    <d v="2026-05-28T00:00:00"/>
    <n v="2026"/>
    <s v="May"/>
    <s v="Q2"/>
    <x v="3"/>
    <s v="France"/>
    <s v="Marketplace"/>
    <s v="New"/>
    <s v="Fitness"/>
    <s v="Weighted Vest"/>
    <n v="1"/>
    <n v="123.91"/>
    <n v="0"/>
    <n v="68.89"/>
    <n v="123.91"/>
    <n v="68.89"/>
    <n v="55.019999999999996"/>
    <n v="0.44403195867968687"/>
  </r>
  <r>
    <n v="4281"/>
    <d v="2026-05-28T00:00:00"/>
    <n v="2026"/>
    <s v="May"/>
    <s v="Q2"/>
    <x v="2"/>
    <s v="Sweden"/>
    <s v="Marketplace"/>
    <s v="New"/>
    <s v="Cycling"/>
    <s v="Trail Bike Light"/>
    <n v="1"/>
    <n v="50.64"/>
    <n v="0"/>
    <n v="22.97"/>
    <n v="50.64"/>
    <n v="22.97"/>
    <n v="27.67"/>
    <n v="0.54640600315955767"/>
  </r>
  <r>
    <n v="191"/>
    <d v="2026-05-29T00:00:00"/>
    <n v="2026"/>
    <s v="May"/>
    <s v="Q2"/>
    <x v="2"/>
    <s v="Denmark"/>
    <s v="Online Store"/>
    <s v="Returning"/>
    <s v="Hiking"/>
    <s v="Trekking Poles"/>
    <n v="2"/>
    <n v="70.48"/>
    <n v="0.1"/>
    <n v="33.229999999999997"/>
    <n v="126.864"/>
    <n v="66.459999999999994"/>
    <n v="60.404000000000011"/>
    <n v="0.47613192079707412"/>
  </r>
  <r>
    <n v="1039"/>
    <d v="2026-05-29T00:00:00"/>
    <n v="2026"/>
    <s v="May"/>
    <s v="Q2"/>
    <x v="1"/>
    <s v="Switzerland"/>
    <s v="Marketplace"/>
    <s v="New"/>
    <s v="Cycling"/>
    <s v="Compact Repair Kit"/>
    <n v="1"/>
    <n v="41.27"/>
    <n v="0.05"/>
    <n v="17.149999999999999"/>
    <n v="39.206499999999998"/>
    <n v="17.149999999999999"/>
    <n v="22.0565"/>
    <n v="0.56257253261576523"/>
  </r>
  <r>
    <n v="2641"/>
    <d v="2026-05-29T00:00:00"/>
    <n v="2026"/>
    <s v="May"/>
    <s v="Q2"/>
    <x v="0"/>
    <s v="Italy"/>
    <s v="Marketplace"/>
    <s v="Returning"/>
    <s v="Fitness"/>
    <s v="Recovery Roller"/>
    <n v="2"/>
    <n v="36.9"/>
    <n v="0"/>
    <n v="14.07"/>
    <n v="73.8"/>
    <n v="28.14"/>
    <n v="45.66"/>
    <n v="0.61869918699186988"/>
  </r>
  <r>
    <n v="3058"/>
    <d v="2026-05-29T00:00:00"/>
    <n v="2026"/>
    <s v="May"/>
    <s v="Q2"/>
    <x v="1"/>
    <s v="Switzerland"/>
    <s v="Online Store"/>
    <s v="Returning"/>
    <s v="Camping"/>
    <s v="Trail Tent 2P"/>
    <n v="1"/>
    <n v="196.91"/>
    <n v="0"/>
    <n v="106.31"/>
    <n v="196.91"/>
    <n v="106.31"/>
    <n v="90.6"/>
    <n v="0.46010867909197095"/>
  </r>
  <r>
    <n v="3110"/>
    <d v="2026-05-29T00:00:00"/>
    <n v="2026"/>
    <s v="May"/>
    <s v="Q2"/>
    <x v="1"/>
    <s v="Austria"/>
    <s v="Retail Partners"/>
    <s v="Business"/>
    <s v="Fitness"/>
    <s v="Recovery Roller"/>
    <n v="3"/>
    <n v="35.79"/>
    <n v="0"/>
    <n v="13.67"/>
    <n v="107.37"/>
    <n v="41.01"/>
    <n v="66.360000000000014"/>
    <n v="0.61804973456272716"/>
  </r>
  <r>
    <n v="3981"/>
    <d v="2026-05-29T00:00:00"/>
    <n v="2026"/>
    <s v="May"/>
    <s v="Q2"/>
    <x v="3"/>
    <s v="France"/>
    <s v="Online Store"/>
    <s v="New"/>
    <s v="Cycling"/>
    <s v="Commuter Helmet"/>
    <n v="2"/>
    <n v="82.22"/>
    <n v="0.05"/>
    <n v="42.35"/>
    <n v="156.21799999999999"/>
    <n v="84.7"/>
    <n v="71.517999999999986"/>
    <n v="0.45780895927485943"/>
  </r>
  <r>
    <n v="4663"/>
    <d v="2026-05-29T00:00:00"/>
    <n v="2026"/>
    <s v="May"/>
    <s v="Q2"/>
    <x v="2"/>
    <s v="Denmark"/>
    <s v="Online Store"/>
    <s v="New"/>
    <s v="Cycling"/>
    <s v="Compact Repair Kit"/>
    <n v="1"/>
    <n v="40.57"/>
    <n v="0"/>
    <n v="16.809999999999999"/>
    <n v="40.57"/>
    <n v="16.809999999999999"/>
    <n v="23.76"/>
    <n v="0.58565442445156524"/>
  </r>
  <r>
    <n v="5021"/>
    <d v="2026-05-29T00:00:00"/>
    <n v="2026"/>
    <s v="May"/>
    <s v="Q2"/>
    <x v="2"/>
    <s v="Finland"/>
    <s v="Retail Partners"/>
    <s v="Returning"/>
    <s v="Camping"/>
    <s v="Trail Tent 2P"/>
    <n v="1"/>
    <n v="191.62"/>
    <n v="0.05"/>
    <n v="106.15"/>
    <n v="182.03899999999999"/>
    <n v="106.15"/>
    <n v="75.888999999999982"/>
    <n v="0.41688319535923613"/>
  </r>
  <r>
    <n v="5107"/>
    <d v="2026-05-29T00:00:00"/>
    <n v="2026"/>
    <s v="May"/>
    <s v="Q2"/>
    <x v="1"/>
    <s v="Austria"/>
    <s v="Marketplace"/>
    <s v="Returning"/>
    <s v="Hiking"/>
    <s v="Summit Backpack 45L"/>
    <n v="1"/>
    <n v="154.07"/>
    <n v="0.05"/>
    <n v="78.400000000000006"/>
    <n v="146.36649999999997"/>
    <n v="78.400000000000006"/>
    <n v="67.966499999999968"/>
    <n v="0.46435830603314271"/>
  </r>
  <r>
    <n v="454"/>
    <d v="2026-05-30T00:00:00"/>
    <n v="2026"/>
    <s v="May"/>
    <s v="Q2"/>
    <x v="2"/>
    <s v="Finland"/>
    <s v="Marketplace"/>
    <s v="Returning"/>
    <s v="Camping"/>
    <s v="Compact Sleeping Bag"/>
    <n v="1"/>
    <n v="120.8"/>
    <n v="0"/>
    <n v="61.4"/>
    <n v="120.8"/>
    <n v="61.4"/>
    <n v="59.4"/>
    <n v="0.49172185430463577"/>
  </r>
  <r>
    <n v="873"/>
    <d v="2026-05-30T00:00:00"/>
    <n v="2026"/>
    <s v="May"/>
    <s v="Q2"/>
    <x v="2"/>
    <s v="Finland"/>
    <s v="Online Store"/>
    <s v="Business"/>
    <s v="Cycling"/>
    <s v="Compact Repair Kit"/>
    <n v="1"/>
    <n v="40.15"/>
    <n v="0"/>
    <n v="16.82"/>
    <n v="40.15"/>
    <n v="16.82"/>
    <n v="23.33"/>
    <n v="0.58107098381070976"/>
  </r>
  <r>
    <n v="1116"/>
    <d v="2026-05-30T00:00:00"/>
    <n v="2026"/>
    <s v="May"/>
    <s v="Q2"/>
    <x v="1"/>
    <s v="Germany"/>
    <s v="Corporate"/>
    <s v="Business"/>
    <s v="Travel"/>
    <s v="Carry-On Duffel"/>
    <n v="5"/>
    <n v="134.4"/>
    <n v="0.15"/>
    <n v="67.709999999999994"/>
    <n v="571.19999999999993"/>
    <n v="338.54999999999995"/>
    <n v="232.64999999999998"/>
    <n v="0.40730042016806722"/>
  </r>
  <r>
    <n v="1206"/>
    <d v="2026-05-30T00:00:00"/>
    <n v="2026"/>
    <s v="May"/>
    <s v="Q2"/>
    <x v="3"/>
    <s v="France"/>
    <s v="Online Store"/>
    <s v="Returning"/>
    <s v="Travel"/>
    <s v="Insulated Bottle"/>
    <n v="2"/>
    <n v="37.130000000000003"/>
    <n v="0.05"/>
    <n v="13.44"/>
    <n v="70.546999999999997"/>
    <n v="26.88"/>
    <n v="43.667000000000002"/>
    <n v="0.6189774193091131"/>
  </r>
  <r>
    <n v="1576"/>
    <d v="2026-05-30T00:00:00"/>
    <n v="2026"/>
    <s v="May"/>
    <s v="Q2"/>
    <x v="1"/>
    <s v="Czechia"/>
    <s v="Online Store"/>
    <s v="Business"/>
    <s v="Camping"/>
    <s v="Compact Sleeping Bag"/>
    <n v="6"/>
    <n v="123.82"/>
    <n v="0"/>
    <n v="61.91"/>
    <n v="742.92"/>
    <n v="371.46"/>
    <n v="371.46"/>
    <n v="0.5"/>
  </r>
  <r>
    <n v="2634"/>
    <d v="2026-05-30T00:00:00"/>
    <n v="2026"/>
    <s v="May"/>
    <s v="Q2"/>
    <x v="2"/>
    <s v="Norway"/>
    <s v="Marketplace"/>
    <s v="Returning"/>
    <s v="Travel"/>
    <s v="Insulated Bottle"/>
    <n v="2"/>
    <n v="36.94"/>
    <n v="0.05"/>
    <n v="13.82"/>
    <n v="70.185999999999993"/>
    <n v="27.64"/>
    <n v="42.545999999999992"/>
    <n v="0.60618926851508848"/>
  </r>
  <r>
    <n v="2649"/>
    <d v="2026-05-30T00:00:00"/>
    <n v="2026"/>
    <s v="May"/>
    <s v="Q2"/>
    <x v="0"/>
    <s v="Spain"/>
    <s v="Online Store"/>
    <s v="New"/>
    <s v="Camping"/>
    <s v="Trail Tent 2P"/>
    <n v="3"/>
    <n v="199.17"/>
    <n v="0.05"/>
    <n v="105.24"/>
    <n v="567.6345"/>
    <n v="315.71999999999997"/>
    <n v="251.91450000000003"/>
    <n v="0.4437970207941907"/>
  </r>
  <r>
    <n v="2774"/>
    <d v="2026-05-30T00:00:00"/>
    <n v="2026"/>
    <s v="May"/>
    <s v="Q2"/>
    <x v="0"/>
    <s v="Portugal"/>
    <s v="Online Store"/>
    <s v="Returning"/>
    <s v="Camping"/>
    <s v="Portable Camp Stove"/>
    <n v="3"/>
    <n v="83.17"/>
    <n v="0"/>
    <n v="40.520000000000003"/>
    <n v="249.51"/>
    <n v="121.56"/>
    <n v="127.94999999999999"/>
    <n v="0.51280509799206442"/>
  </r>
  <r>
    <n v="3037"/>
    <d v="2026-05-30T00:00:00"/>
    <n v="2026"/>
    <s v="May"/>
    <s v="Q2"/>
    <x v="1"/>
    <s v="Austria"/>
    <s v="Online Store"/>
    <s v="Business"/>
    <s v="Travel"/>
    <s v="Packing Cube Set"/>
    <n v="1"/>
    <n v="45.8"/>
    <n v="0.05"/>
    <n v="17.88"/>
    <n v="43.51"/>
    <n v="17.88"/>
    <n v="25.63"/>
    <n v="0.58905998621006661"/>
  </r>
  <r>
    <n v="3138"/>
    <d v="2026-05-30T00:00:00"/>
    <n v="2026"/>
    <s v="May"/>
    <s v="Q2"/>
    <x v="2"/>
    <s v="Sweden"/>
    <s v="Marketplace"/>
    <s v="Returning"/>
    <s v="Hiking"/>
    <s v="Summit Backpack 45L"/>
    <n v="1"/>
    <n v="154.85"/>
    <n v="0"/>
    <n v="80.17"/>
    <n v="154.85"/>
    <n v="80.17"/>
    <n v="74.679999999999993"/>
    <n v="0.48227316758153049"/>
  </r>
  <r>
    <n v="3228"/>
    <d v="2026-05-30T00:00:00"/>
    <n v="2026"/>
    <s v="May"/>
    <s v="Q2"/>
    <x v="3"/>
    <s v="France"/>
    <s v="Online Store"/>
    <s v="Business"/>
    <s v="Camping"/>
    <s v="Trail Tent 2P"/>
    <n v="1"/>
    <n v="194.99"/>
    <n v="0"/>
    <n v="101.21"/>
    <n v="194.99"/>
    <n v="101.21"/>
    <n v="93.780000000000015"/>
    <n v="0.48094774090979031"/>
  </r>
  <r>
    <n v="3401"/>
    <d v="2026-05-30T00:00:00"/>
    <n v="2026"/>
    <s v="May"/>
    <s v="Q2"/>
    <x v="2"/>
    <s v="Finland"/>
    <s v="Online Store"/>
    <s v="Returning"/>
    <s v="Fitness"/>
    <s v="Recovery Roller"/>
    <n v="1"/>
    <n v="36.31"/>
    <n v="0"/>
    <n v="13.93"/>
    <n v="36.31"/>
    <n v="13.93"/>
    <n v="22.380000000000003"/>
    <n v="0.61635912971633167"/>
  </r>
  <r>
    <n v="3511"/>
    <d v="2026-05-30T00:00:00"/>
    <n v="2026"/>
    <s v="May"/>
    <s v="Q2"/>
    <x v="0"/>
    <s v="Spain"/>
    <s v="Online Store"/>
    <s v="Returning"/>
    <s v="Travel"/>
    <s v="Packing Cube Set"/>
    <n v="1"/>
    <n v="47.19"/>
    <n v="0"/>
    <n v="18.54"/>
    <n v="47.19"/>
    <n v="18.54"/>
    <n v="28.65"/>
    <n v="0.60712015257469798"/>
  </r>
  <r>
    <n v="4485"/>
    <d v="2026-05-30T00:00:00"/>
    <n v="2026"/>
    <s v="May"/>
    <s v="Q2"/>
    <x v="3"/>
    <s v="United Kingdom"/>
    <s v="Online Store"/>
    <s v="New"/>
    <s v="Fitness"/>
    <s v="Weighted Vest"/>
    <n v="1"/>
    <n v="124.14"/>
    <n v="0"/>
    <n v="70.900000000000006"/>
    <n v="124.14"/>
    <n v="70.900000000000006"/>
    <n v="53.239999999999995"/>
    <n v="0.42887062993394548"/>
  </r>
  <r>
    <n v="447"/>
    <d v="2026-05-31T00:00:00"/>
    <n v="2026"/>
    <s v="May"/>
    <s v="Q2"/>
    <x v="3"/>
    <s v="United Kingdom"/>
    <s v="Online Store"/>
    <s v="Returning"/>
    <s v="Travel"/>
    <s v="Carry-On Duffel"/>
    <n v="1"/>
    <n v="131.94999999999999"/>
    <n v="0"/>
    <n v="65.17"/>
    <n v="131.94999999999999"/>
    <n v="65.17"/>
    <n v="66.779999999999987"/>
    <n v="0.50610079575596811"/>
  </r>
  <r>
    <n v="1208"/>
    <d v="2026-05-31T00:00:00"/>
    <n v="2026"/>
    <s v="May"/>
    <s v="Q2"/>
    <x v="3"/>
    <s v="United Kingdom"/>
    <s v="Marketplace"/>
    <s v="New"/>
    <s v="Cycling"/>
    <s v="Cycling Pack 12L"/>
    <n v="1"/>
    <n v="102.24"/>
    <n v="0"/>
    <n v="50.75"/>
    <n v="102.24"/>
    <n v="50.75"/>
    <n v="51.489999999999995"/>
    <n v="0.50361893583724571"/>
  </r>
  <r>
    <n v="1355"/>
    <d v="2026-05-31T00:00:00"/>
    <n v="2026"/>
    <s v="May"/>
    <s v="Q2"/>
    <x v="3"/>
    <s v="France"/>
    <s v="Marketplace"/>
    <s v="New"/>
    <s v="Hiking"/>
    <s v="Summit Backpack 45L"/>
    <n v="2"/>
    <n v="152.07"/>
    <n v="0"/>
    <n v="76.849999999999994"/>
    <n v="304.14"/>
    <n v="153.69999999999999"/>
    <n v="150.44"/>
    <n v="0.49464062602748737"/>
  </r>
  <r>
    <n v="1474"/>
    <d v="2026-05-31T00:00:00"/>
    <n v="2026"/>
    <s v="May"/>
    <s v="Q2"/>
    <x v="2"/>
    <s v="Ireland"/>
    <s v="Online Store"/>
    <s v="New"/>
    <s v="Camping"/>
    <s v="Compact Sleeping Bag"/>
    <n v="2"/>
    <n v="123.34"/>
    <n v="0.05"/>
    <n v="58.96"/>
    <n v="234.346"/>
    <n v="117.92"/>
    <n v="116.426"/>
    <n v="0.49681240558831813"/>
  </r>
  <r>
    <n v="1625"/>
    <d v="2026-05-31T00:00:00"/>
    <n v="2026"/>
    <s v="May"/>
    <s v="Q2"/>
    <x v="2"/>
    <s v="Sweden"/>
    <s v="Retail Partners"/>
    <s v="Returning"/>
    <s v="Hiking"/>
    <s v="Summit Backpack 45L"/>
    <n v="1"/>
    <n v="155.81"/>
    <n v="0"/>
    <n v="80.31"/>
    <n v="155.81"/>
    <n v="80.31"/>
    <n v="75.5"/>
    <n v="0.48456453372697517"/>
  </r>
  <r>
    <n v="1877"/>
    <d v="2026-05-31T00:00:00"/>
    <n v="2026"/>
    <s v="May"/>
    <s v="Q2"/>
    <x v="2"/>
    <s v="Norway"/>
    <s v="Online Store"/>
    <s v="Returning"/>
    <s v="Travel"/>
    <s v="Travel Backpack 35L"/>
    <n v="1"/>
    <n v="163.19"/>
    <n v="0.05"/>
    <n v="87.95"/>
    <n v="155.03049999999999"/>
    <n v="87.95"/>
    <n v="67.080499999999986"/>
    <n v="0.4326922766810401"/>
  </r>
  <r>
    <n v="1978"/>
    <d v="2026-05-31T00:00:00"/>
    <n v="2026"/>
    <s v="May"/>
    <s v="Q2"/>
    <x v="1"/>
    <s v="Germany"/>
    <s v="Online Store"/>
    <s v="Returning"/>
    <s v="Hiking"/>
    <s v="Trail Boots"/>
    <n v="1"/>
    <n v="147.30000000000001"/>
    <n v="0.05"/>
    <n v="81.510000000000005"/>
    <n v="139.935"/>
    <n v="81.510000000000005"/>
    <n v="58.424999999999997"/>
    <n v="0.41751527494908347"/>
  </r>
  <r>
    <n v="3616"/>
    <d v="2026-05-31T00:00:00"/>
    <n v="2026"/>
    <s v="May"/>
    <s v="Q2"/>
    <x v="2"/>
    <s v="Sweden"/>
    <s v="Online Store"/>
    <s v="Returning"/>
    <s v="Fitness"/>
    <s v="Weighted Vest"/>
    <n v="5"/>
    <n v="126.16"/>
    <n v="0"/>
    <n v="68.59"/>
    <n v="630.79999999999995"/>
    <n v="342.95000000000005"/>
    <n v="287.84999999999991"/>
    <n v="0.45632530120481918"/>
  </r>
  <r>
    <n v="3992"/>
    <d v="2026-05-31T00:00:00"/>
    <n v="2026"/>
    <s v="May"/>
    <s v="Q2"/>
    <x v="3"/>
    <s v="United Kingdom"/>
    <s v="Online Store"/>
    <s v="New"/>
    <s v="Travel"/>
    <s v="Travel Backpack 35L"/>
    <n v="2"/>
    <n v="163.57"/>
    <n v="0"/>
    <n v="85.72"/>
    <n v="327.14"/>
    <n v="171.44"/>
    <n v="155.69999999999999"/>
    <n v="0.47594302133643085"/>
  </r>
  <r>
    <n v="4091"/>
    <d v="2026-05-31T00:00:00"/>
    <n v="2026"/>
    <s v="May"/>
    <s v="Q2"/>
    <x v="2"/>
    <s v="Norway"/>
    <s v="Online Store"/>
    <s v="New"/>
    <s v="Hiking"/>
    <s v="Trail Boots"/>
    <n v="1"/>
    <n v="142.06"/>
    <n v="0"/>
    <n v="77.36"/>
    <n v="142.06"/>
    <n v="77.36"/>
    <n v="64.7"/>
    <n v="0.45544136280444886"/>
  </r>
  <r>
    <n v="4204"/>
    <d v="2026-05-31T00:00:00"/>
    <n v="2026"/>
    <s v="May"/>
    <s v="Q2"/>
    <x v="1"/>
    <s v="Switzerland"/>
    <s v="Online Store"/>
    <s v="New"/>
    <s v="Cycling"/>
    <s v="Commuter Helmet"/>
    <n v="1"/>
    <n v="81.37"/>
    <n v="0"/>
    <n v="42.01"/>
    <n v="81.37"/>
    <n v="42.01"/>
    <n v="39.360000000000007"/>
    <n v="0.48371635737986979"/>
  </r>
  <r>
    <n v="4234"/>
    <d v="2026-05-31T00:00:00"/>
    <n v="2026"/>
    <s v="May"/>
    <s v="Q2"/>
    <x v="3"/>
    <s v="United Kingdom"/>
    <s v="Retail Partners"/>
    <s v="New"/>
    <s v="Camping"/>
    <s v="Compact Sleeping Bag"/>
    <n v="1"/>
    <n v="120.75"/>
    <n v="0"/>
    <n v="61.21"/>
    <n v="120.75"/>
    <n v="61.21"/>
    <n v="59.54"/>
    <n v="0.49308488612836437"/>
  </r>
  <r>
    <n v="4696"/>
    <d v="2026-05-31T00:00:00"/>
    <n v="2026"/>
    <s v="May"/>
    <s v="Q2"/>
    <x v="1"/>
    <s v="Poland"/>
    <s v="Online Store"/>
    <s v="New"/>
    <s v="Cycling"/>
    <s v="Commuter Helmet"/>
    <n v="4"/>
    <n v="81.790000000000006"/>
    <n v="0"/>
    <n v="42.96"/>
    <n v="327.16000000000003"/>
    <n v="171.84"/>
    <n v="155.32000000000002"/>
    <n v="0.47475241472062601"/>
  </r>
  <r>
    <n v="4755"/>
    <d v="2026-05-31T00:00:00"/>
    <n v="2026"/>
    <s v="May"/>
    <s v="Q2"/>
    <x v="0"/>
    <s v="Italy"/>
    <s v="Online Store"/>
    <s v="New"/>
    <s v="Camping"/>
    <s v="Portable Camp Stove"/>
    <n v="1"/>
    <n v="81.2"/>
    <n v="0.1"/>
    <n v="40.270000000000003"/>
    <n v="73.08"/>
    <n v="40.270000000000003"/>
    <n v="32.809999999999995"/>
    <n v="0.44896004378762994"/>
  </r>
  <r>
    <n v="5090"/>
    <d v="2026-05-31T00:00:00"/>
    <n v="2026"/>
    <s v="May"/>
    <s v="Q2"/>
    <x v="1"/>
    <s v="Czechia"/>
    <s v="Marketplace"/>
    <s v="New"/>
    <s v="Travel"/>
    <s v="Packing Cube Set"/>
    <n v="2"/>
    <n v="46.52"/>
    <n v="0.05"/>
    <n v="18.739999999999998"/>
    <n v="88.388000000000005"/>
    <n v="37.479999999999997"/>
    <n v="50.908000000000008"/>
    <n v="0.57596053762954258"/>
  </r>
  <r>
    <n v="27"/>
    <d v="2026-06-01T00:00:00"/>
    <n v="2026"/>
    <s v="Jun"/>
    <s v="Q2"/>
    <x v="3"/>
    <s v="France"/>
    <s v="Online Store"/>
    <s v="Returning"/>
    <s v="Camping"/>
    <s v="Trail Tent 2P"/>
    <n v="1"/>
    <n v="195.22"/>
    <n v="0"/>
    <n v="105.91"/>
    <n v="195.22"/>
    <n v="105.91"/>
    <n v="89.31"/>
    <n v="0.45748386435816002"/>
  </r>
  <r>
    <n v="463"/>
    <d v="2026-06-01T00:00:00"/>
    <n v="2026"/>
    <s v="Jun"/>
    <s v="Q2"/>
    <x v="3"/>
    <s v="Belgium"/>
    <s v="Online Store"/>
    <s v="New"/>
    <s v="Cycling"/>
    <s v="Compact Repair Kit"/>
    <n v="1"/>
    <n v="40.71"/>
    <n v="0.05"/>
    <n v="16.559999999999999"/>
    <n v="38.674500000000002"/>
    <n v="16.559999999999999"/>
    <n v="22.114500000000003"/>
    <n v="0.57181088314005357"/>
  </r>
  <r>
    <n v="653"/>
    <d v="2026-06-01T00:00:00"/>
    <n v="2026"/>
    <s v="Jun"/>
    <s v="Q2"/>
    <x v="1"/>
    <s v="Switzerland"/>
    <s v="Online Store"/>
    <s v="Returning"/>
    <s v="Fitness"/>
    <s v="Resistance Band Set"/>
    <n v="1"/>
    <n v="41.26"/>
    <n v="0.05"/>
    <n v="14.32"/>
    <n v="39.196999999999996"/>
    <n v="14.32"/>
    <n v="24.876999999999995"/>
    <n v="0.63466591831007468"/>
  </r>
  <r>
    <n v="1485"/>
    <d v="2026-06-01T00:00:00"/>
    <n v="2026"/>
    <s v="Jun"/>
    <s v="Q2"/>
    <x v="1"/>
    <s v="Switzerland"/>
    <s v="Retail Partners"/>
    <s v="New"/>
    <s v="Fitness"/>
    <s v="Resistance Band Set"/>
    <n v="2"/>
    <n v="40.840000000000003"/>
    <n v="0"/>
    <n v="14.48"/>
    <n v="81.680000000000007"/>
    <n v="28.96"/>
    <n v="52.720000000000006"/>
    <n v="0.64544564152791384"/>
  </r>
  <r>
    <n v="1925"/>
    <d v="2026-06-01T00:00:00"/>
    <n v="2026"/>
    <s v="Jun"/>
    <s v="Q2"/>
    <x v="3"/>
    <s v="Belgium"/>
    <s v="Online Store"/>
    <s v="Returning"/>
    <s v="Hiking"/>
    <s v="Trail Boots"/>
    <n v="1"/>
    <n v="143.32"/>
    <n v="0"/>
    <n v="80.36"/>
    <n v="143.32"/>
    <n v="80.36"/>
    <n v="62.959999999999994"/>
    <n v="0.43929667876081496"/>
  </r>
  <r>
    <n v="1952"/>
    <d v="2026-06-01T00:00:00"/>
    <n v="2026"/>
    <s v="Jun"/>
    <s v="Q2"/>
    <x v="0"/>
    <s v="Italy"/>
    <s v="Online Store"/>
    <s v="New"/>
    <s v="Hiking"/>
    <s v="Summit Backpack 45L"/>
    <n v="2"/>
    <n v="156.31"/>
    <n v="0"/>
    <n v="79.87"/>
    <n v="312.62"/>
    <n v="159.74"/>
    <n v="152.88"/>
    <n v="0.4890282131661442"/>
  </r>
  <r>
    <n v="2010"/>
    <d v="2026-06-01T00:00:00"/>
    <n v="2026"/>
    <s v="Jun"/>
    <s v="Q2"/>
    <x v="3"/>
    <s v="United Kingdom"/>
    <s v="Online Store"/>
    <s v="New"/>
    <s v="Cycling"/>
    <s v="Cycling Pack 12L"/>
    <n v="3"/>
    <n v="100.69"/>
    <n v="0.1"/>
    <n v="51.31"/>
    <n v="271.863"/>
    <n v="153.93"/>
    <n v="117.93299999999999"/>
    <n v="0.43379569856876438"/>
  </r>
  <r>
    <n v="2114"/>
    <d v="2026-06-01T00:00:00"/>
    <n v="2026"/>
    <s v="Jun"/>
    <s v="Q2"/>
    <x v="3"/>
    <s v="France"/>
    <s v="Retail Partners"/>
    <s v="Business"/>
    <s v="Travel"/>
    <s v="Packing Cube Set"/>
    <n v="2"/>
    <n v="45.54"/>
    <n v="0.1"/>
    <n v="18.309999999999999"/>
    <n v="81.971999999999994"/>
    <n v="36.619999999999997"/>
    <n v="45.351999999999997"/>
    <n v="0.5532620894939736"/>
  </r>
  <r>
    <n v="3104"/>
    <d v="2026-06-01T00:00:00"/>
    <n v="2026"/>
    <s v="Jun"/>
    <s v="Q2"/>
    <x v="2"/>
    <s v="Ireland"/>
    <s v="Corporate"/>
    <s v="Business"/>
    <s v="Hiking"/>
    <s v="Summit Backpack 45L"/>
    <n v="5"/>
    <n v="153.97"/>
    <n v="0.15"/>
    <n v="79.81"/>
    <n v="654.37249999999995"/>
    <n v="399.05"/>
    <n v="255.32249999999993"/>
    <n v="0.39017914108554369"/>
  </r>
  <r>
    <n v="3230"/>
    <d v="2026-06-01T00:00:00"/>
    <n v="2026"/>
    <s v="Jun"/>
    <s v="Q2"/>
    <x v="2"/>
    <s v="Norway"/>
    <s v="Retail Partners"/>
    <s v="Returning"/>
    <s v="Fitness"/>
    <s v="Weighted Vest"/>
    <n v="1"/>
    <n v="124.17"/>
    <n v="0"/>
    <n v="71.040000000000006"/>
    <n v="124.17"/>
    <n v="71.040000000000006"/>
    <n v="53.129999999999995"/>
    <n v="0.4278811307079004"/>
  </r>
  <r>
    <n v="3415"/>
    <d v="2026-06-01T00:00:00"/>
    <n v="2026"/>
    <s v="Jun"/>
    <s v="Q2"/>
    <x v="2"/>
    <s v="Denmark"/>
    <s v="Retail Partners"/>
    <s v="Returning"/>
    <s v="Hiking"/>
    <s v="Summit Backpack 45L"/>
    <n v="1"/>
    <n v="152.94999999999999"/>
    <n v="0.05"/>
    <n v="76.97"/>
    <n v="145.30249999999998"/>
    <n v="76.97"/>
    <n v="68.332499999999982"/>
    <n v="0.47027752447480248"/>
  </r>
  <r>
    <n v="4130"/>
    <d v="2026-06-01T00:00:00"/>
    <n v="2026"/>
    <s v="Jun"/>
    <s v="Q2"/>
    <x v="3"/>
    <s v="France"/>
    <s v="Online Store"/>
    <s v="New"/>
    <s v="Cycling"/>
    <s v="Commuter Helmet"/>
    <n v="3"/>
    <n v="80.099999999999994"/>
    <n v="0"/>
    <n v="43.51"/>
    <n v="240.29999999999998"/>
    <n v="130.53"/>
    <n v="109.76999999999998"/>
    <n v="0.45680399500624214"/>
  </r>
  <r>
    <n v="4314"/>
    <d v="2026-06-01T00:00:00"/>
    <n v="2026"/>
    <s v="Jun"/>
    <s v="Q2"/>
    <x v="3"/>
    <s v="Belgium"/>
    <s v="Retail Partners"/>
    <s v="New"/>
    <s v="Fitness"/>
    <s v="Recovery Roller"/>
    <n v="2"/>
    <n v="36.61"/>
    <n v="0"/>
    <n v="14.15"/>
    <n v="73.22"/>
    <n v="28.3"/>
    <n v="44.92"/>
    <n v="0.61349358098880091"/>
  </r>
  <r>
    <n v="998"/>
    <d v="2026-06-02T00:00:00"/>
    <n v="2026"/>
    <s v="Jun"/>
    <s v="Q2"/>
    <x v="1"/>
    <s v="Switzerland"/>
    <s v="Online Store"/>
    <s v="Returning"/>
    <s v="Travel"/>
    <s v="Carry-On Duffel"/>
    <n v="2"/>
    <n v="131.81"/>
    <n v="0.05"/>
    <n v="66.09"/>
    <n v="250.43899999999999"/>
    <n v="132.18"/>
    <n v="118.25899999999999"/>
    <n v="0.47220680485068217"/>
  </r>
  <r>
    <n v="1172"/>
    <d v="2026-06-02T00:00:00"/>
    <n v="2026"/>
    <s v="Jun"/>
    <s v="Q2"/>
    <x v="0"/>
    <s v="Italy"/>
    <s v="Online Store"/>
    <s v="Returning"/>
    <s v="Hiking"/>
    <s v="Summit Backpack 45L"/>
    <n v="1"/>
    <n v="153.43"/>
    <n v="0.05"/>
    <n v="78.16"/>
    <n v="145.7585"/>
    <n v="78.16"/>
    <n v="67.598500000000001"/>
    <n v="0.46377055197467043"/>
  </r>
  <r>
    <n v="1261"/>
    <d v="2026-06-02T00:00:00"/>
    <n v="2026"/>
    <s v="Jun"/>
    <s v="Q2"/>
    <x v="1"/>
    <s v="Poland"/>
    <s v="Online Store"/>
    <s v="New"/>
    <s v="Cycling"/>
    <s v="Commuter Helmet"/>
    <n v="2"/>
    <n v="80.06"/>
    <n v="0"/>
    <n v="42.87"/>
    <n v="160.12"/>
    <n v="85.74"/>
    <n v="74.38000000000001"/>
    <n v="0.4645266050462154"/>
  </r>
  <r>
    <n v="1762"/>
    <d v="2026-06-02T00:00:00"/>
    <n v="2026"/>
    <s v="Jun"/>
    <s v="Q2"/>
    <x v="3"/>
    <s v="France"/>
    <s v="Retail Partners"/>
    <s v="Business"/>
    <s v="Fitness"/>
    <s v="Resistance Band Set"/>
    <n v="1"/>
    <n v="40.549999999999997"/>
    <n v="0"/>
    <n v="15.16"/>
    <n v="40.549999999999997"/>
    <n v="15.16"/>
    <n v="25.389999999999997"/>
    <n v="0.62614056720098643"/>
  </r>
  <r>
    <n v="1851"/>
    <d v="2026-06-02T00:00:00"/>
    <n v="2026"/>
    <s v="Jun"/>
    <s v="Q2"/>
    <x v="1"/>
    <s v="Austria"/>
    <s v="Online Store"/>
    <s v="New"/>
    <s v="Travel"/>
    <s v="Packing Cube Set"/>
    <n v="3"/>
    <n v="45.43"/>
    <n v="0.15"/>
    <n v="17.850000000000001"/>
    <n v="115.84649999999999"/>
    <n v="53.550000000000004"/>
    <n v="62.296499999999988"/>
    <n v="0.53775038520801222"/>
  </r>
  <r>
    <n v="3205"/>
    <d v="2026-06-02T00:00:00"/>
    <n v="2026"/>
    <s v="Jun"/>
    <s v="Q2"/>
    <x v="3"/>
    <s v="Belgium"/>
    <s v="Corporate"/>
    <s v="Business"/>
    <s v="Hiking"/>
    <s v="Trail Boots"/>
    <n v="6"/>
    <n v="146.85"/>
    <n v="0.15"/>
    <n v="80.45"/>
    <n v="748.93499999999995"/>
    <n v="482.70000000000005"/>
    <n v="266.2349999999999"/>
    <n v="0.35548478839952724"/>
  </r>
  <r>
    <n v="1396"/>
    <d v="2026-06-03T00:00:00"/>
    <n v="2026"/>
    <s v="Jun"/>
    <s v="Q2"/>
    <x v="2"/>
    <s v="Ireland"/>
    <s v="Online Store"/>
    <s v="Business"/>
    <s v="Camping"/>
    <s v="Trail Tent 2P"/>
    <n v="1"/>
    <n v="192.33"/>
    <n v="0.1"/>
    <n v="105.15"/>
    <n v="173.09700000000001"/>
    <n v="105.15"/>
    <n v="67.947000000000003"/>
    <n v="0.39253713235931298"/>
  </r>
  <r>
    <n v="1441"/>
    <d v="2026-06-03T00:00:00"/>
    <n v="2026"/>
    <s v="Jun"/>
    <s v="Q2"/>
    <x v="2"/>
    <s v="Finland"/>
    <s v="Marketplace"/>
    <s v="New"/>
    <s v="Travel"/>
    <s v="Carry-On Duffel"/>
    <n v="3"/>
    <n v="135.4"/>
    <n v="0"/>
    <n v="65.16"/>
    <n v="406.20000000000005"/>
    <n v="195.48"/>
    <n v="210.72000000000006"/>
    <n v="0.51875923190546536"/>
  </r>
  <r>
    <n v="1511"/>
    <d v="2026-06-03T00:00:00"/>
    <n v="2026"/>
    <s v="Jun"/>
    <s v="Q2"/>
    <x v="2"/>
    <s v="Denmark"/>
    <s v="Online Store"/>
    <s v="New"/>
    <s v="Fitness"/>
    <s v="Recovery Roller"/>
    <n v="2"/>
    <n v="36.08"/>
    <n v="0.05"/>
    <n v="13.73"/>
    <n v="68.551999999999992"/>
    <n v="27.46"/>
    <n v="41.091999999999992"/>
    <n v="0.59942817131520587"/>
  </r>
  <r>
    <n v="1701"/>
    <d v="2026-06-03T00:00:00"/>
    <n v="2026"/>
    <s v="Jun"/>
    <s v="Q2"/>
    <x v="0"/>
    <s v="Portugal"/>
    <s v="Online Store"/>
    <s v="New"/>
    <s v="Travel"/>
    <s v="Packing Cube Set"/>
    <n v="1"/>
    <n v="46.16"/>
    <n v="0"/>
    <n v="18.36"/>
    <n v="46.16"/>
    <n v="18.36"/>
    <n v="27.799999999999997"/>
    <n v="0.60225303292894283"/>
  </r>
  <r>
    <n v="1984"/>
    <d v="2026-06-03T00:00:00"/>
    <n v="2026"/>
    <s v="Jun"/>
    <s v="Q2"/>
    <x v="1"/>
    <s v="Czechia"/>
    <s v="Online Store"/>
    <s v="Returning"/>
    <s v="Cycling"/>
    <s v="Trail Bike Light"/>
    <n v="2"/>
    <n v="50.77"/>
    <n v="0"/>
    <n v="22.93"/>
    <n v="101.54"/>
    <n v="45.86"/>
    <n v="55.680000000000007"/>
    <n v="0.54835532794957653"/>
  </r>
  <r>
    <n v="2572"/>
    <d v="2026-06-03T00:00:00"/>
    <n v="2026"/>
    <s v="Jun"/>
    <s v="Q2"/>
    <x v="3"/>
    <s v="United Kingdom"/>
    <s v="Marketplace"/>
    <s v="Business"/>
    <s v="Hiking"/>
    <s v="Trekking Poles"/>
    <n v="2"/>
    <n v="70.97"/>
    <n v="0.05"/>
    <n v="32.54"/>
    <n v="134.84299999999999"/>
    <n v="65.08"/>
    <n v="69.762999999999991"/>
    <n v="0.51736463887632278"/>
  </r>
  <r>
    <n v="2833"/>
    <d v="2026-06-03T00:00:00"/>
    <n v="2026"/>
    <s v="Jun"/>
    <s v="Q2"/>
    <x v="3"/>
    <s v="France"/>
    <s v="Online Store"/>
    <s v="Returning"/>
    <s v="Hiking"/>
    <s v="Trail Boots"/>
    <n v="3"/>
    <n v="141.6"/>
    <n v="0"/>
    <n v="78.02"/>
    <n v="424.79999999999995"/>
    <n v="234.06"/>
    <n v="190.73999999999995"/>
    <n v="0.44901129943502821"/>
  </r>
  <r>
    <n v="3522"/>
    <d v="2026-06-03T00:00:00"/>
    <n v="2026"/>
    <s v="Jun"/>
    <s v="Q2"/>
    <x v="3"/>
    <s v="France"/>
    <s v="Online Store"/>
    <s v="New"/>
    <s v="Cycling"/>
    <s v="Compact Repair Kit"/>
    <n v="1"/>
    <n v="40.57"/>
    <n v="0"/>
    <n v="16.329999999999998"/>
    <n v="40.57"/>
    <n v="16.329999999999998"/>
    <n v="24.240000000000002"/>
    <n v="0.59748582696573826"/>
  </r>
  <r>
    <n v="146"/>
    <d v="2026-06-04T00:00:00"/>
    <n v="2026"/>
    <s v="Jun"/>
    <s v="Q2"/>
    <x v="1"/>
    <s v="Poland"/>
    <s v="Marketplace"/>
    <s v="Returning"/>
    <s v="Cycling"/>
    <s v="Commuter Helmet"/>
    <n v="2"/>
    <n v="81.81"/>
    <n v="0"/>
    <n v="42.54"/>
    <n v="163.62"/>
    <n v="85.08"/>
    <n v="78.540000000000006"/>
    <n v="0.48001466813348004"/>
  </r>
  <r>
    <n v="161"/>
    <d v="2026-06-04T00:00:00"/>
    <n v="2026"/>
    <s v="Jun"/>
    <s v="Q2"/>
    <x v="0"/>
    <s v="Spain"/>
    <s v="Marketplace"/>
    <s v="Returning"/>
    <s v="Cycling"/>
    <s v="Trail Bike Light"/>
    <n v="2"/>
    <n v="50.09"/>
    <n v="0"/>
    <n v="22.91"/>
    <n v="100.18"/>
    <n v="45.82"/>
    <n v="54.360000000000007"/>
    <n v="0.54262327809942112"/>
  </r>
  <r>
    <n v="819"/>
    <d v="2026-06-04T00:00:00"/>
    <n v="2026"/>
    <s v="Jun"/>
    <s v="Q2"/>
    <x v="3"/>
    <s v="United Kingdom"/>
    <s v="Online Store"/>
    <s v="Returning"/>
    <s v="Hiking"/>
    <s v="Trekking Poles"/>
    <n v="1"/>
    <n v="72.38"/>
    <n v="0"/>
    <n v="32.68"/>
    <n v="72.38"/>
    <n v="32.68"/>
    <n v="39.699999999999996"/>
    <n v="0.54849405913235694"/>
  </r>
  <r>
    <n v="2104"/>
    <d v="2026-06-04T00:00:00"/>
    <n v="2026"/>
    <s v="Jun"/>
    <s v="Q2"/>
    <x v="1"/>
    <s v="Czechia"/>
    <s v="Online Store"/>
    <s v="New"/>
    <s v="Hiking"/>
    <s v="Hiking Daypack 20L"/>
    <n v="1"/>
    <n v="92.31"/>
    <n v="0"/>
    <n v="45.58"/>
    <n v="92.31"/>
    <n v="45.58"/>
    <n v="46.730000000000004"/>
    <n v="0.50622901094139316"/>
  </r>
  <r>
    <n v="2678"/>
    <d v="2026-06-04T00:00:00"/>
    <n v="2026"/>
    <s v="Jun"/>
    <s v="Q2"/>
    <x v="3"/>
    <s v="United Kingdom"/>
    <s v="Corporate"/>
    <s v="Returning"/>
    <s v="Travel"/>
    <s v="Packing Cube Set"/>
    <n v="12"/>
    <n v="47.6"/>
    <n v="0.15"/>
    <n v="18.670000000000002"/>
    <n v="485.52000000000004"/>
    <n v="224.04000000000002"/>
    <n v="261.48"/>
    <n v="0.53855659911023235"/>
  </r>
  <r>
    <n v="3015"/>
    <d v="2026-06-04T00:00:00"/>
    <n v="2026"/>
    <s v="Jun"/>
    <s v="Q2"/>
    <x v="1"/>
    <s v="Poland"/>
    <s v="Online Store"/>
    <s v="Returning"/>
    <s v="Travel"/>
    <s v="Packing Cube Set"/>
    <n v="1"/>
    <n v="45.5"/>
    <n v="0.05"/>
    <n v="18.89"/>
    <n v="43.225000000000001"/>
    <n v="18.89"/>
    <n v="24.335000000000001"/>
    <n v="0.56298438403701567"/>
  </r>
  <r>
    <n v="3243"/>
    <d v="2026-06-04T00:00:00"/>
    <n v="2026"/>
    <s v="Jun"/>
    <s v="Q2"/>
    <x v="2"/>
    <s v="Denmark"/>
    <s v="Online Store"/>
    <s v="Returning"/>
    <s v="Fitness"/>
    <s v="Recovery Roller"/>
    <n v="1"/>
    <n v="35.99"/>
    <n v="0"/>
    <n v="14.05"/>
    <n v="35.99"/>
    <n v="14.05"/>
    <n v="21.94"/>
    <n v="0.60961378160600166"/>
  </r>
  <r>
    <n v="3283"/>
    <d v="2026-06-04T00:00:00"/>
    <n v="2026"/>
    <s v="Jun"/>
    <s v="Q2"/>
    <x v="1"/>
    <s v="Germany"/>
    <s v="Marketplace"/>
    <s v="Returning"/>
    <s v="Fitness"/>
    <s v="Weighted Vest"/>
    <n v="1"/>
    <n v="122.55"/>
    <n v="0"/>
    <n v="68.97"/>
    <n v="122.55"/>
    <n v="68.97"/>
    <n v="53.58"/>
    <n v="0.43720930232558142"/>
  </r>
  <r>
    <n v="3966"/>
    <d v="2026-06-04T00:00:00"/>
    <n v="2026"/>
    <s v="Jun"/>
    <s v="Q2"/>
    <x v="3"/>
    <s v="United Kingdom"/>
    <s v="Online Store"/>
    <s v="New"/>
    <s v="Fitness"/>
    <s v="Weighted Vest"/>
    <n v="3"/>
    <n v="126.22"/>
    <n v="0"/>
    <n v="69.599999999999994"/>
    <n v="378.65999999999997"/>
    <n v="208.79999999999998"/>
    <n v="169.85999999999999"/>
    <n v="0.4485818412295991"/>
  </r>
  <r>
    <n v="1349"/>
    <d v="2026-06-05T00:00:00"/>
    <n v="2026"/>
    <s v="Jun"/>
    <s v="Q2"/>
    <x v="0"/>
    <s v="Italy"/>
    <s v="Retail Partners"/>
    <s v="Returning"/>
    <s v="Hiking"/>
    <s v="Hiking Daypack 20L"/>
    <n v="6"/>
    <n v="91.98"/>
    <n v="0.05"/>
    <n v="46.46"/>
    <n v="524.28599999999994"/>
    <n v="278.76"/>
    <n v="245.52599999999995"/>
    <n v="0.46830546686350577"/>
  </r>
  <r>
    <n v="2333"/>
    <d v="2026-06-05T00:00:00"/>
    <n v="2026"/>
    <s v="Jun"/>
    <s v="Q2"/>
    <x v="2"/>
    <s v="Denmark"/>
    <s v="Online Store"/>
    <s v="Business"/>
    <s v="Camping"/>
    <s v="Compact Sleeping Bag"/>
    <n v="1"/>
    <n v="125.32"/>
    <n v="0"/>
    <n v="59.03"/>
    <n v="125.32"/>
    <n v="59.03"/>
    <n v="66.289999999999992"/>
    <n v="0.52896584743057773"/>
  </r>
  <r>
    <n v="2628"/>
    <d v="2026-06-05T00:00:00"/>
    <n v="2026"/>
    <s v="Jun"/>
    <s v="Q2"/>
    <x v="3"/>
    <s v="United Kingdom"/>
    <s v="Marketplace"/>
    <s v="Returning"/>
    <s v="Travel"/>
    <s v="Travel Backpack 35L"/>
    <n v="2"/>
    <n v="167.26"/>
    <n v="0"/>
    <n v="89.65"/>
    <n v="334.52"/>
    <n v="179.3"/>
    <n v="155.21999999999997"/>
    <n v="0.46400813105344968"/>
  </r>
  <r>
    <n v="2718"/>
    <d v="2026-06-05T00:00:00"/>
    <n v="2026"/>
    <s v="Jun"/>
    <s v="Q2"/>
    <x v="0"/>
    <s v="Spain"/>
    <s v="Marketplace"/>
    <s v="Returning"/>
    <s v="Cycling"/>
    <s v="Commuter Helmet"/>
    <n v="1"/>
    <n v="80.19"/>
    <n v="0"/>
    <n v="42.18"/>
    <n v="80.19"/>
    <n v="42.18"/>
    <n v="38.01"/>
    <n v="0.47399925177702956"/>
  </r>
  <r>
    <n v="3185"/>
    <d v="2026-06-05T00:00:00"/>
    <n v="2026"/>
    <s v="Jun"/>
    <s v="Q2"/>
    <x v="0"/>
    <s v="Italy"/>
    <s v="Online Store"/>
    <s v="New"/>
    <s v="Cycling"/>
    <s v="Trail Bike Light"/>
    <n v="1"/>
    <n v="49.86"/>
    <n v="0"/>
    <n v="22.72"/>
    <n v="49.86"/>
    <n v="22.72"/>
    <n v="27.14"/>
    <n v="0.5443241075010028"/>
  </r>
  <r>
    <n v="4495"/>
    <d v="2026-06-05T00:00:00"/>
    <n v="2026"/>
    <s v="Jun"/>
    <s v="Q2"/>
    <x v="2"/>
    <s v="Finland"/>
    <s v="Retail Partners"/>
    <s v="New"/>
    <s v="Camping"/>
    <s v="Trail Tent 2P"/>
    <n v="2"/>
    <n v="195.51"/>
    <n v="0"/>
    <n v="102.97"/>
    <n v="391.02"/>
    <n v="205.94"/>
    <n v="185.07999999999998"/>
    <n v="0.47332617257429288"/>
  </r>
  <r>
    <n v="815"/>
    <d v="2026-06-06T00:00:00"/>
    <n v="2026"/>
    <s v="Jun"/>
    <s v="Q2"/>
    <x v="0"/>
    <s v="Spain"/>
    <s v="Retail Partners"/>
    <s v="New"/>
    <s v="Fitness"/>
    <s v="Resistance Band Set"/>
    <n v="1"/>
    <n v="39.61"/>
    <n v="0"/>
    <n v="14.75"/>
    <n v="39.61"/>
    <n v="14.75"/>
    <n v="24.86"/>
    <n v="0.62761928805857103"/>
  </r>
  <r>
    <n v="1140"/>
    <d v="2026-06-06T00:00:00"/>
    <n v="2026"/>
    <s v="Jun"/>
    <s v="Q2"/>
    <x v="1"/>
    <s v="Czechia"/>
    <s v="Retail Partners"/>
    <s v="Returning"/>
    <s v="Hiking"/>
    <s v="Trekking Poles"/>
    <n v="1"/>
    <n v="70.86"/>
    <n v="0"/>
    <n v="31.47"/>
    <n v="70.86"/>
    <n v="31.47"/>
    <n v="39.39"/>
    <n v="0.55588484335309063"/>
  </r>
  <r>
    <n v="1544"/>
    <d v="2026-06-06T00:00:00"/>
    <n v="2026"/>
    <s v="Jun"/>
    <s v="Q2"/>
    <x v="3"/>
    <s v="Netherlands"/>
    <s v="Corporate"/>
    <s v="Returning"/>
    <s v="Fitness"/>
    <s v="Resistance Band Set"/>
    <n v="8"/>
    <n v="40.46"/>
    <n v="0.2"/>
    <n v="14.7"/>
    <n v="258.94400000000002"/>
    <n v="117.6"/>
    <n v="141.34400000000002"/>
    <n v="0.54584775086505199"/>
  </r>
  <r>
    <n v="2420"/>
    <d v="2026-06-06T00:00:00"/>
    <n v="2026"/>
    <s v="Jun"/>
    <s v="Q2"/>
    <x v="2"/>
    <s v="Denmark"/>
    <s v="Online Store"/>
    <s v="New"/>
    <s v="Travel"/>
    <s v="Carry-On Duffel"/>
    <n v="1"/>
    <n v="131.79"/>
    <n v="0"/>
    <n v="68.22"/>
    <n v="131.79"/>
    <n v="68.22"/>
    <n v="63.569999999999993"/>
    <n v="0.48235829729114499"/>
  </r>
  <r>
    <n v="2805"/>
    <d v="2026-06-06T00:00:00"/>
    <n v="2026"/>
    <s v="Jun"/>
    <s v="Q2"/>
    <x v="2"/>
    <s v="Finland"/>
    <s v="Corporate"/>
    <s v="Returning"/>
    <s v="Camping"/>
    <s v="Alpine Tent 4P"/>
    <n v="12"/>
    <n v="338.45"/>
    <n v="0.1"/>
    <n v="196.78"/>
    <n v="3655.2599999999998"/>
    <n v="2361.36"/>
    <n v="1293.8999999999996"/>
    <n v="0.35398302719915947"/>
  </r>
  <r>
    <n v="3160"/>
    <d v="2026-06-06T00:00:00"/>
    <n v="2026"/>
    <s v="Jun"/>
    <s v="Q2"/>
    <x v="2"/>
    <s v="Ireland"/>
    <s v="Retail Partners"/>
    <s v="Returning"/>
    <s v="Fitness"/>
    <s v="Resistance Band Set"/>
    <n v="2"/>
    <n v="40.99"/>
    <n v="0"/>
    <n v="14.53"/>
    <n v="81.98"/>
    <n v="29.06"/>
    <n v="52.92"/>
    <n v="0.64552329836545497"/>
  </r>
  <r>
    <n v="3278"/>
    <d v="2026-06-06T00:00:00"/>
    <n v="2026"/>
    <s v="Jun"/>
    <s v="Q2"/>
    <x v="1"/>
    <s v="Germany"/>
    <s v="Retail Partners"/>
    <s v="Returning"/>
    <s v="Cycling"/>
    <s v="Cycling Pack 12L"/>
    <n v="1"/>
    <n v="101.85"/>
    <n v="0"/>
    <n v="51.59"/>
    <n v="101.85"/>
    <n v="51.59"/>
    <n v="50.259999999999991"/>
    <n v="0.49347079037800679"/>
  </r>
  <r>
    <n v="3555"/>
    <d v="2026-06-06T00:00:00"/>
    <n v="2026"/>
    <s v="Jun"/>
    <s v="Q2"/>
    <x v="2"/>
    <s v="Sweden"/>
    <s v="Corporate"/>
    <s v="Business"/>
    <s v="Camping"/>
    <s v="Alpine Tent 4P"/>
    <n v="4"/>
    <n v="346.14"/>
    <n v="0.05"/>
    <n v="198.97"/>
    <n v="1315.3319999999999"/>
    <n v="795.88"/>
    <n v="519.45199999999988"/>
    <n v="0.39492082607280893"/>
  </r>
  <r>
    <n v="3702"/>
    <d v="2026-06-06T00:00:00"/>
    <n v="2026"/>
    <s v="Jun"/>
    <s v="Q2"/>
    <x v="0"/>
    <s v="Portugal"/>
    <s v="Retail Partners"/>
    <s v="Business"/>
    <s v="Cycling"/>
    <s v="Commuter Helmet"/>
    <n v="2"/>
    <n v="83.28"/>
    <n v="0"/>
    <n v="43.56"/>
    <n v="166.56"/>
    <n v="87.12"/>
    <n v="79.44"/>
    <n v="0.47694524495677232"/>
  </r>
  <r>
    <n v="4349"/>
    <d v="2026-06-06T00:00:00"/>
    <n v="2026"/>
    <s v="Jun"/>
    <s v="Q2"/>
    <x v="3"/>
    <s v="Netherlands"/>
    <s v="Retail Partners"/>
    <s v="Business"/>
    <s v="Cycling"/>
    <s v="Commuter Helmet"/>
    <n v="1"/>
    <n v="80.349999999999994"/>
    <n v="0.15"/>
    <n v="43.51"/>
    <n v="68.297499999999999"/>
    <n v="43.51"/>
    <n v="24.787500000000001"/>
    <n v="0.3629342216040119"/>
  </r>
  <r>
    <n v="4989"/>
    <d v="2026-06-06T00:00:00"/>
    <n v="2026"/>
    <s v="Jun"/>
    <s v="Q2"/>
    <x v="1"/>
    <s v="Czechia"/>
    <s v="Online Store"/>
    <s v="Returning"/>
    <s v="Cycling"/>
    <s v="Compact Repair Kit"/>
    <n v="1"/>
    <n v="40.86"/>
    <n v="0.05"/>
    <n v="16.899999999999999"/>
    <n v="38.817"/>
    <n v="16.899999999999999"/>
    <n v="21.917000000000002"/>
    <n v="0.564623747327202"/>
  </r>
  <r>
    <n v="713"/>
    <d v="2026-06-07T00:00:00"/>
    <n v="2026"/>
    <s v="Jun"/>
    <s v="Q2"/>
    <x v="1"/>
    <s v="Austria"/>
    <s v="Retail Partners"/>
    <s v="Returning"/>
    <s v="Travel"/>
    <s v="Insulated Bottle"/>
    <n v="4"/>
    <n v="36.299999999999997"/>
    <n v="0.05"/>
    <n v="13.16"/>
    <n v="137.93999999999997"/>
    <n v="52.64"/>
    <n v="85.299999999999969"/>
    <n v="0.61838480498767567"/>
  </r>
  <r>
    <n v="3355"/>
    <d v="2026-06-07T00:00:00"/>
    <n v="2026"/>
    <s v="Jun"/>
    <s v="Q2"/>
    <x v="0"/>
    <s v="Italy"/>
    <s v="Corporate"/>
    <s v="New"/>
    <s v="Camping"/>
    <s v="Alpine Tent 4P"/>
    <n v="10"/>
    <n v="338.26"/>
    <n v="0.05"/>
    <n v="197.42"/>
    <n v="3213.47"/>
    <n v="1974.1999999999998"/>
    <n v="1239.27"/>
    <n v="0.38564853569505864"/>
  </r>
  <r>
    <n v="3879"/>
    <d v="2026-06-07T00:00:00"/>
    <n v="2026"/>
    <s v="Jun"/>
    <s v="Q2"/>
    <x v="0"/>
    <s v="Portugal"/>
    <s v="Marketplace"/>
    <s v="Returning"/>
    <s v="Cycling"/>
    <s v="Compact Repair Kit"/>
    <n v="2"/>
    <n v="41.25"/>
    <n v="0"/>
    <n v="17.13"/>
    <n v="82.5"/>
    <n v="34.26"/>
    <n v="48.24"/>
    <n v="0.58472727272727276"/>
  </r>
  <r>
    <n v="3989"/>
    <d v="2026-06-07T00:00:00"/>
    <n v="2026"/>
    <s v="Jun"/>
    <s v="Q2"/>
    <x v="1"/>
    <s v="Germany"/>
    <s v="Online Store"/>
    <s v="Returning"/>
    <s v="Hiking"/>
    <s v="Hiking Daypack 20L"/>
    <n v="2"/>
    <n v="92"/>
    <n v="0"/>
    <n v="44.27"/>
    <n v="184"/>
    <n v="88.54"/>
    <n v="95.46"/>
    <n v="0.51880434782608698"/>
  </r>
  <r>
    <n v="4193"/>
    <d v="2026-06-07T00:00:00"/>
    <n v="2026"/>
    <s v="Jun"/>
    <s v="Q2"/>
    <x v="1"/>
    <s v="Austria"/>
    <s v="Online Store"/>
    <s v="New"/>
    <s v="Camping"/>
    <s v="Portable Camp Stove"/>
    <n v="1"/>
    <n v="80.89"/>
    <n v="0.1"/>
    <n v="40.32"/>
    <n v="72.801000000000002"/>
    <n v="40.32"/>
    <n v="32.481000000000002"/>
    <n v="0.44616145382618372"/>
  </r>
  <r>
    <n v="4413"/>
    <d v="2026-06-07T00:00:00"/>
    <n v="2026"/>
    <s v="Jun"/>
    <s v="Q2"/>
    <x v="0"/>
    <s v="Spain"/>
    <s v="Retail Partners"/>
    <s v="New"/>
    <s v="Camping"/>
    <s v="Trail Tent 2P"/>
    <n v="1"/>
    <n v="194.73"/>
    <n v="0"/>
    <n v="101.91"/>
    <n v="194.73"/>
    <n v="101.91"/>
    <n v="92.82"/>
    <n v="0.47665999075643195"/>
  </r>
  <r>
    <n v="4598"/>
    <d v="2026-06-07T00:00:00"/>
    <n v="2026"/>
    <s v="Jun"/>
    <s v="Q2"/>
    <x v="3"/>
    <s v="Belgium"/>
    <s v="Corporate"/>
    <s v="Business"/>
    <s v="Hiking"/>
    <s v="Hiking Daypack 20L"/>
    <n v="5"/>
    <n v="93.82"/>
    <n v="0.15"/>
    <n v="46.06"/>
    <n v="398.73499999999996"/>
    <n v="230.3"/>
    <n v="168.43499999999995"/>
    <n v="0.4224234140469233"/>
  </r>
  <r>
    <n v="72"/>
    <d v="2026-06-08T00:00:00"/>
    <n v="2026"/>
    <s v="Jun"/>
    <s v="Q2"/>
    <x v="2"/>
    <s v="Finland"/>
    <s v="Retail Partners"/>
    <s v="New"/>
    <s v="Hiking"/>
    <s v="Trail Boots"/>
    <n v="3"/>
    <n v="142.53"/>
    <n v="0"/>
    <n v="80.67"/>
    <n v="427.59000000000003"/>
    <n v="242.01"/>
    <n v="185.58000000000004"/>
    <n v="0.43401389181225014"/>
  </r>
  <r>
    <n v="176"/>
    <d v="2026-06-08T00:00:00"/>
    <n v="2026"/>
    <s v="Jun"/>
    <s v="Q2"/>
    <x v="1"/>
    <s v="Poland"/>
    <s v="Online Store"/>
    <s v="Returning"/>
    <s v="Camping"/>
    <s v="Trail Tent 2P"/>
    <n v="1"/>
    <n v="196.33"/>
    <n v="0"/>
    <n v="103.27"/>
    <n v="196.33"/>
    <n v="103.27"/>
    <n v="93.060000000000016"/>
    <n v="0.47399786074466466"/>
  </r>
  <r>
    <n v="205"/>
    <d v="2026-06-08T00:00:00"/>
    <n v="2026"/>
    <s v="Jun"/>
    <s v="Q2"/>
    <x v="3"/>
    <s v="Netherlands"/>
    <s v="Online Store"/>
    <s v="New"/>
    <s v="Cycling"/>
    <s v="Compact Repair Kit"/>
    <n v="2"/>
    <n v="41.05"/>
    <n v="0"/>
    <n v="16.690000000000001"/>
    <n v="82.1"/>
    <n v="33.380000000000003"/>
    <n v="48.719999999999992"/>
    <n v="0.59342265529841653"/>
  </r>
  <r>
    <n v="896"/>
    <d v="2026-06-08T00:00:00"/>
    <n v="2026"/>
    <s v="Jun"/>
    <s v="Q2"/>
    <x v="3"/>
    <s v="United Kingdom"/>
    <s v="Online Store"/>
    <s v="New"/>
    <s v="Fitness"/>
    <s v="Weighted Vest"/>
    <n v="1"/>
    <n v="123.09"/>
    <n v="0"/>
    <n v="68.03"/>
    <n v="123.09"/>
    <n v="68.03"/>
    <n v="55.06"/>
    <n v="0.44731497278414167"/>
  </r>
  <r>
    <n v="1697"/>
    <d v="2026-06-08T00:00:00"/>
    <n v="2026"/>
    <s v="Jun"/>
    <s v="Q2"/>
    <x v="1"/>
    <s v="Germany"/>
    <s v="Online Store"/>
    <s v="Business"/>
    <s v="Hiking"/>
    <s v="Trail Boots"/>
    <n v="2"/>
    <n v="141.09"/>
    <n v="0"/>
    <n v="81.69"/>
    <n v="282.18"/>
    <n v="163.38"/>
    <n v="118.80000000000001"/>
    <n v="0.42100786731873274"/>
  </r>
  <r>
    <n v="2159"/>
    <d v="2026-06-08T00:00:00"/>
    <n v="2026"/>
    <s v="Jun"/>
    <s v="Q2"/>
    <x v="2"/>
    <s v="Finland"/>
    <s v="Retail Partners"/>
    <s v="New"/>
    <s v="Hiking"/>
    <s v="Summit Backpack 45L"/>
    <n v="1"/>
    <n v="157.04"/>
    <n v="0"/>
    <n v="77.540000000000006"/>
    <n v="157.04"/>
    <n v="77.540000000000006"/>
    <n v="79.499999999999986"/>
    <n v="0.5062404482934284"/>
  </r>
  <r>
    <n v="2772"/>
    <d v="2026-06-08T00:00:00"/>
    <n v="2026"/>
    <s v="Jun"/>
    <s v="Q2"/>
    <x v="3"/>
    <s v="Netherlands"/>
    <s v="Retail Partners"/>
    <s v="New"/>
    <s v="Travel"/>
    <s v="Carry-On Duffel"/>
    <n v="6"/>
    <n v="136.46"/>
    <n v="0"/>
    <n v="68.61"/>
    <n v="818.76"/>
    <n v="411.65999999999997"/>
    <n v="407.1"/>
    <n v="0.49721530118716112"/>
  </r>
  <r>
    <n v="3091"/>
    <d v="2026-06-08T00:00:00"/>
    <n v="2026"/>
    <s v="Jun"/>
    <s v="Q2"/>
    <x v="0"/>
    <s v="Spain"/>
    <s v="Online Store"/>
    <s v="New"/>
    <s v="Fitness"/>
    <s v="Recovery Roller"/>
    <n v="1"/>
    <n v="36.1"/>
    <n v="0"/>
    <n v="13.65"/>
    <n v="36.1"/>
    <n v="13.65"/>
    <n v="22.450000000000003"/>
    <n v="0.62188365650969535"/>
  </r>
  <r>
    <n v="4241"/>
    <d v="2026-06-08T00:00:00"/>
    <n v="2026"/>
    <s v="Jun"/>
    <s v="Q2"/>
    <x v="3"/>
    <s v="France"/>
    <s v="Online Store"/>
    <s v="New"/>
    <s v="Hiking"/>
    <s v="Hiking Daypack 20L"/>
    <n v="3"/>
    <n v="92.73"/>
    <n v="0"/>
    <n v="44.68"/>
    <n v="278.19"/>
    <n v="134.04"/>
    <n v="144.15"/>
    <n v="0.51817103418526911"/>
  </r>
  <r>
    <n v="5185"/>
    <d v="2026-06-08T00:00:00"/>
    <n v="2026"/>
    <s v="Jun"/>
    <s v="Q2"/>
    <x v="1"/>
    <s v="Germany"/>
    <s v="Online Store"/>
    <s v="New"/>
    <s v="Travel"/>
    <s v="Travel Backpack 35L"/>
    <n v="3"/>
    <n v="164.31"/>
    <n v="0.05"/>
    <n v="86"/>
    <n v="468.2835"/>
    <n v="258"/>
    <n v="210.2835"/>
    <n v="0.44905169624810615"/>
  </r>
  <r>
    <n v="1437"/>
    <d v="2026-06-09T00:00:00"/>
    <n v="2026"/>
    <s v="Jun"/>
    <s v="Q2"/>
    <x v="3"/>
    <s v="United Kingdom"/>
    <s v="Marketplace"/>
    <s v="New"/>
    <s v="Travel"/>
    <s v="Insulated Bottle"/>
    <n v="2"/>
    <n v="36.85"/>
    <n v="0.1"/>
    <n v="13.92"/>
    <n v="66.33"/>
    <n v="27.84"/>
    <n v="38.489999999999995"/>
    <n v="0.58028041610131154"/>
  </r>
  <r>
    <n v="2316"/>
    <d v="2026-06-09T00:00:00"/>
    <n v="2026"/>
    <s v="Jun"/>
    <s v="Q2"/>
    <x v="1"/>
    <s v="Switzerland"/>
    <s v="Marketplace"/>
    <s v="New"/>
    <s v="Fitness"/>
    <s v="Recovery Roller"/>
    <n v="1"/>
    <n v="35.619999999999997"/>
    <n v="0"/>
    <n v="14.05"/>
    <n v="35.619999999999997"/>
    <n v="14.05"/>
    <n v="21.569999999999997"/>
    <n v="0.60555867490174053"/>
  </r>
  <r>
    <n v="2329"/>
    <d v="2026-06-09T00:00:00"/>
    <n v="2026"/>
    <s v="Jun"/>
    <s v="Q2"/>
    <x v="3"/>
    <s v="United Kingdom"/>
    <s v="Online Store"/>
    <s v="New"/>
    <s v="Hiking"/>
    <s v="Summit Backpack 45L"/>
    <n v="3"/>
    <n v="157.43"/>
    <n v="0.15"/>
    <n v="77.56"/>
    <n v="401.44650000000001"/>
    <n v="232.68"/>
    <n v="168.76650000000001"/>
    <n v="0.42039599299034863"/>
  </r>
  <r>
    <n v="3036"/>
    <d v="2026-06-09T00:00:00"/>
    <n v="2026"/>
    <s v="Jun"/>
    <s v="Q2"/>
    <x v="1"/>
    <s v="Germany"/>
    <s v="Retail Partners"/>
    <s v="New"/>
    <s v="Cycling"/>
    <s v="Commuter Helmet"/>
    <n v="1"/>
    <n v="81.2"/>
    <n v="0.1"/>
    <n v="41.64"/>
    <n v="73.08"/>
    <n v="41.64"/>
    <n v="31.439999999999998"/>
    <n v="0.43021346469622329"/>
  </r>
  <r>
    <n v="3429"/>
    <d v="2026-06-09T00:00:00"/>
    <n v="2026"/>
    <s v="Jun"/>
    <s v="Q2"/>
    <x v="3"/>
    <s v="France"/>
    <s v="Online Store"/>
    <s v="Returning"/>
    <s v="Hiking"/>
    <s v="Hiking Daypack 20L"/>
    <n v="4"/>
    <n v="93.58"/>
    <n v="0.1"/>
    <n v="44.56"/>
    <n v="336.88799999999998"/>
    <n v="178.24"/>
    <n v="158.64799999999997"/>
    <n v="0.4709220868656645"/>
  </r>
  <r>
    <n v="3615"/>
    <d v="2026-06-09T00:00:00"/>
    <n v="2026"/>
    <s v="Jun"/>
    <s v="Q2"/>
    <x v="1"/>
    <s v="Poland"/>
    <s v="Online Store"/>
    <s v="New"/>
    <s v="Hiking"/>
    <s v="Summit Backpack 45L"/>
    <n v="4"/>
    <n v="155.22"/>
    <n v="0"/>
    <n v="77.209999999999994"/>
    <n v="620.88"/>
    <n v="308.83999999999997"/>
    <n v="312.04000000000002"/>
    <n v="0.50257698750161062"/>
  </r>
  <r>
    <n v="3661"/>
    <d v="2026-06-09T00:00:00"/>
    <n v="2026"/>
    <s v="Jun"/>
    <s v="Q2"/>
    <x v="3"/>
    <s v="United Kingdom"/>
    <s v="Online Store"/>
    <s v="New"/>
    <s v="Cycling"/>
    <s v="Cycling Pack 12L"/>
    <n v="4"/>
    <n v="100.33"/>
    <n v="0"/>
    <n v="49.99"/>
    <n v="401.32"/>
    <n v="199.96"/>
    <n v="201.35999999999999"/>
    <n v="0.5017442439948171"/>
  </r>
  <r>
    <n v="3831"/>
    <d v="2026-06-09T00:00:00"/>
    <n v="2026"/>
    <s v="Jun"/>
    <s v="Q2"/>
    <x v="2"/>
    <s v="Ireland"/>
    <s v="Online Store"/>
    <s v="Business"/>
    <s v="Travel"/>
    <s v="Carry-On Duffel"/>
    <n v="2"/>
    <n v="134.28"/>
    <n v="0"/>
    <n v="69.12"/>
    <n v="268.56"/>
    <n v="138.24"/>
    <n v="130.32"/>
    <n v="0.48525469168900803"/>
  </r>
  <r>
    <n v="4394"/>
    <d v="2026-06-09T00:00:00"/>
    <n v="2026"/>
    <s v="Jun"/>
    <s v="Q2"/>
    <x v="2"/>
    <s v="Sweden"/>
    <s v="Online Store"/>
    <s v="New"/>
    <s v="Fitness"/>
    <s v="Training Mat"/>
    <n v="2"/>
    <n v="51.16"/>
    <n v="0"/>
    <n v="21.57"/>
    <n v="102.32"/>
    <n v="43.14"/>
    <n v="59.179999999999993"/>
    <n v="0.57838154808444098"/>
  </r>
  <r>
    <n v="372"/>
    <d v="2026-06-10T00:00:00"/>
    <n v="2026"/>
    <s v="Jun"/>
    <s v="Q2"/>
    <x v="1"/>
    <s v="Germany"/>
    <s v="Online Store"/>
    <s v="Returning"/>
    <s v="Fitness"/>
    <s v="Recovery Roller"/>
    <n v="3"/>
    <n v="35.94"/>
    <n v="0.1"/>
    <n v="14.04"/>
    <n v="97.037999999999997"/>
    <n v="42.12"/>
    <n v="54.917999999999999"/>
    <n v="0.56594323873121866"/>
  </r>
  <r>
    <n v="532"/>
    <d v="2026-06-10T00:00:00"/>
    <n v="2026"/>
    <s v="Jun"/>
    <s v="Q2"/>
    <x v="2"/>
    <s v="Finland"/>
    <s v="Retail Partners"/>
    <s v="Returning"/>
    <s v="Hiking"/>
    <s v="Trail Boots"/>
    <n v="1"/>
    <n v="145.34"/>
    <n v="0.05"/>
    <n v="77.89"/>
    <n v="138.07300000000001"/>
    <n v="77.89"/>
    <n v="60.183000000000007"/>
    <n v="0.43587812244247609"/>
  </r>
  <r>
    <n v="910"/>
    <d v="2026-06-10T00:00:00"/>
    <n v="2026"/>
    <s v="Jun"/>
    <s v="Q2"/>
    <x v="2"/>
    <s v="Norway"/>
    <s v="Online Store"/>
    <s v="Business"/>
    <s v="Travel"/>
    <s v="Insulated Bottle"/>
    <n v="1"/>
    <n v="35.950000000000003"/>
    <n v="0.1"/>
    <n v="13.63"/>
    <n v="32.355000000000004"/>
    <n v="13.63"/>
    <n v="18.725000000000001"/>
    <n v="0.57873589862463293"/>
  </r>
  <r>
    <n v="938"/>
    <d v="2026-06-10T00:00:00"/>
    <n v="2026"/>
    <s v="Jun"/>
    <s v="Q2"/>
    <x v="3"/>
    <s v="France"/>
    <s v="Retail Partners"/>
    <s v="Business"/>
    <s v="Fitness"/>
    <s v="Training Mat"/>
    <n v="1"/>
    <n v="51.09"/>
    <n v="0"/>
    <n v="22.4"/>
    <n v="51.09"/>
    <n v="22.4"/>
    <n v="28.690000000000005"/>
    <n v="0.56155803484047762"/>
  </r>
  <r>
    <n v="1079"/>
    <d v="2026-06-10T00:00:00"/>
    <n v="2026"/>
    <s v="Jun"/>
    <s v="Q2"/>
    <x v="1"/>
    <s v="Poland"/>
    <s v="Retail Partners"/>
    <s v="Returning"/>
    <s v="Camping"/>
    <s v="Trail Tent 2P"/>
    <n v="2"/>
    <n v="198.69"/>
    <n v="0.15"/>
    <n v="104.25"/>
    <n v="337.77299999999997"/>
    <n v="208.5"/>
    <n v="129.27299999999997"/>
    <n v="0.38272153191640534"/>
  </r>
  <r>
    <n v="1662"/>
    <d v="2026-06-10T00:00:00"/>
    <n v="2026"/>
    <s v="Jun"/>
    <s v="Q2"/>
    <x v="1"/>
    <s v="Austria"/>
    <s v="Retail Partners"/>
    <s v="New"/>
    <s v="Cycling"/>
    <s v="Commuter Helmet"/>
    <n v="3"/>
    <n v="83.45"/>
    <n v="0"/>
    <n v="43.73"/>
    <n v="250.35000000000002"/>
    <n v="131.19"/>
    <n v="119.16000000000003"/>
    <n v="0.47597363690832839"/>
  </r>
  <r>
    <n v="2748"/>
    <d v="2026-06-10T00:00:00"/>
    <n v="2026"/>
    <s v="Jun"/>
    <s v="Q2"/>
    <x v="2"/>
    <s v="Sweden"/>
    <s v="Online Store"/>
    <s v="New"/>
    <s v="Fitness"/>
    <s v="Resistance Band Set"/>
    <n v="2"/>
    <n v="40.86"/>
    <n v="0"/>
    <n v="14.59"/>
    <n v="81.72"/>
    <n v="29.18"/>
    <n v="52.54"/>
    <n v="0.64292706803720023"/>
  </r>
  <r>
    <n v="3354"/>
    <d v="2026-06-10T00:00:00"/>
    <n v="2026"/>
    <s v="Jun"/>
    <s v="Q2"/>
    <x v="1"/>
    <s v="Austria"/>
    <s v="Retail Partners"/>
    <s v="New"/>
    <s v="Camping"/>
    <s v="Portable Camp Stove"/>
    <n v="1"/>
    <n v="82.21"/>
    <n v="0.05"/>
    <n v="39.04"/>
    <n v="78.099499999999992"/>
    <n v="39.04"/>
    <n v="39.059499999999993"/>
    <n v="0.50012484074802011"/>
  </r>
  <r>
    <n v="3532"/>
    <d v="2026-06-10T00:00:00"/>
    <n v="2026"/>
    <s v="Jun"/>
    <s v="Q2"/>
    <x v="2"/>
    <s v="Finland"/>
    <s v="Marketplace"/>
    <s v="Business"/>
    <s v="Fitness"/>
    <s v="Recovery Roller"/>
    <n v="1"/>
    <n v="35.93"/>
    <n v="0.1"/>
    <n v="13.52"/>
    <n v="32.337000000000003"/>
    <n v="13.52"/>
    <n v="18.817000000000004"/>
    <n v="0.58190308315551853"/>
  </r>
  <r>
    <n v="3636"/>
    <d v="2026-06-10T00:00:00"/>
    <n v="2026"/>
    <s v="Jun"/>
    <s v="Q2"/>
    <x v="0"/>
    <s v="Spain"/>
    <s v="Marketplace"/>
    <s v="New"/>
    <s v="Travel"/>
    <s v="Travel Backpack 35L"/>
    <n v="2"/>
    <n v="164.77"/>
    <n v="0"/>
    <n v="89.07"/>
    <n v="329.54"/>
    <n v="178.14"/>
    <n v="151.40000000000003"/>
    <n v="0.45942829398555568"/>
  </r>
  <r>
    <n v="3810"/>
    <d v="2026-06-10T00:00:00"/>
    <n v="2026"/>
    <s v="Jun"/>
    <s v="Q2"/>
    <x v="2"/>
    <s v="Sweden"/>
    <s v="Corporate"/>
    <s v="Business"/>
    <s v="Travel"/>
    <s v="Packing Cube Set"/>
    <n v="4"/>
    <n v="47.36"/>
    <n v="0.1"/>
    <n v="18.87"/>
    <n v="170.49600000000001"/>
    <n v="75.48"/>
    <n v="95.016000000000005"/>
    <n v="0.55729166666666663"/>
  </r>
  <r>
    <n v="4137"/>
    <d v="2026-06-10T00:00:00"/>
    <n v="2026"/>
    <s v="Jun"/>
    <s v="Q2"/>
    <x v="3"/>
    <s v="United Kingdom"/>
    <s v="Online Store"/>
    <s v="Returning"/>
    <s v="Hiking"/>
    <s v="Hiking Daypack 20L"/>
    <n v="1"/>
    <n v="90.7"/>
    <n v="0"/>
    <n v="44.18"/>
    <n v="90.7"/>
    <n v="44.18"/>
    <n v="46.52"/>
    <n v="0.51289966923925034"/>
  </r>
  <r>
    <n v="4303"/>
    <d v="2026-06-10T00:00:00"/>
    <n v="2026"/>
    <s v="Jun"/>
    <s v="Q2"/>
    <x v="2"/>
    <s v="Finland"/>
    <s v="Marketplace"/>
    <s v="Returning"/>
    <s v="Travel"/>
    <s v="Packing Cube Set"/>
    <n v="1"/>
    <n v="45.59"/>
    <n v="0"/>
    <n v="18.57"/>
    <n v="45.59"/>
    <n v="18.57"/>
    <n v="27.020000000000003"/>
    <n v="0.59267383198069756"/>
  </r>
  <r>
    <n v="4991"/>
    <d v="2026-06-10T00:00:00"/>
    <n v="2026"/>
    <s v="Jun"/>
    <s v="Q2"/>
    <x v="3"/>
    <s v="Belgium"/>
    <s v="Online Store"/>
    <s v="New"/>
    <s v="Hiking"/>
    <s v="Trail Boots"/>
    <n v="3"/>
    <n v="146.55000000000001"/>
    <n v="0.1"/>
    <n v="79.59"/>
    <n v="395.68500000000006"/>
    <n v="238.77"/>
    <n v="156.91500000000005"/>
    <n v="0.39656544978960545"/>
  </r>
  <r>
    <n v="39"/>
    <d v="2026-06-11T00:00:00"/>
    <n v="2026"/>
    <s v="Jun"/>
    <s v="Q2"/>
    <x v="3"/>
    <s v="United Kingdom"/>
    <s v="Marketplace"/>
    <s v="Business"/>
    <s v="Cycling"/>
    <s v="Compact Repair Kit"/>
    <n v="4"/>
    <n v="40.33"/>
    <n v="0.1"/>
    <n v="17.170000000000002"/>
    <n v="145.18799999999999"/>
    <n v="68.680000000000007"/>
    <n v="76.507999999999981"/>
    <n v="0.52695815081136177"/>
  </r>
  <r>
    <n v="206"/>
    <d v="2026-06-11T00:00:00"/>
    <n v="2026"/>
    <s v="Jun"/>
    <s v="Q2"/>
    <x v="0"/>
    <s v="Spain"/>
    <s v="Retail Partners"/>
    <s v="New"/>
    <s v="Cycling"/>
    <s v="Trail Bike Light"/>
    <n v="2"/>
    <n v="51.83"/>
    <n v="0.1"/>
    <n v="23.1"/>
    <n v="93.293999999999997"/>
    <n v="46.2"/>
    <n v="47.093999999999994"/>
    <n v="0.50479130490706792"/>
  </r>
  <r>
    <n v="397"/>
    <d v="2026-06-11T00:00:00"/>
    <n v="2026"/>
    <s v="Jun"/>
    <s v="Q2"/>
    <x v="3"/>
    <s v="United Kingdom"/>
    <s v="Online Store"/>
    <s v="Business"/>
    <s v="Camping"/>
    <s v="Compact Sleeping Bag"/>
    <n v="2"/>
    <n v="121.19"/>
    <n v="0.05"/>
    <n v="58.91"/>
    <n v="230.261"/>
    <n v="117.82"/>
    <n v="112.441"/>
    <n v="0.48831977625390321"/>
  </r>
  <r>
    <n v="763"/>
    <d v="2026-06-11T00:00:00"/>
    <n v="2026"/>
    <s v="Jun"/>
    <s v="Q2"/>
    <x v="3"/>
    <s v="France"/>
    <s v="Retail Partners"/>
    <s v="New"/>
    <s v="Hiking"/>
    <s v="Summit Backpack 45L"/>
    <n v="1"/>
    <n v="154.09"/>
    <n v="0"/>
    <n v="77.37"/>
    <n v="154.09"/>
    <n v="77.37"/>
    <n v="76.72"/>
    <n v="0.49789084301382308"/>
  </r>
  <r>
    <n v="1059"/>
    <d v="2026-06-11T00:00:00"/>
    <n v="2026"/>
    <s v="Jun"/>
    <s v="Q2"/>
    <x v="0"/>
    <s v="Spain"/>
    <s v="Online Store"/>
    <s v="New"/>
    <s v="Cycling"/>
    <s v="Commuter Helmet"/>
    <n v="1"/>
    <n v="80.64"/>
    <n v="0.05"/>
    <n v="43.85"/>
    <n v="76.60799999999999"/>
    <n v="43.85"/>
    <n v="32.757999999999988"/>
    <n v="0.42760547201336668"/>
  </r>
  <r>
    <n v="1332"/>
    <d v="2026-06-11T00:00:00"/>
    <n v="2026"/>
    <s v="Jun"/>
    <s v="Q2"/>
    <x v="1"/>
    <s v="Germany"/>
    <s v="Marketplace"/>
    <s v="Returning"/>
    <s v="Hiking"/>
    <s v="Hiking Daypack 20L"/>
    <n v="1"/>
    <n v="94.01"/>
    <n v="0.15"/>
    <n v="46.12"/>
    <n v="79.908500000000004"/>
    <n v="46.12"/>
    <n v="33.788500000000006"/>
    <n v="0.42283987310486376"/>
  </r>
  <r>
    <n v="1447"/>
    <d v="2026-06-11T00:00:00"/>
    <n v="2026"/>
    <s v="Jun"/>
    <s v="Q2"/>
    <x v="1"/>
    <s v="Austria"/>
    <s v="Online Store"/>
    <s v="Returning"/>
    <s v="Cycling"/>
    <s v="Trail Bike Light"/>
    <n v="1"/>
    <n v="51.09"/>
    <n v="0"/>
    <n v="22.78"/>
    <n v="51.09"/>
    <n v="22.78"/>
    <n v="28.310000000000002"/>
    <n v="0.55412018007437858"/>
  </r>
  <r>
    <n v="2990"/>
    <d v="2026-06-11T00:00:00"/>
    <n v="2026"/>
    <s v="Jun"/>
    <s v="Q2"/>
    <x v="1"/>
    <s v="Austria"/>
    <s v="Marketplace"/>
    <s v="Returning"/>
    <s v="Hiking"/>
    <s v="Trail Boots"/>
    <n v="1"/>
    <n v="146.66"/>
    <n v="0"/>
    <n v="78.709999999999994"/>
    <n v="146.66"/>
    <n v="78.709999999999994"/>
    <n v="67.95"/>
    <n v="0.4633165143870176"/>
  </r>
  <r>
    <n v="3769"/>
    <d v="2026-06-11T00:00:00"/>
    <n v="2026"/>
    <s v="Jun"/>
    <s v="Q2"/>
    <x v="1"/>
    <s v="Germany"/>
    <s v="Retail Partners"/>
    <s v="New"/>
    <s v="Camping"/>
    <s v="Trail Tent 2P"/>
    <n v="2"/>
    <n v="199.03"/>
    <n v="0"/>
    <n v="104.7"/>
    <n v="398.06"/>
    <n v="209.4"/>
    <n v="188.66"/>
    <n v="0.47394865095714211"/>
  </r>
  <r>
    <n v="4152"/>
    <d v="2026-06-11T00:00:00"/>
    <n v="2026"/>
    <s v="Jun"/>
    <s v="Q2"/>
    <x v="2"/>
    <s v="Sweden"/>
    <s v="Online Store"/>
    <s v="Returning"/>
    <s v="Cycling"/>
    <s v="Compact Repair Kit"/>
    <n v="5"/>
    <n v="41.18"/>
    <n v="0.05"/>
    <n v="16.87"/>
    <n v="195.60499999999999"/>
    <n v="84.350000000000009"/>
    <n v="111.25499999999998"/>
    <n v="0.56877380435060443"/>
  </r>
  <r>
    <n v="4242"/>
    <d v="2026-06-11T00:00:00"/>
    <n v="2026"/>
    <s v="Jun"/>
    <s v="Q2"/>
    <x v="1"/>
    <s v="Germany"/>
    <s v="Retail Partners"/>
    <s v="Business"/>
    <s v="Hiking"/>
    <s v="Trail Boots"/>
    <n v="2"/>
    <n v="141.18"/>
    <n v="0"/>
    <n v="78.66"/>
    <n v="282.36"/>
    <n v="157.32"/>
    <n v="125.04000000000002"/>
    <n v="0.44283892902677441"/>
  </r>
  <r>
    <n v="4780"/>
    <d v="2026-06-11T00:00:00"/>
    <n v="2026"/>
    <s v="Jun"/>
    <s v="Q2"/>
    <x v="1"/>
    <s v="Germany"/>
    <s v="Retail Partners"/>
    <s v="Returning"/>
    <s v="Cycling"/>
    <s v="Commuter Helmet"/>
    <n v="1"/>
    <n v="82.47"/>
    <n v="0.1"/>
    <n v="42.73"/>
    <n v="74.222999999999999"/>
    <n v="42.73"/>
    <n v="31.493000000000002"/>
    <n v="0.42430243994449163"/>
  </r>
  <r>
    <n v="63"/>
    <d v="2026-06-12T00:00:00"/>
    <n v="2026"/>
    <s v="Jun"/>
    <s v="Q2"/>
    <x v="1"/>
    <s v="Czechia"/>
    <s v="Marketplace"/>
    <s v="Returning"/>
    <s v="Travel"/>
    <s v="Travel Backpack 35L"/>
    <n v="1"/>
    <n v="166.91"/>
    <n v="0"/>
    <n v="85.58"/>
    <n v="166.91"/>
    <n v="85.58"/>
    <n v="81.33"/>
    <n v="0.48726858786172189"/>
  </r>
  <r>
    <n v="190"/>
    <d v="2026-06-12T00:00:00"/>
    <n v="2026"/>
    <s v="Jun"/>
    <s v="Q2"/>
    <x v="0"/>
    <s v="Spain"/>
    <s v="Retail Partners"/>
    <s v="Business"/>
    <s v="Travel"/>
    <s v="Packing Cube Set"/>
    <n v="1"/>
    <n v="45.99"/>
    <n v="0"/>
    <n v="18.579999999999998"/>
    <n v="45.99"/>
    <n v="18.579999999999998"/>
    <n v="27.410000000000004"/>
    <n v="0.59599913024570561"/>
  </r>
  <r>
    <n v="268"/>
    <d v="2026-06-12T00:00:00"/>
    <n v="2026"/>
    <s v="Jun"/>
    <s v="Q2"/>
    <x v="3"/>
    <s v="France"/>
    <s v="Retail Partners"/>
    <s v="Business"/>
    <s v="Fitness"/>
    <s v="Recovery Roller"/>
    <n v="1"/>
    <n v="37.01"/>
    <n v="0.05"/>
    <n v="14.18"/>
    <n v="35.159499999999994"/>
    <n v="14.18"/>
    <n v="20.979499999999994"/>
    <n v="0.59669506107879799"/>
  </r>
  <r>
    <n v="691"/>
    <d v="2026-06-12T00:00:00"/>
    <n v="2026"/>
    <s v="Jun"/>
    <s v="Q2"/>
    <x v="3"/>
    <s v="United Kingdom"/>
    <s v="Marketplace"/>
    <s v="Business"/>
    <s v="Hiking"/>
    <s v="Trail Boots"/>
    <n v="5"/>
    <n v="140.9"/>
    <n v="0"/>
    <n v="80.16"/>
    <n v="704.5"/>
    <n v="400.79999999999995"/>
    <n v="303.70000000000005"/>
    <n v="0.43108587650816188"/>
  </r>
  <r>
    <n v="810"/>
    <d v="2026-06-12T00:00:00"/>
    <n v="2026"/>
    <s v="Jun"/>
    <s v="Q2"/>
    <x v="1"/>
    <s v="Germany"/>
    <s v="Retail Partners"/>
    <s v="New"/>
    <s v="Fitness"/>
    <s v="Recovery Roller"/>
    <n v="3"/>
    <n v="36.659999999999997"/>
    <n v="0"/>
    <n v="13.55"/>
    <n v="109.97999999999999"/>
    <n v="40.650000000000006"/>
    <n v="69.329999999999984"/>
    <n v="0.63038734315330047"/>
  </r>
  <r>
    <n v="855"/>
    <d v="2026-06-12T00:00:00"/>
    <n v="2026"/>
    <s v="Jun"/>
    <s v="Q2"/>
    <x v="1"/>
    <s v="Austria"/>
    <s v="Online Store"/>
    <s v="Business"/>
    <s v="Travel"/>
    <s v="Insulated Bottle"/>
    <n v="1"/>
    <n v="36.299999999999997"/>
    <n v="0.1"/>
    <n v="13.69"/>
    <n v="32.67"/>
    <n v="13.69"/>
    <n v="18.980000000000004"/>
    <n v="0.58096112641567199"/>
  </r>
  <r>
    <n v="1612"/>
    <d v="2026-06-12T00:00:00"/>
    <n v="2026"/>
    <s v="Jun"/>
    <s v="Q2"/>
    <x v="2"/>
    <s v="Norway"/>
    <s v="Online Store"/>
    <s v="New"/>
    <s v="Camping"/>
    <s v="Compact Sleeping Bag"/>
    <n v="2"/>
    <n v="120.64"/>
    <n v="0"/>
    <n v="61.66"/>
    <n v="241.28"/>
    <n v="123.32"/>
    <n v="117.96000000000001"/>
    <n v="0.48889257294429711"/>
  </r>
  <r>
    <n v="1704"/>
    <d v="2026-06-12T00:00:00"/>
    <n v="2026"/>
    <s v="Jun"/>
    <s v="Q2"/>
    <x v="2"/>
    <s v="Norway"/>
    <s v="Online Store"/>
    <s v="Returning"/>
    <s v="Travel"/>
    <s v="Packing Cube Set"/>
    <n v="1"/>
    <n v="47.07"/>
    <n v="0"/>
    <n v="18.7"/>
    <n v="47.07"/>
    <n v="18.7"/>
    <n v="28.37"/>
    <n v="0.60271935415338862"/>
  </r>
  <r>
    <n v="1857"/>
    <d v="2026-06-12T00:00:00"/>
    <n v="2026"/>
    <s v="Jun"/>
    <s v="Q2"/>
    <x v="2"/>
    <s v="Ireland"/>
    <s v="Marketplace"/>
    <s v="Business"/>
    <s v="Hiking"/>
    <s v="Summit Backpack 45L"/>
    <n v="2"/>
    <n v="154.94"/>
    <n v="0.05"/>
    <n v="77.260000000000005"/>
    <n v="294.38599999999997"/>
    <n v="154.52000000000001"/>
    <n v="139.86599999999996"/>
    <n v="0.47511090880680457"/>
  </r>
  <r>
    <n v="1888"/>
    <d v="2026-06-12T00:00:00"/>
    <n v="2026"/>
    <s v="Jun"/>
    <s v="Q2"/>
    <x v="1"/>
    <s v="Germany"/>
    <s v="Online Store"/>
    <s v="Returning"/>
    <s v="Travel"/>
    <s v="Packing Cube Set"/>
    <n v="1"/>
    <n v="45.97"/>
    <n v="0.05"/>
    <n v="18.41"/>
    <n v="43.671499999999995"/>
    <n v="18.41"/>
    <n v="25.261499999999995"/>
    <n v="0.57844360738696854"/>
  </r>
  <r>
    <n v="2683"/>
    <d v="2026-06-12T00:00:00"/>
    <n v="2026"/>
    <s v="Jun"/>
    <s v="Q2"/>
    <x v="3"/>
    <s v="United Kingdom"/>
    <s v="Online Store"/>
    <s v="Returning"/>
    <s v="Camping"/>
    <s v="Trail Tent 2P"/>
    <n v="1"/>
    <n v="198.64"/>
    <n v="0.05"/>
    <n v="101.89"/>
    <n v="188.70799999999997"/>
    <n v="101.89"/>
    <n v="86.817999999999969"/>
    <n v="0.46006528605040581"/>
  </r>
  <r>
    <n v="4211"/>
    <d v="2026-06-12T00:00:00"/>
    <n v="2026"/>
    <s v="Jun"/>
    <s v="Q2"/>
    <x v="2"/>
    <s v="Ireland"/>
    <s v="Online Store"/>
    <s v="New"/>
    <s v="Travel"/>
    <s v="Travel Backpack 35L"/>
    <n v="5"/>
    <n v="168.57"/>
    <n v="0"/>
    <n v="88.65"/>
    <n v="842.84999999999991"/>
    <n v="443.25"/>
    <n v="399.59999999999991"/>
    <n v="0.47410571276027758"/>
  </r>
  <r>
    <n v="4353"/>
    <d v="2026-06-12T00:00:00"/>
    <n v="2026"/>
    <s v="Jun"/>
    <s v="Q2"/>
    <x v="1"/>
    <s v="Austria"/>
    <s v="Retail Partners"/>
    <s v="New"/>
    <s v="Travel"/>
    <s v="Insulated Bottle"/>
    <n v="1"/>
    <n v="36.65"/>
    <n v="0"/>
    <n v="13.97"/>
    <n v="36.65"/>
    <n v="13.97"/>
    <n v="22.68"/>
    <n v="0.61882673942701227"/>
  </r>
  <r>
    <n v="5020"/>
    <d v="2026-06-12T00:00:00"/>
    <n v="2026"/>
    <s v="Jun"/>
    <s v="Q2"/>
    <x v="2"/>
    <s v="Denmark"/>
    <s v="Retail Partners"/>
    <s v="Returning"/>
    <s v="Travel"/>
    <s v="Insulated Bottle"/>
    <n v="2"/>
    <n v="35.450000000000003"/>
    <n v="0.05"/>
    <n v="13.39"/>
    <n v="67.355000000000004"/>
    <n v="26.78"/>
    <n v="40.575000000000003"/>
    <n v="0.60240516665429444"/>
  </r>
  <r>
    <n v="564"/>
    <d v="2026-06-13T00:00:00"/>
    <n v="2026"/>
    <s v="Jun"/>
    <s v="Q2"/>
    <x v="2"/>
    <s v="Denmark"/>
    <s v="Retail Partners"/>
    <s v="New"/>
    <s v="Travel"/>
    <s v="Packing Cube Set"/>
    <n v="3"/>
    <n v="45.82"/>
    <n v="0.1"/>
    <n v="18.61"/>
    <n v="123.71400000000001"/>
    <n v="55.83"/>
    <n v="67.884000000000015"/>
    <n v="0.54871720258014456"/>
  </r>
  <r>
    <n v="736"/>
    <d v="2026-06-13T00:00:00"/>
    <n v="2026"/>
    <s v="Jun"/>
    <s v="Q2"/>
    <x v="3"/>
    <s v="France"/>
    <s v="Retail Partners"/>
    <s v="Business"/>
    <s v="Hiking"/>
    <s v="Summit Backpack 45L"/>
    <n v="1"/>
    <n v="152.78"/>
    <n v="0"/>
    <n v="78.540000000000006"/>
    <n v="152.78"/>
    <n v="78.540000000000006"/>
    <n v="74.239999999999995"/>
    <n v="0.48592747741851022"/>
  </r>
  <r>
    <n v="1300"/>
    <d v="2026-06-13T00:00:00"/>
    <n v="2026"/>
    <s v="Jun"/>
    <s v="Q2"/>
    <x v="1"/>
    <s v="Austria"/>
    <s v="Online Store"/>
    <s v="New"/>
    <s v="Cycling"/>
    <s v="Trail Bike Light"/>
    <n v="1"/>
    <n v="49.76"/>
    <n v="0.05"/>
    <n v="22.58"/>
    <n v="47.271999999999998"/>
    <n v="22.58"/>
    <n v="24.692"/>
    <n v="0.52233880521238796"/>
  </r>
  <r>
    <n v="1948"/>
    <d v="2026-06-13T00:00:00"/>
    <n v="2026"/>
    <s v="Jun"/>
    <s v="Q2"/>
    <x v="3"/>
    <s v="United Kingdom"/>
    <s v="Retail Partners"/>
    <s v="New"/>
    <s v="Hiking"/>
    <s v="Summit Backpack 45L"/>
    <n v="1"/>
    <n v="157.6"/>
    <n v="0.05"/>
    <n v="79.34"/>
    <n v="149.72"/>
    <n v="79.34"/>
    <n v="70.38"/>
    <n v="0.47007747795885652"/>
  </r>
  <r>
    <n v="2272"/>
    <d v="2026-06-13T00:00:00"/>
    <n v="2026"/>
    <s v="Jun"/>
    <s v="Q2"/>
    <x v="3"/>
    <s v="United Kingdom"/>
    <s v="Online Store"/>
    <s v="Returning"/>
    <s v="Fitness"/>
    <s v="Weighted Vest"/>
    <n v="1"/>
    <n v="125.01"/>
    <n v="0.15"/>
    <n v="70.39"/>
    <n v="106.2585"/>
    <n v="70.39"/>
    <n v="35.868499999999997"/>
    <n v="0.33755887764272974"/>
  </r>
  <r>
    <n v="2680"/>
    <d v="2026-06-13T00:00:00"/>
    <n v="2026"/>
    <s v="Jun"/>
    <s v="Q2"/>
    <x v="1"/>
    <s v="Poland"/>
    <s v="Online Store"/>
    <s v="Returning"/>
    <s v="Hiking"/>
    <s v="Hiking Daypack 20L"/>
    <n v="1"/>
    <n v="93.59"/>
    <n v="0.15"/>
    <n v="46.48"/>
    <n v="79.551500000000004"/>
    <n v="46.48"/>
    <n v="33.071500000000007"/>
    <n v="0.41572440494522422"/>
  </r>
  <r>
    <n v="4178"/>
    <d v="2026-06-13T00:00:00"/>
    <n v="2026"/>
    <s v="Jun"/>
    <s v="Q2"/>
    <x v="2"/>
    <s v="Sweden"/>
    <s v="Retail Partners"/>
    <s v="Returning"/>
    <s v="Hiking"/>
    <s v="Trail Boots"/>
    <n v="4"/>
    <n v="143.9"/>
    <n v="0.05"/>
    <n v="79.709999999999994"/>
    <n v="546.82000000000005"/>
    <n v="318.83999999999997"/>
    <n v="227.98000000000008"/>
    <n v="0.41691964448996022"/>
  </r>
  <r>
    <n v="4272"/>
    <d v="2026-06-13T00:00:00"/>
    <n v="2026"/>
    <s v="Jun"/>
    <s v="Q2"/>
    <x v="3"/>
    <s v="Netherlands"/>
    <s v="Marketplace"/>
    <s v="Returning"/>
    <s v="Camping"/>
    <s v="Trail Tent 2P"/>
    <n v="4"/>
    <n v="190.97"/>
    <n v="0"/>
    <n v="103.36"/>
    <n v="763.88"/>
    <n v="413.44"/>
    <n v="350.44"/>
    <n v="0.45876315651673039"/>
  </r>
  <r>
    <n v="4713"/>
    <d v="2026-06-13T00:00:00"/>
    <n v="2026"/>
    <s v="Jun"/>
    <s v="Q2"/>
    <x v="3"/>
    <s v="France"/>
    <s v="Retail Partners"/>
    <s v="Business"/>
    <s v="Fitness"/>
    <s v="Recovery Roller"/>
    <n v="1"/>
    <n v="35.78"/>
    <n v="0"/>
    <n v="14"/>
    <n v="35.78"/>
    <n v="14"/>
    <n v="21.78"/>
    <n v="0.60871995528228062"/>
  </r>
  <r>
    <n v="5166"/>
    <d v="2026-06-13T00:00:00"/>
    <n v="2026"/>
    <s v="Jun"/>
    <s v="Q2"/>
    <x v="3"/>
    <s v="Netherlands"/>
    <s v="Marketplace"/>
    <s v="New"/>
    <s v="Camping"/>
    <s v="Compact Sleeping Bag"/>
    <n v="3"/>
    <n v="125.25"/>
    <n v="0.05"/>
    <n v="58.95"/>
    <n v="356.96249999999998"/>
    <n v="176.85000000000002"/>
    <n v="180.11249999999995"/>
    <n v="0.50456980775291516"/>
  </r>
  <r>
    <n v="486"/>
    <d v="2026-06-14T00:00:00"/>
    <n v="2026"/>
    <s v="Jun"/>
    <s v="Q2"/>
    <x v="0"/>
    <s v="Portugal"/>
    <s v="Corporate"/>
    <s v="Business"/>
    <s v="Hiking"/>
    <s v="Trekking Poles"/>
    <n v="8"/>
    <n v="72.36"/>
    <n v="0.1"/>
    <n v="32.229999999999997"/>
    <n v="520.99199999999996"/>
    <n v="257.83999999999997"/>
    <n v="263.15199999999999"/>
    <n v="0.5050979669553467"/>
  </r>
  <r>
    <n v="1507"/>
    <d v="2026-06-14T00:00:00"/>
    <n v="2026"/>
    <s v="Jun"/>
    <s v="Q2"/>
    <x v="0"/>
    <s v="Italy"/>
    <s v="Retail Partners"/>
    <s v="Returning"/>
    <s v="Travel"/>
    <s v="Travel Backpack 35L"/>
    <n v="1"/>
    <n v="162.51"/>
    <n v="0"/>
    <n v="88.29"/>
    <n v="162.51"/>
    <n v="88.29"/>
    <n v="74.219999999999985"/>
    <n v="0.45671035628576695"/>
  </r>
  <r>
    <n v="1821"/>
    <d v="2026-06-14T00:00:00"/>
    <n v="2026"/>
    <s v="Jun"/>
    <s v="Q2"/>
    <x v="0"/>
    <s v="Italy"/>
    <s v="Retail Partners"/>
    <s v="Business"/>
    <s v="Hiking"/>
    <s v="Trekking Poles"/>
    <n v="3"/>
    <n v="70.52"/>
    <n v="0"/>
    <n v="33.119999999999997"/>
    <n v="211.56"/>
    <n v="99.359999999999985"/>
    <n v="112.20000000000002"/>
    <n v="0.53034600113442998"/>
  </r>
  <r>
    <n v="2588"/>
    <d v="2026-06-14T00:00:00"/>
    <n v="2026"/>
    <s v="Jun"/>
    <s v="Q2"/>
    <x v="3"/>
    <s v="United Kingdom"/>
    <s v="Marketplace"/>
    <s v="Returning"/>
    <s v="Hiking"/>
    <s v="Hiking Daypack 20L"/>
    <n v="1"/>
    <n v="90.28"/>
    <n v="0"/>
    <n v="46.04"/>
    <n v="90.28"/>
    <n v="46.04"/>
    <n v="44.24"/>
    <n v="0.4900310146211786"/>
  </r>
  <r>
    <n v="2815"/>
    <d v="2026-06-14T00:00:00"/>
    <n v="2026"/>
    <s v="Jun"/>
    <s v="Q2"/>
    <x v="3"/>
    <s v="France"/>
    <s v="Marketplace"/>
    <s v="New"/>
    <s v="Camping"/>
    <s v="Alpine Tent 4P"/>
    <n v="2"/>
    <n v="342.25"/>
    <n v="0"/>
    <n v="196.86"/>
    <n v="684.5"/>
    <n v="393.72"/>
    <n v="290.77999999999997"/>
    <n v="0.42480642804967128"/>
  </r>
  <r>
    <n v="3258"/>
    <d v="2026-06-14T00:00:00"/>
    <n v="2026"/>
    <s v="Jun"/>
    <s v="Q2"/>
    <x v="1"/>
    <s v="Czechia"/>
    <s v="Online Store"/>
    <s v="Business"/>
    <s v="Cycling"/>
    <s v="Trail Bike Light"/>
    <n v="6"/>
    <n v="50.92"/>
    <n v="0.05"/>
    <n v="22.87"/>
    <n v="290.24399999999997"/>
    <n v="137.22"/>
    <n v="153.02399999999997"/>
    <n v="0.52722536899987593"/>
  </r>
  <r>
    <n v="3361"/>
    <d v="2026-06-14T00:00:00"/>
    <n v="2026"/>
    <s v="Jun"/>
    <s v="Q2"/>
    <x v="0"/>
    <s v="Spain"/>
    <s v="Retail Partners"/>
    <s v="Returning"/>
    <s v="Travel"/>
    <s v="Insulated Bottle"/>
    <n v="5"/>
    <n v="36.72"/>
    <n v="0.15"/>
    <n v="13.2"/>
    <n v="156.06"/>
    <n v="66"/>
    <n v="90.06"/>
    <n v="0.57708573625528647"/>
  </r>
  <r>
    <n v="3629"/>
    <d v="2026-06-14T00:00:00"/>
    <n v="2026"/>
    <s v="Jun"/>
    <s v="Q2"/>
    <x v="0"/>
    <s v="Italy"/>
    <s v="Online Store"/>
    <s v="New"/>
    <s v="Camping"/>
    <s v="Alpine Tent 4P"/>
    <n v="4"/>
    <n v="348.96"/>
    <n v="0.15"/>
    <n v="197.02"/>
    <n v="1186.4639999999999"/>
    <n v="788.08"/>
    <n v="398.3839999999999"/>
    <n v="0.3357741996385899"/>
  </r>
  <r>
    <n v="3750"/>
    <d v="2026-06-14T00:00:00"/>
    <n v="2026"/>
    <s v="Jun"/>
    <s v="Q2"/>
    <x v="0"/>
    <s v="Spain"/>
    <s v="Online Store"/>
    <s v="Returning"/>
    <s v="Hiking"/>
    <s v="Trekking Poles"/>
    <n v="1"/>
    <n v="71.28"/>
    <n v="0"/>
    <n v="31.92"/>
    <n v="71.28"/>
    <n v="31.92"/>
    <n v="39.36"/>
    <n v="0.55218855218855212"/>
  </r>
  <r>
    <n v="5088"/>
    <d v="2026-06-14T00:00:00"/>
    <n v="2026"/>
    <s v="Jun"/>
    <s v="Q2"/>
    <x v="1"/>
    <s v="Germany"/>
    <s v="Online Store"/>
    <s v="New"/>
    <s v="Travel"/>
    <s v="Travel Backpack 35L"/>
    <n v="1"/>
    <n v="160.99"/>
    <n v="0.05"/>
    <n v="89.15"/>
    <n v="152.94050000000001"/>
    <n v="89.15"/>
    <n v="63.790500000000009"/>
    <n v="0.41709357560619981"/>
  </r>
  <r>
    <n v="1450"/>
    <d v="2026-06-15T00:00:00"/>
    <n v="2026"/>
    <s v="Jun"/>
    <s v="Q2"/>
    <x v="1"/>
    <s v="Poland"/>
    <s v="Online Store"/>
    <s v="Returning"/>
    <s v="Fitness"/>
    <s v="Weighted Vest"/>
    <n v="1"/>
    <n v="124.19"/>
    <n v="0.05"/>
    <n v="67.209999999999994"/>
    <n v="117.98049999999999"/>
    <n v="67.209999999999994"/>
    <n v="50.770499999999998"/>
    <n v="0.43032958836417884"/>
  </r>
  <r>
    <n v="2330"/>
    <d v="2026-06-15T00:00:00"/>
    <n v="2026"/>
    <s v="Jun"/>
    <s v="Q2"/>
    <x v="1"/>
    <s v="Czechia"/>
    <s v="Online Store"/>
    <s v="New"/>
    <s v="Travel"/>
    <s v="Insulated Bottle"/>
    <n v="2"/>
    <n v="36.11"/>
    <n v="0.05"/>
    <n v="13.29"/>
    <n v="68.608999999999995"/>
    <n v="26.58"/>
    <n v="42.028999999999996"/>
    <n v="0.6125872698917052"/>
  </r>
  <r>
    <n v="4655"/>
    <d v="2026-06-15T00:00:00"/>
    <n v="2026"/>
    <s v="Jun"/>
    <s v="Q2"/>
    <x v="0"/>
    <s v="Spain"/>
    <s v="Corporate"/>
    <s v="Business"/>
    <s v="Fitness"/>
    <s v="Resistance Band Set"/>
    <n v="4"/>
    <n v="40.909999999999997"/>
    <n v="0.05"/>
    <n v="14.42"/>
    <n v="155.45799999999997"/>
    <n v="57.68"/>
    <n v="97.777999999999963"/>
    <n v="0.62896730949838531"/>
  </r>
  <r>
    <n v="137"/>
    <d v="2026-06-16T00:00:00"/>
    <n v="2026"/>
    <s v="Jun"/>
    <s v="Q2"/>
    <x v="1"/>
    <s v="Austria"/>
    <s v="Online Store"/>
    <s v="Returning"/>
    <s v="Hiking"/>
    <s v="Trail Boots"/>
    <n v="5"/>
    <n v="141.66999999999999"/>
    <n v="0.1"/>
    <n v="80.59"/>
    <n v="637.51499999999999"/>
    <n v="402.95000000000005"/>
    <n v="234.56499999999994"/>
    <n v="0.36793644071119885"/>
  </r>
  <r>
    <n v="141"/>
    <d v="2026-06-16T00:00:00"/>
    <n v="2026"/>
    <s v="Jun"/>
    <s v="Q2"/>
    <x v="3"/>
    <s v="Netherlands"/>
    <s v="Online Store"/>
    <s v="Returning"/>
    <s v="Travel"/>
    <s v="Packing Cube Set"/>
    <n v="1"/>
    <n v="47.53"/>
    <n v="0.05"/>
    <n v="18.5"/>
    <n v="45.153500000000001"/>
    <n v="18.5"/>
    <n v="26.653500000000001"/>
    <n v="0.59028646727274736"/>
  </r>
  <r>
    <n v="335"/>
    <d v="2026-06-16T00:00:00"/>
    <n v="2026"/>
    <s v="Jun"/>
    <s v="Q2"/>
    <x v="3"/>
    <s v="United Kingdom"/>
    <s v="Online Store"/>
    <s v="Returning"/>
    <s v="Travel"/>
    <s v="Travel Backpack 35L"/>
    <n v="3"/>
    <n v="163.65"/>
    <n v="0.15"/>
    <n v="85.8"/>
    <n v="417.3075"/>
    <n v="257.39999999999998"/>
    <n v="159.90750000000003"/>
    <n v="0.38318865584730688"/>
  </r>
  <r>
    <n v="498"/>
    <d v="2026-06-16T00:00:00"/>
    <n v="2026"/>
    <s v="Jun"/>
    <s v="Q2"/>
    <x v="0"/>
    <s v="Italy"/>
    <s v="Corporate"/>
    <s v="Business"/>
    <s v="Travel"/>
    <s v="Carry-On Duffel"/>
    <n v="5"/>
    <n v="130.94999999999999"/>
    <n v="0.15"/>
    <n v="68.47"/>
    <n v="556.53750000000002"/>
    <n v="342.35"/>
    <n v="214.1875"/>
    <n v="0.38485726478449339"/>
  </r>
  <r>
    <n v="2611"/>
    <d v="2026-06-16T00:00:00"/>
    <n v="2026"/>
    <s v="Jun"/>
    <s v="Q2"/>
    <x v="3"/>
    <s v="France"/>
    <s v="Online Store"/>
    <s v="Returning"/>
    <s v="Travel"/>
    <s v="Travel Backpack 35L"/>
    <n v="5"/>
    <n v="160.82"/>
    <n v="0"/>
    <n v="90.14"/>
    <n v="804.09999999999991"/>
    <n v="450.7"/>
    <n v="353.39999999999992"/>
    <n v="0.43949757492849145"/>
  </r>
  <r>
    <n v="3197"/>
    <d v="2026-06-16T00:00:00"/>
    <n v="2026"/>
    <s v="Jun"/>
    <s v="Q2"/>
    <x v="1"/>
    <s v="Germany"/>
    <s v="Retail Partners"/>
    <s v="New"/>
    <s v="Cycling"/>
    <s v="Compact Repair Kit"/>
    <n v="3"/>
    <n v="40.51"/>
    <n v="0"/>
    <n v="16.940000000000001"/>
    <n v="121.53"/>
    <n v="50.820000000000007"/>
    <n v="70.709999999999994"/>
    <n v="0.58183164650703523"/>
  </r>
  <r>
    <n v="4668"/>
    <d v="2026-06-16T00:00:00"/>
    <n v="2026"/>
    <s v="Jun"/>
    <s v="Q2"/>
    <x v="1"/>
    <s v="Switzerland"/>
    <s v="Online Store"/>
    <s v="Business"/>
    <s v="Cycling"/>
    <s v="Commuter Helmet"/>
    <n v="1"/>
    <n v="81.08"/>
    <n v="0"/>
    <n v="41.52"/>
    <n v="81.08"/>
    <n v="41.52"/>
    <n v="39.559999999999995"/>
    <n v="0.48791317217562896"/>
  </r>
  <r>
    <n v="4994"/>
    <d v="2026-06-16T00:00:00"/>
    <n v="2026"/>
    <s v="Jun"/>
    <s v="Q2"/>
    <x v="2"/>
    <s v="Finland"/>
    <s v="Corporate"/>
    <s v="Business"/>
    <s v="Hiking"/>
    <s v="Summit Backpack 45L"/>
    <n v="4"/>
    <n v="150.43"/>
    <n v="0.1"/>
    <n v="77.650000000000006"/>
    <n v="541.548"/>
    <n v="310.60000000000002"/>
    <n v="230.94799999999998"/>
    <n v="0.42645896577957998"/>
  </r>
  <r>
    <n v="512"/>
    <d v="2026-06-17T00:00:00"/>
    <n v="2026"/>
    <s v="Jun"/>
    <s v="Q2"/>
    <x v="1"/>
    <s v="Germany"/>
    <s v="Marketplace"/>
    <s v="Returning"/>
    <s v="Camping"/>
    <s v="Trail Tent 2P"/>
    <n v="1"/>
    <n v="192.42"/>
    <n v="0"/>
    <n v="103.31"/>
    <n v="192.42"/>
    <n v="103.31"/>
    <n v="89.109999999999985"/>
    <n v="0.46310154869556175"/>
  </r>
  <r>
    <n v="717"/>
    <d v="2026-06-17T00:00:00"/>
    <n v="2026"/>
    <s v="Jun"/>
    <s v="Q2"/>
    <x v="3"/>
    <s v="Netherlands"/>
    <s v="Corporate"/>
    <s v="Business"/>
    <s v="Camping"/>
    <s v="Alpine Tent 4P"/>
    <n v="10"/>
    <n v="333.14"/>
    <n v="0.15"/>
    <n v="194.52"/>
    <n v="2831.6899999999996"/>
    <n v="1945.2"/>
    <n v="886.48999999999955"/>
    <n v="0.31306039856057677"/>
  </r>
  <r>
    <n v="952"/>
    <d v="2026-06-17T00:00:00"/>
    <n v="2026"/>
    <s v="Jun"/>
    <s v="Q2"/>
    <x v="0"/>
    <s v="Spain"/>
    <s v="Online Store"/>
    <s v="Business"/>
    <s v="Camping"/>
    <s v="Portable Camp Stove"/>
    <n v="1"/>
    <n v="79.900000000000006"/>
    <n v="0.05"/>
    <n v="40.19"/>
    <n v="75.905000000000001"/>
    <n v="40.19"/>
    <n v="35.715000000000003"/>
    <n v="0.47052236348066667"/>
  </r>
  <r>
    <n v="1081"/>
    <d v="2026-06-17T00:00:00"/>
    <n v="2026"/>
    <s v="Jun"/>
    <s v="Q2"/>
    <x v="3"/>
    <s v="France"/>
    <s v="Online Store"/>
    <s v="Returning"/>
    <s v="Cycling"/>
    <s v="Trail Bike Light"/>
    <n v="1"/>
    <n v="51.12"/>
    <n v="0"/>
    <n v="22.43"/>
    <n v="51.12"/>
    <n v="22.43"/>
    <n v="28.689999999999998"/>
    <n v="0.56122848200312991"/>
  </r>
  <r>
    <n v="2043"/>
    <d v="2026-06-17T00:00:00"/>
    <n v="2026"/>
    <s v="Jun"/>
    <s v="Q2"/>
    <x v="1"/>
    <s v="Austria"/>
    <s v="Online Store"/>
    <s v="New"/>
    <s v="Hiking"/>
    <s v="Hiking Daypack 20L"/>
    <n v="2"/>
    <n v="90.33"/>
    <n v="0"/>
    <n v="46.3"/>
    <n v="180.66"/>
    <n v="92.6"/>
    <n v="88.06"/>
    <n v="0.48743496069965686"/>
  </r>
  <r>
    <n v="4040"/>
    <d v="2026-06-17T00:00:00"/>
    <n v="2026"/>
    <s v="Jun"/>
    <s v="Q2"/>
    <x v="3"/>
    <s v="Netherlands"/>
    <s v="Online Store"/>
    <s v="Business"/>
    <s v="Travel"/>
    <s v="Insulated Bottle"/>
    <n v="2"/>
    <n v="36.799999999999997"/>
    <n v="0.05"/>
    <n v="13.94"/>
    <n v="69.919999999999987"/>
    <n v="27.88"/>
    <n v="42.039999999999992"/>
    <n v="0.60125858123569798"/>
  </r>
  <r>
    <n v="2295"/>
    <d v="2026-06-18T00:00:00"/>
    <n v="2026"/>
    <s v="Jun"/>
    <s v="Q2"/>
    <x v="1"/>
    <s v="Switzerland"/>
    <s v="Marketplace"/>
    <s v="New"/>
    <s v="Travel"/>
    <s v="Packing Cube Set"/>
    <n v="1"/>
    <n v="45.7"/>
    <n v="0.1"/>
    <n v="18.600000000000001"/>
    <n v="41.13"/>
    <n v="18.600000000000001"/>
    <n v="22.53"/>
    <n v="0.5477753464624362"/>
  </r>
  <r>
    <n v="2670"/>
    <d v="2026-06-18T00:00:00"/>
    <n v="2026"/>
    <s v="Jun"/>
    <s v="Q2"/>
    <x v="2"/>
    <s v="Denmark"/>
    <s v="Marketplace"/>
    <s v="Returning"/>
    <s v="Travel"/>
    <s v="Travel Backpack 35L"/>
    <n v="3"/>
    <n v="162.30000000000001"/>
    <n v="0.1"/>
    <n v="86.43"/>
    <n v="438.21000000000004"/>
    <n v="259.29000000000002"/>
    <n v="178.92000000000002"/>
    <n v="0.40829739166153217"/>
  </r>
  <r>
    <n v="2777"/>
    <d v="2026-06-18T00:00:00"/>
    <n v="2026"/>
    <s v="Jun"/>
    <s v="Q2"/>
    <x v="1"/>
    <s v="Poland"/>
    <s v="Corporate"/>
    <s v="Business"/>
    <s v="Hiking"/>
    <s v="Trekking Poles"/>
    <n v="5"/>
    <n v="72.37"/>
    <n v="0.2"/>
    <n v="32.840000000000003"/>
    <n v="289.48"/>
    <n v="164.20000000000002"/>
    <n v="125.28"/>
    <n v="0.43277601215973466"/>
  </r>
  <r>
    <n v="2780"/>
    <d v="2026-06-18T00:00:00"/>
    <n v="2026"/>
    <s v="Jun"/>
    <s v="Q2"/>
    <x v="2"/>
    <s v="Ireland"/>
    <s v="Online Store"/>
    <s v="New"/>
    <s v="Fitness"/>
    <s v="Recovery Roller"/>
    <n v="2"/>
    <n v="35.61"/>
    <n v="0.15"/>
    <n v="13.96"/>
    <n v="60.536999999999999"/>
    <n v="27.92"/>
    <n v="32.616999999999997"/>
    <n v="0.53879445628293432"/>
  </r>
  <r>
    <n v="3209"/>
    <d v="2026-06-18T00:00:00"/>
    <n v="2026"/>
    <s v="Jun"/>
    <s v="Q2"/>
    <x v="3"/>
    <s v="France"/>
    <s v="Online Store"/>
    <s v="Returning"/>
    <s v="Travel"/>
    <s v="Carry-On Duffel"/>
    <n v="2"/>
    <n v="133.12"/>
    <n v="0"/>
    <n v="67.02"/>
    <n v="266.24"/>
    <n v="134.04"/>
    <n v="132.20000000000002"/>
    <n v="0.4965444711538462"/>
  </r>
  <r>
    <n v="3414"/>
    <d v="2026-06-18T00:00:00"/>
    <n v="2026"/>
    <s v="Jun"/>
    <s v="Q2"/>
    <x v="0"/>
    <s v="Italy"/>
    <s v="Marketplace"/>
    <s v="Returning"/>
    <s v="Cycling"/>
    <s v="Trail Bike Light"/>
    <n v="1"/>
    <n v="51.23"/>
    <n v="0.05"/>
    <n v="23.12"/>
    <n v="48.668499999999995"/>
    <n v="23.12"/>
    <n v="25.548499999999994"/>
    <n v="0.5249494025909982"/>
  </r>
  <r>
    <n v="3846"/>
    <d v="2026-06-18T00:00:00"/>
    <n v="2026"/>
    <s v="Jun"/>
    <s v="Q2"/>
    <x v="1"/>
    <s v="Germany"/>
    <s v="Online Store"/>
    <s v="Business"/>
    <s v="Hiking"/>
    <s v="Hiking Daypack 20L"/>
    <n v="1"/>
    <n v="93.5"/>
    <n v="0"/>
    <n v="46.63"/>
    <n v="93.5"/>
    <n v="46.63"/>
    <n v="46.87"/>
    <n v="0.50128342245989299"/>
  </r>
  <r>
    <n v="4120"/>
    <d v="2026-06-18T00:00:00"/>
    <n v="2026"/>
    <s v="Jun"/>
    <s v="Q2"/>
    <x v="3"/>
    <s v="Belgium"/>
    <s v="Retail Partners"/>
    <s v="Returning"/>
    <s v="Fitness"/>
    <s v="Resistance Band Set"/>
    <n v="3"/>
    <n v="41.16"/>
    <n v="0"/>
    <n v="14.79"/>
    <n v="123.47999999999999"/>
    <n v="44.37"/>
    <n v="79.109999999999985"/>
    <n v="0.64067055393586003"/>
  </r>
  <r>
    <n v="4217"/>
    <d v="2026-06-18T00:00:00"/>
    <n v="2026"/>
    <s v="Jun"/>
    <s v="Q2"/>
    <x v="1"/>
    <s v="Germany"/>
    <s v="Marketplace"/>
    <s v="New"/>
    <s v="Fitness"/>
    <s v="Resistance Band Set"/>
    <n v="1"/>
    <n v="39.74"/>
    <n v="0.05"/>
    <n v="14.39"/>
    <n v="37.753"/>
    <n v="14.39"/>
    <n v="23.363"/>
    <n v="0.6188382380208195"/>
  </r>
  <r>
    <n v="4786"/>
    <d v="2026-06-18T00:00:00"/>
    <n v="2026"/>
    <s v="Jun"/>
    <s v="Q2"/>
    <x v="3"/>
    <s v="Netherlands"/>
    <s v="Online Store"/>
    <s v="Returning"/>
    <s v="Travel"/>
    <s v="Packing Cube Set"/>
    <n v="3"/>
    <n v="46.79"/>
    <n v="0.1"/>
    <n v="18.25"/>
    <n v="126.33300000000001"/>
    <n v="54.75"/>
    <n v="71.583000000000013"/>
    <n v="0.56662154781411034"/>
  </r>
  <r>
    <n v="23"/>
    <d v="2026-06-19T00:00:00"/>
    <n v="2026"/>
    <s v="Jun"/>
    <s v="Q2"/>
    <x v="3"/>
    <s v="France"/>
    <s v="Corporate"/>
    <s v="Business"/>
    <s v="Hiking"/>
    <s v="Hiking Daypack 20L"/>
    <n v="4"/>
    <n v="91.74"/>
    <n v="0.2"/>
    <n v="44.74"/>
    <n v="293.56799999999998"/>
    <n v="178.96"/>
    <n v="114.60799999999998"/>
    <n v="0.39039677349029861"/>
  </r>
  <r>
    <n v="99"/>
    <d v="2026-06-19T00:00:00"/>
    <n v="2026"/>
    <s v="Jun"/>
    <s v="Q2"/>
    <x v="3"/>
    <s v="France"/>
    <s v="Online Store"/>
    <s v="New"/>
    <s v="Fitness"/>
    <s v="Recovery Roller"/>
    <n v="1"/>
    <n v="36.28"/>
    <n v="0.1"/>
    <n v="13.8"/>
    <n v="32.652000000000001"/>
    <n v="13.8"/>
    <n v="18.852"/>
    <n v="0.5773612642410878"/>
  </r>
  <r>
    <n v="269"/>
    <d v="2026-06-19T00:00:00"/>
    <n v="2026"/>
    <s v="Jun"/>
    <s v="Q2"/>
    <x v="3"/>
    <s v="France"/>
    <s v="Corporate"/>
    <s v="Returning"/>
    <s v="Hiking"/>
    <s v="Trekking Poles"/>
    <n v="3"/>
    <n v="73.02"/>
    <n v="0.1"/>
    <n v="32.69"/>
    <n v="197.154"/>
    <n v="98.07"/>
    <n v="99.084000000000003"/>
    <n v="0.50257159377948202"/>
  </r>
  <r>
    <n v="1772"/>
    <d v="2026-06-19T00:00:00"/>
    <n v="2026"/>
    <s v="Jun"/>
    <s v="Q2"/>
    <x v="3"/>
    <s v="Belgium"/>
    <s v="Online Store"/>
    <s v="New"/>
    <s v="Hiking"/>
    <s v="Summit Backpack 45L"/>
    <n v="4"/>
    <n v="153.38"/>
    <n v="0"/>
    <n v="76.92"/>
    <n v="613.52"/>
    <n v="307.68"/>
    <n v="305.83999999999997"/>
    <n v="0.49850045638283996"/>
  </r>
  <r>
    <n v="1906"/>
    <d v="2026-06-19T00:00:00"/>
    <n v="2026"/>
    <s v="Jun"/>
    <s v="Q2"/>
    <x v="3"/>
    <s v="United Kingdom"/>
    <s v="Marketplace"/>
    <s v="Returning"/>
    <s v="Camping"/>
    <s v="Compact Sleeping Bag"/>
    <n v="2"/>
    <n v="125.5"/>
    <n v="0"/>
    <n v="61.67"/>
    <n v="251"/>
    <n v="123.34"/>
    <n v="127.66"/>
    <n v="0.50860557768924297"/>
  </r>
  <r>
    <n v="2473"/>
    <d v="2026-06-19T00:00:00"/>
    <n v="2026"/>
    <s v="Jun"/>
    <s v="Q2"/>
    <x v="0"/>
    <s v="Spain"/>
    <s v="Corporate"/>
    <s v="Returning"/>
    <s v="Cycling"/>
    <s v="Commuter Helmet"/>
    <n v="3"/>
    <n v="80.75"/>
    <n v="0.15"/>
    <n v="42.81"/>
    <n v="205.91249999999999"/>
    <n v="128.43"/>
    <n v="77.482499999999987"/>
    <n v="0.37628847204516475"/>
  </r>
  <r>
    <n v="2549"/>
    <d v="2026-06-19T00:00:00"/>
    <n v="2026"/>
    <s v="Jun"/>
    <s v="Q2"/>
    <x v="3"/>
    <s v="France"/>
    <s v="Corporate"/>
    <s v="Returning"/>
    <s v="Fitness"/>
    <s v="Recovery Roller"/>
    <n v="8"/>
    <n v="36.15"/>
    <n v="0.05"/>
    <n v="13.55"/>
    <n v="274.73999999999995"/>
    <n v="108.4"/>
    <n v="166.33999999999995"/>
    <n v="0.60544514814005956"/>
  </r>
  <r>
    <n v="3341"/>
    <d v="2026-06-19T00:00:00"/>
    <n v="2026"/>
    <s v="Jun"/>
    <s v="Q2"/>
    <x v="0"/>
    <s v="Italy"/>
    <s v="Online Store"/>
    <s v="New"/>
    <s v="Hiking"/>
    <s v="Trail Boots"/>
    <n v="2"/>
    <n v="143.1"/>
    <n v="0"/>
    <n v="78.11"/>
    <n v="286.2"/>
    <n v="156.22"/>
    <n v="129.97999999999999"/>
    <n v="0.45415793151642209"/>
  </r>
  <r>
    <n v="3351"/>
    <d v="2026-06-19T00:00:00"/>
    <n v="2026"/>
    <s v="Jun"/>
    <s v="Q2"/>
    <x v="1"/>
    <s v="Czechia"/>
    <s v="Marketplace"/>
    <s v="New"/>
    <s v="Camping"/>
    <s v="Compact Sleeping Bag"/>
    <n v="4"/>
    <n v="123.89"/>
    <n v="0"/>
    <n v="59.42"/>
    <n v="495.56"/>
    <n v="237.68"/>
    <n v="257.88"/>
    <n v="0.5203809831301961"/>
  </r>
  <r>
    <n v="3366"/>
    <d v="2026-06-19T00:00:00"/>
    <n v="2026"/>
    <s v="Jun"/>
    <s v="Q2"/>
    <x v="1"/>
    <s v="Switzerland"/>
    <s v="Online Store"/>
    <s v="Business"/>
    <s v="Travel"/>
    <s v="Carry-On Duffel"/>
    <n v="1"/>
    <n v="135.41999999999999"/>
    <n v="0.05"/>
    <n v="68.180000000000007"/>
    <n v="128.64899999999997"/>
    <n v="68.180000000000007"/>
    <n v="60.468999999999966"/>
    <n v="0.47003085915941811"/>
  </r>
  <r>
    <n v="3691"/>
    <d v="2026-06-19T00:00:00"/>
    <n v="2026"/>
    <s v="Jun"/>
    <s v="Q2"/>
    <x v="1"/>
    <s v="Austria"/>
    <s v="Retail Partners"/>
    <s v="Returning"/>
    <s v="Hiking"/>
    <s v="Hiking Daypack 20L"/>
    <n v="1"/>
    <n v="93.48"/>
    <n v="0.05"/>
    <n v="44.31"/>
    <n v="88.805999999999997"/>
    <n v="44.31"/>
    <n v="44.495999999999995"/>
    <n v="0.50104722653874734"/>
  </r>
  <r>
    <n v="3909"/>
    <d v="2026-06-19T00:00:00"/>
    <n v="2026"/>
    <s v="Jun"/>
    <s v="Q2"/>
    <x v="1"/>
    <s v="Czechia"/>
    <s v="Marketplace"/>
    <s v="Returning"/>
    <s v="Hiking"/>
    <s v="Summit Backpack 45L"/>
    <n v="1"/>
    <n v="156.05000000000001"/>
    <n v="0.05"/>
    <n v="81.28"/>
    <n v="148.2475"/>
    <n v="81.28"/>
    <n v="66.967500000000001"/>
    <n v="0.45172768512116562"/>
  </r>
  <r>
    <n v="4862"/>
    <d v="2026-06-19T00:00:00"/>
    <n v="2026"/>
    <s v="Jun"/>
    <s v="Q2"/>
    <x v="1"/>
    <s v="Austria"/>
    <s v="Online Store"/>
    <s v="Returning"/>
    <s v="Fitness"/>
    <s v="Recovery Roller"/>
    <n v="1"/>
    <n v="36.74"/>
    <n v="0"/>
    <n v="14.15"/>
    <n v="36.74"/>
    <n v="14.15"/>
    <n v="22.590000000000003"/>
    <n v="0.61486118671747425"/>
  </r>
  <r>
    <n v="5096"/>
    <d v="2026-06-19T00:00:00"/>
    <n v="2026"/>
    <s v="Jun"/>
    <s v="Q2"/>
    <x v="0"/>
    <s v="Italy"/>
    <s v="Online Store"/>
    <s v="Returning"/>
    <s v="Camping"/>
    <s v="Trail Tent 2P"/>
    <n v="2"/>
    <n v="199.28"/>
    <n v="0"/>
    <n v="102.85"/>
    <n v="398.56"/>
    <n v="205.7"/>
    <n v="192.86"/>
    <n v="0.48389201124046571"/>
  </r>
  <r>
    <n v="5112"/>
    <d v="2026-06-19T00:00:00"/>
    <n v="2026"/>
    <s v="Jun"/>
    <s v="Q2"/>
    <x v="0"/>
    <s v="Spain"/>
    <s v="Marketplace"/>
    <s v="Returning"/>
    <s v="Fitness"/>
    <s v="Recovery Roller"/>
    <n v="2"/>
    <n v="37.04"/>
    <n v="0.05"/>
    <n v="13.76"/>
    <n v="70.375999999999991"/>
    <n v="27.52"/>
    <n v="42.855999999999995"/>
    <n v="0.60895759918153913"/>
  </r>
  <r>
    <n v="501"/>
    <d v="2026-06-20T00:00:00"/>
    <n v="2026"/>
    <s v="Jun"/>
    <s v="Q2"/>
    <x v="3"/>
    <s v="Belgium"/>
    <s v="Online Store"/>
    <s v="New"/>
    <s v="Camping"/>
    <s v="Portable Camp Stove"/>
    <n v="2"/>
    <n v="80.95"/>
    <n v="0.1"/>
    <n v="39.44"/>
    <n v="145.71"/>
    <n v="78.88"/>
    <n v="66.830000000000013"/>
    <n v="0.45865074462974409"/>
  </r>
  <r>
    <n v="540"/>
    <d v="2026-06-20T00:00:00"/>
    <n v="2026"/>
    <s v="Jun"/>
    <s v="Q2"/>
    <x v="0"/>
    <s v="Portugal"/>
    <s v="Marketplace"/>
    <s v="Returning"/>
    <s v="Hiking"/>
    <s v="Summit Backpack 45L"/>
    <n v="1"/>
    <n v="151.46"/>
    <n v="0.05"/>
    <n v="77.98"/>
    <n v="143.887"/>
    <n v="77.98"/>
    <n v="65.906999999999996"/>
    <n v="0.45804693961233467"/>
  </r>
  <r>
    <n v="2255"/>
    <d v="2026-06-20T00:00:00"/>
    <n v="2026"/>
    <s v="Jun"/>
    <s v="Q2"/>
    <x v="0"/>
    <s v="Portugal"/>
    <s v="Online Store"/>
    <s v="Business"/>
    <s v="Hiking"/>
    <s v="Hiking Daypack 20L"/>
    <n v="5"/>
    <n v="90.1"/>
    <n v="0"/>
    <n v="44.32"/>
    <n v="450.5"/>
    <n v="221.6"/>
    <n v="228.9"/>
    <n v="0.50810210876803552"/>
  </r>
  <r>
    <n v="3126"/>
    <d v="2026-06-20T00:00:00"/>
    <n v="2026"/>
    <s v="Jun"/>
    <s v="Q2"/>
    <x v="0"/>
    <s v="Spain"/>
    <s v="Marketplace"/>
    <s v="Business"/>
    <s v="Hiking"/>
    <s v="Summit Backpack 45L"/>
    <n v="1"/>
    <n v="155.69"/>
    <n v="0.1"/>
    <n v="79.42"/>
    <n v="140.12100000000001"/>
    <n v="79.42"/>
    <n v="60.701000000000008"/>
    <n v="0.43320415926235184"/>
  </r>
  <r>
    <n v="3223"/>
    <d v="2026-06-20T00:00:00"/>
    <n v="2026"/>
    <s v="Jun"/>
    <s v="Q2"/>
    <x v="1"/>
    <s v="Poland"/>
    <s v="Retail Partners"/>
    <s v="Returning"/>
    <s v="Fitness"/>
    <s v="Training Mat"/>
    <n v="1"/>
    <n v="50.11"/>
    <n v="0.05"/>
    <n v="21.38"/>
    <n v="47.604499999999994"/>
    <n v="21.38"/>
    <n v="26.224499999999995"/>
    <n v="0.55088279469377888"/>
  </r>
  <r>
    <n v="3260"/>
    <d v="2026-06-20T00:00:00"/>
    <n v="2026"/>
    <s v="Jun"/>
    <s v="Q2"/>
    <x v="2"/>
    <s v="Sweden"/>
    <s v="Retail Partners"/>
    <s v="Returning"/>
    <s v="Hiking"/>
    <s v="Trail Boots"/>
    <n v="1"/>
    <n v="142.55000000000001"/>
    <n v="0.1"/>
    <n v="79.709999999999994"/>
    <n v="128.29500000000002"/>
    <n v="79.709999999999994"/>
    <n v="48.585000000000022"/>
    <n v="0.37869753302934656"/>
  </r>
  <r>
    <n v="3404"/>
    <d v="2026-06-20T00:00:00"/>
    <n v="2026"/>
    <s v="Jun"/>
    <s v="Q2"/>
    <x v="3"/>
    <s v="United Kingdom"/>
    <s v="Online Store"/>
    <s v="New"/>
    <s v="Camping"/>
    <s v="Trail Tent 2P"/>
    <n v="3"/>
    <n v="191.11"/>
    <n v="0.05"/>
    <n v="102.82"/>
    <n v="544.6635"/>
    <n v="308.45999999999998"/>
    <n v="236.20350000000002"/>
    <n v="0.43366867800026992"/>
  </r>
  <r>
    <n v="4267"/>
    <d v="2026-06-20T00:00:00"/>
    <n v="2026"/>
    <s v="Jun"/>
    <s v="Q2"/>
    <x v="3"/>
    <s v="France"/>
    <s v="Corporate"/>
    <s v="Business"/>
    <s v="Cycling"/>
    <s v="Compact Repair Kit"/>
    <n v="6"/>
    <n v="40.229999999999997"/>
    <n v="0.15"/>
    <n v="17.079999999999998"/>
    <n v="205.173"/>
    <n v="102.47999999999999"/>
    <n v="102.69300000000001"/>
    <n v="0.50051907414718322"/>
  </r>
  <r>
    <n v="5082"/>
    <d v="2026-06-20T00:00:00"/>
    <n v="2026"/>
    <s v="Jun"/>
    <s v="Q2"/>
    <x v="1"/>
    <s v="Switzerland"/>
    <s v="Online Store"/>
    <s v="Business"/>
    <s v="Cycling"/>
    <s v="Commuter Helmet"/>
    <n v="2"/>
    <n v="81.489999999999995"/>
    <n v="0"/>
    <n v="42.15"/>
    <n v="162.97999999999999"/>
    <n v="84.3"/>
    <n v="78.679999999999993"/>
    <n v="0.48275862068965514"/>
  </r>
  <r>
    <n v="5108"/>
    <d v="2026-06-20T00:00:00"/>
    <n v="2026"/>
    <s v="Jun"/>
    <s v="Q2"/>
    <x v="1"/>
    <s v="Austria"/>
    <s v="Corporate"/>
    <s v="Business"/>
    <s v="Travel"/>
    <s v="Travel Backpack 35L"/>
    <n v="8"/>
    <n v="162.71"/>
    <n v="0.2"/>
    <n v="85.27"/>
    <n v="1041.3440000000001"/>
    <n v="682.16"/>
    <n v="359.18400000000008"/>
    <n v="0.34492348349824847"/>
  </r>
  <r>
    <n v="1105"/>
    <d v="2026-06-21T00:00:00"/>
    <n v="2026"/>
    <s v="Jun"/>
    <s v="Q2"/>
    <x v="2"/>
    <s v="Denmark"/>
    <s v="Marketplace"/>
    <s v="Returning"/>
    <s v="Travel"/>
    <s v="Insulated Bottle"/>
    <n v="1"/>
    <n v="36.479999999999997"/>
    <n v="0.1"/>
    <n v="13.9"/>
    <n v="32.832000000000001"/>
    <n v="13.9"/>
    <n v="18.932000000000002"/>
    <n v="0.57663255360623789"/>
  </r>
  <r>
    <n v="2757"/>
    <d v="2026-06-21T00:00:00"/>
    <n v="2026"/>
    <s v="Jun"/>
    <s v="Q2"/>
    <x v="1"/>
    <s v="Austria"/>
    <s v="Corporate"/>
    <s v="Business"/>
    <s v="Travel"/>
    <s v="Carry-On Duffel"/>
    <n v="6"/>
    <n v="136.65"/>
    <n v="0.15"/>
    <n v="68.56"/>
    <n v="696.91500000000008"/>
    <n v="411.36"/>
    <n v="285.55500000000006"/>
    <n v="0.4097415036266977"/>
  </r>
  <r>
    <n v="3325"/>
    <d v="2026-06-21T00:00:00"/>
    <n v="2026"/>
    <s v="Jun"/>
    <s v="Q2"/>
    <x v="2"/>
    <s v="Sweden"/>
    <s v="Online Store"/>
    <s v="New"/>
    <s v="Cycling"/>
    <s v="Trail Bike Light"/>
    <n v="4"/>
    <n v="50.57"/>
    <n v="0"/>
    <n v="21.85"/>
    <n v="202.28"/>
    <n v="87.4"/>
    <n v="114.88"/>
    <n v="0.56792564761716435"/>
  </r>
  <r>
    <n v="4070"/>
    <d v="2026-06-21T00:00:00"/>
    <n v="2026"/>
    <s v="Jun"/>
    <s v="Q2"/>
    <x v="3"/>
    <s v="United Kingdom"/>
    <s v="Online Store"/>
    <s v="New"/>
    <s v="Cycling"/>
    <s v="Cycling Pack 12L"/>
    <n v="3"/>
    <n v="103.72"/>
    <n v="0"/>
    <n v="50.34"/>
    <n v="311.15999999999997"/>
    <n v="151.02000000000001"/>
    <n v="160.13999999999996"/>
    <n v="0.51465483995372152"/>
  </r>
  <r>
    <n v="4339"/>
    <d v="2026-06-21T00:00:00"/>
    <n v="2026"/>
    <s v="Jun"/>
    <s v="Q2"/>
    <x v="2"/>
    <s v="Norway"/>
    <s v="Marketplace"/>
    <s v="Returning"/>
    <s v="Travel"/>
    <s v="Carry-On Duffel"/>
    <n v="1"/>
    <n v="132.49"/>
    <n v="0"/>
    <n v="67.09"/>
    <n v="132.49"/>
    <n v="67.09"/>
    <n v="65.400000000000006"/>
    <n v="0.49362216016303118"/>
  </r>
  <r>
    <n v="731"/>
    <d v="2026-06-22T00:00:00"/>
    <n v="2026"/>
    <s v="Jun"/>
    <s v="Q2"/>
    <x v="2"/>
    <s v="Ireland"/>
    <s v="Online Store"/>
    <s v="New"/>
    <s v="Camping"/>
    <s v="Portable Camp Stove"/>
    <n v="2"/>
    <n v="80.650000000000006"/>
    <n v="0"/>
    <n v="39.18"/>
    <n v="161.30000000000001"/>
    <n v="78.36"/>
    <n v="82.940000000000012"/>
    <n v="0.51419714817110973"/>
  </r>
  <r>
    <n v="1362"/>
    <d v="2026-06-22T00:00:00"/>
    <n v="2026"/>
    <s v="Jun"/>
    <s v="Q2"/>
    <x v="1"/>
    <s v="Czechia"/>
    <s v="Retail Partners"/>
    <s v="New"/>
    <s v="Fitness"/>
    <s v="Recovery Roller"/>
    <n v="1"/>
    <n v="35.409999999999997"/>
    <n v="0.05"/>
    <n v="13.9"/>
    <n v="33.639499999999998"/>
    <n v="13.9"/>
    <n v="19.7395"/>
    <n v="0.58679528530447833"/>
  </r>
  <r>
    <n v="1512"/>
    <d v="2026-06-22T00:00:00"/>
    <n v="2026"/>
    <s v="Jun"/>
    <s v="Q2"/>
    <x v="0"/>
    <s v="Spain"/>
    <s v="Marketplace"/>
    <s v="Returning"/>
    <s v="Fitness"/>
    <s v="Resistance Band Set"/>
    <n v="3"/>
    <n v="41.01"/>
    <n v="0"/>
    <n v="14.33"/>
    <n v="123.03"/>
    <n v="42.99"/>
    <n v="80.039999999999992"/>
    <n v="0.65057303096805652"/>
  </r>
  <r>
    <n v="1647"/>
    <d v="2026-06-22T00:00:00"/>
    <n v="2026"/>
    <s v="Jun"/>
    <s v="Q2"/>
    <x v="3"/>
    <s v="United Kingdom"/>
    <s v="Online Store"/>
    <s v="Business"/>
    <s v="Travel"/>
    <s v="Insulated Bottle"/>
    <n v="1"/>
    <n v="36.01"/>
    <n v="0"/>
    <n v="13.23"/>
    <n v="36.01"/>
    <n v="13.23"/>
    <n v="22.779999999999998"/>
    <n v="0.63260205498472644"/>
  </r>
  <r>
    <n v="2358"/>
    <d v="2026-06-22T00:00:00"/>
    <n v="2026"/>
    <s v="Jun"/>
    <s v="Q2"/>
    <x v="0"/>
    <s v="Spain"/>
    <s v="Marketplace"/>
    <s v="Returning"/>
    <s v="Fitness"/>
    <s v="Training Mat"/>
    <n v="2"/>
    <n v="50.21"/>
    <n v="0.05"/>
    <n v="21.74"/>
    <n v="95.399000000000001"/>
    <n v="43.48"/>
    <n v="51.919000000000004"/>
    <n v="0.54423002337550708"/>
  </r>
  <r>
    <n v="2366"/>
    <d v="2026-06-22T00:00:00"/>
    <n v="2026"/>
    <s v="Jun"/>
    <s v="Q2"/>
    <x v="2"/>
    <s v="Finland"/>
    <s v="Marketplace"/>
    <s v="Returning"/>
    <s v="Cycling"/>
    <s v="Cycling Pack 12L"/>
    <n v="3"/>
    <n v="100.3"/>
    <n v="0"/>
    <n v="49.26"/>
    <n v="300.89999999999998"/>
    <n v="147.78"/>
    <n v="153.11999999999998"/>
    <n v="0.5088733798604187"/>
  </r>
  <r>
    <n v="3481"/>
    <d v="2026-06-22T00:00:00"/>
    <n v="2026"/>
    <s v="Jun"/>
    <s v="Q2"/>
    <x v="3"/>
    <s v="United Kingdom"/>
    <s v="Retail Partners"/>
    <s v="New"/>
    <s v="Travel"/>
    <s v="Packing Cube Set"/>
    <n v="1"/>
    <n v="47.7"/>
    <n v="0.1"/>
    <n v="18.760000000000002"/>
    <n v="42.930000000000007"/>
    <n v="18.760000000000002"/>
    <n v="24.170000000000005"/>
    <n v="0.56300955043093415"/>
  </r>
  <r>
    <n v="3595"/>
    <d v="2026-06-22T00:00:00"/>
    <n v="2026"/>
    <s v="Jun"/>
    <s v="Q2"/>
    <x v="1"/>
    <s v="Poland"/>
    <s v="Online Store"/>
    <s v="New"/>
    <s v="Cycling"/>
    <s v="Compact Repair Kit"/>
    <n v="2"/>
    <n v="40.94"/>
    <n v="0.1"/>
    <n v="16.88"/>
    <n v="73.691999999999993"/>
    <n v="33.76"/>
    <n v="39.931999999999995"/>
    <n v="0.54187700157411933"/>
  </r>
  <r>
    <n v="3766"/>
    <d v="2026-06-22T00:00:00"/>
    <n v="2026"/>
    <s v="Jun"/>
    <s v="Q2"/>
    <x v="3"/>
    <s v="United Kingdom"/>
    <s v="Retail Partners"/>
    <s v="Returning"/>
    <s v="Hiking"/>
    <s v="Hiking Daypack 20L"/>
    <n v="1"/>
    <n v="93.78"/>
    <n v="0"/>
    <n v="46.62"/>
    <n v="93.78"/>
    <n v="46.62"/>
    <n v="47.160000000000004"/>
    <n v="0.50287907869481774"/>
  </r>
  <r>
    <n v="3933"/>
    <d v="2026-06-22T00:00:00"/>
    <n v="2026"/>
    <s v="Jun"/>
    <s v="Q2"/>
    <x v="3"/>
    <s v="Belgium"/>
    <s v="Retail Partners"/>
    <s v="New"/>
    <s v="Fitness"/>
    <s v="Training Mat"/>
    <n v="2"/>
    <n v="51.42"/>
    <n v="0"/>
    <n v="22.19"/>
    <n v="102.84"/>
    <n v="44.38"/>
    <n v="58.46"/>
    <n v="0.56845585375340335"/>
  </r>
  <r>
    <n v="3951"/>
    <d v="2026-06-22T00:00:00"/>
    <n v="2026"/>
    <s v="Jun"/>
    <s v="Q2"/>
    <x v="2"/>
    <s v="Sweden"/>
    <s v="Retail Partners"/>
    <s v="New"/>
    <s v="Travel"/>
    <s v="Travel Backpack 35L"/>
    <n v="1"/>
    <n v="164.99"/>
    <n v="0.1"/>
    <n v="86.6"/>
    <n v="148.49100000000001"/>
    <n v="86.6"/>
    <n v="61.89100000000002"/>
    <n v="0.41679967136055396"/>
  </r>
  <r>
    <n v="4078"/>
    <d v="2026-06-22T00:00:00"/>
    <n v="2026"/>
    <s v="Jun"/>
    <s v="Q2"/>
    <x v="2"/>
    <s v="Denmark"/>
    <s v="Marketplace"/>
    <s v="Returning"/>
    <s v="Hiking"/>
    <s v="Trail Boots"/>
    <n v="1"/>
    <n v="145.65"/>
    <n v="0"/>
    <n v="79.87"/>
    <n v="145.65"/>
    <n v="79.87"/>
    <n v="65.78"/>
    <n v="0.45163062135255749"/>
  </r>
  <r>
    <n v="4182"/>
    <d v="2026-06-22T00:00:00"/>
    <n v="2026"/>
    <s v="Jun"/>
    <s v="Q2"/>
    <x v="1"/>
    <s v="Switzerland"/>
    <s v="Online Store"/>
    <s v="New"/>
    <s v="Fitness"/>
    <s v="Weighted Vest"/>
    <n v="4"/>
    <n v="120.94"/>
    <n v="0.05"/>
    <n v="70.84"/>
    <n v="459.57199999999995"/>
    <n v="283.36"/>
    <n v="176.21199999999993"/>
    <n v="0.38342631840059871"/>
  </r>
  <r>
    <n v="323"/>
    <d v="2026-06-23T00:00:00"/>
    <n v="2026"/>
    <s v="Jun"/>
    <s v="Q2"/>
    <x v="3"/>
    <s v="France"/>
    <s v="Online Store"/>
    <s v="Returning"/>
    <s v="Travel"/>
    <s v="Insulated Bottle"/>
    <n v="1"/>
    <n v="36.94"/>
    <n v="0"/>
    <n v="13.25"/>
    <n v="36.94"/>
    <n v="13.25"/>
    <n v="23.689999999999998"/>
    <n v="0.64131023280996213"/>
  </r>
  <r>
    <n v="544"/>
    <d v="2026-06-23T00:00:00"/>
    <n v="2026"/>
    <s v="Jun"/>
    <s v="Q2"/>
    <x v="0"/>
    <s v="Italy"/>
    <s v="Online Store"/>
    <s v="Business"/>
    <s v="Hiking"/>
    <s v="Hiking Daypack 20L"/>
    <n v="1"/>
    <n v="90.3"/>
    <n v="0.05"/>
    <n v="45.07"/>
    <n v="85.784999999999997"/>
    <n v="45.07"/>
    <n v="40.714999999999996"/>
    <n v="0.47461677449437545"/>
  </r>
  <r>
    <n v="1570"/>
    <d v="2026-06-23T00:00:00"/>
    <n v="2026"/>
    <s v="Jun"/>
    <s v="Q2"/>
    <x v="3"/>
    <s v="France"/>
    <s v="Marketplace"/>
    <s v="Returning"/>
    <s v="Camping"/>
    <s v="Alpine Tent 4P"/>
    <n v="1"/>
    <n v="335.05"/>
    <n v="0"/>
    <n v="191.67"/>
    <n v="335.05"/>
    <n v="191.67"/>
    <n v="143.38000000000002"/>
    <n v="0.42793612893597976"/>
  </r>
  <r>
    <n v="1932"/>
    <d v="2026-06-23T00:00:00"/>
    <n v="2026"/>
    <s v="Jun"/>
    <s v="Q2"/>
    <x v="3"/>
    <s v="United Kingdom"/>
    <s v="Online Store"/>
    <s v="New"/>
    <s v="Travel"/>
    <s v="Insulated Bottle"/>
    <n v="1"/>
    <n v="35.9"/>
    <n v="0.05"/>
    <n v="13.81"/>
    <n v="34.104999999999997"/>
    <n v="13.81"/>
    <n v="20.294999999999995"/>
    <n v="0.59507403606509301"/>
  </r>
  <r>
    <n v="4352"/>
    <d v="2026-06-23T00:00:00"/>
    <n v="2026"/>
    <s v="Jun"/>
    <s v="Q2"/>
    <x v="3"/>
    <s v="France"/>
    <s v="Online Store"/>
    <s v="Returning"/>
    <s v="Cycling"/>
    <s v="Trail Bike Light"/>
    <n v="6"/>
    <n v="51.34"/>
    <n v="0.1"/>
    <n v="22.47"/>
    <n v="277.23600000000005"/>
    <n v="134.82"/>
    <n v="142.41600000000005"/>
    <n v="0.51369951954291659"/>
  </r>
  <r>
    <n v="4561"/>
    <d v="2026-06-23T00:00:00"/>
    <n v="2026"/>
    <s v="Jun"/>
    <s v="Q2"/>
    <x v="0"/>
    <s v="Spain"/>
    <s v="Retail Partners"/>
    <s v="Returning"/>
    <s v="Hiking"/>
    <s v="Summit Backpack 45L"/>
    <n v="1"/>
    <n v="157.91"/>
    <n v="0"/>
    <n v="77.12"/>
    <n v="157.91"/>
    <n v="77.12"/>
    <n v="80.789999999999992"/>
    <n v="0.51162054334747642"/>
  </r>
  <r>
    <n v="4741"/>
    <d v="2026-06-23T00:00:00"/>
    <n v="2026"/>
    <s v="Jun"/>
    <s v="Q2"/>
    <x v="3"/>
    <s v="France"/>
    <s v="Online Store"/>
    <s v="New"/>
    <s v="Cycling"/>
    <s v="Compact Repair Kit"/>
    <n v="3"/>
    <n v="41.09"/>
    <n v="0.05"/>
    <n v="16.809999999999999"/>
    <n v="117.10650000000001"/>
    <n v="50.429999999999993"/>
    <n v="66.676500000000019"/>
    <n v="0.569366346018368"/>
  </r>
  <r>
    <n v="4882"/>
    <d v="2026-06-23T00:00:00"/>
    <n v="2026"/>
    <s v="Jun"/>
    <s v="Q2"/>
    <x v="1"/>
    <s v="Germany"/>
    <s v="Online Store"/>
    <s v="Returning"/>
    <s v="Camping"/>
    <s v="Compact Sleeping Bag"/>
    <n v="2"/>
    <n v="120.18"/>
    <n v="0.05"/>
    <n v="59.4"/>
    <n v="228.34200000000001"/>
    <n v="118.8"/>
    <n v="109.54200000000002"/>
    <n v="0.47972777675591882"/>
  </r>
  <r>
    <n v="4885"/>
    <d v="2026-06-23T00:00:00"/>
    <n v="2026"/>
    <s v="Jun"/>
    <s v="Q2"/>
    <x v="3"/>
    <s v="France"/>
    <s v="Marketplace"/>
    <s v="New"/>
    <s v="Camping"/>
    <s v="Trail Tent 2P"/>
    <n v="1"/>
    <n v="198.1"/>
    <n v="0.1"/>
    <n v="103.46"/>
    <n v="178.29"/>
    <n v="103.46"/>
    <n v="74.83"/>
    <n v="0.41970946211228899"/>
  </r>
  <r>
    <n v="4982"/>
    <d v="2026-06-23T00:00:00"/>
    <n v="2026"/>
    <s v="Jun"/>
    <s v="Q2"/>
    <x v="2"/>
    <s v="Finland"/>
    <s v="Online Store"/>
    <s v="Returning"/>
    <s v="Travel"/>
    <s v="Insulated Bottle"/>
    <n v="1"/>
    <n v="36.700000000000003"/>
    <n v="0.15"/>
    <n v="13.59"/>
    <n v="31.195"/>
    <n v="13.59"/>
    <n v="17.605"/>
    <n v="0.56435326174066358"/>
  </r>
  <r>
    <n v="40"/>
    <d v="2026-06-24T00:00:00"/>
    <n v="2026"/>
    <s v="Jun"/>
    <s v="Q2"/>
    <x v="3"/>
    <s v="Netherlands"/>
    <s v="Retail Partners"/>
    <s v="New"/>
    <s v="Travel"/>
    <s v="Travel Backpack 35L"/>
    <n v="1"/>
    <n v="167.23"/>
    <n v="0.05"/>
    <n v="85.14"/>
    <n v="158.86849999999998"/>
    <n v="85.14"/>
    <n v="73.728499999999983"/>
    <n v="0.46408507665144438"/>
  </r>
  <r>
    <n v="110"/>
    <d v="2026-06-24T00:00:00"/>
    <n v="2026"/>
    <s v="Jun"/>
    <s v="Q2"/>
    <x v="1"/>
    <s v="Germany"/>
    <s v="Retail Partners"/>
    <s v="Business"/>
    <s v="Hiking"/>
    <s v="Trekking Poles"/>
    <n v="2"/>
    <n v="72.97"/>
    <n v="0"/>
    <n v="31.57"/>
    <n v="145.94"/>
    <n v="63.14"/>
    <n v="82.8"/>
    <n v="0.56735644785528294"/>
  </r>
  <r>
    <n v="1169"/>
    <d v="2026-06-24T00:00:00"/>
    <n v="2026"/>
    <s v="Jun"/>
    <s v="Q2"/>
    <x v="1"/>
    <s v="Switzerland"/>
    <s v="Retail Partners"/>
    <s v="New"/>
    <s v="Cycling"/>
    <s v="Commuter Helmet"/>
    <n v="3"/>
    <n v="82.91"/>
    <n v="0"/>
    <n v="42.29"/>
    <n v="248.73"/>
    <n v="126.87"/>
    <n v="121.85999999999999"/>
    <n v="0.4899288384995778"/>
  </r>
  <r>
    <n v="2211"/>
    <d v="2026-06-24T00:00:00"/>
    <n v="2026"/>
    <s v="Jun"/>
    <s v="Q2"/>
    <x v="2"/>
    <s v="Finland"/>
    <s v="Marketplace"/>
    <s v="New"/>
    <s v="Fitness"/>
    <s v="Resistance Band Set"/>
    <n v="2"/>
    <n v="41.25"/>
    <n v="0"/>
    <n v="14.72"/>
    <n v="82.5"/>
    <n v="29.44"/>
    <n v="53.06"/>
    <n v="0.64315151515151514"/>
  </r>
  <r>
    <n v="3494"/>
    <d v="2026-06-24T00:00:00"/>
    <n v="2026"/>
    <s v="Jun"/>
    <s v="Q2"/>
    <x v="3"/>
    <s v="United Kingdom"/>
    <s v="Corporate"/>
    <s v="Business"/>
    <s v="Camping"/>
    <s v="Trail Tent 2P"/>
    <n v="6"/>
    <n v="194.79"/>
    <n v="0.15"/>
    <n v="106.78"/>
    <n v="993.42899999999997"/>
    <n v="640.68000000000006"/>
    <n v="352.74899999999991"/>
    <n v="0.3550822454347517"/>
  </r>
  <r>
    <n v="3586"/>
    <d v="2026-06-24T00:00:00"/>
    <n v="2026"/>
    <s v="Jun"/>
    <s v="Q2"/>
    <x v="0"/>
    <s v="Italy"/>
    <s v="Corporate"/>
    <s v="Business"/>
    <s v="Camping"/>
    <s v="Trail Tent 2P"/>
    <n v="6"/>
    <n v="193.13"/>
    <n v="0.15"/>
    <n v="106.49"/>
    <n v="984.96299999999997"/>
    <n v="638.93999999999994"/>
    <n v="346.02300000000002"/>
    <n v="0.35130558203709178"/>
  </r>
  <r>
    <n v="3660"/>
    <d v="2026-06-24T00:00:00"/>
    <n v="2026"/>
    <s v="Jun"/>
    <s v="Q2"/>
    <x v="2"/>
    <s v="Ireland"/>
    <s v="Online Store"/>
    <s v="New"/>
    <s v="Cycling"/>
    <s v="Commuter Helmet"/>
    <n v="1"/>
    <n v="82.7"/>
    <n v="0.05"/>
    <n v="42.16"/>
    <n v="78.564999999999998"/>
    <n v="42.16"/>
    <n v="36.405000000000001"/>
    <n v="0.46337427607713361"/>
  </r>
  <r>
    <n v="4307"/>
    <d v="2026-06-24T00:00:00"/>
    <n v="2026"/>
    <s v="Jun"/>
    <s v="Q2"/>
    <x v="3"/>
    <s v="United Kingdom"/>
    <s v="Online Store"/>
    <s v="Business"/>
    <s v="Cycling"/>
    <s v="Compact Repair Kit"/>
    <n v="1"/>
    <n v="40.33"/>
    <n v="0"/>
    <n v="16.48"/>
    <n v="40.33"/>
    <n v="16.48"/>
    <n v="23.849999999999998"/>
    <n v="0.59137118770146291"/>
  </r>
  <r>
    <n v="5133"/>
    <d v="2026-06-24T00:00:00"/>
    <n v="2026"/>
    <s v="Jun"/>
    <s v="Q2"/>
    <x v="0"/>
    <s v="Spain"/>
    <s v="Online Store"/>
    <s v="Business"/>
    <s v="Camping"/>
    <s v="Portable Camp Stove"/>
    <n v="1"/>
    <n v="81.99"/>
    <n v="0.15"/>
    <n v="40.29"/>
    <n v="69.691499999999991"/>
    <n v="40.29"/>
    <n v="29.401499999999992"/>
    <n v="0.4218807171606293"/>
  </r>
  <r>
    <n v="472"/>
    <d v="2026-06-25T00:00:00"/>
    <n v="2026"/>
    <s v="Jun"/>
    <s v="Q2"/>
    <x v="1"/>
    <s v="Austria"/>
    <s v="Retail Partners"/>
    <s v="Business"/>
    <s v="Travel"/>
    <s v="Packing Cube Set"/>
    <n v="3"/>
    <n v="46.29"/>
    <n v="0"/>
    <n v="18.309999999999999"/>
    <n v="138.87"/>
    <n v="54.929999999999993"/>
    <n v="83.940000000000012"/>
    <n v="0.60445020522791104"/>
  </r>
  <r>
    <n v="689"/>
    <d v="2026-06-25T00:00:00"/>
    <n v="2026"/>
    <s v="Jun"/>
    <s v="Q2"/>
    <x v="3"/>
    <s v="Netherlands"/>
    <s v="Online Store"/>
    <s v="New"/>
    <s v="Cycling"/>
    <s v="Compact Repair Kit"/>
    <n v="1"/>
    <n v="39.729999999999997"/>
    <n v="0"/>
    <n v="16.55"/>
    <n v="39.729999999999997"/>
    <n v="16.55"/>
    <n v="23.179999999999996"/>
    <n v="0.58343820790334755"/>
  </r>
  <r>
    <n v="864"/>
    <d v="2026-06-25T00:00:00"/>
    <n v="2026"/>
    <s v="Jun"/>
    <s v="Q2"/>
    <x v="3"/>
    <s v="United Kingdom"/>
    <s v="Online Store"/>
    <s v="New"/>
    <s v="Travel"/>
    <s v="Carry-On Duffel"/>
    <n v="4"/>
    <n v="131.02000000000001"/>
    <n v="0.05"/>
    <n v="67.42"/>
    <n v="497.87600000000003"/>
    <n v="269.68"/>
    <n v="228.19600000000003"/>
    <n v="0.45833902417469413"/>
  </r>
  <r>
    <n v="1163"/>
    <d v="2026-06-25T00:00:00"/>
    <n v="2026"/>
    <s v="Jun"/>
    <s v="Q2"/>
    <x v="1"/>
    <s v="Germany"/>
    <s v="Online Store"/>
    <s v="New"/>
    <s v="Travel"/>
    <s v="Packing Cube Set"/>
    <n v="2"/>
    <n v="46.69"/>
    <n v="0.05"/>
    <n v="18.23"/>
    <n v="88.710999999999999"/>
    <n v="36.46"/>
    <n v="52.250999999999998"/>
    <n v="0.58900249123558523"/>
  </r>
  <r>
    <n v="1323"/>
    <d v="2026-06-25T00:00:00"/>
    <n v="2026"/>
    <s v="Jun"/>
    <s v="Q2"/>
    <x v="1"/>
    <s v="Germany"/>
    <s v="Online Store"/>
    <s v="Returning"/>
    <s v="Fitness"/>
    <s v="Resistance Band Set"/>
    <n v="2"/>
    <n v="39.57"/>
    <n v="0.1"/>
    <n v="14.64"/>
    <n v="71.225999999999999"/>
    <n v="29.28"/>
    <n v="41.945999999999998"/>
    <n v="0.58891416055934631"/>
  </r>
  <r>
    <n v="2098"/>
    <d v="2026-06-25T00:00:00"/>
    <n v="2026"/>
    <s v="Jun"/>
    <s v="Q2"/>
    <x v="2"/>
    <s v="Sweden"/>
    <s v="Online Store"/>
    <s v="Returning"/>
    <s v="Hiking"/>
    <s v="Trail Boots"/>
    <n v="1"/>
    <n v="146.46"/>
    <n v="0.15"/>
    <n v="80.760000000000005"/>
    <n v="124.491"/>
    <n v="80.760000000000005"/>
    <n v="43.730999999999995"/>
    <n v="0.35127840566787955"/>
  </r>
  <r>
    <n v="2190"/>
    <d v="2026-06-25T00:00:00"/>
    <n v="2026"/>
    <s v="Jun"/>
    <s v="Q2"/>
    <x v="1"/>
    <s v="Austria"/>
    <s v="Retail Partners"/>
    <s v="Business"/>
    <s v="Cycling"/>
    <s v="Trail Bike Light"/>
    <n v="5"/>
    <n v="50.78"/>
    <n v="0"/>
    <n v="22.68"/>
    <n v="253.9"/>
    <n v="113.4"/>
    <n v="140.5"/>
    <n v="0.55336746750689247"/>
  </r>
  <r>
    <n v="2664"/>
    <d v="2026-06-25T00:00:00"/>
    <n v="2026"/>
    <s v="Jun"/>
    <s v="Q2"/>
    <x v="2"/>
    <s v="Finland"/>
    <s v="Marketplace"/>
    <s v="Returning"/>
    <s v="Travel"/>
    <s v="Packing Cube Set"/>
    <n v="3"/>
    <n v="47.61"/>
    <n v="0"/>
    <n v="18.21"/>
    <n v="142.82999999999998"/>
    <n v="54.63"/>
    <n v="88.199999999999989"/>
    <n v="0.61751732829237549"/>
  </r>
  <r>
    <n v="2992"/>
    <d v="2026-06-25T00:00:00"/>
    <n v="2026"/>
    <s v="Jun"/>
    <s v="Q2"/>
    <x v="2"/>
    <s v="Norway"/>
    <s v="Online Store"/>
    <s v="New"/>
    <s v="Cycling"/>
    <s v="Trail Bike Light"/>
    <n v="1"/>
    <n v="50.75"/>
    <n v="0.1"/>
    <n v="22.94"/>
    <n v="45.675000000000004"/>
    <n v="22.94"/>
    <n v="22.735000000000003"/>
    <n v="0.49775588396278053"/>
  </r>
  <r>
    <n v="3120"/>
    <d v="2026-06-25T00:00:00"/>
    <n v="2026"/>
    <s v="Jun"/>
    <s v="Q2"/>
    <x v="2"/>
    <s v="Denmark"/>
    <s v="Marketplace"/>
    <s v="Returning"/>
    <s v="Fitness"/>
    <s v="Training Mat"/>
    <n v="1"/>
    <n v="50.33"/>
    <n v="0"/>
    <n v="21.66"/>
    <n v="50.33"/>
    <n v="21.66"/>
    <n v="28.669999999999998"/>
    <n v="0.56964037353467112"/>
  </r>
  <r>
    <n v="189"/>
    <d v="2026-06-26T00:00:00"/>
    <n v="2026"/>
    <s v="Jun"/>
    <s v="Q2"/>
    <x v="2"/>
    <s v="Finland"/>
    <s v="Online Store"/>
    <s v="Business"/>
    <s v="Travel"/>
    <s v="Packing Cube Set"/>
    <n v="1"/>
    <n v="47.5"/>
    <n v="0.1"/>
    <n v="18.8"/>
    <n v="42.75"/>
    <n v="18.8"/>
    <n v="23.95"/>
    <n v="0.56023391812865497"/>
  </r>
  <r>
    <n v="927"/>
    <d v="2026-06-26T00:00:00"/>
    <n v="2026"/>
    <s v="Jun"/>
    <s v="Q2"/>
    <x v="2"/>
    <s v="Finland"/>
    <s v="Marketplace"/>
    <s v="Returning"/>
    <s v="Travel"/>
    <s v="Carry-On Duffel"/>
    <n v="2"/>
    <n v="130.33000000000001"/>
    <n v="0.1"/>
    <n v="67.319999999999993"/>
    <n v="234.59400000000002"/>
    <n v="134.63999999999999"/>
    <n v="99.954000000000036"/>
    <n v="0.42607227806337772"/>
  </r>
  <r>
    <n v="1388"/>
    <d v="2026-06-26T00:00:00"/>
    <n v="2026"/>
    <s v="Jun"/>
    <s v="Q2"/>
    <x v="1"/>
    <s v="Poland"/>
    <s v="Online Store"/>
    <s v="Returning"/>
    <s v="Hiking"/>
    <s v="Summit Backpack 45L"/>
    <n v="3"/>
    <n v="156.76"/>
    <n v="0.05"/>
    <n v="78.63"/>
    <n v="446.76599999999996"/>
    <n v="235.89"/>
    <n v="210.87599999999998"/>
    <n v="0.47200547937846654"/>
  </r>
  <r>
    <n v="3932"/>
    <d v="2026-06-26T00:00:00"/>
    <n v="2026"/>
    <s v="Jun"/>
    <s v="Q2"/>
    <x v="2"/>
    <s v="Finland"/>
    <s v="Online Store"/>
    <s v="New"/>
    <s v="Fitness"/>
    <s v="Recovery Roller"/>
    <n v="4"/>
    <n v="35.770000000000003"/>
    <n v="0"/>
    <n v="13.75"/>
    <n v="143.08000000000001"/>
    <n v="55"/>
    <n v="88.080000000000013"/>
    <n v="0.61559966452334358"/>
  </r>
  <r>
    <n v="4008"/>
    <d v="2026-06-26T00:00:00"/>
    <n v="2026"/>
    <s v="Jun"/>
    <s v="Q2"/>
    <x v="1"/>
    <s v="Poland"/>
    <s v="Online Store"/>
    <s v="Returning"/>
    <s v="Cycling"/>
    <s v="Cycling Pack 12L"/>
    <n v="2"/>
    <n v="102.49"/>
    <n v="0"/>
    <n v="50.07"/>
    <n v="204.98"/>
    <n v="100.14"/>
    <n v="104.83999999999999"/>
    <n v="0.51146453312518292"/>
  </r>
  <r>
    <n v="4701"/>
    <d v="2026-06-26T00:00:00"/>
    <n v="2026"/>
    <s v="Jun"/>
    <s v="Q2"/>
    <x v="0"/>
    <s v="Spain"/>
    <s v="Corporate"/>
    <s v="Business"/>
    <s v="Cycling"/>
    <s v="Commuter Helmet"/>
    <n v="8"/>
    <n v="82.47"/>
    <n v="0.15"/>
    <n v="42.58"/>
    <n v="560.79599999999994"/>
    <n v="340.64"/>
    <n v="220.15599999999995"/>
    <n v="0.39257769313618496"/>
  </r>
  <r>
    <n v="4805"/>
    <d v="2026-06-26T00:00:00"/>
    <n v="2026"/>
    <s v="Jun"/>
    <s v="Q2"/>
    <x v="2"/>
    <s v="Finland"/>
    <s v="Online Store"/>
    <s v="Returning"/>
    <s v="Camping"/>
    <s v="Compact Sleeping Bag"/>
    <n v="1"/>
    <n v="121.44"/>
    <n v="0"/>
    <n v="62.34"/>
    <n v="121.44"/>
    <n v="62.34"/>
    <n v="59.099999999999994"/>
    <n v="0.48666007905138337"/>
  </r>
  <r>
    <n v="912"/>
    <d v="2026-06-27T00:00:00"/>
    <n v="2026"/>
    <s v="Jun"/>
    <s v="Q2"/>
    <x v="0"/>
    <s v="Spain"/>
    <s v="Marketplace"/>
    <s v="New"/>
    <s v="Travel"/>
    <s v="Packing Cube Set"/>
    <n v="4"/>
    <n v="46.44"/>
    <n v="0.05"/>
    <n v="18.2"/>
    <n v="176.47199999999998"/>
    <n v="72.8"/>
    <n v="103.67199999999998"/>
    <n v="0.58746996690693143"/>
  </r>
  <r>
    <n v="1837"/>
    <d v="2026-06-27T00:00:00"/>
    <n v="2026"/>
    <s v="Jun"/>
    <s v="Q2"/>
    <x v="0"/>
    <s v="Spain"/>
    <s v="Marketplace"/>
    <s v="Business"/>
    <s v="Camping"/>
    <s v="Trail Tent 2P"/>
    <n v="2"/>
    <n v="194.13"/>
    <n v="0.1"/>
    <n v="106.51"/>
    <n v="349.43400000000003"/>
    <n v="213.02"/>
    <n v="136.41400000000002"/>
    <n v="0.39038559499075648"/>
  </r>
  <r>
    <n v="2216"/>
    <d v="2026-06-27T00:00:00"/>
    <n v="2026"/>
    <s v="Jun"/>
    <s v="Q2"/>
    <x v="0"/>
    <s v="Portugal"/>
    <s v="Online Store"/>
    <s v="Business"/>
    <s v="Cycling"/>
    <s v="Commuter Helmet"/>
    <n v="4"/>
    <n v="81.86"/>
    <n v="0.05"/>
    <n v="42.22"/>
    <n v="311.06799999999998"/>
    <n v="168.88"/>
    <n v="142.18799999999999"/>
    <n v="0.45709619761595532"/>
  </r>
  <r>
    <n v="2451"/>
    <d v="2026-06-27T00:00:00"/>
    <n v="2026"/>
    <s v="Jun"/>
    <s v="Q2"/>
    <x v="0"/>
    <s v="Portugal"/>
    <s v="Corporate"/>
    <s v="Business"/>
    <s v="Travel"/>
    <s v="Travel Backpack 35L"/>
    <n v="4"/>
    <n v="162.61000000000001"/>
    <n v="0.05"/>
    <n v="88.64"/>
    <n v="617.91800000000001"/>
    <n v="354.56"/>
    <n v="263.358"/>
    <n v="0.4262021821665658"/>
  </r>
  <r>
    <n v="2874"/>
    <d v="2026-06-27T00:00:00"/>
    <n v="2026"/>
    <s v="Jun"/>
    <s v="Q2"/>
    <x v="1"/>
    <s v="Germany"/>
    <s v="Retail Partners"/>
    <s v="New"/>
    <s v="Cycling"/>
    <s v="Compact Repair Kit"/>
    <n v="1"/>
    <n v="40.26"/>
    <n v="0"/>
    <n v="16.62"/>
    <n v="40.26"/>
    <n v="16.62"/>
    <n v="23.639999999999997"/>
    <n v="0.58718330849478384"/>
  </r>
  <r>
    <n v="2885"/>
    <d v="2026-06-27T00:00:00"/>
    <n v="2026"/>
    <s v="Jun"/>
    <s v="Q2"/>
    <x v="0"/>
    <s v="Spain"/>
    <s v="Online Store"/>
    <s v="Business"/>
    <s v="Travel"/>
    <s v="Packing Cube Set"/>
    <n v="1"/>
    <n v="47.23"/>
    <n v="0.1"/>
    <n v="17.829999999999998"/>
    <n v="42.506999999999998"/>
    <n v="17.829999999999998"/>
    <n v="24.677"/>
    <n v="0.58053967581810062"/>
  </r>
  <r>
    <n v="3014"/>
    <d v="2026-06-27T00:00:00"/>
    <n v="2026"/>
    <s v="Jun"/>
    <s v="Q2"/>
    <x v="2"/>
    <s v="Finland"/>
    <s v="Online Store"/>
    <s v="New"/>
    <s v="Fitness"/>
    <s v="Training Mat"/>
    <n v="1"/>
    <n v="50.13"/>
    <n v="0.15"/>
    <n v="22.22"/>
    <n v="42.610500000000002"/>
    <n v="22.22"/>
    <n v="20.390500000000003"/>
    <n v="0.47853228664296366"/>
  </r>
  <r>
    <n v="3273"/>
    <d v="2026-06-27T00:00:00"/>
    <n v="2026"/>
    <s v="Jun"/>
    <s v="Q2"/>
    <x v="2"/>
    <s v="Ireland"/>
    <s v="Online Store"/>
    <s v="Business"/>
    <s v="Camping"/>
    <s v="Alpine Tent 4P"/>
    <n v="2"/>
    <n v="345.82"/>
    <n v="0.05"/>
    <n v="196.24"/>
    <n v="657.05799999999999"/>
    <n v="392.48"/>
    <n v="264.57799999999997"/>
    <n v="0.40267069269379563"/>
  </r>
  <r>
    <n v="5041"/>
    <d v="2026-06-27T00:00:00"/>
    <n v="2026"/>
    <s v="Jun"/>
    <s v="Q2"/>
    <x v="0"/>
    <s v="Italy"/>
    <s v="Retail Partners"/>
    <s v="New"/>
    <s v="Camping"/>
    <s v="Compact Sleeping Bag"/>
    <n v="1"/>
    <n v="126.12"/>
    <n v="0"/>
    <n v="62.18"/>
    <n v="126.12"/>
    <n v="62.18"/>
    <n v="63.940000000000005"/>
    <n v="0.50697748176339996"/>
  </r>
  <r>
    <n v="312"/>
    <d v="2026-06-28T00:00:00"/>
    <n v="2026"/>
    <s v="Jun"/>
    <s v="Q2"/>
    <x v="3"/>
    <s v="Netherlands"/>
    <s v="Marketplace"/>
    <s v="Returning"/>
    <s v="Fitness"/>
    <s v="Recovery Roller"/>
    <n v="1"/>
    <n v="36"/>
    <n v="0"/>
    <n v="13.95"/>
    <n v="36"/>
    <n v="13.95"/>
    <n v="22.05"/>
    <n v="0.61250000000000004"/>
  </r>
  <r>
    <n v="647"/>
    <d v="2026-06-28T00:00:00"/>
    <n v="2026"/>
    <s v="Jun"/>
    <s v="Q2"/>
    <x v="0"/>
    <s v="Spain"/>
    <s v="Online Store"/>
    <s v="Returning"/>
    <s v="Travel"/>
    <s v="Travel Backpack 35L"/>
    <n v="1"/>
    <n v="162.25"/>
    <n v="0.05"/>
    <n v="89.28"/>
    <n v="154.13749999999999"/>
    <n v="89.28"/>
    <n v="64.857499999999987"/>
    <n v="0.42077690373854509"/>
  </r>
  <r>
    <n v="708"/>
    <d v="2026-06-28T00:00:00"/>
    <n v="2026"/>
    <s v="Jun"/>
    <s v="Q2"/>
    <x v="1"/>
    <s v="Switzerland"/>
    <s v="Online Store"/>
    <s v="Returning"/>
    <s v="Hiking"/>
    <s v="Summit Backpack 45L"/>
    <n v="1"/>
    <n v="150.44"/>
    <n v="0"/>
    <n v="80.5"/>
    <n v="150.44"/>
    <n v="80.5"/>
    <n v="69.94"/>
    <n v="0.46490295134272797"/>
  </r>
  <r>
    <n v="886"/>
    <d v="2026-06-28T00:00:00"/>
    <n v="2026"/>
    <s v="Jun"/>
    <s v="Q2"/>
    <x v="0"/>
    <s v="Spain"/>
    <s v="Retail Partners"/>
    <s v="Business"/>
    <s v="Camping"/>
    <s v="Compact Sleeping Bag"/>
    <n v="2"/>
    <n v="126.17"/>
    <n v="0.05"/>
    <n v="61.13"/>
    <n v="239.72299999999998"/>
    <n v="122.26"/>
    <n v="117.46299999999998"/>
    <n v="0.48999470221881081"/>
  </r>
  <r>
    <n v="944"/>
    <d v="2026-06-28T00:00:00"/>
    <n v="2026"/>
    <s v="Jun"/>
    <s v="Q2"/>
    <x v="3"/>
    <s v="Netherlands"/>
    <s v="Marketplace"/>
    <s v="Returning"/>
    <s v="Camping"/>
    <s v="Portable Camp Stove"/>
    <n v="2"/>
    <n v="83.72"/>
    <n v="0"/>
    <n v="38.96"/>
    <n v="167.44"/>
    <n v="77.92"/>
    <n v="89.52"/>
    <n v="0.53463927376970855"/>
  </r>
  <r>
    <n v="1050"/>
    <d v="2026-06-28T00:00:00"/>
    <n v="2026"/>
    <s v="Jun"/>
    <s v="Q2"/>
    <x v="3"/>
    <s v="United Kingdom"/>
    <s v="Marketplace"/>
    <s v="New"/>
    <s v="Hiking"/>
    <s v="Trekking Poles"/>
    <n v="1"/>
    <n v="70.58"/>
    <n v="0"/>
    <n v="32.78"/>
    <n v="70.58"/>
    <n v="32.78"/>
    <n v="37.799999999999997"/>
    <n v="0.53556248228960046"/>
  </r>
  <r>
    <n v="1677"/>
    <d v="2026-06-28T00:00:00"/>
    <n v="2026"/>
    <s v="Jun"/>
    <s v="Q2"/>
    <x v="3"/>
    <s v="France"/>
    <s v="Corporate"/>
    <s v="Business"/>
    <s v="Camping"/>
    <s v="Portable Camp Stove"/>
    <n v="5"/>
    <n v="81.96"/>
    <n v="0.05"/>
    <n v="39.130000000000003"/>
    <n v="389.30999999999995"/>
    <n v="195.65"/>
    <n v="193.65999999999994"/>
    <n v="0.497444196141892"/>
  </r>
  <r>
    <n v="2109"/>
    <d v="2026-06-28T00:00:00"/>
    <n v="2026"/>
    <s v="Jun"/>
    <s v="Q2"/>
    <x v="1"/>
    <s v="Poland"/>
    <s v="Online Store"/>
    <s v="New"/>
    <s v="Cycling"/>
    <s v="Compact Repair Kit"/>
    <n v="1"/>
    <n v="40.67"/>
    <n v="0"/>
    <n v="16.5"/>
    <n v="40.67"/>
    <n v="16.5"/>
    <n v="24.17"/>
    <n v="0.59429554954511932"/>
  </r>
  <r>
    <n v="3688"/>
    <d v="2026-06-28T00:00:00"/>
    <n v="2026"/>
    <s v="Jun"/>
    <s v="Q2"/>
    <x v="2"/>
    <s v="Norway"/>
    <s v="Retail Partners"/>
    <s v="New"/>
    <s v="Fitness"/>
    <s v="Resistance Band Set"/>
    <n v="1"/>
    <n v="40.94"/>
    <n v="0"/>
    <n v="14.47"/>
    <n v="40.94"/>
    <n v="14.47"/>
    <n v="26.47"/>
    <n v="0.64655593551538837"/>
  </r>
  <r>
    <n v="521"/>
    <d v="2026-06-29T00:00:00"/>
    <n v="2026"/>
    <s v="Jun"/>
    <s v="Q2"/>
    <x v="3"/>
    <s v="United Kingdom"/>
    <s v="Corporate"/>
    <s v="Business"/>
    <s v="Cycling"/>
    <s v="Cycling Pack 12L"/>
    <n v="3"/>
    <n v="100.89"/>
    <n v="0.05"/>
    <n v="49.08"/>
    <n v="287.53649999999999"/>
    <n v="147.24"/>
    <n v="140.29649999999998"/>
    <n v="0.48792588071427451"/>
  </r>
  <r>
    <n v="557"/>
    <d v="2026-06-29T00:00:00"/>
    <n v="2026"/>
    <s v="Jun"/>
    <s v="Q2"/>
    <x v="1"/>
    <s v="Germany"/>
    <s v="Corporate"/>
    <s v="Business"/>
    <s v="Cycling"/>
    <s v="Compact Repair Kit"/>
    <n v="3"/>
    <n v="39.78"/>
    <n v="0.15"/>
    <n v="16.850000000000001"/>
    <n v="101.43900000000001"/>
    <n v="50.550000000000004"/>
    <n v="50.889000000000003"/>
    <n v="0.50167095495815217"/>
  </r>
  <r>
    <n v="929"/>
    <d v="2026-06-29T00:00:00"/>
    <n v="2026"/>
    <s v="Jun"/>
    <s v="Q2"/>
    <x v="0"/>
    <s v="Spain"/>
    <s v="Online Store"/>
    <s v="Returning"/>
    <s v="Fitness"/>
    <s v="Resistance Band Set"/>
    <n v="1"/>
    <n v="40.299999999999997"/>
    <n v="0.05"/>
    <n v="14.79"/>
    <n v="38.284999999999997"/>
    <n v="14.79"/>
    <n v="23.494999999999997"/>
    <n v="0.61368682251534545"/>
  </r>
  <r>
    <n v="1089"/>
    <d v="2026-06-29T00:00:00"/>
    <n v="2026"/>
    <s v="Jun"/>
    <s v="Q2"/>
    <x v="1"/>
    <s v="Switzerland"/>
    <s v="Retail Partners"/>
    <s v="Returning"/>
    <s v="Hiking"/>
    <s v="Hiking Daypack 20L"/>
    <n v="1"/>
    <n v="90.91"/>
    <n v="0.05"/>
    <n v="45.9"/>
    <n v="86.364499999999992"/>
    <n v="45.9"/>
    <n v="40.464499999999994"/>
    <n v="0.46853163047316893"/>
  </r>
  <r>
    <n v="1655"/>
    <d v="2026-06-29T00:00:00"/>
    <n v="2026"/>
    <s v="Jun"/>
    <s v="Q2"/>
    <x v="0"/>
    <s v="Spain"/>
    <s v="Corporate"/>
    <s v="Business"/>
    <s v="Travel"/>
    <s v="Travel Backpack 35L"/>
    <n v="5"/>
    <n v="162.29"/>
    <n v="0.15"/>
    <n v="86.66"/>
    <n v="689.73249999999996"/>
    <n v="433.29999999999995"/>
    <n v="256.4325"/>
    <n v="0.37178543855770174"/>
  </r>
  <r>
    <n v="1897"/>
    <d v="2026-06-29T00:00:00"/>
    <n v="2026"/>
    <s v="Jun"/>
    <s v="Q2"/>
    <x v="1"/>
    <s v="Switzerland"/>
    <s v="Online Store"/>
    <s v="Business"/>
    <s v="Cycling"/>
    <s v="Trail Bike Light"/>
    <n v="2"/>
    <n v="51.03"/>
    <n v="0"/>
    <n v="22.59"/>
    <n v="102.06"/>
    <n v="45.18"/>
    <n v="56.88"/>
    <n v="0.55731922398589062"/>
  </r>
  <r>
    <n v="2417"/>
    <d v="2026-06-29T00:00:00"/>
    <n v="2026"/>
    <s v="Jun"/>
    <s v="Q2"/>
    <x v="1"/>
    <s v="Germany"/>
    <s v="Online Store"/>
    <s v="Business"/>
    <s v="Fitness"/>
    <s v="Training Mat"/>
    <n v="1"/>
    <n v="50.67"/>
    <n v="0"/>
    <n v="22.18"/>
    <n v="50.67"/>
    <n v="22.18"/>
    <n v="28.490000000000002"/>
    <n v="0.56226564041839355"/>
  </r>
  <r>
    <n v="3474"/>
    <d v="2026-06-29T00:00:00"/>
    <n v="2026"/>
    <s v="Jun"/>
    <s v="Q2"/>
    <x v="3"/>
    <s v="United Kingdom"/>
    <s v="Corporate"/>
    <s v="Returning"/>
    <s v="Travel"/>
    <s v="Carry-On Duffel"/>
    <n v="10"/>
    <n v="130.62"/>
    <n v="0.05"/>
    <n v="67.05"/>
    <n v="1240.8899999999999"/>
    <n v="670.5"/>
    <n v="570.38999999999987"/>
    <n v="0.45966201677828006"/>
  </r>
  <r>
    <n v="4079"/>
    <d v="2026-06-29T00:00:00"/>
    <n v="2026"/>
    <s v="Jun"/>
    <s v="Q2"/>
    <x v="2"/>
    <s v="Denmark"/>
    <s v="Online Store"/>
    <s v="New"/>
    <s v="Camping"/>
    <s v="Trail Tent 2P"/>
    <n v="4"/>
    <n v="194.6"/>
    <n v="0"/>
    <n v="104.64"/>
    <n v="778.4"/>
    <n v="418.56"/>
    <n v="359.84"/>
    <n v="0.46228160328879753"/>
  </r>
  <r>
    <n v="45"/>
    <d v="2026-06-30T00:00:00"/>
    <n v="2026"/>
    <s v="Jun"/>
    <s v="Q2"/>
    <x v="2"/>
    <s v="Sweden"/>
    <s v="Retail Partners"/>
    <s v="New"/>
    <s v="Hiking"/>
    <s v="Hiking Daypack 20L"/>
    <n v="1"/>
    <n v="94"/>
    <n v="0"/>
    <n v="45.62"/>
    <n v="94"/>
    <n v="45.62"/>
    <n v="48.38"/>
    <n v="0.51468085106382977"/>
  </r>
  <r>
    <n v="2895"/>
    <d v="2026-06-30T00:00:00"/>
    <n v="2026"/>
    <s v="Jun"/>
    <s v="Q2"/>
    <x v="3"/>
    <s v="United Kingdom"/>
    <s v="Online Store"/>
    <s v="Returning"/>
    <s v="Fitness"/>
    <s v="Resistance Band Set"/>
    <n v="2"/>
    <n v="40.46"/>
    <n v="0"/>
    <n v="15.15"/>
    <n v="80.92"/>
    <n v="30.3"/>
    <n v="50.620000000000005"/>
    <n v="0.62555610479485912"/>
  </r>
  <r>
    <n v="5158"/>
    <d v="2026-06-30T00:00:00"/>
    <n v="2026"/>
    <s v="Jun"/>
    <s v="Q2"/>
    <x v="1"/>
    <s v="Austria"/>
    <s v="Retail Partners"/>
    <s v="New"/>
    <s v="Hiking"/>
    <s v="Summit Backpack 45L"/>
    <n v="1"/>
    <n v="156.11000000000001"/>
    <n v="0"/>
    <n v="79.52"/>
    <n v="156.11000000000001"/>
    <n v="79.52"/>
    <n v="76.590000000000018"/>
    <n v="0.49061559157004681"/>
  </r>
  <r>
    <n v="1217"/>
    <d v="2026-07-01T00:00:00"/>
    <n v="2026"/>
    <s v="Jul"/>
    <s v="Q3"/>
    <x v="2"/>
    <s v="Ireland"/>
    <s v="Online Store"/>
    <s v="Returning"/>
    <s v="Camping"/>
    <s v="Compact Sleeping Bag"/>
    <n v="2"/>
    <n v="121.78"/>
    <n v="0.1"/>
    <n v="59.62"/>
    <n v="219.20400000000001"/>
    <n v="119.24"/>
    <n v="99.964000000000013"/>
    <n v="0.45603182423678407"/>
  </r>
  <r>
    <n v="2249"/>
    <d v="2026-07-01T00:00:00"/>
    <n v="2026"/>
    <s v="Jul"/>
    <s v="Q3"/>
    <x v="0"/>
    <s v="Italy"/>
    <s v="Marketplace"/>
    <s v="New"/>
    <s v="Fitness"/>
    <s v="Recovery Roller"/>
    <n v="3"/>
    <n v="36.22"/>
    <n v="0.1"/>
    <n v="13.83"/>
    <n v="97.793999999999997"/>
    <n v="41.49"/>
    <n v="56.303999999999995"/>
    <n v="0.57574084299650286"/>
  </r>
  <r>
    <n v="2650"/>
    <d v="2026-07-01T00:00:00"/>
    <n v="2026"/>
    <s v="Jul"/>
    <s v="Q3"/>
    <x v="3"/>
    <s v="Netherlands"/>
    <s v="Corporate"/>
    <s v="Business"/>
    <s v="Travel"/>
    <s v="Travel Backpack 35L"/>
    <n v="10"/>
    <n v="161.78"/>
    <n v="0.1"/>
    <n v="85.11"/>
    <n v="1456.02"/>
    <n v="851.1"/>
    <n v="604.91999999999996"/>
    <n v="0.4154613260806857"/>
  </r>
  <r>
    <n v="3937"/>
    <d v="2026-07-01T00:00:00"/>
    <n v="2026"/>
    <s v="Jul"/>
    <s v="Q3"/>
    <x v="3"/>
    <s v="Netherlands"/>
    <s v="Online Store"/>
    <s v="Business"/>
    <s v="Camping"/>
    <s v="Compact Sleeping Bag"/>
    <n v="3"/>
    <n v="126.23"/>
    <n v="0.05"/>
    <n v="61.81"/>
    <n v="359.75549999999998"/>
    <n v="185.43"/>
    <n v="174.32549999999998"/>
    <n v="0.4845666014835075"/>
  </r>
  <r>
    <n v="4122"/>
    <d v="2026-07-01T00:00:00"/>
    <n v="2026"/>
    <s v="Jul"/>
    <s v="Q3"/>
    <x v="3"/>
    <s v="United Kingdom"/>
    <s v="Online Store"/>
    <s v="Returning"/>
    <s v="Cycling"/>
    <s v="Commuter Helmet"/>
    <n v="4"/>
    <n v="79.97"/>
    <n v="0.1"/>
    <n v="43.36"/>
    <n v="287.892"/>
    <n v="173.44"/>
    <n v="114.452"/>
    <n v="0.39755185972517471"/>
  </r>
  <r>
    <n v="4589"/>
    <d v="2026-07-01T00:00:00"/>
    <n v="2026"/>
    <s v="Jul"/>
    <s v="Q3"/>
    <x v="3"/>
    <s v="United Kingdom"/>
    <s v="Retail Partners"/>
    <s v="New"/>
    <s v="Cycling"/>
    <s v="Cycling Pack 12L"/>
    <n v="2"/>
    <n v="102.37"/>
    <n v="0"/>
    <n v="50.25"/>
    <n v="204.74"/>
    <n v="100.5"/>
    <n v="104.24000000000001"/>
    <n v="0.50913353521539517"/>
  </r>
  <r>
    <n v="4873"/>
    <d v="2026-07-01T00:00:00"/>
    <n v="2026"/>
    <s v="Jul"/>
    <s v="Q3"/>
    <x v="3"/>
    <s v="France"/>
    <s v="Online Store"/>
    <s v="New"/>
    <s v="Cycling"/>
    <s v="Cycling Pack 12L"/>
    <n v="1"/>
    <n v="102.13"/>
    <n v="0"/>
    <n v="49.17"/>
    <n v="102.13"/>
    <n v="49.17"/>
    <n v="52.959999999999994"/>
    <n v="0.5185547831195535"/>
  </r>
  <r>
    <n v="729"/>
    <d v="2026-07-02T00:00:00"/>
    <n v="2026"/>
    <s v="Jul"/>
    <s v="Q3"/>
    <x v="2"/>
    <s v="Sweden"/>
    <s v="Online Store"/>
    <s v="Returning"/>
    <s v="Travel"/>
    <s v="Travel Backpack 35L"/>
    <n v="1"/>
    <n v="161.82"/>
    <n v="0"/>
    <n v="87.15"/>
    <n v="161.82"/>
    <n v="87.15"/>
    <n v="74.669999999999987"/>
    <n v="0.46143863552094916"/>
  </r>
  <r>
    <n v="906"/>
    <d v="2026-07-02T00:00:00"/>
    <n v="2026"/>
    <s v="Jul"/>
    <s v="Q3"/>
    <x v="3"/>
    <s v="United Kingdom"/>
    <s v="Online Store"/>
    <s v="New"/>
    <s v="Cycling"/>
    <s v="Commuter Helmet"/>
    <n v="2"/>
    <n v="83.29"/>
    <n v="0"/>
    <n v="42.45"/>
    <n v="166.58"/>
    <n v="84.9"/>
    <n v="81.680000000000007"/>
    <n v="0.49033497418657701"/>
  </r>
  <r>
    <n v="1531"/>
    <d v="2026-07-02T00:00:00"/>
    <n v="2026"/>
    <s v="Jul"/>
    <s v="Q3"/>
    <x v="2"/>
    <s v="Norway"/>
    <s v="Online Store"/>
    <s v="New"/>
    <s v="Travel"/>
    <s v="Carry-On Duffel"/>
    <n v="2"/>
    <n v="136.72999999999999"/>
    <n v="0"/>
    <n v="66.03"/>
    <n v="273.45999999999998"/>
    <n v="132.06"/>
    <n v="141.39999999999998"/>
    <n v="0.5170774519125283"/>
  </r>
  <r>
    <n v="1683"/>
    <d v="2026-07-02T00:00:00"/>
    <n v="2026"/>
    <s v="Jul"/>
    <s v="Q3"/>
    <x v="2"/>
    <s v="Sweden"/>
    <s v="Marketplace"/>
    <s v="Returning"/>
    <s v="Hiking"/>
    <s v="Summit Backpack 45L"/>
    <n v="2"/>
    <n v="152.44"/>
    <n v="0"/>
    <n v="81.23"/>
    <n v="304.88"/>
    <n v="162.46"/>
    <n v="142.41999999999999"/>
    <n v="0.46713461033849379"/>
  </r>
  <r>
    <n v="2363"/>
    <d v="2026-07-02T00:00:00"/>
    <n v="2026"/>
    <s v="Jul"/>
    <s v="Q3"/>
    <x v="3"/>
    <s v="Netherlands"/>
    <s v="Online Store"/>
    <s v="New"/>
    <s v="Hiking"/>
    <s v="Trekking Poles"/>
    <n v="2"/>
    <n v="71.28"/>
    <n v="0.1"/>
    <n v="32.67"/>
    <n v="128.304"/>
    <n v="65.34"/>
    <n v="62.963999999999999"/>
    <n v="0.4907407407407407"/>
  </r>
  <r>
    <n v="3858"/>
    <d v="2026-07-02T00:00:00"/>
    <n v="2026"/>
    <s v="Jul"/>
    <s v="Q3"/>
    <x v="2"/>
    <s v="Ireland"/>
    <s v="Marketplace"/>
    <s v="Returning"/>
    <s v="Cycling"/>
    <s v="Commuter Helmet"/>
    <n v="1"/>
    <n v="80.290000000000006"/>
    <n v="0.1"/>
    <n v="43.47"/>
    <n v="72.26100000000001"/>
    <n v="43.47"/>
    <n v="28.791000000000011"/>
    <n v="0.39843068875326948"/>
  </r>
  <r>
    <n v="4233"/>
    <d v="2026-07-02T00:00:00"/>
    <n v="2026"/>
    <s v="Jul"/>
    <s v="Q3"/>
    <x v="1"/>
    <s v="Austria"/>
    <s v="Marketplace"/>
    <s v="New"/>
    <s v="Hiking"/>
    <s v="Trail Boots"/>
    <n v="1"/>
    <n v="142.38"/>
    <n v="0.05"/>
    <n v="77.17"/>
    <n v="135.261"/>
    <n v="77.17"/>
    <n v="58.090999999999994"/>
    <n v="0.42947338848596417"/>
  </r>
  <r>
    <n v="5071"/>
    <d v="2026-07-02T00:00:00"/>
    <n v="2026"/>
    <s v="Jul"/>
    <s v="Q3"/>
    <x v="3"/>
    <s v="Netherlands"/>
    <s v="Online Store"/>
    <s v="New"/>
    <s v="Hiking"/>
    <s v="Hiking Daypack 20L"/>
    <n v="3"/>
    <n v="91.47"/>
    <n v="0.05"/>
    <n v="45.6"/>
    <n v="260.68949999999995"/>
    <n v="136.80000000000001"/>
    <n v="123.88949999999994"/>
    <n v="0.47523778287963253"/>
  </r>
  <r>
    <n v="5174"/>
    <d v="2026-07-02T00:00:00"/>
    <n v="2026"/>
    <s v="Jul"/>
    <s v="Q3"/>
    <x v="1"/>
    <s v="Switzerland"/>
    <s v="Retail Partners"/>
    <s v="New"/>
    <s v="Travel"/>
    <s v="Packing Cube Set"/>
    <n v="1"/>
    <n v="45.92"/>
    <n v="0.05"/>
    <n v="17.91"/>
    <n v="43.624000000000002"/>
    <n v="17.91"/>
    <n v="25.714000000000002"/>
    <n v="0.58944617641665142"/>
  </r>
  <r>
    <n v="727"/>
    <d v="2026-07-03T00:00:00"/>
    <n v="2026"/>
    <s v="Jul"/>
    <s v="Q3"/>
    <x v="3"/>
    <s v="Belgium"/>
    <s v="Retail Partners"/>
    <s v="New"/>
    <s v="Fitness"/>
    <s v="Recovery Roller"/>
    <n v="1"/>
    <n v="36.01"/>
    <n v="0"/>
    <n v="14.11"/>
    <n v="36.01"/>
    <n v="14.11"/>
    <n v="21.9"/>
    <n v="0.60816439877811723"/>
  </r>
  <r>
    <n v="1546"/>
    <d v="2026-07-03T00:00:00"/>
    <n v="2026"/>
    <s v="Jul"/>
    <s v="Q3"/>
    <x v="3"/>
    <s v="France"/>
    <s v="Online Store"/>
    <s v="Business"/>
    <s v="Travel"/>
    <s v="Travel Backpack 35L"/>
    <n v="1"/>
    <n v="165.8"/>
    <n v="0.1"/>
    <n v="88.32"/>
    <n v="149.22000000000003"/>
    <n v="88.32"/>
    <n v="60.900000000000034"/>
    <n v="0.40812223562525146"/>
  </r>
  <r>
    <n v="3610"/>
    <d v="2026-07-03T00:00:00"/>
    <n v="2026"/>
    <s v="Jul"/>
    <s v="Q3"/>
    <x v="2"/>
    <s v="Sweden"/>
    <s v="Corporate"/>
    <s v="Business"/>
    <s v="Fitness"/>
    <s v="Resistance Band Set"/>
    <n v="5"/>
    <n v="40.36"/>
    <n v="0.15"/>
    <n v="14.57"/>
    <n v="171.53"/>
    <n v="72.849999999999994"/>
    <n v="98.68"/>
    <n v="0.57529295167026184"/>
  </r>
  <r>
    <n v="3931"/>
    <d v="2026-07-03T00:00:00"/>
    <n v="2026"/>
    <s v="Jul"/>
    <s v="Q3"/>
    <x v="2"/>
    <s v="Norway"/>
    <s v="Corporate"/>
    <s v="Business"/>
    <s v="Hiking"/>
    <s v="Trail Boots"/>
    <n v="12"/>
    <n v="143.77000000000001"/>
    <n v="0.1"/>
    <n v="81.680000000000007"/>
    <n v="1552.7160000000003"/>
    <n v="980.16000000000008"/>
    <n v="572.55600000000027"/>
    <n v="0.3687448316369511"/>
  </r>
  <r>
    <n v="3942"/>
    <d v="2026-07-03T00:00:00"/>
    <n v="2026"/>
    <s v="Jul"/>
    <s v="Q3"/>
    <x v="1"/>
    <s v="Germany"/>
    <s v="Online Store"/>
    <s v="New"/>
    <s v="Hiking"/>
    <s v="Trekking Poles"/>
    <n v="2"/>
    <n v="70.5"/>
    <n v="0"/>
    <n v="32.51"/>
    <n v="141"/>
    <n v="65.02"/>
    <n v="75.98"/>
    <n v="0.53886524822695037"/>
  </r>
  <r>
    <n v="4165"/>
    <d v="2026-07-03T00:00:00"/>
    <n v="2026"/>
    <s v="Jul"/>
    <s v="Q3"/>
    <x v="1"/>
    <s v="Poland"/>
    <s v="Online Store"/>
    <s v="New"/>
    <s v="Hiking"/>
    <s v="Summit Backpack 45L"/>
    <n v="2"/>
    <n v="152.88999999999999"/>
    <n v="0"/>
    <n v="81.34"/>
    <n v="305.77999999999997"/>
    <n v="162.68"/>
    <n v="143.09999999999997"/>
    <n v="0.46798351756164558"/>
  </r>
  <r>
    <n v="1149"/>
    <d v="2026-07-04T00:00:00"/>
    <n v="2026"/>
    <s v="Jul"/>
    <s v="Q3"/>
    <x v="0"/>
    <s v="Italy"/>
    <s v="Online Store"/>
    <s v="New"/>
    <s v="Cycling"/>
    <s v="Commuter Helmet"/>
    <n v="2"/>
    <n v="81.900000000000006"/>
    <n v="0"/>
    <n v="42.61"/>
    <n v="163.80000000000001"/>
    <n v="85.22"/>
    <n v="78.580000000000013"/>
    <n v="0.47973137973137975"/>
  </r>
  <r>
    <n v="1310"/>
    <d v="2026-07-04T00:00:00"/>
    <n v="2026"/>
    <s v="Jul"/>
    <s v="Q3"/>
    <x v="2"/>
    <s v="Finland"/>
    <s v="Retail Partners"/>
    <s v="New"/>
    <s v="Cycling"/>
    <s v="Cycling Pack 12L"/>
    <n v="1"/>
    <n v="103.58"/>
    <n v="0"/>
    <n v="51.94"/>
    <n v="103.58"/>
    <n v="51.94"/>
    <n v="51.64"/>
    <n v="0.49855184398532537"/>
  </r>
  <r>
    <n v="2352"/>
    <d v="2026-07-04T00:00:00"/>
    <n v="2026"/>
    <s v="Jul"/>
    <s v="Q3"/>
    <x v="2"/>
    <s v="Ireland"/>
    <s v="Corporate"/>
    <s v="Returning"/>
    <s v="Hiking"/>
    <s v="Trekking Poles"/>
    <n v="4"/>
    <n v="69.7"/>
    <n v="0.1"/>
    <n v="32.799999999999997"/>
    <n v="250.92000000000002"/>
    <n v="131.19999999999999"/>
    <n v="119.72000000000003"/>
    <n v="0.47712418300653603"/>
  </r>
  <r>
    <n v="2547"/>
    <d v="2026-07-04T00:00:00"/>
    <n v="2026"/>
    <s v="Jul"/>
    <s v="Q3"/>
    <x v="1"/>
    <s v="Germany"/>
    <s v="Online Store"/>
    <s v="Business"/>
    <s v="Fitness"/>
    <s v="Resistance Band Set"/>
    <n v="1"/>
    <n v="40.549999999999997"/>
    <n v="0.05"/>
    <n v="14.44"/>
    <n v="38.522499999999994"/>
    <n v="14.44"/>
    <n v="24.082499999999996"/>
    <n v="0.62515413070283599"/>
  </r>
  <r>
    <n v="2720"/>
    <d v="2026-07-04T00:00:00"/>
    <n v="2026"/>
    <s v="Jul"/>
    <s v="Q3"/>
    <x v="3"/>
    <s v="United Kingdom"/>
    <s v="Online Store"/>
    <s v="New"/>
    <s v="Hiking"/>
    <s v="Trail Boots"/>
    <n v="2"/>
    <n v="145.88999999999999"/>
    <n v="0"/>
    <n v="80.709999999999994"/>
    <n v="291.77999999999997"/>
    <n v="161.41999999999999"/>
    <n v="130.35999999999999"/>
    <n v="0.4467749674412228"/>
  </r>
  <r>
    <n v="3591"/>
    <d v="2026-07-04T00:00:00"/>
    <n v="2026"/>
    <s v="Jul"/>
    <s v="Q3"/>
    <x v="3"/>
    <s v="France"/>
    <s v="Online Store"/>
    <s v="Returning"/>
    <s v="Travel"/>
    <s v="Travel Backpack 35L"/>
    <n v="1"/>
    <n v="163.25"/>
    <n v="0"/>
    <n v="89.71"/>
    <n v="163.25"/>
    <n v="89.71"/>
    <n v="73.540000000000006"/>
    <n v="0.45047473200612559"/>
  </r>
  <r>
    <n v="3819"/>
    <d v="2026-07-04T00:00:00"/>
    <n v="2026"/>
    <s v="Jul"/>
    <s v="Q3"/>
    <x v="1"/>
    <s v="Czechia"/>
    <s v="Online Store"/>
    <s v="Returning"/>
    <s v="Fitness"/>
    <s v="Resistance Band Set"/>
    <n v="1"/>
    <n v="40.39"/>
    <n v="0.1"/>
    <n v="14.38"/>
    <n v="36.350999999999999"/>
    <n v="14.38"/>
    <n v="21.970999999999997"/>
    <n v="0.60441253335534095"/>
  </r>
  <r>
    <n v="4869"/>
    <d v="2026-07-04T00:00:00"/>
    <n v="2026"/>
    <s v="Jul"/>
    <s v="Q3"/>
    <x v="0"/>
    <s v="Italy"/>
    <s v="Retail Partners"/>
    <s v="Returning"/>
    <s v="Camping"/>
    <s v="Trail Tent 2P"/>
    <n v="1"/>
    <n v="200.22"/>
    <n v="0"/>
    <n v="104.38"/>
    <n v="200.22"/>
    <n v="104.38"/>
    <n v="95.84"/>
    <n v="0.47867345919488563"/>
  </r>
  <r>
    <n v="4940"/>
    <d v="2026-07-04T00:00:00"/>
    <n v="2026"/>
    <s v="Jul"/>
    <s v="Q3"/>
    <x v="1"/>
    <s v="Austria"/>
    <s v="Online Store"/>
    <s v="Returning"/>
    <s v="Travel"/>
    <s v="Travel Backpack 35L"/>
    <n v="1"/>
    <n v="164.78"/>
    <n v="0.1"/>
    <n v="88.72"/>
    <n v="148.30199999999999"/>
    <n v="88.72"/>
    <n v="59.581999999999994"/>
    <n v="0.4017612709201494"/>
  </r>
  <r>
    <n v="5164"/>
    <d v="2026-07-04T00:00:00"/>
    <n v="2026"/>
    <s v="Jul"/>
    <s v="Q3"/>
    <x v="1"/>
    <s v="Poland"/>
    <s v="Online Store"/>
    <s v="Returning"/>
    <s v="Hiking"/>
    <s v="Trail Boots"/>
    <n v="4"/>
    <n v="142.86000000000001"/>
    <n v="0"/>
    <n v="81.62"/>
    <n v="571.44000000000005"/>
    <n v="326.48"/>
    <n v="244.96000000000004"/>
    <n v="0.42867142657146862"/>
  </r>
  <r>
    <n v="659"/>
    <d v="2026-07-05T00:00:00"/>
    <n v="2026"/>
    <s v="Jul"/>
    <s v="Q3"/>
    <x v="3"/>
    <s v="France"/>
    <s v="Marketplace"/>
    <s v="Business"/>
    <s v="Cycling"/>
    <s v="Compact Repair Kit"/>
    <n v="1"/>
    <n v="41.18"/>
    <n v="0"/>
    <n v="16.25"/>
    <n v="41.18"/>
    <n v="16.25"/>
    <n v="24.93"/>
    <n v="0.6053909664885867"/>
  </r>
  <r>
    <n v="969"/>
    <d v="2026-07-05T00:00:00"/>
    <n v="2026"/>
    <s v="Jul"/>
    <s v="Q3"/>
    <x v="1"/>
    <s v="Switzerland"/>
    <s v="Corporate"/>
    <s v="Business"/>
    <s v="Fitness"/>
    <s v="Recovery Roller"/>
    <n v="12"/>
    <n v="35.81"/>
    <n v="0.15"/>
    <n v="14.29"/>
    <n v="365.262"/>
    <n v="171.48"/>
    <n v="193.78200000000001"/>
    <n v="0.53052877112866936"/>
  </r>
  <r>
    <n v="1096"/>
    <d v="2026-07-05T00:00:00"/>
    <n v="2026"/>
    <s v="Jul"/>
    <s v="Q3"/>
    <x v="1"/>
    <s v="Poland"/>
    <s v="Retail Partners"/>
    <s v="New"/>
    <s v="Camping"/>
    <s v="Alpine Tent 4P"/>
    <n v="3"/>
    <n v="345.42"/>
    <n v="0"/>
    <n v="198.69"/>
    <n v="1036.26"/>
    <n v="596.06999999999994"/>
    <n v="440.19000000000005"/>
    <n v="0.42478721556366167"/>
  </r>
  <r>
    <n v="1440"/>
    <d v="2026-07-05T00:00:00"/>
    <n v="2026"/>
    <s v="Jul"/>
    <s v="Q3"/>
    <x v="3"/>
    <s v="United Kingdom"/>
    <s v="Online Store"/>
    <s v="Returning"/>
    <s v="Cycling"/>
    <s v="Cycling Pack 12L"/>
    <n v="4"/>
    <n v="101.66"/>
    <n v="0.1"/>
    <n v="51.55"/>
    <n v="365.976"/>
    <n v="206.2"/>
    <n v="159.77600000000001"/>
    <n v="0.43657507596126527"/>
  </r>
  <r>
    <n v="2052"/>
    <d v="2026-07-05T00:00:00"/>
    <n v="2026"/>
    <s v="Jul"/>
    <s v="Q3"/>
    <x v="3"/>
    <s v="France"/>
    <s v="Online Store"/>
    <s v="Business"/>
    <s v="Hiking"/>
    <s v="Trail Boots"/>
    <n v="3"/>
    <n v="146.88999999999999"/>
    <n v="0"/>
    <n v="77.650000000000006"/>
    <n v="440.66999999999996"/>
    <n v="232.95000000000002"/>
    <n v="207.71999999999994"/>
    <n v="0.47137313636054179"/>
  </r>
  <r>
    <n v="2096"/>
    <d v="2026-07-05T00:00:00"/>
    <n v="2026"/>
    <s v="Jul"/>
    <s v="Q3"/>
    <x v="3"/>
    <s v="France"/>
    <s v="Marketplace"/>
    <s v="Returning"/>
    <s v="Travel"/>
    <s v="Travel Backpack 35L"/>
    <n v="2"/>
    <n v="161.21"/>
    <n v="0"/>
    <n v="85.2"/>
    <n v="322.42"/>
    <n v="170.4"/>
    <n v="152.02000000000001"/>
    <n v="0.47149680540909372"/>
  </r>
  <r>
    <n v="2488"/>
    <d v="2026-07-05T00:00:00"/>
    <n v="2026"/>
    <s v="Jul"/>
    <s v="Q3"/>
    <x v="3"/>
    <s v="United Kingdom"/>
    <s v="Retail Partners"/>
    <s v="New"/>
    <s v="Hiking"/>
    <s v="Trekking Poles"/>
    <n v="2"/>
    <n v="71.27"/>
    <n v="0.05"/>
    <n v="32.85"/>
    <n v="135.41299999999998"/>
    <n v="65.7"/>
    <n v="69.71299999999998"/>
    <n v="0.5148176319851121"/>
  </r>
  <r>
    <n v="3220"/>
    <d v="2026-07-05T00:00:00"/>
    <n v="2026"/>
    <s v="Jul"/>
    <s v="Q3"/>
    <x v="0"/>
    <s v="Portugal"/>
    <s v="Retail Partners"/>
    <s v="Returning"/>
    <s v="Fitness"/>
    <s v="Training Mat"/>
    <n v="3"/>
    <n v="50.16"/>
    <n v="0.05"/>
    <n v="22.24"/>
    <n v="142.95599999999999"/>
    <n v="66.72"/>
    <n v="76.23599999999999"/>
    <n v="0.53328296818601528"/>
  </r>
  <r>
    <n v="3711"/>
    <d v="2026-07-05T00:00:00"/>
    <n v="2026"/>
    <s v="Jul"/>
    <s v="Q3"/>
    <x v="3"/>
    <s v="Belgium"/>
    <s v="Marketplace"/>
    <s v="New"/>
    <s v="Hiking"/>
    <s v="Trail Boots"/>
    <n v="1"/>
    <n v="145.37"/>
    <n v="0.05"/>
    <n v="81.02"/>
    <n v="138.10149999999999"/>
    <n v="81.02"/>
    <n v="57.081499999999991"/>
    <n v="0.41333005072356199"/>
  </r>
  <r>
    <n v="3823"/>
    <d v="2026-07-05T00:00:00"/>
    <n v="2026"/>
    <s v="Jul"/>
    <s v="Q3"/>
    <x v="3"/>
    <s v="Netherlands"/>
    <s v="Retail Partners"/>
    <s v="New"/>
    <s v="Travel"/>
    <s v="Packing Cube Set"/>
    <n v="2"/>
    <n v="47.1"/>
    <n v="0"/>
    <n v="17.920000000000002"/>
    <n v="94.2"/>
    <n v="35.840000000000003"/>
    <n v="58.36"/>
    <n v="0.6195329087048832"/>
  </r>
  <r>
    <n v="4058"/>
    <d v="2026-07-05T00:00:00"/>
    <n v="2026"/>
    <s v="Jul"/>
    <s v="Q3"/>
    <x v="3"/>
    <s v="France"/>
    <s v="Corporate"/>
    <s v="Business"/>
    <s v="Hiking"/>
    <s v="Summit Backpack 45L"/>
    <n v="5"/>
    <n v="155.09"/>
    <n v="0.1"/>
    <n v="78.52"/>
    <n v="697.90500000000009"/>
    <n v="392.59999999999997"/>
    <n v="305.30500000000012"/>
    <n v="0.43745925305020034"/>
  </r>
  <r>
    <n v="4126"/>
    <d v="2026-07-05T00:00:00"/>
    <n v="2026"/>
    <s v="Jul"/>
    <s v="Q3"/>
    <x v="3"/>
    <s v="France"/>
    <s v="Online Store"/>
    <s v="New"/>
    <s v="Cycling"/>
    <s v="Commuter Helmet"/>
    <n v="3"/>
    <n v="82.89"/>
    <n v="0"/>
    <n v="42.31"/>
    <n v="248.67000000000002"/>
    <n v="126.93"/>
    <n v="121.74000000000001"/>
    <n v="0.48956448304982508"/>
  </r>
  <r>
    <n v="5080"/>
    <d v="2026-07-05T00:00:00"/>
    <n v="2026"/>
    <s v="Jul"/>
    <s v="Q3"/>
    <x v="2"/>
    <s v="Ireland"/>
    <s v="Retail Partners"/>
    <s v="New"/>
    <s v="Cycling"/>
    <s v="Commuter Helmet"/>
    <n v="2"/>
    <n v="80.8"/>
    <n v="0"/>
    <n v="42.21"/>
    <n v="161.6"/>
    <n v="84.42"/>
    <n v="77.179999999999993"/>
    <n v="0.47759900990099008"/>
  </r>
  <r>
    <n v="923"/>
    <d v="2026-07-06T00:00:00"/>
    <n v="2026"/>
    <s v="Jul"/>
    <s v="Q3"/>
    <x v="2"/>
    <s v="Denmark"/>
    <s v="Online Store"/>
    <s v="New"/>
    <s v="Fitness"/>
    <s v="Resistance Band Set"/>
    <n v="2"/>
    <n v="39.54"/>
    <n v="0.05"/>
    <n v="14.68"/>
    <n v="75.125999999999991"/>
    <n v="29.36"/>
    <n v="45.765999999999991"/>
    <n v="0.60918989431089099"/>
  </r>
  <r>
    <n v="1549"/>
    <d v="2026-07-06T00:00:00"/>
    <n v="2026"/>
    <s v="Jul"/>
    <s v="Q3"/>
    <x v="2"/>
    <s v="Sweden"/>
    <s v="Online Store"/>
    <s v="New"/>
    <s v="Fitness"/>
    <s v="Weighted Vest"/>
    <n v="2"/>
    <n v="121.35"/>
    <n v="0"/>
    <n v="71.06"/>
    <n v="242.7"/>
    <n v="142.12"/>
    <n v="100.57999999999998"/>
    <n v="0.41442109600329619"/>
  </r>
  <r>
    <n v="1839"/>
    <d v="2026-07-06T00:00:00"/>
    <n v="2026"/>
    <s v="Jul"/>
    <s v="Q3"/>
    <x v="3"/>
    <s v="United Kingdom"/>
    <s v="Retail Partners"/>
    <s v="Returning"/>
    <s v="Fitness"/>
    <s v="Resistance Band Set"/>
    <n v="1"/>
    <n v="41.37"/>
    <n v="0"/>
    <n v="15.12"/>
    <n v="41.37"/>
    <n v="15.12"/>
    <n v="26.25"/>
    <n v="0.63451776649746194"/>
  </r>
  <r>
    <n v="2053"/>
    <d v="2026-07-06T00:00:00"/>
    <n v="2026"/>
    <s v="Jul"/>
    <s v="Q3"/>
    <x v="1"/>
    <s v="Germany"/>
    <s v="Online Store"/>
    <s v="New"/>
    <s v="Cycling"/>
    <s v="Commuter Helmet"/>
    <n v="5"/>
    <n v="81.63"/>
    <n v="0.05"/>
    <n v="42.36"/>
    <n v="387.74249999999995"/>
    <n v="211.8"/>
    <n v="175.94249999999994"/>
    <n v="0.45376119460724568"/>
  </r>
  <r>
    <n v="2342"/>
    <d v="2026-07-06T00:00:00"/>
    <n v="2026"/>
    <s v="Jul"/>
    <s v="Q3"/>
    <x v="1"/>
    <s v="Czechia"/>
    <s v="Online Store"/>
    <s v="Returning"/>
    <s v="Fitness"/>
    <s v="Recovery Roller"/>
    <n v="1"/>
    <n v="36.19"/>
    <n v="0"/>
    <n v="13.91"/>
    <n v="36.19"/>
    <n v="13.91"/>
    <n v="22.279999999999998"/>
    <n v="0.61563967946946663"/>
  </r>
  <r>
    <n v="2465"/>
    <d v="2026-07-06T00:00:00"/>
    <n v="2026"/>
    <s v="Jul"/>
    <s v="Q3"/>
    <x v="1"/>
    <s v="Czechia"/>
    <s v="Marketplace"/>
    <s v="New"/>
    <s v="Hiking"/>
    <s v="Trail Boots"/>
    <n v="1"/>
    <n v="142.04"/>
    <n v="0"/>
    <n v="81.67"/>
    <n v="142.04"/>
    <n v="81.67"/>
    <n v="60.36999999999999"/>
    <n v="0.4250211208110391"/>
  </r>
  <r>
    <n v="3990"/>
    <d v="2026-07-06T00:00:00"/>
    <n v="2026"/>
    <s v="Jul"/>
    <s v="Q3"/>
    <x v="2"/>
    <s v="Denmark"/>
    <s v="Online Store"/>
    <s v="Business"/>
    <s v="Travel"/>
    <s v="Carry-On Duffel"/>
    <n v="1"/>
    <n v="133.66999999999999"/>
    <n v="0"/>
    <n v="68.25"/>
    <n v="133.66999999999999"/>
    <n v="68.25"/>
    <n v="65.419999999999987"/>
    <n v="0.48941422907159415"/>
  </r>
  <r>
    <n v="4370"/>
    <d v="2026-07-06T00:00:00"/>
    <n v="2026"/>
    <s v="Jul"/>
    <s v="Q3"/>
    <x v="2"/>
    <s v="Finland"/>
    <s v="Online Store"/>
    <s v="New"/>
    <s v="Travel"/>
    <s v="Travel Backpack 35L"/>
    <n v="6"/>
    <n v="166.6"/>
    <n v="0"/>
    <n v="88.14"/>
    <n v="999.59999999999991"/>
    <n v="528.84"/>
    <n v="470.75999999999988"/>
    <n v="0.47094837935174061"/>
  </r>
  <r>
    <n v="4856"/>
    <d v="2026-07-06T00:00:00"/>
    <n v="2026"/>
    <s v="Jul"/>
    <s v="Q3"/>
    <x v="1"/>
    <s v="Germany"/>
    <s v="Online Store"/>
    <s v="Returning"/>
    <s v="Cycling"/>
    <s v="Cycling Pack 12L"/>
    <n v="2"/>
    <n v="99.93"/>
    <n v="0.1"/>
    <n v="51.96"/>
    <n v="179.87400000000002"/>
    <n v="103.92"/>
    <n v="75.954000000000022"/>
    <n v="0.422262250241836"/>
  </r>
  <r>
    <n v="337"/>
    <d v="2026-07-07T00:00:00"/>
    <n v="2026"/>
    <s v="Jul"/>
    <s v="Q3"/>
    <x v="0"/>
    <s v="Italy"/>
    <s v="Retail Partners"/>
    <s v="Returning"/>
    <s v="Cycling"/>
    <s v="Cycling Pack 12L"/>
    <n v="6"/>
    <n v="100.56"/>
    <n v="0"/>
    <n v="49.47"/>
    <n v="603.36"/>
    <n v="296.82"/>
    <n v="306.54000000000002"/>
    <n v="0.508054892601432"/>
  </r>
  <r>
    <n v="1001"/>
    <d v="2026-07-07T00:00:00"/>
    <n v="2026"/>
    <s v="Jul"/>
    <s v="Q3"/>
    <x v="0"/>
    <s v="Portugal"/>
    <s v="Online Store"/>
    <s v="Returning"/>
    <s v="Camping"/>
    <s v="Trail Tent 2P"/>
    <n v="1"/>
    <n v="200.48"/>
    <n v="0.05"/>
    <n v="104.11"/>
    <n v="190.45599999999999"/>
    <n v="104.11"/>
    <n v="86.345999999999989"/>
    <n v="0.45336455664300412"/>
  </r>
  <r>
    <n v="2424"/>
    <d v="2026-07-07T00:00:00"/>
    <n v="2026"/>
    <s v="Jul"/>
    <s v="Q3"/>
    <x v="3"/>
    <s v="United Kingdom"/>
    <s v="Online Store"/>
    <s v="New"/>
    <s v="Cycling"/>
    <s v="Trail Bike Light"/>
    <n v="1"/>
    <n v="51.06"/>
    <n v="0.15"/>
    <n v="22.56"/>
    <n v="43.401000000000003"/>
    <n v="22.56"/>
    <n v="20.841000000000005"/>
    <n v="0.48019630884081022"/>
  </r>
  <r>
    <n v="2751"/>
    <d v="2026-07-07T00:00:00"/>
    <n v="2026"/>
    <s v="Jul"/>
    <s v="Q3"/>
    <x v="0"/>
    <s v="Italy"/>
    <s v="Retail Partners"/>
    <s v="New"/>
    <s v="Fitness"/>
    <s v="Weighted Vest"/>
    <n v="2"/>
    <n v="125.9"/>
    <n v="0.15"/>
    <n v="70.27"/>
    <n v="214.03"/>
    <n v="140.54"/>
    <n v="73.490000000000009"/>
    <n v="0.34336307994206422"/>
  </r>
  <r>
    <n v="375"/>
    <d v="2026-07-08T00:00:00"/>
    <n v="2026"/>
    <s v="Jul"/>
    <s v="Q3"/>
    <x v="1"/>
    <s v="Germany"/>
    <s v="Retail Partners"/>
    <s v="Returning"/>
    <s v="Camping"/>
    <s v="Trail Tent 2P"/>
    <n v="2"/>
    <n v="192.24"/>
    <n v="0.05"/>
    <n v="103.65"/>
    <n v="365.25599999999997"/>
    <n v="207.3"/>
    <n v="157.95599999999996"/>
    <n v="0.43245285498390162"/>
  </r>
  <r>
    <n v="650"/>
    <d v="2026-07-08T00:00:00"/>
    <n v="2026"/>
    <s v="Jul"/>
    <s v="Q3"/>
    <x v="0"/>
    <s v="Spain"/>
    <s v="Online Store"/>
    <s v="Business"/>
    <s v="Fitness"/>
    <s v="Resistance Band Set"/>
    <n v="2"/>
    <n v="40.79"/>
    <n v="0"/>
    <n v="14.61"/>
    <n v="81.58"/>
    <n v="29.22"/>
    <n v="52.36"/>
    <n v="0.64182397646481981"/>
  </r>
  <r>
    <n v="941"/>
    <d v="2026-07-08T00:00:00"/>
    <n v="2026"/>
    <s v="Jul"/>
    <s v="Q3"/>
    <x v="0"/>
    <s v="Portugal"/>
    <s v="Retail Partners"/>
    <s v="New"/>
    <s v="Camping"/>
    <s v="Compact Sleeping Bag"/>
    <n v="2"/>
    <n v="125.73"/>
    <n v="0.15"/>
    <n v="61.75"/>
    <n v="213.74100000000001"/>
    <n v="123.5"/>
    <n v="90.241000000000014"/>
    <n v="0.42219789371248384"/>
  </r>
  <r>
    <n v="2719"/>
    <d v="2026-07-08T00:00:00"/>
    <n v="2026"/>
    <s v="Jul"/>
    <s v="Q3"/>
    <x v="0"/>
    <s v="Italy"/>
    <s v="Online Store"/>
    <s v="Business"/>
    <s v="Travel"/>
    <s v="Travel Backpack 35L"/>
    <n v="1"/>
    <n v="164.92"/>
    <n v="0"/>
    <n v="89.47"/>
    <n v="164.92"/>
    <n v="89.47"/>
    <n v="75.449999999999989"/>
    <n v="0.45749454280863444"/>
  </r>
  <r>
    <n v="3833"/>
    <d v="2026-07-08T00:00:00"/>
    <n v="2026"/>
    <s v="Jul"/>
    <s v="Q3"/>
    <x v="1"/>
    <s v="Austria"/>
    <s v="Retail Partners"/>
    <s v="New"/>
    <s v="Cycling"/>
    <s v="Cycling Pack 12L"/>
    <n v="5"/>
    <n v="103.91"/>
    <n v="0"/>
    <n v="51.19"/>
    <n v="519.54999999999995"/>
    <n v="255.95"/>
    <n v="263.59999999999997"/>
    <n v="0.50736214031373306"/>
  </r>
  <r>
    <n v="211"/>
    <d v="2026-07-09T00:00:00"/>
    <n v="2026"/>
    <s v="Jul"/>
    <s v="Q3"/>
    <x v="2"/>
    <s v="Norway"/>
    <s v="Corporate"/>
    <s v="Business"/>
    <s v="Cycling"/>
    <s v="Trail Bike Light"/>
    <n v="10"/>
    <n v="49.69"/>
    <n v="0.1"/>
    <n v="21.82"/>
    <n v="447.21"/>
    <n v="218.2"/>
    <n v="229.01"/>
    <n v="0.51208604458755391"/>
  </r>
  <r>
    <n v="392"/>
    <d v="2026-07-09T00:00:00"/>
    <n v="2026"/>
    <s v="Jul"/>
    <s v="Q3"/>
    <x v="3"/>
    <s v="Netherlands"/>
    <s v="Retail Partners"/>
    <s v="Returning"/>
    <s v="Hiking"/>
    <s v="Hiking Daypack 20L"/>
    <n v="3"/>
    <n v="94.19"/>
    <n v="0"/>
    <n v="44.1"/>
    <n v="282.57"/>
    <n v="132.30000000000001"/>
    <n v="150.26999999999998"/>
    <n v="0.53179743072512997"/>
  </r>
  <r>
    <n v="1302"/>
    <d v="2026-07-09T00:00:00"/>
    <n v="2026"/>
    <s v="Jul"/>
    <s v="Q3"/>
    <x v="1"/>
    <s v="Poland"/>
    <s v="Retail Partners"/>
    <s v="Returning"/>
    <s v="Travel"/>
    <s v="Packing Cube Set"/>
    <n v="1"/>
    <n v="46.87"/>
    <n v="0"/>
    <n v="18.649999999999999"/>
    <n v="46.87"/>
    <n v="18.649999999999999"/>
    <n v="28.22"/>
    <n v="0.60209088969490077"/>
  </r>
  <r>
    <n v="1366"/>
    <d v="2026-07-09T00:00:00"/>
    <n v="2026"/>
    <s v="Jul"/>
    <s v="Q3"/>
    <x v="2"/>
    <s v="Norway"/>
    <s v="Online Store"/>
    <s v="Returning"/>
    <s v="Travel"/>
    <s v="Insulated Bottle"/>
    <n v="1"/>
    <n v="36.99"/>
    <n v="0.1"/>
    <n v="13.2"/>
    <n v="33.291000000000004"/>
    <n v="13.2"/>
    <n v="20.091000000000005"/>
    <n v="0.60349644047940887"/>
  </r>
  <r>
    <n v="1974"/>
    <d v="2026-07-09T00:00:00"/>
    <n v="2026"/>
    <s v="Jul"/>
    <s v="Q3"/>
    <x v="0"/>
    <s v="Italy"/>
    <s v="Online Store"/>
    <s v="Returning"/>
    <s v="Travel"/>
    <s v="Carry-On Duffel"/>
    <n v="1"/>
    <n v="135.44"/>
    <n v="0"/>
    <n v="65.48"/>
    <n v="135.44"/>
    <n v="65.48"/>
    <n v="69.959999999999994"/>
    <n v="0.51653868871825159"/>
  </r>
  <r>
    <n v="2716"/>
    <d v="2026-07-09T00:00:00"/>
    <n v="2026"/>
    <s v="Jul"/>
    <s v="Q3"/>
    <x v="1"/>
    <s v="Czechia"/>
    <s v="Online Store"/>
    <s v="New"/>
    <s v="Hiking"/>
    <s v="Hiking Daypack 20L"/>
    <n v="3"/>
    <n v="92.25"/>
    <n v="0"/>
    <n v="46.27"/>
    <n v="276.75"/>
    <n v="138.81"/>
    <n v="137.94"/>
    <n v="0.49842818428184282"/>
  </r>
  <r>
    <n v="3161"/>
    <d v="2026-07-09T00:00:00"/>
    <n v="2026"/>
    <s v="Jul"/>
    <s v="Q3"/>
    <x v="2"/>
    <s v="Denmark"/>
    <s v="Online Store"/>
    <s v="New"/>
    <s v="Camping"/>
    <s v="Trail Tent 2P"/>
    <n v="2"/>
    <n v="192.6"/>
    <n v="0"/>
    <n v="104.89"/>
    <n v="385.2"/>
    <n v="209.78"/>
    <n v="175.42"/>
    <n v="0.45539979231568017"/>
  </r>
  <r>
    <n v="3240"/>
    <d v="2026-07-09T00:00:00"/>
    <n v="2026"/>
    <s v="Jul"/>
    <s v="Q3"/>
    <x v="3"/>
    <s v="United Kingdom"/>
    <s v="Online Store"/>
    <s v="Returning"/>
    <s v="Cycling"/>
    <s v="Compact Repair Kit"/>
    <n v="1"/>
    <n v="39.94"/>
    <n v="0"/>
    <n v="16.89"/>
    <n v="39.94"/>
    <n v="16.89"/>
    <n v="23.049999999999997"/>
    <n v="0.57711567351026538"/>
  </r>
  <r>
    <n v="3682"/>
    <d v="2026-07-09T00:00:00"/>
    <n v="2026"/>
    <s v="Jul"/>
    <s v="Q3"/>
    <x v="2"/>
    <s v="Sweden"/>
    <s v="Online Store"/>
    <s v="Returning"/>
    <s v="Hiking"/>
    <s v="Summit Backpack 45L"/>
    <n v="3"/>
    <n v="150.61000000000001"/>
    <n v="0"/>
    <n v="79.900000000000006"/>
    <n v="451.83000000000004"/>
    <n v="239.70000000000002"/>
    <n v="212.13000000000002"/>
    <n v="0.46949073766682159"/>
  </r>
  <r>
    <n v="4725"/>
    <d v="2026-07-09T00:00:00"/>
    <n v="2026"/>
    <s v="Jul"/>
    <s v="Q3"/>
    <x v="3"/>
    <s v="France"/>
    <s v="Online Store"/>
    <s v="Returning"/>
    <s v="Hiking"/>
    <s v="Trekking Poles"/>
    <n v="2"/>
    <n v="71.069999999999993"/>
    <n v="0"/>
    <n v="31.57"/>
    <n v="142.13999999999999"/>
    <n v="63.14"/>
    <n v="78.999999999999986"/>
    <n v="0.55579006613198245"/>
  </r>
  <r>
    <n v="758"/>
    <d v="2026-07-10T00:00:00"/>
    <n v="2026"/>
    <s v="Jul"/>
    <s v="Q3"/>
    <x v="0"/>
    <s v="Spain"/>
    <s v="Retail Partners"/>
    <s v="New"/>
    <s v="Cycling"/>
    <s v="Trail Bike Light"/>
    <n v="1"/>
    <n v="50.78"/>
    <n v="0"/>
    <n v="22.29"/>
    <n v="50.78"/>
    <n v="22.29"/>
    <n v="28.490000000000002"/>
    <n v="0.56104765655769995"/>
  </r>
  <r>
    <n v="1910"/>
    <d v="2026-07-10T00:00:00"/>
    <n v="2026"/>
    <s v="Jul"/>
    <s v="Q3"/>
    <x v="0"/>
    <s v="Italy"/>
    <s v="Online Store"/>
    <s v="Returning"/>
    <s v="Hiking"/>
    <s v="Trail Boots"/>
    <n v="2"/>
    <n v="141.51"/>
    <n v="0.05"/>
    <n v="77.040000000000006"/>
    <n v="268.86899999999997"/>
    <n v="154.08000000000001"/>
    <n v="114.78899999999996"/>
    <n v="0.42693281858451504"/>
  </r>
  <r>
    <n v="1941"/>
    <d v="2026-07-10T00:00:00"/>
    <n v="2026"/>
    <s v="Jul"/>
    <s v="Q3"/>
    <x v="1"/>
    <s v="Germany"/>
    <s v="Marketplace"/>
    <s v="Returning"/>
    <s v="Hiking"/>
    <s v="Summit Backpack 45L"/>
    <n v="1"/>
    <n v="156.44"/>
    <n v="0.1"/>
    <n v="80.72"/>
    <n v="140.79599999999999"/>
    <n v="80.72"/>
    <n v="60.075999999999993"/>
    <n v="0.42668825818915307"/>
  </r>
  <r>
    <n v="2324"/>
    <d v="2026-07-10T00:00:00"/>
    <n v="2026"/>
    <s v="Jul"/>
    <s v="Q3"/>
    <x v="1"/>
    <s v="Germany"/>
    <s v="Online Store"/>
    <s v="New"/>
    <s v="Fitness"/>
    <s v="Training Mat"/>
    <n v="2"/>
    <n v="51.75"/>
    <n v="0"/>
    <n v="21.4"/>
    <n v="103.5"/>
    <n v="42.8"/>
    <n v="60.7"/>
    <n v="0.58647342995169083"/>
  </r>
  <r>
    <n v="2869"/>
    <d v="2026-07-10T00:00:00"/>
    <n v="2026"/>
    <s v="Jul"/>
    <s v="Q3"/>
    <x v="2"/>
    <s v="Denmark"/>
    <s v="Marketplace"/>
    <s v="New"/>
    <s v="Camping"/>
    <s v="Portable Camp Stove"/>
    <n v="1"/>
    <n v="82.23"/>
    <n v="0.1"/>
    <n v="38.340000000000003"/>
    <n v="74.007000000000005"/>
    <n v="38.340000000000003"/>
    <n v="35.667000000000002"/>
    <n v="0.48194089748267055"/>
  </r>
  <r>
    <n v="3236"/>
    <d v="2026-07-10T00:00:00"/>
    <n v="2026"/>
    <s v="Jul"/>
    <s v="Q3"/>
    <x v="1"/>
    <s v="Austria"/>
    <s v="Online Store"/>
    <s v="New"/>
    <s v="Hiking"/>
    <s v="Trail Boots"/>
    <n v="1"/>
    <n v="144.16999999999999"/>
    <n v="0.1"/>
    <n v="78.13"/>
    <n v="129.75299999999999"/>
    <n v="78.13"/>
    <n v="51.62299999999999"/>
    <n v="0.39785592625989374"/>
  </r>
  <r>
    <n v="3582"/>
    <d v="2026-07-10T00:00:00"/>
    <n v="2026"/>
    <s v="Jul"/>
    <s v="Q3"/>
    <x v="1"/>
    <s v="Germany"/>
    <s v="Online Store"/>
    <s v="Returning"/>
    <s v="Camping"/>
    <s v="Portable Camp Stove"/>
    <n v="4"/>
    <n v="82.47"/>
    <n v="0"/>
    <n v="40.22"/>
    <n v="329.88"/>
    <n v="160.88"/>
    <n v="169"/>
    <n v="0.51230750575967021"/>
  </r>
  <r>
    <n v="3715"/>
    <d v="2026-07-10T00:00:00"/>
    <n v="2026"/>
    <s v="Jul"/>
    <s v="Q3"/>
    <x v="3"/>
    <s v="United Kingdom"/>
    <s v="Online Store"/>
    <s v="New"/>
    <s v="Camping"/>
    <s v="Compact Sleeping Bag"/>
    <n v="1"/>
    <n v="122.14"/>
    <n v="0.15"/>
    <n v="59.87"/>
    <n v="103.819"/>
    <n v="59.87"/>
    <n v="43.949000000000005"/>
    <n v="0.42332328379198414"/>
  </r>
  <r>
    <n v="3940"/>
    <d v="2026-07-10T00:00:00"/>
    <n v="2026"/>
    <s v="Jul"/>
    <s v="Q3"/>
    <x v="2"/>
    <s v="Norway"/>
    <s v="Retail Partners"/>
    <s v="Returning"/>
    <s v="Hiking"/>
    <s v="Trail Boots"/>
    <n v="3"/>
    <n v="143.59"/>
    <n v="0"/>
    <n v="78.91"/>
    <n v="430.77"/>
    <n v="236.73"/>
    <n v="194.04"/>
    <n v="0.45044919562643637"/>
  </r>
  <r>
    <n v="4760"/>
    <d v="2026-07-10T00:00:00"/>
    <n v="2026"/>
    <s v="Jul"/>
    <s v="Q3"/>
    <x v="3"/>
    <s v="France"/>
    <s v="Online Store"/>
    <s v="Business"/>
    <s v="Hiking"/>
    <s v="Summit Backpack 45L"/>
    <n v="2"/>
    <n v="157.66"/>
    <n v="0"/>
    <n v="78.760000000000005"/>
    <n v="315.32"/>
    <n v="157.52000000000001"/>
    <n v="157.79999999999998"/>
    <n v="0.50044399340352652"/>
  </r>
  <r>
    <n v="4768"/>
    <d v="2026-07-10T00:00:00"/>
    <n v="2026"/>
    <s v="Jul"/>
    <s v="Q3"/>
    <x v="1"/>
    <s v="Czechia"/>
    <s v="Online Store"/>
    <s v="Business"/>
    <s v="Cycling"/>
    <s v="Cycling Pack 12L"/>
    <n v="1"/>
    <n v="101.58"/>
    <n v="0"/>
    <n v="49.83"/>
    <n v="101.58"/>
    <n v="49.83"/>
    <n v="51.75"/>
    <n v="0.50945067926757237"/>
  </r>
  <r>
    <n v="5025"/>
    <d v="2026-07-10T00:00:00"/>
    <n v="2026"/>
    <s v="Jul"/>
    <s v="Q3"/>
    <x v="2"/>
    <s v="Ireland"/>
    <s v="Online Store"/>
    <s v="Returning"/>
    <s v="Travel"/>
    <s v="Travel Backpack 35L"/>
    <n v="4"/>
    <n v="166.71"/>
    <n v="0"/>
    <n v="86.55"/>
    <n v="666.84"/>
    <n v="346.2"/>
    <n v="320.64000000000004"/>
    <n v="0.48083498290444487"/>
  </r>
  <r>
    <n v="165"/>
    <d v="2026-07-11T00:00:00"/>
    <n v="2026"/>
    <s v="Jul"/>
    <s v="Q3"/>
    <x v="1"/>
    <s v="Germany"/>
    <s v="Retail Partners"/>
    <s v="New"/>
    <s v="Cycling"/>
    <s v="Commuter Helmet"/>
    <n v="2"/>
    <n v="83.33"/>
    <n v="0"/>
    <n v="42.11"/>
    <n v="166.66"/>
    <n v="84.22"/>
    <n v="82.44"/>
    <n v="0.49465978639145564"/>
  </r>
  <r>
    <n v="198"/>
    <d v="2026-07-11T00:00:00"/>
    <n v="2026"/>
    <s v="Jul"/>
    <s v="Q3"/>
    <x v="0"/>
    <s v="Italy"/>
    <s v="Online Store"/>
    <s v="New"/>
    <s v="Hiking"/>
    <s v="Trekking Poles"/>
    <n v="2"/>
    <n v="71.77"/>
    <n v="0.05"/>
    <n v="32.9"/>
    <n v="136.363"/>
    <n v="65.8"/>
    <n v="70.563000000000002"/>
    <n v="0.5174644148339359"/>
  </r>
  <r>
    <n v="1480"/>
    <d v="2026-07-11T00:00:00"/>
    <n v="2026"/>
    <s v="Jul"/>
    <s v="Q3"/>
    <x v="0"/>
    <s v="Italy"/>
    <s v="Online Store"/>
    <s v="New"/>
    <s v="Travel"/>
    <s v="Travel Backpack 35L"/>
    <n v="3"/>
    <n v="164.5"/>
    <n v="0"/>
    <n v="87.06"/>
    <n v="493.5"/>
    <n v="261.18"/>
    <n v="232.32"/>
    <n v="0.47075987841945288"/>
  </r>
  <r>
    <n v="1990"/>
    <d v="2026-07-11T00:00:00"/>
    <n v="2026"/>
    <s v="Jul"/>
    <s v="Q3"/>
    <x v="0"/>
    <s v="Italy"/>
    <s v="Online Store"/>
    <s v="Returning"/>
    <s v="Camping"/>
    <s v="Portable Camp Stove"/>
    <n v="3"/>
    <n v="82.28"/>
    <n v="0.1"/>
    <n v="39.51"/>
    <n v="222.15600000000001"/>
    <n v="118.53"/>
    <n v="103.626"/>
    <n v="0.46645600388915898"/>
  </r>
  <r>
    <n v="2298"/>
    <d v="2026-07-11T00:00:00"/>
    <n v="2026"/>
    <s v="Jul"/>
    <s v="Q3"/>
    <x v="2"/>
    <s v="Sweden"/>
    <s v="Retail Partners"/>
    <s v="New"/>
    <s v="Cycling"/>
    <s v="Cycling Pack 12L"/>
    <n v="2"/>
    <n v="103.17"/>
    <n v="0"/>
    <n v="50.49"/>
    <n v="206.34"/>
    <n v="100.98"/>
    <n v="105.36"/>
    <n v="0.51061355045071244"/>
  </r>
  <r>
    <n v="2886"/>
    <d v="2026-07-11T00:00:00"/>
    <n v="2026"/>
    <s v="Jul"/>
    <s v="Q3"/>
    <x v="0"/>
    <s v="Italy"/>
    <s v="Online Store"/>
    <s v="New"/>
    <s v="Cycling"/>
    <s v="Trail Bike Light"/>
    <n v="1"/>
    <n v="50.33"/>
    <n v="0.05"/>
    <n v="22.06"/>
    <n v="47.813499999999998"/>
    <n v="22.06"/>
    <n v="25.753499999999999"/>
    <n v="0.53862402877848303"/>
  </r>
  <r>
    <n v="2893"/>
    <d v="2026-07-11T00:00:00"/>
    <n v="2026"/>
    <s v="Jul"/>
    <s v="Q3"/>
    <x v="1"/>
    <s v="Switzerland"/>
    <s v="Corporate"/>
    <s v="Business"/>
    <s v="Hiking"/>
    <s v="Trail Boots"/>
    <n v="6"/>
    <n v="142.78"/>
    <n v="0.15"/>
    <n v="80.38"/>
    <n v="728.178"/>
    <n v="482.28"/>
    <n v="245.89800000000002"/>
    <n v="0.33768941110552642"/>
  </r>
  <r>
    <n v="2939"/>
    <d v="2026-07-11T00:00:00"/>
    <n v="2026"/>
    <s v="Jul"/>
    <s v="Q3"/>
    <x v="1"/>
    <s v="Austria"/>
    <s v="Online Store"/>
    <s v="New"/>
    <s v="Camping"/>
    <s v="Trail Tent 2P"/>
    <n v="1"/>
    <n v="195.38"/>
    <n v="0.05"/>
    <n v="101.67"/>
    <n v="185.61099999999999"/>
    <n v="101.67"/>
    <n v="83.940999999999988"/>
    <n v="0.45224151585843508"/>
  </r>
  <r>
    <n v="3249"/>
    <d v="2026-07-11T00:00:00"/>
    <n v="2026"/>
    <s v="Jul"/>
    <s v="Q3"/>
    <x v="3"/>
    <s v="Belgium"/>
    <s v="Retail Partners"/>
    <s v="Returning"/>
    <s v="Cycling"/>
    <s v="Cycling Pack 12L"/>
    <n v="5"/>
    <n v="104.8"/>
    <n v="0"/>
    <n v="50.94"/>
    <n v="524"/>
    <n v="254.7"/>
    <n v="269.3"/>
    <n v="0.51393129770992374"/>
  </r>
  <r>
    <n v="3832"/>
    <d v="2026-07-11T00:00:00"/>
    <n v="2026"/>
    <s v="Jul"/>
    <s v="Q3"/>
    <x v="3"/>
    <s v="Netherlands"/>
    <s v="Online Store"/>
    <s v="Returning"/>
    <s v="Camping"/>
    <s v="Portable Camp Stove"/>
    <n v="3"/>
    <n v="82.26"/>
    <n v="0"/>
    <n v="40.020000000000003"/>
    <n v="246.78000000000003"/>
    <n v="120.06"/>
    <n v="126.72000000000003"/>
    <n v="0.51349380014587898"/>
  </r>
  <r>
    <n v="3868"/>
    <d v="2026-07-11T00:00:00"/>
    <n v="2026"/>
    <s v="Jul"/>
    <s v="Q3"/>
    <x v="2"/>
    <s v="Finland"/>
    <s v="Online Store"/>
    <s v="Business"/>
    <s v="Hiking"/>
    <s v="Hiking Daypack 20L"/>
    <n v="1"/>
    <n v="90.79"/>
    <n v="0"/>
    <n v="46.39"/>
    <n v="90.79"/>
    <n v="46.39"/>
    <n v="44.400000000000006"/>
    <n v="0.4890406432426479"/>
  </r>
  <r>
    <n v="4365"/>
    <d v="2026-07-11T00:00:00"/>
    <n v="2026"/>
    <s v="Jul"/>
    <s v="Q3"/>
    <x v="1"/>
    <s v="Switzerland"/>
    <s v="Online Store"/>
    <s v="Returning"/>
    <s v="Cycling"/>
    <s v="Compact Repair Kit"/>
    <n v="1"/>
    <n v="41.33"/>
    <n v="0"/>
    <n v="17.2"/>
    <n v="41.33"/>
    <n v="17.2"/>
    <n v="24.13"/>
    <n v="0.58383740624243896"/>
  </r>
  <r>
    <n v="314"/>
    <d v="2026-07-12T00:00:00"/>
    <n v="2026"/>
    <s v="Jul"/>
    <s v="Q3"/>
    <x v="2"/>
    <s v="Sweden"/>
    <s v="Online Store"/>
    <s v="Returning"/>
    <s v="Fitness"/>
    <s v="Resistance Band Set"/>
    <n v="2"/>
    <n v="41.09"/>
    <n v="0.05"/>
    <n v="14.54"/>
    <n v="78.070999999999998"/>
    <n v="29.08"/>
    <n v="48.991"/>
    <n v="0.62751854081541159"/>
  </r>
  <r>
    <n v="552"/>
    <d v="2026-07-12T00:00:00"/>
    <n v="2026"/>
    <s v="Jul"/>
    <s v="Q3"/>
    <x v="1"/>
    <s v="Germany"/>
    <s v="Corporate"/>
    <s v="Business"/>
    <s v="Camping"/>
    <s v="Portable Camp Stove"/>
    <n v="5"/>
    <n v="82.39"/>
    <n v="0.05"/>
    <n v="39.479999999999997"/>
    <n v="391.35249999999996"/>
    <n v="197.39999999999998"/>
    <n v="193.95249999999999"/>
    <n v="0.49559540312122702"/>
  </r>
  <r>
    <n v="1317"/>
    <d v="2026-07-12T00:00:00"/>
    <n v="2026"/>
    <s v="Jul"/>
    <s v="Q3"/>
    <x v="1"/>
    <s v="Poland"/>
    <s v="Online Store"/>
    <s v="Business"/>
    <s v="Fitness"/>
    <s v="Recovery Roller"/>
    <n v="3"/>
    <n v="37"/>
    <n v="0"/>
    <n v="13.69"/>
    <n v="111"/>
    <n v="41.07"/>
    <n v="69.930000000000007"/>
    <n v="0.63000000000000012"/>
  </r>
  <r>
    <n v="1515"/>
    <d v="2026-07-12T00:00:00"/>
    <n v="2026"/>
    <s v="Jul"/>
    <s v="Q3"/>
    <x v="3"/>
    <s v="United Kingdom"/>
    <s v="Retail Partners"/>
    <s v="New"/>
    <s v="Fitness"/>
    <s v="Resistance Band Set"/>
    <n v="2"/>
    <n v="40.9"/>
    <n v="0"/>
    <n v="14.81"/>
    <n v="81.8"/>
    <n v="29.62"/>
    <n v="52.179999999999993"/>
    <n v="0.63789731051344734"/>
  </r>
  <r>
    <n v="1674"/>
    <d v="2026-07-12T00:00:00"/>
    <n v="2026"/>
    <s v="Jul"/>
    <s v="Q3"/>
    <x v="0"/>
    <s v="Spain"/>
    <s v="Online Store"/>
    <s v="New"/>
    <s v="Fitness"/>
    <s v="Weighted Vest"/>
    <n v="1"/>
    <n v="123.33"/>
    <n v="0.1"/>
    <n v="70.900000000000006"/>
    <n v="110.997"/>
    <n v="70.900000000000006"/>
    <n v="40.096999999999994"/>
    <n v="0.36124399758552028"/>
  </r>
  <r>
    <n v="2407"/>
    <d v="2026-07-12T00:00:00"/>
    <n v="2026"/>
    <s v="Jul"/>
    <s v="Q3"/>
    <x v="1"/>
    <s v="Germany"/>
    <s v="Marketplace"/>
    <s v="Business"/>
    <s v="Hiking"/>
    <s v="Summit Backpack 45L"/>
    <n v="1"/>
    <n v="153.25"/>
    <n v="0.15"/>
    <n v="78.28"/>
    <n v="130.26249999999999"/>
    <n v="78.28"/>
    <n v="51.982499999999987"/>
    <n v="0.39905959121005657"/>
  </r>
  <r>
    <n v="2817"/>
    <d v="2026-07-12T00:00:00"/>
    <n v="2026"/>
    <s v="Jul"/>
    <s v="Q3"/>
    <x v="3"/>
    <s v="Netherlands"/>
    <s v="Marketplace"/>
    <s v="New"/>
    <s v="Travel"/>
    <s v="Carry-On Duffel"/>
    <n v="3"/>
    <n v="134.43"/>
    <n v="0.1"/>
    <n v="65.78"/>
    <n v="362.96100000000001"/>
    <n v="197.34"/>
    <n v="165.62100000000001"/>
    <n v="0.45630522287518493"/>
  </r>
  <r>
    <n v="3059"/>
    <d v="2026-07-12T00:00:00"/>
    <n v="2026"/>
    <s v="Jul"/>
    <s v="Q3"/>
    <x v="0"/>
    <s v="Spain"/>
    <s v="Online Store"/>
    <s v="Returning"/>
    <s v="Hiking"/>
    <s v="Hiking Daypack 20L"/>
    <n v="1"/>
    <n v="93.73"/>
    <n v="0.05"/>
    <n v="44.51"/>
    <n v="89.043499999999995"/>
    <n v="44.51"/>
    <n v="44.533499999999997"/>
    <n v="0.50013195797559618"/>
  </r>
  <r>
    <n v="3210"/>
    <d v="2026-07-12T00:00:00"/>
    <n v="2026"/>
    <s v="Jul"/>
    <s v="Q3"/>
    <x v="0"/>
    <s v="Spain"/>
    <s v="Online Store"/>
    <s v="Returning"/>
    <s v="Travel"/>
    <s v="Insulated Bottle"/>
    <n v="1"/>
    <n v="37.090000000000003"/>
    <n v="0"/>
    <n v="13.43"/>
    <n v="37.090000000000003"/>
    <n v="13.43"/>
    <n v="23.660000000000004"/>
    <n v="0.63790779185764357"/>
  </r>
  <r>
    <n v="3670"/>
    <d v="2026-07-12T00:00:00"/>
    <n v="2026"/>
    <s v="Jul"/>
    <s v="Q3"/>
    <x v="0"/>
    <s v="Spain"/>
    <s v="Retail Partners"/>
    <s v="New"/>
    <s v="Travel"/>
    <s v="Packing Cube Set"/>
    <n v="1"/>
    <n v="45.43"/>
    <n v="0"/>
    <n v="18.66"/>
    <n v="45.43"/>
    <n v="18.66"/>
    <n v="26.77"/>
    <n v="0.58925819942769098"/>
  </r>
  <r>
    <n v="4017"/>
    <d v="2026-07-12T00:00:00"/>
    <n v="2026"/>
    <s v="Jul"/>
    <s v="Q3"/>
    <x v="3"/>
    <s v="United Kingdom"/>
    <s v="Marketplace"/>
    <s v="New"/>
    <s v="Fitness"/>
    <s v="Resistance Band Set"/>
    <n v="1"/>
    <n v="39.5"/>
    <n v="0.1"/>
    <n v="14.86"/>
    <n v="35.550000000000004"/>
    <n v="14.86"/>
    <n v="20.690000000000005"/>
    <n v="0.58199718706047832"/>
  </r>
  <r>
    <n v="5012"/>
    <d v="2026-07-12T00:00:00"/>
    <n v="2026"/>
    <s v="Jul"/>
    <s v="Q3"/>
    <x v="2"/>
    <s v="Norway"/>
    <s v="Retail Partners"/>
    <s v="Returning"/>
    <s v="Fitness"/>
    <s v="Weighted Vest"/>
    <n v="2"/>
    <n v="123.58"/>
    <n v="0.1"/>
    <n v="68.739999999999995"/>
    <n v="222.44399999999999"/>
    <n v="137.47999999999999"/>
    <n v="84.963999999999999"/>
    <n v="0.3819568071065077"/>
  </r>
  <r>
    <n v="884"/>
    <d v="2026-07-13T00:00:00"/>
    <n v="2026"/>
    <s v="Jul"/>
    <s v="Q3"/>
    <x v="3"/>
    <s v="France"/>
    <s v="Retail Partners"/>
    <s v="Returning"/>
    <s v="Cycling"/>
    <s v="Cycling Pack 12L"/>
    <n v="1"/>
    <n v="103.61"/>
    <n v="0"/>
    <n v="51.84"/>
    <n v="103.61"/>
    <n v="51.84"/>
    <n v="51.769999999999996"/>
    <n v="0.49966219476884466"/>
  </r>
  <r>
    <n v="1025"/>
    <d v="2026-07-13T00:00:00"/>
    <n v="2026"/>
    <s v="Jul"/>
    <s v="Q3"/>
    <x v="2"/>
    <s v="Sweden"/>
    <s v="Retail Partners"/>
    <s v="Returning"/>
    <s v="Hiking"/>
    <s v="Trail Boots"/>
    <n v="2"/>
    <n v="145.75"/>
    <n v="0.05"/>
    <n v="79.319999999999993"/>
    <n v="276.92500000000001"/>
    <n v="158.63999999999999"/>
    <n v="118.28500000000003"/>
    <n v="0.42713731154644768"/>
  </r>
  <r>
    <n v="1279"/>
    <d v="2026-07-13T00:00:00"/>
    <n v="2026"/>
    <s v="Jul"/>
    <s v="Q3"/>
    <x v="3"/>
    <s v="United Kingdom"/>
    <s v="Marketplace"/>
    <s v="New"/>
    <s v="Camping"/>
    <s v="Trail Tent 2P"/>
    <n v="2"/>
    <n v="193.76"/>
    <n v="0.1"/>
    <n v="104.66"/>
    <n v="348.76799999999997"/>
    <n v="209.32"/>
    <n v="139.44799999999998"/>
    <n v="0.39983025965684921"/>
  </r>
  <r>
    <n v="1534"/>
    <d v="2026-07-13T00:00:00"/>
    <n v="2026"/>
    <s v="Jul"/>
    <s v="Q3"/>
    <x v="2"/>
    <s v="Norway"/>
    <s v="Online Store"/>
    <s v="Returning"/>
    <s v="Hiking"/>
    <s v="Trail Boots"/>
    <n v="2"/>
    <n v="146.09"/>
    <n v="0.1"/>
    <n v="79.36"/>
    <n v="262.96199999999999"/>
    <n v="158.72"/>
    <n v="104.24199999999999"/>
    <n v="0.39641469109605187"/>
  </r>
  <r>
    <n v="2147"/>
    <d v="2026-07-13T00:00:00"/>
    <n v="2026"/>
    <s v="Jul"/>
    <s v="Q3"/>
    <x v="1"/>
    <s v="Poland"/>
    <s v="Retail Partners"/>
    <s v="New"/>
    <s v="Travel"/>
    <s v="Carry-On Duffel"/>
    <n v="1"/>
    <n v="131.91999999999999"/>
    <n v="0"/>
    <n v="66.19"/>
    <n v="131.91999999999999"/>
    <n v="66.19"/>
    <n v="65.72999999999999"/>
    <n v="0.49825651910248631"/>
  </r>
  <r>
    <n v="2385"/>
    <d v="2026-07-13T00:00:00"/>
    <n v="2026"/>
    <s v="Jul"/>
    <s v="Q3"/>
    <x v="1"/>
    <s v="Switzerland"/>
    <s v="Corporate"/>
    <s v="Business"/>
    <s v="Camping"/>
    <s v="Portable Camp Stove"/>
    <n v="6"/>
    <n v="83.28"/>
    <n v="0.15"/>
    <n v="38.76"/>
    <n v="424.72800000000001"/>
    <n v="232.56"/>
    <n v="192.16800000000001"/>
    <n v="0.45244956772334294"/>
  </r>
  <r>
    <n v="2517"/>
    <d v="2026-07-13T00:00:00"/>
    <n v="2026"/>
    <s v="Jul"/>
    <s v="Q3"/>
    <x v="1"/>
    <s v="Austria"/>
    <s v="Online Store"/>
    <s v="New"/>
    <s v="Travel"/>
    <s v="Insulated Bottle"/>
    <n v="1"/>
    <n v="36.479999999999997"/>
    <n v="0.05"/>
    <n v="13.22"/>
    <n v="34.655999999999999"/>
    <n v="13.22"/>
    <n v="21.436"/>
    <n v="0.61853647276084955"/>
  </r>
  <r>
    <n v="2746"/>
    <d v="2026-07-13T00:00:00"/>
    <n v="2026"/>
    <s v="Jul"/>
    <s v="Q3"/>
    <x v="0"/>
    <s v="Spain"/>
    <s v="Retail Partners"/>
    <s v="New"/>
    <s v="Hiking"/>
    <s v="Summit Backpack 45L"/>
    <n v="3"/>
    <n v="155.44"/>
    <n v="0.05"/>
    <n v="79.95"/>
    <n v="443.00399999999996"/>
    <n v="239.85000000000002"/>
    <n v="203.15399999999994"/>
    <n v="0.45858276674702703"/>
  </r>
  <r>
    <n v="3297"/>
    <d v="2026-07-13T00:00:00"/>
    <n v="2026"/>
    <s v="Jul"/>
    <s v="Q3"/>
    <x v="0"/>
    <s v="Italy"/>
    <s v="Corporate"/>
    <s v="Returning"/>
    <s v="Fitness"/>
    <s v="Resistance Band Set"/>
    <n v="6"/>
    <n v="40.58"/>
    <n v="0.15"/>
    <n v="15.06"/>
    <n v="206.958"/>
    <n v="90.36"/>
    <n v="116.598"/>
    <n v="0.5633896732670397"/>
  </r>
  <r>
    <n v="772"/>
    <d v="2026-07-14T00:00:00"/>
    <n v="2026"/>
    <s v="Jul"/>
    <s v="Q3"/>
    <x v="3"/>
    <s v="France"/>
    <s v="Online Store"/>
    <s v="Returning"/>
    <s v="Cycling"/>
    <s v="Cycling Pack 12L"/>
    <n v="2"/>
    <n v="101.03"/>
    <n v="0.1"/>
    <n v="50.98"/>
    <n v="181.85400000000001"/>
    <n v="101.96"/>
    <n v="79.89400000000002"/>
    <n v="0.43933045190097558"/>
  </r>
  <r>
    <n v="838"/>
    <d v="2026-07-14T00:00:00"/>
    <n v="2026"/>
    <s v="Jul"/>
    <s v="Q3"/>
    <x v="0"/>
    <s v="Portugal"/>
    <s v="Retail Partners"/>
    <s v="Returning"/>
    <s v="Camping"/>
    <s v="Portable Camp Stove"/>
    <n v="1"/>
    <n v="80.150000000000006"/>
    <n v="0.05"/>
    <n v="38.89"/>
    <n v="76.142499999999998"/>
    <n v="38.89"/>
    <n v="37.252499999999998"/>
    <n v="0.48924713530551267"/>
  </r>
  <r>
    <n v="1144"/>
    <d v="2026-07-14T00:00:00"/>
    <n v="2026"/>
    <s v="Jul"/>
    <s v="Q3"/>
    <x v="2"/>
    <s v="Sweden"/>
    <s v="Retail Partners"/>
    <s v="New"/>
    <s v="Camping"/>
    <s v="Portable Camp Stove"/>
    <n v="1"/>
    <n v="83.74"/>
    <n v="0"/>
    <n v="38.96"/>
    <n v="83.74"/>
    <n v="38.96"/>
    <n v="44.779999999999994"/>
    <n v="0.53475041796035339"/>
  </r>
  <r>
    <n v="1686"/>
    <d v="2026-07-14T00:00:00"/>
    <n v="2026"/>
    <s v="Jul"/>
    <s v="Q3"/>
    <x v="2"/>
    <s v="Denmark"/>
    <s v="Corporate"/>
    <s v="Returning"/>
    <s v="Travel"/>
    <s v="Insulated Bottle"/>
    <n v="8"/>
    <n v="35.75"/>
    <n v="0.15"/>
    <n v="13.56"/>
    <n v="243.1"/>
    <n v="108.48"/>
    <n v="134.62"/>
    <n v="0.55376388317564795"/>
  </r>
  <r>
    <n v="2823"/>
    <d v="2026-07-14T00:00:00"/>
    <n v="2026"/>
    <s v="Jul"/>
    <s v="Q3"/>
    <x v="0"/>
    <s v="Italy"/>
    <s v="Online Store"/>
    <s v="New"/>
    <s v="Cycling"/>
    <s v="Commuter Helmet"/>
    <n v="3"/>
    <n v="81.39"/>
    <n v="0"/>
    <n v="43.54"/>
    <n v="244.17000000000002"/>
    <n v="130.62"/>
    <n v="113.55000000000001"/>
    <n v="0.46504484580415284"/>
  </r>
  <r>
    <n v="2883"/>
    <d v="2026-07-14T00:00:00"/>
    <n v="2026"/>
    <s v="Jul"/>
    <s v="Q3"/>
    <x v="2"/>
    <s v="Finland"/>
    <s v="Marketplace"/>
    <s v="New"/>
    <s v="Travel"/>
    <s v="Insulated Bottle"/>
    <n v="1"/>
    <n v="36.799999999999997"/>
    <n v="0"/>
    <n v="13.91"/>
    <n v="36.799999999999997"/>
    <n v="13.91"/>
    <n v="22.889999999999997"/>
    <n v="0.62201086956521734"/>
  </r>
  <r>
    <n v="3259"/>
    <d v="2026-07-14T00:00:00"/>
    <n v="2026"/>
    <s v="Jul"/>
    <s v="Q3"/>
    <x v="2"/>
    <s v="Norway"/>
    <s v="Corporate"/>
    <s v="Returning"/>
    <s v="Camping"/>
    <s v="Trail Tent 2P"/>
    <n v="6"/>
    <n v="194.15"/>
    <n v="0.1"/>
    <n v="105.12"/>
    <n v="1048.4100000000001"/>
    <n v="630.72"/>
    <n v="417.69000000000005"/>
    <n v="0.3984032964202936"/>
  </r>
  <r>
    <n v="3709"/>
    <d v="2026-07-14T00:00:00"/>
    <n v="2026"/>
    <s v="Jul"/>
    <s v="Q3"/>
    <x v="0"/>
    <s v="Portugal"/>
    <s v="Online Store"/>
    <s v="New"/>
    <s v="Fitness"/>
    <s v="Training Mat"/>
    <n v="1"/>
    <n v="50.94"/>
    <n v="0"/>
    <n v="22.28"/>
    <n v="50.94"/>
    <n v="22.28"/>
    <n v="28.659999999999997"/>
    <n v="0.5626226933647428"/>
  </r>
  <r>
    <n v="61"/>
    <d v="2026-07-15T00:00:00"/>
    <n v="2026"/>
    <s v="Jul"/>
    <s v="Q3"/>
    <x v="3"/>
    <s v="United Kingdom"/>
    <s v="Online Store"/>
    <s v="Returning"/>
    <s v="Fitness"/>
    <s v="Weighted Vest"/>
    <n v="2"/>
    <n v="125.89"/>
    <n v="0"/>
    <n v="70.8"/>
    <n v="251.78"/>
    <n v="141.6"/>
    <n v="110.18"/>
    <n v="0.43760425768528083"/>
  </r>
  <r>
    <n v="357"/>
    <d v="2026-07-15T00:00:00"/>
    <n v="2026"/>
    <s v="Jul"/>
    <s v="Q3"/>
    <x v="0"/>
    <s v="Portugal"/>
    <s v="Online Store"/>
    <s v="New"/>
    <s v="Fitness"/>
    <s v="Training Mat"/>
    <n v="2"/>
    <n v="51.9"/>
    <n v="0"/>
    <n v="21.82"/>
    <n v="103.8"/>
    <n v="43.64"/>
    <n v="60.16"/>
    <n v="0.57957610789980729"/>
  </r>
  <r>
    <n v="1607"/>
    <d v="2026-07-15T00:00:00"/>
    <n v="2026"/>
    <s v="Jul"/>
    <s v="Q3"/>
    <x v="0"/>
    <s v="Spain"/>
    <s v="Retail Partners"/>
    <s v="New"/>
    <s v="Fitness"/>
    <s v="Resistance Band Set"/>
    <n v="2"/>
    <n v="39.75"/>
    <n v="0"/>
    <n v="14.78"/>
    <n v="79.5"/>
    <n v="29.56"/>
    <n v="49.94"/>
    <n v="0.62817610062893081"/>
  </r>
  <r>
    <n v="3295"/>
    <d v="2026-07-15T00:00:00"/>
    <n v="2026"/>
    <s v="Jul"/>
    <s v="Q3"/>
    <x v="1"/>
    <s v="Germany"/>
    <s v="Marketplace"/>
    <s v="Returning"/>
    <s v="Hiking"/>
    <s v="Hiking Daypack 20L"/>
    <n v="1"/>
    <n v="93.46"/>
    <n v="0.15"/>
    <n v="46.65"/>
    <n v="79.440999999999988"/>
    <n v="46.65"/>
    <n v="32.79099999999999"/>
    <n v="0.41277174255107557"/>
  </r>
  <r>
    <n v="4048"/>
    <d v="2026-07-15T00:00:00"/>
    <n v="2026"/>
    <s v="Jul"/>
    <s v="Q3"/>
    <x v="3"/>
    <s v="France"/>
    <s v="Corporate"/>
    <s v="Business"/>
    <s v="Cycling"/>
    <s v="Commuter Helmet"/>
    <n v="3"/>
    <n v="82.79"/>
    <n v="0.1"/>
    <n v="43.07"/>
    <n v="223.53300000000002"/>
    <n v="129.21"/>
    <n v="94.323000000000008"/>
    <n v="0.42196454214813922"/>
  </r>
  <r>
    <n v="4424"/>
    <d v="2026-07-15T00:00:00"/>
    <n v="2026"/>
    <s v="Jul"/>
    <s v="Q3"/>
    <x v="2"/>
    <s v="Sweden"/>
    <s v="Retail Partners"/>
    <s v="Business"/>
    <s v="Hiking"/>
    <s v="Hiking Daypack 20L"/>
    <n v="1"/>
    <n v="92.54"/>
    <n v="0"/>
    <n v="44.48"/>
    <n v="92.54"/>
    <n v="44.48"/>
    <n v="48.060000000000009"/>
    <n v="0.51934298681651181"/>
  </r>
  <r>
    <n v="4732"/>
    <d v="2026-07-15T00:00:00"/>
    <n v="2026"/>
    <s v="Jul"/>
    <s v="Q3"/>
    <x v="1"/>
    <s v="Poland"/>
    <s v="Retail Partners"/>
    <s v="New"/>
    <s v="Travel"/>
    <s v="Packing Cube Set"/>
    <n v="1"/>
    <n v="46.53"/>
    <n v="0"/>
    <n v="18.829999999999998"/>
    <n v="46.53"/>
    <n v="18.829999999999998"/>
    <n v="27.700000000000003"/>
    <n v="0.59531485063399958"/>
  </r>
  <r>
    <n v="194"/>
    <d v="2026-07-16T00:00:00"/>
    <n v="2026"/>
    <s v="Jul"/>
    <s v="Q3"/>
    <x v="1"/>
    <s v="Germany"/>
    <s v="Online Store"/>
    <s v="Returning"/>
    <s v="Cycling"/>
    <s v="Trail Bike Light"/>
    <n v="2"/>
    <n v="49.69"/>
    <n v="0"/>
    <n v="21.97"/>
    <n v="99.38"/>
    <n v="43.94"/>
    <n v="55.44"/>
    <n v="0.557858724089354"/>
  </r>
  <r>
    <n v="258"/>
    <d v="2026-07-16T00:00:00"/>
    <n v="2026"/>
    <s v="Jul"/>
    <s v="Q3"/>
    <x v="3"/>
    <s v="United Kingdom"/>
    <s v="Marketplace"/>
    <s v="New"/>
    <s v="Hiking"/>
    <s v="Trekking Poles"/>
    <n v="3"/>
    <n v="71.34"/>
    <n v="0.1"/>
    <n v="31.71"/>
    <n v="192.61800000000002"/>
    <n v="95.13"/>
    <n v="97.488000000000028"/>
    <n v="0.50612092327819835"/>
  </r>
  <r>
    <n v="543"/>
    <d v="2026-07-16T00:00:00"/>
    <n v="2026"/>
    <s v="Jul"/>
    <s v="Q3"/>
    <x v="1"/>
    <s v="Poland"/>
    <s v="Marketplace"/>
    <s v="Returning"/>
    <s v="Cycling"/>
    <s v="Commuter Helmet"/>
    <n v="1"/>
    <n v="83.03"/>
    <n v="0"/>
    <n v="42.41"/>
    <n v="83.03"/>
    <n v="42.41"/>
    <n v="40.620000000000005"/>
    <n v="0.48922076357942917"/>
  </r>
  <r>
    <n v="972"/>
    <d v="2026-07-16T00:00:00"/>
    <n v="2026"/>
    <s v="Jul"/>
    <s v="Q3"/>
    <x v="3"/>
    <s v="Belgium"/>
    <s v="Online Store"/>
    <s v="Returning"/>
    <s v="Fitness"/>
    <s v="Resistance Band Set"/>
    <n v="1"/>
    <n v="40.799999999999997"/>
    <n v="0"/>
    <n v="14.42"/>
    <n v="40.799999999999997"/>
    <n v="14.42"/>
    <n v="26.379999999999995"/>
    <n v="0.64656862745098032"/>
  </r>
  <r>
    <n v="1146"/>
    <d v="2026-07-16T00:00:00"/>
    <n v="2026"/>
    <s v="Jul"/>
    <s v="Q3"/>
    <x v="1"/>
    <s v="Austria"/>
    <s v="Marketplace"/>
    <s v="Returning"/>
    <s v="Camping"/>
    <s v="Compact Sleeping Bag"/>
    <n v="2"/>
    <n v="125.34"/>
    <n v="0.15"/>
    <n v="59.04"/>
    <n v="213.078"/>
    <n v="118.08"/>
    <n v="94.998000000000005"/>
    <n v="0.44583673584321237"/>
  </r>
  <r>
    <n v="1464"/>
    <d v="2026-07-16T00:00:00"/>
    <n v="2026"/>
    <s v="Jul"/>
    <s v="Q3"/>
    <x v="0"/>
    <s v="Portugal"/>
    <s v="Online Store"/>
    <s v="Returning"/>
    <s v="Fitness"/>
    <s v="Weighted Vest"/>
    <n v="1"/>
    <n v="122.73"/>
    <n v="0.1"/>
    <n v="70.540000000000006"/>
    <n v="110.45700000000001"/>
    <n v="70.540000000000006"/>
    <n v="39.917000000000002"/>
    <n v="0.36138044668966202"/>
  </r>
  <r>
    <n v="1581"/>
    <d v="2026-07-16T00:00:00"/>
    <n v="2026"/>
    <s v="Jul"/>
    <s v="Q3"/>
    <x v="2"/>
    <s v="Denmark"/>
    <s v="Retail Partners"/>
    <s v="New"/>
    <s v="Hiking"/>
    <s v="Hiking Daypack 20L"/>
    <n v="5"/>
    <n v="92.72"/>
    <n v="0.1"/>
    <n v="46.2"/>
    <n v="417.24"/>
    <n v="231"/>
    <n v="186.24"/>
    <n v="0.44636180615473109"/>
  </r>
  <r>
    <n v="1894"/>
    <d v="2026-07-16T00:00:00"/>
    <n v="2026"/>
    <s v="Jul"/>
    <s v="Q3"/>
    <x v="3"/>
    <s v="Netherlands"/>
    <s v="Corporate"/>
    <s v="Business"/>
    <s v="Fitness"/>
    <s v="Recovery Roller"/>
    <n v="5"/>
    <n v="36.29"/>
    <n v="0.05"/>
    <n v="13.52"/>
    <n v="172.37749999999997"/>
    <n v="67.599999999999994"/>
    <n v="104.77749999999997"/>
    <n v="0.60783744978317933"/>
  </r>
  <r>
    <n v="2100"/>
    <d v="2026-07-16T00:00:00"/>
    <n v="2026"/>
    <s v="Jul"/>
    <s v="Q3"/>
    <x v="2"/>
    <s v="Sweden"/>
    <s v="Online Store"/>
    <s v="Business"/>
    <s v="Cycling"/>
    <s v="Trail Bike Light"/>
    <n v="2"/>
    <n v="49.84"/>
    <n v="0.1"/>
    <n v="23.06"/>
    <n v="89.712000000000003"/>
    <n v="46.12"/>
    <n v="43.592000000000006"/>
    <n v="0.48591046905653651"/>
  </r>
  <r>
    <n v="2902"/>
    <d v="2026-07-16T00:00:00"/>
    <n v="2026"/>
    <s v="Jul"/>
    <s v="Q3"/>
    <x v="1"/>
    <s v="Germany"/>
    <s v="Marketplace"/>
    <s v="Business"/>
    <s v="Fitness"/>
    <s v="Recovery Roller"/>
    <n v="1"/>
    <n v="35.799999999999997"/>
    <n v="0"/>
    <n v="14.05"/>
    <n v="35.799999999999997"/>
    <n v="14.05"/>
    <n v="21.749999999999996"/>
    <n v="0.60754189944134074"/>
  </r>
  <r>
    <n v="3115"/>
    <d v="2026-07-16T00:00:00"/>
    <n v="2026"/>
    <s v="Jul"/>
    <s v="Q3"/>
    <x v="3"/>
    <s v="France"/>
    <s v="Online Store"/>
    <s v="New"/>
    <s v="Camping"/>
    <s v="Trail Tent 2P"/>
    <n v="1"/>
    <n v="195.12"/>
    <n v="0"/>
    <n v="101.14"/>
    <n v="195.12"/>
    <n v="101.14"/>
    <n v="93.98"/>
    <n v="0.48165231652316526"/>
  </r>
  <r>
    <n v="3546"/>
    <d v="2026-07-16T00:00:00"/>
    <n v="2026"/>
    <s v="Jul"/>
    <s v="Q3"/>
    <x v="0"/>
    <s v="Italy"/>
    <s v="Online Store"/>
    <s v="New"/>
    <s v="Cycling"/>
    <s v="Compact Repair Kit"/>
    <n v="2"/>
    <n v="39.69"/>
    <n v="0.05"/>
    <n v="16.88"/>
    <n v="75.410999999999987"/>
    <n v="33.76"/>
    <n v="41.650999999999989"/>
    <n v="0.55231995332245953"/>
  </r>
  <r>
    <n v="4224"/>
    <d v="2026-07-16T00:00:00"/>
    <n v="2026"/>
    <s v="Jul"/>
    <s v="Q3"/>
    <x v="2"/>
    <s v="Ireland"/>
    <s v="Retail Partners"/>
    <s v="Returning"/>
    <s v="Camping"/>
    <s v="Alpine Tent 4P"/>
    <n v="1"/>
    <n v="348.73"/>
    <n v="0.15"/>
    <n v="190.33"/>
    <n v="296.4205"/>
    <n v="190.33"/>
    <n v="106.09049999999999"/>
    <n v="0.35790540802677273"/>
  </r>
  <r>
    <n v="4858"/>
    <d v="2026-07-16T00:00:00"/>
    <n v="2026"/>
    <s v="Jul"/>
    <s v="Q3"/>
    <x v="1"/>
    <s v="Germany"/>
    <s v="Retail Partners"/>
    <s v="Returning"/>
    <s v="Travel"/>
    <s v="Insulated Bottle"/>
    <n v="1"/>
    <n v="35.5"/>
    <n v="0"/>
    <n v="13.26"/>
    <n v="35.5"/>
    <n v="13.26"/>
    <n v="22.240000000000002"/>
    <n v="0.62647887323943663"/>
  </r>
  <r>
    <n v="768"/>
    <d v="2026-07-17T00:00:00"/>
    <n v="2026"/>
    <s v="Jul"/>
    <s v="Q3"/>
    <x v="0"/>
    <s v="Portugal"/>
    <s v="Online Store"/>
    <s v="Business"/>
    <s v="Travel"/>
    <s v="Packing Cube Set"/>
    <n v="1"/>
    <n v="46.44"/>
    <n v="0"/>
    <n v="18.47"/>
    <n v="46.44"/>
    <n v="18.47"/>
    <n v="27.97"/>
    <n v="0.60228251507321273"/>
  </r>
  <r>
    <n v="1901"/>
    <d v="2026-07-17T00:00:00"/>
    <n v="2026"/>
    <s v="Jul"/>
    <s v="Q3"/>
    <x v="1"/>
    <s v="Poland"/>
    <s v="Online Store"/>
    <s v="New"/>
    <s v="Hiking"/>
    <s v="Trekking Poles"/>
    <n v="1"/>
    <n v="70.44"/>
    <n v="0.05"/>
    <n v="32.229999999999997"/>
    <n v="66.917999999999992"/>
    <n v="32.229999999999997"/>
    <n v="34.687999999999995"/>
    <n v="0.51836576108072563"/>
  </r>
  <r>
    <n v="2226"/>
    <d v="2026-07-17T00:00:00"/>
    <n v="2026"/>
    <s v="Jul"/>
    <s v="Q3"/>
    <x v="0"/>
    <s v="Italy"/>
    <s v="Retail Partners"/>
    <s v="New"/>
    <s v="Hiking"/>
    <s v="Trekking Poles"/>
    <n v="1"/>
    <n v="69.78"/>
    <n v="0.05"/>
    <n v="32.83"/>
    <n v="66.290999999999997"/>
    <n v="32.83"/>
    <n v="33.460999999999999"/>
    <n v="0.50475931876121949"/>
  </r>
  <r>
    <n v="2660"/>
    <d v="2026-07-17T00:00:00"/>
    <n v="2026"/>
    <s v="Jul"/>
    <s v="Q3"/>
    <x v="2"/>
    <s v="Denmark"/>
    <s v="Retail Partners"/>
    <s v="New"/>
    <s v="Travel"/>
    <s v="Insulated Bottle"/>
    <n v="4"/>
    <n v="35.450000000000003"/>
    <n v="0.1"/>
    <n v="13.83"/>
    <n v="127.62000000000002"/>
    <n v="55.32"/>
    <n v="72.300000000000011"/>
    <n v="0.56652562294311237"/>
  </r>
  <r>
    <n v="3004"/>
    <d v="2026-07-17T00:00:00"/>
    <n v="2026"/>
    <s v="Jul"/>
    <s v="Q3"/>
    <x v="3"/>
    <s v="United Kingdom"/>
    <s v="Online Store"/>
    <s v="Returning"/>
    <s v="Cycling"/>
    <s v="Trail Bike Light"/>
    <n v="1"/>
    <n v="50.82"/>
    <n v="0.05"/>
    <n v="22.36"/>
    <n v="48.278999999999996"/>
    <n v="22.36"/>
    <n v="25.918999999999997"/>
    <n v="0.5368586756146565"/>
  </r>
  <r>
    <n v="4020"/>
    <d v="2026-07-17T00:00:00"/>
    <n v="2026"/>
    <s v="Jul"/>
    <s v="Q3"/>
    <x v="2"/>
    <s v="Sweden"/>
    <s v="Online Store"/>
    <s v="Returning"/>
    <s v="Camping"/>
    <s v="Compact Sleeping Bag"/>
    <n v="1"/>
    <n v="126.13"/>
    <n v="0.15"/>
    <n v="60.43"/>
    <n v="107.2105"/>
    <n v="60.43"/>
    <n v="46.780499999999996"/>
    <n v="0.43634252242084498"/>
  </r>
  <r>
    <n v="4154"/>
    <d v="2026-07-17T00:00:00"/>
    <n v="2026"/>
    <s v="Jul"/>
    <s v="Q3"/>
    <x v="2"/>
    <s v="Finland"/>
    <s v="Online Store"/>
    <s v="Returning"/>
    <s v="Hiking"/>
    <s v="Trekking Poles"/>
    <n v="3"/>
    <n v="72.150000000000006"/>
    <n v="0"/>
    <n v="33.01"/>
    <n v="216.45000000000002"/>
    <n v="99.03"/>
    <n v="117.42000000000002"/>
    <n v="0.54248094248094247"/>
  </r>
  <r>
    <n v="4957"/>
    <d v="2026-07-17T00:00:00"/>
    <n v="2026"/>
    <s v="Jul"/>
    <s v="Q3"/>
    <x v="1"/>
    <s v="Czechia"/>
    <s v="Online Store"/>
    <s v="Returning"/>
    <s v="Fitness"/>
    <s v="Recovery Roller"/>
    <n v="1"/>
    <n v="35.58"/>
    <n v="0"/>
    <n v="13.68"/>
    <n v="35.58"/>
    <n v="13.68"/>
    <n v="21.9"/>
    <n v="0.61551433389544685"/>
  </r>
  <r>
    <n v="945"/>
    <d v="2026-07-18T00:00:00"/>
    <n v="2026"/>
    <s v="Jul"/>
    <s v="Q3"/>
    <x v="2"/>
    <s v="Ireland"/>
    <s v="Online Store"/>
    <s v="New"/>
    <s v="Hiking"/>
    <s v="Summit Backpack 45L"/>
    <n v="1"/>
    <n v="154.9"/>
    <n v="0.05"/>
    <n v="77.819999999999993"/>
    <n v="147.155"/>
    <n v="77.819999999999993"/>
    <n v="69.335000000000008"/>
    <n v="0.47116985491488572"/>
  </r>
  <r>
    <n v="1726"/>
    <d v="2026-07-18T00:00:00"/>
    <n v="2026"/>
    <s v="Jul"/>
    <s v="Q3"/>
    <x v="1"/>
    <s v="Poland"/>
    <s v="Retail Partners"/>
    <s v="Business"/>
    <s v="Camping"/>
    <s v="Portable Camp Stove"/>
    <n v="2"/>
    <n v="80.98"/>
    <n v="0.05"/>
    <n v="39.85"/>
    <n v="153.86199999999999"/>
    <n v="79.7"/>
    <n v="74.161999999999992"/>
    <n v="0.48200335365457353"/>
  </r>
  <r>
    <n v="1790"/>
    <d v="2026-07-18T00:00:00"/>
    <n v="2026"/>
    <s v="Jul"/>
    <s v="Q3"/>
    <x v="1"/>
    <s v="Germany"/>
    <s v="Online Store"/>
    <s v="New"/>
    <s v="Hiking"/>
    <s v="Hiking Daypack 20L"/>
    <n v="1"/>
    <n v="91.36"/>
    <n v="0"/>
    <n v="44.86"/>
    <n v="91.36"/>
    <n v="44.86"/>
    <n v="46.5"/>
    <n v="0.50897548161120842"/>
  </r>
  <r>
    <n v="2193"/>
    <d v="2026-07-18T00:00:00"/>
    <n v="2026"/>
    <s v="Jul"/>
    <s v="Q3"/>
    <x v="2"/>
    <s v="Sweden"/>
    <s v="Online Store"/>
    <s v="Returning"/>
    <s v="Cycling"/>
    <s v="Compact Repair Kit"/>
    <n v="2"/>
    <n v="39.409999999999997"/>
    <n v="0"/>
    <n v="16.8"/>
    <n v="78.819999999999993"/>
    <n v="33.6"/>
    <n v="45.219999999999992"/>
    <n v="0.57371225577264651"/>
  </r>
  <r>
    <n v="2781"/>
    <d v="2026-07-18T00:00:00"/>
    <n v="2026"/>
    <s v="Jul"/>
    <s v="Q3"/>
    <x v="0"/>
    <s v="Spain"/>
    <s v="Online Store"/>
    <s v="Returning"/>
    <s v="Travel"/>
    <s v="Carry-On Duffel"/>
    <n v="2"/>
    <n v="134.99"/>
    <n v="0"/>
    <n v="68.77"/>
    <n v="269.98"/>
    <n v="137.54"/>
    <n v="132.44000000000003"/>
    <n v="0.49055485591525305"/>
  </r>
  <r>
    <n v="3043"/>
    <d v="2026-07-18T00:00:00"/>
    <n v="2026"/>
    <s v="Jul"/>
    <s v="Q3"/>
    <x v="1"/>
    <s v="Germany"/>
    <s v="Marketplace"/>
    <s v="New"/>
    <s v="Cycling"/>
    <s v="Compact Repair Kit"/>
    <n v="2"/>
    <n v="40.93"/>
    <n v="0.05"/>
    <n v="16.89"/>
    <n v="77.766999999999996"/>
    <n v="33.78"/>
    <n v="43.986999999999995"/>
    <n v="0.56562552239381736"/>
  </r>
  <r>
    <n v="3102"/>
    <d v="2026-07-18T00:00:00"/>
    <n v="2026"/>
    <s v="Jul"/>
    <s v="Q3"/>
    <x v="3"/>
    <s v="France"/>
    <s v="Marketplace"/>
    <s v="Returning"/>
    <s v="Hiking"/>
    <s v="Hiking Daypack 20L"/>
    <n v="1"/>
    <n v="90.02"/>
    <n v="0.05"/>
    <n v="45.83"/>
    <n v="85.518999999999991"/>
    <n v="45.83"/>
    <n v="39.688999999999993"/>
    <n v="0.46409569803201622"/>
  </r>
  <r>
    <n v="3156"/>
    <d v="2026-07-18T00:00:00"/>
    <n v="2026"/>
    <s v="Jul"/>
    <s v="Q3"/>
    <x v="0"/>
    <s v="Spain"/>
    <s v="Retail Partners"/>
    <s v="Returning"/>
    <s v="Fitness"/>
    <s v="Training Mat"/>
    <n v="2"/>
    <n v="50.73"/>
    <n v="0"/>
    <n v="21.87"/>
    <n v="101.46"/>
    <n v="43.74"/>
    <n v="57.719999999999992"/>
    <n v="0.56889414547604966"/>
  </r>
  <r>
    <n v="3308"/>
    <d v="2026-07-18T00:00:00"/>
    <n v="2026"/>
    <s v="Jul"/>
    <s v="Q3"/>
    <x v="3"/>
    <s v="France"/>
    <s v="Retail Partners"/>
    <s v="New"/>
    <s v="Fitness"/>
    <s v="Weighted Vest"/>
    <n v="3"/>
    <n v="121.05"/>
    <n v="0.05"/>
    <n v="68.56"/>
    <n v="344.99249999999995"/>
    <n v="205.68"/>
    <n v="139.31249999999994"/>
    <n v="0.40381312637231231"/>
  </r>
  <r>
    <n v="3329"/>
    <d v="2026-07-18T00:00:00"/>
    <n v="2026"/>
    <s v="Jul"/>
    <s v="Q3"/>
    <x v="1"/>
    <s v="Switzerland"/>
    <s v="Online Store"/>
    <s v="New"/>
    <s v="Cycling"/>
    <s v="Commuter Helmet"/>
    <n v="2"/>
    <n v="81.739999999999995"/>
    <n v="0"/>
    <n v="42.75"/>
    <n v="163.47999999999999"/>
    <n v="85.5"/>
    <n v="77.97999999999999"/>
    <n v="0.47700024467824809"/>
  </r>
  <r>
    <n v="4102"/>
    <d v="2026-07-18T00:00:00"/>
    <n v="2026"/>
    <s v="Jul"/>
    <s v="Q3"/>
    <x v="1"/>
    <s v="Germany"/>
    <s v="Online Store"/>
    <s v="Returning"/>
    <s v="Hiking"/>
    <s v="Summit Backpack 45L"/>
    <n v="3"/>
    <n v="154.01"/>
    <n v="0.1"/>
    <n v="78.78"/>
    <n v="415.827"/>
    <n v="236.34"/>
    <n v="179.48699999999999"/>
    <n v="0.43163863818366771"/>
  </r>
  <r>
    <n v="4109"/>
    <d v="2026-07-18T00:00:00"/>
    <n v="2026"/>
    <s v="Jul"/>
    <s v="Q3"/>
    <x v="1"/>
    <s v="Germany"/>
    <s v="Marketplace"/>
    <s v="New"/>
    <s v="Cycling"/>
    <s v="Cycling Pack 12L"/>
    <n v="4"/>
    <n v="101.61"/>
    <n v="0"/>
    <n v="51.68"/>
    <n v="406.44"/>
    <n v="206.72"/>
    <n v="199.72"/>
    <n v="0.49138864285011319"/>
  </r>
  <r>
    <n v="4813"/>
    <d v="2026-07-18T00:00:00"/>
    <n v="2026"/>
    <s v="Jul"/>
    <s v="Q3"/>
    <x v="2"/>
    <s v="Finland"/>
    <s v="Retail Partners"/>
    <s v="Returning"/>
    <s v="Fitness"/>
    <s v="Recovery Roller"/>
    <n v="2"/>
    <n v="36.869999999999997"/>
    <n v="0.15"/>
    <n v="13.94"/>
    <n v="62.678999999999995"/>
    <n v="27.88"/>
    <n v="34.798999999999992"/>
    <n v="0.55519392459994565"/>
  </r>
  <r>
    <n v="5054"/>
    <d v="2026-07-18T00:00:00"/>
    <n v="2026"/>
    <s v="Jul"/>
    <s v="Q3"/>
    <x v="3"/>
    <s v="United Kingdom"/>
    <s v="Online Store"/>
    <s v="New"/>
    <s v="Camping"/>
    <s v="Compact Sleeping Bag"/>
    <n v="2"/>
    <n v="121.06"/>
    <n v="0"/>
    <n v="59.62"/>
    <n v="242.12"/>
    <n v="119.24"/>
    <n v="122.88000000000001"/>
    <n v="0.50751693375185858"/>
  </r>
  <r>
    <n v="138"/>
    <d v="2026-07-19T00:00:00"/>
    <n v="2026"/>
    <s v="Jul"/>
    <s v="Q3"/>
    <x v="1"/>
    <s v="Germany"/>
    <s v="Online Store"/>
    <s v="New"/>
    <s v="Hiking"/>
    <s v="Trekking Poles"/>
    <n v="2"/>
    <n v="71.81"/>
    <n v="0"/>
    <n v="32.35"/>
    <n v="143.62"/>
    <n v="64.7"/>
    <n v="78.92"/>
    <n v="0.54950563988302459"/>
  </r>
  <r>
    <n v="433"/>
    <d v="2026-07-19T00:00:00"/>
    <n v="2026"/>
    <s v="Jul"/>
    <s v="Q3"/>
    <x v="1"/>
    <s v="Germany"/>
    <s v="Online Store"/>
    <s v="New"/>
    <s v="Hiking"/>
    <s v="Trail Boots"/>
    <n v="4"/>
    <n v="145.18"/>
    <n v="0"/>
    <n v="79.540000000000006"/>
    <n v="580.72"/>
    <n v="318.16000000000003"/>
    <n v="262.56"/>
    <n v="0.45212839234054275"/>
  </r>
  <r>
    <n v="484"/>
    <d v="2026-07-19T00:00:00"/>
    <n v="2026"/>
    <s v="Jul"/>
    <s v="Q3"/>
    <x v="1"/>
    <s v="Germany"/>
    <s v="Online Store"/>
    <s v="New"/>
    <s v="Fitness"/>
    <s v="Recovery Roller"/>
    <n v="2"/>
    <n v="36.07"/>
    <n v="0"/>
    <n v="13.6"/>
    <n v="72.14"/>
    <n v="27.2"/>
    <n v="44.94"/>
    <n v="0.62295536456889378"/>
  </r>
  <r>
    <n v="492"/>
    <d v="2026-07-19T00:00:00"/>
    <n v="2026"/>
    <s v="Jul"/>
    <s v="Q3"/>
    <x v="1"/>
    <s v="Poland"/>
    <s v="Retail Partners"/>
    <s v="New"/>
    <s v="Hiking"/>
    <s v="Trekking Poles"/>
    <n v="3"/>
    <n v="72.23"/>
    <n v="0.1"/>
    <n v="31.67"/>
    <n v="195.02100000000002"/>
    <n v="95.01"/>
    <n v="100.01100000000001"/>
    <n v="0.5128216961250327"/>
  </r>
  <r>
    <n v="626"/>
    <d v="2026-07-19T00:00:00"/>
    <n v="2026"/>
    <s v="Jul"/>
    <s v="Q3"/>
    <x v="1"/>
    <s v="Poland"/>
    <s v="Retail Partners"/>
    <s v="Returning"/>
    <s v="Travel"/>
    <s v="Insulated Bottle"/>
    <n v="1"/>
    <n v="36.549999999999997"/>
    <n v="0.1"/>
    <n v="13.2"/>
    <n v="32.894999999999996"/>
    <n v="13.2"/>
    <n v="19.694999999999997"/>
    <n v="0.59872321021431829"/>
  </r>
  <r>
    <n v="1409"/>
    <d v="2026-07-19T00:00:00"/>
    <n v="2026"/>
    <s v="Jul"/>
    <s v="Q3"/>
    <x v="1"/>
    <s v="Poland"/>
    <s v="Online Store"/>
    <s v="New"/>
    <s v="Camping"/>
    <s v="Compact Sleeping Bag"/>
    <n v="5"/>
    <n v="124.68"/>
    <n v="0.05"/>
    <n v="60.61"/>
    <n v="592.23"/>
    <n v="303.05"/>
    <n v="289.18"/>
    <n v="0.48829002245749115"/>
  </r>
  <r>
    <n v="1486"/>
    <d v="2026-07-19T00:00:00"/>
    <n v="2026"/>
    <s v="Jul"/>
    <s v="Q3"/>
    <x v="3"/>
    <s v="United Kingdom"/>
    <s v="Online Store"/>
    <s v="Returning"/>
    <s v="Cycling"/>
    <s v="Cycling Pack 12L"/>
    <n v="1"/>
    <n v="101.7"/>
    <n v="0.05"/>
    <n v="49.92"/>
    <n v="96.614999999999995"/>
    <n v="49.92"/>
    <n v="46.694999999999993"/>
    <n v="0.48331004502406455"/>
  </r>
  <r>
    <n v="1940"/>
    <d v="2026-07-19T00:00:00"/>
    <n v="2026"/>
    <s v="Jul"/>
    <s v="Q3"/>
    <x v="2"/>
    <s v="Norway"/>
    <s v="Online Store"/>
    <s v="New"/>
    <s v="Fitness"/>
    <s v="Training Mat"/>
    <n v="2"/>
    <n v="50.24"/>
    <n v="0.05"/>
    <n v="21.88"/>
    <n v="95.456000000000003"/>
    <n v="43.76"/>
    <n v="51.696000000000005"/>
    <n v="0.54156889037881328"/>
  </r>
  <r>
    <n v="2215"/>
    <d v="2026-07-19T00:00:00"/>
    <n v="2026"/>
    <s v="Jul"/>
    <s v="Q3"/>
    <x v="3"/>
    <s v="France"/>
    <s v="Retail Partners"/>
    <s v="Returning"/>
    <s v="Fitness"/>
    <s v="Recovery Roller"/>
    <n v="3"/>
    <n v="35.53"/>
    <n v="0"/>
    <n v="14"/>
    <n v="106.59"/>
    <n v="42"/>
    <n v="64.59"/>
    <n v="0.60596678862932729"/>
  </r>
  <r>
    <n v="2555"/>
    <d v="2026-07-19T00:00:00"/>
    <n v="2026"/>
    <s v="Jul"/>
    <s v="Q3"/>
    <x v="2"/>
    <s v="Sweden"/>
    <s v="Marketplace"/>
    <s v="New"/>
    <s v="Travel"/>
    <s v="Packing Cube Set"/>
    <n v="2"/>
    <n v="46.89"/>
    <n v="0.1"/>
    <n v="18.53"/>
    <n v="84.402000000000001"/>
    <n v="37.06"/>
    <n v="47.341999999999999"/>
    <n v="0.56091087888912583"/>
  </r>
  <r>
    <n v="4710"/>
    <d v="2026-07-19T00:00:00"/>
    <n v="2026"/>
    <s v="Jul"/>
    <s v="Q3"/>
    <x v="0"/>
    <s v="Spain"/>
    <s v="Retail Partners"/>
    <s v="Returning"/>
    <s v="Camping"/>
    <s v="Trail Tent 2P"/>
    <n v="1"/>
    <n v="197.29"/>
    <n v="0.1"/>
    <n v="104.7"/>
    <n v="177.56100000000001"/>
    <n v="104.7"/>
    <n v="72.861000000000004"/>
    <n v="0.4103434875901803"/>
  </r>
  <r>
    <n v="4974"/>
    <d v="2026-07-19T00:00:00"/>
    <n v="2026"/>
    <s v="Jul"/>
    <s v="Q3"/>
    <x v="0"/>
    <s v="Portugal"/>
    <s v="Retail Partners"/>
    <s v="Business"/>
    <s v="Hiking"/>
    <s v="Trekking Poles"/>
    <n v="1"/>
    <n v="70.52"/>
    <n v="0.1"/>
    <n v="33.28"/>
    <n v="63.467999999999996"/>
    <n v="33.28"/>
    <n v="30.187999999999995"/>
    <n v="0.47564126804058732"/>
  </r>
  <r>
    <n v="5048"/>
    <d v="2026-07-19T00:00:00"/>
    <n v="2026"/>
    <s v="Jul"/>
    <s v="Q3"/>
    <x v="1"/>
    <s v="Germany"/>
    <s v="Marketplace"/>
    <s v="New"/>
    <s v="Fitness"/>
    <s v="Training Mat"/>
    <n v="3"/>
    <n v="49.9"/>
    <n v="0.05"/>
    <n v="22.27"/>
    <n v="142.21499999999997"/>
    <n v="66.81"/>
    <n v="75.404999999999973"/>
    <n v="0.53021833139964125"/>
  </r>
  <r>
    <n v="1"/>
    <d v="2026-07-20T00:00:00"/>
    <n v="2026"/>
    <s v="Jul"/>
    <s v="Q3"/>
    <x v="3"/>
    <s v="Netherlands"/>
    <s v="Retail Partners"/>
    <s v="New"/>
    <s v="Hiking"/>
    <s v="Summit Backpack 45L"/>
    <n v="3"/>
    <n v="156.25"/>
    <n v="0"/>
    <n v="79.900000000000006"/>
    <n v="468.75"/>
    <n v="239.70000000000002"/>
    <n v="229.04999999999998"/>
    <n v="0.48863999999999996"/>
  </r>
  <r>
    <n v="270"/>
    <d v="2026-07-20T00:00:00"/>
    <n v="2026"/>
    <s v="Jul"/>
    <s v="Q3"/>
    <x v="2"/>
    <s v="Sweden"/>
    <s v="Marketplace"/>
    <s v="Returning"/>
    <s v="Camping"/>
    <s v="Compact Sleeping Bag"/>
    <n v="3"/>
    <n v="120.14"/>
    <n v="0"/>
    <n v="58.9"/>
    <n v="360.42"/>
    <n v="176.7"/>
    <n v="183.72000000000003"/>
    <n v="0.5097386382553688"/>
  </r>
  <r>
    <n v="2130"/>
    <d v="2026-07-20T00:00:00"/>
    <n v="2026"/>
    <s v="Jul"/>
    <s v="Q3"/>
    <x v="1"/>
    <s v="Poland"/>
    <s v="Retail Partners"/>
    <s v="Returning"/>
    <s v="Hiking"/>
    <s v="Trail Boots"/>
    <n v="1"/>
    <n v="145.21"/>
    <n v="0"/>
    <n v="80.52"/>
    <n v="145.21"/>
    <n v="80.52"/>
    <n v="64.690000000000012"/>
    <n v="0.44549273466014744"/>
  </r>
  <r>
    <n v="2474"/>
    <d v="2026-07-20T00:00:00"/>
    <n v="2026"/>
    <s v="Jul"/>
    <s v="Q3"/>
    <x v="2"/>
    <s v="Sweden"/>
    <s v="Retail Partners"/>
    <s v="Returning"/>
    <s v="Cycling"/>
    <s v="Compact Repair Kit"/>
    <n v="2"/>
    <n v="39.78"/>
    <n v="0.1"/>
    <n v="16.260000000000002"/>
    <n v="71.603999999999999"/>
    <n v="32.520000000000003"/>
    <n v="39.083999999999996"/>
    <n v="0.54583542818836928"/>
  </r>
  <r>
    <n v="2514"/>
    <d v="2026-07-20T00:00:00"/>
    <n v="2026"/>
    <s v="Jul"/>
    <s v="Q3"/>
    <x v="1"/>
    <s v="Austria"/>
    <s v="Online Store"/>
    <s v="New"/>
    <s v="Travel"/>
    <s v="Travel Backpack 35L"/>
    <n v="2"/>
    <n v="161.97"/>
    <n v="0.1"/>
    <n v="88.57"/>
    <n v="291.54599999999999"/>
    <n v="177.14"/>
    <n v="114.40600000000001"/>
    <n v="0.39241148909606033"/>
  </r>
  <r>
    <n v="2616"/>
    <d v="2026-07-20T00:00:00"/>
    <n v="2026"/>
    <s v="Jul"/>
    <s v="Q3"/>
    <x v="2"/>
    <s v="Ireland"/>
    <s v="Retail Partners"/>
    <s v="New"/>
    <s v="Fitness"/>
    <s v="Weighted Vest"/>
    <n v="2"/>
    <n v="125.37"/>
    <n v="0"/>
    <n v="68.040000000000006"/>
    <n v="250.74"/>
    <n v="136.08000000000001"/>
    <n v="114.66"/>
    <n v="0.457286432160804"/>
  </r>
  <r>
    <n v="2632"/>
    <d v="2026-07-20T00:00:00"/>
    <n v="2026"/>
    <s v="Jul"/>
    <s v="Q3"/>
    <x v="0"/>
    <s v="Italy"/>
    <s v="Online Store"/>
    <s v="New"/>
    <s v="Camping"/>
    <s v="Trail Tent 2P"/>
    <n v="1"/>
    <n v="196.57"/>
    <n v="0"/>
    <n v="104.78"/>
    <n v="196.57"/>
    <n v="104.78"/>
    <n v="91.789999999999992"/>
    <n v="0.46695833545301924"/>
  </r>
  <r>
    <n v="3725"/>
    <d v="2026-07-20T00:00:00"/>
    <n v="2026"/>
    <s v="Jul"/>
    <s v="Q3"/>
    <x v="2"/>
    <s v="Norway"/>
    <s v="Online Store"/>
    <s v="Returning"/>
    <s v="Camping"/>
    <s v="Trail Tent 2P"/>
    <n v="2"/>
    <n v="195.74"/>
    <n v="0.05"/>
    <n v="107.17"/>
    <n v="371.90600000000001"/>
    <n v="214.34"/>
    <n v="157.566"/>
    <n v="0.4236715729243411"/>
  </r>
  <r>
    <n v="3834"/>
    <d v="2026-07-20T00:00:00"/>
    <n v="2026"/>
    <s v="Jul"/>
    <s v="Q3"/>
    <x v="1"/>
    <s v="Poland"/>
    <s v="Retail Partners"/>
    <s v="New"/>
    <s v="Camping"/>
    <s v="Trail Tent 2P"/>
    <n v="3"/>
    <n v="192.28"/>
    <n v="0"/>
    <n v="104.3"/>
    <n v="576.84"/>
    <n v="312.89999999999998"/>
    <n v="263.94000000000005"/>
    <n v="0.45756188891200339"/>
  </r>
  <r>
    <n v="159"/>
    <d v="2026-07-21T00:00:00"/>
    <n v="2026"/>
    <s v="Jul"/>
    <s v="Q3"/>
    <x v="1"/>
    <s v="Czechia"/>
    <s v="Online Store"/>
    <s v="Returning"/>
    <s v="Hiking"/>
    <s v="Trekking Poles"/>
    <n v="2"/>
    <n v="70.150000000000006"/>
    <n v="0.05"/>
    <n v="32.950000000000003"/>
    <n v="133.285"/>
    <n v="65.900000000000006"/>
    <n v="67.384999999999991"/>
    <n v="0.50557076940390888"/>
  </r>
  <r>
    <n v="435"/>
    <d v="2026-07-21T00:00:00"/>
    <n v="2026"/>
    <s v="Jul"/>
    <s v="Q3"/>
    <x v="2"/>
    <s v="Sweden"/>
    <s v="Online Store"/>
    <s v="Returning"/>
    <s v="Camping"/>
    <s v="Alpine Tent 4P"/>
    <n v="2"/>
    <n v="342.38"/>
    <n v="0.05"/>
    <n v="192.01"/>
    <n v="650.52199999999993"/>
    <n v="384.02"/>
    <n v="266.50199999999995"/>
    <n v="0.40967407712575438"/>
  </r>
  <r>
    <n v="1467"/>
    <d v="2026-07-21T00:00:00"/>
    <n v="2026"/>
    <s v="Jul"/>
    <s v="Q3"/>
    <x v="1"/>
    <s v="Poland"/>
    <s v="Marketplace"/>
    <s v="New"/>
    <s v="Fitness"/>
    <s v="Training Mat"/>
    <n v="1"/>
    <n v="50.59"/>
    <n v="0.05"/>
    <n v="22.04"/>
    <n v="48.060499999999998"/>
    <n v="22.04"/>
    <n v="26.020499999999998"/>
    <n v="0.54141134611583319"/>
  </r>
  <r>
    <n v="1552"/>
    <d v="2026-07-21T00:00:00"/>
    <n v="2026"/>
    <s v="Jul"/>
    <s v="Q3"/>
    <x v="3"/>
    <s v="Belgium"/>
    <s v="Retail Partners"/>
    <s v="New"/>
    <s v="Travel"/>
    <s v="Packing Cube Set"/>
    <n v="2"/>
    <n v="46.34"/>
    <n v="0.1"/>
    <n v="18.41"/>
    <n v="83.412000000000006"/>
    <n v="36.82"/>
    <n v="46.592000000000006"/>
    <n v="0.55857670359180933"/>
  </r>
  <r>
    <n v="1745"/>
    <d v="2026-07-21T00:00:00"/>
    <n v="2026"/>
    <s v="Jul"/>
    <s v="Q3"/>
    <x v="1"/>
    <s v="Austria"/>
    <s v="Marketplace"/>
    <s v="New"/>
    <s v="Hiking"/>
    <s v="Hiking Daypack 20L"/>
    <n v="1"/>
    <n v="91.45"/>
    <n v="0"/>
    <n v="44.16"/>
    <n v="91.45"/>
    <n v="44.16"/>
    <n v="47.290000000000006"/>
    <n v="0.51711317659923461"/>
  </r>
  <r>
    <n v="2174"/>
    <d v="2026-07-21T00:00:00"/>
    <n v="2026"/>
    <s v="Jul"/>
    <s v="Q3"/>
    <x v="3"/>
    <s v="United Kingdom"/>
    <s v="Marketplace"/>
    <s v="Returning"/>
    <s v="Cycling"/>
    <s v="Compact Repair Kit"/>
    <n v="3"/>
    <n v="40.28"/>
    <n v="0"/>
    <n v="17.12"/>
    <n v="120.84"/>
    <n v="51.36"/>
    <n v="69.48"/>
    <n v="0.57497517378351537"/>
  </r>
  <r>
    <n v="3444"/>
    <d v="2026-07-21T00:00:00"/>
    <n v="2026"/>
    <s v="Jul"/>
    <s v="Q3"/>
    <x v="1"/>
    <s v="Poland"/>
    <s v="Online Store"/>
    <s v="Returning"/>
    <s v="Fitness"/>
    <s v="Recovery Roller"/>
    <n v="2"/>
    <n v="36.93"/>
    <n v="0"/>
    <n v="13.63"/>
    <n v="73.86"/>
    <n v="27.26"/>
    <n v="46.599999999999994"/>
    <n v="0.63092336853506625"/>
  </r>
  <r>
    <n v="3646"/>
    <d v="2026-07-21T00:00:00"/>
    <n v="2026"/>
    <s v="Jul"/>
    <s v="Q3"/>
    <x v="2"/>
    <s v="Sweden"/>
    <s v="Marketplace"/>
    <s v="Returning"/>
    <s v="Hiking"/>
    <s v="Trail Boots"/>
    <n v="1"/>
    <n v="143.69"/>
    <n v="0"/>
    <n v="80.87"/>
    <n v="143.69"/>
    <n v="80.87"/>
    <n v="62.819999999999993"/>
    <n v="0.43719117544714309"/>
  </r>
  <r>
    <n v="4558"/>
    <d v="2026-07-21T00:00:00"/>
    <n v="2026"/>
    <s v="Jul"/>
    <s v="Q3"/>
    <x v="1"/>
    <s v="Poland"/>
    <s v="Marketplace"/>
    <s v="New"/>
    <s v="Hiking"/>
    <s v="Trail Boots"/>
    <n v="2"/>
    <n v="147.09"/>
    <n v="0"/>
    <n v="81.58"/>
    <n v="294.18"/>
    <n v="163.16"/>
    <n v="131.02000000000001"/>
    <n v="0.44537358080087025"/>
  </r>
  <r>
    <n v="4564"/>
    <d v="2026-07-21T00:00:00"/>
    <n v="2026"/>
    <s v="Jul"/>
    <s v="Q3"/>
    <x v="2"/>
    <s v="Denmark"/>
    <s v="Online Store"/>
    <s v="New"/>
    <s v="Hiking"/>
    <s v="Summit Backpack 45L"/>
    <n v="1"/>
    <n v="153.88"/>
    <n v="0"/>
    <n v="80.98"/>
    <n v="153.88"/>
    <n v="80.98"/>
    <n v="72.899999999999991"/>
    <n v="0.47374577592929551"/>
  </r>
  <r>
    <n v="4616"/>
    <d v="2026-07-21T00:00:00"/>
    <n v="2026"/>
    <s v="Jul"/>
    <s v="Q3"/>
    <x v="3"/>
    <s v="France"/>
    <s v="Marketplace"/>
    <s v="New"/>
    <s v="Hiking"/>
    <s v="Trekking Poles"/>
    <n v="3"/>
    <n v="72.2"/>
    <n v="0"/>
    <n v="31.45"/>
    <n v="216.60000000000002"/>
    <n v="94.35"/>
    <n v="122.25000000000003"/>
    <n v="0.5644044321329641"/>
  </r>
  <r>
    <n v="536"/>
    <d v="2026-07-22T00:00:00"/>
    <n v="2026"/>
    <s v="Jul"/>
    <s v="Q3"/>
    <x v="3"/>
    <s v="France"/>
    <s v="Retail Partners"/>
    <s v="Business"/>
    <s v="Fitness"/>
    <s v="Resistance Band Set"/>
    <n v="1"/>
    <n v="40.67"/>
    <n v="0"/>
    <n v="14.28"/>
    <n v="40.67"/>
    <n v="14.28"/>
    <n v="26.39"/>
    <n v="0.64888123924268504"/>
  </r>
  <r>
    <n v="571"/>
    <d v="2026-07-22T00:00:00"/>
    <n v="2026"/>
    <s v="Jul"/>
    <s v="Q3"/>
    <x v="0"/>
    <s v="Spain"/>
    <s v="Online Store"/>
    <s v="New"/>
    <s v="Hiking"/>
    <s v="Summit Backpack 45L"/>
    <n v="3"/>
    <n v="152.53"/>
    <n v="0"/>
    <n v="80.88"/>
    <n v="457.59000000000003"/>
    <n v="242.64"/>
    <n v="214.95000000000005"/>
    <n v="0.46974365698551113"/>
  </r>
  <r>
    <n v="965"/>
    <d v="2026-07-22T00:00:00"/>
    <n v="2026"/>
    <s v="Jul"/>
    <s v="Q3"/>
    <x v="1"/>
    <s v="Switzerland"/>
    <s v="Retail Partners"/>
    <s v="Returning"/>
    <s v="Travel"/>
    <s v="Insulated Bottle"/>
    <n v="2"/>
    <n v="35.39"/>
    <n v="0.05"/>
    <n v="13.39"/>
    <n v="67.241"/>
    <n v="26.78"/>
    <n v="40.460999999999999"/>
    <n v="0.60173108668818132"/>
  </r>
  <r>
    <n v="1504"/>
    <d v="2026-07-22T00:00:00"/>
    <n v="2026"/>
    <s v="Jul"/>
    <s v="Q3"/>
    <x v="3"/>
    <s v="Belgium"/>
    <s v="Online Store"/>
    <s v="Returning"/>
    <s v="Hiking"/>
    <s v="Hiking Daypack 20L"/>
    <n v="5"/>
    <n v="93.35"/>
    <n v="0"/>
    <n v="46.31"/>
    <n v="466.75"/>
    <n v="231.55"/>
    <n v="235.2"/>
    <n v="0.50391001606855912"/>
  </r>
  <r>
    <n v="2560"/>
    <d v="2026-07-22T00:00:00"/>
    <n v="2026"/>
    <s v="Jul"/>
    <s v="Q3"/>
    <x v="1"/>
    <s v="Germany"/>
    <s v="Online Store"/>
    <s v="Returning"/>
    <s v="Cycling"/>
    <s v="Trail Bike Light"/>
    <n v="2"/>
    <n v="51.71"/>
    <n v="0"/>
    <n v="22.75"/>
    <n v="103.42"/>
    <n v="45.5"/>
    <n v="57.92"/>
    <n v="0.5600464126861342"/>
  </r>
  <r>
    <n v="2758"/>
    <d v="2026-07-22T00:00:00"/>
    <n v="2026"/>
    <s v="Jul"/>
    <s v="Q3"/>
    <x v="0"/>
    <s v="Spain"/>
    <s v="Online Store"/>
    <s v="New"/>
    <s v="Cycling"/>
    <s v="Compact Repair Kit"/>
    <n v="1"/>
    <n v="39.86"/>
    <n v="0"/>
    <n v="16.53"/>
    <n v="39.86"/>
    <n v="16.53"/>
    <n v="23.33"/>
    <n v="0.58529854490717503"/>
  </r>
  <r>
    <n v="4030"/>
    <d v="2026-07-22T00:00:00"/>
    <n v="2026"/>
    <s v="Jul"/>
    <s v="Q3"/>
    <x v="3"/>
    <s v="United Kingdom"/>
    <s v="Online Store"/>
    <s v="New"/>
    <s v="Camping"/>
    <s v="Portable Camp Stove"/>
    <n v="2"/>
    <n v="83.71"/>
    <n v="0"/>
    <n v="39.29"/>
    <n v="167.42"/>
    <n v="78.58"/>
    <n v="88.839999999999989"/>
    <n v="0.53064150041811009"/>
  </r>
  <r>
    <n v="4337"/>
    <d v="2026-07-22T00:00:00"/>
    <n v="2026"/>
    <s v="Jul"/>
    <s v="Q3"/>
    <x v="1"/>
    <s v="Poland"/>
    <s v="Retail Partners"/>
    <s v="New"/>
    <s v="Travel"/>
    <s v="Packing Cube Set"/>
    <n v="1"/>
    <n v="47.62"/>
    <n v="0"/>
    <n v="17.82"/>
    <n v="47.62"/>
    <n v="17.82"/>
    <n v="29.799999999999997"/>
    <n v="0.62578748425031494"/>
  </r>
  <r>
    <n v="5129"/>
    <d v="2026-07-22T00:00:00"/>
    <n v="2026"/>
    <s v="Jul"/>
    <s v="Q3"/>
    <x v="1"/>
    <s v="Germany"/>
    <s v="Online Store"/>
    <s v="Returning"/>
    <s v="Cycling"/>
    <s v="Commuter Helmet"/>
    <n v="1"/>
    <n v="80.05"/>
    <n v="0.05"/>
    <n v="43.81"/>
    <n v="76.047499999999999"/>
    <n v="43.81"/>
    <n v="32.237499999999997"/>
    <n v="0.42391268615010352"/>
  </r>
  <r>
    <n v="81"/>
    <d v="2026-07-23T00:00:00"/>
    <n v="2026"/>
    <s v="Jul"/>
    <s v="Q3"/>
    <x v="3"/>
    <s v="United Kingdom"/>
    <s v="Retail Partners"/>
    <s v="Returning"/>
    <s v="Fitness"/>
    <s v="Training Mat"/>
    <n v="1"/>
    <n v="51.82"/>
    <n v="0"/>
    <n v="21.43"/>
    <n v="51.82"/>
    <n v="21.43"/>
    <n v="30.39"/>
    <n v="0.58645310690852959"/>
  </r>
  <r>
    <n v="493"/>
    <d v="2026-07-23T00:00:00"/>
    <n v="2026"/>
    <s v="Jul"/>
    <s v="Q3"/>
    <x v="1"/>
    <s v="Switzerland"/>
    <s v="Online Store"/>
    <s v="Business"/>
    <s v="Travel"/>
    <s v="Travel Backpack 35L"/>
    <n v="4"/>
    <n v="161.28"/>
    <n v="0.15"/>
    <n v="89.2"/>
    <n v="548.35199999999998"/>
    <n v="356.8"/>
    <n v="191.55199999999996"/>
    <n v="0.3493230625583566"/>
  </r>
  <r>
    <n v="613"/>
    <d v="2026-07-23T00:00:00"/>
    <n v="2026"/>
    <s v="Jul"/>
    <s v="Q3"/>
    <x v="0"/>
    <s v="Spain"/>
    <s v="Online Store"/>
    <s v="New"/>
    <s v="Cycling"/>
    <s v="Compact Repair Kit"/>
    <n v="1"/>
    <n v="39.86"/>
    <n v="0.05"/>
    <n v="16.989999999999998"/>
    <n v="37.866999999999997"/>
    <n v="16.989999999999998"/>
    <n v="20.876999999999999"/>
    <n v="0.55132437214461139"/>
  </r>
  <r>
    <n v="958"/>
    <d v="2026-07-23T00:00:00"/>
    <n v="2026"/>
    <s v="Jul"/>
    <s v="Q3"/>
    <x v="3"/>
    <s v="United Kingdom"/>
    <s v="Marketplace"/>
    <s v="New"/>
    <s v="Cycling"/>
    <s v="Cycling Pack 12L"/>
    <n v="6"/>
    <n v="102.96"/>
    <n v="0.05"/>
    <n v="51.74"/>
    <n v="586.87199999999996"/>
    <n v="310.44"/>
    <n v="276.43199999999996"/>
    <n v="0.47102604997341835"/>
  </r>
  <r>
    <n v="1270"/>
    <d v="2026-07-23T00:00:00"/>
    <n v="2026"/>
    <s v="Jul"/>
    <s v="Q3"/>
    <x v="1"/>
    <s v="Germany"/>
    <s v="Marketplace"/>
    <s v="Returning"/>
    <s v="Hiking"/>
    <s v="Hiking Daypack 20L"/>
    <n v="1"/>
    <n v="94.04"/>
    <n v="0"/>
    <n v="44.88"/>
    <n v="94.04"/>
    <n v="44.88"/>
    <n v="49.160000000000004"/>
    <n v="0.52275627392598889"/>
  </r>
  <r>
    <n v="1513"/>
    <d v="2026-07-23T00:00:00"/>
    <n v="2026"/>
    <s v="Jul"/>
    <s v="Q3"/>
    <x v="3"/>
    <s v="United Kingdom"/>
    <s v="Online Store"/>
    <s v="New"/>
    <s v="Hiking"/>
    <s v="Trekking Poles"/>
    <n v="2"/>
    <n v="70.790000000000006"/>
    <n v="0"/>
    <n v="32.44"/>
    <n v="141.58000000000001"/>
    <n v="64.88"/>
    <n v="76.700000000000017"/>
    <n v="0.541743184065546"/>
  </r>
  <r>
    <n v="2009"/>
    <d v="2026-07-23T00:00:00"/>
    <n v="2026"/>
    <s v="Jul"/>
    <s v="Q3"/>
    <x v="2"/>
    <s v="Finland"/>
    <s v="Online Store"/>
    <s v="New"/>
    <s v="Travel"/>
    <s v="Packing Cube Set"/>
    <n v="2"/>
    <n v="46.41"/>
    <n v="0"/>
    <n v="18.600000000000001"/>
    <n v="92.82"/>
    <n v="37.200000000000003"/>
    <n v="55.61999999999999"/>
    <n v="0.59922430510665803"/>
  </r>
  <r>
    <n v="2838"/>
    <d v="2026-07-23T00:00:00"/>
    <n v="2026"/>
    <s v="Jul"/>
    <s v="Q3"/>
    <x v="3"/>
    <s v="France"/>
    <s v="Marketplace"/>
    <s v="New"/>
    <s v="Hiking"/>
    <s v="Trekking Poles"/>
    <n v="1"/>
    <n v="69.75"/>
    <n v="0"/>
    <n v="33.299999999999997"/>
    <n v="69.75"/>
    <n v="33.299999999999997"/>
    <n v="36.450000000000003"/>
    <n v="0.52258064516129032"/>
  </r>
  <r>
    <n v="3730"/>
    <d v="2026-07-23T00:00:00"/>
    <n v="2026"/>
    <s v="Jul"/>
    <s v="Q3"/>
    <x v="0"/>
    <s v="Italy"/>
    <s v="Retail Partners"/>
    <s v="Business"/>
    <s v="Cycling"/>
    <s v="Compact Repair Kit"/>
    <n v="3"/>
    <n v="40.81"/>
    <n v="0"/>
    <n v="16.86"/>
    <n v="122.43"/>
    <n v="50.58"/>
    <n v="71.850000000000009"/>
    <n v="0.58686596422445481"/>
  </r>
  <r>
    <n v="4287"/>
    <d v="2026-07-23T00:00:00"/>
    <n v="2026"/>
    <s v="Jul"/>
    <s v="Q3"/>
    <x v="3"/>
    <s v="United Kingdom"/>
    <s v="Marketplace"/>
    <s v="Returning"/>
    <s v="Hiking"/>
    <s v="Summit Backpack 45L"/>
    <n v="5"/>
    <n v="156.69"/>
    <n v="0"/>
    <n v="80.489999999999995"/>
    <n v="783.45"/>
    <n v="402.45"/>
    <n v="381.00000000000006"/>
    <n v="0.48631054949262881"/>
  </r>
  <r>
    <n v="4297"/>
    <d v="2026-07-23T00:00:00"/>
    <n v="2026"/>
    <s v="Jul"/>
    <s v="Q3"/>
    <x v="1"/>
    <s v="Austria"/>
    <s v="Marketplace"/>
    <s v="Returning"/>
    <s v="Travel"/>
    <s v="Travel Backpack 35L"/>
    <n v="1"/>
    <n v="168.59"/>
    <n v="0.1"/>
    <n v="88.8"/>
    <n v="151.73099999999999"/>
    <n v="88.8"/>
    <n v="62.930999999999997"/>
    <n v="0.41475374181940405"/>
  </r>
  <r>
    <n v="5118"/>
    <d v="2026-07-23T00:00:00"/>
    <n v="2026"/>
    <s v="Jul"/>
    <s v="Q3"/>
    <x v="1"/>
    <s v="Germany"/>
    <s v="Online Store"/>
    <s v="Business"/>
    <s v="Travel"/>
    <s v="Insulated Bottle"/>
    <n v="5"/>
    <n v="36.880000000000003"/>
    <n v="0.1"/>
    <n v="13.76"/>
    <n v="165.96"/>
    <n v="68.8"/>
    <n v="97.160000000000011"/>
    <n v="0.58544227524704751"/>
  </r>
  <r>
    <n v="363"/>
    <d v="2026-07-24T00:00:00"/>
    <n v="2026"/>
    <s v="Jul"/>
    <s v="Q3"/>
    <x v="0"/>
    <s v="Spain"/>
    <s v="Corporate"/>
    <s v="Business"/>
    <s v="Travel"/>
    <s v="Carry-On Duffel"/>
    <n v="8"/>
    <n v="136.13"/>
    <n v="0.1"/>
    <n v="66.55"/>
    <n v="980.13599999999997"/>
    <n v="532.4"/>
    <n v="447.73599999999999"/>
    <n v="0.45681007533648393"/>
  </r>
  <r>
    <n v="4243"/>
    <d v="2026-07-24T00:00:00"/>
    <n v="2026"/>
    <s v="Jul"/>
    <s v="Q3"/>
    <x v="1"/>
    <s v="Poland"/>
    <s v="Marketplace"/>
    <s v="Returning"/>
    <s v="Cycling"/>
    <s v="Compact Repair Kit"/>
    <n v="2"/>
    <n v="40.479999999999997"/>
    <n v="0.05"/>
    <n v="16.93"/>
    <n v="76.911999999999992"/>
    <n v="33.86"/>
    <n v="43.051999999999992"/>
    <n v="0.5597566049511129"/>
  </r>
  <r>
    <n v="4348"/>
    <d v="2026-07-24T00:00:00"/>
    <n v="2026"/>
    <s v="Jul"/>
    <s v="Q3"/>
    <x v="0"/>
    <s v="Spain"/>
    <s v="Online Store"/>
    <s v="New"/>
    <s v="Cycling"/>
    <s v="Trail Bike Light"/>
    <n v="4"/>
    <n v="50.09"/>
    <n v="0"/>
    <n v="22.11"/>
    <n v="200.36"/>
    <n v="88.44"/>
    <n v="111.92000000000002"/>
    <n v="0.55859452984627678"/>
  </r>
  <r>
    <n v="4405"/>
    <d v="2026-07-24T00:00:00"/>
    <n v="2026"/>
    <s v="Jul"/>
    <s v="Q3"/>
    <x v="3"/>
    <s v="United Kingdom"/>
    <s v="Online Store"/>
    <s v="Returning"/>
    <s v="Hiking"/>
    <s v="Summit Backpack 45L"/>
    <n v="1"/>
    <n v="156.54"/>
    <n v="0.1"/>
    <n v="77.38"/>
    <n v="140.886"/>
    <n v="77.38"/>
    <n v="63.506"/>
    <n v="0.4507616086765186"/>
  </r>
  <r>
    <n v="4857"/>
    <d v="2026-07-24T00:00:00"/>
    <n v="2026"/>
    <s v="Jul"/>
    <s v="Q3"/>
    <x v="1"/>
    <s v="Austria"/>
    <s v="Retail Partners"/>
    <s v="Returning"/>
    <s v="Hiking"/>
    <s v="Summit Backpack 45L"/>
    <n v="1"/>
    <n v="152.1"/>
    <n v="0.1"/>
    <n v="80.459999999999994"/>
    <n v="136.88999999999999"/>
    <n v="80.459999999999994"/>
    <n v="56.429999999999993"/>
    <n v="0.41222879684418146"/>
  </r>
  <r>
    <n v="87"/>
    <d v="2026-07-25T00:00:00"/>
    <n v="2026"/>
    <s v="Jul"/>
    <s v="Q3"/>
    <x v="1"/>
    <s v="Switzerland"/>
    <s v="Online Store"/>
    <s v="Returning"/>
    <s v="Hiking"/>
    <s v="Summit Backpack 45L"/>
    <n v="1"/>
    <n v="155.35"/>
    <n v="0"/>
    <n v="80.47"/>
    <n v="155.35"/>
    <n v="80.47"/>
    <n v="74.88"/>
    <n v="0.48200836820083681"/>
  </r>
  <r>
    <n v="315"/>
    <d v="2026-07-25T00:00:00"/>
    <n v="2026"/>
    <s v="Jul"/>
    <s v="Q3"/>
    <x v="2"/>
    <s v="Ireland"/>
    <s v="Marketplace"/>
    <s v="New"/>
    <s v="Cycling"/>
    <s v="Commuter Helmet"/>
    <n v="1"/>
    <n v="81.13"/>
    <n v="0.05"/>
    <n v="42.41"/>
    <n v="77.073499999999996"/>
    <n v="42.41"/>
    <n v="34.663499999999999"/>
    <n v="0.44974602165465433"/>
  </r>
  <r>
    <n v="970"/>
    <d v="2026-07-25T00:00:00"/>
    <n v="2026"/>
    <s v="Jul"/>
    <s v="Q3"/>
    <x v="1"/>
    <s v="Switzerland"/>
    <s v="Online Store"/>
    <s v="New"/>
    <s v="Hiking"/>
    <s v="Trail Boots"/>
    <n v="1"/>
    <n v="145.87"/>
    <n v="0"/>
    <n v="81.430000000000007"/>
    <n v="145.87"/>
    <n v="81.430000000000007"/>
    <n v="64.44"/>
    <n v="0.44176321382052508"/>
  </r>
  <r>
    <n v="1891"/>
    <d v="2026-07-25T00:00:00"/>
    <n v="2026"/>
    <s v="Jul"/>
    <s v="Q3"/>
    <x v="1"/>
    <s v="Germany"/>
    <s v="Online Store"/>
    <s v="New"/>
    <s v="Hiking"/>
    <s v="Summit Backpack 45L"/>
    <n v="6"/>
    <n v="151.88999999999999"/>
    <n v="0.15"/>
    <n v="76.83"/>
    <n v="774.6389999999999"/>
    <n v="460.98"/>
    <n v="313.65899999999988"/>
    <n v="0.40490989996630677"/>
  </r>
  <r>
    <n v="2148"/>
    <d v="2026-07-25T00:00:00"/>
    <n v="2026"/>
    <s v="Jul"/>
    <s v="Q3"/>
    <x v="2"/>
    <s v="Finland"/>
    <s v="Online Store"/>
    <s v="New"/>
    <s v="Fitness"/>
    <s v="Resistance Band Set"/>
    <n v="2"/>
    <n v="41.14"/>
    <n v="0.1"/>
    <n v="14.84"/>
    <n v="74.052000000000007"/>
    <n v="29.68"/>
    <n v="44.372000000000007"/>
    <n v="0.59920056176740677"/>
  </r>
  <r>
    <n v="2467"/>
    <d v="2026-07-25T00:00:00"/>
    <n v="2026"/>
    <s v="Jul"/>
    <s v="Q3"/>
    <x v="3"/>
    <s v="Belgium"/>
    <s v="Retail Partners"/>
    <s v="Returning"/>
    <s v="Cycling"/>
    <s v="Trail Bike Light"/>
    <n v="1"/>
    <n v="49.5"/>
    <n v="0"/>
    <n v="21.83"/>
    <n v="49.5"/>
    <n v="21.83"/>
    <n v="27.67"/>
    <n v="0.55898989898989904"/>
  </r>
  <r>
    <n v="3710"/>
    <d v="2026-07-25T00:00:00"/>
    <n v="2026"/>
    <s v="Jul"/>
    <s v="Q3"/>
    <x v="3"/>
    <s v="Netherlands"/>
    <s v="Online Store"/>
    <s v="New"/>
    <s v="Travel"/>
    <s v="Packing Cube Set"/>
    <n v="2"/>
    <n v="46.48"/>
    <n v="0.05"/>
    <n v="18.760000000000002"/>
    <n v="88.311999999999983"/>
    <n v="37.520000000000003"/>
    <n v="50.79199999999998"/>
    <n v="0.57514267596702584"/>
  </r>
  <r>
    <n v="3714"/>
    <d v="2026-07-25T00:00:00"/>
    <n v="2026"/>
    <s v="Jul"/>
    <s v="Q3"/>
    <x v="2"/>
    <s v="Sweden"/>
    <s v="Marketplace"/>
    <s v="Returning"/>
    <s v="Travel"/>
    <s v="Insulated Bottle"/>
    <n v="1"/>
    <n v="36.909999999999997"/>
    <n v="0"/>
    <n v="13.56"/>
    <n v="36.909999999999997"/>
    <n v="13.56"/>
    <n v="23.349999999999994"/>
    <n v="0.63261988620969922"/>
  </r>
  <r>
    <n v="3893"/>
    <d v="2026-07-25T00:00:00"/>
    <n v="2026"/>
    <s v="Jul"/>
    <s v="Q3"/>
    <x v="0"/>
    <s v="Spain"/>
    <s v="Online Store"/>
    <s v="Returning"/>
    <s v="Travel"/>
    <s v="Insulated Bottle"/>
    <n v="1"/>
    <n v="35.6"/>
    <n v="0"/>
    <n v="13.91"/>
    <n v="35.6"/>
    <n v="13.91"/>
    <n v="21.69"/>
    <n v="0.60926966292134832"/>
  </r>
  <r>
    <n v="4136"/>
    <d v="2026-07-25T00:00:00"/>
    <n v="2026"/>
    <s v="Jul"/>
    <s v="Q3"/>
    <x v="1"/>
    <s v="Switzerland"/>
    <s v="Retail Partners"/>
    <s v="New"/>
    <s v="Cycling"/>
    <s v="Commuter Helmet"/>
    <n v="2"/>
    <n v="80.25"/>
    <n v="0.05"/>
    <n v="42.39"/>
    <n v="152.47499999999999"/>
    <n v="84.78"/>
    <n v="67.694999999999993"/>
    <n v="0.44397442203639936"/>
  </r>
  <r>
    <n v="4212"/>
    <d v="2026-07-25T00:00:00"/>
    <n v="2026"/>
    <s v="Jul"/>
    <s v="Q3"/>
    <x v="0"/>
    <s v="Spain"/>
    <s v="Marketplace"/>
    <s v="Returning"/>
    <s v="Travel"/>
    <s v="Packing Cube Set"/>
    <n v="2"/>
    <n v="47.52"/>
    <n v="0.1"/>
    <n v="17.86"/>
    <n v="85.536000000000001"/>
    <n v="35.72"/>
    <n v="49.816000000000003"/>
    <n v="0.58239805462027683"/>
  </r>
  <r>
    <n v="4332"/>
    <d v="2026-07-25T00:00:00"/>
    <n v="2026"/>
    <s v="Jul"/>
    <s v="Q3"/>
    <x v="3"/>
    <s v="France"/>
    <s v="Online Store"/>
    <s v="New"/>
    <s v="Travel"/>
    <s v="Travel Backpack 35L"/>
    <n v="2"/>
    <n v="164.58"/>
    <n v="0.1"/>
    <n v="86.55"/>
    <n v="296.24400000000003"/>
    <n v="173.1"/>
    <n v="123.14400000000003"/>
    <n v="0.41568436829100341"/>
  </r>
  <r>
    <n v="702"/>
    <d v="2026-07-26T00:00:00"/>
    <n v="2026"/>
    <s v="Jul"/>
    <s v="Q3"/>
    <x v="0"/>
    <s v="Portugal"/>
    <s v="Online Store"/>
    <s v="New"/>
    <s v="Cycling"/>
    <s v="Compact Repair Kit"/>
    <n v="1"/>
    <n v="39.99"/>
    <n v="0.05"/>
    <n v="16.739999999999998"/>
    <n v="37.990499999999997"/>
    <n v="16.739999999999998"/>
    <n v="21.250499999999999"/>
    <n v="0.55936352509179932"/>
  </r>
  <r>
    <n v="1223"/>
    <d v="2026-07-26T00:00:00"/>
    <n v="2026"/>
    <s v="Jul"/>
    <s v="Q3"/>
    <x v="1"/>
    <s v="Germany"/>
    <s v="Retail Partners"/>
    <s v="New"/>
    <s v="Hiking"/>
    <s v="Trail Boots"/>
    <n v="1"/>
    <n v="140.44"/>
    <n v="0"/>
    <n v="77.08"/>
    <n v="140.44"/>
    <n v="77.08"/>
    <n v="63.36"/>
    <n v="0.45115351751637711"/>
  </r>
  <r>
    <n v="1370"/>
    <d v="2026-07-26T00:00:00"/>
    <n v="2026"/>
    <s v="Jul"/>
    <s v="Q3"/>
    <x v="2"/>
    <s v="Finland"/>
    <s v="Marketplace"/>
    <s v="New"/>
    <s v="Fitness"/>
    <s v="Weighted Vest"/>
    <n v="2"/>
    <n v="123.73"/>
    <n v="0.05"/>
    <n v="68.22"/>
    <n v="235.08699999999999"/>
    <n v="136.44"/>
    <n v="98.646999999999991"/>
    <n v="0.41961911973014243"/>
  </r>
  <r>
    <n v="3476"/>
    <d v="2026-07-26T00:00:00"/>
    <n v="2026"/>
    <s v="Jul"/>
    <s v="Q3"/>
    <x v="3"/>
    <s v="France"/>
    <s v="Corporate"/>
    <s v="New"/>
    <s v="Travel"/>
    <s v="Carry-On Duffel"/>
    <n v="3"/>
    <n v="132.68"/>
    <n v="0.15"/>
    <n v="67.38"/>
    <n v="338.334"/>
    <n v="202.14"/>
    <n v="136.19400000000002"/>
    <n v="0.40254304917625783"/>
  </r>
  <r>
    <n v="4066"/>
    <d v="2026-07-26T00:00:00"/>
    <n v="2026"/>
    <s v="Jul"/>
    <s v="Q3"/>
    <x v="3"/>
    <s v="Netherlands"/>
    <s v="Retail Partners"/>
    <s v="New"/>
    <s v="Fitness"/>
    <s v="Recovery Roller"/>
    <n v="1"/>
    <n v="35.479999999999997"/>
    <n v="0.05"/>
    <n v="14.15"/>
    <n v="33.705999999999996"/>
    <n v="14.15"/>
    <n v="19.555999999999997"/>
    <n v="0.58019343737020113"/>
  </r>
  <r>
    <n v="4153"/>
    <d v="2026-07-26T00:00:00"/>
    <n v="2026"/>
    <s v="Jul"/>
    <s v="Q3"/>
    <x v="3"/>
    <s v="Netherlands"/>
    <s v="Online Store"/>
    <s v="Business"/>
    <s v="Travel"/>
    <s v="Carry-On Duffel"/>
    <n v="3"/>
    <n v="134.63"/>
    <n v="0"/>
    <n v="67.2"/>
    <n v="403.89"/>
    <n v="201.60000000000002"/>
    <n v="202.28999999999996"/>
    <n v="0.50085419297333422"/>
  </r>
  <r>
    <n v="379"/>
    <d v="2026-07-27T00:00:00"/>
    <n v="2026"/>
    <s v="Jul"/>
    <s v="Q3"/>
    <x v="0"/>
    <s v="Portugal"/>
    <s v="Marketplace"/>
    <s v="New"/>
    <s v="Hiking"/>
    <s v="Trekking Poles"/>
    <n v="3"/>
    <n v="72.03"/>
    <n v="0"/>
    <n v="32.46"/>
    <n v="216.09"/>
    <n v="97.38"/>
    <n v="118.71000000000001"/>
    <n v="0.54935443565181175"/>
  </r>
  <r>
    <n v="820"/>
    <d v="2026-07-27T00:00:00"/>
    <n v="2026"/>
    <s v="Jul"/>
    <s v="Q3"/>
    <x v="3"/>
    <s v="Netherlands"/>
    <s v="Marketplace"/>
    <s v="Returning"/>
    <s v="Fitness"/>
    <s v="Resistance Band Set"/>
    <n v="1"/>
    <n v="40.24"/>
    <n v="0"/>
    <n v="15.05"/>
    <n v="40.24"/>
    <n v="15.05"/>
    <n v="25.19"/>
    <n v="0.62599403578528823"/>
  </r>
  <r>
    <n v="2003"/>
    <d v="2026-07-27T00:00:00"/>
    <n v="2026"/>
    <s v="Jul"/>
    <s v="Q3"/>
    <x v="2"/>
    <s v="Denmark"/>
    <s v="Retail Partners"/>
    <s v="Returning"/>
    <s v="Travel"/>
    <s v="Insulated Bottle"/>
    <n v="1"/>
    <n v="36.14"/>
    <n v="0"/>
    <n v="13.52"/>
    <n v="36.14"/>
    <n v="13.52"/>
    <n v="22.62"/>
    <n v="0.62589928057553956"/>
  </r>
  <r>
    <n v="2682"/>
    <d v="2026-07-27T00:00:00"/>
    <n v="2026"/>
    <s v="Jul"/>
    <s v="Q3"/>
    <x v="1"/>
    <s v="Switzerland"/>
    <s v="Online Store"/>
    <s v="New"/>
    <s v="Fitness"/>
    <s v="Resistance Band Set"/>
    <n v="2"/>
    <n v="40.22"/>
    <n v="0.05"/>
    <n v="14.72"/>
    <n v="76.417999999999992"/>
    <n v="29.44"/>
    <n v="46.977999999999994"/>
    <n v="0.61475045146431473"/>
  </r>
  <r>
    <n v="3860"/>
    <d v="2026-07-27T00:00:00"/>
    <n v="2026"/>
    <s v="Jul"/>
    <s v="Q3"/>
    <x v="3"/>
    <s v="Netherlands"/>
    <s v="Online Store"/>
    <s v="Returning"/>
    <s v="Fitness"/>
    <s v="Recovery Roller"/>
    <n v="3"/>
    <n v="37.130000000000003"/>
    <n v="0.05"/>
    <n v="14.29"/>
    <n v="105.82050000000001"/>
    <n v="42.87"/>
    <n v="62.950500000000012"/>
    <n v="0.59488000907196625"/>
  </r>
  <r>
    <n v="4063"/>
    <d v="2026-07-27T00:00:00"/>
    <n v="2026"/>
    <s v="Jul"/>
    <s v="Q3"/>
    <x v="0"/>
    <s v="Portugal"/>
    <s v="Online Store"/>
    <s v="New"/>
    <s v="Camping"/>
    <s v="Compact Sleeping Bag"/>
    <n v="4"/>
    <n v="125.07"/>
    <n v="0.05"/>
    <n v="60"/>
    <n v="475.26599999999996"/>
    <n v="240"/>
    <n v="235.26599999999996"/>
    <n v="0.4950196311118405"/>
  </r>
  <r>
    <n v="4474"/>
    <d v="2026-07-27T00:00:00"/>
    <n v="2026"/>
    <s v="Jul"/>
    <s v="Q3"/>
    <x v="3"/>
    <s v="France"/>
    <s v="Corporate"/>
    <s v="Returning"/>
    <s v="Fitness"/>
    <s v="Weighted Vest"/>
    <n v="5"/>
    <n v="122.14"/>
    <n v="0.05"/>
    <n v="70.64"/>
    <n v="580.16499999999996"/>
    <n v="353.2"/>
    <n v="226.96499999999997"/>
    <n v="0.39120767367903958"/>
  </r>
  <r>
    <n v="21"/>
    <d v="2026-07-28T00:00:00"/>
    <n v="2026"/>
    <s v="Jul"/>
    <s v="Q3"/>
    <x v="1"/>
    <s v="Switzerland"/>
    <s v="Online Store"/>
    <s v="Business"/>
    <s v="Camping"/>
    <s v="Compact Sleeping Bag"/>
    <n v="1"/>
    <n v="120.09"/>
    <n v="0"/>
    <n v="62.18"/>
    <n v="120.09"/>
    <n v="62.18"/>
    <n v="57.910000000000004"/>
    <n v="0.48222166708302111"/>
  </r>
  <r>
    <n v="368"/>
    <d v="2026-07-28T00:00:00"/>
    <n v="2026"/>
    <s v="Jul"/>
    <s v="Q3"/>
    <x v="3"/>
    <s v="Belgium"/>
    <s v="Marketplace"/>
    <s v="Returning"/>
    <s v="Cycling"/>
    <s v="Cycling Pack 12L"/>
    <n v="6"/>
    <n v="102.75"/>
    <n v="0"/>
    <n v="51.55"/>
    <n v="616.5"/>
    <n v="309.29999999999995"/>
    <n v="307.20000000000005"/>
    <n v="0.49829683698296845"/>
  </r>
  <r>
    <n v="457"/>
    <d v="2026-07-28T00:00:00"/>
    <n v="2026"/>
    <s v="Jul"/>
    <s v="Q3"/>
    <x v="2"/>
    <s v="Sweden"/>
    <s v="Online Store"/>
    <s v="Returning"/>
    <s v="Camping"/>
    <s v="Trail Tent 2P"/>
    <n v="4"/>
    <n v="191.15"/>
    <n v="0"/>
    <n v="105.01"/>
    <n v="764.6"/>
    <n v="420.04"/>
    <n v="344.56"/>
    <n v="0.45064085796494896"/>
  </r>
  <r>
    <n v="1516"/>
    <d v="2026-07-28T00:00:00"/>
    <n v="2026"/>
    <s v="Jul"/>
    <s v="Q3"/>
    <x v="0"/>
    <s v="Portugal"/>
    <s v="Online Store"/>
    <s v="Business"/>
    <s v="Fitness"/>
    <s v="Resistance Band Set"/>
    <n v="2"/>
    <n v="40.15"/>
    <n v="0.1"/>
    <n v="14.86"/>
    <n v="72.27"/>
    <n v="29.72"/>
    <n v="42.55"/>
    <n v="0.58876435588764353"/>
  </r>
  <r>
    <n v="2266"/>
    <d v="2026-07-28T00:00:00"/>
    <n v="2026"/>
    <s v="Jul"/>
    <s v="Q3"/>
    <x v="1"/>
    <s v="Switzerland"/>
    <s v="Marketplace"/>
    <s v="Business"/>
    <s v="Camping"/>
    <s v="Portable Camp Stove"/>
    <n v="1"/>
    <n v="83.05"/>
    <n v="0"/>
    <n v="38.86"/>
    <n v="83.05"/>
    <n v="38.86"/>
    <n v="44.19"/>
    <n v="0.53208910295003009"/>
  </r>
  <r>
    <n v="2802"/>
    <d v="2026-07-28T00:00:00"/>
    <n v="2026"/>
    <s v="Jul"/>
    <s v="Q3"/>
    <x v="0"/>
    <s v="Portugal"/>
    <s v="Online Store"/>
    <s v="Returning"/>
    <s v="Hiking"/>
    <s v="Trail Boots"/>
    <n v="2"/>
    <n v="146.22999999999999"/>
    <n v="0"/>
    <n v="79.040000000000006"/>
    <n v="292.45999999999998"/>
    <n v="158.08000000000001"/>
    <n v="134.37999999999997"/>
    <n v="0.45948163851466861"/>
  </r>
  <r>
    <n v="3604"/>
    <d v="2026-07-28T00:00:00"/>
    <n v="2026"/>
    <s v="Jul"/>
    <s v="Q3"/>
    <x v="1"/>
    <s v="Poland"/>
    <s v="Online Store"/>
    <s v="Returning"/>
    <s v="Hiking"/>
    <s v="Trail Boots"/>
    <n v="2"/>
    <n v="144.09"/>
    <n v="0"/>
    <n v="77.67"/>
    <n v="288.18"/>
    <n v="155.34"/>
    <n v="132.84"/>
    <n v="0.46096189881324173"/>
  </r>
  <r>
    <n v="3644"/>
    <d v="2026-07-28T00:00:00"/>
    <n v="2026"/>
    <s v="Jul"/>
    <s v="Q3"/>
    <x v="2"/>
    <s v="Finland"/>
    <s v="Retail Partners"/>
    <s v="Business"/>
    <s v="Hiking"/>
    <s v="Hiking Daypack 20L"/>
    <n v="3"/>
    <n v="93.01"/>
    <n v="0.15"/>
    <n v="46.68"/>
    <n v="237.17550000000003"/>
    <n v="140.04"/>
    <n v="97.135500000000036"/>
    <n v="0.4095511551572571"/>
  </r>
  <r>
    <n v="4271"/>
    <d v="2026-07-28T00:00:00"/>
    <n v="2026"/>
    <s v="Jul"/>
    <s v="Q3"/>
    <x v="0"/>
    <s v="Spain"/>
    <s v="Retail Partners"/>
    <s v="New"/>
    <s v="Camping"/>
    <s v="Compact Sleeping Bag"/>
    <n v="1"/>
    <n v="121.61"/>
    <n v="0.1"/>
    <n v="60.58"/>
    <n v="109.449"/>
    <n v="60.58"/>
    <n v="48.869"/>
    <n v="0.4465001964385239"/>
  </r>
  <r>
    <n v="272"/>
    <d v="2026-07-29T00:00:00"/>
    <n v="2026"/>
    <s v="Jul"/>
    <s v="Q3"/>
    <x v="3"/>
    <s v="Belgium"/>
    <s v="Online Store"/>
    <s v="Business"/>
    <s v="Camping"/>
    <s v="Trail Tent 2P"/>
    <n v="2"/>
    <n v="195.09"/>
    <n v="0"/>
    <n v="106.82"/>
    <n v="390.18"/>
    <n v="213.64"/>
    <n v="176.54000000000002"/>
    <n v="0.45245783997129535"/>
  </r>
  <r>
    <n v="1469"/>
    <d v="2026-07-29T00:00:00"/>
    <n v="2026"/>
    <s v="Jul"/>
    <s v="Q3"/>
    <x v="2"/>
    <s v="Finland"/>
    <s v="Retail Partners"/>
    <s v="Returning"/>
    <s v="Travel"/>
    <s v="Travel Backpack 35L"/>
    <n v="3"/>
    <n v="167.52"/>
    <n v="0"/>
    <n v="87.26"/>
    <n v="502.56000000000006"/>
    <n v="261.78000000000003"/>
    <n v="240.78000000000003"/>
    <n v="0.4791069723018147"/>
  </r>
  <r>
    <n v="2253"/>
    <d v="2026-07-29T00:00:00"/>
    <n v="2026"/>
    <s v="Jul"/>
    <s v="Q3"/>
    <x v="1"/>
    <s v="Poland"/>
    <s v="Marketplace"/>
    <s v="New"/>
    <s v="Cycling"/>
    <s v="Trail Bike Light"/>
    <n v="3"/>
    <n v="50.98"/>
    <n v="0"/>
    <n v="22.63"/>
    <n v="152.94"/>
    <n v="67.89"/>
    <n v="85.05"/>
    <n v="0.55610043154178113"/>
  </r>
  <r>
    <n v="2554"/>
    <d v="2026-07-29T00:00:00"/>
    <n v="2026"/>
    <s v="Jul"/>
    <s v="Q3"/>
    <x v="1"/>
    <s v="Switzerland"/>
    <s v="Marketplace"/>
    <s v="New"/>
    <s v="Fitness"/>
    <s v="Training Mat"/>
    <n v="2"/>
    <n v="49.98"/>
    <n v="0.1"/>
    <n v="21.91"/>
    <n v="89.963999999999999"/>
    <n v="43.82"/>
    <n v="46.143999999999998"/>
    <n v="0.51291627762215997"/>
  </r>
  <r>
    <n v="2624"/>
    <d v="2026-07-29T00:00:00"/>
    <n v="2026"/>
    <s v="Jul"/>
    <s v="Q3"/>
    <x v="3"/>
    <s v="Belgium"/>
    <s v="Corporate"/>
    <s v="Business"/>
    <s v="Travel"/>
    <s v="Insulated Bottle"/>
    <n v="4"/>
    <n v="36.44"/>
    <n v="0.15"/>
    <n v="13.32"/>
    <n v="123.89599999999999"/>
    <n v="53.28"/>
    <n v="70.615999999999985"/>
    <n v="0.5699619035319945"/>
  </r>
  <r>
    <n v="3338"/>
    <d v="2026-07-29T00:00:00"/>
    <n v="2026"/>
    <s v="Jul"/>
    <s v="Q3"/>
    <x v="0"/>
    <s v="Spain"/>
    <s v="Online Store"/>
    <s v="Returning"/>
    <s v="Camping"/>
    <s v="Trail Tent 2P"/>
    <n v="1"/>
    <n v="195.34"/>
    <n v="0.05"/>
    <n v="106.6"/>
    <n v="185.57300000000001"/>
    <n v="106.6"/>
    <n v="78.973000000000013"/>
    <n v="0.42556298599472991"/>
  </r>
  <r>
    <n v="4575"/>
    <d v="2026-07-29T00:00:00"/>
    <n v="2026"/>
    <s v="Jul"/>
    <s v="Q3"/>
    <x v="2"/>
    <s v="Denmark"/>
    <s v="Online Store"/>
    <s v="Business"/>
    <s v="Cycling"/>
    <s v="Cycling Pack 12L"/>
    <n v="1"/>
    <n v="103.31"/>
    <n v="0"/>
    <n v="50.93"/>
    <n v="103.31"/>
    <n v="50.93"/>
    <n v="52.38"/>
    <n v="0.50701771367728199"/>
  </r>
  <r>
    <n v="4871"/>
    <d v="2026-07-29T00:00:00"/>
    <n v="2026"/>
    <s v="Jul"/>
    <s v="Q3"/>
    <x v="0"/>
    <s v="Spain"/>
    <s v="Online Store"/>
    <s v="New"/>
    <s v="Camping"/>
    <s v="Compact Sleeping Bag"/>
    <n v="3"/>
    <n v="123.31"/>
    <n v="0"/>
    <n v="59.16"/>
    <n v="369.93"/>
    <n v="177.48"/>
    <n v="192.45000000000002"/>
    <n v="0.52023355770010549"/>
  </r>
  <r>
    <n v="4931"/>
    <d v="2026-07-29T00:00:00"/>
    <n v="2026"/>
    <s v="Jul"/>
    <s v="Q3"/>
    <x v="0"/>
    <s v="Italy"/>
    <s v="Online Store"/>
    <s v="New"/>
    <s v="Fitness"/>
    <s v="Resistance Band Set"/>
    <n v="1"/>
    <n v="40.36"/>
    <n v="0.1"/>
    <n v="14.82"/>
    <n v="36.323999999999998"/>
    <n v="14.82"/>
    <n v="21.503999999999998"/>
    <n v="0.59200528576148004"/>
  </r>
  <r>
    <n v="4962"/>
    <d v="2026-07-29T00:00:00"/>
    <n v="2026"/>
    <s v="Jul"/>
    <s v="Q3"/>
    <x v="0"/>
    <s v="Italy"/>
    <s v="Retail Partners"/>
    <s v="New"/>
    <s v="Camping"/>
    <s v="Portable Camp Stove"/>
    <n v="2"/>
    <n v="83.06"/>
    <n v="0"/>
    <n v="38.74"/>
    <n v="166.12"/>
    <n v="77.48"/>
    <n v="88.64"/>
    <n v="0.5335901757765471"/>
  </r>
  <r>
    <n v="5006"/>
    <d v="2026-07-29T00:00:00"/>
    <n v="2026"/>
    <s v="Jul"/>
    <s v="Q3"/>
    <x v="2"/>
    <s v="Ireland"/>
    <s v="Online Store"/>
    <s v="Returning"/>
    <s v="Hiking"/>
    <s v="Summit Backpack 45L"/>
    <n v="2"/>
    <n v="151.72999999999999"/>
    <n v="0"/>
    <n v="81.209999999999994"/>
    <n v="303.45999999999998"/>
    <n v="162.41999999999999"/>
    <n v="141.04"/>
    <n v="0.46477295195412904"/>
  </r>
  <r>
    <n v="5033"/>
    <d v="2026-07-29T00:00:00"/>
    <n v="2026"/>
    <s v="Jul"/>
    <s v="Q3"/>
    <x v="3"/>
    <s v="United Kingdom"/>
    <s v="Online Store"/>
    <s v="New"/>
    <s v="Hiking"/>
    <s v="Trekking Poles"/>
    <n v="4"/>
    <n v="72.010000000000005"/>
    <n v="0.05"/>
    <n v="32.36"/>
    <n v="273.63800000000003"/>
    <n v="129.44"/>
    <n v="144.19800000000004"/>
    <n v="0.52696628392255473"/>
  </r>
  <r>
    <n v="5117"/>
    <d v="2026-07-29T00:00:00"/>
    <n v="2026"/>
    <s v="Jul"/>
    <s v="Q3"/>
    <x v="1"/>
    <s v="Switzerland"/>
    <s v="Online Store"/>
    <s v="Business"/>
    <s v="Hiking"/>
    <s v="Summit Backpack 45L"/>
    <n v="1"/>
    <n v="154.87"/>
    <n v="0"/>
    <n v="80.459999999999994"/>
    <n v="154.87"/>
    <n v="80.459999999999994"/>
    <n v="74.410000000000011"/>
    <n v="0.48046748886162594"/>
  </r>
  <r>
    <n v="954"/>
    <d v="2026-07-30T00:00:00"/>
    <n v="2026"/>
    <s v="Jul"/>
    <s v="Q3"/>
    <x v="1"/>
    <s v="Czechia"/>
    <s v="Online Store"/>
    <s v="New"/>
    <s v="Travel"/>
    <s v="Carry-On Duffel"/>
    <n v="3"/>
    <n v="134.61000000000001"/>
    <n v="0.1"/>
    <n v="65.77"/>
    <n v="363.44700000000006"/>
    <n v="197.31"/>
    <n v="166.13700000000006"/>
    <n v="0.45711479252820914"/>
  </r>
  <r>
    <n v="1644"/>
    <d v="2026-07-30T00:00:00"/>
    <n v="2026"/>
    <s v="Jul"/>
    <s v="Q3"/>
    <x v="3"/>
    <s v="France"/>
    <s v="Online Store"/>
    <s v="Returning"/>
    <s v="Cycling"/>
    <s v="Commuter Helmet"/>
    <n v="3"/>
    <n v="81.5"/>
    <n v="0.05"/>
    <n v="43.85"/>
    <n v="232.27499999999998"/>
    <n v="131.55000000000001"/>
    <n v="100.72499999999997"/>
    <n v="0.43364546335163051"/>
  </r>
  <r>
    <n v="2030"/>
    <d v="2026-07-30T00:00:00"/>
    <n v="2026"/>
    <s v="Jul"/>
    <s v="Q3"/>
    <x v="0"/>
    <s v="Spain"/>
    <s v="Marketplace"/>
    <s v="Business"/>
    <s v="Travel"/>
    <s v="Carry-On Duffel"/>
    <n v="2"/>
    <n v="135.63"/>
    <n v="0"/>
    <n v="66.63"/>
    <n v="271.26"/>
    <n v="133.26"/>
    <n v="138"/>
    <n v="0.50873700508737008"/>
  </r>
  <r>
    <n v="2595"/>
    <d v="2026-07-30T00:00:00"/>
    <n v="2026"/>
    <s v="Jul"/>
    <s v="Q3"/>
    <x v="0"/>
    <s v="Portugal"/>
    <s v="Corporate"/>
    <s v="Business"/>
    <s v="Travel"/>
    <s v="Carry-On Duffel"/>
    <n v="15"/>
    <n v="133.44999999999999"/>
    <n v="0.2"/>
    <n v="65.819999999999993"/>
    <n v="1601.3999999999999"/>
    <n v="987.3"/>
    <n v="614.09999999999991"/>
    <n v="0.3834769576620457"/>
  </r>
  <r>
    <n v="2763"/>
    <d v="2026-07-30T00:00:00"/>
    <n v="2026"/>
    <s v="Jul"/>
    <s v="Q3"/>
    <x v="0"/>
    <s v="Italy"/>
    <s v="Online Store"/>
    <s v="Business"/>
    <s v="Camping"/>
    <s v="Compact Sleeping Bag"/>
    <n v="1"/>
    <n v="120.94"/>
    <n v="0"/>
    <n v="62.24"/>
    <n v="120.94"/>
    <n v="62.24"/>
    <n v="58.699999999999996"/>
    <n v="0.48536464362493797"/>
  </r>
  <r>
    <n v="3537"/>
    <d v="2026-07-30T00:00:00"/>
    <n v="2026"/>
    <s v="Jul"/>
    <s v="Q3"/>
    <x v="1"/>
    <s v="Switzerland"/>
    <s v="Online Store"/>
    <s v="Returning"/>
    <s v="Camping"/>
    <s v="Alpine Tent 4P"/>
    <n v="2"/>
    <n v="332.99"/>
    <n v="0.15"/>
    <n v="199.09"/>
    <n v="566.08299999999997"/>
    <n v="398.18"/>
    <n v="167.90299999999996"/>
    <n v="0.29660491482697759"/>
  </r>
  <r>
    <n v="3550"/>
    <d v="2026-07-30T00:00:00"/>
    <n v="2026"/>
    <s v="Jul"/>
    <s v="Q3"/>
    <x v="0"/>
    <s v="Italy"/>
    <s v="Online Store"/>
    <s v="Returning"/>
    <s v="Camping"/>
    <s v="Compact Sleeping Bag"/>
    <n v="3"/>
    <n v="120.88"/>
    <n v="0"/>
    <n v="60.97"/>
    <n v="362.64"/>
    <n v="182.91"/>
    <n v="179.73"/>
    <n v="0.49561548643282594"/>
  </r>
  <r>
    <n v="3875"/>
    <d v="2026-07-30T00:00:00"/>
    <n v="2026"/>
    <s v="Jul"/>
    <s v="Q3"/>
    <x v="3"/>
    <s v="United Kingdom"/>
    <s v="Online Store"/>
    <s v="Returning"/>
    <s v="Cycling"/>
    <s v="Cycling Pack 12L"/>
    <n v="1"/>
    <n v="101.73"/>
    <n v="0.05"/>
    <n v="51.63"/>
    <n v="96.643500000000003"/>
    <n v="51.63"/>
    <n v="45.013500000000001"/>
    <n v="0.46576852038678235"/>
  </r>
  <r>
    <n v="4467"/>
    <d v="2026-07-30T00:00:00"/>
    <n v="2026"/>
    <s v="Jul"/>
    <s v="Q3"/>
    <x v="3"/>
    <s v="Netherlands"/>
    <s v="Online Store"/>
    <s v="Returning"/>
    <s v="Travel"/>
    <s v="Insulated Bottle"/>
    <n v="2"/>
    <n v="36.21"/>
    <n v="0"/>
    <n v="13.5"/>
    <n v="72.42"/>
    <n v="27"/>
    <n v="45.42"/>
    <n v="0.62717481358740679"/>
  </r>
  <r>
    <n v="739"/>
    <d v="2026-07-31T00:00:00"/>
    <n v="2026"/>
    <s v="Jul"/>
    <s v="Q3"/>
    <x v="3"/>
    <s v="Netherlands"/>
    <s v="Online Store"/>
    <s v="Business"/>
    <s v="Cycling"/>
    <s v="Cycling Pack 12L"/>
    <n v="5"/>
    <n v="104.65"/>
    <n v="0"/>
    <n v="49.2"/>
    <n v="523.25"/>
    <n v="246"/>
    <n v="277.25"/>
    <n v="0.52986144290492121"/>
  </r>
  <r>
    <n v="2376"/>
    <d v="2026-07-31T00:00:00"/>
    <n v="2026"/>
    <s v="Jul"/>
    <s v="Q3"/>
    <x v="2"/>
    <s v="Denmark"/>
    <s v="Corporate"/>
    <s v="Returning"/>
    <s v="Camping"/>
    <s v="Trail Tent 2P"/>
    <n v="5"/>
    <n v="198.35"/>
    <n v="0.05"/>
    <n v="104.96"/>
    <n v="942.16249999999991"/>
    <n v="524.79999999999995"/>
    <n v="417.36249999999995"/>
    <n v="0.44298356175288234"/>
  </r>
  <r>
    <n v="3109"/>
    <d v="2026-07-31T00:00:00"/>
    <n v="2026"/>
    <s v="Jul"/>
    <s v="Q3"/>
    <x v="0"/>
    <s v="Spain"/>
    <s v="Marketplace"/>
    <s v="Returning"/>
    <s v="Fitness"/>
    <s v="Recovery Roller"/>
    <n v="2"/>
    <n v="36.56"/>
    <n v="0.05"/>
    <n v="13.76"/>
    <n v="69.463999999999999"/>
    <n v="27.52"/>
    <n v="41.944000000000003"/>
    <n v="0.60382356328457909"/>
  </r>
  <r>
    <n v="4362"/>
    <d v="2026-07-31T00:00:00"/>
    <n v="2026"/>
    <s v="Jul"/>
    <s v="Q3"/>
    <x v="1"/>
    <s v="Poland"/>
    <s v="Online Store"/>
    <s v="Returning"/>
    <s v="Hiking"/>
    <s v="Hiking Daypack 20L"/>
    <n v="5"/>
    <n v="92.41"/>
    <n v="0"/>
    <n v="44.29"/>
    <n v="462.04999999999995"/>
    <n v="221.45"/>
    <n v="240.59999999999997"/>
    <n v="0.52072286549074775"/>
  </r>
  <r>
    <n v="777"/>
    <d v="2026-08-01T00:00:00"/>
    <n v="2026"/>
    <s v="Aug"/>
    <s v="Q3"/>
    <x v="3"/>
    <s v="France"/>
    <s v="Online Store"/>
    <s v="Returning"/>
    <s v="Camping"/>
    <s v="Compact Sleeping Bag"/>
    <n v="4"/>
    <n v="121.87"/>
    <n v="0"/>
    <n v="59.89"/>
    <n v="487.48"/>
    <n v="239.56"/>
    <n v="247.92000000000002"/>
    <n v="0.50857471075736438"/>
  </r>
  <r>
    <n v="831"/>
    <d v="2026-08-01T00:00:00"/>
    <n v="2026"/>
    <s v="Aug"/>
    <s v="Q3"/>
    <x v="3"/>
    <s v="United Kingdom"/>
    <s v="Online Store"/>
    <s v="Returning"/>
    <s v="Travel"/>
    <s v="Carry-On Duffel"/>
    <n v="2"/>
    <n v="130.9"/>
    <n v="0.05"/>
    <n v="67.959999999999994"/>
    <n v="248.71"/>
    <n v="135.91999999999999"/>
    <n v="112.79000000000002"/>
    <n v="0.45350006031120588"/>
  </r>
  <r>
    <n v="2059"/>
    <d v="2026-08-01T00:00:00"/>
    <n v="2026"/>
    <s v="Aug"/>
    <s v="Q3"/>
    <x v="2"/>
    <s v="Sweden"/>
    <s v="Retail Partners"/>
    <s v="New"/>
    <s v="Cycling"/>
    <s v="Trail Bike Light"/>
    <n v="1"/>
    <n v="50.98"/>
    <n v="0"/>
    <n v="22.92"/>
    <n v="50.98"/>
    <n v="22.92"/>
    <n v="28.059999999999995"/>
    <n v="0.55041192624558644"/>
  </r>
  <r>
    <n v="2519"/>
    <d v="2026-08-01T00:00:00"/>
    <n v="2026"/>
    <s v="Aug"/>
    <s v="Q3"/>
    <x v="2"/>
    <s v="Sweden"/>
    <s v="Online Store"/>
    <s v="Returning"/>
    <s v="Hiking"/>
    <s v="Hiking Daypack 20L"/>
    <n v="2"/>
    <n v="91.11"/>
    <n v="0"/>
    <n v="44.19"/>
    <n v="182.22"/>
    <n v="88.38"/>
    <n v="93.84"/>
    <n v="0.51498189002304906"/>
  </r>
  <r>
    <n v="2644"/>
    <d v="2026-08-01T00:00:00"/>
    <n v="2026"/>
    <s v="Aug"/>
    <s v="Q3"/>
    <x v="0"/>
    <s v="Spain"/>
    <s v="Marketplace"/>
    <s v="Returning"/>
    <s v="Travel"/>
    <s v="Insulated Bottle"/>
    <n v="3"/>
    <n v="35.619999999999997"/>
    <n v="0.05"/>
    <n v="13.47"/>
    <n v="101.51699999999998"/>
    <n v="40.410000000000004"/>
    <n v="61.106999999999978"/>
    <n v="0.60193859156594454"/>
  </r>
  <r>
    <n v="4141"/>
    <d v="2026-08-01T00:00:00"/>
    <n v="2026"/>
    <s v="Aug"/>
    <s v="Q3"/>
    <x v="3"/>
    <s v="France"/>
    <s v="Online Store"/>
    <s v="New"/>
    <s v="Hiking"/>
    <s v="Hiking Daypack 20L"/>
    <n v="1"/>
    <n v="91.95"/>
    <n v="0.05"/>
    <n v="46.47"/>
    <n v="87.352499999999992"/>
    <n v="46.47"/>
    <n v="40.882499999999993"/>
    <n v="0.46801751523997592"/>
  </r>
  <r>
    <n v="4804"/>
    <d v="2026-08-01T00:00:00"/>
    <n v="2026"/>
    <s v="Aug"/>
    <s v="Q3"/>
    <x v="0"/>
    <s v="Portugal"/>
    <s v="Online Store"/>
    <s v="Returning"/>
    <s v="Fitness"/>
    <s v="Training Mat"/>
    <n v="1"/>
    <n v="49.46"/>
    <n v="0"/>
    <n v="21.47"/>
    <n v="49.46"/>
    <n v="21.47"/>
    <n v="27.990000000000002"/>
    <n v="0.5659118479579458"/>
  </r>
  <r>
    <n v="5161"/>
    <d v="2026-08-01T00:00:00"/>
    <n v="2026"/>
    <s v="Aug"/>
    <s v="Q3"/>
    <x v="0"/>
    <s v="Italy"/>
    <s v="Online Store"/>
    <s v="New"/>
    <s v="Cycling"/>
    <s v="Compact Repair Kit"/>
    <n v="1"/>
    <n v="41.25"/>
    <n v="0.05"/>
    <n v="16.98"/>
    <n v="39.1875"/>
    <n v="16.98"/>
    <n v="22.2075"/>
    <n v="0.56669856459330148"/>
  </r>
  <r>
    <n v="590"/>
    <d v="2026-08-02T00:00:00"/>
    <n v="2026"/>
    <s v="Aug"/>
    <s v="Q3"/>
    <x v="2"/>
    <s v="Denmark"/>
    <s v="Online Store"/>
    <s v="Returning"/>
    <s v="Travel"/>
    <s v="Carry-On Duffel"/>
    <n v="4"/>
    <n v="133.65"/>
    <n v="0"/>
    <n v="66"/>
    <n v="534.6"/>
    <n v="264"/>
    <n v="270.60000000000002"/>
    <n v="0.50617283950617287"/>
  </r>
  <r>
    <n v="1599"/>
    <d v="2026-08-02T00:00:00"/>
    <n v="2026"/>
    <s v="Aug"/>
    <s v="Q3"/>
    <x v="3"/>
    <s v="Belgium"/>
    <s v="Online Store"/>
    <s v="Returning"/>
    <s v="Camping"/>
    <s v="Trail Tent 2P"/>
    <n v="2"/>
    <n v="200.45"/>
    <n v="0.05"/>
    <n v="105.42"/>
    <n v="380.85499999999996"/>
    <n v="210.84"/>
    <n v="170.01499999999996"/>
    <n v="0.44640348689133652"/>
  </r>
  <r>
    <n v="1665"/>
    <d v="2026-08-02T00:00:00"/>
    <n v="2026"/>
    <s v="Aug"/>
    <s v="Q3"/>
    <x v="0"/>
    <s v="Spain"/>
    <s v="Marketplace"/>
    <s v="Returning"/>
    <s v="Cycling"/>
    <s v="Trail Bike Light"/>
    <n v="2"/>
    <n v="51.87"/>
    <n v="0.05"/>
    <n v="21.98"/>
    <n v="98.552999999999997"/>
    <n v="43.96"/>
    <n v="54.592999999999996"/>
    <n v="0.55394559272675614"/>
  </r>
  <r>
    <n v="2409"/>
    <d v="2026-08-02T00:00:00"/>
    <n v="2026"/>
    <s v="Aug"/>
    <s v="Q3"/>
    <x v="3"/>
    <s v="France"/>
    <s v="Online Store"/>
    <s v="Returning"/>
    <s v="Camping"/>
    <s v="Portable Camp Stove"/>
    <n v="1"/>
    <n v="83.6"/>
    <n v="0.05"/>
    <n v="38.51"/>
    <n v="79.419999999999987"/>
    <n v="38.51"/>
    <n v="40.909999999999989"/>
    <n v="0.51510954419541677"/>
  </r>
  <r>
    <n v="2936"/>
    <d v="2026-08-02T00:00:00"/>
    <n v="2026"/>
    <s v="Aug"/>
    <s v="Q3"/>
    <x v="2"/>
    <s v="Norway"/>
    <s v="Online Store"/>
    <s v="New"/>
    <s v="Travel"/>
    <s v="Insulated Bottle"/>
    <n v="1"/>
    <n v="35.74"/>
    <n v="0"/>
    <n v="13.49"/>
    <n v="35.74"/>
    <n v="13.49"/>
    <n v="22.25"/>
    <n v="0.62255176273083379"/>
  </r>
  <r>
    <n v="3397"/>
    <d v="2026-08-02T00:00:00"/>
    <n v="2026"/>
    <s v="Aug"/>
    <s v="Q3"/>
    <x v="3"/>
    <s v="Belgium"/>
    <s v="Online Store"/>
    <s v="Returning"/>
    <s v="Cycling"/>
    <s v="Commuter Helmet"/>
    <n v="1"/>
    <n v="79.849999999999994"/>
    <n v="0.1"/>
    <n v="43.11"/>
    <n v="71.864999999999995"/>
    <n v="43.11"/>
    <n v="28.754999999999995"/>
    <n v="0.40012523481527862"/>
  </r>
  <r>
    <n v="4556"/>
    <d v="2026-08-02T00:00:00"/>
    <n v="2026"/>
    <s v="Aug"/>
    <s v="Q3"/>
    <x v="0"/>
    <s v="Italy"/>
    <s v="Online Store"/>
    <s v="Returning"/>
    <s v="Travel"/>
    <s v="Packing Cube Set"/>
    <n v="2"/>
    <n v="46.44"/>
    <n v="0"/>
    <n v="18.489999999999998"/>
    <n v="92.88"/>
    <n v="36.979999999999997"/>
    <n v="55.9"/>
    <n v="0.60185185185185186"/>
  </r>
  <r>
    <n v="4614"/>
    <d v="2026-08-02T00:00:00"/>
    <n v="2026"/>
    <s v="Aug"/>
    <s v="Q3"/>
    <x v="3"/>
    <s v="United Kingdom"/>
    <s v="Retail Partners"/>
    <s v="Returning"/>
    <s v="Cycling"/>
    <s v="Trail Bike Light"/>
    <n v="2"/>
    <n v="50.44"/>
    <n v="0"/>
    <n v="22.99"/>
    <n v="100.88"/>
    <n v="45.98"/>
    <n v="54.9"/>
    <n v="0.54421094369547984"/>
  </r>
  <r>
    <n v="4999"/>
    <d v="2026-08-02T00:00:00"/>
    <n v="2026"/>
    <s v="Aug"/>
    <s v="Q3"/>
    <x v="3"/>
    <s v="United Kingdom"/>
    <s v="Online Store"/>
    <s v="Returning"/>
    <s v="Cycling"/>
    <s v="Commuter Helmet"/>
    <n v="2"/>
    <n v="81.38"/>
    <n v="0"/>
    <n v="42.19"/>
    <n v="162.76"/>
    <n v="84.38"/>
    <n v="78.38"/>
    <n v="0.4815679528139592"/>
  </r>
  <r>
    <n v="207"/>
    <d v="2026-08-03T00:00:00"/>
    <n v="2026"/>
    <s v="Aug"/>
    <s v="Q3"/>
    <x v="2"/>
    <s v="Norway"/>
    <s v="Online Store"/>
    <s v="Returning"/>
    <s v="Fitness"/>
    <s v="Resistance Band Set"/>
    <n v="1"/>
    <n v="41.3"/>
    <n v="0"/>
    <n v="14.52"/>
    <n v="41.3"/>
    <n v="14.52"/>
    <n v="26.779999999999998"/>
    <n v="0.64842615012106541"/>
  </r>
  <r>
    <n v="295"/>
    <d v="2026-08-03T00:00:00"/>
    <n v="2026"/>
    <s v="Aug"/>
    <s v="Q3"/>
    <x v="3"/>
    <s v="United Kingdom"/>
    <s v="Marketplace"/>
    <s v="Returning"/>
    <s v="Travel"/>
    <s v="Insulated Bottle"/>
    <n v="2"/>
    <n v="36.15"/>
    <n v="0.1"/>
    <n v="13.19"/>
    <n v="65.069999999999993"/>
    <n v="26.38"/>
    <n v="38.69"/>
    <n v="0.59459044106347014"/>
  </r>
  <r>
    <n v="657"/>
    <d v="2026-08-03T00:00:00"/>
    <n v="2026"/>
    <s v="Aug"/>
    <s v="Q3"/>
    <x v="1"/>
    <s v="Germany"/>
    <s v="Online Store"/>
    <s v="Returning"/>
    <s v="Travel"/>
    <s v="Carry-On Duffel"/>
    <n v="3"/>
    <n v="132.59"/>
    <n v="0.1"/>
    <n v="66.040000000000006"/>
    <n v="357.99299999999999"/>
    <n v="198.12"/>
    <n v="159.87299999999999"/>
    <n v="0.44658135773604507"/>
  </r>
  <r>
    <n v="694"/>
    <d v="2026-08-03T00:00:00"/>
    <n v="2026"/>
    <s v="Aug"/>
    <s v="Q3"/>
    <x v="2"/>
    <s v="Ireland"/>
    <s v="Online Store"/>
    <s v="New"/>
    <s v="Hiking"/>
    <s v="Trail Boots"/>
    <n v="3"/>
    <n v="144"/>
    <n v="0"/>
    <n v="78.89"/>
    <n v="432"/>
    <n v="236.67000000000002"/>
    <n v="195.32999999999998"/>
    <n v="0.45215277777777774"/>
  </r>
  <r>
    <n v="1187"/>
    <d v="2026-08-03T00:00:00"/>
    <n v="2026"/>
    <s v="Aug"/>
    <s v="Q3"/>
    <x v="0"/>
    <s v="Spain"/>
    <s v="Online Store"/>
    <s v="Returning"/>
    <s v="Travel"/>
    <s v="Packing Cube Set"/>
    <n v="2"/>
    <n v="45.45"/>
    <n v="0.05"/>
    <n v="18.829999999999998"/>
    <n v="86.355000000000004"/>
    <n v="37.659999999999997"/>
    <n v="48.695000000000007"/>
    <n v="0.56389323142840608"/>
  </r>
  <r>
    <n v="1915"/>
    <d v="2026-08-03T00:00:00"/>
    <n v="2026"/>
    <s v="Aug"/>
    <s v="Q3"/>
    <x v="1"/>
    <s v="Austria"/>
    <s v="Online Store"/>
    <s v="Returning"/>
    <s v="Cycling"/>
    <s v="Compact Repair Kit"/>
    <n v="1"/>
    <n v="41.16"/>
    <n v="0.05"/>
    <n v="16.66"/>
    <n v="39.101999999999997"/>
    <n v="16.66"/>
    <n v="22.441999999999997"/>
    <n v="0.57393483709273174"/>
  </r>
  <r>
    <n v="2156"/>
    <d v="2026-08-03T00:00:00"/>
    <n v="2026"/>
    <s v="Aug"/>
    <s v="Q3"/>
    <x v="0"/>
    <s v="Spain"/>
    <s v="Retail Partners"/>
    <s v="Returning"/>
    <s v="Travel"/>
    <s v="Travel Backpack 35L"/>
    <n v="1"/>
    <n v="162.78"/>
    <n v="0"/>
    <n v="85.08"/>
    <n v="162.78"/>
    <n v="85.08"/>
    <n v="77.7"/>
    <n v="0.47733136748986366"/>
  </r>
  <r>
    <n v="2539"/>
    <d v="2026-08-03T00:00:00"/>
    <n v="2026"/>
    <s v="Aug"/>
    <s v="Q3"/>
    <x v="2"/>
    <s v="Norway"/>
    <s v="Retail Partners"/>
    <s v="New"/>
    <s v="Cycling"/>
    <s v="Commuter Helmet"/>
    <n v="1"/>
    <n v="80.040000000000006"/>
    <n v="0.1"/>
    <n v="41.88"/>
    <n v="72.036000000000001"/>
    <n v="41.88"/>
    <n v="30.155999999999999"/>
    <n v="0.41862402132267196"/>
  </r>
  <r>
    <n v="3803"/>
    <d v="2026-08-03T00:00:00"/>
    <n v="2026"/>
    <s v="Aug"/>
    <s v="Q3"/>
    <x v="2"/>
    <s v="Denmark"/>
    <s v="Online Store"/>
    <s v="New"/>
    <s v="Hiking"/>
    <s v="Hiking Daypack 20L"/>
    <n v="1"/>
    <n v="90.21"/>
    <n v="0"/>
    <n v="46.31"/>
    <n v="90.21"/>
    <n v="46.31"/>
    <n v="43.899999999999991"/>
    <n v="0.48664227912648261"/>
  </r>
  <r>
    <n v="100"/>
    <d v="2026-08-04T00:00:00"/>
    <n v="2026"/>
    <s v="Aug"/>
    <s v="Q3"/>
    <x v="0"/>
    <s v="Portugal"/>
    <s v="Retail Partners"/>
    <s v="Business"/>
    <s v="Travel"/>
    <s v="Carry-On Duffel"/>
    <n v="1"/>
    <n v="133.6"/>
    <n v="0.1"/>
    <n v="67.3"/>
    <n v="120.24"/>
    <n v="67.3"/>
    <n v="52.94"/>
    <n v="0.44028609447771122"/>
  </r>
  <r>
    <n v="118"/>
    <d v="2026-08-04T00:00:00"/>
    <n v="2026"/>
    <s v="Aug"/>
    <s v="Q3"/>
    <x v="3"/>
    <s v="Belgium"/>
    <s v="Online Store"/>
    <s v="Returning"/>
    <s v="Travel"/>
    <s v="Packing Cube Set"/>
    <n v="1"/>
    <n v="47.53"/>
    <n v="0"/>
    <n v="18.04"/>
    <n v="47.53"/>
    <n v="18.04"/>
    <n v="29.490000000000002"/>
    <n v="0.62045024195245113"/>
  </r>
  <r>
    <n v="220"/>
    <d v="2026-08-04T00:00:00"/>
    <n v="2026"/>
    <s v="Aug"/>
    <s v="Q3"/>
    <x v="0"/>
    <s v="Italy"/>
    <s v="Online Store"/>
    <s v="Returning"/>
    <s v="Travel"/>
    <s v="Packing Cube Set"/>
    <n v="2"/>
    <n v="46.71"/>
    <n v="0"/>
    <n v="18.41"/>
    <n v="93.42"/>
    <n v="36.82"/>
    <n v="56.6"/>
    <n v="0.60586598158852489"/>
  </r>
  <r>
    <n v="1145"/>
    <d v="2026-08-04T00:00:00"/>
    <n v="2026"/>
    <s v="Aug"/>
    <s v="Q3"/>
    <x v="2"/>
    <s v="Norway"/>
    <s v="Marketplace"/>
    <s v="New"/>
    <s v="Camping"/>
    <s v="Trail Tent 2P"/>
    <n v="1"/>
    <n v="197.26"/>
    <n v="0"/>
    <n v="104.09"/>
    <n v="197.26"/>
    <n v="104.09"/>
    <n v="93.169999999999987"/>
    <n v="0.47232079488999285"/>
  </r>
  <r>
    <n v="1289"/>
    <d v="2026-08-04T00:00:00"/>
    <n v="2026"/>
    <s v="Aug"/>
    <s v="Q3"/>
    <x v="2"/>
    <s v="Norway"/>
    <s v="Marketplace"/>
    <s v="New"/>
    <s v="Hiking"/>
    <s v="Trekking Poles"/>
    <n v="1"/>
    <n v="70.56"/>
    <n v="0"/>
    <n v="32.11"/>
    <n v="70.56"/>
    <n v="32.11"/>
    <n v="38.450000000000003"/>
    <n v="0.54492630385487528"/>
  </r>
  <r>
    <n v="1411"/>
    <d v="2026-08-04T00:00:00"/>
    <n v="2026"/>
    <s v="Aug"/>
    <s v="Q3"/>
    <x v="1"/>
    <s v="Germany"/>
    <s v="Online Store"/>
    <s v="Business"/>
    <s v="Fitness"/>
    <s v="Recovery Roller"/>
    <n v="1"/>
    <n v="36.58"/>
    <n v="0"/>
    <n v="13.98"/>
    <n v="36.58"/>
    <n v="13.98"/>
    <n v="22.599999999999998"/>
    <n v="0.61782394751230174"/>
  </r>
  <r>
    <n v="1799"/>
    <d v="2026-08-04T00:00:00"/>
    <n v="2026"/>
    <s v="Aug"/>
    <s v="Q3"/>
    <x v="3"/>
    <s v="France"/>
    <s v="Corporate"/>
    <s v="Business"/>
    <s v="Cycling"/>
    <s v="Commuter Helmet"/>
    <n v="4"/>
    <n v="82.98"/>
    <n v="0.05"/>
    <n v="43.79"/>
    <n v="315.32400000000001"/>
    <n v="175.16"/>
    <n v="140.16400000000002"/>
    <n v="0.44450787126891711"/>
  </r>
  <r>
    <n v="1871"/>
    <d v="2026-08-04T00:00:00"/>
    <n v="2026"/>
    <s v="Aug"/>
    <s v="Q3"/>
    <x v="0"/>
    <s v="Spain"/>
    <s v="Online Store"/>
    <s v="New"/>
    <s v="Cycling"/>
    <s v="Compact Repair Kit"/>
    <n v="1"/>
    <n v="41.25"/>
    <n v="0"/>
    <n v="17.02"/>
    <n v="41.25"/>
    <n v="17.02"/>
    <n v="24.23"/>
    <n v="0.58739393939393936"/>
  </r>
  <r>
    <n v="4180"/>
    <d v="2026-08-04T00:00:00"/>
    <n v="2026"/>
    <s v="Aug"/>
    <s v="Q3"/>
    <x v="2"/>
    <s v="Ireland"/>
    <s v="Online Store"/>
    <s v="Returning"/>
    <s v="Cycling"/>
    <s v="Cycling Pack 12L"/>
    <n v="1"/>
    <n v="101.37"/>
    <n v="0"/>
    <n v="51.56"/>
    <n v="101.37"/>
    <n v="51.56"/>
    <n v="49.81"/>
    <n v="0.49136825490776365"/>
  </r>
  <r>
    <n v="4338"/>
    <d v="2026-08-04T00:00:00"/>
    <n v="2026"/>
    <s v="Aug"/>
    <s v="Q3"/>
    <x v="2"/>
    <s v="Norway"/>
    <s v="Online Store"/>
    <s v="Returning"/>
    <s v="Camping"/>
    <s v="Alpine Tent 4P"/>
    <n v="1"/>
    <n v="340.66"/>
    <n v="0.05"/>
    <n v="194.13"/>
    <n v="323.62700000000001"/>
    <n v="194.13"/>
    <n v="129.49700000000001"/>
    <n v="0.40014275693931595"/>
  </r>
  <r>
    <n v="4463"/>
    <d v="2026-08-04T00:00:00"/>
    <n v="2026"/>
    <s v="Aug"/>
    <s v="Q3"/>
    <x v="2"/>
    <s v="Sweden"/>
    <s v="Marketplace"/>
    <s v="Business"/>
    <s v="Cycling"/>
    <s v="Trail Bike Light"/>
    <n v="1"/>
    <n v="50.43"/>
    <n v="0.15"/>
    <n v="22.94"/>
    <n v="42.865499999999997"/>
    <n v="22.94"/>
    <n v="19.925499999999996"/>
    <n v="0.46483768998378644"/>
  </r>
  <r>
    <n v="382"/>
    <d v="2026-08-05T00:00:00"/>
    <n v="2026"/>
    <s v="Aug"/>
    <s v="Q3"/>
    <x v="3"/>
    <s v="United Kingdom"/>
    <s v="Online Store"/>
    <s v="New"/>
    <s v="Fitness"/>
    <s v="Resistance Band Set"/>
    <n v="1"/>
    <n v="40.42"/>
    <n v="0.05"/>
    <n v="14.33"/>
    <n v="38.399000000000001"/>
    <n v="14.33"/>
    <n v="24.069000000000003"/>
    <n v="0.62681319826037141"/>
  </r>
  <r>
    <n v="1011"/>
    <d v="2026-08-05T00:00:00"/>
    <n v="2026"/>
    <s v="Aug"/>
    <s v="Q3"/>
    <x v="0"/>
    <s v="Spain"/>
    <s v="Online Store"/>
    <s v="New"/>
    <s v="Cycling"/>
    <s v="Trail Bike Light"/>
    <n v="1"/>
    <n v="51.81"/>
    <n v="0.05"/>
    <n v="22.28"/>
    <n v="49.219499999999996"/>
    <n v="22.28"/>
    <n v="26.939499999999995"/>
    <n v="0.54733388189640275"/>
  </r>
  <r>
    <n v="1148"/>
    <d v="2026-08-05T00:00:00"/>
    <n v="2026"/>
    <s v="Aug"/>
    <s v="Q3"/>
    <x v="2"/>
    <s v="Sweden"/>
    <s v="Retail Partners"/>
    <s v="New"/>
    <s v="Fitness"/>
    <s v="Recovery Roller"/>
    <n v="3"/>
    <n v="35.9"/>
    <n v="0"/>
    <n v="14.11"/>
    <n v="107.69999999999999"/>
    <n v="42.33"/>
    <n v="65.36999999999999"/>
    <n v="0.60696378830083564"/>
  </r>
  <r>
    <n v="1397"/>
    <d v="2026-08-05T00:00:00"/>
    <n v="2026"/>
    <s v="Aug"/>
    <s v="Q3"/>
    <x v="1"/>
    <s v="Poland"/>
    <s v="Retail Partners"/>
    <s v="Business"/>
    <s v="Hiking"/>
    <s v="Hiking Daypack 20L"/>
    <n v="2"/>
    <n v="90.27"/>
    <n v="0.05"/>
    <n v="46.38"/>
    <n v="171.51299999999998"/>
    <n v="92.76"/>
    <n v="78.752999999999972"/>
    <n v="0.45916636056742044"/>
  </r>
  <r>
    <n v="2252"/>
    <d v="2026-08-05T00:00:00"/>
    <n v="2026"/>
    <s v="Aug"/>
    <s v="Q3"/>
    <x v="1"/>
    <s v="Switzerland"/>
    <s v="Online Store"/>
    <s v="New"/>
    <s v="Cycling"/>
    <s v="Trail Bike Light"/>
    <n v="1"/>
    <n v="49.68"/>
    <n v="0.05"/>
    <n v="22.02"/>
    <n v="47.195999999999998"/>
    <n v="22.02"/>
    <n v="25.175999999999998"/>
    <n v="0.53343503686753113"/>
  </r>
  <r>
    <n v="2415"/>
    <d v="2026-08-05T00:00:00"/>
    <n v="2026"/>
    <s v="Aug"/>
    <s v="Q3"/>
    <x v="1"/>
    <s v="Germany"/>
    <s v="Online Store"/>
    <s v="New"/>
    <s v="Travel"/>
    <s v="Carry-On Duffel"/>
    <n v="2"/>
    <n v="131.25"/>
    <n v="0.05"/>
    <n v="65.42"/>
    <n v="249.375"/>
    <n v="130.84"/>
    <n v="118.535"/>
    <n v="0.47532832080200499"/>
  </r>
  <r>
    <n v="2525"/>
    <d v="2026-08-05T00:00:00"/>
    <n v="2026"/>
    <s v="Aug"/>
    <s v="Q3"/>
    <x v="3"/>
    <s v="Belgium"/>
    <s v="Retail Partners"/>
    <s v="New"/>
    <s v="Fitness"/>
    <s v="Recovery Roller"/>
    <n v="2"/>
    <n v="36.78"/>
    <n v="0.05"/>
    <n v="13.85"/>
    <n v="69.882000000000005"/>
    <n v="27.7"/>
    <n v="42.182000000000002"/>
    <n v="0.60361752668784519"/>
  </r>
  <r>
    <n v="2652"/>
    <d v="2026-08-05T00:00:00"/>
    <n v="2026"/>
    <s v="Aug"/>
    <s v="Q3"/>
    <x v="2"/>
    <s v="Sweden"/>
    <s v="Retail Partners"/>
    <s v="Returning"/>
    <s v="Cycling"/>
    <s v="Commuter Helmet"/>
    <n v="1"/>
    <n v="80.790000000000006"/>
    <n v="0.1"/>
    <n v="43.65"/>
    <n v="72.711000000000013"/>
    <n v="43.65"/>
    <n v="29.061000000000014"/>
    <n v="0.39967817799232591"/>
  </r>
  <r>
    <n v="4035"/>
    <d v="2026-08-05T00:00:00"/>
    <n v="2026"/>
    <s v="Aug"/>
    <s v="Q3"/>
    <x v="0"/>
    <s v="Portugal"/>
    <s v="Online Store"/>
    <s v="Returning"/>
    <s v="Cycling"/>
    <s v="Compact Repair Kit"/>
    <n v="2"/>
    <n v="40.53"/>
    <n v="0.05"/>
    <n v="17.100000000000001"/>
    <n v="77.007000000000005"/>
    <n v="34.200000000000003"/>
    <n v="42.807000000000002"/>
    <n v="0.55588452997779425"/>
  </r>
  <r>
    <n v="4377"/>
    <d v="2026-08-05T00:00:00"/>
    <n v="2026"/>
    <s v="Aug"/>
    <s v="Q3"/>
    <x v="2"/>
    <s v="Sweden"/>
    <s v="Marketplace"/>
    <s v="New"/>
    <s v="Cycling"/>
    <s v="Commuter Helmet"/>
    <n v="2"/>
    <n v="81.66"/>
    <n v="0"/>
    <n v="42.11"/>
    <n v="163.32"/>
    <n v="84.22"/>
    <n v="79.099999999999994"/>
    <n v="0.48432525104090129"/>
  </r>
  <r>
    <n v="4734"/>
    <d v="2026-08-05T00:00:00"/>
    <n v="2026"/>
    <s v="Aug"/>
    <s v="Q3"/>
    <x v="1"/>
    <s v="Germany"/>
    <s v="Marketplace"/>
    <s v="Returning"/>
    <s v="Hiking"/>
    <s v="Trail Boots"/>
    <n v="1"/>
    <n v="146.55000000000001"/>
    <n v="0"/>
    <n v="78.8"/>
    <n v="146.55000000000001"/>
    <n v="78.8"/>
    <n v="67.750000000000014"/>
    <n v="0.46229955646537024"/>
  </r>
  <r>
    <n v="4892"/>
    <d v="2026-08-05T00:00:00"/>
    <n v="2026"/>
    <s v="Aug"/>
    <s v="Q3"/>
    <x v="1"/>
    <s v="Czechia"/>
    <s v="Retail Partners"/>
    <s v="Returning"/>
    <s v="Travel"/>
    <s v="Travel Backpack 35L"/>
    <n v="2"/>
    <n v="161.75"/>
    <n v="0.1"/>
    <n v="85.85"/>
    <n v="291.15000000000003"/>
    <n v="171.7"/>
    <n v="119.45000000000005"/>
    <n v="0.41026962047054794"/>
  </r>
  <r>
    <n v="5059"/>
    <d v="2026-08-05T00:00:00"/>
    <n v="2026"/>
    <s v="Aug"/>
    <s v="Q3"/>
    <x v="1"/>
    <s v="Czechia"/>
    <s v="Marketplace"/>
    <s v="Returning"/>
    <s v="Camping"/>
    <s v="Compact Sleeping Bag"/>
    <n v="2"/>
    <n v="122.47"/>
    <n v="0"/>
    <n v="59.73"/>
    <n v="244.94"/>
    <n v="119.46"/>
    <n v="125.48"/>
    <n v="0.5122887237690863"/>
  </r>
  <r>
    <n v="835"/>
    <d v="2026-08-06T00:00:00"/>
    <n v="2026"/>
    <s v="Aug"/>
    <s v="Q3"/>
    <x v="3"/>
    <s v="Netherlands"/>
    <s v="Marketplace"/>
    <s v="Returning"/>
    <s v="Hiking"/>
    <s v="Trekking Poles"/>
    <n v="3"/>
    <n v="70.930000000000007"/>
    <n v="0"/>
    <n v="32.9"/>
    <n v="212.79000000000002"/>
    <n v="98.699999999999989"/>
    <n v="114.09000000000003"/>
    <n v="0.53616241364725792"/>
  </r>
  <r>
    <n v="1104"/>
    <d v="2026-08-06T00:00:00"/>
    <n v="2026"/>
    <s v="Aug"/>
    <s v="Q3"/>
    <x v="0"/>
    <s v="Italy"/>
    <s v="Online Store"/>
    <s v="Returning"/>
    <s v="Camping"/>
    <s v="Trail Tent 2P"/>
    <n v="1"/>
    <n v="191.44"/>
    <n v="0"/>
    <n v="102.13"/>
    <n v="191.44"/>
    <n v="102.13"/>
    <n v="89.31"/>
    <n v="0.46651692436272463"/>
  </r>
  <r>
    <n v="1976"/>
    <d v="2026-08-06T00:00:00"/>
    <n v="2026"/>
    <s v="Aug"/>
    <s v="Q3"/>
    <x v="3"/>
    <s v="United Kingdom"/>
    <s v="Online Store"/>
    <s v="Returning"/>
    <s v="Cycling"/>
    <s v="Commuter Helmet"/>
    <n v="2"/>
    <n v="82.92"/>
    <n v="0"/>
    <n v="41.64"/>
    <n v="165.84"/>
    <n v="83.28"/>
    <n v="82.56"/>
    <n v="0.49782923299565845"/>
  </r>
  <r>
    <n v="2596"/>
    <d v="2026-08-06T00:00:00"/>
    <n v="2026"/>
    <s v="Aug"/>
    <s v="Q3"/>
    <x v="2"/>
    <s v="Ireland"/>
    <s v="Retail Partners"/>
    <s v="Returning"/>
    <s v="Camping"/>
    <s v="Portable Camp Stove"/>
    <n v="1"/>
    <n v="82.82"/>
    <n v="0"/>
    <n v="38.83"/>
    <n v="82.82"/>
    <n v="38.83"/>
    <n v="43.989999999999995"/>
    <n v="0.53115189567737264"/>
  </r>
  <r>
    <n v="2693"/>
    <d v="2026-08-06T00:00:00"/>
    <n v="2026"/>
    <s v="Aug"/>
    <s v="Q3"/>
    <x v="3"/>
    <s v="United Kingdom"/>
    <s v="Online Store"/>
    <s v="New"/>
    <s v="Camping"/>
    <s v="Alpine Tent 4P"/>
    <n v="1"/>
    <n v="335.26"/>
    <n v="0.05"/>
    <n v="193.73"/>
    <n v="318.49699999999996"/>
    <n v="193.73"/>
    <n v="124.76699999999997"/>
    <n v="0.39173681384754011"/>
  </r>
  <r>
    <n v="3045"/>
    <d v="2026-08-06T00:00:00"/>
    <n v="2026"/>
    <s v="Aug"/>
    <s v="Q3"/>
    <x v="2"/>
    <s v="Norway"/>
    <s v="Marketplace"/>
    <s v="Business"/>
    <s v="Travel"/>
    <s v="Packing Cube Set"/>
    <n v="1"/>
    <n v="47.19"/>
    <n v="0.05"/>
    <n v="18.11"/>
    <n v="44.830499999999994"/>
    <n v="18.11"/>
    <n v="26.720499999999994"/>
    <n v="0.59603395010093574"/>
  </r>
  <r>
    <n v="3340"/>
    <d v="2026-08-06T00:00:00"/>
    <n v="2026"/>
    <s v="Aug"/>
    <s v="Q3"/>
    <x v="2"/>
    <s v="Norway"/>
    <s v="Marketplace"/>
    <s v="Returning"/>
    <s v="Hiking"/>
    <s v="Hiking Daypack 20L"/>
    <n v="3"/>
    <n v="91.57"/>
    <n v="0"/>
    <n v="44.52"/>
    <n v="274.70999999999998"/>
    <n v="133.56"/>
    <n v="141.14999999999998"/>
    <n v="0.51381456808998571"/>
  </r>
  <r>
    <n v="3553"/>
    <d v="2026-08-06T00:00:00"/>
    <n v="2026"/>
    <s v="Aug"/>
    <s v="Q3"/>
    <x v="3"/>
    <s v="France"/>
    <s v="Online Store"/>
    <s v="New"/>
    <s v="Hiking"/>
    <s v="Summit Backpack 45L"/>
    <n v="4"/>
    <n v="154.41999999999999"/>
    <n v="0"/>
    <n v="77.86"/>
    <n v="617.67999999999995"/>
    <n v="311.44"/>
    <n v="306.23999999999995"/>
    <n v="0.49579070068643954"/>
  </r>
  <r>
    <n v="3807"/>
    <d v="2026-08-06T00:00:00"/>
    <n v="2026"/>
    <s v="Aug"/>
    <s v="Q3"/>
    <x v="0"/>
    <s v="Spain"/>
    <s v="Marketplace"/>
    <s v="Returning"/>
    <s v="Cycling"/>
    <s v="Trail Bike Light"/>
    <n v="2"/>
    <n v="49.91"/>
    <n v="0.05"/>
    <n v="21.86"/>
    <n v="94.828999999999994"/>
    <n v="43.72"/>
    <n v="51.108999999999995"/>
    <n v="0.53895960096594919"/>
  </r>
  <r>
    <n v="4061"/>
    <d v="2026-08-06T00:00:00"/>
    <n v="2026"/>
    <s v="Aug"/>
    <s v="Q3"/>
    <x v="3"/>
    <s v="United Kingdom"/>
    <s v="Marketplace"/>
    <s v="Returning"/>
    <s v="Hiking"/>
    <s v="Hiking Daypack 20L"/>
    <n v="1"/>
    <n v="91.58"/>
    <n v="0.1"/>
    <n v="44.87"/>
    <n v="82.421999999999997"/>
    <n v="44.87"/>
    <n v="37.552"/>
    <n v="0.45560651282424597"/>
  </r>
  <r>
    <n v="4645"/>
    <d v="2026-08-06T00:00:00"/>
    <n v="2026"/>
    <s v="Aug"/>
    <s v="Q3"/>
    <x v="2"/>
    <s v="Finland"/>
    <s v="Online Store"/>
    <s v="New"/>
    <s v="Fitness"/>
    <s v="Resistance Band Set"/>
    <n v="3"/>
    <n v="41.11"/>
    <n v="0"/>
    <n v="14.49"/>
    <n v="123.33"/>
    <n v="43.47"/>
    <n v="79.86"/>
    <n v="0.64753101435173921"/>
  </r>
  <r>
    <n v="5104"/>
    <d v="2026-08-06T00:00:00"/>
    <n v="2026"/>
    <s v="Aug"/>
    <s v="Q3"/>
    <x v="1"/>
    <s v="Germany"/>
    <s v="Online Store"/>
    <s v="Returning"/>
    <s v="Travel"/>
    <s v="Insulated Bottle"/>
    <n v="4"/>
    <n v="35.9"/>
    <n v="0"/>
    <n v="13.49"/>
    <n v="143.6"/>
    <n v="53.96"/>
    <n v="89.639999999999986"/>
    <n v="0.62423398328690805"/>
  </r>
  <r>
    <n v="813"/>
    <d v="2026-08-07T00:00:00"/>
    <n v="2026"/>
    <s v="Aug"/>
    <s v="Q3"/>
    <x v="2"/>
    <s v="Norway"/>
    <s v="Online Store"/>
    <s v="Returning"/>
    <s v="Fitness"/>
    <s v="Recovery Roller"/>
    <n v="1"/>
    <n v="36.33"/>
    <n v="0.05"/>
    <n v="13.78"/>
    <n v="34.513499999999993"/>
    <n v="13.78"/>
    <n v="20.733499999999992"/>
    <n v="0.60073594390600771"/>
  </r>
  <r>
    <n v="836"/>
    <d v="2026-08-07T00:00:00"/>
    <n v="2026"/>
    <s v="Aug"/>
    <s v="Q3"/>
    <x v="1"/>
    <s v="Poland"/>
    <s v="Marketplace"/>
    <s v="New"/>
    <s v="Travel"/>
    <s v="Packing Cube Set"/>
    <n v="5"/>
    <n v="45.94"/>
    <n v="0.05"/>
    <n v="18.059999999999999"/>
    <n v="218.21499999999997"/>
    <n v="90.3"/>
    <n v="127.91499999999998"/>
    <n v="0.5861879339183832"/>
  </r>
  <r>
    <n v="1266"/>
    <d v="2026-08-07T00:00:00"/>
    <n v="2026"/>
    <s v="Aug"/>
    <s v="Q3"/>
    <x v="0"/>
    <s v="Italy"/>
    <s v="Retail Partners"/>
    <s v="Returning"/>
    <s v="Fitness"/>
    <s v="Recovery Roller"/>
    <n v="1"/>
    <n v="36.630000000000003"/>
    <n v="0"/>
    <n v="13.7"/>
    <n v="36.630000000000003"/>
    <n v="13.7"/>
    <n v="22.930000000000003"/>
    <n v="0.62598962598962604"/>
  </r>
  <r>
    <n v="2201"/>
    <d v="2026-08-07T00:00:00"/>
    <n v="2026"/>
    <s v="Aug"/>
    <s v="Q3"/>
    <x v="1"/>
    <s v="Czechia"/>
    <s v="Online Store"/>
    <s v="Returning"/>
    <s v="Hiking"/>
    <s v="Trail Boots"/>
    <n v="1"/>
    <n v="141.38"/>
    <n v="0.05"/>
    <n v="77.14"/>
    <n v="134.31099999999998"/>
    <n v="77.14"/>
    <n v="57.170999999999978"/>
    <n v="0.42566133823737434"/>
  </r>
  <r>
    <n v="2382"/>
    <d v="2026-08-07T00:00:00"/>
    <n v="2026"/>
    <s v="Aug"/>
    <s v="Q3"/>
    <x v="1"/>
    <s v="Poland"/>
    <s v="Retail Partners"/>
    <s v="Returning"/>
    <s v="Camping"/>
    <s v="Alpine Tent 4P"/>
    <n v="3"/>
    <n v="343.45"/>
    <n v="0.05"/>
    <n v="195.73"/>
    <n v="978.83249999999987"/>
    <n v="587.18999999999994"/>
    <n v="391.64249999999993"/>
    <n v="0.40011186796515236"/>
  </r>
  <r>
    <n v="1227"/>
    <d v="2026-08-08T00:00:00"/>
    <n v="2026"/>
    <s v="Aug"/>
    <s v="Q3"/>
    <x v="3"/>
    <s v="United Kingdom"/>
    <s v="Online Store"/>
    <s v="Returning"/>
    <s v="Cycling"/>
    <s v="Cycling Pack 12L"/>
    <n v="1"/>
    <n v="104.69"/>
    <n v="0"/>
    <n v="49.06"/>
    <n v="104.69"/>
    <n v="49.06"/>
    <n v="55.629999999999995"/>
    <n v="0.53137835514375775"/>
  </r>
  <r>
    <n v="1843"/>
    <d v="2026-08-08T00:00:00"/>
    <n v="2026"/>
    <s v="Aug"/>
    <s v="Q3"/>
    <x v="3"/>
    <s v="United Kingdom"/>
    <s v="Online Store"/>
    <s v="New"/>
    <s v="Camping"/>
    <s v="Alpine Tent 4P"/>
    <n v="2"/>
    <n v="341.23"/>
    <n v="0.05"/>
    <n v="192.5"/>
    <n v="648.33699999999999"/>
    <n v="385"/>
    <n v="263.33699999999999"/>
    <n v="0.40617302421425894"/>
  </r>
  <r>
    <n v="2369"/>
    <d v="2026-08-08T00:00:00"/>
    <n v="2026"/>
    <s v="Aug"/>
    <s v="Q3"/>
    <x v="3"/>
    <s v="United Kingdom"/>
    <s v="Retail Partners"/>
    <s v="New"/>
    <s v="Camping"/>
    <s v="Compact Sleeping Bag"/>
    <n v="1"/>
    <n v="125.95"/>
    <n v="0.05"/>
    <n v="61.9"/>
    <n v="119.6525"/>
    <n v="61.9"/>
    <n v="57.752500000000005"/>
    <n v="0.48266856104134892"/>
  </r>
  <r>
    <n v="2386"/>
    <d v="2026-08-08T00:00:00"/>
    <n v="2026"/>
    <s v="Aug"/>
    <s v="Q3"/>
    <x v="1"/>
    <s v="Czechia"/>
    <s v="Online Store"/>
    <s v="Returning"/>
    <s v="Hiking"/>
    <s v="Hiking Daypack 20L"/>
    <n v="6"/>
    <n v="91.9"/>
    <n v="0.05"/>
    <n v="44.69"/>
    <n v="523.83000000000004"/>
    <n v="268.14"/>
    <n v="255.69000000000005"/>
    <n v="0.48811637363266713"/>
  </r>
  <r>
    <n v="2579"/>
    <d v="2026-08-08T00:00:00"/>
    <n v="2026"/>
    <s v="Aug"/>
    <s v="Q3"/>
    <x v="3"/>
    <s v="United Kingdom"/>
    <s v="Retail Partners"/>
    <s v="Returning"/>
    <s v="Camping"/>
    <s v="Portable Camp Stove"/>
    <n v="1"/>
    <n v="81.22"/>
    <n v="0"/>
    <n v="39.18"/>
    <n v="81.22"/>
    <n v="39.18"/>
    <n v="42.04"/>
    <n v="0.51760650086185667"/>
  </r>
  <r>
    <n v="3075"/>
    <d v="2026-08-08T00:00:00"/>
    <n v="2026"/>
    <s v="Aug"/>
    <s v="Q3"/>
    <x v="0"/>
    <s v="Spain"/>
    <s v="Online Store"/>
    <s v="Business"/>
    <s v="Hiking"/>
    <s v="Trekking Poles"/>
    <n v="2"/>
    <n v="72.31"/>
    <n v="0"/>
    <n v="31.75"/>
    <n v="144.62"/>
    <n v="63.5"/>
    <n v="81.12"/>
    <n v="0.56091826856589688"/>
  </r>
  <r>
    <n v="3982"/>
    <d v="2026-08-08T00:00:00"/>
    <n v="2026"/>
    <s v="Aug"/>
    <s v="Q3"/>
    <x v="2"/>
    <s v="Sweden"/>
    <s v="Retail Partners"/>
    <s v="Returning"/>
    <s v="Camping"/>
    <s v="Portable Camp Stove"/>
    <n v="1"/>
    <n v="79.989999999999995"/>
    <n v="0.05"/>
    <n v="40.25"/>
    <n v="75.990499999999997"/>
    <n v="40.25"/>
    <n v="35.740499999999997"/>
    <n v="0.47032852790809376"/>
  </r>
  <r>
    <n v="4530"/>
    <d v="2026-08-08T00:00:00"/>
    <n v="2026"/>
    <s v="Aug"/>
    <s v="Q3"/>
    <x v="3"/>
    <s v="France"/>
    <s v="Online Store"/>
    <s v="New"/>
    <s v="Hiking"/>
    <s v="Summit Backpack 45L"/>
    <n v="1"/>
    <n v="151.87"/>
    <n v="0.1"/>
    <n v="76.97"/>
    <n v="136.68300000000002"/>
    <n v="76.97"/>
    <n v="59.713000000000022"/>
    <n v="0.4368721786908395"/>
  </r>
  <r>
    <n v="4641"/>
    <d v="2026-08-08T00:00:00"/>
    <n v="2026"/>
    <s v="Aug"/>
    <s v="Q3"/>
    <x v="3"/>
    <s v="United Kingdom"/>
    <s v="Marketplace"/>
    <s v="New"/>
    <s v="Hiking"/>
    <s v="Summit Backpack 45L"/>
    <n v="1"/>
    <n v="156.55000000000001"/>
    <n v="0"/>
    <n v="80.430000000000007"/>
    <n v="156.55000000000001"/>
    <n v="80.430000000000007"/>
    <n v="76.12"/>
    <n v="0.48623442989460236"/>
  </r>
  <r>
    <n v="4778"/>
    <d v="2026-08-08T00:00:00"/>
    <n v="2026"/>
    <s v="Aug"/>
    <s v="Q3"/>
    <x v="1"/>
    <s v="Germany"/>
    <s v="Retail Partners"/>
    <s v="New"/>
    <s v="Hiking"/>
    <s v="Summit Backpack 45L"/>
    <n v="1"/>
    <n v="152.72"/>
    <n v="0"/>
    <n v="77.73"/>
    <n v="152.72"/>
    <n v="77.73"/>
    <n v="74.989999999999995"/>
    <n v="0.4910293347302252"/>
  </r>
  <r>
    <n v="5132"/>
    <d v="2026-08-08T00:00:00"/>
    <n v="2026"/>
    <s v="Aug"/>
    <s v="Q3"/>
    <x v="1"/>
    <s v="Germany"/>
    <s v="Online Store"/>
    <s v="Business"/>
    <s v="Cycling"/>
    <s v="Compact Repair Kit"/>
    <n v="1"/>
    <n v="40.51"/>
    <n v="0.05"/>
    <n v="16.29"/>
    <n v="38.484499999999997"/>
    <n v="16.29"/>
    <n v="22.194499999999998"/>
    <n v="0.57671270251659756"/>
  </r>
  <r>
    <n v="227"/>
    <d v="2026-08-09T00:00:00"/>
    <n v="2026"/>
    <s v="Aug"/>
    <s v="Q3"/>
    <x v="3"/>
    <s v="Netherlands"/>
    <s v="Marketplace"/>
    <s v="Returning"/>
    <s v="Fitness"/>
    <s v="Resistance Band Set"/>
    <n v="3"/>
    <n v="40.61"/>
    <n v="0"/>
    <n v="14.72"/>
    <n v="121.83"/>
    <n v="44.160000000000004"/>
    <n v="77.669999999999987"/>
    <n v="0.63752770253632096"/>
  </r>
  <r>
    <n v="390"/>
    <d v="2026-08-09T00:00:00"/>
    <n v="2026"/>
    <s v="Aug"/>
    <s v="Q3"/>
    <x v="2"/>
    <s v="Denmark"/>
    <s v="Retail Partners"/>
    <s v="New"/>
    <s v="Hiking"/>
    <s v="Hiking Daypack 20L"/>
    <n v="1"/>
    <n v="93.41"/>
    <n v="0.05"/>
    <n v="44.7"/>
    <n v="88.739499999999992"/>
    <n v="44.7"/>
    <n v="44.03949999999999"/>
    <n v="0.49627843294136198"/>
  </r>
  <r>
    <n v="859"/>
    <d v="2026-08-09T00:00:00"/>
    <n v="2026"/>
    <s v="Aug"/>
    <s v="Q3"/>
    <x v="0"/>
    <s v="Spain"/>
    <s v="Retail Partners"/>
    <s v="New"/>
    <s v="Hiking"/>
    <s v="Hiking Daypack 20L"/>
    <n v="2"/>
    <n v="90.23"/>
    <n v="0"/>
    <n v="44.22"/>
    <n v="180.46"/>
    <n v="88.44"/>
    <n v="92.02000000000001"/>
    <n v="0.50991909564446414"/>
  </r>
  <r>
    <n v="1468"/>
    <d v="2026-08-09T00:00:00"/>
    <n v="2026"/>
    <s v="Aug"/>
    <s v="Q3"/>
    <x v="1"/>
    <s v="Switzerland"/>
    <s v="Retail Partners"/>
    <s v="Returning"/>
    <s v="Cycling"/>
    <s v="Trail Bike Light"/>
    <n v="1"/>
    <n v="51.75"/>
    <n v="0"/>
    <n v="22.36"/>
    <n v="51.75"/>
    <n v="22.36"/>
    <n v="29.39"/>
    <n v="0.56792270531400968"/>
  </r>
  <r>
    <n v="2356"/>
    <d v="2026-08-09T00:00:00"/>
    <n v="2026"/>
    <s v="Aug"/>
    <s v="Q3"/>
    <x v="3"/>
    <s v="France"/>
    <s v="Retail Partners"/>
    <s v="New"/>
    <s v="Cycling"/>
    <s v="Cycling Pack 12L"/>
    <n v="3"/>
    <n v="102.91"/>
    <n v="0.1"/>
    <n v="50.23"/>
    <n v="277.85700000000003"/>
    <n v="150.69"/>
    <n v="127.16700000000003"/>
    <n v="0.45767067232425318"/>
  </r>
  <r>
    <n v="3556"/>
    <d v="2026-08-09T00:00:00"/>
    <n v="2026"/>
    <s v="Aug"/>
    <s v="Q3"/>
    <x v="2"/>
    <s v="Norway"/>
    <s v="Online Store"/>
    <s v="New"/>
    <s v="Cycling"/>
    <s v="Commuter Helmet"/>
    <n v="4"/>
    <n v="82.63"/>
    <n v="0.1"/>
    <n v="43.78"/>
    <n v="297.46800000000002"/>
    <n v="175.12"/>
    <n v="122.34800000000001"/>
    <n v="0.41129802197211129"/>
  </r>
  <r>
    <n v="925"/>
    <d v="2026-08-10T00:00:00"/>
    <n v="2026"/>
    <s v="Aug"/>
    <s v="Q3"/>
    <x v="0"/>
    <s v="Spain"/>
    <s v="Retail Partners"/>
    <s v="Returning"/>
    <s v="Camping"/>
    <s v="Trail Tent 2P"/>
    <n v="1"/>
    <n v="196.39"/>
    <n v="0"/>
    <n v="102.92"/>
    <n v="196.39"/>
    <n v="102.92"/>
    <n v="93.469999999999985"/>
    <n v="0.47594073017974436"/>
  </r>
  <r>
    <n v="1563"/>
    <d v="2026-08-10T00:00:00"/>
    <n v="2026"/>
    <s v="Aug"/>
    <s v="Q3"/>
    <x v="2"/>
    <s v="Finland"/>
    <s v="Marketplace"/>
    <s v="Business"/>
    <s v="Travel"/>
    <s v="Insulated Bottle"/>
    <n v="2"/>
    <n v="36.25"/>
    <n v="0"/>
    <n v="13.77"/>
    <n v="72.5"/>
    <n v="27.54"/>
    <n v="44.96"/>
    <n v="0.62013793103448278"/>
  </r>
  <r>
    <n v="1634"/>
    <d v="2026-08-10T00:00:00"/>
    <n v="2026"/>
    <s v="Aug"/>
    <s v="Q3"/>
    <x v="1"/>
    <s v="Czechia"/>
    <s v="Retail Partners"/>
    <s v="Returning"/>
    <s v="Camping"/>
    <s v="Trail Tent 2P"/>
    <n v="2"/>
    <n v="199.85"/>
    <n v="0.05"/>
    <n v="104.34"/>
    <n v="379.71499999999997"/>
    <n v="208.68"/>
    <n v="171.03499999999997"/>
    <n v="0.45042992770893953"/>
  </r>
  <r>
    <n v="2187"/>
    <d v="2026-08-10T00:00:00"/>
    <n v="2026"/>
    <s v="Aug"/>
    <s v="Q3"/>
    <x v="2"/>
    <s v="Sweden"/>
    <s v="Retail Partners"/>
    <s v="New"/>
    <s v="Travel"/>
    <s v="Packing Cube Set"/>
    <n v="1"/>
    <n v="46.32"/>
    <n v="0.05"/>
    <n v="18.34"/>
    <n v="44.003999999999998"/>
    <n v="18.34"/>
    <n v="25.663999999999998"/>
    <n v="0.58321970729933637"/>
  </r>
  <r>
    <n v="2773"/>
    <d v="2026-08-10T00:00:00"/>
    <n v="2026"/>
    <s v="Aug"/>
    <s v="Q3"/>
    <x v="1"/>
    <s v="Poland"/>
    <s v="Online Store"/>
    <s v="New"/>
    <s v="Hiking"/>
    <s v="Summit Backpack 45L"/>
    <n v="4"/>
    <n v="151.06"/>
    <n v="0"/>
    <n v="77.67"/>
    <n v="604.24"/>
    <n v="310.68"/>
    <n v="293.56"/>
    <n v="0.48583344366476894"/>
  </r>
  <r>
    <n v="5040"/>
    <d v="2026-08-10T00:00:00"/>
    <n v="2026"/>
    <s v="Aug"/>
    <s v="Q3"/>
    <x v="3"/>
    <s v="Netherlands"/>
    <s v="Online Store"/>
    <s v="Returning"/>
    <s v="Hiking"/>
    <s v="Trekking Poles"/>
    <n v="1"/>
    <n v="72.39"/>
    <n v="0.1"/>
    <n v="31.64"/>
    <n v="65.150999999999996"/>
    <n v="31.64"/>
    <n v="33.510999999999996"/>
    <n v="0.51435895074519189"/>
  </r>
  <r>
    <n v="415"/>
    <d v="2026-08-11T00:00:00"/>
    <n v="2026"/>
    <s v="Aug"/>
    <s v="Q3"/>
    <x v="0"/>
    <s v="Portugal"/>
    <s v="Retail Partners"/>
    <s v="Returning"/>
    <s v="Hiking"/>
    <s v="Trekking Poles"/>
    <n v="1"/>
    <n v="72.650000000000006"/>
    <n v="0"/>
    <n v="31.72"/>
    <n v="72.650000000000006"/>
    <n v="31.72"/>
    <n v="40.930000000000007"/>
    <n v="0.56338609772883697"/>
  </r>
  <r>
    <n v="1111"/>
    <d v="2026-08-11T00:00:00"/>
    <n v="2026"/>
    <s v="Aug"/>
    <s v="Q3"/>
    <x v="3"/>
    <s v="France"/>
    <s v="Online Store"/>
    <s v="New"/>
    <s v="Camping"/>
    <s v="Trail Tent 2P"/>
    <n v="1"/>
    <n v="198.44"/>
    <n v="0"/>
    <n v="106.79"/>
    <n v="198.44"/>
    <n v="106.79"/>
    <n v="91.649999999999991"/>
    <n v="0.46185244910300338"/>
  </r>
  <r>
    <n v="1243"/>
    <d v="2026-08-11T00:00:00"/>
    <n v="2026"/>
    <s v="Aug"/>
    <s v="Q3"/>
    <x v="2"/>
    <s v="Norway"/>
    <s v="Online Store"/>
    <s v="Returning"/>
    <s v="Camping"/>
    <s v="Trail Tent 2P"/>
    <n v="1"/>
    <n v="193.67"/>
    <n v="0"/>
    <n v="103.79"/>
    <n v="193.67"/>
    <n v="103.79"/>
    <n v="89.879999999999981"/>
    <n v="0.46408839779005517"/>
  </r>
  <r>
    <n v="1326"/>
    <d v="2026-08-11T00:00:00"/>
    <n v="2026"/>
    <s v="Aug"/>
    <s v="Q3"/>
    <x v="3"/>
    <s v="United Kingdom"/>
    <s v="Online Store"/>
    <s v="Returning"/>
    <s v="Travel"/>
    <s v="Travel Backpack 35L"/>
    <n v="5"/>
    <n v="166.03"/>
    <n v="0"/>
    <n v="87.46"/>
    <n v="830.15"/>
    <n v="437.29999999999995"/>
    <n v="392.85"/>
    <n v="0.47322772992832624"/>
  </r>
  <r>
    <n v="1682"/>
    <d v="2026-08-11T00:00:00"/>
    <n v="2026"/>
    <s v="Aug"/>
    <s v="Q3"/>
    <x v="0"/>
    <s v="Spain"/>
    <s v="Online Store"/>
    <s v="Business"/>
    <s v="Camping"/>
    <s v="Portable Camp Stove"/>
    <n v="2"/>
    <n v="81.569999999999993"/>
    <n v="0"/>
    <n v="40.36"/>
    <n v="163.13999999999999"/>
    <n v="80.72"/>
    <n v="82.419999999999987"/>
    <n v="0.50521024886600463"/>
  </r>
  <r>
    <n v="2618"/>
    <d v="2026-08-11T00:00:00"/>
    <n v="2026"/>
    <s v="Aug"/>
    <s v="Q3"/>
    <x v="0"/>
    <s v="Italy"/>
    <s v="Retail Partners"/>
    <s v="Business"/>
    <s v="Hiking"/>
    <s v="Trail Boots"/>
    <n v="2"/>
    <n v="143.86000000000001"/>
    <n v="0"/>
    <n v="81.23"/>
    <n v="287.72000000000003"/>
    <n v="162.46"/>
    <n v="125.26000000000002"/>
    <n v="0.43535381621020441"/>
  </r>
  <r>
    <n v="3319"/>
    <d v="2026-08-11T00:00:00"/>
    <n v="2026"/>
    <s v="Aug"/>
    <s v="Q3"/>
    <x v="1"/>
    <s v="Poland"/>
    <s v="Online Store"/>
    <s v="Returning"/>
    <s v="Hiking"/>
    <s v="Hiking Daypack 20L"/>
    <n v="3"/>
    <n v="93.53"/>
    <n v="0"/>
    <n v="46.19"/>
    <n v="280.59000000000003"/>
    <n v="138.57"/>
    <n v="142.02000000000004"/>
    <n v="0.5061477600769807"/>
  </r>
  <r>
    <n v="4600"/>
    <d v="2026-08-11T00:00:00"/>
    <n v="2026"/>
    <s v="Aug"/>
    <s v="Q3"/>
    <x v="3"/>
    <s v="Belgium"/>
    <s v="Corporate"/>
    <s v="Business"/>
    <s v="Travel"/>
    <s v="Travel Backpack 35L"/>
    <n v="10"/>
    <n v="162.38"/>
    <n v="0.05"/>
    <n v="85.82"/>
    <n v="1542.61"/>
    <n v="858.19999999999993"/>
    <n v="684.41"/>
    <n v="0.44367014345816508"/>
  </r>
  <r>
    <n v="5168"/>
    <d v="2026-08-11T00:00:00"/>
    <n v="2026"/>
    <s v="Aug"/>
    <s v="Q3"/>
    <x v="0"/>
    <s v="Italy"/>
    <s v="Marketplace"/>
    <s v="Business"/>
    <s v="Fitness"/>
    <s v="Weighted Vest"/>
    <n v="1"/>
    <n v="122.52"/>
    <n v="0.05"/>
    <n v="69.66"/>
    <n v="116.39399999999999"/>
    <n v="69.66"/>
    <n v="46.733999999999995"/>
    <n v="0.40151554203824935"/>
  </r>
  <r>
    <n v="245"/>
    <d v="2026-08-12T00:00:00"/>
    <n v="2026"/>
    <s v="Aug"/>
    <s v="Q3"/>
    <x v="3"/>
    <s v="France"/>
    <s v="Marketplace"/>
    <s v="Returning"/>
    <s v="Hiking"/>
    <s v="Trail Boots"/>
    <n v="1"/>
    <n v="142.84"/>
    <n v="0"/>
    <n v="77.7"/>
    <n v="142.84"/>
    <n v="77.7"/>
    <n v="65.14"/>
    <n v="0.4560347241669"/>
  </r>
  <r>
    <n v="322"/>
    <d v="2026-08-12T00:00:00"/>
    <n v="2026"/>
    <s v="Aug"/>
    <s v="Q3"/>
    <x v="1"/>
    <s v="Poland"/>
    <s v="Retail Partners"/>
    <s v="Returning"/>
    <s v="Hiking"/>
    <s v="Trekking Poles"/>
    <n v="3"/>
    <n v="72.349999999999994"/>
    <n v="0"/>
    <n v="32.119999999999997"/>
    <n v="217.04999999999998"/>
    <n v="96.359999999999985"/>
    <n v="120.69"/>
    <n v="0.55604699378023503"/>
  </r>
  <r>
    <n v="1101"/>
    <d v="2026-08-12T00:00:00"/>
    <n v="2026"/>
    <s v="Aug"/>
    <s v="Q3"/>
    <x v="3"/>
    <s v="Belgium"/>
    <s v="Online Store"/>
    <s v="New"/>
    <s v="Fitness"/>
    <s v="Resistance Band Set"/>
    <n v="3"/>
    <n v="40.14"/>
    <n v="0.05"/>
    <n v="14.53"/>
    <n v="114.399"/>
    <n v="43.589999999999996"/>
    <n v="70.808999999999997"/>
    <n v="0.61896520074476169"/>
  </r>
  <r>
    <n v="1564"/>
    <d v="2026-08-12T00:00:00"/>
    <n v="2026"/>
    <s v="Aug"/>
    <s v="Q3"/>
    <x v="3"/>
    <s v="France"/>
    <s v="Online Store"/>
    <s v="New"/>
    <s v="Fitness"/>
    <s v="Training Mat"/>
    <n v="2"/>
    <n v="51.84"/>
    <n v="0"/>
    <n v="21.62"/>
    <n v="103.68"/>
    <n v="43.24"/>
    <n v="60.440000000000005"/>
    <n v="0.58294753086419759"/>
  </r>
  <r>
    <n v="3712"/>
    <d v="2026-08-12T00:00:00"/>
    <n v="2026"/>
    <s v="Aug"/>
    <s v="Q3"/>
    <x v="3"/>
    <s v="United Kingdom"/>
    <s v="Online Store"/>
    <s v="New"/>
    <s v="Cycling"/>
    <s v="Commuter Helmet"/>
    <n v="3"/>
    <n v="82.32"/>
    <n v="0.15"/>
    <n v="41.95"/>
    <n v="209.91599999999997"/>
    <n v="125.85000000000001"/>
    <n v="84.06599999999996"/>
    <n v="0.40047447550448739"/>
  </r>
  <r>
    <n v="771"/>
    <d v="2026-08-13T00:00:00"/>
    <n v="2026"/>
    <s v="Aug"/>
    <s v="Q3"/>
    <x v="2"/>
    <s v="Denmark"/>
    <s v="Online Store"/>
    <s v="Returning"/>
    <s v="Hiking"/>
    <s v="Hiking Daypack 20L"/>
    <n v="1"/>
    <n v="91.78"/>
    <n v="0"/>
    <n v="46.15"/>
    <n v="91.78"/>
    <n v="46.15"/>
    <n v="45.63"/>
    <n v="0.49716713881019831"/>
  </r>
  <r>
    <n v="2749"/>
    <d v="2026-08-13T00:00:00"/>
    <n v="2026"/>
    <s v="Aug"/>
    <s v="Q3"/>
    <x v="1"/>
    <s v="Poland"/>
    <s v="Online Store"/>
    <s v="Business"/>
    <s v="Hiking"/>
    <s v="Hiking Daypack 20L"/>
    <n v="2"/>
    <n v="93.13"/>
    <n v="0"/>
    <n v="45.68"/>
    <n v="186.26"/>
    <n v="91.36"/>
    <n v="94.899999999999991"/>
    <n v="0.50950284548480618"/>
  </r>
  <r>
    <n v="4252"/>
    <d v="2026-08-13T00:00:00"/>
    <n v="2026"/>
    <s v="Aug"/>
    <s v="Q3"/>
    <x v="1"/>
    <s v="Germany"/>
    <s v="Online Store"/>
    <s v="Returning"/>
    <s v="Travel"/>
    <s v="Insulated Bottle"/>
    <n v="1"/>
    <n v="36.67"/>
    <n v="0.1"/>
    <n v="13.18"/>
    <n v="33.003"/>
    <n v="13.18"/>
    <n v="19.823"/>
    <n v="0.60064236584552921"/>
  </r>
  <r>
    <n v="4665"/>
    <d v="2026-08-13T00:00:00"/>
    <n v="2026"/>
    <s v="Aug"/>
    <s v="Q3"/>
    <x v="3"/>
    <s v="United Kingdom"/>
    <s v="Corporate"/>
    <s v="Returning"/>
    <s v="Fitness"/>
    <s v="Training Mat"/>
    <n v="4"/>
    <n v="51.25"/>
    <n v="0.1"/>
    <n v="21.77"/>
    <n v="184.5"/>
    <n v="87.08"/>
    <n v="97.42"/>
    <n v="0.52802168021680218"/>
  </r>
  <r>
    <n v="4767"/>
    <d v="2026-08-13T00:00:00"/>
    <n v="2026"/>
    <s v="Aug"/>
    <s v="Q3"/>
    <x v="3"/>
    <s v="United Kingdom"/>
    <s v="Marketplace"/>
    <s v="Business"/>
    <s v="Fitness"/>
    <s v="Resistance Band Set"/>
    <n v="1"/>
    <n v="39.61"/>
    <n v="0.1"/>
    <n v="14.85"/>
    <n v="35.649000000000001"/>
    <n v="14.85"/>
    <n v="20.798999999999999"/>
    <n v="0.58343852562484222"/>
  </r>
  <r>
    <n v="4832"/>
    <d v="2026-08-13T00:00:00"/>
    <n v="2026"/>
    <s v="Aug"/>
    <s v="Q3"/>
    <x v="0"/>
    <s v="Italy"/>
    <s v="Marketplace"/>
    <s v="Returning"/>
    <s v="Cycling"/>
    <s v="Commuter Helmet"/>
    <n v="2"/>
    <n v="81.59"/>
    <n v="0.15"/>
    <n v="43.9"/>
    <n v="138.703"/>
    <n v="87.8"/>
    <n v="50.903000000000006"/>
    <n v="0.3669927831409559"/>
  </r>
  <r>
    <n v="747"/>
    <d v="2026-08-14T00:00:00"/>
    <n v="2026"/>
    <s v="Aug"/>
    <s v="Q3"/>
    <x v="1"/>
    <s v="Czechia"/>
    <s v="Retail Partners"/>
    <s v="New"/>
    <s v="Fitness"/>
    <s v="Weighted Vest"/>
    <n v="3"/>
    <n v="122.96"/>
    <n v="0.1"/>
    <n v="67.62"/>
    <n v="331.99200000000002"/>
    <n v="202.86"/>
    <n v="129.13200000000001"/>
    <n v="0.38896117978746475"/>
  </r>
  <r>
    <n v="2281"/>
    <d v="2026-08-14T00:00:00"/>
    <n v="2026"/>
    <s v="Aug"/>
    <s v="Q3"/>
    <x v="1"/>
    <s v="Switzerland"/>
    <s v="Retail Partners"/>
    <s v="Returning"/>
    <s v="Hiking"/>
    <s v="Trekking Poles"/>
    <n v="1"/>
    <n v="70.91"/>
    <n v="0"/>
    <n v="33.11"/>
    <n v="70.91"/>
    <n v="33.11"/>
    <n v="37.799999999999997"/>
    <n v="0.53307008884501483"/>
  </r>
  <r>
    <n v="2414"/>
    <d v="2026-08-14T00:00:00"/>
    <n v="2026"/>
    <s v="Aug"/>
    <s v="Q3"/>
    <x v="1"/>
    <s v="Austria"/>
    <s v="Corporate"/>
    <s v="Business"/>
    <s v="Cycling"/>
    <s v="Trail Bike Light"/>
    <n v="6"/>
    <n v="50.94"/>
    <n v="0.1"/>
    <n v="22.76"/>
    <n v="275.07600000000002"/>
    <n v="136.56"/>
    <n v="138.51600000000002"/>
    <n v="0.50355538105832576"/>
  </r>
  <r>
    <n v="3162"/>
    <d v="2026-08-14T00:00:00"/>
    <n v="2026"/>
    <s v="Aug"/>
    <s v="Q3"/>
    <x v="1"/>
    <s v="Czechia"/>
    <s v="Online Store"/>
    <s v="New"/>
    <s v="Hiking"/>
    <s v="Trail Boots"/>
    <n v="1"/>
    <n v="144.96"/>
    <n v="0.05"/>
    <n v="77.959999999999994"/>
    <n v="137.71199999999999"/>
    <n v="77.959999999999994"/>
    <n v="59.751999999999995"/>
    <n v="0.43389101893807364"/>
  </r>
  <r>
    <n v="3200"/>
    <d v="2026-08-14T00:00:00"/>
    <n v="2026"/>
    <s v="Aug"/>
    <s v="Q3"/>
    <x v="3"/>
    <s v="United Kingdom"/>
    <s v="Retail Partners"/>
    <s v="New"/>
    <s v="Hiking"/>
    <s v="Summit Backpack 45L"/>
    <n v="1"/>
    <n v="152.97"/>
    <n v="0"/>
    <n v="79.66"/>
    <n v="152.97"/>
    <n v="79.66"/>
    <n v="73.31"/>
    <n v="0.47924429626724196"/>
  </r>
  <r>
    <n v="3521"/>
    <d v="2026-08-14T00:00:00"/>
    <n v="2026"/>
    <s v="Aug"/>
    <s v="Q3"/>
    <x v="2"/>
    <s v="Norway"/>
    <s v="Online Store"/>
    <s v="Business"/>
    <s v="Travel"/>
    <s v="Packing Cube Set"/>
    <n v="2"/>
    <n v="45.79"/>
    <n v="0"/>
    <n v="18.23"/>
    <n v="91.58"/>
    <n v="36.46"/>
    <n v="55.12"/>
    <n v="0.60187813933173184"/>
  </r>
  <r>
    <n v="4447"/>
    <d v="2026-08-14T00:00:00"/>
    <n v="2026"/>
    <s v="Aug"/>
    <s v="Q3"/>
    <x v="1"/>
    <s v="Austria"/>
    <s v="Online Store"/>
    <s v="New"/>
    <s v="Travel"/>
    <s v="Travel Backpack 35L"/>
    <n v="1"/>
    <n v="161.31"/>
    <n v="0"/>
    <n v="87.81"/>
    <n v="161.31"/>
    <n v="87.81"/>
    <n v="73.5"/>
    <n v="0.45564441138181139"/>
  </r>
  <r>
    <n v="421"/>
    <d v="2026-08-15T00:00:00"/>
    <n v="2026"/>
    <s v="Aug"/>
    <s v="Q3"/>
    <x v="3"/>
    <s v="Netherlands"/>
    <s v="Online Store"/>
    <s v="New"/>
    <s v="Fitness"/>
    <s v="Recovery Roller"/>
    <n v="2"/>
    <n v="35.97"/>
    <n v="0.05"/>
    <n v="14.28"/>
    <n v="68.342999999999989"/>
    <n v="28.56"/>
    <n v="39.782999999999987"/>
    <n v="0.58210789693165343"/>
  </r>
  <r>
    <n v="962"/>
    <d v="2026-08-15T00:00:00"/>
    <n v="2026"/>
    <s v="Aug"/>
    <s v="Q3"/>
    <x v="0"/>
    <s v="Spain"/>
    <s v="Retail Partners"/>
    <s v="New"/>
    <s v="Fitness"/>
    <s v="Resistance Band Set"/>
    <n v="2"/>
    <n v="39.729999999999997"/>
    <n v="0"/>
    <n v="14.95"/>
    <n v="79.459999999999994"/>
    <n v="29.9"/>
    <n v="49.559999999999995"/>
    <n v="0.62371004278882458"/>
  </r>
  <r>
    <n v="1386"/>
    <d v="2026-08-15T00:00:00"/>
    <n v="2026"/>
    <s v="Aug"/>
    <s v="Q3"/>
    <x v="1"/>
    <s v="Germany"/>
    <s v="Online Store"/>
    <s v="Business"/>
    <s v="Travel"/>
    <s v="Insulated Bottle"/>
    <n v="2"/>
    <n v="36.049999999999997"/>
    <n v="0"/>
    <n v="13.8"/>
    <n v="72.099999999999994"/>
    <n v="27.6"/>
    <n v="44.499999999999993"/>
    <n v="0.61719833564493753"/>
  </r>
  <r>
    <n v="3083"/>
    <d v="2026-08-15T00:00:00"/>
    <n v="2026"/>
    <s v="Aug"/>
    <s v="Q3"/>
    <x v="3"/>
    <s v="Netherlands"/>
    <s v="Online Store"/>
    <s v="New"/>
    <s v="Camping"/>
    <s v="Trail Tent 2P"/>
    <n v="1"/>
    <n v="194.36"/>
    <n v="0"/>
    <n v="106.01"/>
    <n v="194.36"/>
    <n v="106.01"/>
    <n v="88.350000000000009"/>
    <n v="0.45456884132537562"/>
  </r>
  <r>
    <n v="3174"/>
    <d v="2026-08-15T00:00:00"/>
    <n v="2026"/>
    <s v="Aug"/>
    <s v="Q3"/>
    <x v="3"/>
    <s v="Belgium"/>
    <s v="Retail Partners"/>
    <s v="Returning"/>
    <s v="Camping"/>
    <s v="Trail Tent 2P"/>
    <n v="1"/>
    <n v="192.67"/>
    <n v="0.05"/>
    <n v="103.37"/>
    <n v="183.03649999999999"/>
    <n v="103.37"/>
    <n v="79.666499999999985"/>
    <n v="0.43524925356417976"/>
  </r>
  <r>
    <n v="4045"/>
    <d v="2026-08-15T00:00:00"/>
    <n v="2026"/>
    <s v="Aug"/>
    <s v="Q3"/>
    <x v="2"/>
    <s v="Norway"/>
    <s v="Online Store"/>
    <s v="New"/>
    <s v="Hiking"/>
    <s v="Hiking Daypack 20L"/>
    <n v="3"/>
    <n v="92.12"/>
    <n v="0.1"/>
    <n v="44.1"/>
    <n v="248.72400000000002"/>
    <n v="132.30000000000001"/>
    <n v="116.42400000000001"/>
    <n v="0.46808510638297873"/>
  </r>
  <r>
    <n v="4850"/>
    <d v="2026-08-15T00:00:00"/>
    <n v="2026"/>
    <s v="Aug"/>
    <s v="Q3"/>
    <x v="1"/>
    <s v="Czechia"/>
    <s v="Retail Partners"/>
    <s v="Business"/>
    <s v="Camping"/>
    <s v="Trail Tent 2P"/>
    <n v="1"/>
    <n v="192.82"/>
    <n v="0"/>
    <n v="104.98"/>
    <n v="192.82"/>
    <n v="104.98"/>
    <n v="87.839999999999989"/>
    <n v="0.45555440307022088"/>
  </r>
  <r>
    <n v="71"/>
    <d v="2026-08-16T00:00:00"/>
    <n v="2026"/>
    <s v="Aug"/>
    <s v="Q3"/>
    <x v="2"/>
    <s v="Norway"/>
    <s v="Online Store"/>
    <s v="New"/>
    <s v="Cycling"/>
    <s v="Commuter Helmet"/>
    <n v="3"/>
    <n v="80.099999999999994"/>
    <n v="0"/>
    <n v="42.41"/>
    <n v="240.29999999999998"/>
    <n v="127.22999999999999"/>
    <n v="113.07"/>
    <n v="0.47053682896379528"/>
  </r>
  <r>
    <n v="627"/>
    <d v="2026-08-16T00:00:00"/>
    <n v="2026"/>
    <s v="Aug"/>
    <s v="Q3"/>
    <x v="3"/>
    <s v="Netherlands"/>
    <s v="Marketplace"/>
    <s v="New"/>
    <s v="Cycling"/>
    <s v="Commuter Helmet"/>
    <n v="6"/>
    <n v="83.26"/>
    <n v="0"/>
    <n v="43.8"/>
    <n v="499.56000000000006"/>
    <n v="262.79999999999995"/>
    <n v="236.7600000000001"/>
    <n v="0.47393706461686297"/>
  </r>
  <r>
    <n v="959"/>
    <d v="2026-08-16T00:00:00"/>
    <n v="2026"/>
    <s v="Aug"/>
    <s v="Q3"/>
    <x v="1"/>
    <s v="Czechia"/>
    <s v="Retail Partners"/>
    <s v="Returning"/>
    <s v="Fitness"/>
    <s v="Resistance Band Set"/>
    <n v="4"/>
    <n v="40.46"/>
    <n v="0"/>
    <n v="15.12"/>
    <n v="161.84"/>
    <n v="60.48"/>
    <n v="101.36000000000001"/>
    <n v="0.62629757785467133"/>
  </r>
  <r>
    <n v="967"/>
    <d v="2026-08-16T00:00:00"/>
    <n v="2026"/>
    <s v="Aug"/>
    <s v="Q3"/>
    <x v="2"/>
    <s v="Norway"/>
    <s v="Corporate"/>
    <s v="Returning"/>
    <s v="Cycling"/>
    <s v="Commuter Helmet"/>
    <n v="5"/>
    <n v="81.55"/>
    <n v="0.2"/>
    <n v="42.09"/>
    <n v="326.20000000000005"/>
    <n v="210.45000000000002"/>
    <n v="115.75000000000003"/>
    <n v="0.3548436541998774"/>
  </r>
  <r>
    <n v="1267"/>
    <d v="2026-08-16T00:00:00"/>
    <n v="2026"/>
    <s v="Aug"/>
    <s v="Q3"/>
    <x v="1"/>
    <s v="Germany"/>
    <s v="Retail Partners"/>
    <s v="New"/>
    <s v="Camping"/>
    <s v="Portable Camp Stove"/>
    <n v="2"/>
    <n v="83.56"/>
    <n v="0"/>
    <n v="39.119999999999997"/>
    <n v="167.12"/>
    <n v="78.239999999999995"/>
    <n v="88.88000000000001"/>
    <n v="0.53183341311632359"/>
  </r>
  <r>
    <n v="1394"/>
    <d v="2026-08-16T00:00:00"/>
    <n v="2026"/>
    <s v="Aug"/>
    <s v="Q3"/>
    <x v="2"/>
    <s v="Finland"/>
    <s v="Online Store"/>
    <s v="Returning"/>
    <s v="Camping"/>
    <s v="Compact Sleeping Bag"/>
    <n v="3"/>
    <n v="125.75"/>
    <n v="0"/>
    <n v="62.05"/>
    <n v="377.25"/>
    <n v="186.14999999999998"/>
    <n v="191.10000000000002"/>
    <n v="0.50656063618290259"/>
  </r>
  <r>
    <n v="1652"/>
    <d v="2026-08-16T00:00:00"/>
    <n v="2026"/>
    <s v="Aug"/>
    <s v="Q3"/>
    <x v="0"/>
    <s v="Spain"/>
    <s v="Online Store"/>
    <s v="Returning"/>
    <s v="Travel"/>
    <s v="Insulated Bottle"/>
    <n v="1"/>
    <n v="35.619999999999997"/>
    <n v="0.1"/>
    <n v="13.55"/>
    <n v="32.058"/>
    <n v="13.55"/>
    <n v="18.507999999999999"/>
    <n v="0.57732859192713204"/>
  </r>
  <r>
    <n v="2126"/>
    <d v="2026-08-16T00:00:00"/>
    <n v="2026"/>
    <s v="Aug"/>
    <s v="Q3"/>
    <x v="1"/>
    <s v="Poland"/>
    <s v="Online Store"/>
    <s v="Business"/>
    <s v="Cycling"/>
    <s v="Cycling Pack 12L"/>
    <n v="2"/>
    <n v="104.02"/>
    <n v="0"/>
    <n v="50.26"/>
    <n v="208.04"/>
    <n v="100.52"/>
    <n v="107.52"/>
    <n v="0.51682368775235532"/>
  </r>
  <r>
    <n v="2282"/>
    <d v="2026-08-16T00:00:00"/>
    <n v="2026"/>
    <s v="Aug"/>
    <s v="Q3"/>
    <x v="1"/>
    <s v="Austria"/>
    <s v="Corporate"/>
    <s v="Business"/>
    <s v="Hiking"/>
    <s v="Hiking Daypack 20L"/>
    <n v="8"/>
    <n v="92.71"/>
    <n v="0.1"/>
    <n v="44.83"/>
    <n v="667.51199999999994"/>
    <n v="358.64"/>
    <n v="308.87199999999996"/>
    <n v="0.46272126943036229"/>
  </r>
  <r>
    <n v="2426"/>
    <d v="2026-08-16T00:00:00"/>
    <n v="2026"/>
    <s v="Aug"/>
    <s v="Q3"/>
    <x v="1"/>
    <s v="Germany"/>
    <s v="Online Store"/>
    <s v="New"/>
    <s v="Hiking"/>
    <s v="Hiking Daypack 20L"/>
    <n v="1"/>
    <n v="90.58"/>
    <n v="0"/>
    <n v="44.53"/>
    <n v="90.58"/>
    <n v="44.53"/>
    <n v="46.05"/>
    <n v="0.50839037315080593"/>
  </r>
  <r>
    <n v="2534"/>
    <d v="2026-08-16T00:00:00"/>
    <n v="2026"/>
    <s v="Aug"/>
    <s v="Q3"/>
    <x v="1"/>
    <s v="Poland"/>
    <s v="Online Store"/>
    <s v="New"/>
    <s v="Camping"/>
    <s v="Compact Sleeping Bag"/>
    <n v="1"/>
    <n v="120.22"/>
    <n v="0"/>
    <n v="62.31"/>
    <n v="120.22"/>
    <n v="62.31"/>
    <n v="57.91"/>
    <n v="0.48170021627017134"/>
  </r>
  <r>
    <n v="2948"/>
    <d v="2026-08-16T00:00:00"/>
    <n v="2026"/>
    <s v="Aug"/>
    <s v="Q3"/>
    <x v="2"/>
    <s v="Sweden"/>
    <s v="Retail Partners"/>
    <s v="New"/>
    <s v="Travel"/>
    <s v="Insulated Bottle"/>
    <n v="3"/>
    <n v="36.35"/>
    <n v="0"/>
    <n v="13.42"/>
    <n v="109.05000000000001"/>
    <n v="40.26"/>
    <n v="68.79000000000002"/>
    <n v="0.63081155433287495"/>
  </r>
  <r>
    <n v="3141"/>
    <d v="2026-08-16T00:00:00"/>
    <n v="2026"/>
    <s v="Aug"/>
    <s v="Q3"/>
    <x v="1"/>
    <s v="Germany"/>
    <s v="Marketplace"/>
    <s v="Returning"/>
    <s v="Camping"/>
    <s v="Trail Tent 2P"/>
    <n v="2"/>
    <n v="195.28"/>
    <n v="0"/>
    <n v="102.24"/>
    <n v="390.56"/>
    <n v="204.48"/>
    <n v="186.08"/>
    <n v="0.4764440802949611"/>
  </r>
  <r>
    <n v="3935"/>
    <d v="2026-08-16T00:00:00"/>
    <n v="2026"/>
    <s v="Aug"/>
    <s v="Q3"/>
    <x v="2"/>
    <s v="Norway"/>
    <s v="Marketplace"/>
    <s v="Returning"/>
    <s v="Travel"/>
    <s v="Packing Cube Set"/>
    <n v="4"/>
    <n v="46.05"/>
    <n v="0"/>
    <n v="18.75"/>
    <n v="184.2"/>
    <n v="75"/>
    <n v="109.19999999999999"/>
    <n v="0.5928338762214983"/>
  </r>
  <r>
    <n v="4636"/>
    <d v="2026-08-16T00:00:00"/>
    <n v="2026"/>
    <s v="Aug"/>
    <s v="Q3"/>
    <x v="0"/>
    <s v="Spain"/>
    <s v="Retail Partners"/>
    <s v="Returning"/>
    <s v="Camping"/>
    <s v="Portable Camp Stove"/>
    <n v="1"/>
    <n v="81.040000000000006"/>
    <n v="0.1"/>
    <n v="39.29"/>
    <n v="72.936000000000007"/>
    <n v="39.29"/>
    <n v="33.646000000000008"/>
    <n v="0.46130854447735009"/>
  </r>
  <r>
    <n v="4895"/>
    <d v="2026-08-16T00:00:00"/>
    <n v="2026"/>
    <s v="Aug"/>
    <s v="Q3"/>
    <x v="0"/>
    <s v="Italy"/>
    <s v="Retail Partners"/>
    <s v="Business"/>
    <s v="Camping"/>
    <s v="Trail Tent 2P"/>
    <n v="1"/>
    <n v="191.12"/>
    <n v="0.05"/>
    <n v="106.14"/>
    <n v="181.56399999999999"/>
    <n v="106.14"/>
    <n v="75.423999999999992"/>
    <n v="0.41541274702033443"/>
  </r>
  <r>
    <n v="5029"/>
    <d v="2026-08-16T00:00:00"/>
    <n v="2026"/>
    <s v="Aug"/>
    <s v="Q3"/>
    <x v="0"/>
    <s v="Italy"/>
    <s v="Online Store"/>
    <s v="New"/>
    <s v="Hiking"/>
    <s v="Summit Backpack 45L"/>
    <n v="1"/>
    <n v="156.19"/>
    <n v="0"/>
    <n v="79.239999999999995"/>
    <n v="156.19"/>
    <n v="79.239999999999995"/>
    <n v="76.95"/>
    <n v="0.49266918496702738"/>
  </r>
  <r>
    <n v="1965"/>
    <d v="2026-08-17T00:00:00"/>
    <n v="2026"/>
    <s v="Aug"/>
    <s v="Q3"/>
    <x v="1"/>
    <s v="Switzerland"/>
    <s v="Online Store"/>
    <s v="Returning"/>
    <s v="Travel"/>
    <s v="Insulated Bottle"/>
    <n v="4"/>
    <n v="36.93"/>
    <n v="0"/>
    <n v="13.36"/>
    <n v="147.72"/>
    <n v="53.44"/>
    <n v="94.28"/>
    <n v="0.63823449769834828"/>
  </r>
  <r>
    <n v="3647"/>
    <d v="2026-08-17T00:00:00"/>
    <n v="2026"/>
    <s v="Aug"/>
    <s v="Q3"/>
    <x v="1"/>
    <s v="Germany"/>
    <s v="Retail Partners"/>
    <s v="Returning"/>
    <s v="Cycling"/>
    <s v="Cycling Pack 12L"/>
    <n v="3"/>
    <n v="104.96"/>
    <n v="0.05"/>
    <n v="51.66"/>
    <n v="299.13599999999997"/>
    <n v="154.97999999999999"/>
    <n v="144.15599999999998"/>
    <n v="0.48190789473684209"/>
  </r>
  <r>
    <n v="3918"/>
    <d v="2026-08-17T00:00:00"/>
    <n v="2026"/>
    <s v="Aug"/>
    <s v="Q3"/>
    <x v="1"/>
    <s v="Czechia"/>
    <s v="Marketplace"/>
    <s v="New"/>
    <s v="Travel"/>
    <s v="Travel Backpack 35L"/>
    <n v="3"/>
    <n v="168.51"/>
    <n v="0"/>
    <n v="85.34"/>
    <n v="505.53"/>
    <n v="256.02"/>
    <n v="249.51"/>
    <n v="0.49356121298439265"/>
  </r>
  <r>
    <n v="4256"/>
    <d v="2026-08-17T00:00:00"/>
    <n v="2026"/>
    <s v="Aug"/>
    <s v="Q3"/>
    <x v="1"/>
    <s v="Germany"/>
    <s v="Retail Partners"/>
    <s v="New"/>
    <s v="Travel"/>
    <s v="Packing Cube Set"/>
    <n v="1"/>
    <n v="46.44"/>
    <n v="0.05"/>
    <n v="18.59"/>
    <n v="44.117999999999995"/>
    <n v="18.59"/>
    <n v="25.527999999999995"/>
    <n v="0.57863003762636556"/>
  </r>
  <r>
    <n v="5087"/>
    <d v="2026-08-17T00:00:00"/>
    <n v="2026"/>
    <s v="Aug"/>
    <s v="Q3"/>
    <x v="0"/>
    <s v="Spain"/>
    <s v="Online Store"/>
    <s v="New"/>
    <s v="Hiking"/>
    <s v="Trekking Poles"/>
    <n v="1"/>
    <n v="69.900000000000006"/>
    <n v="0.1"/>
    <n v="31.43"/>
    <n v="62.910000000000004"/>
    <n v="31.43"/>
    <n v="31.480000000000004"/>
    <n v="0.50039739310125575"/>
  </r>
  <r>
    <n v="1921"/>
    <d v="2026-08-18T00:00:00"/>
    <n v="2026"/>
    <s v="Aug"/>
    <s v="Q3"/>
    <x v="3"/>
    <s v="France"/>
    <s v="Online Store"/>
    <s v="New"/>
    <s v="Cycling"/>
    <s v="Compact Repair Kit"/>
    <n v="2"/>
    <n v="39.83"/>
    <n v="0"/>
    <n v="17.18"/>
    <n v="79.66"/>
    <n v="34.36"/>
    <n v="45.3"/>
    <n v="0.56866683404468987"/>
  </r>
  <r>
    <n v="1966"/>
    <d v="2026-08-18T00:00:00"/>
    <n v="2026"/>
    <s v="Aug"/>
    <s v="Q3"/>
    <x v="0"/>
    <s v="Portugal"/>
    <s v="Online Store"/>
    <s v="New"/>
    <s v="Travel"/>
    <s v="Insulated Bottle"/>
    <n v="2"/>
    <n v="36.020000000000003"/>
    <n v="0"/>
    <n v="13.87"/>
    <n v="72.040000000000006"/>
    <n v="27.74"/>
    <n v="44.300000000000011"/>
    <n v="0.61493614658523055"/>
  </r>
  <r>
    <n v="2431"/>
    <d v="2026-08-18T00:00:00"/>
    <n v="2026"/>
    <s v="Aug"/>
    <s v="Q3"/>
    <x v="0"/>
    <s v="Italy"/>
    <s v="Marketplace"/>
    <s v="Business"/>
    <s v="Fitness"/>
    <s v="Weighted Vest"/>
    <n v="3"/>
    <n v="125.31"/>
    <n v="0"/>
    <n v="67.64"/>
    <n v="375.93"/>
    <n v="202.92000000000002"/>
    <n v="173.01"/>
    <n v="0.46021865772883247"/>
  </r>
  <r>
    <n v="3676"/>
    <d v="2026-08-18T00:00:00"/>
    <n v="2026"/>
    <s v="Aug"/>
    <s v="Q3"/>
    <x v="1"/>
    <s v="Germany"/>
    <s v="Online Store"/>
    <s v="Returning"/>
    <s v="Hiking"/>
    <s v="Hiking Daypack 20L"/>
    <n v="3"/>
    <n v="92.5"/>
    <n v="0.1"/>
    <n v="46.38"/>
    <n v="249.75"/>
    <n v="139.14000000000001"/>
    <n v="110.60999999999999"/>
    <n v="0.4428828828828828"/>
  </r>
  <r>
    <n v="3972"/>
    <d v="2026-08-18T00:00:00"/>
    <n v="2026"/>
    <s v="Aug"/>
    <s v="Q3"/>
    <x v="1"/>
    <s v="Czechia"/>
    <s v="Corporate"/>
    <s v="Business"/>
    <s v="Cycling"/>
    <s v="Cycling Pack 12L"/>
    <n v="5"/>
    <n v="100.48"/>
    <n v="0.1"/>
    <n v="49.67"/>
    <n v="452.16"/>
    <n v="248.35000000000002"/>
    <n v="203.81"/>
    <n v="0.45074752300070769"/>
  </r>
  <r>
    <n v="4056"/>
    <d v="2026-08-18T00:00:00"/>
    <n v="2026"/>
    <s v="Aug"/>
    <s v="Q3"/>
    <x v="0"/>
    <s v="Italy"/>
    <s v="Marketplace"/>
    <s v="New"/>
    <s v="Camping"/>
    <s v="Portable Camp Stove"/>
    <n v="2"/>
    <n v="79.78"/>
    <n v="0"/>
    <n v="38.770000000000003"/>
    <n v="159.56"/>
    <n v="77.540000000000006"/>
    <n v="82.02"/>
    <n v="0.51403860616695907"/>
  </r>
  <r>
    <n v="4471"/>
    <d v="2026-08-18T00:00:00"/>
    <n v="2026"/>
    <s v="Aug"/>
    <s v="Q3"/>
    <x v="2"/>
    <s v="Finland"/>
    <s v="Corporate"/>
    <s v="Business"/>
    <s v="Hiking"/>
    <s v="Trail Boots"/>
    <n v="4"/>
    <n v="144.44"/>
    <n v="0.1"/>
    <n v="77.66"/>
    <n v="519.98400000000004"/>
    <n v="310.64"/>
    <n v="209.34400000000005"/>
    <n v="0.4025970029847073"/>
  </r>
  <r>
    <n v="1054"/>
    <d v="2026-08-19T00:00:00"/>
    <n v="2026"/>
    <s v="Aug"/>
    <s v="Q3"/>
    <x v="1"/>
    <s v="Czechia"/>
    <s v="Online Store"/>
    <s v="Returning"/>
    <s v="Hiking"/>
    <s v="Summit Backpack 45L"/>
    <n v="3"/>
    <n v="157.41999999999999"/>
    <n v="0"/>
    <n v="77.989999999999995"/>
    <n v="472.26"/>
    <n v="233.96999999999997"/>
    <n v="238.29000000000002"/>
    <n v="0.5045737517469191"/>
  </r>
  <r>
    <n v="1854"/>
    <d v="2026-08-19T00:00:00"/>
    <n v="2026"/>
    <s v="Aug"/>
    <s v="Q3"/>
    <x v="1"/>
    <s v="Poland"/>
    <s v="Marketplace"/>
    <s v="Business"/>
    <s v="Hiking"/>
    <s v="Hiking Daypack 20L"/>
    <n v="1"/>
    <n v="90.37"/>
    <n v="0.05"/>
    <n v="45.89"/>
    <n v="85.851500000000001"/>
    <n v="45.89"/>
    <n v="39.961500000000001"/>
    <n v="0.46547235633623174"/>
  </r>
  <r>
    <n v="2140"/>
    <d v="2026-08-19T00:00:00"/>
    <n v="2026"/>
    <s v="Aug"/>
    <s v="Q3"/>
    <x v="1"/>
    <s v="Austria"/>
    <s v="Corporate"/>
    <s v="Business"/>
    <s v="Cycling"/>
    <s v="Cycling Pack 12L"/>
    <n v="15"/>
    <n v="104.79"/>
    <n v="0.15"/>
    <n v="49.67"/>
    <n v="1336.0725"/>
    <n v="745.05000000000007"/>
    <n v="591.02249999999992"/>
    <n v="0.44235810556687599"/>
  </r>
  <r>
    <n v="2328"/>
    <d v="2026-08-19T00:00:00"/>
    <n v="2026"/>
    <s v="Aug"/>
    <s v="Q3"/>
    <x v="2"/>
    <s v="Sweden"/>
    <s v="Online Store"/>
    <s v="Returning"/>
    <s v="Travel"/>
    <s v="Carry-On Duffel"/>
    <n v="1"/>
    <n v="130.94"/>
    <n v="0"/>
    <n v="66.06"/>
    <n v="130.94"/>
    <n v="66.06"/>
    <n v="64.88"/>
    <n v="0.49549411944402011"/>
  </r>
  <r>
    <n v="4215"/>
    <d v="2026-08-19T00:00:00"/>
    <n v="2026"/>
    <s v="Aug"/>
    <s v="Q3"/>
    <x v="1"/>
    <s v="Austria"/>
    <s v="Online Store"/>
    <s v="Returning"/>
    <s v="Cycling"/>
    <s v="Compact Repair Kit"/>
    <n v="1"/>
    <n v="40.42"/>
    <n v="0.05"/>
    <n v="16.62"/>
    <n v="38.399000000000001"/>
    <n v="16.62"/>
    <n v="21.779"/>
    <n v="0.5671762285476184"/>
  </r>
  <r>
    <n v="4563"/>
    <d v="2026-08-19T00:00:00"/>
    <n v="2026"/>
    <s v="Aug"/>
    <s v="Q3"/>
    <x v="1"/>
    <s v="Switzerland"/>
    <s v="Marketplace"/>
    <s v="Returning"/>
    <s v="Camping"/>
    <s v="Alpine Tent 4P"/>
    <n v="1"/>
    <n v="338.45"/>
    <n v="0.15"/>
    <n v="197.2"/>
    <n v="287.6825"/>
    <n v="197.2"/>
    <n v="90.482500000000016"/>
    <n v="0.31452208598020392"/>
  </r>
  <r>
    <n v="4775"/>
    <d v="2026-08-19T00:00:00"/>
    <n v="2026"/>
    <s v="Aug"/>
    <s v="Q3"/>
    <x v="2"/>
    <s v="Finland"/>
    <s v="Marketplace"/>
    <s v="Returning"/>
    <s v="Cycling"/>
    <s v="Cycling Pack 12L"/>
    <n v="1"/>
    <n v="103.92"/>
    <n v="0.05"/>
    <n v="50.71"/>
    <n v="98.724000000000004"/>
    <n v="50.71"/>
    <n v="48.014000000000003"/>
    <n v="0.48634577205137558"/>
  </r>
  <r>
    <n v="247"/>
    <d v="2026-08-20T00:00:00"/>
    <n v="2026"/>
    <s v="Aug"/>
    <s v="Q3"/>
    <x v="0"/>
    <s v="Portugal"/>
    <s v="Online Store"/>
    <s v="New"/>
    <s v="Cycling"/>
    <s v="Trail Bike Light"/>
    <n v="6"/>
    <n v="51.67"/>
    <n v="0.1"/>
    <n v="23.1"/>
    <n v="279.01799999999997"/>
    <n v="138.60000000000002"/>
    <n v="140.41799999999995"/>
    <n v="0.50325785433197845"/>
  </r>
  <r>
    <n v="827"/>
    <d v="2026-08-20T00:00:00"/>
    <n v="2026"/>
    <s v="Aug"/>
    <s v="Q3"/>
    <x v="1"/>
    <s v="Germany"/>
    <s v="Corporate"/>
    <s v="Returning"/>
    <s v="Travel"/>
    <s v="Travel Backpack 35L"/>
    <n v="4"/>
    <n v="166.02"/>
    <n v="0.1"/>
    <n v="87.99"/>
    <n v="597.67200000000003"/>
    <n v="351.96"/>
    <n v="245.71200000000005"/>
    <n v="0.4111151266915633"/>
  </r>
  <r>
    <n v="1156"/>
    <d v="2026-08-20T00:00:00"/>
    <n v="2026"/>
    <s v="Aug"/>
    <s v="Q3"/>
    <x v="2"/>
    <s v="Denmark"/>
    <s v="Retail Partners"/>
    <s v="New"/>
    <s v="Cycling"/>
    <s v="Trail Bike Light"/>
    <n v="2"/>
    <n v="50.59"/>
    <n v="0.1"/>
    <n v="22.68"/>
    <n v="91.062000000000012"/>
    <n v="45.36"/>
    <n v="45.702000000000012"/>
    <n v="0.5018778414706464"/>
  </r>
  <r>
    <n v="1543"/>
    <d v="2026-08-20T00:00:00"/>
    <n v="2026"/>
    <s v="Aug"/>
    <s v="Q3"/>
    <x v="3"/>
    <s v="Netherlands"/>
    <s v="Retail Partners"/>
    <s v="Returning"/>
    <s v="Hiking"/>
    <s v="Summit Backpack 45L"/>
    <n v="1"/>
    <n v="155.83000000000001"/>
    <n v="0"/>
    <n v="77.260000000000005"/>
    <n v="155.83000000000001"/>
    <n v="77.260000000000005"/>
    <n v="78.570000000000007"/>
    <n v="0.50420329846627732"/>
  </r>
  <r>
    <n v="2613"/>
    <d v="2026-08-20T00:00:00"/>
    <n v="2026"/>
    <s v="Aug"/>
    <s v="Q3"/>
    <x v="3"/>
    <s v="Belgium"/>
    <s v="Online Store"/>
    <s v="New"/>
    <s v="Fitness"/>
    <s v="Recovery Roller"/>
    <n v="1"/>
    <n v="36.380000000000003"/>
    <n v="0.05"/>
    <n v="14.2"/>
    <n v="34.561"/>
    <n v="14.2"/>
    <n v="20.361000000000001"/>
    <n v="0.58913225890454557"/>
  </r>
  <r>
    <n v="3002"/>
    <d v="2026-08-20T00:00:00"/>
    <n v="2026"/>
    <s v="Aug"/>
    <s v="Q3"/>
    <x v="1"/>
    <s v="Germany"/>
    <s v="Retail Partners"/>
    <s v="New"/>
    <s v="Camping"/>
    <s v="Compact Sleeping Bag"/>
    <n v="2"/>
    <n v="124.09"/>
    <n v="0"/>
    <n v="60.39"/>
    <n v="248.18"/>
    <n v="120.78"/>
    <n v="127.4"/>
    <n v="0.513337094044645"/>
  </r>
  <r>
    <n v="3103"/>
    <d v="2026-08-20T00:00:00"/>
    <n v="2026"/>
    <s v="Aug"/>
    <s v="Q3"/>
    <x v="3"/>
    <s v="United Kingdom"/>
    <s v="Online Store"/>
    <s v="New"/>
    <s v="Hiking"/>
    <s v="Trail Boots"/>
    <n v="1"/>
    <n v="141.97999999999999"/>
    <n v="0.05"/>
    <n v="79.510000000000005"/>
    <n v="134.88099999999997"/>
    <n v="79.510000000000005"/>
    <n v="55.370999999999967"/>
    <n v="0.41051741905828082"/>
  </r>
  <r>
    <n v="3234"/>
    <d v="2026-08-20T00:00:00"/>
    <n v="2026"/>
    <s v="Aug"/>
    <s v="Q3"/>
    <x v="3"/>
    <s v="France"/>
    <s v="Retail Partners"/>
    <s v="New"/>
    <s v="Camping"/>
    <s v="Compact Sleeping Bag"/>
    <n v="5"/>
    <n v="121.93"/>
    <n v="0.15"/>
    <n v="62.28"/>
    <n v="518.2025000000001"/>
    <n v="311.39999999999998"/>
    <n v="206.80250000000012"/>
    <n v="0.39907661580173792"/>
  </r>
  <r>
    <n v="3281"/>
    <d v="2026-08-20T00:00:00"/>
    <n v="2026"/>
    <s v="Aug"/>
    <s v="Q3"/>
    <x v="3"/>
    <s v="Belgium"/>
    <s v="Online Store"/>
    <s v="New"/>
    <s v="Travel"/>
    <s v="Insulated Bottle"/>
    <n v="1"/>
    <n v="35.58"/>
    <n v="0.15"/>
    <n v="13.94"/>
    <n v="30.242999999999999"/>
    <n v="13.94"/>
    <n v="16.302999999999997"/>
    <n v="0.53906689151208542"/>
  </r>
  <r>
    <n v="3870"/>
    <d v="2026-08-20T00:00:00"/>
    <n v="2026"/>
    <s v="Aug"/>
    <s v="Q3"/>
    <x v="2"/>
    <s v="Denmark"/>
    <s v="Marketplace"/>
    <s v="Returning"/>
    <s v="Hiking"/>
    <s v="Summit Backpack 45L"/>
    <n v="1"/>
    <n v="157.84"/>
    <n v="0"/>
    <n v="77.87"/>
    <n v="157.84"/>
    <n v="77.87"/>
    <n v="79.97"/>
    <n v="0.50665230613279266"/>
  </r>
  <r>
    <n v="3938"/>
    <d v="2026-08-20T00:00:00"/>
    <n v="2026"/>
    <s v="Aug"/>
    <s v="Q3"/>
    <x v="1"/>
    <s v="Germany"/>
    <s v="Online Store"/>
    <s v="New"/>
    <s v="Camping"/>
    <s v="Alpine Tent 4P"/>
    <n v="1"/>
    <n v="336.35"/>
    <n v="0"/>
    <n v="195.07"/>
    <n v="336.35"/>
    <n v="195.07"/>
    <n v="141.28000000000003"/>
    <n v="0.42003865021554931"/>
  </r>
  <r>
    <n v="4237"/>
    <d v="2026-08-20T00:00:00"/>
    <n v="2026"/>
    <s v="Aug"/>
    <s v="Q3"/>
    <x v="3"/>
    <s v="France"/>
    <s v="Corporate"/>
    <s v="Returning"/>
    <s v="Hiking"/>
    <s v="Summit Backpack 45L"/>
    <n v="3"/>
    <n v="153.03"/>
    <n v="0.15"/>
    <n v="78.239999999999995"/>
    <n v="390.22650000000004"/>
    <n v="234.71999999999997"/>
    <n v="155.50650000000007"/>
    <n v="0.39850317700104954"/>
  </r>
  <r>
    <n v="4970"/>
    <d v="2026-08-20T00:00:00"/>
    <n v="2026"/>
    <s v="Aug"/>
    <s v="Q3"/>
    <x v="1"/>
    <s v="Poland"/>
    <s v="Online Store"/>
    <s v="Returning"/>
    <s v="Cycling"/>
    <s v="Cycling Pack 12L"/>
    <n v="2"/>
    <n v="105.01"/>
    <n v="0.15"/>
    <n v="50.56"/>
    <n v="178.517"/>
    <n v="101.12"/>
    <n v="77.396999999999991"/>
    <n v="0.43355534766996978"/>
  </r>
  <r>
    <n v="515"/>
    <d v="2026-08-21T00:00:00"/>
    <n v="2026"/>
    <s v="Aug"/>
    <s v="Q3"/>
    <x v="0"/>
    <s v="Spain"/>
    <s v="Retail Partners"/>
    <s v="Returning"/>
    <s v="Travel"/>
    <s v="Packing Cube Set"/>
    <n v="2"/>
    <n v="45.47"/>
    <n v="0"/>
    <n v="18.27"/>
    <n v="90.94"/>
    <n v="36.54"/>
    <n v="54.4"/>
    <n v="0.5981966131515285"/>
  </r>
  <r>
    <n v="661"/>
    <d v="2026-08-21T00:00:00"/>
    <n v="2026"/>
    <s v="Aug"/>
    <s v="Q3"/>
    <x v="0"/>
    <s v="Italy"/>
    <s v="Retail Partners"/>
    <s v="New"/>
    <s v="Travel"/>
    <s v="Packing Cube Set"/>
    <n v="2"/>
    <n v="47.58"/>
    <n v="0.1"/>
    <n v="18.47"/>
    <n v="85.644000000000005"/>
    <n v="36.94"/>
    <n v="48.704000000000008"/>
    <n v="0.56867965064686377"/>
  </r>
  <r>
    <n v="1443"/>
    <d v="2026-08-21T00:00:00"/>
    <n v="2026"/>
    <s v="Aug"/>
    <s v="Q3"/>
    <x v="3"/>
    <s v="Belgium"/>
    <s v="Online Store"/>
    <s v="New"/>
    <s v="Hiking"/>
    <s v="Summit Backpack 45L"/>
    <n v="5"/>
    <n v="155.65"/>
    <n v="0"/>
    <n v="79.13"/>
    <n v="778.25"/>
    <n v="395.65"/>
    <n v="382.6"/>
    <n v="0.49161580469000965"/>
  </r>
  <r>
    <n v="1446"/>
    <d v="2026-08-21T00:00:00"/>
    <n v="2026"/>
    <s v="Aug"/>
    <s v="Q3"/>
    <x v="3"/>
    <s v="France"/>
    <s v="Retail Partners"/>
    <s v="Returning"/>
    <s v="Camping"/>
    <s v="Trail Tent 2P"/>
    <n v="1"/>
    <n v="195.15"/>
    <n v="0"/>
    <n v="101.99"/>
    <n v="195.15"/>
    <n v="101.99"/>
    <n v="93.160000000000011"/>
    <n v="0.47737637714578535"/>
  </r>
  <r>
    <n v="1524"/>
    <d v="2026-08-21T00:00:00"/>
    <n v="2026"/>
    <s v="Aug"/>
    <s v="Q3"/>
    <x v="1"/>
    <s v="Austria"/>
    <s v="Marketplace"/>
    <s v="New"/>
    <s v="Cycling"/>
    <s v="Commuter Helmet"/>
    <n v="1"/>
    <n v="81.569999999999993"/>
    <n v="0"/>
    <n v="43.79"/>
    <n v="81.569999999999993"/>
    <n v="43.79"/>
    <n v="37.779999999999994"/>
    <n v="0.4631604756650729"/>
  </r>
  <r>
    <n v="1946"/>
    <d v="2026-08-21T00:00:00"/>
    <n v="2026"/>
    <s v="Aug"/>
    <s v="Q3"/>
    <x v="0"/>
    <s v="Italy"/>
    <s v="Retail Partners"/>
    <s v="New"/>
    <s v="Camping"/>
    <s v="Compact Sleeping Bag"/>
    <n v="5"/>
    <n v="125.44"/>
    <n v="0"/>
    <n v="59.58"/>
    <n v="627.20000000000005"/>
    <n v="297.89999999999998"/>
    <n v="329.30000000000007"/>
    <n v="0.52503188775510212"/>
  </r>
  <r>
    <n v="2285"/>
    <d v="2026-08-21T00:00:00"/>
    <n v="2026"/>
    <s v="Aug"/>
    <s v="Q3"/>
    <x v="1"/>
    <s v="Switzerland"/>
    <s v="Online Store"/>
    <s v="Business"/>
    <s v="Hiking"/>
    <s v="Summit Backpack 45L"/>
    <n v="2"/>
    <n v="155.11000000000001"/>
    <n v="0.05"/>
    <n v="80.13"/>
    <n v="294.709"/>
    <n v="160.26"/>
    <n v="134.44900000000001"/>
    <n v="0.45620934548995795"/>
  </r>
  <r>
    <n v="2978"/>
    <d v="2026-08-21T00:00:00"/>
    <n v="2026"/>
    <s v="Aug"/>
    <s v="Q3"/>
    <x v="2"/>
    <s v="Finland"/>
    <s v="Retail Partners"/>
    <s v="New"/>
    <s v="Cycling"/>
    <s v="Commuter Helmet"/>
    <n v="1"/>
    <n v="80.7"/>
    <n v="0"/>
    <n v="41.98"/>
    <n v="80.7"/>
    <n v="41.98"/>
    <n v="38.720000000000006"/>
    <n v="0.47980173482032223"/>
  </r>
  <r>
    <n v="3842"/>
    <d v="2026-08-21T00:00:00"/>
    <n v="2026"/>
    <s v="Aug"/>
    <s v="Q3"/>
    <x v="3"/>
    <s v="United Kingdom"/>
    <s v="Corporate"/>
    <s v="Returning"/>
    <s v="Hiking"/>
    <s v="Summit Backpack 45L"/>
    <n v="10"/>
    <n v="156.72"/>
    <n v="0.15"/>
    <n v="78.12"/>
    <n v="1332.12"/>
    <n v="781.2"/>
    <n v="550.91999999999985"/>
    <n v="0.41356634537429054"/>
  </r>
  <r>
    <n v="4220"/>
    <d v="2026-08-21T00:00:00"/>
    <n v="2026"/>
    <s v="Aug"/>
    <s v="Q3"/>
    <x v="1"/>
    <s v="Poland"/>
    <s v="Corporate"/>
    <s v="Business"/>
    <s v="Travel"/>
    <s v="Travel Backpack 35L"/>
    <n v="5"/>
    <n v="162.76"/>
    <n v="0.15"/>
    <n v="85.32"/>
    <n v="691.7299999999999"/>
    <n v="426.59999999999997"/>
    <n v="265.12999999999994"/>
    <n v="0.38328538591647027"/>
  </r>
  <r>
    <n v="478"/>
    <d v="2026-08-22T00:00:00"/>
    <n v="2026"/>
    <s v="Aug"/>
    <s v="Q3"/>
    <x v="3"/>
    <s v="United Kingdom"/>
    <s v="Retail Partners"/>
    <s v="Business"/>
    <s v="Fitness"/>
    <s v="Resistance Band Set"/>
    <n v="2"/>
    <n v="40.22"/>
    <n v="0"/>
    <n v="14.45"/>
    <n v="80.44"/>
    <n v="28.9"/>
    <n v="51.54"/>
    <n v="0.64072600696171056"/>
  </r>
  <r>
    <n v="491"/>
    <d v="2026-08-22T00:00:00"/>
    <n v="2026"/>
    <s v="Aug"/>
    <s v="Q3"/>
    <x v="0"/>
    <s v="Portugal"/>
    <s v="Marketplace"/>
    <s v="New"/>
    <s v="Travel"/>
    <s v="Packing Cube Set"/>
    <n v="1"/>
    <n v="45.42"/>
    <n v="0.15"/>
    <n v="18.079999999999998"/>
    <n v="38.606999999999999"/>
    <n v="18.079999999999998"/>
    <n v="20.527000000000001"/>
    <n v="0.53169114409304019"/>
  </r>
  <r>
    <n v="862"/>
    <d v="2026-08-22T00:00:00"/>
    <n v="2026"/>
    <s v="Aug"/>
    <s v="Q3"/>
    <x v="0"/>
    <s v="Portugal"/>
    <s v="Online Store"/>
    <s v="Returning"/>
    <s v="Hiking"/>
    <s v="Hiking Daypack 20L"/>
    <n v="1"/>
    <n v="93.55"/>
    <n v="0"/>
    <n v="44.89"/>
    <n v="93.55"/>
    <n v="44.89"/>
    <n v="48.66"/>
    <n v="0.5201496525921967"/>
  </r>
  <r>
    <n v="957"/>
    <d v="2026-08-22T00:00:00"/>
    <n v="2026"/>
    <s v="Aug"/>
    <s v="Q3"/>
    <x v="2"/>
    <s v="Sweden"/>
    <s v="Online Store"/>
    <s v="Returning"/>
    <s v="Hiking"/>
    <s v="Trail Boots"/>
    <n v="2"/>
    <n v="146.85"/>
    <n v="0"/>
    <n v="81.010000000000005"/>
    <n v="293.7"/>
    <n v="162.02000000000001"/>
    <n v="131.67999999999998"/>
    <n v="0.44834865509022809"/>
  </r>
  <r>
    <n v="1728"/>
    <d v="2026-08-22T00:00:00"/>
    <n v="2026"/>
    <s v="Aug"/>
    <s v="Q3"/>
    <x v="0"/>
    <s v="Portugal"/>
    <s v="Corporate"/>
    <s v="Business"/>
    <s v="Cycling"/>
    <s v="Cycling Pack 12L"/>
    <n v="6"/>
    <n v="101.54"/>
    <n v="0.1"/>
    <n v="50"/>
    <n v="548.31600000000003"/>
    <n v="300"/>
    <n v="248.31600000000003"/>
    <n v="0.45287024270676035"/>
  </r>
  <r>
    <n v="2743"/>
    <d v="2026-08-22T00:00:00"/>
    <n v="2026"/>
    <s v="Aug"/>
    <s v="Q3"/>
    <x v="3"/>
    <s v="Netherlands"/>
    <s v="Online Store"/>
    <s v="Business"/>
    <s v="Fitness"/>
    <s v="Weighted Vest"/>
    <n v="1"/>
    <n v="125.14"/>
    <n v="0"/>
    <n v="69.44"/>
    <n v="125.14"/>
    <n v="69.44"/>
    <n v="55.7"/>
    <n v="0.4451014863353045"/>
  </r>
  <r>
    <n v="3098"/>
    <d v="2026-08-22T00:00:00"/>
    <n v="2026"/>
    <s v="Aug"/>
    <s v="Q3"/>
    <x v="1"/>
    <s v="Austria"/>
    <s v="Online Store"/>
    <s v="New"/>
    <s v="Cycling"/>
    <s v="Commuter Helmet"/>
    <n v="2"/>
    <n v="80.239999999999995"/>
    <n v="0.1"/>
    <n v="42.09"/>
    <n v="144.43199999999999"/>
    <n v="84.18"/>
    <n v="60.251999999999981"/>
    <n v="0.41716517115320695"/>
  </r>
  <r>
    <n v="3606"/>
    <d v="2026-08-22T00:00:00"/>
    <n v="2026"/>
    <s v="Aug"/>
    <s v="Q3"/>
    <x v="3"/>
    <s v="Belgium"/>
    <s v="Online Store"/>
    <s v="Business"/>
    <s v="Hiking"/>
    <s v="Trail Boots"/>
    <n v="1"/>
    <n v="147.24"/>
    <n v="0"/>
    <n v="79.11"/>
    <n v="147.24"/>
    <n v="79.11"/>
    <n v="68.13000000000001"/>
    <n v="0.46271393643031788"/>
  </r>
  <r>
    <n v="3815"/>
    <d v="2026-08-22T00:00:00"/>
    <n v="2026"/>
    <s v="Aug"/>
    <s v="Q3"/>
    <x v="2"/>
    <s v="Sweden"/>
    <s v="Online Store"/>
    <s v="Returning"/>
    <s v="Camping"/>
    <s v="Trail Tent 2P"/>
    <n v="2"/>
    <n v="199.53"/>
    <n v="0.05"/>
    <n v="105.87"/>
    <n v="379.10699999999997"/>
    <n v="211.74"/>
    <n v="167.36699999999996"/>
    <n v="0.44147694450379438"/>
  </r>
  <r>
    <n v="3979"/>
    <d v="2026-08-22T00:00:00"/>
    <n v="2026"/>
    <s v="Aug"/>
    <s v="Q3"/>
    <x v="2"/>
    <s v="Denmark"/>
    <s v="Online Store"/>
    <s v="Business"/>
    <s v="Fitness"/>
    <s v="Resistance Band Set"/>
    <n v="1"/>
    <n v="40.19"/>
    <n v="0.05"/>
    <n v="14.73"/>
    <n v="38.180499999999995"/>
    <n v="14.73"/>
    <n v="23.450499999999995"/>
    <n v="0.61420096646193734"/>
  </r>
  <r>
    <n v="4160"/>
    <d v="2026-08-22T00:00:00"/>
    <n v="2026"/>
    <s v="Aug"/>
    <s v="Q3"/>
    <x v="3"/>
    <s v="Netherlands"/>
    <s v="Marketplace"/>
    <s v="Business"/>
    <s v="Fitness"/>
    <s v="Weighted Vest"/>
    <n v="4"/>
    <n v="123.31"/>
    <n v="0"/>
    <n v="69.02"/>
    <n v="493.24"/>
    <n v="276.08"/>
    <n v="217.16000000000003"/>
    <n v="0.44027248398345636"/>
  </r>
  <r>
    <n v="4172"/>
    <d v="2026-08-22T00:00:00"/>
    <n v="2026"/>
    <s v="Aug"/>
    <s v="Q3"/>
    <x v="3"/>
    <s v="United Kingdom"/>
    <s v="Marketplace"/>
    <s v="New"/>
    <s v="Cycling"/>
    <s v="Compact Repair Kit"/>
    <n v="1"/>
    <n v="40.19"/>
    <n v="0.05"/>
    <n v="16.78"/>
    <n v="38.180499999999995"/>
    <n v="16.78"/>
    <n v="21.400499999999994"/>
    <n v="0.56050863660769235"/>
  </r>
  <r>
    <n v="4265"/>
    <d v="2026-08-22T00:00:00"/>
    <n v="2026"/>
    <s v="Aug"/>
    <s v="Q3"/>
    <x v="2"/>
    <s v="Norway"/>
    <s v="Online Store"/>
    <s v="Returning"/>
    <s v="Cycling"/>
    <s v="Compact Repair Kit"/>
    <n v="1"/>
    <n v="40.98"/>
    <n v="0.05"/>
    <n v="16.600000000000001"/>
    <n v="38.930999999999997"/>
    <n v="16.600000000000001"/>
    <n v="22.330999999999996"/>
    <n v="0.57360458246641488"/>
  </r>
  <r>
    <n v="4321"/>
    <d v="2026-08-22T00:00:00"/>
    <n v="2026"/>
    <s v="Aug"/>
    <s v="Q3"/>
    <x v="3"/>
    <s v="France"/>
    <s v="Online Store"/>
    <s v="New"/>
    <s v="Travel"/>
    <s v="Insulated Bottle"/>
    <n v="3"/>
    <n v="35.380000000000003"/>
    <n v="0"/>
    <n v="13.91"/>
    <n v="106.14000000000001"/>
    <n v="41.730000000000004"/>
    <n v="64.410000000000011"/>
    <n v="0.60684002261164505"/>
  </r>
  <r>
    <n v="4975"/>
    <d v="2026-08-22T00:00:00"/>
    <n v="2026"/>
    <s v="Aug"/>
    <s v="Q3"/>
    <x v="2"/>
    <s v="Finland"/>
    <s v="Retail Partners"/>
    <s v="New"/>
    <s v="Travel"/>
    <s v="Carry-On Duffel"/>
    <n v="4"/>
    <n v="134.49"/>
    <n v="0"/>
    <n v="68.17"/>
    <n v="537.96"/>
    <n v="272.68"/>
    <n v="265.28000000000003"/>
    <n v="0.49312216521674473"/>
  </r>
  <r>
    <n v="991"/>
    <d v="2026-08-23T00:00:00"/>
    <n v="2026"/>
    <s v="Aug"/>
    <s v="Q3"/>
    <x v="2"/>
    <s v="Ireland"/>
    <s v="Corporate"/>
    <s v="Business"/>
    <s v="Hiking"/>
    <s v="Trail Boots"/>
    <n v="4"/>
    <n v="145.30000000000001"/>
    <n v="0.15"/>
    <n v="77.040000000000006"/>
    <n v="494.02000000000004"/>
    <n v="308.16000000000003"/>
    <n v="185.86"/>
    <n v="0.37621958625156876"/>
  </r>
  <r>
    <n v="1008"/>
    <d v="2026-08-23T00:00:00"/>
    <n v="2026"/>
    <s v="Aug"/>
    <s v="Q3"/>
    <x v="3"/>
    <s v="Belgium"/>
    <s v="Corporate"/>
    <s v="Business"/>
    <s v="Travel"/>
    <s v="Travel Backpack 35L"/>
    <n v="10"/>
    <n v="164.55"/>
    <n v="0.1"/>
    <n v="88.23"/>
    <n v="1480.95"/>
    <n v="882.30000000000007"/>
    <n v="598.65"/>
    <n v="0.40423376886458012"/>
  </r>
  <r>
    <n v="1083"/>
    <d v="2026-08-23T00:00:00"/>
    <n v="2026"/>
    <s v="Aug"/>
    <s v="Q3"/>
    <x v="0"/>
    <s v="Italy"/>
    <s v="Retail Partners"/>
    <s v="New"/>
    <s v="Cycling"/>
    <s v="Compact Repair Kit"/>
    <n v="1"/>
    <n v="39.590000000000003"/>
    <n v="0"/>
    <n v="16.899999999999999"/>
    <n v="39.590000000000003"/>
    <n v="16.899999999999999"/>
    <n v="22.690000000000005"/>
    <n v="0.57312452639555456"/>
  </r>
  <r>
    <n v="1553"/>
    <d v="2026-08-23T00:00:00"/>
    <n v="2026"/>
    <s v="Aug"/>
    <s v="Q3"/>
    <x v="2"/>
    <s v="Sweden"/>
    <s v="Corporate"/>
    <s v="Business"/>
    <s v="Fitness"/>
    <s v="Training Mat"/>
    <n v="5"/>
    <n v="51.62"/>
    <n v="0.15"/>
    <n v="22.6"/>
    <n v="219.38499999999996"/>
    <n v="113"/>
    <n v="106.38499999999996"/>
    <n v="0.48492376415889865"/>
  </r>
  <r>
    <n v="1579"/>
    <d v="2026-08-23T00:00:00"/>
    <n v="2026"/>
    <s v="Aug"/>
    <s v="Q3"/>
    <x v="3"/>
    <s v="Netherlands"/>
    <s v="Retail Partners"/>
    <s v="Returning"/>
    <s v="Hiking"/>
    <s v="Hiking Daypack 20L"/>
    <n v="3"/>
    <n v="90.71"/>
    <n v="0"/>
    <n v="45.57"/>
    <n v="272.13"/>
    <n v="136.71"/>
    <n v="135.41999999999999"/>
    <n v="0.49762980928232825"/>
  </r>
  <r>
    <n v="1732"/>
    <d v="2026-08-23T00:00:00"/>
    <n v="2026"/>
    <s v="Aug"/>
    <s v="Q3"/>
    <x v="1"/>
    <s v="Czechia"/>
    <s v="Retail Partners"/>
    <s v="New"/>
    <s v="Cycling"/>
    <s v="Compact Repair Kit"/>
    <n v="4"/>
    <n v="41.09"/>
    <n v="0"/>
    <n v="17"/>
    <n v="164.36"/>
    <n v="68"/>
    <n v="96.360000000000014"/>
    <n v="0.58627403261134103"/>
  </r>
  <r>
    <n v="2083"/>
    <d v="2026-08-23T00:00:00"/>
    <n v="2026"/>
    <s v="Aug"/>
    <s v="Q3"/>
    <x v="1"/>
    <s v="Poland"/>
    <s v="Online Store"/>
    <s v="New"/>
    <s v="Hiking"/>
    <s v="Hiking Daypack 20L"/>
    <n v="1"/>
    <n v="91.37"/>
    <n v="0"/>
    <n v="46.73"/>
    <n v="91.37"/>
    <n v="46.73"/>
    <n v="44.640000000000008"/>
    <n v="0.48856298566269024"/>
  </r>
  <r>
    <n v="2176"/>
    <d v="2026-08-23T00:00:00"/>
    <n v="2026"/>
    <s v="Aug"/>
    <s v="Q3"/>
    <x v="1"/>
    <s v="Switzerland"/>
    <s v="Online Store"/>
    <s v="New"/>
    <s v="Travel"/>
    <s v="Packing Cube Set"/>
    <n v="1"/>
    <n v="46.92"/>
    <n v="0"/>
    <n v="18.3"/>
    <n v="46.92"/>
    <n v="18.3"/>
    <n v="28.62"/>
    <n v="0.60997442455242967"/>
  </r>
  <r>
    <n v="2723"/>
    <d v="2026-08-23T00:00:00"/>
    <n v="2026"/>
    <s v="Aug"/>
    <s v="Q3"/>
    <x v="0"/>
    <s v="Spain"/>
    <s v="Online Store"/>
    <s v="New"/>
    <s v="Cycling"/>
    <s v="Cycling Pack 12L"/>
    <n v="1"/>
    <n v="100.29"/>
    <n v="0.05"/>
    <n v="49.82"/>
    <n v="95.275500000000008"/>
    <n v="49.82"/>
    <n v="45.455500000000008"/>
    <n v="0.47709537079312103"/>
  </r>
  <r>
    <n v="3299"/>
    <d v="2026-08-23T00:00:00"/>
    <n v="2026"/>
    <s v="Aug"/>
    <s v="Q3"/>
    <x v="0"/>
    <s v="Portugal"/>
    <s v="Online Store"/>
    <s v="New"/>
    <s v="Hiking"/>
    <s v="Trail Boots"/>
    <n v="1"/>
    <n v="147.11000000000001"/>
    <n v="0.15"/>
    <n v="79.599999999999994"/>
    <n v="125.04350000000001"/>
    <n v="79.599999999999994"/>
    <n v="45.443500000000014"/>
    <n v="0.36342152930780097"/>
  </r>
  <r>
    <n v="3398"/>
    <d v="2026-08-23T00:00:00"/>
    <n v="2026"/>
    <s v="Aug"/>
    <s v="Q3"/>
    <x v="1"/>
    <s v="Germany"/>
    <s v="Online Store"/>
    <s v="New"/>
    <s v="Hiking"/>
    <s v="Summit Backpack 45L"/>
    <n v="2"/>
    <n v="156.44999999999999"/>
    <n v="0"/>
    <n v="80.13"/>
    <n v="312.89999999999998"/>
    <n v="160.26"/>
    <n v="152.63999999999999"/>
    <n v="0.487823585810163"/>
  </r>
  <r>
    <n v="4012"/>
    <d v="2026-08-23T00:00:00"/>
    <n v="2026"/>
    <s v="Aug"/>
    <s v="Q3"/>
    <x v="1"/>
    <s v="Poland"/>
    <s v="Online Store"/>
    <s v="New"/>
    <s v="Hiking"/>
    <s v="Trekking Poles"/>
    <n v="2"/>
    <n v="72.97"/>
    <n v="0"/>
    <n v="33.25"/>
    <n v="145.94"/>
    <n v="66.5"/>
    <n v="79.44"/>
    <n v="0.54433328765245992"/>
  </r>
  <r>
    <n v="4064"/>
    <d v="2026-08-23T00:00:00"/>
    <n v="2026"/>
    <s v="Aug"/>
    <s v="Q3"/>
    <x v="3"/>
    <s v="Netherlands"/>
    <s v="Marketplace"/>
    <s v="Returning"/>
    <s v="Fitness"/>
    <s v="Training Mat"/>
    <n v="2"/>
    <n v="51.63"/>
    <n v="0"/>
    <n v="21.39"/>
    <n v="103.26"/>
    <n v="42.78"/>
    <n v="60.480000000000004"/>
    <n v="0.58570598489250436"/>
  </r>
  <r>
    <n v="4671"/>
    <d v="2026-08-23T00:00:00"/>
    <n v="2026"/>
    <s v="Aug"/>
    <s v="Q3"/>
    <x v="1"/>
    <s v="Germany"/>
    <s v="Corporate"/>
    <s v="Returning"/>
    <s v="Cycling"/>
    <s v="Cycling Pack 12L"/>
    <n v="8"/>
    <n v="100.06"/>
    <n v="0.05"/>
    <n v="49.39"/>
    <n v="760.45600000000002"/>
    <n v="395.12"/>
    <n v="365.33600000000001"/>
    <n v="0.48041701295012468"/>
  </r>
  <r>
    <n v="1914"/>
    <d v="2026-08-24T00:00:00"/>
    <n v="2026"/>
    <s v="Aug"/>
    <s v="Q3"/>
    <x v="3"/>
    <s v="United Kingdom"/>
    <s v="Retail Partners"/>
    <s v="Returning"/>
    <s v="Camping"/>
    <s v="Portable Camp Stove"/>
    <n v="4"/>
    <n v="83.2"/>
    <n v="0"/>
    <n v="39.99"/>
    <n v="332.8"/>
    <n v="159.96"/>
    <n v="172.84"/>
    <n v="0.5193509615384615"/>
  </r>
  <r>
    <n v="1973"/>
    <d v="2026-08-24T00:00:00"/>
    <n v="2026"/>
    <s v="Aug"/>
    <s v="Q3"/>
    <x v="0"/>
    <s v="Spain"/>
    <s v="Online Store"/>
    <s v="New"/>
    <s v="Fitness"/>
    <s v="Training Mat"/>
    <n v="3"/>
    <n v="51.29"/>
    <n v="0"/>
    <n v="22.08"/>
    <n v="153.87"/>
    <n v="66.239999999999995"/>
    <n v="87.63000000000001"/>
    <n v="0.56950672645739919"/>
  </r>
  <r>
    <n v="2564"/>
    <d v="2026-08-24T00:00:00"/>
    <n v="2026"/>
    <s v="Aug"/>
    <s v="Q3"/>
    <x v="2"/>
    <s v="Ireland"/>
    <s v="Online Store"/>
    <s v="Returning"/>
    <s v="Camping"/>
    <s v="Trail Tent 2P"/>
    <n v="1"/>
    <n v="200.2"/>
    <n v="0"/>
    <n v="103.38"/>
    <n v="200.2"/>
    <n v="103.38"/>
    <n v="96.82"/>
    <n v="0.48361638361638359"/>
  </r>
  <r>
    <n v="2791"/>
    <d v="2026-08-24T00:00:00"/>
    <n v="2026"/>
    <s v="Aug"/>
    <s v="Q3"/>
    <x v="0"/>
    <s v="Italy"/>
    <s v="Retail Partners"/>
    <s v="Business"/>
    <s v="Fitness"/>
    <s v="Recovery Roller"/>
    <n v="2"/>
    <n v="36.869999999999997"/>
    <n v="0"/>
    <n v="13.71"/>
    <n v="73.739999999999995"/>
    <n v="27.42"/>
    <n v="46.319999999999993"/>
    <n v="0.62815296989422287"/>
  </r>
  <r>
    <n v="3559"/>
    <d v="2026-08-24T00:00:00"/>
    <n v="2026"/>
    <s v="Aug"/>
    <s v="Q3"/>
    <x v="3"/>
    <s v="United Kingdom"/>
    <s v="Online Store"/>
    <s v="Returning"/>
    <s v="Fitness"/>
    <s v="Recovery Roller"/>
    <n v="1"/>
    <n v="36.28"/>
    <n v="0.1"/>
    <n v="14.16"/>
    <n v="32.652000000000001"/>
    <n v="14.16"/>
    <n v="18.492000000000001"/>
    <n v="0.56633590591694227"/>
  </r>
  <r>
    <n v="3839"/>
    <d v="2026-08-24T00:00:00"/>
    <n v="2026"/>
    <s v="Aug"/>
    <s v="Q3"/>
    <x v="0"/>
    <s v="Italy"/>
    <s v="Marketplace"/>
    <s v="Returning"/>
    <s v="Hiking"/>
    <s v="Hiking Daypack 20L"/>
    <n v="2"/>
    <n v="93.88"/>
    <n v="0.05"/>
    <n v="46.57"/>
    <n v="178.37199999999999"/>
    <n v="93.14"/>
    <n v="85.231999999999985"/>
    <n v="0.47783284371986628"/>
  </r>
  <r>
    <n v="4133"/>
    <d v="2026-08-24T00:00:00"/>
    <n v="2026"/>
    <s v="Aug"/>
    <s v="Q3"/>
    <x v="3"/>
    <s v="Belgium"/>
    <s v="Online Store"/>
    <s v="New"/>
    <s v="Camping"/>
    <s v="Trail Tent 2P"/>
    <n v="1"/>
    <n v="192.67"/>
    <n v="0.05"/>
    <n v="101.04"/>
    <n v="183.03649999999999"/>
    <n v="101.04"/>
    <n v="81.996499999999983"/>
    <n v="0.44797895501716867"/>
  </r>
  <r>
    <n v="4765"/>
    <d v="2026-08-24T00:00:00"/>
    <n v="2026"/>
    <s v="Aug"/>
    <s v="Q3"/>
    <x v="0"/>
    <s v="Italy"/>
    <s v="Online Store"/>
    <s v="New"/>
    <s v="Cycling"/>
    <s v="Commuter Helmet"/>
    <n v="1"/>
    <n v="80.099999999999994"/>
    <n v="0.05"/>
    <n v="43.49"/>
    <n v="76.094999999999985"/>
    <n v="43.49"/>
    <n v="32.604999999999983"/>
    <n v="0.42847756094355727"/>
  </r>
  <r>
    <n v="1868"/>
    <d v="2026-08-25T00:00:00"/>
    <n v="2026"/>
    <s v="Aug"/>
    <s v="Q3"/>
    <x v="3"/>
    <s v="United Kingdom"/>
    <s v="Marketplace"/>
    <s v="Returning"/>
    <s v="Hiking"/>
    <s v="Trail Boots"/>
    <n v="1"/>
    <n v="145.02000000000001"/>
    <n v="0"/>
    <n v="78.959999999999994"/>
    <n v="145.02000000000001"/>
    <n v="78.959999999999994"/>
    <n v="66.060000000000016"/>
    <n v="0.4555233760860572"/>
  </r>
  <r>
    <n v="987"/>
    <d v="2026-08-26T00:00:00"/>
    <n v="2026"/>
    <s v="Aug"/>
    <s v="Q3"/>
    <x v="1"/>
    <s v="Switzerland"/>
    <s v="Marketplace"/>
    <s v="Returning"/>
    <s v="Travel"/>
    <s v="Insulated Bottle"/>
    <n v="1"/>
    <n v="37"/>
    <n v="0.15"/>
    <n v="13.68"/>
    <n v="31.45"/>
    <n v="13.68"/>
    <n v="17.77"/>
    <n v="0.56502384737678857"/>
  </r>
  <r>
    <n v="2503"/>
    <d v="2026-08-26T00:00:00"/>
    <n v="2026"/>
    <s v="Aug"/>
    <s v="Q3"/>
    <x v="1"/>
    <s v="Austria"/>
    <s v="Online Store"/>
    <s v="Returning"/>
    <s v="Cycling"/>
    <s v="Trail Bike Light"/>
    <n v="2"/>
    <n v="50.02"/>
    <n v="0"/>
    <n v="21.99"/>
    <n v="100.04"/>
    <n v="43.98"/>
    <n v="56.060000000000009"/>
    <n v="0.56037584966013598"/>
  </r>
  <r>
    <n v="4928"/>
    <d v="2026-08-26T00:00:00"/>
    <n v="2026"/>
    <s v="Aug"/>
    <s v="Q3"/>
    <x v="1"/>
    <s v="Switzerland"/>
    <s v="Retail Partners"/>
    <s v="Returning"/>
    <s v="Fitness"/>
    <s v="Recovery Roller"/>
    <n v="2"/>
    <n v="35.950000000000003"/>
    <n v="0.05"/>
    <n v="13.93"/>
    <n v="68.305000000000007"/>
    <n v="27.86"/>
    <n v="40.445000000000007"/>
    <n v="0.59212356342873884"/>
  </r>
  <r>
    <n v="852"/>
    <d v="2026-08-27T00:00:00"/>
    <n v="2026"/>
    <s v="Aug"/>
    <s v="Q3"/>
    <x v="0"/>
    <s v="Portugal"/>
    <s v="Online Store"/>
    <s v="New"/>
    <s v="Travel"/>
    <s v="Packing Cube Set"/>
    <n v="3"/>
    <n v="45.84"/>
    <n v="0.15"/>
    <n v="17.899999999999999"/>
    <n v="116.89200000000001"/>
    <n v="53.699999999999996"/>
    <n v="63.192000000000014"/>
    <n v="0.54060158094651478"/>
  </r>
  <r>
    <n v="2188"/>
    <d v="2026-08-27T00:00:00"/>
    <n v="2026"/>
    <s v="Aug"/>
    <s v="Q3"/>
    <x v="1"/>
    <s v="Austria"/>
    <s v="Online Store"/>
    <s v="New"/>
    <s v="Camping"/>
    <s v="Portable Camp Stove"/>
    <n v="1"/>
    <n v="83.23"/>
    <n v="0.1"/>
    <n v="40.229999999999997"/>
    <n v="74.907000000000011"/>
    <n v="40.229999999999997"/>
    <n v="34.677000000000014"/>
    <n v="0.46293403820737727"/>
  </r>
  <r>
    <n v="2574"/>
    <d v="2026-08-27T00:00:00"/>
    <n v="2026"/>
    <s v="Aug"/>
    <s v="Q3"/>
    <x v="0"/>
    <s v="Portugal"/>
    <s v="Retail Partners"/>
    <s v="New"/>
    <s v="Cycling"/>
    <s v="Cycling Pack 12L"/>
    <n v="1"/>
    <n v="104.33"/>
    <n v="0.1"/>
    <n v="49.86"/>
    <n v="93.897000000000006"/>
    <n v="49.86"/>
    <n v="44.037000000000006"/>
    <n v="0.46899261957251032"/>
  </r>
  <r>
    <n v="2942"/>
    <d v="2026-08-27T00:00:00"/>
    <n v="2026"/>
    <s v="Aug"/>
    <s v="Q3"/>
    <x v="1"/>
    <s v="Austria"/>
    <s v="Online Store"/>
    <s v="New"/>
    <s v="Hiking"/>
    <s v="Summit Backpack 45L"/>
    <n v="1"/>
    <n v="156.94999999999999"/>
    <n v="0"/>
    <n v="80.41"/>
    <n v="156.94999999999999"/>
    <n v="80.41"/>
    <n v="76.539999999999992"/>
    <n v="0.48767123287671232"/>
  </r>
  <r>
    <n v="3211"/>
    <d v="2026-08-27T00:00:00"/>
    <n v="2026"/>
    <s v="Aug"/>
    <s v="Q3"/>
    <x v="1"/>
    <s v="Poland"/>
    <s v="Retail Partners"/>
    <s v="Business"/>
    <s v="Cycling"/>
    <s v="Compact Repair Kit"/>
    <n v="3"/>
    <n v="41.33"/>
    <n v="0.05"/>
    <n v="17"/>
    <n v="117.79049999999999"/>
    <n v="51"/>
    <n v="66.790499999999994"/>
    <n v="0.56702790123142355"/>
  </r>
  <r>
    <n v="3306"/>
    <d v="2026-08-27T00:00:00"/>
    <n v="2026"/>
    <s v="Aug"/>
    <s v="Q3"/>
    <x v="0"/>
    <s v="Italy"/>
    <s v="Online Store"/>
    <s v="Business"/>
    <s v="Travel"/>
    <s v="Insulated Bottle"/>
    <n v="1"/>
    <n v="35.590000000000003"/>
    <n v="0"/>
    <n v="13.66"/>
    <n v="35.590000000000003"/>
    <n v="13.66"/>
    <n v="21.930000000000003"/>
    <n v="0.61618432143860635"/>
  </r>
  <r>
    <n v="3837"/>
    <d v="2026-08-27T00:00:00"/>
    <n v="2026"/>
    <s v="Aug"/>
    <s v="Q3"/>
    <x v="3"/>
    <s v="United Kingdom"/>
    <s v="Online Store"/>
    <s v="Returning"/>
    <s v="Camping"/>
    <s v="Alpine Tent 4P"/>
    <n v="2"/>
    <n v="335.87"/>
    <n v="0.1"/>
    <n v="196.54"/>
    <n v="604.56600000000003"/>
    <n v="393.08"/>
    <n v="211.48600000000005"/>
    <n v="0.34981457773014035"/>
  </r>
  <r>
    <n v="4169"/>
    <d v="2026-08-27T00:00:00"/>
    <n v="2026"/>
    <s v="Aug"/>
    <s v="Q3"/>
    <x v="3"/>
    <s v="France"/>
    <s v="Online Store"/>
    <s v="New"/>
    <s v="Fitness"/>
    <s v="Training Mat"/>
    <n v="1"/>
    <n v="50.7"/>
    <n v="0.05"/>
    <n v="21.65"/>
    <n v="48.164999999999999"/>
    <n v="21.65"/>
    <n v="26.515000000000001"/>
    <n v="0.55050347762898377"/>
  </r>
  <r>
    <n v="4452"/>
    <d v="2026-08-27T00:00:00"/>
    <n v="2026"/>
    <s v="Aug"/>
    <s v="Q3"/>
    <x v="2"/>
    <s v="Sweden"/>
    <s v="Marketplace"/>
    <s v="New"/>
    <s v="Hiking"/>
    <s v="Summit Backpack 45L"/>
    <n v="3"/>
    <n v="152.76"/>
    <n v="0.1"/>
    <n v="77.36"/>
    <n v="412.452"/>
    <n v="232.07999999999998"/>
    <n v="180.37200000000001"/>
    <n v="0.43731634226528182"/>
  </r>
  <r>
    <n v="4740"/>
    <d v="2026-08-27T00:00:00"/>
    <n v="2026"/>
    <s v="Aug"/>
    <s v="Q3"/>
    <x v="0"/>
    <s v="Italy"/>
    <s v="Corporate"/>
    <s v="Returning"/>
    <s v="Hiking"/>
    <s v="Trekking Poles"/>
    <n v="5"/>
    <n v="72.78"/>
    <n v="0.1"/>
    <n v="33.25"/>
    <n v="327.51"/>
    <n v="166.25"/>
    <n v="161.26"/>
    <n v="0.49238191200268694"/>
  </r>
  <r>
    <n v="5000"/>
    <d v="2026-08-27T00:00:00"/>
    <n v="2026"/>
    <s v="Aug"/>
    <s v="Q3"/>
    <x v="1"/>
    <s v="Germany"/>
    <s v="Marketplace"/>
    <s v="New"/>
    <s v="Travel"/>
    <s v="Insulated Bottle"/>
    <n v="2"/>
    <n v="37"/>
    <n v="0"/>
    <n v="13.83"/>
    <n v="74"/>
    <n v="27.66"/>
    <n v="46.34"/>
    <n v="0.62621621621621626"/>
  </r>
  <r>
    <n v="5058"/>
    <d v="2026-08-27T00:00:00"/>
    <n v="2026"/>
    <s v="Aug"/>
    <s v="Q3"/>
    <x v="1"/>
    <s v="Switzerland"/>
    <s v="Corporate"/>
    <s v="Business"/>
    <s v="Cycling"/>
    <s v="Compact Repair Kit"/>
    <n v="6"/>
    <n v="41.33"/>
    <n v="0.2"/>
    <n v="17.02"/>
    <n v="198.38400000000001"/>
    <n v="102.12"/>
    <n v="96.26400000000001"/>
    <n v="0.48524074522138883"/>
  </r>
  <r>
    <n v="496"/>
    <d v="2026-08-28T00:00:00"/>
    <n v="2026"/>
    <s v="Aug"/>
    <s v="Q3"/>
    <x v="0"/>
    <s v="Italy"/>
    <s v="Retail Partners"/>
    <s v="Returning"/>
    <s v="Fitness"/>
    <s v="Recovery Roller"/>
    <n v="1"/>
    <n v="37.020000000000003"/>
    <n v="0"/>
    <n v="13.64"/>
    <n v="37.020000000000003"/>
    <n v="13.64"/>
    <n v="23.380000000000003"/>
    <n v="0.63155051323608857"/>
  </r>
  <r>
    <n v="1343"/>
    <d v="2026-08-28T00:00:00"/>
    <n v="2026"/>
    <s v="Aug"/>
    <s v="Q3"/>
    <x v="3"/>
    <s v="United Kingdom"/>
    <s v="Online Store"/>
    <s v="New"/>
    <s v="Camping"/>
    <s v="Portable Camp Stove"/>
    <n v="1"/>
    <n v="81.06"/>
    <n v="0"/>
    <n v="38.43"/>
    <n v="81.06"/>
    <n v="38.43"/>
    <n v="42.63"/>
    <n v="0.52590673575129532"/>
  </r>
  <r>
    <n v="1455"/>
    <d v="2026-08-28T00:00:00"/>
    <n v="2026"/>
    <s v="Aug"/>
    <s v="Q3"/>
    <x v="2"/>
    <s v="Sweden"/>
    <s v="Online Store"/>
    <s v="New"/>
    <s v="Cycling"/>
    <s v="Trail Bike Light"/>
    <n v="2"/>
    <n v="51.91"/>
    <n v="0"/>
    <n v="21.94"/>
    <n v="103.82"/>
    <n v="43.88"/>
    <n v="59.939999999999991"/>
    <n v="0.57734540550953573"/>
  </r>
  <r>
    <n v="1632"/>
    <d v="2026-08-28T00:00:00"/>
    <n v="2026"/>
    <s v="Aug"/>
    <s v="Q3"/>
    <x v="3"/>
    <s v="Netherlands"/>
    <s v="Marketplace"/>
    <s v="New"/>
    <s v="Travel"/>
    <s v="Insulated Bottle"/>
    <n v="1"/>
    <n v="35.700000000000003"/>
    <n v="0.05"/>
    <n v="13.45"/>
    <n v="33.914999999999999"/>
    <n v="13.45"/>
    <n v="20.465"/>
    <n v="0.60342031549461894"/>
  </r>
  <r>
    <n v="1817"/>
    <d v="2026-08-28T00:00:00"/>
    <n v="2026"/>
    <s v="Aug"/>
    <s v="Q3"/>
    <x v="0"/>
    <s v="Portugal"/>
    <s v="Retail Partners"/>
    <s v="New"/>
    <s v="Fitness"/>
    <s v="Recovery Roller"/>
    <n v="1"/>
    <n v="36.590000000000003"/>
    <n v="0.05"/>
    <n v="14.15"/>
    <n v="34.7605"/>
    <n v="14.15"/>
    <n v="20.610500000000002"/>
    <n v="0.59292875534011313"/>
  </r>
  <r>
    <n v="2993"/>
    <d v="2026-08-28T00:00:00"/>
    <n v="2026"/>
    <s v="Aug"/>
    <s v="Q3"/>
    <x v="1"/>
    <s v="Germany"/>
    <s v="Corporate"/>
    <s v="Business"/>
    <s v="Travel"/>
    <s v="Insulated Bottle"/>
    <n v="3"/>
    <n v="35.520000000000003"/>
    <n v="0.1"/>
    <n v="13.78"/>
    <n v="95.904000000000011"/>
    <n v="41.339999999999996"/>
    <n v="54.564000000000014"/>
    <n v="0.56894394394394399"/>
  </r>
  <r>
    <n v="4676"/>
    <d v="2026-08-28T00:00:00"/>
    <n v="2026"/>
    <s v="Aug"/>
    <s v="Q3"/>
    <x v="3"/>
    <s v="France"/>
    <s v="Retail Partners"/>
    <s v="New"/>
    <s v="Cycling"/>
    <s v="Commuter Helmet"/>
    <n v="2"/>
    <n v="81.88"/>
    <n v="0.1"/>
    <n v="42.87"/>
    <n v="147.38399999999999"/>
    <n v="85.74"/>
    <n v="61.643999999999991"/>
    <n v="0.41825435596808336"/>
  </r>
  <r>
    <n v="5105"/>
    <d v="2026-08-28T00:00:00"/>
    <n v="2026"/>
    <s v="Aug"/>
    <s v="Q3"/>
    <x v="3"/>
    <s v="Netherlands"/>
    <s v="Online Store"/>
    <s v="Business"/>
    <s v="Travel"/>
    <s v="Packing Cube Set"/>
    <n v="4"/>
    <n v="46.54"/>
    <n v="0"/>
    <n v="18.86"/>
    <n v="186.16"/>
    <n v="75.44"/>
    <n v="110.72"/>
    <n v="0.5947571981091534"/>
  </r>
  <r>
    <n v="223"/>
    <d v="2026-08-29T00:00:00"/>
    <n v="2026"/>
    <s v="Aug"/>
    <s v="Q3"/>
    <x v="2"/>
    <s v="Sweden"/>
    <s v="Retail Partners"/>
    <s v="Returning"/>
    <s v="Fitness"/>
    <s v="Training Mat"/>
    <n v="1"/>
    <n v="49.79"/>
    <n v="0"/>
    <n v="21.43"/>
    <n v="49.79"/>
    <n v="21.43"/>
    <n v="28.36"/>
    <n v="0.56959228760795344"/>
  </r>
  <r>
    <n v="1023"/>
    <d v="2026-08-29T00:00:00"/>
    <n v="2026"/>
    <s v="Aug"/>
    <s v="Q3"/>
    <x v="2"/>
    <s v="Ireland"/>
    <s v="Online Store"/>
    <s v="New"/>
    <s v="Hiking"/>
    <s v="Hiking Daypack 20L"/>
    <n v="6"/>
    <n v="90.19"/>
    <n v="0"/>
    <n v="45.61"/>
    <n v="541.14"/>
    <n v="273.65999999999997"/>
    <n v="267.48"/>
    <n v="0.4942898325756736"/>
  </r>
  <r>
    <n v="1694"/>
    <d v="2026-08-29T00:00:00"/>
    <n v="2026"/>
    <s v="Aug"/>
    <s v="Q3"/>
    <x v="1"/>
    <s v="Germany"/>
    <s v="Online Store"/>
    <s v="New"/>
    <s v="Hiking"/>
    <s v="Trekking Poles"/>
    <n v="1"/>
    <n v="70.38"/>
    <n v="0.15"/>
    <n v="32.64"/>
    <n v="59.822999999999993"/>
    <n v="32.64"/>
    <n v="27.182999999999993"/>
    <n v="0.45439045183290699"/>
  </r>
  <r>
    <n v="2006"/>
    <d v="2026-08-29T00:00:00"/>
    <n v="2026"/>
    <s v="Aug"/>
    <s v="Q3"/>
    <x v="3"/>
    <s v="France"/>
    <s v="Online Store"/>
    <s v="New"/>
    <s v="Travel"/>
    <s v="Packing Cube Set"/>
    <n v="1"/>
    <n v="46.43"/>
    <n v="0"/>
    <n v="18.2"/>
    <n v="46.43"/>
    <n v="18.2"/>
    <n v="28.23"/>
    <n v="0.60801206116734874"/>
  </r>
  <r>
    <n v="3026"/>
    <d v="2026-08-29T00:00:00"/>
    <n v="2026"/>
    <s v="Aug"/>
    <s v="Q3"/>
    <x v="0"/>
    <s v="Spain"/>
    <s v="Online Store"/>
    <s v="New"/>
    <s v="Camping"/>
    <s v="Trail Tent 2P"/>
    <n v="1"/>
    <n v="194.75"/>
    <n v="0.05"/>
    <n v="105.94"/>
    <n v="185.01249999999999"/>
    <n v="105.94"/>
    <n v="79.072499999999991"/>
    <n v="0.42739004121343149"/>
  </r>
  <r>
    <n v="3057"/>
    <d v="2026-08-29T00:00:00"/>
    <n v="2026"/>
    <s v="Aug"/>
    <s v="Q3"/>
    <x v="1"/>
    <s v="Poland"/>
    <s v="Retail Partners"/>
    <s v="Returning"/>
    <s v="Hiking"/>
    <s v="Trail Boots"/>
    <n v="2"/>
    <n v="142.16"/>
    <n v="0"/>
    <n v="79.36"/>
    <n v="284.32"/>
    <n v="158.72"/>
    <n v="125.6"/>
    <n v="0.44175576814856499"/>
  </r>
  <r>
    <n v="3112"/>
    <d v="2026-08-29T00:00:00"/>
    <n v="2026"/>
    <s v="Aug"/>
    <s v="Q3"/>
    <x v="3"/>
    <s v="United Kingdom"/>
    <s v="Online Store"/>
    <s v="Business"/>
    <s v="Travel"/>
    <s v="Packing Cube Set"/>
    <n v="2"/>
    <n v="47.69"/>
    <n v="0.05"/>
    <n v="18.8"/>
    <n v="90.61099999999999"/>
    <n v="37.6"/>
    <n v="53.010999999999989"/>
    <n v="0.58503934400900548"/>
  </r>
  <r>
    <n v="3137"/>
    <d v="2026-08-29T00:00:00"/>
    <n v="2026"/>
    <s v="Aug"/>
    <s v="Q3"/>
    <x v="2"/>
    <s v="Denmark"/>
    <s v="Retail Partners"/>
    <s v="New"/>
    <s v="Travel"/>
    <s v="Travel Backpack 35L"/>
    <n v="3"/>
    <n v="164.51"/>
    <n v="0"/>
    <n v="86.76"/>
    <n v="493.53"/>
    <n v="260.28000000000003"/>
    <n v="233.24999999999994"/>
    <n v="0.47261564646526039"/>
  </r>
  <r>
    <n v="3983"/>
    <d v="2026-08-29T00:00:00"/>
    <n v="2026"/>
    <s v="Aug"/>
    <s v="Q3"/>
    <x v="2"/>
    <s v="Sweden"/>
    <s v="Marketplace"/>
    <s v="Business"/>
    <s v="Camping"/>
    <s v="Trail Tent 2P"/>
    <n v="2"/>
    <n v="194.71"/>
    <n v="0.1"/>
    <n v="105.57"/>
    <n v="350.47800000000001"/>
    <n v="211.14"/>
    <n v="139.33800000000002"/>
    <n v="0.39756561039494637"/>
  </r>
  <r>
    <n v="4016"/>
    <d v="2026-08-29T00:00:00"/>
    <n v="2026"/>
    <s v="Aug"/>
    <s v="Q3"/>
    <x v="3"/>
    <s v="France"/>
    <s v="Corporate"/>
    <s v="Business"/>
    <s v="Hiking"/>
    <s v="Trail Boots"/>
    <n v="5"/>
    <n v="145.24"/>
    <n v="0.15"/>
    <n v="77.69"/>
    <n v="617.27"/>
    <n v="388.45"/>
    <n v="228.82"/>
    <n v="0.37069677774717708"/>
  </r>
  <r>
    <n v="4340"/>
    <d v="2026-08-29T00:00:00"/>
    <n v="2026"/>
    <s v="Aug"/>
    <s v="Q3"/>
    <x v="3"/>
    <s v="United Kingdom"/>
    <s v="Online Store"/>
    <s v="New"/>
    <s v="Travel"/>
    <s v="Insulated Bottle"/>
    <n v="2"/>
    <n v="35.6"/>
    <n v="0.15"/>
    <n v="13.67"/>
    <n v="60.52"/>
    <n v="27.34"/>
    <n v="33.180000000000007"/>
    <n v="0.54824851288830145"/>
  </r>
  <r>
    <n v="4640"/>
    <d v="2026-08-29T00:00:00"/>
    <n v="2026"/>
    <s v="Aug"/>
    <s v="Q3"/>
    <x v="0"/>
    <s v="Italy"/>
    <s v="Online Store"/>
    <s v="New"/>
    <s v="Fitness"/>
    <s v="Resistance Band Set"/>
    <n v="2"/>
    <n v="41.05"/>
    <n v="0.05"/>
    <n v="14.47"/>
    <n v="77.99499999999999"/>
    <n v="28.94"/>
    <n v="49.054999999999993"/>
    <n v="0.62895057375472785"/>
  </r>
  <r>
    <n v="4733"/>
    <d v="2026-08-29T00:00:00"/>
    <n v="2026"/>
    <s v="Aug"/>
    <s v="Q3"/>
    <x v="2"/>
    <s v="Sweden"/>
    <s v="Online Store"/>
    <s v="New"/>
    <s v="Hiking"/>
    <s v="Summit Backpack 45L"/>
    <n v="2"/>
    <n v="153.63999999999999"/>
    <n v="0.05"/>
    <n v="77.709999999999994"/>
    <n v="291.91599999999994"/>
    <n v="155.41999999999999"/>
    <n v="136.49599999999995"/>
    <n v="0.46758656599843784"/>
  </r>
  <r>
    <n v="4827"/>
    <d v="2026-08-29T00:00:00"/>
    <n v="2026"/>
    <s v="Aug"/>
    <s v="Q3"/>
    <x v="2"/>
    <s v="Sweden"/>
    <s v="Online Store"/>
    <s v="Returning"/>
    <s v="Travel"/>
    <s v="Insulated Bottle"/>
    <n v="5"/>
    <n v="36.700000000000003"/>
    <n v="0"/>
    <n v="13.45"/>
    <n v="183.5"/>
    <n v="67.25"/>
    <n v="116.25"/>
    <n v="0.63351498637602177"/>
  </r>
  <r>
    <n v="5180"/>
    <d v="2026-08-29T00:00:00"/>
    <n v="2026"/>
    <s v="Aug"/>
    <s v="Q3"/>
    <x v="0"/>
    <s v="Italy"/>
    <s v="Corporate"/>
    <s v="Business"/>
    <s v="Camping"/>
    <s v="Compact Sleeping Bag"/>
    <n v="8"/>
    <n v="124"/>
    <n v="0.1"/>
    <n v="61.85"/>
    <n v="892.80000000000007"/>
    <n v="494.8"/>
    <n v="398.00000000000006"/>
    <n v="0.44578853046594985"/>
  </r>
  <r>
    <n v="121"/>
    <d v="2026-08-30T00:00:00"/>
    <n v="2026"/>
    <s v="Aug"/>
    <s v="Q3"/>
    <x v="1"/>
    <s v="Czechia"/>
    <s v="Marketplace"/>
    <s v="New"/>
    <s v="Cycling"/>
    <s v="Commuter Helmet"/>
    <n v="1"/>
    <n v="81.23"/>
    <n v="0.1"/>
    <n v="42.65"/>
    <n v="73.106999999999999"/>
    <n v="42.65"/>
    <n v="30.457000000000001"/>
    <n v="0.41660853269864723"/>
  </r>
  <r>
    <n v="618"/>
    <d v="2026-08-30T00:00:00"/>
    <n v="2026"/>
    <s v="Aug"/>
    <s v="Q3"/>
    <x v="1"/>
    <s v="Germany"/>
    <s v="Online Store"/>
    <s v="Business"/>
    <s v="Cycling"/>
    <s v="Compact Repair Kit"/>
    <n v="2"/>
    <n v="41.06"/>
    <n v="0.05"/>
    <n v="16.559999999999999"/>
    <n v="78.013999999999996"/>
    <n v="33.119999999999997"/>
    <n v="44.893999999999998"/>
    <n v="0.5754608147255621"/>
  </r>
  <r>
    <n v="2860"/>
    <d v="2026-08-30T00:00:00"/>
    <n v="2026"/>
    <s v="Aug"/>
    <s v="Q3"/>
    <x v="3"/>
    <s v="Netherlands"/>
    <s v="Marketplace"/>
    <s v="Returning"/>
    <s v="Hiking"/>
    <s v="Trail Boots"/>
    <n v="1"/>
    <n v="143.49"/>
    <n v="0.1"/>
    <n v="80.72"/>
    <n v="129.14100000000002"/>
    <n v="80.72"/>
    <n v="48.421000000000021"/>
    <n v="0.3749467636149636"/>
  </r>
  <r>
    <n v="3768"/>
    <d v="2026-08-30T00:00:00"/>
    <n v="2026"/>
    <s v="Aug"/>
    <s v="Q3"/>
    <x v="2"/>
    <s v="Ireland"/>
    <s v="Retail Partners"/>
    <s v="New"/>
    <s v="Hiking"/>
    <s v="Trail Boots"/>
    <n v="1"/>
    <n v="143.38"/>
    <n v="0"/>
    <n v="78.37"/>
    <n v="143.38"/>
    <n v="78.37"/>
    <n v="65.009999999999991"/>
    <n v="0.45341051750592826"/>
  </r>
  <r>
    <n v="3987"/>
    <d v="2026-08-30T00:00:00"/>
    <n v="2026"/>
    <s v="Aug"/>
    <s v="Q3"/>
    <x v="1"/>
    <s v="Germany"/>
    <s v="Marketplace"/>
    <s v="Business"/>
    <s v="Hiking"/>
    <s v="Trail Boots"/>
    <n v="1"/>
    <n v="144.54"/>
    <n v="0"/>
    <n v="78.77"/>
    <n v="144.54"/>
    <n v="78.77"/>
    <n v="65.77"/>
    <n v="0.45502974955029751"/>
  </r>
  <r>
    <n v="4990"/>
    <d v="2026-08-30T00:00:00"/>
    <n v="2026"/>
    <s v="Aug"/>
    <s v="Q3"/>
    <x v="3"/>
    <s v="United Kingdom"/>
    <s v="Marketplace"/>
    <s v="Returning"/>
    <s v="Fitness"/>
    <s v="Resistance Band Set"/>
    <n v="1"/>
    <n v="40.92"/>
    <n v="0.1"/>
    <n v="14.94"/>
    <n v="36.828000000000003"/>
    <n v="14.94"/>
    <n v="21.888000000000005"/>
    <n v="0.59433040078201382"/>
  </r>
  <r>
    <n v="348"/>
    <d v="2026-08-31T00:00:00"/>
    <n v="2026"/>
    <s v="Aug"/>
    <s v="Q3"/>
    <x v="1"/>
    <s v="Germany"/>
    <s v="Corporate"/>
    <s v="Business"/>
    <s v="Hiking"/>
    <s v="Summit Backpack 45L"/>
    <n v="5"/>
    <n v="151.21"/>
    <n v="0.15"/>
    <n v="77.12"/>
    <n v="642.64250000000004"/>
    <n v="385.6"/>
    <n v="257.04250000000002"/>
    <n v="0.39997743691087967"/>
  </r>
  <r>
    <n v="1642"/>
    <d v="2026-08-31T00:00:00"/>
    <n v="2026"/>
    <s v="Aug"/>
    <s v="Q3"/>
    <x v="3"/>
    <s v="United Kingdom"/>
    <s v="Marketplace"/>
    <s v="New"/>
    <s v="Fitness"/>
    <s v="Resistance Band Set"/>
    <n v="1"/>
    <n v="40.770000000000003"/>
    <n v="0"/>
    <n v="15.13"/>
    <n v="40.770000000000003"/>
    <n v="15.13"/>
    <n v="25.64"/>
    <n v="0.62889379445670834"/>
  </r>
  <r>
    <n v="2146"/>
    <d v="2026-08-31T00:00:00"/>
    <n v="2026"/>
    <s v="Aug"/>
    <s v="Q3"/>
    <x v="0"/>
    <s v="Spain"/>
    <s v="Marketplace"/>
    <s v="New"/>
    <s v="Fitness"/>
    <s v="Recovery Roller"/>
    <n v="1"/>
    <n v="35.47"/>
    <n v="0.05"/>
    <n v="14.1"/>
    <n v="33.6965"/>
    <n v="14.1"/>
    <n v="19.596499999999999"/>
    <n v="0.58155891561438122"/>
  </r>
  <r>
    <n v="2629"/>
    <d v="2026-08-31T00:00:00"/>
    <n v="2026"/>
    <s v="Aug"/>
    <s v="Q3"/>
    <x v="3"/>
    <s v="United Kingdom"/>
    <s v="Online Store"/>
    <s v="Returning"/>
    <s v="Cycling"/>
    <s v="Commuter Helmet"/>
    <n v="1"/>
    <n v="81.72"/>
    <n v="0"/>
    <n v="42.38"/>
    <n v="81.72"/>
    <n v="42.38"/>
    <n v="39.339999999999996"/>
    <n v="0.48139990210474787"/>
  </r>
  <r>
    <n v="2870"/>
    <d v="2026-08-31T00:00:00"/>
    <n v="2026"/>
    <s v="Aug"/>
    <s v="Q3"/>
    <x v="3"/>
    <s v="Netherlands"/>
    <s v="Online Store"/>
    <s v="New"/>
    <s v="Travel"/>
    <s v="Packing Cube Set"/>
    <n v="1"/>
    <n v="45.84"/>
    <n v="0"/>
    <n v="17.84"/>
    <n v="45.84"/>
    <n v="17.84"/>
    <n v="28.000000000000004"/>
    <n v="0.61082024432809778"/>
  </r>
  <r>
    <n v="2975"/>
    <d v="2026-08-31T00:00:00"/>
    <n v="2026"/>
    <s v="Aug"/>
    <s v="Q3"/>
    <x v="1"/>
    <s v="Germany"/>
    <s v="Online Store"/>
    <s v="New"/>
    <s v="Travel"/>
    <s v="Packing Cube Set"/>
    <n v="1"/>
    <n v="46.59"/>
    <n v="0"/>
    <n v="18.47"/>
    <n v="46.59"/>
    <n v="18.47"/>
    <n v="28.120000000000005"/>
    <n v="0.60356299635114841"/>
  </r>
  <r>
    <n v="3163"/>
    <d v="2026-08-31T00:00:00"/>
    <n v="2026"/>
    <s v="Aug"/>
    <s v="Q3"/>
    <x v="0"/>
    <s v="Italy"/>
    <s v="Retail Partners"/>
    <s v="Business"/>
    <s v="Hiking"/>
    <s v="Trekking Poles"/>
    <n v="1"/>
    <n v="69.959999999999994"/>
    <n v="0"/>
    <n v="32.340000000000003"/>
    <n v="69.959999999999994"/>
    <n v="32.340000000000003"/>
    <n v="37.61999999999999"/>
    <n v="0.53773584905660365"/>
  </r>
  <r>
    <n v="94"/>
    <d v="2026-09-01T00:00:00"/>
    <n v="2026"/>
    <s v="Sep"/>
    <s v="Q3"/>
    <x v="1"/>
    <s v="Austria"/>
    <s v="Retail Partners"/>
    <s v="Returning"/>
    <s v="Cycling"/>
    <s v="Trail Bike Light"/>
    <n v="5"/>
    <n v="50.76"/>
    <n v="0"/>
    <n v="22.89"/>
    <n v="253.79999999999998"/>
    <n v="114.45"/>
    <n v="139.34999999999997"/>
    <n v="0.54905437352245856"/>
  </r>
  <r>
    <n v="271"/>
    <d v="2026-09-01T00:00:00"/>
    <n v="2026"/>
    <s v="Sep"/>
    <s v="Q3"/>
    <x v="1"/>
    <s v="Germany"/>
    <s v="Marketplace"/>
    <s v="Returning"/>
    <s v="Hiking"/>
    <s v="Hiking Daypack 20L"/>
    <n v="1"/>
    <n v="94.29"/>
    <n v="0.1"/>
    <n v="45.12"/>
    <n v="84.861000000000004"/>
    <n v="45.12"/>
    <n v="39.741000000000007"/>
    <n v="0.46830699614663984"/>
  </r>
  <r>
    <n v="1481"/>
    <d v="2026-09-01T00:00:00"/>
    <n v="2026"/>
    <s v="Sep"/>
    <s v="Q3"/>
    <x v="1"/>
    <s v="Germany"/>
    <s v="Corporate"/>
    <s v="Business"/>
    <s v="Cycling"/>
    <s v="Commuter Helmet"/>
    <n v="6"/>
    <n v="81.430000000000007"/>
    <n v="0.05"/>
    <n v="42.24"/>
    <n v="464.15100000000001"/>
    <n v="253.44"/>
    <n v="210.71100000000001"/>
    <n v="0.45397079829624415"/>
  </r>
  <r>
    <n v="1663"/>
    <d v="2026-09-01T00:00:00"/>
    <n v="2026"/>
    <s v="Sep"/>
    <s v="Q3"/>
    <x v="2"/>
    <s v="Denmark"/>
    <s v="Online Store"/>
    <s v="Returning"/>
    <s v="Travel"/>
    <s v="Packing Cube Set"/>
    <n v="1"/>
    <n v="45.54"/>
    <n v="0.1"/>
    <n v="18.440000000000001"/>
    <n v="40.985999999999997"/>
    <n v="18.440000000000001"/>
    <n v="22.545999999999996"/>
    <n v="0.5500902747279558"/>
  </r>
  <r>
    <n v="2866"/>
    <d v="2026-09-01T00:00:00"/>
    <n v="2026"/>
    <s v="Sep"/>
    <s v="Q3"/>
    <x v="0"/>
    <s v="Italy"/>
    <s v="Marketplace"/>
    <s v="Returning"/>
    <s v="Hiking"/>
    <s v="Summit Backpack 45L"/>
    <n v="2"/>
    <n v="156.63999999999999"/>
    <n v="0.1"/>
    <n v="80.09"/>
    <n v="281.952"/>
    <n v="160.18"/>
    <n v="121.77199999999999"/>
    <n v="0.43188911587787987"/>
  </r>
  <r>
    <n v="3288"/>
    <d v="2026-09-01T00:00:00"/>
    <n v="2026"/>
    <s v="Sep"/>
    <s v="Q3"/>
    <x v="3"/>
    <s v="Netherlands"/>
    <s v="Marketplace"/>
    <s v="Business"/>
    <s v="Hiking"/>
    <s v="Trekking Poles"/>
    <n v="1"/>
    <n v="72.81"/>
    <n v="0"/>
    <n v="32.299999999999997"/>
    <n v="72.81"/>
    <n v="32.299999999999997"/>
    <n v="40.510000000000005"/>
    <n v="0.55637961818431536"/>
  </r>
  <r>
    <n v="3426"/>
    <d v="2026-09-01T00:00:00"/>
    <n v="2026"/>
    <s v="Sep"/>
    <s v="Q3"/>
    <x v="1"/>
    <s v="Switzerland"/>
    <s v="Retail Partners"/>
    <s v="New"/>
    <s v="Camping"/>
    <s v="Portable Camp Stove"/>
    <n v="6"/>
    <n v="80.319999999999993"/>
    <n v="0"/>
    <n v="38.42"/>
    <n v="481.91999999999996"/>
    <n v="230.52"/>
    <n v="251.39999999999995"/>
    <n v="0.52166334661354574"/>
  </r>
  <r>
    <n v="4826"/>
    <d v="2026-09-01T00:00:00"/>
    <n v="2026"/>
    <s v="Sep"/>
    <s v="Q3"/>
    <x v="3"/>
    <s v="France"/>
    <s v="Retail Partners"/>
    <s v="Returning"/>
    <s v="Travel"/>
    <s v="Travel Backpack 35L"/>
    <n v="5"/>
    <n v="166.81"/>
    <n v="0.05"/>
    <n v="89.24"/>
    <n v="792.34749999999997"/>
    <n v="446.2"/>
    <n v="346.14749999999998"/>
    <n v="0.43686324497774021"/>
  </r>
  <r>
    <n v="662"/>
    <d v="2026-09-02T00:00:00"/>
    <n v="2026"/>
    <s v="Sep"/>
    <s v="Q3"/>
    <x v="3"/>
    <s v="France"/>
    <s v="Online Store"/>
    <s v="New"/>
    <s v="Fitness"/>
    <s v="Resistance Band Set"/>
    <n v="1"/>
    <n v="40.56"/>
    <n v="0.15"/>
    <n v="14.28"/>
    <n v="34.475999999999999"/>
    <n v="14.28"/>
    <n v="20.195999999999998"/>
    <n v="0.58579881656804733"/>
  </r>
  <r>
    <n v="1393"/>
    <d v="2026-09-02T00:00:00"/>
    <n v="2026"/>
    <s v="Sep"/>
    <s v="Q3"/>
    <x v="2"/>
    <s v="Norway"/>
    <s v="Online Store"/>
    <s v="Returning"/>
    <s v="Travel"/>
    <s v="Travel Backpack 35L"/>
    <n v="2"/>
    <n v="162.4"/>
    <n v="0.1"/>
    <n v="88.04"/>
    <n v="292.32"/>
    <n v="176.08"/>
    <n v="116.23999999999998"/>
    <n v="0.39764641488779412"/>
  </r>
  <r>
    <n v="1568"/>
    <d v="2026-09-02T00:00:00"/>
    <n v="2026"/>
    <s v="Sep"/>
    <s v="Q3"/>
    <x v="0"/>
    <s v="Italy"/>
    <s v="Retail Partners"/>
    <s v="Returning"/>
    <s v="Fitness"/>
    <s v="Weighted Vest"/>
    <n v="5"/>
    <n v="123.09"/>
    <n v="0"/>
    <n v="70.3"/>
    <n v="615.45000000000005"/>
    <n v="351.5"/>
    <n v="263.95000000000005"/>
    <n v="0.42887318222438869"/>
  </r>
  <r>
    <n v="2428"/>
    <d v="2026-09-02T00:00:00"/>
    <n v="2026"/>
    <s v="Sep"/>
    <s v="Q3"/>
    <x v="1"/>
    <s v="Austria"/>
    <s v="Marketplace"/>
    <s v="New"/>
    <s v="Travel"/>
    <s v="Insulated Bottle"/>
    <n v="1"/>
    <n v="36.69"/>
    <n v="0"/>
    <n v="13.92"/>
    <n v="36.69"/>
    <n v="13.92"/>
    <n v="22.769999999999996"/>
    <n v="0.6206050695012264"/>
  </r>
  <r>
    <n v="2890"/>
    <d v="2026-09-02T00:00:00"/>
    <n v="2026"/>
    <s v="Sep"/>
    <s v="Q3"/>
    <x v="2"/>
    <s v="Ireland"/>
    <s v="Online Store"/>
    <s v="Business"/>
    <s v="Travel"/>
    <s v="Carry-On Duffel"/>
    <n v="4"/>
    <n v="130.43"/>
    <n v="0"/>
    <n v="66.849999999999994"/>
    <n v="521.72"/>
    <n v="267.39999999999998"/>
    <n v="254.32000000000005"/>
    <n v="0.48746454036648018"/>
  </r>
  <r>
    <n v="2108"/>
    <d v="2026-09-03T00:00:00"/>
    <n v="2026"/>
    <s v="Sep"/>
    <s v="Q3"/>
    <x v="1"/>
    <s v="Switzerland"/>
    <s v="Online Store"/>
    <s v="Returning"/>
    <s v="Hiking"/>
    <s v="Trail Boots"/>
    <n v="1"/>
    <n v="146.13999999999999"/>
    <n v="0"/>
    <n v="81.040000000000006"/>
    <n v="146.13999999999999"/>
    <n v="81.040000000000006"/>
    <n v="65.09999999999998"/>
    <n v="0.44546325441357593"/>
  </r>
  <r>
    <n v="2340"/>
    <d v="2026-09-03T00:00:00"/>
    <n v="2026"/>
    <s v="Sep"/>
    <s v="Q3"/>
    <x v="1"/>
    <s v="Poland"/>
    <s v="Retail Partners"/>
    <s v="New"/>
    <s v="Camping"/>
    <s v="Alpine Tent 4P"/>
    <n v="4"/>
    <n v="332.93"/>
    <n v="0"/>
    <n v="193.56"/>
    <n v="1331.72"/>
    <n v="774.24"/>
    <n v="557.48"/>
    <n v="0.41861652599645571"/>
  </r>
  <r>
    <n v="3078"/>
    <d v="2026-09-03T00:00:00"/>
    <n v="2026"/>
    <s v="Sep"/>
    <s v="Q3"/>
    <x v="1"/>
    <s v="Poland"/>
    <s v="Retail Partners"/>
    <s v="Business"/>
    <s v="Camping"/>
    <s v="Compact Sleeping Bag"/>
    <n v="4"/>
    <n v="122.43"/>
    <n v="0"/>
    <n v="61.5"/>
    <n v="489.72"/>
    <n v="246"/>
    <n v="243.72000000000003"/>
    <n v="0.49767213918157316"/>
  </r>
  <r>
    <n v="3575"/>
    <d v="2026-09-03T00:00:00"/>
    <n v="2026"/>
    <s v="Sep"/>
    <s v="Q3"/>
    <x v="2"/>
    <s v="Sweden"/>
    <s v="Marketplace"/>
    <s v="Returning"/>
    <s v="Cycling"/>
    <s v="Commuter Helmet"/>
    <n v="3"/>
    <n v="81.12"/>
    <n v="0.1"/>
    <n v="41.78"/>
    <n v="219.02400000000003"/>
    <n v="125.34"/>
    <n v="93.684000000000026"/>
    <n v="0.42773394696471628"/>
  </r>
  <r>
    <n v="3700"/>
    <d v="2026-09-03T00:00:00"/>
    <n v="2026"/>
    <s v="Sep"/>
    <s v="Q3"/>
    <x v="1"/>
    <s v="Poland"/>
    <s v="Online Store"/>
    <s v="Returning"/>
    <s v="Travel"/>
    <s v="Travel Backpack 35L"/>
    <n v="1"/>
    <n v="168.54"/>
    <n v="0.05"/>
    <n v="87.82"/>
    <n v="160.11299999999997"/>
    <n v="87.82"/>
    <n v="72.292999999999978"/>
    <n v="0.45151236938911887"/>
  </r>
  <r>
    <n v="3762"/>
    <d v="2026-09-03T00:00:00"/>
    <n v="2026"/>
    <s v="Sep"/>
    <s v="Q3"/>
    <x v="0"/>
    <s v="Spain"/>
    <s v="Retail Partners"/>
    <s v="New"/>
    <s v="Cycling"/>
    <s v="Compact Repair Kit"/>
    <n v="4"/>
    <n v="39.61"/>
    <n v="0.1"/>
    <n v="16.829999999999998"/>
    <n v="142.596"/>
    <n v="67.319999999999993"/>
    <n v="75.27600000000001"/>
    <n v="0.52789699570815452"/>
  </r>
  <r>
    <n v="2790"/>
    <d v="2026-09-04T00:00:00"/>
    <n v="2026"/>
    <s v="Sep"/>
    <s v="Q3"/>
    <x v="3"/>
    <s v="United Kingdom"/>
    <s v="Online Store"/>
    <s v="Returning"/>
    <s v="Fitness"/>
    <s v="Resistance Band Set"/>
    <n v="1"/>
    <n v="39.85"/>
    <n v="0.1"/>
    <n v="14.96"/>
    <n v="35.865000000000002"/>
    <n v="14.96"/>
    <n v="20.905000000000001"/>
    <n v="0.58288024536456151"/>
  </r>
  <r>
    <n v="4149"/>
    <d v="2026-09-04T00:00:00"/>
    <n v="2026"/>
    <s v="Sep"/>
    <s v="Q3"/>
    <x v="3"/>
    <s v="United Kingdom"/>
    <s v="Online Store"/>
    <s v="New"/>
    <s v="Fitness"/>
    <s v="Resistance Band Set"/>
    <n v="1"/>
    <n v="40.51"/>
    <n v="0.05"/>
    <n v="14.7"/>
    <n v="38.484499999999997"/>
    <n v="14.7"/>
    <n v="23.784499999999998"/>
    <n v="0.6180280372617547"/>
  </r>
  <r>
    <n v="1955"/>
    <d v="2026-09-05T00:00:00"/>
    <n v="2026"/>
    <s v="Sep"/>
    <s v="Q3"/>
    <x v="1"/>
    <s v="Germany"/>
    <s v="Online Store"/>
    <s v="Returning"/>
    <s v="Camping"/>
    <s v="Compact Sleeping Bag"/>
    <n v="1"/>
    <n v="121.59"/>
    <n v="0"/>
    <n v="62.44"/>
    <n v="121.59"/>
    <n v="62.44"/>
    <n v="59.150000000000006"/>
    <n v="0.4864709268854347"/>
  </r>
  <r>
    <n v="2077"/>
    <d v="2026-09-05T00:00:00"/>
    <n v="2026"/>
    <s v="Sep"/>
    <s v="Q3"/>
    <x v="3"/>
    <s v="United Kingdom"/>
    <s v="Corporate"/>
    <s v="Business"/>
    <s v="Hiking"/>
    <s v="Summit Backpack 45L"/>
    <n v="4"/>
    <n v="152.99"/>
    <n v="0.15"/>
    <n v="77.12"/>
    <n v="520.16600000000005"/>
    <n v="308.48"/>
    <n v="211.68600000000004"/>
    <n v="0.40695854784818697"/>
  </r>
  <r>
    <n v="2879"/>
    <d v="2026-09-05T00:00:00"/>
    <n v="2026"/>
    <s v="Sep"/>
    <s v="Q3"/>
    <x v="2"/>
    <s v="Finland"/>
    <s v="Online Store"/>
    <s v="Business"/>
    <s v="Travel"/>
    <s v="Insulated Bottle"/>
    <n v="3"/>
    <n v="36.19"/>
    <n v="0.1"/>
    <n v="13.97"/>
    <n v="97.712999999999994"/>
    <n v="41.910000000000004"/>
    <n v="55.80299999999999"/>
    <n v="0.57109084768659235"/>
  </r>
  <r>
    <n v="3353"/>
    <d v="2026-09-05T00:00:00"/>
    <n v="2026"/>
    <s v="Sep"/>
    <s v="Q3"/>
    <x v="2"/>
    <s v="Norway"/>
    <s v="Retail Partners"/>
    <s v="New"/>
    <s v="Hiking"/>
    <s v="Trail Boots"/>
    <n v="2"/>
    <n v="142.44"/>
    <n v="0"/>
    <n v="77.33"/>
    <n v="284.88"/>
    <n v="154.66"/>
    <n v="130.22"/>
    <n v="0.45710474585790506"/>
  </r>
  <r>
    <n v="3514"/>
    <d v="2026-09-05T00:00:00"/>
    <n v="2026"/>
    <s v="Sep"/>
    <s v="Q3"/>
    <x v="1"/>
    <s v="Austria"/>
    <s v="Online Store"/>
    <s v="New"/>
    <s v="Travel"/>
    <s v="Carry-On Duffel"/>
    <n v="2"/>
    <n v="133.81"/>
    <n v="0"/>
    <n v="66.78"/>
    <n v="267.62"/>
    <n v="133.56"/>
    <n v="134.06"/>
    <n v="0.5009341603766535"/>
  </r>
  <r>
    <n v="3964"/>
    <d v="2026-09-05T00:00:00"/>
    <n v="2026"/>
    <s v="Sep"/>
    <s v="Q3"/>
    <x v="1"/>
    <s v="Germany"/>
    <s v="Retail Partners"/>
    <s v="New"/>
    <s v="Fitness"/>
    <s v="Resistance Band Set"/>
    <n v="2"/>
    <n v="40.49"/>
    <n v="0.15"/>
    <n v="14.32"/>
    <n v="68.832999999999998"/>
    <n v="28.64"/>
    <n v="40.192999999999998"/>
    <n v="0.58392050324698908"/>
  </r>
  <r>
    <n v="4599"/>
    <d v="2026-09-05T00:00:00"/>
    <n v="2026"/>
    <s v="Sep"/>
    <s v="Q3"/>
    <x v="2"/>
    <s v="Sweden"/>
    <s v="Online Store"/>
    <s v="Business"/>
    <s v="Camping"/>
    <s v="Trail Tent 2P"/>
    <n v="4"/>
    <n v="198.1"/>
    <n v="0"/>
    <n v="101.61"/>
    <n v="792.4"/>
    <n v="406.44"/>
    <n v="385.96"/>
    <n v="0.48707723372034323"/>
  </r>
  <r>
    <n v="5030"/>
    <d v="2026-09-05T00:00:00"/>
    <n v="2026"/>
    <s v="Sep"/>
    <s v="Q3"/>
    <x v="1"/>
    <s v="Germany"/>
    <s v="Retail Partners"/>
    <s v="New"/>
    <s v="Cycling"/>
    <s v="Commuter Helmet"/>
    <n v="1"/>
    <n v="83.73"/>
    <n v="0.15"/>
    <n v="43.34"/>
    <n v="71.170500000000004"/>
    <n v="43.34"/>
    <n v="27.830500000000001"/>
    <n v="0.39103982689457006"/>
  </r>
  <r>
    <n v="1593"/>
    <d v="2026-09-06T00:00:00"/>
    <n v="2026"/>
    <s v="Sep"/>
    <s v="Q3"/>
    <x v="1"/>
    <s v="Poland"/>
    <s v="Retail Partners"/>
    <s v="New"/>
    <s v="Camping"/>
    <s v="Trail Tent 2P"/>
    <n v="2"/>
    <n v="194.92"/>
    <n v="0"/>
    <n v="102.66"/>
    <n v="389.84"/>
    <n v="205.32"/>
    <n v="184.51999999999998"/>
    <n v="0.47332238867227577"/>
  </r>
  <r>
    <n v="1818"/>
    <d v="2026-09-06T00:00:00"/>
    <n v="2026"/>
    <s v="Sep"/>
    <s v="Q3"/>
    <x v="1"/>
    <s v="Germany"/>
    <s v="Retail Partners"/>
    <s v="New"/>
    <s v="Travel"/>
    <s v="Travel Backpack 35L"/>
    <n v="1"/>
    <n v="161.03"/>
    <n v="0"/>
    <n v="89.86"/>
    <n v="161.03"/>
    <n v="89.86"/>
    <n v="71.17"/>
    <n v="0.44196733527914056"/>
  </r>
  <r>
    <n v="2370"/>
    <d v="2026-09-06T00:00:00"/>
    <n v="2026"/>
    <s v="Sep"/>
    <s v="Q3"/>
    <x v="3"/>
    <s v="Belgium"/>
    <s v="Marketplace"/>
    <s v="New"/>
    <s v="Fitness"/>
    <s v="Recovery Roller"/>
    <n v="1"/>
    <n v="35.68"/>
    <n v="0.05"/>
    <n v="13.76"/>
    <n v="33.896000000000001"/>
    <n v="13.76"/>
    <n v="20.136000000000003"/>
    <n v="0.59405239556289835"/>
  </r>
  <r>
    <n v="2726"/>
    <d v="2026-09-06T00:00:00"/>
    <n v="2026"/>
    <s v="Sep"/>
    <s v="Q3"/>
    <x v="1"/>
    <s v="Austria"/>
    <s v="Online Store"/>
    <s v="New"/>
    <s v="Cycling"/>
    <s v="Compact Repair Kit"/>
    <n v="1"/>
    <n v="39.68"/>
    <n v="0.05"/>
    <n v="16.63"/>
    <n v="37.695999999999998"/>
    <n v="16.63"/>
    <n v="21.065999999999999"/>
    <n v="0.55883913412563668"/>
  </r>
  <r>
    <n v="2755"/>
    <d v="2026-09-06T00:00:00"/>
    <n v="2026"/>
    <s v="Sep"/>
    <s v="Q3"/>
    <x v="2"/>
    <s v="Finland"/>
    <s v="Online Store"/>
    <s v="New"/>
    <s v="Hiking"/>
    <s v="Trail Boots"/>
    <n v="3"/>
    <n v="146.22"/>
    <n v="0"/>
    <n v="80.13"/>
    <n v="438.65999999999997"/>
    <n v="240.39"/>
    <n v="198.26999999999998"/>
    <n v="0.4519901518260156"/>
  </r>
  <r>
    <n v="3187"/>
    <d v="2026-09-06T00:00:00"/>
    <n v="2026"/>
    <s v="Sep"/>
    <s v="Q3"/>
    <x v="3"/>
    <s v="Netherlands"/>
    <s v="Retail Partners"/>
    <s v="Returning"/>
    <s v="Hiking"/>
    <s v="Trekking Poles"/>
    <n v="1"/>
    <n v="71.680000000000007"/>
    <n v="0"/>
    <n v="31.87"/>
    <n v="71.680000000000007"/>
    <n v="31.87"/>
    <n v="39.81"/>
    <n v="0.5553850446428571"/>
  </r>
  <r>
    <n v="3471"/>
    <d v="2026-09-06T00:00:00"/>
    <n v="2026"/>
    <s v="Sep"/>
    <s v="Q3"/>
    <x v="2"/>
    <s v="Finland"/>
    <s v="Marketplace"/>
    <s v="New"/>
    <s v="Fitness"/>
    <s v="Training Mat"/>
    <n v="2"/>
    <n v="51.77"/>
    <n v="0"/>
    <n v="21.46"/>
    <n v="103.54"/>
    <n v="42.92"/>
    <n v="60.620000000000005"/>
    <n v="0.58547421286459345"/>
  </r>
  <r>
    <n v="3529"/>
    <d v="2026-09-06T00:00:00"/>
    <n v="2026"/>
    <s v="Sep"/>
    <s v="Q3"/>
    <x v="2"/>
    <s v="Denmark"/>
    <s v="Corporate"/>
    <s v="Returning"/>
    <s v="Fitness"/>
    <s v="Resistance Band Set"/>
    <n v="4"/>
    <n v="39.4"/>
    <n v="0.15"/>
    <n v="14.95"/>
    <n v="133.95999999999998"/>
    <n v="59.8"/>
    <n v="74.159999999999982"/>
    <n v="0.55359808898178553"/>
  </r>
  <r>
    <n v="3549"/>
    <d v="2026-09-06T00:00:00"/>
    <n v="2026"/>
    <s v="Sep"/>
    <s v="Q3"/>
    <x v="3"/>
    <s v="United Kingdom"/>
    <s v="Online Store"/>
    <s v="New"/>
    <s v="Travel"/>
    <s v="Packing Cube Set"/>
    <n v="1"/>
    <n v="47.17"/>
    <n v="0"/>
    <n v="18.64"/>
    <n v="47.17"/>
    <n v="18.64"/>
    <n v="28.53"/>
    <n v="0.60483358066567738"/>
  </r>
  <r>
    <n v="4003"/>
    <d v="2026-09-06T00:00:00"/>
    <n v="2026"/>
    <s v="Sep"/>
    <s v="Q3"/>
    <x v="3"/>
    <s v="Belgium"/>
    <s v="Marketplace"/>
    <s v="Returning"/>
    <s v="Fitness"/>
    <s v="Training Mat"/>
    <n v="2"/>
    <n v="50.41"/>
    <n v="0.1"/>
    <n v="22.05"/>
    <n v="90.738"/>
    <n v="44.1"/>
    <n v="46.637999999999998"/>
    <n v="0.51398532037294187"/>
  </r>
  <r>
    <n v="4613"/>
    <d v="2026-09-06T00:00:00"/>
    <n v="2026"/>
    <s v="Sep"/>
    <s v="Q3"/>
    <x v="3"/>
    <s v="France"/>
    <s v="Online Store"/>
    <s v="Business"/>
    <s v="Cycling"/>
    <s v="Commuter Helmet"/>
    <n v="4"/>
    <n v="80.38"/>
    <n v="0.1"/>
    <n v="42.55"/>
    <n v="289.36799999999999"/>
    <n v="170.2"/>
    <n v="119.16800000000001"/>
    <n v="0.41182162505874875"/>
  </r>
  <r>
    <n v="75"/>
    <d v="2026-09-07T00:00:00"/>
    <n v="2026"/>
    <s v="Sep"/>
    <s v="Q3"/>
    <x v="0"/>
    <s v="Spain"/>
    <s v="Online Store"/>
    <s v="Business"/>
    <s v="Fitness"/>
    <s v="Resistance Band Set"/>
    <n v="2"/>
    <n v="40.78"/>
    <n v="0"/>
    <n v="15.04"/>
    <n v="81.56"/>
    <n v="30.08"/>
    <n v="51.480000000000004"/>
    <n v="0.63119176066699367"/>
  </r>
  <r>
    <n v="601"/>
    <d v="2026-09-07T00:00:00"/>
    <n v="2026"/>
    <s v="Sep"/>
    <s v="Q3"/>
    <x v="1"/>
    <s v="Germany"/>
    <s v="Online Store"/>
    <s v="Returning"/>
    <s v="Hiking"/>
    <s v="Trail Boots"/>
    <n v="1"/>
    <n v="141.69"/>
    <n v="0"/>
    <n v="80.34"/>
    <n v="141.69"/>
    <n v="80.34"/>
    <n v="61.349999999999994"/>
    <n v="0.43298750793986868"/>
  </r>
  <r>
    <n v="1617"/>
    <d v="2026-09-07T00:00:00"/>
    <n v="2026"/>
    <s v="Sep"/>
    <s v="Q3"/>
    <x v="3"/>
    <s v="United Kingdom"/>
    <s v="Online Store"/>
    <s v="New"/>
    <s v="Camping"/>
    <s v="Portable Camp Stove"/>
    <n v="1"/>
    <n v="83.28"/>
    <n v="0.1"/>
    <n v="39.75"/>
    <n v="74.951999999999998"/>
    <n v="39.75"/>
    <n v="35.201999999999998"/>
    <n v="0.46966058277297468"/>
  </r>
  <r>
    <n v="2305"/>
    <d v="2026-09-07T00:00:00"/>
    <n v="2026"/>
    <s v="Sep"/>
    <s v="Q3"/>
    <x v="3"/>
    <s v="Netherlands"/>
    <s v="Marketplace"/>
    <s v="Returning"/>
    <s v="Camping"/>
    <s v="Portable Camp Stove"/>
    <n v="2"/>
    <n v="82.43"/>
    <n v="0"/>
    <n v="40.51"/>
    <n v="164.86"/>
    <n v="81.02"/>
    <n v="83.840000000000018"/>
    <n v="0.50855271139148372"/>
  </r>
  <r>
    <n v="2344"/>
    <d v="2026-09-07T00:00:00"/>
    <n v="2026"/>
    <s v="Sep"/>
    <s v="Q3"/>
    <x v="0"/>
    <s v="Italy"/>
    <s v="Marketplace"/>
    <s v="New"/>
    <s v="Fitness"/>
    <s v="Recovery Roller"/>
    <n v="4"/>
    <n v="36.380000000000003"/>
    <n v="0"/>
    <n v="14.16"/>
    <n v="145.52000000000001"/>
    <n v="56.64"/>
    <n v="88.88000000000001"/>
    <n v="0.61077515118196812"/>
  </r>
  <r>
    <n v="2601"/>
    <d v="2026-09-07T00:00:00"/>
    <n v="2026"/>
    <s v="Sep"/>
    <s v="Q3"/>
    <x v="1"/>
    <s v="Switzerland"/>
    <s v="Online Store"/>
    <s v="New"/>
    <s v="Cycling"/>
    <s v="Commuter Helmet"/>
    <n v="1"/>
    <n v="82.86"/>
    <n v="0"/>
    <n v="43.33"/>
    <n v="82.86"/>
    <n v="43.33"/>
    <n v="39.53"/>
    <n v="0.47706975621530295"/>
  </r>
  <r>
    <n v="2831"/>
    <d v="2026-09-07T00:00:00"/>
    <n v="2026"/>
    <s v="Sep"/>
    <s v="Q3"/>
    <x v="0"/>
    <s v="Portugal"/>
    <s v="Online Store"/>
    <s v="New"/>
    <s v="Travel"/>
    <s v="Packing Cube Set"/>
    <n v="1"/>
    <n v="46.44"/>
    <n v="0.05"/>
    <n v="17.88"/>
    <n v="44.117999999999995"/>
    <n v="17.88"/>
    <n v="26.237999999999996"/>
    <n v="0.59472324221406225"/>
  </r>
  <r>
    <n v="2845"/>
    <d v="2026-09-07T00:00:00"/>
    <n v="2026"/>
    <s v="Sep"/>
    <s v="Q3"/>
    <x v="0"/>
    <s v="Spain"/>
    <s v="Corporate"/>
    <s v="Business"/>
    <s v="Travel"/>
    <s v="Carry-On Duffel"/>
    <n v="4"/>
    <n v="133.26"/>
    <n v="0.1"/>
    <n v="68.77"/>
    <n v="479.73599999999999"/>
    <n v="275.08"/>
    <n v="204.65600000000001"/>
    <n v="0.42660129738022579"/>
  </r>
  <r>
    <n v="3679"/>
    <d v="2026-09-07T00:00:00"/>
    <n v="2026"/>
    <s v="Sep"/>
    <s v="Q3"/>
    <x v="1"/>
    <s v="Germany"/>
    <s v="Marketplace"/>
    <s v="New"/>
    <s v="Hiking"/>
    <s v="Trail Boots"/>
    <n v="1"/>
    <n v="147.36000000000001"/>
    <n v="0"/>
    <n v="81.599999999999994"/>
    <n v="147.36000000000001"/>
    <n v="81.599999999999994"/>
    <n v="65.760000000000019"/>
    <n v="0.44625407166123787"/>
  </r>
  <r>
    <n v="3828"/>
    <d v="2026-09-07T00:00:00"/>
    <n v="2026"/>
    <s v="Sep"/>
    <s v="Q3"/>
    <x v="0"/>
    <s v="Spain"/>
    <s v="Online Store"/>
    <s v="New"/>
    <s v="Travel"/>
    <s v="Travel Backpack 35L"/>
    <n v="2"/>
    <n v="166.13"/>
    <n v="0.15"/>
    <n v="86.71"/>
    <n v="282.42099999999999"/>
    <n v="173.42"/>
    <n v="109.001"/>
    <n v="0.38595217777714835"/>
  </r>
  <r>
    <n v="4226"/>
    <d v="2026-09-07T00:00:00"/>
    <n v="2026"/>
    <s v="Sep"/>
    <s v="Q3"/>
    <x v="2"/>
    <s v="Ireland"/>
    <s v="Online Store"/>
    <s v="New"/>
    <s v="Fitness"/>
    <s v="Training Mat"/>
    <n v="1"/>
    <n v="51.74"/>
    <n v="0"/>
    <n v="22.45"/>
    <n v="51.74"/>
    <n v="22.45"/>
    <n v="29.290000000000003"/>
    <n v="0.56609972941631237"/>
  </r>
  <r>
    <n v="58"/>
    <d v="2026-09-08T00:00:00"/>
    <n v="2026"/>
    <s v="Sep"/>
    <s v="Q3"/>
    <x v="0"/>
    <s v="Spain"/>
    <s v="Retail Partners"/>
    <s v="Returning"/>
    <s v="Hiking"/>
    <s v="Trekking Poles"/>
    <n v="1"/>
    <n v="71.7"/>
    <n v="0"/>
    <n v="32"/>
    <n v="71.7"/>
    <n v="32"/>
    <n v="39.700000000000003"/>
    <n v="0.55369595536959559"/>
  </r>
  <r>
    <n v="1224"/>
    <d v="2026-09-08T00:00:00"/>
    <n v="2026"/>
    <s v="Sep"/>
    <s v="Q3"/>
    <x v="2"/>
    <s v="Sweden"/>
    <s v="Online Store"/>
    <s v="Returning"/>
    <s v="Cycling"/>
    <s v="Compact Repair Kit"/>
    <n v="2"/>
    <n v="39.409999999999997"/>
    <n v="0.05"/>
    <n v="17.12"/>
    <n v="74.878999999999991"/>
    <n v="34.24"/>
    <n v="40.638999999999989"/>
    <n v="0.54272893601677363"/>
  </r>
  <r>
    <n v="4345"/>
    <d v="2026-09-08T00:00:00"/>
    <n v="2026"/>
    <s v="Sep"/>
    <s v="Q3"/>
    <x v="0"/>
    <s v="Portugal"/>
    <s v="Online Store"/>
    <s v="New"/>
    <s v="Camping"/>
    <s v="Alpine Tent 4P"/>
    <n v="2"/>
    <n v="345.33"/>
    <n v="0"/>
    <n v="198.22"/>
    <n v="690.66"/>
    <n v="396.44"/>
    <n v="294.21999999999997"/>
    <n v="0.42599832044710856"/>
  </r>
  <r>
    <n v="1069"/>
    <d v="2026-09-09T00:00:00"/>
    <n v="2026"/>
    <s v="Sep"/>
    <s v="Q3"/>
    <x v="3"/>
    <s v="France"/>
    <s v="Online Store"/>
    <s v="Returning"/>
    <s v="Hiking"/>
    <s v="Trail Boots"/>
    <n v="1"/>
    <n v="145.33000000000001"/>
    <n v="0.1"/>
    <n v="80.97"/>
    <n v="130.79700000000003"/>
    <n v="80.97"/>
    <n v="49.827000000000027"/>
    <n v="0.3809491043372556"/>
  </r>
  <r>
    <n v="1489"/>
    <d v="2026-09-09T00:00:00"/>
    <n v="2026"/>
    <s v="Sep"/>
    <s v="Q3"/>
    <x v="0"/>
    <s v="Spain"/>
    <s v="Online Store"/>
    <s v="Returning"/>
    <s v="Cycling"/>
    <s v="Trail Bike Light"/>
    <n v="3"/>
    <n v="50.03"/>
    <n v="0.1"/>
    <n v="22.89"/>
    <n v="135.08100000000002"/>
    <n v="68.67"/>
    <n v="66.411000000000016"/>
    <n v="0.49163835032313952"/>
  </r>
  <r>
    <n v="2045"/>
    <d v="2026-09-09T00:00:00"/>
    <n v="2026"/>
    <s v="Sep"/>
    <s v="Q3"/>
    <x v="1"/>
    <s v="Czechia"/>
    <s v="Marketplace"/>
    <s v="Returning"/>
    <s v="Travel"/>
    <s v="Insulated Bottle"/>
    <n v="1"/>
    <n v="35.68"/>
    <n v="0.05"/>
    <n v="13.37"/>
    <n v="33.896000000000001"/>
    <n v="13.37"/>
    <n v="20.526000000000003"/>
    <n v="0.60555817795610112"/>
  </r>
  <r>
    <n v="2610"/>
    <d v="2026-09-09T00:00:00"/>
    <n v="2026"/>
    <s v="Sep"/>
    <s v="Q3"/>
    <x v="3"/>
    <s v="United Kingdom"/>
    <s v="Online Store"/>
    <s v="Returning"/>
    <s v="Camping"/>
    <s v="Alpine Tent 4P"/>
    <n v="1"/>
    <n v="341.87"/>
    <n v="0.1"/>
    <n v="190.66"/>
    <n v="307.68299999999999"/>
    <n v="190.66"/>
    <n v="117.023"/>
    <n v="0.38033625517171893"/>
  </r>
  <r>
    <n v="4210"/>
    <d v="2026-09-09T00:00:00"/>
    <n v="2026"/>
    <s v="Sep"/>
    <s v="Q3"/>
    <x v="1"/>
    <s v="Austria"/>
    <s v="Online Store"/>
    <s v="Returning"/>
    <s v="Travel"/>
    <s v="Travel Backpack 35L"/>
    <n v="1"/>
    <n v="164.6"/>
    <n v="0"/>
    <n v="87.21"/>
    <n v="164.6"/>
    <n v="87.21"/>
    <n v="77.39"/>
    <n v="0.47017010935601461"/>
  </r>
  <r>
    <n v="4584"/>
    <d v="2026-09-09T00:00:00"/>
    <n v="2026"/>
    <s v="Sep"/>
    <s v="Q3"/>
    <x v="3"/>
    <s v="United Kingdom"/>
    <s v="Online Store"/>
    <s v="Returning"/>
    <s v="Fitness"/>
    <s v="Resistance Band Set"/>
    <n v="2"/>
    <n v="41.24"/>
    <n v="0"/>
    <n v="14.46"/>
    <n v="82.48"/>
    <n v="28.92"/>
    <n v="53.56"/>
    <n v="0.64936954413191073"/>
  </r>
  <r>
    <n v="44"/>
    <d v="2026-09-10T00:00:00"/>
    <n v="2026"/>
    <s v="Sep"/>
    <s v="Q3"/>
    <x v="2"/>
    <s v="Finland"/>
    <s v="Retail Partners"/>
    <s v="New"/>
    <s v="Cycling"/>
    <s v="Compact Repair Kit"/>
    <n v="1"/>
    <n v="40.1"/>
    <n v="0"/>
    <n v="16.920000000000002"/>
    <n v="40.1"/>
    <n v="16.920000000000002"/>
    <n v="23.18"/>
    <n v="0.57805486284289276"/>
  </r>
  <r>
    <n v="97"/>
    <d v="2026-09-10T00:00:00"/>
    <n v="2026"/>
    <s v="Sep"/>
    <s v="Q3"/>
    <x v="1"/>
    <s v="Austria"/>
    <s v="Online Store"/>
    <s v="New"/>
    <s v="Camping"/>
    <s v="Portable Camp Stove"/>
    <n v="2"/>
    <n v="80.239999999999995"/>
    <n v="0"/>
    <n v="40.5"/>
    <n v="160.47999999999999"/>
    <n v="81"/>
    <n v="79.47999999999999"/>
    <n v="0.49526420737786636"/>
  </r>
  <r>
    <n v="1015"/>
    <d v="2026-09-10T00:00:00"/>
    <n v="2026"/>
    <s v="Sep"/>
    <s v="Q3"/>
    <x v="2"/>
    <s v="Ireland"/>
    <s v="Online Store"/>
    <s v="New"/>
    <s v="Hiking"/>
    <s v="Summit Backpack 45L"/>
    <n v="4"/>
    <n v="151.01"/>
    <n v="0"/>
    <n v="80.569999999999993"/>
    <n v="604.04"/>
    <n v="322.27999999999997"/>
    <n v="281.76"/>
    <n v="0.46645917488908023"/>
  </r>
  <r>
    <n v="1128"/>
    <d v="2026-09-10T00:00:00"/>
    <n v="2026"/>
    <s v="Sep"/>
    <s v="Q3"/>
    <x v="0"/>
    <s v="Italy"/>
    <s v="Marketplace"/>
    <s v="Returning"/>
    <s v="Cycling"/>
    <s v="Trail Bike Light"/>
    <n v="1"/>
    <n v="51.32"/>
    <n v="0.1"/>
    <n v="22.67"/>
    <n v="46.188000000000002"/>
    <n v="22.67"/>
    <n v="23.518000000000001"/>
    <n v="0.50917987356023209"/>
  </r>
  <r>
    <n v="3548"/>
    <d v="2026-09-10T00:00:00"/>
    <n v="2026"/>
    <s v="Sep"/>
    <s v="Q3"/>
    <x v="3"/>
    <s v="Netherlands"/>
    <s v="Retail Partners"/>
    <s v="Returning"/>
    <s v="Hiking"/>
    <s v="Trekking Poles"/>
    <n v="2"/>
    <n v="72.61"/>
    <n v="0"/>
    <n v="32.68"/>
    <n v="145.22"/>
    <n v="65.36"/>
    <n v="79.86"/>
    <n v="0.54992425285773305"/>
  </r>
  <r>
    <n v="242"/>
    <d v="2026-09-11T00:00:00"/>
    <n v="2026"/>
    <s v="Sep"/>
    <s v="Q3"/>
    <x v="3"/>
    <s v="France"/>
    <s v="Marketplace"/>
    <s v="Business"/>
    <s v="Fitness"/>
    <s v="Resistance Band Set"/>
    <n v="5"/>
    <n v="40.94"/>
    <n v="0"/>
    <n v="14.78"/>
    <n v="204.7"/>
    <n v="73.899999999999991"/>
    <n v="130.80000000000001"/>
    <n v="0.6389838788470934"/>
  </r>
  <r>
    <n v="784"/>
    <d v="2026-09-11T00:00:00"/>
    <n v="2026"/>
    <s v="Sep"/>
    <s v="Q3"/>
    <x v="2"/>
    <s v="Norway"/>
    <s v="Marketplace"/>
    <s v="New"/>
    <s v="Cycling"/>
    <s v="Commuter Helmet"/>
    <n v="4"/>
    <n v="81.69"/>
    <n v="0"/>
    <n v="42.23"/>
    <n v="326.76"/>
    <n v="168.92"/>
    <n v="157.84"/>
    <n v="0.48304566042355246"/>
  </r>
  <r>
    <n v="1535"/>
    <d v="2026-09-11T00:00:00"/>
    <n v="2026"/>
    <s v="Sep"/>
    <s v="Q3"/>
    <x v="0"/>
    <s v="Italy"/>
    <s v="Retail Partners"/>
    <s v="New"/>
    <s v="Cycling"/>
    <s v="Trail Bike Light"/>
    <n v="1"/>
    <n v="51.25"/>
    <n v="0.05"/>
    <n v="21.99"/>
    <n v="48.6875"/>
    <n v="21.99"/>
    <n v="26.697500000000002"/>
    <n v="0.54834403080872918"/>
  </r>
  <r>
    <n v="1687"/>
    <d v="2026-09-11T00:00:00"/>
    <n v="2026"/>
    <s v="Sep"/>
    <s v="Q3"/>
    <x v="2"/>
    <s v="Norway"/>
    <s v="Online Store"/>
    <s v="Returning"/>
    <s v="Fitness"/>
    <s v="Training Mat"/>
    <n v="1"/>
    <n v="50.78"/>
    <n v="0.05"/>
    <n v="22.52"/>
    <n v="48.241"/>
    <n v="22.52"/>
    <n v="25.721"/>
    <n v="0.5331771729441761"/>
  </r>
  <r>
    <n v="2162"/>
    <d v="2026-09-11T00:00:00"/>
    <n v="2026"/>
    <s v="Sep"/>
    <s v="Q3"/>
    <x v="1"/>
    <s v="Czechia"/>
    <s v="Online Store"/>
    <s v="New"/>
    <s v="Travel"/>
    <s v="Carry-On Duffel"/>
    <n v="1"/>
    <n v="133.31"/>
    <n v="0.05"/>
    <n v="67.790000000000006"/>
    <n v="126.64449999999999"/>
    <n v="67.790000000000006"/>
    <n v="58.854499999999987"/>
    <n v="0.46472211584395684"/>
  </r>
  <r>
    <n v="2307"/>
    <d v="2026-09-11T00:00:00"/>
    <n v="2026"/>
    <s v="Sep"/>
    <s v="Q3"/>
    <x v="2"/>
    <s v="Sweden"/>
    <s v="Online Store"/>
    <s v="Returning"/>
    <s v="Travel"/>
    <s v="Travel Backpack 35L"/>
    <n v="1"/>
    <n v="162.06"/>
    <n v="0"/>
    <n v="86.95"/>
    <n v="162.06"/>
    <n v="86.95"/>
    <n v="75.11"/>
    <n v="0.4634703196347032"/>
  </r>
  <r>
    <n v="3976"/>
    <d v="2026-09-11T00:00:00"/>
    <n v="2026"/>
    <s v="Sep"/>
    <s v="Q3"/>
    <x v="2"/>
    <s v="Denmark"/>
    <s v="Retail Partners"/>
    <s v="Returning"/>
    <s v="Travel"/>
    <s v="Insulated Bottle"/>
    <n v="2"/>
    <n v="37.03"/>
    <n v="0.1"/>
    <n v="13.46"/>
    <n v="66.654000000000011"/>
    <n v="26.92"/>
    <n v="39.734000000000009"/>
    <n v="0.59612326342004984"/>
  </r>
  <r>
    <n v="5066"/>
    <d v="2026-09-11T00:00:00"/>
    <n v="2026"/>
    <s v="Sep"/>
    <s v="Q3"/>
    <x v="1"/>
    <s v="Switzerland"/>
    <s v="Online Store"/>
    <s v="New"/>
    <s v="Camping"/>
    <s v="Alpine Tent 4P"/>
    <n v="1"/>
    <n v="338.01"/>
    <n v="0"/>
    <n v="190.89"/>
    <n v="338.01"/>
    <n v="190.89"/>
    <n v="147.12"/>
    <n v="0.43525339486997427"/>
  </r>
  <r>
    <n v="78"/>
    <d v="2026-09-12T00:00:00"/>
    <n v="2026"/>
    <s v="Sep"/>
    <s v="Q3"/>
    <x v="3"/>
    <s v="France"/>
    <s v="Online Store"/>
    <s v="New"/>
    <s v="Fitness"/>
    <s v="Resistance Band Set"/>
    <n v="5"/>
    <n v="40.78"/>
    <n v="0.05"/>
    <n v="14.94"/>
    <n v="193.70499999999998"/>
    <n v="74.7"/>
    <n v="119.00499999999998"/>
    <n v="0.61436204537828132"/>
  </r>
  <r>
    <n v="354"/>
    <d v="2026-09-12T00:00:00"/>
    <n v="2026"/>
    <s v="Sep"/>
    <s v="Q3"/>
    <x v="2"/>
    <s v="Norway"/>
    <s v="Online Store"/>
    <s v="Returning"/>
    <s v="Cycling"/>
    <s v="Trail Bike Light"/>
    <n v="4"/>
    <n v="51.47"/>
    <n v="0"/>
    <n v="21.9"/>
    <n v="205.88"/>
    <n v="87.6"/>
    <n v="118.28"/>
    <n v="0.57450942296483387"/>
  </r>
  <r>
    <n v="1738"/>
    <d v="2026-09-12T00:00:00"/>
    <n v="2026"/>
    <s v="Sep"/>
    <s v="Q3"/>
    <x v="0"/>
    <s v="Italy"/>
    <s v="Corporate"/>
    <s v="Business"/>
    <s v="Hiking"/>
    <s v="Trail Boots"/>
    <n v="10"/>
    <n v="144.4"/>
    <n v="0.1"/>
    <n v="81.069999999999993"/>
    <n v="1299.6000000000001"/>
    <n v="810.69999999999993"/>
    <n v="488.9000000000002"/>
    <n v="0.37619267466912909"/>
  </r>
  <r>
    <n v="1900"/>
    <d v="2026-09-12T00:00:00"/>
    <n v="2026"/>
    <s v="Sep"/>
    <s v="Q3"/>
    <x v="1"/>
    <s v="Austria"/>
    <s v="Retail Partners"/>
    <s v="New"/>
    <s v="Fitness"/>
    <s v="Training Mat"/>
    <n v="1"/>
    <n v="51.34"/>
    <n v="0.1"/>
    <n v="22.63"/>
    <n v="46.206000000000003"/>
    <n v="22.63"/>
    <n v="23.576000000000004"/>
    <n v="0.51023676578799293"/>
  </r>
  <r>
    <n v="3375"/>
    <d v="2026-09-12T00:00:00"/>
    <n v="2026"/>
    <s v="Sep"/>
    <s v="Q3"/>
    <x v="1"/>
    <s v="Czechia"/>
    <s v="Corporate"/>
    <s v="Returning"/>
    <s v="Travel"/>
    <s v="Packing Cube Set"/>
    <n v="6"/>
    <n v="47.72"/>
    <n v="0.1"/>
    <n v="18.41"/>
    <n v="257.68799999999999"/>
    <n v="110.46000000000001"/>
    <n v="147.22799999999998"/>
    <n v="0.57134208810654741"/>
  </r>
  <r>
    <n v="3567"/>
    <d v="2026-09-12T00:00:00"/>
    <n v="2026"/>
    <s v="Sep"/>
    <s v="Q3"/>
    <x v="1"/>
    <s v="Switzerland"/>
    <s v="Online Store"/>
    <s v="Business"/>
    <s v="Camping"/>
    <s v="Portable Camp Stove"/>
    <n v="1"/>
    <n v="81.489999999999995"/>
    <n v="0.1"/>
    <n v="38.83"/>
    <n v="73.340999999999994"/>
    <n v="38.83"/>
    <n v="34.510999999999996"/>
    <n v="0.47055535103148305"/>
  </r>
  <r>
    <n v="4106"/>
    <d v="2026-09-12T00:00:00"/>
    <n v="2026"/>
    <s v="Sep"/>
    <s v="Q3"/>
    <x v="1"/>
    <s v="Austria"/>
    <s v="Retail Partners"/>
    <s v="Returning"/>
    <s v="Cycling"/>
    <s v="Compact Repair Kit"/>
    <n v="2"/>
    <n v="39.700000000000003"/>
    <n v="0"/>
    <n v="16.32"/>
    <n v="79.400000000000006"/>
    <n v="32.64"/>
    <n v="46.760000000000005"/>
    <n v="0.58891687657430736"/>
  </r>
  <r>
    <n v="4293"/>
    <d v="2026-09-12T00:00:00"/>
    <n v="2026"/>
    <s v="Sep"/>
    <s v="Q3"/>
    <x v="1"/>
    <s v="Germany"/>
    <s v="Corporate"/>
    <s v="New"/>
    <s v="Camping"/>
    <s v="Alpine Tent 4P"/>
    <n v="4"/>
    <n v="344.67"/>
    <n v="0.1"/>
    <n v="195.35"/>
    <n v="1240.8120000000001"/>
    <n v="781.4"/>
    <n v="459.41200000000015"/>
    <n v="0.37025109363868186"/>
  </r>
  <r>
    <n v="4859"/>
    <d v="2026-09-12T00:00:00"/>
    <n v="2026"/>
    <s v="Sep"/>
    <s v="Q3"/>
    <x v="0"/>
    <s v="Spain"/>
    <s v="Online Store"/>
    <s v="Returning"/>
    <s v="Cycling"/>
    <s v="Commuter Helmet"/>
    <n v="1"/>
    <n v="80.39"/>
    <n v="0"/>
    <n v="42.85"/>
    <n v="80.39"/>
    <n v="42.85"/>
    <n v="37.54"/>
    <n v="0.46697350416718497"/>
  </r>
  <r>
    <n v="770"/>
    <d v="2026-09-13T00:00:00"/>
    <n v="2026"/>
    <s v="Sep"/>
    <s v="Q3"/>
    <x v="2"/>
    <s v="Ireland"/>
    <s v="Retail Partners"/>
    <s v="Returning"/>
    <s v="Hiking"/>
    <s v="Trail Boots"/>
    <n v="1"/>
    <n v="143.66999999999999"/>
    <n v="0.1"/>
    <n v="79.89"/>
    <n v="129.303"/>
    <n v="79.89"/>
    <n v="49.412999999999997"/>
    <n v="0.38214890605786406"/>
  </r>
  <r>
    <n v="1375"/>
    <d v="2026-09-13T00:00:00"/>
    <n v="2026"/>
    <s v="Sep"/>
    <s v="Q3"/>
    <x v="1"/>
    <s v="Germany"/>
    <s v="Retail Partners"/>
    <s v="Returning"/>
    <s v="Travel"/>
    <s v="Insulated Bottle"/>
    <n v="1"/>
    <n v="35.86"/>
    <n v="0"/>
    <n v="13.33"/>
    <n v="35.86"/>
    <n v="13.33"/>
    <n v="22.53"/>
    <n v="0.62827663134411604"/>
  </r>
  <r>
    <n v="2063"/>
    <d v="2026-09-13T00:00:00"/>
    <n v="2026"/>
    <s v="Sep"/>
    <s v="Q3"/>
    <x v="1"/>
    <s v="Poland"/>
    <s v="Retail Partners"/>
    <s v="Returning"/>
    <s v="Travel"/>
    <s v="Carry-On Duffel"/>
    <n v="3"/>
    <n v="130.28"/>
    <n v="0.1"/>
    <n v="65.33"/>
    <n v="351.75600000000003"/>
    <n v="195.99"/>
    <n v="155.76600000000002"/>
    <n v="0.44282400300208102"/>
  </r>
  <r>
    <n v="2563"/>
    <d v="2026-09-13T00:00:00"/>
    <n v="2026"/>
    <s v="Sep"/>
    <s v="Q3"/>
    <x v="1"/>
    <s v="Austria"/>
    <s v="Marketplace"/>
    <s v="Returning"/>
    <s v="Hiking"/>
    <s v="Summit Backpack 45L"/>
    <n v="1"/>
    <n v="157.88999999999999"/>
    <n v="0.1"/>
    <n v="78.209999999999994"/>
    <n v="142.101"/>
    <n v="78.209999999999994"/>
    <n v="63.891000000000005"/>
    <n v="0.44961682183798851"/>
  </r>
  <r>
    <n v="2786"/>
    <d v="2026-09-13T00:00:00"/>
    <n v="2026"/>
    <s v="Sep"/>
    <s v="Q3"/>
    <x v="3"/>
    <s v="United Kingdom"/>
    <s v="Online Store"/>
    <s v="New"/>
    <s v="Fitness"/>
    <s v="Resistance Band Set"/>
    <n v="2"/>
    <n v="40.83"/>
    <n v="0"/>
    <n v="14.56"/>
    <n v="81.66"/>
    <n v="29.12"/>
    <n v="52.539999999999992"/>
    <n v="0.64339946118050451"/>
  </r>
  <r>
    <n v="3269"/>
    <d v="2026-09-13T00:00:00"/>
    <n v="2026"/>
    <s v="Sep"/>
    <s v="Q3"/>
    <x v="2"/>
    <s v="Norway"/>
    <s v="Retail Partners"/>
    <s v="New"/>
    <s v="Fitness"/>
    <s v="Recovery Roller"/>
    <n v="2"/>
    <n v="37.119999999999997"/>
    <n v="0"/>
    <n v="14.26"/>
    <n v="74.239999999999995"/>
    <n v="28.52"/>
    <n v="45.72"/>
    <n v="0.61584051724137934"/>
  </r>
  <r>
    <n v="3346"/>
    <d v="2026-09-13T00:00:00"/>
    <n v="2026"/>
    <s v="Sep"/>
    <s v="Q3"/>
    <x v="3"/>
    <s v="United Kingdom"/>
    <s v="Online Store"/>
    <s v="Returning"/>
    <s v="Camping"/>
    <s v="Compact Sleeping Bag"/>
    <n v="2"/>
    <n v="124.04"/>
    <n v="0.05"/>
    <n v="59.29"/>
    <n v="235.67599999999999"/>
    <n v="118.58"/>
    <n v="117.09599999999999"/>
    <n v="0.49685160983723414"/>
  </r>
  <r>
    <n v="4097"/>
    <d v="2026-09-13T00:00:00"/>
    <n v="2026"/>
    <s v="Sep"/>
    <s v="Q3"/>
    <x v="1"/>
    <s v="Germany"/>
    <s v="Online Store"/>
    <s v="Returning"/>
    <s v="Hiking"/>
    <s v="Trail Boots"/>
    <n v="1"/>
    <n v="142.36000000000001"/>
    <n v="0"/>
    <n v="78.3"/>
    <n v="142.36000000000001"/>
    <n v="78.3"/>
    <n v="64.060000000000016"/>
    <n v="0.44998595110986239"/>
  </r>
  <r>
    <n v="4208"/>
    <d v="2026-09-13T00:00:00"/>
    <n v="2026"/>
    <s v="Sep"/>
    <s v="Q3"/>
    <x v="1"/>
    <s v="Germany"/>
    <s v="Corporate"/>
    <s v="Business"/>
    <s v="Cycling"/>
    <s v="Cycling Pack 12L"/>
    <n v="6"/>
    <n v="104.11"/>
    <n v="0.1"/>
    <n v="49"/>
    <n v="562.19399999999996"/>
    <n v="294"/>
    <n v="268.19399999999996"/>
    <n v="0.47704884790659446"/>
  </r>
  <r>
    <n v="4606"/>
    <d v="2026-09-13T00:00:00"/>
    <n v="2026"/>
    <s v="Sep"/>
    <s v="Q3"/>
    <x v="3"/>
    <s v="United Kingdom"/>
    <s v="Online Store"/>
    <s v="Business"/>
    <s v="Camping"/>
    <s v="Alpine Tent 4P"/>
    <n v="1"/>
    <n v="335.02"/>
    <n v="0.05"/>
    <n v="198.44"/>
    <n v="318.26899999999995"/>
    <n v="198.44"/>
    <n v="119.82899999999995"/>
    <n v="0.3765022669502841"/>
  </r>
  <r>
    <n v="222"/>
    <d v="2026-09-14T00:00:00"/>
    <n v="2026"/>
    <s v="Sep"/>
    <s v="Q3"/>
    <x v="1"/>
    <s v="Germany"/>
    <s v="Online Store"/>
    <s v="Returning"/>
    <s v="Cycling"/>
    <s v="Trail Bike Light"/>
    <n v="2"/>
    <n v="49.69"/>
    <n v="0.05"/>
    <n v="22.55"/>
    <n v="94.410999999999987"/>
    <n v="45.1"/>
    <n v="49.310999999999986"/>
    <n v="0.52230142674052804"/>
  </r>
  <r>
    <n v="241"/>
    <d v="2026-09-14T00:00:00"/>
    <n v="2026"/>
    <s v="Sep"/>
    <s v="Q3"/>
    <x v="2"/>
    <s v="Denmark"/>
    <s v="Online Store"/>
    <s v="Returning"/>
    <s v="Cycling"/>
    <s v="Trail Bike Light"/>
    <n v="4"/>
    <n v="50.5"/>
    <n v="0"/>
    <n v="23.02"/>
    <n v="202"/>
    <n v="92.08"/>
    <n v="109.92"/>
    <n v="0.5441584158415842"/>
  </r>
  <r>
    <n v="753"/>
    <d v="2026-09-14T00:00:00"/>
    <n v="2026"/>
    <s v="Sep"/>
    <s v="Q3"/>
    <x v="3"/>
    <s v="Belgium"/>
    <s v="Retail Partners"/>
    <s v="Returning"/>
    <s v="Travel"/>
    <s v="Packing Cube Set"/>
    <n v="1"/>
    <n v="47.55"/>
    <n v="0.05"/>
    <n v="18.350000000000001"/>
    <n v="45.172499999999992"/>
    <n v="18.350000000000001"/>
    <n v="26.822499999999991"/>
    <n v="0.5937794011843488"/>
  </r>
  <r>
    <n v="2530"/>
    <d v="2026-09-14T00:00:00"/>
    <n v="2026"/>
    <s v="Sep"/>
    <s v="Q3"/>
    <x v="3"/>
    <s v="Netherlands"/>
    <s v="Online Store"/>
    <s v="New"/>
    <s v="Travel"/>
    <s v="Packing Cube Set"/>
    <n v="6"/>
    <n v="46.16"/>
    <n v="0.1"/>
    <n v="18.39"/>
    <n v="249.26399999999998"/>
    <n v="110.34"/>
    <n v="138.92399999999998"/>
    <n v="0.55733679953783932"/>
  </r>
  <r>
    <n v="572"/>
    <d v="2026-09-15T00:00:00"/>
    <n v="2026"/>
    <s v="Sep"/>
    <s v="Q3"/>
    <x v="0"/>
    <s v="Italy"/>
    <s v="Retail Partners"/>
    <s v="Returning"/>
    <s v="Travel"/>
    <s v="Carry-On Duffel"/>
    <n v="2"/>
    <n v="135.79"/>
    <n v="0.05"/>
    <n v="66.53"/>
    <n v="258.00099999999998"/>
    <n v="133.06"/>
    <n v="124.94099999999997"/>
    <n v="0.48426556486215167"/>
  </r>
  <r>
    <n v="874"/>
    <d v="2026-09-15T00:00:00"/>
    <n v="2026"/>
    <s v="Sep"/>
    <s v="Q3"/>
    <x v="0"/>
    <s v="Italy"/>
    <s v="Online Store"/>
    <s v="Returning"/>
    <s v="Hiking"/>
    <s v="Trail Boots"/>
    <n v="2"/>
    <n v="141.91999999999999"/>
    <n v="0"/>
    <n v="79.900000000000006"/>
    <n v="283.83999999999997"/>
    <n v="159.80000000000001"/>
    <n v="124.03999999999996"/>
    <n v="0.43700676437429531"/>
  </r>
  <r>
    <n v="937"/>
    <d v="2026-09-15T00:00:00"/>
    <n v="2026"/>
    <s v="Sep"/>
    <s v="Q3"/>
    <x v="3"/>
    <s v="Belgium"/>
    <s v="Marketplace"/>
    <s v="Business"/>
    <s v="Hiking"/>
    <s v="Trail Boots"/>
    <n v="1"/>
    <n v="146.41"/>
    <n v="0.15"/>
    <n v="80.87"/>
    <n v="124.4485"/>
    <n v="80.87"/>
    <n v="43.578499999999991"/>
    <n v="0.35017296311325563"/>
  </r>
  <r>
    <n v="1229"/>
    <d v="2026-09-15T00:00:00"/>
    <n v="2026"/>
    <s v="Sep"/>
    <s v="Q3"/>
    <x v="1"/>
    <s v="Czechia"/>
    <s v="Marketplace"/>
    <s v="New"/>
    <s v="Cycling"/>
    <s v="Compact Repair Kit"/>
    <n v="5"/>
    <n v="40.17"/>
    <n v="0"/>
    <n v="16.27"/>
    <n v="200.85000000000002"/>
    <n v="81.349999999999994"/>
    <n v="119.50000000000003"/>
    <n v="0.59497137167040082"/>
  </r>
  <r>
    <n v="2186"/>
    <d v="2026-09-15T00:00:00"/>
    <n v="2026"/>
    <s v="Sep"/>
    <s v="Q3"/>
    <x v="2"/>
    <s v="Sweden"/>
    <s v="Online Store"/>
    <s v="Returning"/>
    <s v="Hiking"/>
    <s v="Hiking Daypack 20L"/>
    <n v="2"/>
    <n v="91.6"/>
    <n v="0"/>
    <n v="46.54"/>
    <n v="183.2"/>
    <n v="93.08"/>
    <n v="90.11999999999999"/>
    <n v="0.49192139737991264"/>
  </r>
  <r>
    <n v="2922"/>
    <d v="2026-09-15T00:00:00"/>
    <n v="2026"/>
    <s v="Sep"/>
    <s v="Q3"/>
    <x v="2"/>
    <s v="Sweden"/>
    <s v="Online Store"/>
    <s v="New"/>
    <s v="Fitness"/>
    <s v="Weighted Vest"/>
    <n v="4"/>
    <n v="121.47"/>
    <n v="0.05"/>
    <n v="67.650000000000006"/>
    <n v="461.58599999999996"/>
    <n v="270.60000000000002"/>
    <n v="190.98599999999993"/>
    <n v="0.41376038268058379"/>
  </r>
  <r>
    <n v="3140"/>
    <d v="2026-09-15T00:00:00"/>
    <n v="2026"/>
    <s v="Sep"/>
    <s v="Q3"/>
    <x v="1"/>
    <s v="Germany"/>
    <s v="Marketplace"/>
    <s v="New"/>
    <s v="Camping"/>
    <s v="Compact Sleeping Bag"/>
    <n v="2"/>
    <n v="122.69"/>
    <n v="0"/>
    <n v="61.4"/>
    <n v="245.38"/>
    <n v="122.8"/>
    <n v="122.58"/>
    <n v="0.49955171570625151"/>
  </r>
  <r>
    <n v="3369"/>
    <d v="2026-09-15T00:00:00"/>
    <n v="2026"/>
    <s v="Sep"/>
    <s v="Q3"/>
    <x v="1"/>
    <s v="Germany"/>
    <s v="Marketplace"/>
    <s v="New"/>
    <s v="Travel"/>
    <s v="Packing Cube Set"/>
    <n v="1"/>
    <n v="45.59"/>
    <n v="0"/>
    <n v="18.28"/>
    <n v="45.59"/>
    <n v="18.28"/>
    <n v="27.310000000000002"/>
    <n v="0.59903487606931349"/>
  </r>
  <r>
    <n v="4865"/>
    <d v="2026-09-15T00:00:00"/>
    <n v="2026"/>
    <s v="Sep"/>
    <s v="Q3"/>
    <x v="3"/>
    <s v="Belgium"/>
    <s v="Online Store"/>
    <s v="Returning"/>
    <s v="Cycling"/>
    <s v="Commuter Helmet"/>
    <n v="1"/>
    <n v="83.8"/>
    <n v="0"/>
    <n v="42.23"/>
    <n v="83.8"/>
    <n v="42.23"/>
    <n v="41.57"/>
    <n v="0.49606205250596663"/>
  </r>
  <r>
    <n v="103"/>
    <d v="2026-09-16T00:00:00"/>
    <n v="2026"/>
    <s v="Sep"/>
    <s v="Q3"/>
    <x v="2"/>
    <s v="Ireland"/>
    <s v="Online Store"/>
    <s v="New"/>
    <s v="Travel"/>
    <s v="Carry-On Duffel"/>
    <n v="1"/>
    <n v="132.58000000000001"/>
    <n v="0.15"/>
    <n v="67.62"/>
    <n v="112.69300000000001"/>
    <n v="67.62"/>
    <n v="45.073000000000008"/>
    <n v="0.39996273060438536"/>
  </r>
  <r>
    <n v="4500"/>
    <d v="2026-09-16T00:00:00"/>
    <n v="2026"/>
    <s v="Sep"/>
    <s v="Q3"/>
    <x v="3"/>
    <s v="United Kingdom"/>
    <s v="Online Store"/>
    <s v="New"/>
    <s v="Camping"/>
    <s v="Compact Sleeping Bag"/>
    <n v="2"/>
    <n v="122.12"/>
    <n v="0.05"/>
    <n v="61.76"/>
    <n v="232.02799999999999"/>
    <n v="123.52"/>
    <n v="108.508"/>
    <n v="0.46765045597945076"/>
  </r>
  <r>
    <n v="5093"/>
    <d v="2026-09-16T00:00:00"/>
    <n v="2026"/>
    <s v="Sep"/>
    <s v="Q3"/>
    <x v="0"/>
    <s v="Spain"/>
    <s v="Corporate"/>
    <s v="Business"/>
    <s v="Hiking"/>
    <s v="Trail Boots"/>
    <n v="3"/>
    <n v="140.47"/>
    <n v="0.15"/>
    <n v="81.739999999999995"/>
    <n v="358.19849999999997"/>
    <n v="245.21999999999997"/>
    <n v="112.9785"/>
    <n v="0.31540751845694498"/>
  </r>
  <r>
    <n v="5147"/>
    <d v="2026-09-16T00:00:00"/>
    <n v="2026"/>
    <s v="Sep"/>
    <s v="Q3"/>
    <x v="3"/>
    <s v="France"/>
    <s v="Online Store"/>
    <s v="New"/>
    <s v="Hiking"/>
    <s v="Trail Boots"/>
    <n v="2"/>
    <n v="145.35"/>
    <n v="0.05"/>
    <n v="78.39"/>
    <n v="276.16499999999996"/>
    <n v="156.78"/>
    <n v="119.38499999999996"/>
    <n v="0.4322959100537721"/>
  </r>
  <r>
    <n v="365"/>
    <d v="2026-09-17T00:00:00"/>
    <n v="2026"/>
    <s v="Sep"/>
    <s v="Q3"/>
    <x v="3"/>
    <s v="United Kingdom"/>
    <s v="Marketplace"/>
    <s v="Returning"/>
    <s v="Camping"/>
    <s v="Compact Sleeping Bag"/>
    <n v="2"/>
    <n v="121.25"/>
    <n v="0"/>
    <n v="61.5"/>
    <n v="242.5"/>
    <n v="123"/>
    <n v="119.5"/>
    <n v="0.4927835051546392"/>
  </r>
  <r>
    <n v="494"/>
    <d v="2026-09-17T00:00:00"/>
    <n v="2026"/>
    <s v="Sep"/>
    <s v="Q3"/>
    <x v="3"/>
    <s v="Belgium"/>
    <s v="Online Store"/>
    <s v="New"/>
    <s v="Travel"/>
    <s v="Insulated Bottle"/>
    <n v="1"/>
    <n v="35.94"/>
    <n v="0.1"/>
    <n v="13.19"/>
    <n v="32.345999999999997"/>
    <n v="13.19"/>
    <n v="19.155999999999999"/>
    <n v="0.59222160390774747"/>
  </r>
  <r>
    <n v="665"/>
    <d v="2026-09-17T00:00:00"/>
    <n v="2026"/>
    <s v="Sep"/>
    <s v="Q3"/>
    <x v="1"/>
    <s v="Poland"/>
    <s v="Online Store"/>
    <s v="New"/>
    <s v="Cycling"/>
    <s v="Cycling Pack 12L"/>
    <n v="1"/>
    <n v="101.18"/>
    <n v="0.1"/>
    <n v="49.38"/>
    <n v="91.062000000000012"/>
    <n v="49.38"/>
    <n v="41.682000000000009"/>
    <n v="0.45773209461685449"/>
  </r>
  <r>
    <n v="2067"/>
    <d v="2026-09-17T00:00:00"/>
    <n v="2026"/>
    <s v="Sep"/>
    <s v="Q3"/>
    <x v="3"/>
    <s v="Netherlands"/>
    <s v="Retail Partners"/>
    <s v="New"/>
    <s v="Cycling"/>
    <s v="Commuter Helmet"/>
    <n v="2"/>
    <n v="82.47"/>
    <n v="0"/>
    <n v="42.49"/>
    <n v="164.94"/>
    <n v="84.98"/>
    <n v="79.959999999999994"/>
    <n v="0.48478234509518608"/>
  </r>
  <r>
    <n v="2648"/>
    <d v="2026-09-17T00:00:00"/>
    <n v="2026"/>
    <s v="Sep"/>
    <s v="Q3"/>
    <x v="2"/>
    <s v="Norway"/>
    <s v="Marketplace"/>
    <s v="New"/>
    <s v="Fitness"/>
    <s v="Training Mat"/>
    <n v="1"/>
    <n v="50.47"/>
    <n v="0.05"/>
    <n v="22.27"/>
    <n v="47.946499999999993"/>
    <n v="22.27"/>
    <n v="25.676499999999994"/>
    <n v="0.53552396942425406"/>
  </r>
  <r>
    <n v="3074"/>
    <d v="2026-09-17T00:00:00"/>
    <n v="2026"/>
    <s v="Sep"/>
    <s v="Q3"/>
    <x v="3"/>
    <s v="United Kingdom"/>
    <s v="Corporate"/>
    <s v="Business"/>
    <s v="Camping"/>
    <s v="Portable Camp Stove"/>
    <n v="5"/>
    <n v="82.63"/>
    <n v="0.15"/>
    <n v="38.630000000000003"/>
    <n v="351.17749999999995"/>
    <n v="193.15"/>
    <n v="158.02749999999995"/>
    <n v="0.44999323703824978"/>
  </r>
  <r>
    <n v="259"/>
    <d v="2026-09-18T00:00:00"/>
    <n v="2026"/>
    <s v="Sep"/>
    <s v="Q3"/>
    <x v="3"/>
    <s v="United Kingdom"/>
    <s v="Retail Partners"/>
    <s v="Business"/>
    <s v="Travel"/>
    <s v="Travel Backpack 35L"/>
    <n v="4"/>
    <n v="168.48"/>
    <n v="0.1"/>
    <n v="89.85"/>
    <n v="606.52800000000002"/>
    <n v="359.4"/>
    <n v="247.12800000000004"/>
    <n v="0.4074469768914214"/>
  </r>
  <r>
    <n v="997"/>
    <d v="2026-09-18T00:00:00"/>
    <n v="2026"/>
    <s v="Sep"/>
    <s v="Q3"/>
    <x v="1"/>
    <s v="Switzerland"/>
    <s v="Marketplace"/>
    <s v="Returning"/>
    <s v="Camping"/>
    <s v="Compact Sleeping Bag"/>
    <n v="2"/>
    <n v="121.82"/>
    <n v="0"/>
    <n v="61.92"/>
    <n v="243.64"/>
    <n v="123.84"/>
    <n v="119.79999999999998"/>
    <n v="0.49170907896897059"/>
  </r>
  <r>
    <n v="2102"/>
    <d v="2026-09-18T00:00:00"/>
    <n v="2026"/>
    <s v="Sep"/>
    <s v="Q3"/>
    <x v="0"/>
    <s v="Italy"/>
    <s v="Retail Partners"/>
    <s v="Returning"/>
    <s v="Cycling"/>
    <s v="Trail Bike Light"/>
    <n v="1"/>
    <n v="50.02"/>
    <n v="0.1"/>
    <n v="22.47"/>
    <n v="45.018000000000001"/>
    <n v="22.47"/>
    <n v="22.548000000000002"/>
    <n v="0.50086632013861121"/>
  </r>
  <r>
    <n v="2452"/>
    <d v="2026-09-18T00:00:00"/>
    <n v="2026"/>
    <s v="Sep"/>
    <s v="Q3"/>
    <x v="2"/>
    <s v="Denmark"/>
    <s v="Online Store"/>
    <s v="New"/>
    <s v="Fitness"/>
    <s v="Training Mat"/>
    <n v="1"/>
    <n v="50.17"/>
    <n v="0.1"/>
    <n v="21.99"/>
    <n v="45.153000000000006"/>
    <n v="21.99"/>
    <n v="23.163000000000007"/>
    <n v="0.51298917015480705"/>
  </r>
  <r>
    <n v="2761"/>
    <d v="2026-09-18T00:00:00"/>
    <n v="2026"/>
    <s v="Sep"/>
    <s v="Q3"/>
    <x v="0"/>
    <s v="Italy"/>
    <s v="Corporate"/>
    <s v="Business"/>
    <s v="Camping"/>
    <s v="Compact Sleeping Bag"/>
    <n v="5"/>
    <n v="124.51"/>
    <n v="0.1"/>
    <n v="60.29"/>
    <n v="560.29500000000007"/>
    <n v="301.45"/>
    <n v="258.84500000000008"/>
    <n v="0.46197984990049895"/>
  </r>
  <r>
    <n v="3993"/>
    <d v="2026-09-18T00:00:00"/>
    <n v="2026"/>
    <s v="Sep"/>
    <s v="Q3"/>
    <x v="1"/>
    <s v="Germany"/>
    <s v="Marketplace"/>
    <s v="Returning"/>
    <s v="Hiking"/>
    <s v="Summit Backpack 45L"/>
    <n v="1"/>
    <n v="153.68"/>
    <n v="0.05"/>
    <n v="77.42"/>
    <n v="145.99600000000001"/>
    <n v="77.42"/>
    <n v="68.576000000000008"/>
    <n v="0.46971149894517661"/>
  </r>
  <r>
    <n v="4343"/>
    <d v="2026-09-18T00:00:00"/>
    <n v="2026"/>
    <s v="Sep"/>
    <s v="Q3"/>
    <x v="1"/>
    <s v="Germany"/>
    <s v="Marketplace"/>
    <s v="New"/>
    <s v="Camping"/>
    <s v="Compact Sleeping Bag"/>
    <n v="2"/>
    <n v="121.37"/>
    <n v="0.05"/>
    <n v="60.13"/>
    <n v="230.60300000000001"/>
    <n v="120.26"/>
    <n v="110.343"/>
    <n v="0.47849767782726155"/>
  </r>
  <r>
    <n v="4429"/>
    <d v="2026-09-18T00:00:00"/>
    <n v="2026"/>
    <s v="Sep"/>
    <s v="Q3"/>
    <x v="0"/>
    <s v="Italy"/>
    <s v="Online Store"/>
    <s v="Business"/>
    <s v="Hiking"/>
    <s v="Trail Boots"/>
    <n v="2"/>
    <n v="145.1"/>
    <n v="0.1"/>
    <n v="77.62"/>
    <n v="261.18"/>
    <n v="155.24"/>
    <n v="105.94"/>
    <n v="0.40562064476606169"/>
  </r>
  <r>
    <n v="4824"/>
    <d v="2026-09-18T00:00:00"/>
    <n v="2026"/>
    <s v="Sep"/>
    <s v="Q3"/>
    <x v="3"/>
    <s v="United Kingdom"/>
    <s v="Online Store"/>
    <s v="Returning"/>
    <s v="Fitness"/>
    <s v="Recovery Roller"/>
    <n v="1"/>
    <n v="36.729999999999997"/>
    <n v="0.05"/>
    <n v="14.11"/>
    <n v="34.893499999999996"/>
    <n v="14.11"/>
    <n v="20.783499999999997"/>
    <n v="0.59562669265049362"/>
  </r>
  <r>
    <n v="4881"/>
    <d v="2026-09-18T00:00:00"/>
    <n v="2026"/>
    <s v="Sep"/>
    <s v="Q3"/>
    <x v="2"/>
    <s v="Sweden"/>
    <s v="Online Store"/>
    <s v="Business"/>
    <s v="Travel"/>
    <s v="Carry-On Duffel"/>
    <n v="4"/>
    <n v="134.15"/>
    <n v="0.05"/>
    <n v="65.58"/>
    <n v="509.77"/>
    <n v="262.32"/>
    <n v="247.45"/>
    <n v="0.48541499107440611"/>
  </r>
  <r>
    <n v="5138"/>
    <d v="2026-09-18T00:00:00"/>
    <n v="2026"/>
    <s v="Sep"/>
    <s v="Q3"/>
    <x v="0"/>
    <s v="Spain"/>
    <s v="Corporate"/>
    <s v="Business"/>
    <s v="Hiking"/>
    <s v="Hiking Daypack 20L"/>
    <n v="8"/>
    <n v="94.21"/>
    <n v="0.1"/>
    <n v="45.05"/>
    <n v="678.31200000000001"/>
    <n v="360.4"/>
    <n v="317.91200000000003"/>
    <n v="0.46868107891353833"/>
  </r>
  <r>
    <n v="1214"/>
    <d v="2026-09-19T00:00:00"/>
    <n v="2026"/>
    <s v="Sep"/>
    <s v="Q3"/>
    <x v="0"/>
    <s v="Italy"/>
    <s v="Retail Partners"/>
    <s v="Returning"/>
    <s v="Camping"/>
    <s v="Trail Tent 2P"/>
    <n v="1"/>
    <n v="198.29"/>
    <n v="0.05"/>
    <n v="106.24"/>
    <n v="188.37549999999999"/>
    <n v="106.24"/>
    <n v="82.135499999999993"/>
    <n v="0.436020076920831"/>
  </r>
  <r>
    <n v="1346"/>
    <d v="2026-09-19T00:00:00"/>
    <n v="2026"/>
    <s v="Sep"/>
    <s v="Q3"/>
    <x v="1"/>
    <s v="Poland"/>
    <s v="Marketplace"/>
    <s v="Returning"/>
    <s v="Travel"/>
    <s v="Travel Backpack 35L"/>
    <n v="3"/>
    <n v="166.21"/>
    <n v="0.05"/>
    <n v="85.03"/>
    <n v="473.69849999999997"/>
    <n v="255.09"/>
    <n v="218.60849999999996"/>
    <n v="0.4614929116304991"/>
  </r>
  <r>
    <n v="1361"/>
    <d v="2026-09-19T00:00:00"/>
    <n v="2026"/>
    <s v="Sep"/>
    <s v="Q3"/>
    <x v="1"/>
    <s v="Austria"/>
    <s v="Marketplace"/>
    <s v="New"/>
    <s v="Cycling"/>
    <s v="Compact Repair Kit"/>
    <n v="1"/>
    <n v="40.700000000000003"/>
    <n v="0.05"/>
    <n v="16.43"/>
    <n v="38.664999999999999"/>
    <n v="16.43"/>
    <n v="22.234999999999999"/>
    <n v="0.57506789085736454"/>
  </r>
  <r>
    <n v="2728"/>
    <d v="2026-09-19T00:00:00"/>
    <n v="2026"/>
    <s v="Sep"/>
    <s v="Q3"/>
    <x v="0"/>
    <s v="Italy"/>
    <s v="Online Store"/>
    <s v="New"/>
    <s v="Hiking"/>
    <s v="Summit Backpack 45L"/>
    <n v="3"/>
    <n v="153.5"/>
    <n v="0"/>
    <n v="80.819999999999993"/>
    <n v="460.5"/>
    <n v="242.45999999999998"/>
    <n v="218.04000000000002"/>
    <n v="0.47348534201954401"/>
  </r>
  <r>
    <n v="2788"/>
    <d v="2026-09-19T00:00:00"/>
    <n v="2026"/>
    <s v="Sep"/>
    <s v="Q3"/>
    <x v="1"/>
    <s v="Germany"/>
    <s v="Marketplace"/>
    <s v="New"/>
    <s v="Hiking"/>
    <s v="Trekking Poles"/>
    <n v="1"/>
    <n v="70.430000000000007"/>
    <n v="0"/>
    <n v="31.51"/>
    <n v="70.430000000000007"/>
    <n v="31.51"/>
    <n v="38.92"/>
    <n v="0.55260542382507449"/>
  </r>
  <r>
    <n v="2932"/>
    <d v="2026-09-19T00:00:00"/>
    <n v="2026"/>
    <s v="Sep"/>
    <s v="Q3"/>
    <x v="0"/>
    <s v="Italy"/>
    <s v="Retail Partners"/>
    <s v="Business"/>
    <s v="Cycling"/>
    <s v="Trail Bike Light"/>
    <n v="4"/>
    <n v="49.93"/>
    <n v="0"/>
    <n v="22.99"/>
    <n v="199.72"/>
    <n v="91.96"/>
    <n v="107.76"/>
    <n v="0.53955537752853999"/>
  </r>
  <r>
    <n v="3399"/>
    <d v="2026-09-19T00:00:00"/>
    <n v="2026"/>
    <s v="Sep"/>
    <s v="Q3"/>
    <x v="1"/>
    <s v="Germany"/>
    <s v="Retail Partners"/>
    <s v="Returning"/>
    <s v="Cycling"/>
    <s v="Trail Bike Light"/>
    <n v="1"/>
    <n v="50.18"/>
    <n v="0"/>
    <n v="22.92"/>
    <n v="50.18"/>
    <n v="22.92"/>
    <n v="27.259999999999998"/>
    <n v="0.54324432044639293"/>
  </r>
  <r>
    <n v="3588"/>
    <d v="2026-09-19T00:00:00"/>
    <n v="2026"/>
    <s v="Sep"/>
    <s v="Q3"/>
    <x v="3"/>
    <s v="France"/>
    <s v="Retail Partners"/>
    <s v="New"/>
    <s v="Travel"/>
    <s v="Travel Backpack 35L"/>
    <n v="2"/>
    <n v="164.01"/>
    <n v="0.15"/>
    <n v="87.14"/>
    <n v="278.81699999999995"/>
    <n v="174.28"/>
    <n v="104.53699999999995"/>
    <n v="0.37493050997607741"/>
  </r>
  <r>
    <n v="3603"/>
    <d v="2026-09-19T00:00:00"/>
    <n v="2026"/>
    <s v="Sep"/>
    <s v="Q3"/>
    <x v="1"/>
    <s v="Poland"/>
    <s v="Marketplace"/>
    <s v="Returning"/>
    <s v="Cycling"/>
    <s v="Commuter Helmet"/>
    <n v="2"/>
    <n v="83.77"/>
    <n v="0"/>
    <n v="43.32"/>
    <n v="167.54"/>
    <n v="86.64"/>
    <n v="80.899999999999991"/>
    <n v="0.4828697624447893"/>
  </r>
  <r>
    <n v="3845"/>
    <d v="2026-09-19T00:00:00"/>
    <n v="2026"/>
    <s v="Sep"/>
    <s v="Q3"/>
    <x v="3"/>
    <s v="United Kingdom"/>
    <s v="Online Store"/>
    <s v="New"/>
    <s v="Camping"/>
    <s v="Portable Camp Stove"/>
    <n v="1"/>
    <n v="81.84"/>
    <n v="0"/>
    <n v="38.5"/>
    <n v="81.84"/>
    <n v="38.5"/>
    <n v="43.34"/>
    <n v="0.52956989247311825"/>
  </r>
  <r>
    <n v="4191"/>
    <d v="2026-09-19T00:00:00"/>
    <n v="2026"/>
    <s v="Sep"/>
    <s v="Q3"/>
    <x v="2"/>
    <s v="Denmark"/>
    <s v="Marketplace"/>
    <s v="Returning"/>
    <s v="Fitness"/>
    <s v="Resistance Band Set"/>
    <n v="1"/>
    <n v="40.32"/>
    <n v="0.15"/>
    <n v="14.39"/>
    <n v="34.271999999999998"/>
    <n v="14.39"/>
    <n v="19.881999999999998"/>
    <n v="0.58012371615312786"/>
  </r>
  <r>
    <n v="4269"/>
    <d v="2026-09-19T00:00:00"/>
    <n v="2026"/>
    <s v="Sep"/>
    <s v="Q3"/>
    <x v="2"/>
    <s v="Norway"/>
    <s v="Corporate"/>
    <s v="Business"/>
    <s v="Hiking"/>
    <s v="Summit Backpack 45L"/>
    <n v="4"/>
    <n v="155.84"/>
    <n v="0.05"/>
    <n v="80.790000000000006"/>
    <n v="592.19200000000001"/>
    <n v="323.16000000000003"/>
    <n v="269.03199999999998"/>
    <n v="0.45429860585755966"/>
  </r>
  <r>
    <n v="5"/>
    <d v="2026-09-20T00:00:00"/>
    <n v="2026"/>
    <s v="Sep"/>
    <s v="Q3"/>
    <x v="1"/>
    <s v="Austria"/>
    <s v="Online Store"/>
    <s v="Business"/>
    <s v="Fitness"/>
    <s v="Training Mat"/>
    <n v="1"/>
    <n v="51.83"/>
    <n v="0"/>
    <n v="21.9"/>
    <n v="51.83"/>
    <n v="21.9"/>
    <n v="29.93"/>
    <n v="0.57746478873239437"/>
  </r>
  <r>
    <n v="210"/>
    <d v="2026-09-20T00:00:00"/>
    <n v="2026"/>
    <s v="Sep"/>
    <s v="Q3"/>
    <x v="2"/>
    <s v="Ireland"/>
    <s v="Retail Partners"/>
    <s v="Returning"/>
    <s v="Camping"/>
    <s v="Trail Tent 2P"/>
    <n v="1"/>
    <n v="190.77"/>
    <n v="0.05"/>
    <n v="104.69"/>
    <n v="181.23150000000001"/>
    <n v="104.69"/>
    <n v="76.541500000000013"/>
    <n v="0.42234103894742364"/>
  </r>
  <r>
    <n v="462"/>
    <d v="2026-09-20T00:00:00"/>
    <n v="2026"/>
    <s v="Sep"/>
    <s v="Q3"/>
    <x v="1"/>
    <s v="Germany"/>
    <s v="Retail Partners"/>
    <s v="New"/>
    <s v="Cycling"/>
    <s v="Compact Repair Kit"/>
    <n v="2"/>
    <n v="40.049999999999997"/>
    <n v="0.05"/>
    <n v="16.97"/>
    <n v="76.094999999999985"/>
    <n v="33.94"/>
    <n v="42.154999999999987"/>
    <n v="0.55397857940731976"/>
  </r>
  <r>
    <n v="725"/>
    <d v="2026-09-20T00:00:00"/>
    <n v="2026"/>
    <s v="Sep"/>
    <s v="Q3"/>
    <x v="1"/>
    <s v="Germany"/>
    <s v="Online Store"/>
    <s v="New"/>
    <s v="Cycling"/>
    <s v="Commuter Helmet"/>
    <n v="1"/>
    <n v="82.08"/>
    <n v="0.05"/>
    <n v="43.18"/>
    <n v="77.975999999999999"/>
    <n v="43.18"/>
    <n v="34.795999999999999"/>
    <n v="0.44623986867754178"/>
  </r>
  <r>
    <n v="918"/>
    <d v="2026-09-20T00:00:00"/>
    <n v="2026"/>
    <s v="Sep"/>
    <s v="Q3"/>
    <x v="0"/>
    <s v="Italy"/>
    <s v="Online Store"/>
    <s v="Returning"/>
    <s v="Cycling"/>
    <s v="Trail Bike Light"/>
    <n v="1"/>
    <n v="50.3"/>
    <n v="0.05"/>
    <n v="22.14"/>
    <n v="47.784999999999997"/>
    <n v="22.14"/>
    <n v="25.644999999999996"/>
    <n v="0.53667468870984614"/>
  </r>
  <r>
    <n v="1442"/>
    <d v="2026-09-20T00:00:00"/>
    <n v="2026"/>
    <s v="Sep"/>
    <s v="Q3"/>
    <x v="2"/>
    <s v="Norway"/>
    <s v="Online Store"/>
    <s v="New"/>
    <s v="Travel"/>
    <s v="Packing Cube Set"/>
    <n v="1"/>
    <n v="47.68"/>
    <n v="0.1"/>
    <n v="18.03"/>
    <n v="42.911999999999999"/>
    <n v="18.03"/>
    <n v="24.881999999999998"/>
    <n v="0.57983780760626391"/>
  </r>
  <r>
    <n v="4290"/>
    <d v="2026-09-20T00:00:00"/>
    <n v="2026"/>
    <s v="Sep"/>
    <s v="Q3"/>
    <x v="2"/>
    <s v="Sweden"/>
    <s v="Retail Partners"/>
    <s v="Returning"/>
    <s v="Cycling"/>
    <s v="Trail Bike Light"/>
    <n v="2"/>
    <n v="51.48"/>
    <n v="0.05"/>
    <n v="22.38"/>
    <n v="97.811999999999983"/>
    <n v="44.76"/>
    <n v="53.051999999999985"/>
    <n v="0.54238743712427917"/>
  </r>
  <r>
    <n v="4666"/>
    <d v="2026-09-20T00:00:00"/>
    <n v="2026"/>
    <s v="Sep"/>
    <s v="Q3"/>
    <x v="2"/>
    <s v="Ireland"/>
    <s v="Online Store"/>
    <s v="Business"/>
    <s v="Fitness"/>
    <s v="Weighted Vest"/>
    <n v="2"/>
    <n v="123.73"/>
    <n v="0"/>
    <n v="68.459999999999994"/>
    <n v="247.46"/>
    <n v="136.91999999999999"/>
    <n v="110.54000000000002"/>
    <n v="0.44669845631617239"/>
  </r>
  <r>
    <n v="234"/>
    <d v="2026-09-21T00:00:00"/>
    <n v="2026"/>
    <s v="Sep"/>
    <s v="Q3"/>
    <x v="2"/>
    <s v="Denmark"/>
    <s v="Online Store"/>
    <s v="Business"/>
    <s v="Hiking"/>
    <s v="Trail Boots"/>
    <n v="2"/>
    <n v="146.81"/>
    <n v="0"/>
    <n v="79.72"/>
    <n v="293.62"/>
    <n v="159.44"/>
    <n v="134.18"/>
    <n v="0.45698521899053202"/>
  </r>
  <r>
    <n v="802"/>
    <d v="2026-09-21T00:00:00"/>
    <n v="2026"/>
    <s v="Sep"/>
    <s v="Q3"/>
    <x v="1"/>
    <s v="Germany"/>
    <s v="Retail Partners"/>
    <s v="Returning"/>
    <s v="Travel"/>
    <s v="Travel Backpack 35L"/>
    <n v="2"/>
    <n v="167.16"/>
    <n v="0"/>
    <n v="88.51"/>
    <n v="334.32"/>
    <n v="177.02"/>
    <n v="157.29999999999998"/>
    <n v="0.4705072983967456"/>
  </r>
  <r>
    <n v="1942"/>
    <d v="2026-09-21T00:00:00"/>
    <n v="2026"/>
    <s v="Sep"/>
    <s v="Q3"/>
    <x v="2"/>
    <s v="Sweden"/>
    <s v="Online Store"/>
    <s v="New"/>
    <s v="Cycling"/>
    <s v="Commuter Helmet"/>
    <n v="1"/>
    <n v="83.69"/>
    <n v="0"/>
    <n v="42.76"/>
    <n v="83.69"/>
    <n v="42.76"/>
    <n v="40.93"/>
    <n v="0.48906679412116144"/>
  </r>
  <r>
    <n v="2200"/>
    <d v="2026-09-21T00:00:00"/>
    <n v="2026"/>
    <s v="Sep"/>
    <s v="Q3"/>
    <x v="0"/>
    <s v="Spain"/>
    <s v="Online Store"/>
    <s v="New"/>
    <s v="Cycling"/>
    <s v="Compact Repair Kit"/>
    <n v="1"/>
    <n v="40.4"/>
    <n v="0.15"/>
    <n v="16.47"/>
    <n v="34.339999999999996"/>
    <n v="16.47"/>
    <n v="17.869999999999997"/>
    <n v="0.52038439138031445"/>
  </r>
  <r>
    <n v="2236"/>
    <d v="2026-09-21T00:00:00"/>
    <n v="2026"/>
    <s v="Sep"/>
    <s v="Q3"/>
    <x v="1"/>
    <s v="Switzerland"/>
    <s v="Online Store"/>
    <s v="Returning"/>
    <s v="Hiking"/>
    <s v="Trail Boots"/>
    <n v="3"/>
    <n v="143.31"/>
    <n v="0"/>
    <n v="81.36"/>
    <n v="429.93"/>
    <n v="244.07999999999998"/>
    <n v="185.85000000000002"/>
    <n v="0.43227967343521045"/>
  </r>
  <r>
    <n v="4041"/>
    <d v="2026-09-21T00:00:00"/>
    <n v="2026"/>
    <s v="Sep"/>
    <s v="Q3"/>
    <x v="1"/>
    <s v="Switzerland"/>
    <s v="Corporate"/>
    <s v="Returning"/>
    <s v="Fitness"/>
    <s v="Training Mat"/>
    <n v="15"/>
    <n v="51.1"/>
    <n v="0.1"/>
    <n v="21.9"/>
    <n v="689.85"/>
    <n v="328.5"/>
    <n v="361.35"/>
    <n v="0.52380952380952384"/>
  </r>
  <r>
    <n v="4435"/>
    <d v="2026-09-21T00:00:00"/>
    <n v="2026"/>
    <s v="Sep"/>
    <s v="Q3"/>
    <x v="3"/>
    <s v="France"/>
    <s v="Marketplace"/>
    <s v="New"/>
    <s v="Hiking"/>
    <s v="Trail Boots"/>
    <n v="1"/>
    <n v="146.33000000000001"/>
    <n v="0"/>
    <n v="80.05"/>
    <n v="146.33000000000001"/>
    <n v="80.05"/>
    <n v="66.280000000000015"/>
    <n v="0.45294881432378875"/>
  </r>
  <r>
    <n v="305"/>
    <d v="2026-09-22T00:00:00"/>
    <n v="2026"/>
    <s v="Sep"/>
    <s v="Q3"/>
    <x v="3"/>
    <s v="United Kingdom"/>
    <s v="Online Store"/>
    <s v="Returning"/>
    <s v="Travel"/>
    <s v="Carry-On Duffel"/>
    <n v="1"/>
    <n v="130.69999999999999"/>
    <n v="0.05"/>
    <n v="68.23"/>
    <n v="124.16499999999998"/>
    <n v="68.23"/>
    <n v="55.934999999999974"/>
    <n v="0.45048926831232622"/>
  </r>
  <r>
    <n v="808"/>
    <d v="2026-09-22T00:00:00"/>
    <n v="2026"/>
    <s v="Sep"/>
    <s v="Q3"/>
    <x v="1"/>
    <s v="Germany"/>
    <s v="Corporate"/>
    <s v="Business"/>
    <s v="Fitness"/>
    <s v="Resistance Band Set"/>
    <n v="8"/>
    <n v="39.630000000000003"/>
    <n v="0.15"/>
    <n v="14.61"/>
    <n v="269.48400000000004"/>
    <n v="116.88"/>
    <n v="152.60400000000004"/>
    <n v="0.56628222825844954"/>
  </r>
  <r>
    <n v="1029"/>
    <d v="2026-09-22T00:00:00"/>
    <n v="2026"/>
    <s v="Sep"/>
    <s v="Q3"/>
    <x v="1"/>
    <s v="Austria"/>
    <s v="Online Store"/>
    <s v="Returning"/>
    <s v="Travel"/>
    <s v="Carry-On Duffel"/>
    <n v="1"/>
    <n v="132.36000000000001"/>
    <n v="0.05"/>
    <n v="66.63"/>
    <n v="125.742"/>
    <n v="66.63"/>
    <n v="59.112000000000009"/>
    <n v="0.47010545402490822"/>
  </r>
  <r>
    <n v="1721"/>
    <d v="2026-09-22T00:00:00"/>
    <n v="2026"/>
    <s v="Sep"/>
    <s v="Q3"/>
    <x v="3"/>
    <s v="Netherlands"/>
    <s v="Online Store"/>
    <s v="Business"/>
    <s v="Hiking"/>
    <s v="Summit Backpack 45L"/>
    <n v="1"/>
    <n v="156.81"/>
    <n v="0"/>
    <n v="78.2"/>
    <n v="156.81"/>
    <n v="78.2"/>
    <n v="78.61"/>
    <n v="0.50130731458452904"/>
  </r>
  <r>
    <n v="2425"/>
    <d v="2026-09-22T00:00:00"/>
    <n v="2026"/>
    <s v="Sep"/>
    <s v="Q3"/>
    <x v="3"/>
    <s v="United Kingdom"/>
    <s v="Marketplace"/>
    <s v="New"/>
    <s v="Travel"/>
    <s v="Carry-On Duffel"/>
    <n v="3"/>
    <n v="134.52000000000001"/>
    <n v="0.05"/>
    <n v="65.19"/>
    <n v="383.38200000000006"/>
    <n v="195.57"/>
    <n v="187.81200000000007"/>
    <n v="0.48988215409174152"/>
  </r>
  <r>
    <n v="3322"/>
    <d v="2026-09-22T00:00:00"/>
    <n v="2026"/>
    <s v="Sep"/>
    <s v="Q3"/>
    <x v="3"/>
    <s v="United Kingdom"/>
    <s v="Online Store"/>
    <s v="Returning"/>
    <s v="Camping"/>
    <s v="Compact Sleeping Bag"/>
    <n v="1"/>
    <n v="124.51"/>
    <n v="0"/>
    <n v="59.97"/>
    <n v="124.51"/>
    <n v="59.97"/>
    <n v="64.540000000000006"/>
    <n v="0.51835193960324477"/>
  </r>
  <r>
    <n v="3821"/>
    <d v="2026-09-22T00:00:00"/>
    <n v="2026"/>
    <s v="Sep"/>
    <s v="Q3"/>
    <x v="2"/>
    <s v="Ireland"/>
    <s v="Online Store"/>
    <s v="Returning"/>
    <s v="Hiking"/>
    <s v="Trail Boots"/>
    <n v="1"/>
    <n v="141"/>
    <n v="0"/>
    <n v="79.010000000000005"/>
    <n v="141"/>
    <n v="79.010000000000005"/>
    <n v="61.989999999999995"/>
    <n v="0.43964539007092196"/>
  </r>
  <r>
    <n v="3899"/>
    <d v="2026-09-22T00:00:00"/>
    <n v="2026"/>
    <s v="Sep"/>
    <s v="Q3"/>
    <x v="3"/>
    <s v="Belgium"/>
    <s v="Corporate"/>
    <s v="Returning"/>
    <s v="Camping"/>
    <s v="Compact Sleeping Bag"/>
    <n v="6"/>
    <n v="121.7"/>
    <n v="0.15"/>
    <n v="61.26"/>
    <n v="620.67000000000007"/>
    <n v="367.56"/>
    <n v="253.11000000000007"/>
    <n v="0.40780124703948967"/>
  </r>
  <r>
    <n v="4807"/>
    <d v="2026-09-22T00:00:00"/>
    <n v="2026"/>
    <s v="Sep"/>
    <s v="Q3"/>
    <x v="3"/>
    <s v="Netherlands"/>
    <s v="Corporate"/>
    <s v="Business"/>
    <s v="Cycling"/>
    <s v="Cycling Pack 12L"/>
    <n v="4"/>
    <n v="103.86"/>
    <n v="0.1"/>
    <n v="50.12"/>
    <n v="373.89600000000002"/>
    <n v="200.48"/>
    <n v="173.41600000000003"/>
    <n v="0.46380811776536796"/>
  </r>
  <r>
    <n v="30"/>
    <d v="2026-09-23T00:00:00"/>
    <n v="2026"/>
    <s v="Sep"/>
    <s v="Q3"/>
    <x v="2"/>
    <s v="Denmark"/>
    <s v="Marketplace"/>
    <s v="Returning"/>
    <s v="Hiking"/>
    <s v="Hiking Daypack 20L"/>
    <n v="2"/>
    <n v="93.82"/>
    <n v="0.05"/>
    <n v="45.57"/>
    <n v="178.25799999999998"/>
    <n v="91.14"/>
    <n v="87.117999999999981"/>
    <n v="0.48871859888476249"/>
  </r>
  <r>
    <n v="3027"/>
    <d v="2026-09-23T00:00:00"/>
    <n v="2026"/>
    <s v="Sep"/>
    <s v="Q3"/>
    <x v="3"/>
    <s v="United Kingdom"/>
    <s v="Corporate"/>
    <s v="Business"/>
    <s v="Hiking"/>
    <s v="Summit Backpack 45L"/>
    <n v="8"/>
    <n v="155.13999999999999"/>
    <n v="0.1"/>
    <n v="76.87"/>
    <n v="1117.008"/>
    <n v="614.96"/>
    <n v="502.048"/>
    <n v="0.44945783736553363"/>
  </r>
  <r>
    <n v="3690"/>
    <d v="2026-09-23T00:00:00"/>
    <n v="2026"/>
    <s v="Sep"/>
    <s v="Q3"/>
    <x v="3"/>
    <s v="United Kingdom"/>
    <s v="Online Store"/>
    <s v="Returning"/>
    <s v="Hiking"/>
    <s v="Hiking Daypack 20L"/>
    <n v="3"/>
    <n v="92.14"/>
    <n v="0.05"/>
    <n v="45.25"/>
    <n v="262.59899999999999"/>
    <n v="135.75"/>
    <n v="126.84899999999999"/>
    <n v="0.48305210606285626"/>
  </r>
  <r>
    <n v="600"/>
    <d v="2026-09-24T00:00:00"/>
    <n v="2026"/>
    <s v="Sep"/>
    <s v="Q3"/>
    <x v="1"/>
    <s v="Germany"/>
    <s v="Retail Partners"/>
    <s v="Returning"/>
    <s v="Cycling"/>
    <s v="Compact Repair Kit"/>
    <n v="6"/>
    <n v="39.880000000000003"/>
    <n v="0.05"/>
    <n v="16.79"/>
    <n v="227.31600000000003"/>
    <n v="100.74"/>
    <n v="126.57600000000004"/>
    <n v="0.5568283798764716"/>
  </r>
  <r>
    <n v="1931"/>
    <d v="2026-09-24T00:00:00"/>
    <n v="2026"/>
    <s v="Sep"/>
    <s v="Q3"/>
    <x v="2"/>
    <s v="Norway"/>
    <s v="Online Store"/>
    <s v="Returning"/>
    <s v="Travel"/>
    <s v="Insulated Bottle"/>
    <n v="4"/>
    <n v="35.700000000000003"/>
    <n v="0"/>
    <n v="13.91"/>
    <n v="142.80000000000001"/>
    <n v="55.64"/>
    <n v="87.160000000000011"/>
    <n v="0.61036414565826336"/>
  </r>
  <r>
    <n v="2124"/>
    <d v="2026-09-24T00:00:00"/>
    <n v="2026"/>
    <s v="Sep"/>
    <s v="Q3"/>
    <x v="3"/>
    <s v="United Kingdom"/>
    <s v="Retail Partners"/>
    <s v="New"/>
    <s v="Cycling"/>
    <s v="Cycling Pack 12L"/>
    <n v="6"/>
    <n v="104.16"/>
    <n v="0"/>
    <n v="51.76"/>
    <n v="624.96"/>
    <n v="310.56"/>
    <n v="314.40000000000003"/>
    <n v="0.50307219662058378"/>
  </r>
  <r>
    <n v="2789"/>
    <d v="2026-09-24T00:00:00"/>
    <n v="2026"/>
    <s v="Sep"/>
    <s v="Q3"/>
    <x v="2"/>
    <s v="Norway"/>
    <s v="Online Store"/>
    <s v="New"/>
    <s v="Hiking"/>
    <s v="Trail Boots"/>
    <n v="5"/>
    <n v="147.21"/>
    <n v="0.05"/>
    <n v="79.14"/>
    <n v="699.24750000000006"/>
    <n v="395.7"/>
    <n v="303.54750000000007"/>
    <n v="0.43410594961011667"/>
  </r>
  <r>
    <n v="2921"/>
    <d v="2026-09-24T00:00:00"/>
    <n v="2026"/>
    <s v="Sep"/>
    <s v="Q3"/>
    <x v="0"/>
    <s v="Spain"/>
    <s v="Online Store"/>
    <s v="New"/>
    <s v="Camping"/>
    <s v="Trail Tent 2P"/>
    <n v="3"/>
    <n v="195.68"/>
    <n v="0.05"/>
    <n v="102.16"/>
    <n v="557.68799999999999"/>
    <n v="306.48"/>
    <n v="251.20799999999997"/>
    <n v="0.45044541033696256"/>
  </r>
  <r>
    <n v="3108"/>
    <d v="2026-09-24T00:00:00"/>
    <n v="2026"/>
    <s v="Sep"/>
    <s v="Q3"/>
    <x v="1"/>
    <s v="Switzerland"/>
    <s v="Corporate"/>
    <s v="Business"/>
    <s v="Hiking"/>
    <s v="Hiking Daypack 20L"/>
    <n v="5"/>
    <n v="90.05"/>
    <n v="0.15"/>
    <n v="44.12"/>
    <n v="382.71249999999998"/>
    <n v="220.6"/>
    <n v="162.11249999999998"/>
    <n v="0.42358820263252439"/>
  </r>
  <r>
    <n v="3226"/>
    <d v="2026-09-24T00:00:00"/>
    <n v="2026"/>
    <s v="Sep"/>
    <s v="Q3"/>
    <x v="3"/>
    <s v="France"/>
    <s v="Marketplace"/>
    <s v="Returning"/>
    <s v="Camping"/>
    <s v="Alpine Tent 4P"/>
    <n v="1"/>
    <n v="345.48"/>
    <n v="0"/>
    <n v="196.31"/>
    <n v="345.48"/>
    <n v="196.31"/>
    <n v="149.17000000000002"/>
    <n v="0.43177607965728843"/>
  </r>
  <r>
    <n v="3286"/>
    <d v="2026-09-24T00:00:00"/>
    <n v="2026"/>
    <s v="Sep"/>
    <s v="Q3"/>
    <x v="3"/>
    <s v="Belgium"/>
    <s v="Online Store"/>
    <s v="New"/>
    <s v="Travel"/>
    <s v="Packing Cube Set"/>
    <n v="1"/>
    <n v="46.23"/>
    <n v="0.1"/>
    <n v="18.34"/>
    <n v="41.606999999999999"/>
    <n v="18.34"/>
    <n v="23.266999999999999"/>
    <n v="0.55920878698295962"/>
  </r>
  <r>
    <n v="4510"/>
    <d v="2026-09-24T00:00:00"/>
    <n v="2026"/>
    <s v="Sep"/>
    <s v="Q3"/>
    <x v="0"/>
    <s v="Spain"/>
    <s v="Marketplace"/>
    <s v="Returning"/>
    <s v="Camping"/>
    <s v="Portable Camp Stove"/>
    <n v="3"/>
    <n v="82.38"/>
    <n v="0.15"/>
    <n v="39.020000000000003"/>
    <n v="210.06899999999999"/>
    <n v="117.06"/>
    <n v="93.008999999999986"/>
    <n v="0.44275452351370259"/>
  </r>
  <r>
    <n v="2069"/>
    <d v="2026-09-25T00:00:00"/>
    <n v="2026"/>
    <s v="Sep"/>
    <s v="Q3"/>
    <x v="3"/>
    <s v="Netherlands"/>
    <s v="Online Store"/>
    <s v="New"/>
    <s v="Camping"/>
    <s v="Alpine Tent 4P"/>
    <n v="1"/>
    <n v="344.79"/>
    <n v="0"/>
    <n v="189.63"/>
    <n v="344.79"/>
    <n v="189.63"/>
    <n v="155.16000000000003"/>
    <n v="0.45001305142260511"/>
  </r>
  <r>
    <n v="95"/>
    <d v="2026-09-26T00:00:00"/>
    <n v="2026"/>
    <s v="Sep"/>
    <s v="Q3"/>
    <x v="0"/>
    <s v="Spain"/>
    <s v="Marketplace"/>
    <s v="Returning"/>
    <s v="Hiking"/>
    <s v="Trekking Poles"/>
    <n v="1"/>
    <n v="73.06"/>
    <n v="0.05"/>
    <n v="31.42"/>
    <n v="69.406999999999996"/>
    <n v="31.42"/>
    <n v="37.986999999999995"/>
    <n v="0.54730790842422228"/>
  </r>
  <r>
    <n v="160"/>
    <d v="2026-09-26T00:00:00"/>
    <n v="2026"/>
    <s v="Sep"/>
    <s v="Q3"/>
    <x v="3"/>
    <s v="United Kingdom"/>
    <s v="Online Store"/>
    <s v="Returning"/>
    <s v="Camping"/>
    <s v="Portable Camp Stove"/>
    <n v="1"/>
    <n v="81.58"/>
    <n v="0.1"/>
    <n v="38.89"/>
    <n v="73.421999999999997"/>
    <n v="38.89"/>
    <n v="34.531999999999996"/>
    <n v="0.47032224673803491"/>
  </r>
  <r>
    <n v="407"/>
    <d v="2026-09-26T00:00:00"/>
    <n v="2026"/>
    <s v="Sep"/>
    <s v="Q3"/>
    <x v="1"/>
    <s v="Germany"/>
    <s v="Corporate"/>
    <s v="Returning"/>
    <s v="Fitness"/>
    <s v="Training Mat"/>
    <n v="6"/>
    <n v="49.87"/>
    <n v="0.1"/>
    <n v="21.75"/>
    <n v="269.298"/>
    <n v="130.5"/>
    <n v="138.798"/>
    <n v="0.51540672414945521"/>
  </r>
  <r>
    <n v="1395"/>
    <d v="2026-09-26T00:00:00"/>
    <n v="2026"/>
    <s v="Sep"/>
    <s v="Q3"/>
    <x v="2"/>
    <s v="Ireland"/>
    <s v="Online Store"/>
    <s v="New"/>
    <s v="Cycling"/>
    <s v="Compact Repair Kit"/>
    <n v="2"/>
    <n v="39.81"/>
    <n v="0.05"/>
    <n v="16.87"/>
    <n v="75.638999999999996"/>
    <n v="33.74"/>
    <n v="41.898999999999994"/>
    <n v="0.55393381721069812"/>
  </r>
  <r>
    <n v="2085"/>
    <d v="2026-09-26T00:00:00"/>
    <n v="2026"/>
    <s v="Sep"/>
    <s v="Q3"/>
    <x v="2"/>
    <s v="Sweden"/>
    <s v="Online Store"/>
    <s v="Returning"/>
    <s v="Camping"/>
    <s v="Trail Tent 2P"/>
    <n v="3"/>
    <n v="191.46"/>
    <n v="0"/>
    <n v="104.06"/>
    <n v="574.38"/>
    <n v="312.18"/>
    <n v="262.2"/>
    <n v="0.45649221769560222"/>
  </r>
  <r>
    <n v="3124"/>
    <d v="2026-09-26T00:00:00"/>
    <n v="2026"/>
    <s v="Sep"/>
    <s v="Q3"/>
    <x v="2"/>
    <s v="Denmark"/>
    <s v="Online Store"/>
    <s v="Returning"/>
    <s v="Travel"/>
    <s v="Packing Cube Set"/>
    <n v="3"/>
    <n v="46.48"/>
    <n v="0.05"/>
    <n v="18.82"/>
    <n v="132.46799999999999"/>
    <n v="56.46"/>
    <n v="76.007999999999981"/>
    <n v="0.57378385723344494"/>
  </r>
  <r>
    <n v="3216"/>
    <d v="2026-09-26T00:00:00"/>
    <n v="2026"/>
    <s v="Sep"/>
    <s v="Q3"/>
    <x v="1"/>
    <s v="Germany"/>
    <s v="Retail Partners"/>
    <s v="Returning"/>
    <s v="Travel"/>
    <s v="Insulated Bottle"/>
    <n v="2"/>
    <n v="35.44"/>
    <n v="0.1"/>
    <n v="13.2"/>
    <n v="63.791999999999994"/>
    <n v="26.4"/>
    <n v="37.391999999999996"/>
    <n v="0.58615500376222718"/>
  </r>
  <r>
    <n v="3743"/>
    <d v="2026-09-26T00:00:00"/>
    <n v="2026"/>
    <s v="Sep"/>
    <s v="Q3"/>
    <x v="2"/>
    <s v="Sweden"/>
    <s v="Online Store"/>
    <s v="New"/>
    <s v="Fitness"/>
    <s v="Recovery Roller"/>
    <n v="4"/>
    <n v="36.159999999999997"/>
    <n v="0.05"/>
    <n v="13.68"/>
    <n v="137.40799999999999"/>
    <n v="54.72"/>
    <n v="82.687999999999988"/>
    <n v="0.60176991150442471"/>
  </r>
  <r>
    <n v="3788"/>
    <d v="2026-09-26T00:00:00"/>
    <n v="2026"/>
    <s v="Sep"/>
    <s v="Q3"/>
    <x v="3"/>
    <s v="United Kingdom"/>
    <s v="Online Store"/>
    <s v="Returning"/>
    <s v="Fitness"/>
    <s v="Recovery Roller"/>
    <n v="2"/>
    <n v="35.93"/>
    <n v="0"/>
    <n v="13.91"/>
    <n v="71.86"/>
    <n v="27.82"/>
    <n v="44.04"/>
    <n v="0.6128583356526579"/>
  </r>
  <r>
    <n v="4883"/>
    <d v="2026-09-26T00:00:00"/>
    <n v="2026"/>
    <s v="Sep"/>
    <s v="Q3"/>
    <x v="3"/>
    <s v="United Kingdom"/>
    <s v="Online Store"/>
    <s v="Business"/>
    <s v="Camping"/>
    <s v="Trail Tent 2P"/>
    <n v="1"/>
    <n v="199.7"/>
    <n v="0"/>
    <n v="103.77"/>
    <n v="199.7"/>
    <n v="103.77"/>
    <n v="95.929999999999993"/>
    <n v="0.4803705558337506"/>
  </r>
  <r>
    <n v="1577"/>
    <d v="2026-09-27T00:00:00"/>
    <n v="2026"/>
    <s v="Sep"/>
    <s v="Q3"/>
    <x v="3"/>
    <s v="Belgium"/>
    <s v="Online Store"/>
    <s v="New"/>
    <s v="Hiking"/>
    <s v="Summit Backpack 45L"/>
    <n v="4"/>
    <n v="154.28"/>
    <n v="0.05"/>
    <n v="78.180000000000007"/>
    <n v="586.26400000000001"/>
    <n v="312.72000000000003"/>
    <n v="273.54399999999998"/>
    <n v="0.46658843115047144"/>
  </r>
  <r>
    <n v="2310"/>
    <d v="2026-09-27T00:00:00"/>
    <n v="2026"/>
    <s v="Sep"/>
    <s v="Q3"/>
    <x v="0"/>
    <s v="Italy"/>
    <s v="Online Store"/>
    <s v="Returning"/>
    <s v="Travel"/>
    <s v="Travel Backpack 35L"/>
    <n v="1"/>
    <n v="165.44"/>
    <n v="0"/>
    <n v="88.25"/>
    <n v="165.44"/>
    <n v="88.25"/>
    <n v="77.19"/>
    <n v="0.46657398452611215"/>
  </r>
  <r>
    <n v="2383"/>
    <d v="2026-09-27T00:00:00"/>
    <n v="2026"/>
    <s v="Sep"/>
    <s v="Q3"/>
    <x v="3"/>
    <s v="Netherlands"/>
    <s v="Online Store"/>
    <s v="Returning"/>
    <s v="Travel"/>
    <s v="Carry-On Duffel"/>
    <n v="2"/>
    <n v="130.29"/>
    <n v="0.1"/>
    <n v="67.97"/>
    <n v="234.52199999999999"/>
    <n v="135.94"/>
    <n v="98.581999999999994"/>
    <n v="0.42035288800197845"/>
  </r>
  <r>
    <n v="2803"/>
    <d v="2026-09-27T00:00:00"/>
    <n v="2026"/>
    <s v="Sep"/>
    <s v="Q3"/>
    <x v="1"/>
    <s v="Germany"/>
    <s v="Online Store"/>
    <s v="Returning"/>
    <s v="Fitness"/>
    <s v="Recovery Roller"/>
    <n v="3"/>
    <n v="36.909999999999997"/>
    <n v="0.05"/>
    <n v="13.7"/>
    <n v="105.19349999999999"/>
    <n v="41.099999999999994"/>
    <n v="64.093499999999992"/>
    <n v="0.60929144861612172"/>
  </r>
  <r>
    <n v="4199"/>
    <d v="2026-09-27T00:00:00"/>
    <n v="2026"/>
    <s v="Sep"/>
    <s v="Q3"/>
    <x v="2"/>
    <s v="Denmark"/>
    <s v="Marketplace"/>
    <s v="Business"/>
    <s v="Cycling"/>
    <s v="Trail Bike Light"/>
    <n v="1"/>
    <n v="50.02"/>
    <n v="0"/>
    <n v="22.65"/>
    <n v="50.02"/>
    <n v="22.65"/>
    <n v="27.370000000000005"/>
    <n v="0.54718112754898052"/>
  </r>
  <r>
    <n v="4517"/>
    <d v="2026-09-27T00:00:00"/>
    <n v="2026"/>
    <s v="Sep"/>
    <s v="Q3"/>
    <x v="1"/>
    <s v="Germany"/>
    <s v="Online Store"/>
    <s v="Returning"/>
    <s v="Camping"/>
    <s v="Portable Camp Stove"/>
    <n v="1"/>
    <n v="83.32"/>
    <n v="0.05"/>
    <n v="38.93"/>
    <n v="79.153999999999996"/>
    <n v="38.93"/>
    <n v="40.223999999999997"/>
    <n v="0.50817393940925282"/>
  </r>
  <r>
    <n v="80"/>
    <d v="2026-09-28T00:00:00"/>
    <n v="2026"/>
    <s v="Sep"/>
    <s v="Q3"/>
    <x v="0"/>
    <s v="Italy"/>
    <s v="Corporate"/>
    <s v="Business"/>
    <s v="Hiking"/>
    <s v="Trekking Poles"/>
    <n v="10"/>
    <n v="71.040000000000006"/>
    <n v="0.2"/>
    <n v="31.7"/>
    <n v="568.32000000000005"/>
    <n v="317"/>
    <n v="251.32000000000005"/>
    <n v="0.4422156531531532"/>
  </r>
  <r>
    <n v="370"/>
    <d v="2026-09-28T00:00:00"/>
    <n v="2026"/>
    <s v="Sep"/>
    <s v="Q3"/>
    <x v="3"/>
    <s v="Netherlands"/>
    <s v="Retail Partners"/>
    <s v="Returning"/>
    <s v="Cycling"/>
    <s v="Compact Repair Kit"/>
    <n v="2"/>
    <n v="40.83"/>
    <n v="0"/>
    <n v="16.850000000000001"/>
    <n v="81.66"/>
    <n v="33.700000000000003"/>
    <n v="47.959999999999994"/>
    <n v="0.58731325006122947"/>
  </r>
  <r>
    <n v="417"/>
    <d v="2026-09-28T00:00:00"/>
    <n v="2026"/>
    <s v="Sep"/>
    <s v="Q3"/>
    <x v="1"/>
    <s v="Poland"/>
    <s v="Marketplace"/>
    <s v="Returning"/>
    <s v="Camping"/>
    <s v="Compact Sleeping Bag"/>
    <n v="1"/>
    <n v="121.64"/>
    <n v="0.15"/>
    <n v="61.56"/>
    <n v="103.39399999999999"/>
    <n v="61.56"/>
    <n v="41.833999999999989"/>
    <n v="0.40460761746329565"/>
  </r>
  <r>
    <n v="437"/>
    <d v="2026-09-28T00:00:00"/>
    <n v="2026"/>
    <s v="Sep"/>
    <s v="Q3"/>
    <x v="1"/>
    <s v="Czechia"/>
    <s v="Retail Partners"/>
    <s v="New"/>
    <s v="Travel"/>
    <s v="Travel Backpack 35L"/>
    <n v="1"/>
    <n v="164.7"/>
    <n v="0"/>
    <n v="86.02"/>
    <n v="164.7"/>
    <n v="86.02"/>
    <n v="78.679999999999993"/>
    <n v="0.47771706132361869"/>
  </r>
  <r>
    <n v="790"/>
    <d v="2026-09-28T00:00:00"/>
    <n v="2026"/>
    <s v="Sep"/>
    <s v="Q3"/>
    <x v="3"/>
    <s v="Netherlands"/>
    <s v="Marketplace"/>
    <s v="New"/>
    <s v="Camping"/>
    <s v="Trail Tent 2P"/>
    <n v="1"/>
    <n v="199.09"/>
    <n v="0.05"/>
    <n v="106.57"/>
    <n v="189.13550000000001"/>
    <n v="106.57"/>
    <n v="82.565500000000014"/>
    <n v="0.43654152710622812"/>
  </r>
  <r>
    <n v="1151"/>
    <d v="2026-09-28T00:00:00"/>
    <n v="2026"/>
    <s v="Sep"/>
    <s v="Q3"/>
    <x v="0"/>
    <s v="Spain"/>
    <s v="Marketplace"/>
    <s v="Returning"/>
    <s v="Cycling"/>
    <s v="Commuter Helmet"/>
    <n v="1"/>
    <n v="81.48"/>
    <n v="0"/>
    <n v="41.47"/>
    <n v="81.48"/>
    <n v="41.47"/>
    <n v="40.010000000000005"/>
    <n v="0.4910407461953854"/>
  </r>
  <r>
    <n v="1331"/>
    <d v="2026-09-28T00:00:00"/>
    <n v="2026"/>
    <s v="Sep"/>
    <s v="Q3"/>
    <x v="0"/>
    <s v="Spain"/>
    <s v="Online Store"/>
    <s v="New"/>
    <s v="Fitness"/>
    <s v="Resistance Band Set"/>
    <n v="3"/>
    <n v="39.450000000000003"/>
    <n v="0.05"/>
    <n v="15.1"/>
    <n v="112.4325"/>
    <n v="45.3"/>
    <n v="67.132500000000007"/>
    <n v="0.59709158828630515"/>
  </r>
  <r>
    <n v="2388"/>
    <d v="2026-09-28T00:00:00"/>
    <n v="2026"/>
    <s v="Sep"/>
    <s v="Q3"/>
    <x v="3"/>
    <s v="United Kingdom"/>
    <s v="Online Store"/>
    <s v="Returning"/>
    <s v="Hiking"/>
    <s v="Hiking Daypack 20L"/>
    <n v="3"/>
    <n v="93.22"/>
    <n v="0"/>
    <n v="46.75"/>
    <n v="279.65999999999997"/>
    <n v="140.25"/>
    <n v="139.40999999999997"/>
    <n v="0.49849817635700489"/>
  </r>
  <r>
    <n v="2795"/>
    <d v="2026-09-28T00:00:00"/>
    <n v="2026"/>
    <s v="Sep"/>
    <s v="Q3"/>
    <x v="1"/>
    <s v="Germany"/>
    <s v="Online Store"/>
    <s v="New"/>
    <s v="Hiking"/>
    <s v="Trail Boots"/>
    <n v="3"/>
    <n v="142.19"/>
    <n v="0.05"/>
    <n v="78.37"/>
    <n v="405.24149999999997"/>
    <n v="235.11"/>
    <n v="170.13149999999996"/>
    <n v="0.41982743623246871"/>
  </r>
  <r>
    <n v="2840"/>
    <d v="2026-09-28T00:00:00"/>
    <n v="2026"/>
    <s v="Sep"/>
    <s v="Q3"/>
    <x v="0"/>
    <s v="Spain"/>
    <s v="Online Store"/>
    <s v="Returning"/>
    <s v="Hiking"/>
    <s v="Summit Backpack 45L"/>
    <n v="2"/>
    <n v="151.69999999999999"/>
    <n v="0"/>
    <n v="77.19"/>
    <n v="303.39999999999998"/>
    <n v="154.38"/>
    <n v="149.01999999999998"/>
    <n v="0.49116677653263019"/>
  </r>
  <r>
    <n v="2863"/>
    <d v="2026-09-28T00:00:00"/>
    <n v="2026"/>
    <s v="Sep"/>
    <s v="Q3"/>
    <x v="2"/>
    <s v="Sweden"/>
    <s v="Retail Partners"/>
    <s v="New"/>
    <s v="Travel"/>
    <s v="Carry-On Duffel"/>
    <n v="1"/>
    <n v="133.85"/>
    <n v="0.05"/>
    <n v="66.41"/>
    <n v="127.15749999999998"/>
    <n v="66.41"/>
    <n v="60.747499999999988"/>
    <n v="0.47773430588050247"/>
  </r>
  <r>
    <n v="4522"/>
    <d v="2026-09-28T00:00:00"/>
    <n v="2026"/>
    <s v="Sep"/>
    <s v="Q3"/>
    <x v="3"/>
    <s v="France"/>
    <s v="Marketplace"/>
    <s v="Business"/>
    <s v="Camping"/>
    <s v="Compact Sleeping Bag"/>
    <n v="6"/>
    <n v="125.62"/>
    <n v="0"/>
    <n v="61.34"/>
    <n v="753.72"/>
    <n v="368.04"/>
    <n v="385.68"/>
    <n v="0.51170195828689702"/>
  </r>
  <r>
    <n v="5200"/>
    <d v="2026-09-28T00:00:00"/>
    <n v="2026"/>
    <s v="Sep"/>
    <s v="Q3"/>
    <x v="1"/>
    <s v="Germany"/>
    <s v="Online Store"/>
    <s v="New"/>
    <s v="Camping"/>
    <s v="Trail Tent 2P"/>
    <n v="3"/>
    <n v="196.87"/>
    <n v="0.1"/>
    <n v="105.93"/>
    <n v="531.54899999999998"/>
    <n v="317.79000000000002"/>
    <n v="213.75899999999996"/>
    <n v="0.40214354650276823"/>
  </r>
  <r>
    <n v="452"/>
    <d v="2026-09-29T00:00:00"/>
    <n v="2026"/>
    <s v="Sep"/>
    <s v="Q3"/>
    <x v="1"/>
    <s v="Czechia"/>
    <s v="Online Store"/>
    <s v="Returning"/>
    <s v="Travel"/>
    <s v="Insulated Bottle"/>
    <n v="4"/>
    <n v="36.869999999999997"/>
    <n v="0"/>
    <n v="13.43"/>
    <n v="147.47999999999999"/>
    <n v="53.72"/>
    <n v="93.759999999999991"/>
    <n v="0.63574721996202876"/>
  </r>
  <r>
    <n v="871"/>
    <d v="2026-09-29T00:00:00"/>
    <n v="2026"/>
    <s v="Sep"/>
    <s v="Q3"/>
    <x v="1"/>
    <s v="Germany"/>
    <s v="Online Store"/>
    <s v="New"/>
    <s v="Travel"/>
    <s v="Packing Cube Set"/>
    <n v="1"/>
    <n v="47.37"/>
    <n v="0"/>
    <n v="18.2"/>
    <n v="47.37"/>
    <n v="18.2"/>
    <n v="29.169999999999998"/>
    <n v="0.61579058475828585"/>
  </r>
  <r>
    <n v="922"/>
    <d v="2026-09-29T00:00:00"/>
    <n v="2026"/>
    <s v="Sep"/>
    <s v="Q3"/>
    <x v="3"/>
    <s v="United Kingdom"/>
    <s v="Marketplace"/>
    <s v="Business"/>
    <s v="Hiking"/>
    <s v="Trail Boots"/>
    <n v="1"/>
    <n v="145.62"/>
    <n v="0.05"/>
    <n v="80.25"/>
    <n v="138.339"/>
    <n v="80.25"/>
    <n v="58.088999999999999"/>
    <n v="0.41990328107041397"/>
  </r>
  <r>
    <n v="1491"/>
    <d v="2026-09-29T00:00:00"/>
    <n v="2026"/>
    <s v="Sep"/>
    <s v="Q3"/>
    <x v="3"/>
    <s v="United Kingdom"/>
    <s v="Retail Partners"/>
    <s v="New"/>
    <s v="Fitness"/>
    <s v="Recovery Roller"/>
    <n v="2"/>
    <n v="36.1"/>
    <n v="0.05"/>
    <n v="13.71"/>
    <n v="68.59"/>
    <n v="27.42"/>
    <n v="41.17"/>
    <n v="0.60023327015599937"/>
  </r>
  <r>
    <n v="1548"/>
    <d v="2026-09-29T00:00:00"/>
    <n v="2026"/>
    <s v="Sep"/>
    <s v="Q3"/>
    <x v="0"/>
    <s v="Portugal"/>
    <s v="Retail Partners"/>
    <s v="Returning"/>
    <s v="Hiking"/>
    <s v="Trekking Poles"/>
    <n v="2"/>
    <n v="73"/>
    <n v="0.05"/>
    <n v="31.41"/>
    <n v="138.69999999999999"/>
    <n v="62.82"/>
    <n v="75.88"/>
    <n v="0.54708002883922136"/>
  </r>
  <r>
    <n v="2299"/>
    <d v="2026-09-29T00:00:00"/>
    <n v="2026"/>
    <s v="Sep"/>
    <s v="Q3"/>
    <x v="1"/>
    <s v="Switzerland"/>
    <s v="Online Store"/>
    <s v="New"/>
    <s v="Travel"/>
    <s v="Insulated Bottle"/>
    <n v="2"/>
    <n v="36.93"/>
    <n v="0.1"/>
    <n v="13.4"/>
    <n v="66.474000000000004"/>
    <n v="26.8"/>
    <n v="39.674000000000007"/>
    <n v="0.59683485272437353"/>
  </r>
  <r>
    <n v="3051"/>
    <d v="2026-09-29T00:00:00"/>
    <n v="2026"/>
    <s v="Sep"/>
    <s v="Q3"/>
    <x v="1"/>
    <s v="Poland"/>
    <s v="Online Store"/>
    <s v="New"/>
    <s v="Fitness"/>
    <s v="Training Mat"/>
    <n v="2"/>
    <n v="51.52"/>
    <n v="0"/>
    <n v="21.47"/>
    <n v="103.04"/>
    <n v="42.94"/>
    <n v="60.100000000000009"/>
    <n v="0.58326863354037273"/>
  </r>
  <r>
    <n v="4018"/>
    <d v="2026-09-29T00:00:00"/>
    <n v="2026"/>
    <s v="Sep"/>
    <s v="Q3"/>
    <x v="1"/>
    <s v="Austria"/>
    <s v="Online Store"/>
    <s v="New"/>
    <s v="Fitness"/>
    <s v="Training Mat"/>
    <n v="1"/>
    <n v="50.42"/>
    <n v="0"/>
    <n v="21.68"/>
    <n v="50.42"/>
    <n v="21.68"/>
    <n v="28.740000000000002"/>
    <n v="0.57001190003966684"/>
  </r>
  <r>
    <n v="4118"/>
    <d v="2026-09-29T00:00:00"/>
    <n v="2026"/>
    <s v="Sep"/>
    <s v="Q3"/>
    <x v="1"/>
    <s v="Poland"/>
    <s v="Corporate"/>
    <s v="Returning"/>
    <s v="Hiking"/>
    <s v="Summit Backpack 45L"/>
    <n v="10"/>
    <n v="157.79"/>
    <n v="0.1"/>
    <n v="77.900000000000006"/>
    <n v="1420.11"/>
    <n v="779"/>
    <n v="641.1099999999999"/>
    <n v="0.4514509439409623"/>
  </r>
  <r>
    <n v="4251"/>
    <d v="2026-09-29T00:00:00"/>
    <n v="2026"/>
    <s v="Sep"/>
    <s v="Q3"/>
    <x v="1"/>
    <s v="Switzerland"/>
    <s v="Online Store"/>
    <s v="Returning"/>
    <s v="Cycling"/>
    <s v="Compact Repair Kit"/>
    <n v="1"/>
    <n v="40.409999999999997"/>
    <n v="0.15"/>
    <n v="16.3"/>
    <n v="34.348499999999994"/>
    <n v="16.3"/>
    <n v="18.048499999999994"/>
    <n v="0.52545234871974023"/>
  </r>
  <r>
    <n v="4557"/>
    <d v="2026-09-29T00:00:00"/>
    <n v="2026"/>
    <s v="Sep"/>
    <s v="Q3"/>
    <x v="3"/>
    <s v="United Kingdom"/>
    <s v="Online Store"/>
    <s v="New"/>
    <s v="Cycling"/>
    <s v="Trail Bike Light"/>
    <n v="2"/>
    <n v="50.17"/>
    <n v="0.05"/>
    <n v="22.83"/>
    <n v="95.322999999999993"/>
    <n v="45.66"/>
    <n v="49.662999999999997"/>
    <n v="0.52099703114673268"/>
  </r>
  <r>
    <n v="4811"/>
    <d v="2026-09-29T00:00:00"/>
    <n v="2026"/>
    <s v="Sep"/>
    <s v="Q3"/>
    <x v="1"/>
    <s v="Poland"/>
    <s v="Online Store"/>
    <s v="New"/>
    <s v="Hiking"/>
    <s v="Summit Backpack 45L"/>
    <n v="1"/>
    <n v="155.55000000000001"/>
    <n v="0.1"/>
    <n v="79.2"/>
    <n v="139.995"/>
    <n v="79.2"/>
    <n v="60.795000000000002"/>
    <n v="0.43426550948248149"/>
  </r>
  <r>
    <n v="306"/>
    <d v="2026-09-30T00:00:00"/>
    <n v="2026"/>
    <s v="Sep"/>
    <s v="Q3"/>
    <x v="2"/>
    <s v="Finland"/>
    <s v="Retail Partners"/>
    <s v="Business"/>
    <s v="Cycling"/>
    <s v="Trail Bike Light"/>
    <n v="1"/>
    <n v="51.81"/>
    <n v="0.1"/>
    <n v="22.65"/>
    <n v="46.629000000000005"/>
    <n v="22.65"/>
    <n v="23.979000000000006"/>
    <n v="0.51425078813613856"/>
  </r>
  <r>
    <n v="1158"/>
    <d v="2026-09-30T00:00:00"/>
    <n v="2026"/>
    <s v="Sep"/>
    <s v="Q3"/>
    <x v="0"/>
    <s v="Portugal"/>
    <s v="Retail Partners"/>
    <s v="Returning"/>
    <s v="Fitness"/>
    <s v="Resistance Band Set"/>
    <n v="1"/>
    <n v="40.61"/>
    <n v="0.1"/>
    <n v="14.28"/>
    <n v="36.548999999999999"/>
    <n v="14.28"/>
    <n v="22.268999999999998"/>
    <n v="0.60929163588607071"/>
  </r>
  <r>
    <n v="1639"/>
    <d v="2026-09-30T00:00:00"/>
    <n v="2026"/>
    <s v="Sep"/>
    <s v="Q3"/>
    <x v="2"/>
    <s v="Sweden"/>
    <s v="Retail Partners"/>
    <s v="Business"/>
    <s v="Hiking"/>
    <s v="Trail Boots"/>
    <n v="1"/>
    <n v="140.78"/>
    <n v="0.05"/>
    <n v="80.8"/>
    <n v="133.74099999999999"/>
    <n v="80.8"/>
    <n v="52.940999999999988"/>
    <n v="0.39584719719457756"/>
  </r>
  <r>
    <n v="2247"/>
    <d v="2026-09-30T00:00:00"/>
    <n v="2026"/>
    <s v="Sep"/>
    <s v="Q3"/>
    <x v="1"/>
    <s v="Austria"/>
    <s v="Retail Partners"/>
    <s v="Business"/>
    <s v="Travel"/>
    <s v="Travel Backpack 35L"/>
    <n v="1"/>
    <n v="163.13999999999999"/>
    <n v="0"/>
    <n v="87.53"/>
    <n v="163.13999999999999"/>
    <n v="87.53"/>
    <n v="75.609999999999985"/>
    <n v="0.4634669608924849"/>
  </r>
  <r>
    <n v="3119"/>
    <d v="2026-09-30T00:00:00"/>
    <n v="2026"/>
    <s v="Sep"/>
    <s v="Q3"/>
    <x v="3"/>
    <s v="Belgium"/>
    <s v="Retail Partners"/>
    <s v="Returning"/>
    <s v="Hiking"/>
    <s v="Trekking Poles"/>
    <n v="1"/>
    <n v="70.91"/>
    <n v="0"/>
    <n v="31.73"/>
    <n v="70.91"/>
    <n v="31.73"/>
    <n v="39.179999999999993"/>
    <n v="0.55253137780284856"/>
  </r>
  <r>
    <n v="3267"/>
    <d v="2026-09-30T00:00:00"/>
    <n v="2026"/>
    <s v="Sep"/>
    <s v="Q3"/>
    <x v="3"/>
    <s v="France"/>
    <s v="Marketplace"/>
    <s v="Returning"/>
    <s v="Cycling"/>
    <s v="Commuter Helmet"/>
    <n v="2"/>
    <n v="81.99"/>
    <n v="0"/>
    <n v="43.95"/>
    <n v="163.98"/>
    <n v="87.9"/>
    <n v="76.079999999999984"/>
    <n v="0.46395901939260881"/>
  </r>
  <r>
    <n v="3382"/>
    <d v="2026-09-30T00:00:00"/>
    <n v="2026"/>
    <s v="Sep"/>
    <s v="Q3"/>
    <x v="3"/>
    <s v="Belgium"/>
    <s v="Marketplace"/>
    <s v="New"/>
    <s v="Cycling"/>
    <s v="Commuter Helmet"/>
    <n v="2"/>
    <n v="81.13"/>
    <n v="0"/>
    <n v="43.7"/>
    <n v="162.26"/>
    <n v="87.4"/>
    <n v="74.859999999999985"/>
    <n v="0.46135831381733017"/>
  </r>
  <r>
    <n v="3814"/>
    <d v="2026-09-30T00:00:00"/>
    <n v="2026"/>
    <s v="Sep"/>
    <s v="Q3"/>
    <x v="1"/>
    <s v="Germany"/>
    <s v="Corporate"/>
    <s v="Returning"/>
    <s v="Hiking"/>
    <s v="Trail Boots"/>
    <n v="5"/>
    <n v="141.08000000000001"/>
    <n v="0.05"/>
    <n v="78.23"/>
    <n v="670.13000000000011"/>
    <n v="391.15000000000003"/>
    <n v="278.98000000000008"/>
    <n v="0.4163072836613792"/>
  </r>
  <r>
    <n v="3818"/>
    <d v="2026-09-30T00:00:00"/>
    <n v="2026"/>
    <s v="Sep"/>
    <s v="Q3"/>
    <x v="0"/>
    <s v="Italy"/>
    <s v="Online Store"/>
    <s v="Returning"/>
    <s v="Travel"/>
    <s v="Insulated Bottle"/>
    <n v="5"/>
    <n v="36.18"/>
    <n v="0"/>
    <n v="13.66"/>
    <n v="180.9"/>
    <n v="68.3"/>
    <n v="112.60000000000001"/>
    <n v="0.62244333886124936"/>
  </r>
  <r>
    <n v="4347"/>
    <d v="2026-09-30T00:00:00"/>
    <n v="2026"/>
    <s v="Sep"/>
    <s v="Q3"/>
    <x v="3"/>
    <s v="France"/>
    <s v="Marketplace"/>
    <s v="New"/>
    <s v="Cycling"/>
    <s v="Commuter Helmet"/>
    <n v="1"/>
    <n v="81.06"/>
    <n v="0.05"/>
    <n v="43.54"/>
    <n v="77.007000000000005"/>
    <n v="43.54"/>
    <n v="33.467000000000006"/>
    <n v="0.434596854831379"/>
  </r>
  <r>
    <n v="4646"/>
    <d v="2026-09-30T00:00:00"/>
    <n v="2026"/>
    <s v="Sep"/>
    <s v="Q3"/>
    <x v="2"/>
    <s v="Ireland"/>
    <s v="Online Store"/>
    <s v="Business"/>
    <s v="Fitness"/>
    <s v="Training Mat"/>
    <n v="1"/>
    <n v="49.51"/>
    <n v="0.15"/>
    <n v="21.4"/>
    <n v="42.083499999999994"/>
    <n v="21.4"/>
    <n v="20.683499999999995"/>
    <n v="0.49148716242707946"/>
  </r>
  <r>
    <n v="5102"/>
    <d v="2026-09-30T00:00:00"/>
    <n v="2026"/>
    <s v="Sep"/>
    <s v="Q3"/>
    <x v="1"/>
    <s v="Poland"/>
    <s v="Online Store"/>
    <s v="New"/>
    <s v="Camping"/>
    <s v="Trail Tent 2P"/>
    <n v="1"/>
    <n v="196.74"/>
    <n v="0.15"/>
    <n v="102.01"/>
    <n v="167.22900000000001"/>
    <n v="102.01"/>
    <n v="65.219000000000008"/>
    <n v="0.38999814625453721"/>
  </r>
  <r>
    <n v="5152"/>
    <d v="2026-09-30T00:00:00"/>
    <n v="2026"/>
    <s v="Sep"/>
    <s v="Q3"/>
    <x v="3"/>
    <s v="France"/>
    <s v="Online Store"/>
    <s v="New"/>
    <s v="Hiking"/>
    <s v="Hiking Daypack 20L"/>
    <n v="2"/>
    <n v="91.78"/>
    <n v="0.1"/>
    <n v="45.51"/>
    <n v="165.20400000000001"/>
    <n v="91.02"/>
    <n v="74.184000000000012"/>
    <n v="0.44904481731677204"/>
  </r>
  <r>
    <n v="151"/>
    <d v="2026-10-01T00:00:00"/>
    <n v="2026"/>
    <s v="Oct"/>
    <s v="Q4"/>
    <x v="2"/>
    <s v="Finland"/>
    <s v="Online Store"/>
    <s v="New"/>
    <s v="Hiking"/>
    <s v="Trail Boots"/>
    <n v="5"/>
    <n v="146.69"/>
    <n v="0"/>
    <n v="79"/>
    <n v="733.45"/>
    <n v="395"/>
    <n v="338.45000000000005"/>
    <n v="0.46144931488172342"/>
  </r>
  <r>
    <n v="1292"/>
    <d v="2026-10-01T00:00:00"/>
    <n v="2026"/>
    <s v="Oct"/>
    <s v="Q4"/>
    <x v="0"/>
    <s v="Portugal"/>
    <s v="Retail Partners"/>
    <s v="New"/>
    <s v="Camping"/>
    <s v="Portable Camp Stove"/>
    <n v="1"/>
    <n v="79.81"/>
    <n v="0"/>
    <n v="39.08"/>
    <n v="79.81"/>
    <n v="39.08"/>
    <n v="40.730000000000004"/>
    <n v="0.5103370504949255"/>
  </r>
  <r>
    <n v="1862"/>
    <d v="2026-10-01T00:00:00"/>
    <n v="2026"/>
    <s v="Oct"/>
    <s v="Q4"/>
    <x v="3"/>
    <s v="United Kingdom"/>
    <s v="Online Store"/>
    <s v="New"/>
    <s v="Camping"/>
    <s v="Compact Sleeping Bag"/>
    <n v="5"/>
    <n v="121.63"/>
    <n v="0.05"/>
    <n v="61.7"/>
    <n v="577.74249999999995"/>
    <n v="308.5"/>
    <n v="269.24249999999995"/>
    <n v="0.46602508903187834"/>
  </r>
  <r>
    <n v="2569"/>
    <d v="2026-10-01T00:00:00"/>
    <n v="2026"/>
    <s v="Oct"/>
    <s v="Q4"/>
    <x v="3"/>
    <s v="France"/>
    <s v="Corporate"/>
    <s v="Business"/>
    <s v="Cycling"/>
    <s v="Trail Bike Light"/>
    <n v="10"/>
    <n v="50.42"/>
    <n v="0.05"/>
    <n v="22.5"/>
    <n v="478.99"/>
    <n v="225"/>
    <n v="253.99"/>
    <n v="0.53026159210004387"/>
  </r>
  <r>
    <n v="3333"/>
    <d v="2026-10-01T00:00:00"/>
    <n v="2026"/>
    <s v="Oct"/>
    <s v="Q4"/>
    <x v="2"/>
    <s v="Denmark"/>
    <s v="Online Store"/>
    <s v="New"/>
    <s v="Camping"/>
    <s v="Portable Camp Stove"/>
    <n v="3"/>
    <n v="80.67"/>
    <n v="0"/>
    <n v="39.94"/>
    <n v="242.01"/>
    <n v="119.82"/>
    <n v="122.19"/>
    <n v="0.50489649188050079"/>
  </r>
  <r>
    <n v="3830"/>
    <d v="2026-10-01T00:00:00"/>
    <n v="2026"/>
    <s v="Oct"/>
    <s v="Q4"/>
    <x v="3"/>
    <s v="France"/>
    <s v="Online Store"/>
    <s v="Business"/>
    <s v="Hiking"/>
    <s v="Summit Backpack 45L"/>
    <n v="2"/>
    <n v="152.12"/>
    <n v="0"/>
    <n v="79.53"/>
    <n v="304.24"/>
    <n v="159.06"/>
    <n v="145.18"/>
    <n v="0.47718906126742044"/>
  </r>
  <r>
    <n v="4868"/>
    <d v="2026-10-01T00:00:00"/>
    <n v="2026"/>
    <s v="Oct"/>
    <s v="Q4"/>
    <x v="2"/>
    <s v="Denmark"/>
    <s v="Corporate"/>
    <s v="New"/>
    <s v="Camping"/>
    <s v="Portable Camp Stove"/>
    <n v="4"/>
    <n v="82.54"/>
    <n v="0.15"/>
    <n v="39.74"/>
    <n v="280.63600000000002"/>
    <n v="158.96"/>
    <n v="121.67600000000002"/>
    <n v="0.43357231431462823"/>
  </r>
  <r>
    <n v="2250"/>
    <d v="2026-10-02T00:00:00"/>
    <n v="2026"/>
    <s v="Oct"/>
    <s v="Q4"/>
    <x v="3"/>
    <s v="France"/>
    <s v="Retail Partners"/>
    <s v="Returning"/>
    <s v="Cycling"/>
    <s v="Trail Bike Light"/>
    <n v="2"/>
    <n v="50.43"/>
    <n v="0"/>
    <n v="23.04"/>
    <n v="100.86"/>
    <n v="46.08"/>
    <n v="54.78"/>
    <n v="0.54312908982748365"/>
  </r>
  <r>
    <n v="2516"/>
    <d v="2026-10-02T00:00:00"/>
    <n v="2026"/>
    <s v="Oct"/>
    <s v="Q4"/>
    <x v="2"/>
    <s v="Finland"/>
    <s v="Online Store"/>
    <s v="New"/>
    <s v="Camping"/>
    <s v="Trail Tent 2P"/>
    <n v="2"/>
    <n v="198.57"/>
    <n v="0.15"/>
    <n v="101.08"/>
    <n v="337.56899999999996"/>
    <n v="202.16"/>
    <n v="135.40899999999996"/>
    <n v="0.4011298430839324"/>
  </r>
  <r>
    <n v="809"/>
    <d v="2026-10-03T00:00:00"/>
    <n v="2026"/>
    <s v="Oct"/>
    <s v="Q4"/>
    <x v="3"/>
    <s v="United Kingdom"/>
    <s v="Online Store"/>
    <s v="New"/>
    <s v="Fitness"/>
    <s v="Resistance Band Set"/>
    <n v="2"/>
    <n v="41.06"/>
    <n v="0.05"/>
    <n v="14.54"/>
    <n v="78.013999999999996"/>
    <n v="29.08"/>
    <n v="48.933999999999997"/>
    <n v="0.62724639167328944"/>
  </r>
  <r>
    <n v="1852"/>
    <d v="2026-10-03T00:00:00"/>
    <n v="2026"/>
    <s v="Oct"/>
    <s v="Q4"/>
    <x v="1"/>
    <s v="Germany"/>
    <s v="Corporate"/>
    <s v="Business"/>
    <s v="Travel"/>
    <s v="Travel Backpack 35L"/>
    <n v="4"/>
    <n v="162.19"/>
    <n v="0.15"/>
    <n v="89.81"/>
    <n v="551.44600000000003"/>
    <n v="359.24"/>
    <n v="192.20600000000002"/>
    <n v="0.34854908730863948"/>
  </r>
  <r>
    <n v="3627"/>
    <d v="2026-10-03T00:00:00"/>
    <n v="2026"/>
    <s v="Oct"/>
    <s v="Q4"/>
    <x v="3"/>
    <s v="Belgium"/>
    <s v="Retail Partners"/>
    <s v="New"/>
    <s v="Camping"/>
    <s v="Trail Tent 2P"/>
    <n v="2"/>
    <n v="192.99"/>
    <n v="0"/>
    <n v="101.73"/>
    <n v="385.98"/>
    <n v="203.46"/>
    <n v="182.52"/>
    <n v="0.47287424218871443"/>
  </r>
  <r>
    <n v="4135"/>
    <d v="2026-10-03T00:00:00"/>
    <n v="2026"/>
    <s v="Oct"/>
    <s v="Q4"/>
    <x v="0"/>
    <s v="Italy"/>
    <s v="Online Store"/>
    <s v="New"/>
    <s v="Hiking"/>
    <s v="Trail Boots"/>
    <n v="3"/>
    <n v="142.33000000000001"/>
    <n v="0.1"/>
    <n v="79.19"/>
    <n v="384.291"/>
    <n v="237.57"/>
    <n v="146.721"/>
    <n v="0.3817966072585619"/>
  </r>
  <r>
    <n v="4138"/>
    <d v="2026-10-03T00:00:00"/>
    <n v="2026"/>
    <s v="Oct"/>
    <s v="Q4"/>
    <x v="1"/>
    <s v="Switzerland"/>
    <s v="Retail Partners"/>
    <s v="Business"/>
    <s v="Hiking"/>
    <s v="Trail Boots"/>
    <n v="4"/>
    <n v="143.63"/>
    <n v="0"/>
    <n v="80.510000000000005"/>
    <n v="574.52"/>
    <n v="322.04000000000002"/>
    <n v="252.47999999999996"/>
    <n v="0.43946250783262542"/>
  </r>
  <r>
    <n v="4286"/>
    <d v="2026-10-03T00:00:00"/>
    <n v="2026"/>
    <s v="Oct"/>
    <s v="Q4"/>
    <x v="1"/>
    <s v="Austria"/>
    <s v="Retail Partners"/>
    <s v="Returning"/>
    <s v="Camping"/>
    <s v="Alpine Tent 4P"/>
    <n v="4"/>
    <n v="341.95"/>
    <n v="0.05"/>
    <n v="199.9"/>
    <n v="1299.4099999999999"/>
    <n v="799.6"/>
    <n v="499.80999999999983"/>
    <n v="0.38464379987840625"/>
  </r>
  <r>
    <n v="4371"/>
    <d v="2026-10-03T00:00:00"/>
    <n v="2026"/>
    <s v="Oct"/>
    <s v="Q4"/>
    <x v="1"/>
    <s v="Austria"/>
    <s v="Online Store"/>
    <s v="Returning"/>
    <s v="Fitness"/>
    <s v="Weighted Vest"/>
    <n v="1"/>
    <n v="123.81"/>
    <n v="0"/>
    <n v="68.72"/>
    <n v="123.81"/>
    <n v="68.72"/>
    <n v="55.09"/>
    <n v="0.44495598093853489"/>
  </r>
  <r>
    <n v="905"/>
    <d v="2026-10-04T00:00:00"/>
    <n v="2026"/>
    <s v="Oct"/>
    <s v="Q4"/>
    <x v="2"/>
    <s v="Ireland"/>
    <s v="Online Store"/>
    <s v="New"/>
    <s v="Hiking"/>
    <s v="Trail Boots"/>
    <n v="1"/>
    <n v="146.1"/>
    <n v="0"/>
    <n v="79.739999999999995"/>
    <n v="146.1"/>
    <n v="79.739999999999995"/>
    <n v="66.36"/>
    <n v="0.45420944558521564"/>
  </r>
  <r>
    <n v="1415"/>
    <d v="2026-10-04T00:00:00"/>
    <n v="2026"/>
    <s v="Oct"/>
    <s v="Q4"/>
    <x v="1"/>
    <s v="Switzerland"/>
    <s v="Marketplace"/>
    <s v="Returning"/>
    <s v="Travel"/>
    <s v="Travel Backpack 35L"/>
    <n v="1"/>
    <n v="161.07"/>
    <n v="0.05"/>
    <n v="89.81"/>
    <n v="153.01649999999998"/>
    <n v="89.81"/>
    <n v="63.206499999999977"/>
    <n v="0.41306983233834249"/>
  </r>
  <r>
    <n v="2205"/>
    <d v="2026-10-04T00:00:00"/>
    <n v="2026"/>
    <s v="Oct"/>
    <s v="Q4"/>
    <x v="3"/>
    <s v="France"/>
    <s v="Online Store"/>
    <s v="New"/>
    <s v="Hiking"/>
    <s v="Hiking Daypack 20L"/>
    <n v="5"/>
    <n v="90.12"/>
    <n v="0"/>
    <n v="46.67"/>
    <n v="450.6"/>
    <n v="233.35000000000002"/>
    <n v="217.25"/>
    <n v="0.48213493120284062"/>
  </r>
  <r>
    <n v="2374"/>
    <d v="2026-10-04T00:00:00"/>
    <n v="2026"/>
    <s v="Oct"/>
    <s v="Q4"/>
    <x v="3"/>
    <s v="France"/>
    <s v="Marketplace"/>
    <s v="Returning"/>
    <s v="Hiking"/>
    <s v="Trekking Poles"/>
    <n v="1"/>
    <n v="70.400000000000006"/>
    <n v="0"/>
    <n v="32.43"/>
    <n v="70.400000000000006"/>
    <n v="32.43"/>
    <n v="37.970000000000006"/>
    <n v="0.53934659090909098"/>
  </r>
  <r>
    <n v="4840"/>
    <d v="2026-10-04T00:00:00"/>
    <n v="2026"/>
    <s v="Oct"/>
    <s v="Q4"/>
    <x v="1"/>
    <s v="Germany"/>
    <s v="Corporate"/>
    <s v="Business"/>
    <s v="Camping"/>
    <s v="Trail Tent 2P"/>
    <n v="6"/>
    <n v="191.08"/>
    <n v="0.1"/>
    <n v="102.93"/>
    <n v="1031.8320000000001"/>
    <n v="617.58000000000004"/>
    <n v="414.25200000000007"/>
    <n v="0.40147233270532412"/>
  </r>
  <r>
    <n v="4984"/>
    <d v="2026-10-04T00:00:00"/>
    <n v="2026"/>
    <s v="Oct"/>
    <s v="Q4"/>
    <x v="2"/>
    <s v="Norway"/>
    <s v="Online Store"/>
    <s v="Returning"/>
    <s v="Fitness"/>
    <s v="Recovery Roller"/>
    <n v="1"/>
    <n v="36.590000000000003"/>
    <n v="0"/>
    <n v="13.62"/>
    <n v="36.590000000000003"/>
    <n v="13.62"/>
    <n v="22.970000000000006"/>
    <n v="0.62776714949439749"/>
  </r>
  <r>
    <n v="641"/>
    <d v="2026-10-05T00:00:00"/>
    <n v="2026"/>
    <s v="Oct"/>
    <s v="Q4"/>
    <x v="1"/>
    <s v="Switzerland"/>
    <s v="Retail Partners"/>
    <s v="Returning"/>
    <s v="Camping"/>
    <s v="Compact Sleeping Bag"/>
    <n v="2"/>
    <n v="125.38"/>
    <n v="0.05"/>
    <n v="59.12"/>
    <n v="238.22199999999998"/>
    <n v="118.24"/>
    <n v="119.98199999999999"/>
    <n v="0.5036562534106841"/>
  </r>
  <r>
    <n v="1358"/>
    <d v="2026-10-05T00:00:00"/>
    <n v="2026"/>
    <s v="Oct"/>
    <s v="Q4"/>
    <x v="0"/>
    <s v="Spain"/>
    <s v="Online Store"/>
    <s v="New"/>
    <s v="Travel"/>
    <s v="Insulated Bottle"/>
    <n v="1"/>
    <n v="35.71"/>
    <n v="0"/>
    <n v="13.3"/>
    <n v="35.71"/>
    <n v="13.3"/>
    <n v="22.41"/>
    <n v="0.62755530663679637"/>
  </r>
  <r>
    <n v="3904"/>
    <d v="2026-10-05T00:00:00"/>
    <n v="2026"/>
    <s v="Oct"/>
    <s v="Q4"/>
    <x v="1"/>
    <s v="Austria"/>
    <s v="Online Store"/>
    <s v="Returning"/>
    <s v="Travel"/>
    <s v="Packing Cube Set"/>
    <n v="2"/>
    <n v="46.72"/>
    <n v="0"/>
    <n v="18.39"/>
    <n v="93.44"/>
    <n v="36.78"/>
    <n v="56.66"/>
    <n v="0.60637842465753422"/>
  </r>
  <r>
    <n v="4336"/>
    <d v="2026-10-05T00:00:00"/>
    <n v="2026"/>
    <s v="Oct"/>
    <s v="Q4"/>
    <x v="0"/>
    <s v="Italy"/>
    <s v="Marketplace"/>
    <s v="Returning"/>
    <s v="Hiking"/>
    <s v="Trail Boots"/>
    <n v="1"/>
    <n v="143.16999999999999"/>
    <n v="0.05"/>
    <n v="81.290000000000006"/>
    <n v="136.01149999999998"/>
    <n v="81.290000000000006"/>
    <n v="54.721499999999978"/>
    <n v="0.40232995004098904"/>
  </r>
  <r>
    <n v="4705"/>
    <d v="2026-10-05T00:00:00"/>
    <n v="2026"/>
    <s v="Oct"/>
    <s v="Q4"/>
    <x v="0"/>
    <s v="Spain"/>
    <s v="Retail Partners"/>
    <s v="Returning"/>
    <s v="Camping"/>
    <s v="Compact Sleeping Bag"/>
    <n v="1"/>
    <n v="125.88"/>
    <n v="0"/>
    <n v="62.46"/>
    <n v="125.88"/>
    <n v="62.46"/>
    <n v="63.419999999999995"/>
    <n v="0.50381315538608196"/>
  </r>
  <r>
    <n v="1094"/>
    <d v="2026-10-06T00:00:00"/>
    <n v="2026"/>
    <s v="Oct"/>
    <s v="Q4"/>
    <x v="3"/>
    <s v="Belgium"/>
    <s v="Online Store"/>
    <s v="New"/>
    <s v="Fitness"/>
    <s v="Weighted Vest"/>
    <n v="2"/>
    <n v="121.81"/>
    <n v="0.05"/>
    <n v="67.72"/>
    <n v="231.43899999999999"/>
    <n v="135.44"/>
    <n v="95.998999999999995"/>
    <n v="0.41479180259161158"/>
  </r>
  <r>
    <n v="3926"/>
    <d v="2026-10-06T00:00:00"/>
    <n v="2026"/>
    <s v="Oct"/>
    <s v="Q4"/>
    <x v="2"/>
    <s v="Denmark"/>
    <s v="Online Store"/>
    <s v="Business"/>
    <s v="Hiking"/>
    <s v="Summit Backpack 45L"/>
    <n v="6"/>
    <n v="154.93"/>
    <n v="0.05"/>
    <n v="79.430000000000007"/>
    <n v="883.101"/>
    <n v="476.58000000000004"/>
    <n v="406.52099999999996"/>
    <n v="0.46033352923391546"/>
  </r>
  <r>
    <n v="524"/>
    <d v="2026-10-07T00:00:00"/>
    <n v="2026"/>
    <s v="Oct"/>
    <s v="Q4"/>
    <x v="3"/>
    <s v="United Kingdom"/>
    <s v="Retail Partners"/>
    <s v="New"/>
    <s v="Cycling"/>
    <s v="Cycling Pack 12L"/>
    <n v="2"/>
    <n v="101.1"/>
    <n v="0.15"/>
    <n v="51.61"/>
    <n v="171.86999999999998"/>
    <n v="103.22"/>
    <n v="68.649999999999977"/>
    <n v="0.39942980159422814"/>
  </r>
  <r>
    <n v="2277"/>
    <d v="2026-10-07T00:00:00"/>
    <n v="2026"/>
    <s v="Oct"/>
    <s v="Q4"/>
    <x v="0"/>
    <s v="Spain"/>
    <s v="Online Store"/>
    <s v="New"/>
    <s v="Cycling"/>
    <s v="Cycling Pack 12L"/>
    <n v="2"/>
    <n v="105"/>
    <n v="0"/>
    <n v="50.3"/>
    <n v="210"/>
    <n v="100.6"/>
    <n v="109.4"/>
    <n v="0.52095238095238094"/>
  </r>
  <r>
    <n v="2442"/>
    <d v="2026-10-07T00:00:00"/>
    <n v="2026"/>
    <s v="Oct"/>
    <s v="Q4"/>
    <x v="2"/>
    <s v="Sweden"/>
    <s v="Corporate"/>
    <s v="Business"/>
    <s v="Hiking"/>
    <s v="Summit Backpack 45L"/>
    <n v="4"/>
    <n v="157.12"/>
    <n v="0.15"/>
    <n v="77.98"/>
    <n v="534.20799999999997"/>
    <n v="311.92"/>
    <n v="222.28799999999995"/>
    <n v="0.41610758356295668"/>
  </r>
  <r>
    <n v="2809"/>
    <d v="2026-10-07T00:00:00"/>
    <n v="2026"/>
    <s v="Oct"/>
    <s v="Q4"/>
    <x v="3"/>
    <s v="United Kingdom"/>
    <s v="Online Store"/>
    <s v="Returning"/>
    <s v="Hiking"/>
    <s v="Trekking Poles"/>
    <n v="3"/>
    <n v="70.239999999999995"/>
    <n v="0.05"/>
    <n v="31.96"/>
    <n v="200.18399999999997"/>
    <n v="95.88"/>
    <n v="104.30399999999997"/>
    <n v="0.5210406426087999"/>
  </r>
  <r>
    <n v="2946"/>
    <d v="2026-10-07T00:00:00"/>
    <n v="2026"/>
    <s v="Oct"/>
    <s v="Q4"/>
    <x v="2"/>
    <s v="Norway"/>
    <s v="Online Store"/>
    <s v="Returning"/>
    <s v="Cycling"/>
    <s v="Cycling Pack 12L"/>
    <n v="1"/>
    <n v="103.48"/>
    <n v="0.1"/>
    <n v="51.33"/>
    <n v="93.132000000000005"/>
    <n v="51.33"/>
    <n v="41.802000000000007"/>
    <n v="0.4488467980930293"/>
  </r>
  <r>
    <n v="4147"/>
    <d v="2026-10-07T00:00:00"/>
    <n v="2026"/>
    <s v="Oct"/>
    <s v="Q4"/>
    <x v="1"/>
    <s v="Germany"/>
    <s v="Retail Partners"/>
    <s v="Returning"/>
    <s v="Cycling"/>
    <s v="Compact Repair Kit"/>
    <n v="3"/>
    <n v="40.770000000000003"/>
    <n v="0.05"/>
    <n v="16.68"/>
    <n v="116.19449999999999"/>
    <n v="50.04"/>
    <n v="66.154499999999985"/>
    <n v="0.56934278300608021"/>
  </r>
  <r>
    <n v="4164"/>
    <d v="2026-10-07T00:00:00"/>
    <n v="2026"/>
    <s v="Oct"/>
    <s v="Q4"/>
    <x v="0"/>
    <s v="Portugal"/>
    <s v="Retail Partners"/>
    <s v="New"/>
    <s v="Hiking"/>
    <s v="Trail Boots"/>
    <n v="2"/>
    <n v="143.41999999999999"/>
    <n v="0"/>
    <n v="81.44"/>
    <n v="286.83999999999997"/>
    <n v="162.88"/>
    <n v="123.95999999999998"/>
    <n v="0.43215730023706594"/>
  </r>
  <r>
    <n v="4275"/>
    <d v="2026-10-07T00:00:00"/>
    <n v="2026"/>
    <s v="Oct"/>
    <s v="Q4"/>
    <x v="3"/>
    <s v="Netherlands"/>
    <s v="Marketplace"/>
    <s v="Returning"/>
    <s v="Cycling"/>
    <s v="Trail Bike Light"/>
    <n v="1"/>
    <n v="49.56"/>
    <n v="0.05"/>
    <n v="22.88"/>
    <n v="47.082000000000001"/>
    <n v="22.88"/>
    <n v="24.202000000000002"/>
    <n v="0.51403933562720361"/>
  </r>
  <r>
    <n v="5062"/>
    <d v="2026-10-07T00:00:00"/>
    <n v="2026"/>
    <s v="Oct"/>
    <s v="Q4"/>
    <x v="1"/>
    <s v="Germany"/>
    <s v="Online Store"/>
    <s v="Returning"/>
    <s v="Travel"/>
    <s v="Carry-On Duffel"/>
    <n v="4"/>
    <n v="131.05000000000001"/>
    <n v="0"/>
    <n v="67.37"/>
    <n v="524.20000000000005"/>
    <n v="269.48"/>
    <n v="254.72000000000003"/>
    <n v="0.48592140404425793"/>
  </r>
  <r>
    <n v="1126"/>
    <d v="2026-10-08T00:00:00"/>
    <n v="2026"/>
    <s v="Oct"/>
    <s v="Q4"/>
    <x v="0"/>
    <s v="Portugal"/>
    <s v="Online Store"/>
    <s v="Business"/>
    <s v="Cycling"/>
    <s v="Trail Bike Light"/>
    <n v="1"/>
    <n v="51.35"/>
    <n v="0"/>
    <n v="22.98"/>
    <n v="51.35"/>
    <n v="22.98"/>
    <n v="28.37"/>
    <n v="0.55248296007789677"/>
  </r>
  <r>
    <n v="1865"/>
    <d v="2026-10-08T00:00:00"/>
    <n v="2026"/>
    <s v="Oct"/>
    <s v="Q4"/>
    <x v="3"/>
    <s v="United Kingdom"/>
    <s v="Online Store"/>
    <s v="Returning"/>
    <s v="Fitness"/>
    <s v="Resistance Band Set"/>
    <n v="1"/>
    <n v="39.659999999999997"/>
    <n v="0"/>
    <n v="14.39"/>
    <n v="39.659999999999997"/>
    <n v="14.39"/>
    <n v="25.269999999999996"/>
    <n v="0.63716591023701463"/>
  </r>
  <r>
    <n v="2471"/>
    <d v="2026-10-08T00:00:00"/>
    <n v="2026"/>
    <s v="Oct"/>
    <s v="Q4"/>
    <x v="3"/>
    <s v="France"/>
    <s v="Retail Partners"/>
    <s v="New"/>
    <s v="Fitness"/>
    <s v="Resistance Band Set"/>
    <n v="1"/>
    <n v="39.79"/>
    <n v="0"/>
    <n v="14.76"/>
    <n v="39.79"/>
    <n v="14.76"/>
    <n v="25.03"/>
    <n v="0.62905252576024129"/>
  </r>
  <r>
    <n v="3208"/>
    <d v="2026-10-08T00:00:00"/>
    <n v="2026"/>
    <s v="Oct"/>
    <s v="Q4"/>
    <x v="2"/>
    <s v="Finland"/>
    <s v="Corporate"/>
    <s v="New"/>
    <s v="Cycling"/>
    <s v="Compact Repair Kit"/>
    <n v="6"/>
    <n v="41.27"/>
    <n v="0.1"/>
    <n v="16.61"/>
    <n v="222.858"/>
    <n v="99.66"/>
    <n v="123.19800000000001"/>
    <n v="0.55280941227149127"/>
  </r>
  <r>
    <n v="4285"/>
    <d v="2026-10-08T00:00:00"/>
    <n v="2026"/>
    <s v="Oct"/>
    <s v="Q4"/>
    <x v="3"/>
    <s v="Belgium"/>
    <s v="Online Store"/>
    <s v="Returning"/>
    <s v="Hiking"/>
    <s v="Hiking Daypack 20L"/>
    <n v="1"/>
    <n v="93.39"/>
    <n v="0"/>
    <n v="45.98"/>
    <n v="93.39"/>
    <n v="45.98"/>
    <n v="47.410000000000004"/>
    <n v="0.50765606595995294"/>
  </r>
  <r>
    <n v="261"/>
    <d v="2026-10-09T00:00:00"/>
    <n v="2026"/>
    <s v="Oct"/>
    <s v="Q4"/>
    <x v="2"/>
    <s v="Ireland"/>
    <s v="Online Store"/>
    <s v="Business"/>
    <s v="Camping"/>
    <s v="Alpine Tent 4P"/>
    <n v="1"/>
    <n v="336.56"/>
    <n v="0"/>
    <n v="189.74"/>
    <n v="336.56"/>
    <n v="189.74"/>
    <n v="146.82"/>
    <n v="0.43623722367482765"/>
  </r>
  <r>
    <n v="291"/>
    <d v="2026-10-09T00:00:00"/>
    <n v="2026"/>
    <s v="Oct"/>
    <s v="Q4"/>
    <x v="2"/>
    <s v="Sweden"/>
    <s v="Online Store"/>
    <s v="New"/>
    <s v="Travel"/>
    <s v="Carry-On Duffel"/>
    <n v="2"/>
    <n v="132.47999999999999"/>
    <n v="0.1"/>
    <n v="67.48"/>
    <n v="238.464"/>
    <n v="134.96"/>
    <n v="103.50399999999999"/>
    <n v="0.43404455179817497"/>
  </r>
  <r>
    <n v="670"/>
    <d v="2026-10-09T00:00:00"/>
    <n v="2026"/>
    <s v="Oct"/>
    <s v="Q4"/>
    <x v="1"/>
    <s v="Poland"/>
    <s v="Retail Partners"/>
    <s v="Returning"/>
    <s v="Hiking"/>
    <s v="Hiking Daypack 20L"/>
    <n v="1"/>
    <n v="92.59"/>
    <n v="0"/>
    <n v="44.46"/>
    <n v="92.59"/>
    <n v="44.46"/>
    <n v="48.13"/>
    <n v="0.51981855491953777"/>
  </r>
  <r>
    <n v="1306"/>
    <d v="2026-10-09T00:00:00"/>
    <n v="2026"/>
    <s v="Oct"/>
    <s v="Q4"/>
    <x v="3"/>
    <s v="United Kingdom"/>
    <s v="Retail Partners"/>
    <s v="Business"/>
    <s v="Fitness"/>
    <s v="Recovery Roller"/>
    <n v="1"/>
    <n v="35.450000000000003"/>
    <n v="0.05"/>
    <n v="14.23"/>
    <n v="33.677500000000002"/>
    <n v="14.23"/>
    <n v="19.447500000000002"/>
    <n v="0.57746269764679681"/>
  </r>
  <r>
    <n v="2400"/>
    <d v="2026-10-09T00:00:00"/>
    <n v="2026"/>
    <s v="Oct"/>
    <s v="Q4"/>
    <x v="2"/>
    <s v="Sweden"/>
    <s v="Online Store"/>
    <s v="New"/>
    <s v="Hiking"/>
    <s v="Hiking Daypack 20L"/>
    <n v="2"/>
    <n v="93.83"/>
    <n v="0.1"/>
    <n v="44.27"/>
    <n v="168.89400000000001"/>
    <n v="88.54"/>
    <n v="80.353999999999999"/>
    <n v="0.47576586498040191"/>
  </r>
  <r>
    <n v="3816"/>
    <d v="2026-10-09T00:00:00"/>
    <n v="2026"/>
    <s v="Oct"/>
    <s v="Q4"/>
    <x v="1"/>
    <s v="Germany"/>
    <s v="Online Store"/>
    <s v="New"/>
    <s v="Fitness"/>
    <s v="Recovery Roller"/>
    <n v="1"/>
    <n v="36.32"/>
    <n v="0"/>
    <n v="13.6"/>
    <n v="36.32"/>
    <n v="13.6"/>
    <n v="22.72"/>
    <n v="0.62555066079295152"/>
  </r>
  <r>
    <n v="4038"/>
    <d v="2026-10-09T00:00:00"/>
    <n v="2026"/>
    <s v="Oct"/>
    <s v="Q4"/>
    <x v="0"/>
    <s v="Italy"/>
    <s v="Online Store"/>
    <s v="Returning"/>
    <s v="Fitness"/>
    <s v="Weighted Vest"/>
    <n v="2"/>
    <n v="125.56"/>
    <n v="0.1"/>
    <n v="67.260000000000005"/>
    <n v="226.00800000000001"/>
    <n v="134.52000000000001"/>
    <n v="91.488"/>
    <n v="0.40479983009450993"/>
  </r>
  <r>
    <n v="4686"/>
    <d v="2026-10-09T00:00:00"/>
    <n v="2026"/>
    <s v="Oct"/>
    <s v="Q4"/>
    <x v="0"/>
    <s v="Italy"/>
    <s v="Marketplace"/>
    <s v="New"/>
    <s v="Camping"/>
    <s v="Compact Sleeping Bag"/>
    <n v="2"/>
    <n v="124.91"/>
    <n v="0"/>
    <n v="60.33"/>
    <n v="249.82"/>
    <n v="120.66"/>
    <n v="129.16"/>
    <n v="0.51701224881914976"/>
  </r>
  <r>
    <n v="5076"/>
    <d v="2026-10-09T00:00:00"/>
    <n v="2026"/>
    <s v="Oct"/>
    <s v="Q4"/>
    <x v="1"/>
    <s v="Germany"/>
    <s v="Online Store"/>
    <s v="New"/>
    <s v="Camping"/>
    <s v="Trail Tent 2P"/>
    <n v="1"/>
    <n v="199.32"/>
    <n v="0"/>
    <n v="103.83"/>
    <n v="199.32"/>
    <n v="103.83"/>
    <n v="95.49"/>
    <n v="0.4790788681517158"/>
  </r>
  <r>
    <n v="1339"/>
    <d v="2026-10-10T00:00:00"/>
    <n v="2026"/>
    <s v="Oct"/>
    <s v="Q4"/>
    <x v="1"/>
    <s v="Switzerland"/>
    <s v="Online Store"/>
    <s v="Returning"/>
    <s v="Camping"/>
    <s v="Alpine Tent 4P"/>
    <n v="4"/>
    <n v="337.38"/>
    <n v="0.05"/>
    <n v="194.94"/>
    <n v="1282.0439999999999"/>
    <n v="779.76"/>
    <n v="502.28399999999988"/>
    <n v="0.39178374533167343"/>
  </r>
  <r>
    <n v="1884"/>
    <d v="2026-10-10T00:00:00"/>
    <n v="2026"/>
    <s v="Oct"/>
    <s v="Q4"/>
    <x v="2"/>
    <s v="Sweden"/>
    <s v="Online Store"/>
    <s v="Business"/>
    <s v="Camping"/>
    <s v="Portable Camp Stove"/>
    <n v="3"/>
    <n v="82.18"/>
    <n v="0.1"/>
    <n v="39.82"/>
    <n v="221.88600000000002"/>
    <n v="119.46000000000001"/>
    <n v="102.42600000000002"/>
    <n v="0.46161542413671885"/>
  </r>
  <r>
    <n v="3568"/>
    <d v="2026-10-10T00:00:00"/>
    <n v="2026"/>
    <s v="Oct"/>
    <s v="Q4"/>
    <x v="0"/>
    <s v="Italy"/>
    <s v="Corporate"/>
    <s v="New"/>
    <s v="Hiking"/>
    <s v="Trekking Poles"/>
    <n v="15"/>
    <n v="70.25"/>
    <n v="0.1"/>
    <n v="32.19"/>
    <n v="948.375"/>
    <n v="482.84999999999997"/>
    <n v="465.52500000000003"/>
    <n v="0.49086595492289448"/>
  </r>
  <r>
    <n v="4171"/>
    <d v="2026-10-10T00:00:00"/>
    <n v="2026"/>
    <s v="Oct"/>
    <s v="Q4"/>
    <x v="3"/>
    <s v="Netherlands"/>
    <s v="Retail Partners"/>
    <s v="New"/>
    <s v="Travel"/>
    <s v="Insulated Bottle"/>
    <n v="2"/>
    <n v="35.36"/>
    <n v="0"/>
    <n v="13.49"/>
    <n v="70.72"/>
    <n v="26.98"/>
    <n v="43.739999999999995"/>
    <n v="0.61849547511312208"/>
  </r>
  <r>
    <n v="4477"/>
    <d v="2026-10-10T00:00:00"/>
    <n v="2026"/>
    <s v="Oct"/>
    <s v="Q4"/>
    <x v="2"/>
    <s v="Denmark"/>
    <s v="Retail Partners"/>
    <s v="New"/>
    <s v="Travel"/>
    <s v="Packing Cube Set"/>
    <n v="1"/>
    <n v="46.01"/>
    <n v="0"/>
    <n v="18.239999999999998"/>
    <n v="46.01"/>
    <n v="18.239999999999998"/>
    <n v="27.77"/>
    <n v="0.6035644425124973"/>
  </r>
  <r>
    <n v="3368"/>
    <d v="2026-10-11T00:00:00"/>
    <n v="2026"/>
    <s v="Oct"/>
    <s v="Q4"/>
    <x v="0"/>
    <s v="Portugal"/>
    <s v="Online Store"/>
    <s v="Returning"/>
    <s v="Hiking"/>
    <s v="Hiking Daypack 20L"/>
    <n v="1"/>
    <n v="89.88"/>
    <n v="0"/>
    <n v="46.15"/>
    <n v="89.88"/>
    <n v="46.15"/>
    <n v="43.73"/>
    <n v="0.48653760569648419"/>
  </r>
  <r>
    <n v="3566"/>
    <d v="2026-10-11T00:00:00"/>
    <n v="2026"/>
    <s v="Oct"/>
    <s v="Q4"/>
    <x v="1"/>
    <s v="Germany"/>
    <s v="Online Store"/>
    <s v="New"/>
    <s v="Fitness"/>
    <s v="Resistance Band Set"/>
    <n v="1"/>
    <n v="41.33"/>
    <n v="0"/>
    <n v="14.47"/>
    <n v="41.33"/>
    <n v="14.47"/>
    <n v="26.86"/>
    <n v="0.6498911202516332"/>
  </r>
  <r>
    <n v="4420"/>
    <d v="2026-10-11T00:00:00"/>
    <n v="2026"/>
    <s v="Oct"/>
    <s v="Q4"/>
    <x v="2"/>
    <s v="Denmark"/>
    <s v="Corporate"/>
    <s v="Business"/>
    <s v="Cycling"/>
    <s v="Compact Repair Kit"/>
    <n v="15"/>
    <n v="40.78"/>
    <n v="0.15"/>
    <n v="17.07"/>
    <n v="519.94500000000005"/>
    <n v="256.05"/>
    <n v="263.89500000000004"/>
    <n v="0.5075440671609498"/>
  </r>
  <r>
    <n v="513"/>
    <d v="2026-10-12T00:00:00"/>
    <n v="2026"/>
    <s v="Oct"/>
    <s v="Q4"/>
    <x v="3"/>
    <s v="Netherlands"/>
    <s v="Online Store"/>
    <s v="Business"/>
    <s v="Travel"/>
    <s v="Travel Backpack 35L"/>
    <n v="1"/>
    <n v="163.87"/>
    <n v="0"/>
    <n v="85.76"/>
    <n v="163.87"/>
    <n v="85.76"/>
    <n v="78.11"/>
    <n v="0.47665832672240188"/>
  </r>
  <r>
    <n v="786"/>
    <d v="2026-10-12T00:00:00"/>
    <n v="2026"/>
    <s v="Oct"/>
    <s v="Q4"/>
    <x v="2"/>
    <s v="Ireland"/>
    <s v="Online Store"/>
    <s v="New"/>
    <s v="Fitness"/>
    <s v="Recovery Roller"/>
    <n v="1"/>
    <n v="35.39"/>
    <n v="0.05"/>
    <n v="13.68"/>
    <n v="33.6205"/>
    <n v="13.68"/>
    <n v="19.9405"/>
    <n v="0.59310539700480358"/>
  </r>
  <r>
    <n v="3771"/>
    <d v="2026-10-12T00:00:00"/>
    <n v="2026"/>
    <s v="Oct"/>
    <s v="Q4"/>
    <x v="2"/>
    <s v="Ireland"/>
    <s v="Online Store"/>
    <s v="Business"/>
    <s v="Camping"/>
    <s v="Portable Camp Stove"/>
    <n v="2"/>
    <n v="80.2"/>
    <n v="0"/>
    <n v="39.590000000000003"/>
    <n v="160.4"/>
    <n v="79.180000000000007"/>
    <n v="81.22"/>
    <n v="0.50635910224438896"/>
  </r>
  <r>
    <n v="3910"/>
    <d v="2026-10-12T00:00:00"/>
    <n v="2026"/>
    <s v="Oct"/>
    <s v="Q4"/>
    <x v="2"/>
    <s v="Sweden"/>
    <s v="Online Store"/>
    <s v="Business"/>
    <s v="Cycling"/>
    <s v="Compact Repair Kit"/>
    <n v="3"/>
    <n v="41.09"/>
    <n v="0"/>
    <n v="17.18"/>
    <n v="123.27000000000001"/>
    <n v="51.54"/>
    <n v="71.730000000000018"/>
    <n v="0.58189340472134354"/>
  </r>
  <r>
    <n v="330"/>
    <d v="2026-10-13T00:00:00"/>
    <n v="2026"/>
    <s v="Oct"/>
    <s v="Q4"/>
    <x v="1"/>
    <s v="Germany"/>
    <s v="Corporate"/>
    <s v="Business"/>
    <s v="Travel"/>
    <s v="Insulated Bottle"/>
    <n v="5"/>
    <n v="36.97"/>
    <n v="0.15"/>
    <n v="13.93"/>
    <n v="157.1225"/>
    <n v="69.650000000000006"/>
    <n v="87.472499999999997"/>
    <n v="0.55671530175500006"/>
  </r>
  <r>
    <n v="707"/>
    <d v="2026-10-13T00:00:00"/>
    <n v="2026"/>
    <s v="Oct"/>
    <s v="Q4"/>
    <x v="2"/>
    <s v="Denmark"/>
    <s v="Retail Partners"/>
    <s v="New"/>
    <s v="Travel"/>
    <s v="Insulated Bottle"/>
    <n v="4"/>
    <n v="35.880000000000003"/>
    <n v="0.05"/>
    <n v="13.45"/>
    <n v="136.34399999999999"/>
    <n v="53.8"/>
    <n v="82.543999999999997"/>
    <n v="0.60540984568444522"/>
  </r>
  <r>
    <n v="989"/>
    <d v="2026-10-13T00:00:00"/>
    <n v="2026"/>
    <s v="Oct"/>
    <s v="Q4"/>
    <x v="1"/>
    <s v="Switzerland"/>
    <s v="Online Store"/>
    <s v="Returning"/>
    <s v="Cycling"/>
    <s v="Compact Repair Kit"/>
    <n v="3"/>
    <n v="40.42"/>
    <n v="0"/>
    <n v="16.79"/>
    <n v="121.26"/>
    <n v="50.37"/>
    <n v="70.890000000000015"/>
    <n v="0.58461157842652167"/>
  </r>
  <r>
    <n v="1904"/>
    <d v="2026-10-13T00:00:00"/>
    <n v="2026"/>
    <s v="Oct"/>
    <s v="Q4"/>
    <x v="3"/>
    <s v="United Kingdom"/>
    <s v="Retail Partners"/>
    <s v="Returning"/>
    <s v="Cycling"/>
    <s v="Trail Bike Light"/>
    <n v="1"/>
    <n v="50.34"/>
    <n v="0.15"/>
    <n v="22.56"/>
    <n v="42.789000000000001"/>
    <n v="22.56"/>
    <n v="20.229000000000003"/>
    <n v="0.47276169108883132"/>
  </r>
  <r>
    <n v="2854"/>
    <d v="2026-10-13T00:00:00"/>
    <n v="2026"/>
    <s v="Oct"/>
    <s v="Q4"/>
    <x v="0"/>
    <s v="Italy"/>
    <s v="Retail Partners"/>
    <s v="New"/>
    <s v="Travel"/>
    <s v="Insulated Bottle"/>
    <n v="3"/>
    <n v="36.049999999999997"/>
    <n v="0.1"/>
    <n v="13.87"/>
    <n v="97.334999999999994"/>
    <n v="41.61"/>
    <n v="55.724999999999994"/>
    <n v="0.57250732008013561"/>
  </r>
  <r>
    <n v="3212"/>
    <d v="2026-10-13T00:00:00"/>
    <n v="2026"/>
    <s v="Oct"/>
    <s v="Q4"/>
    <x v="2"/>
    <s v="Sweden"/>
    <s v="Corporate"/>
    <s v="Returning"/>
    <s v="Cycling"/>
    <s v="Compact Repair Kit"/>
    <n v="15"/>
    <n v="40"/>
    <n v="0.1"/>
    <n v="16.420000000000002"/>
    <n v="540"/>
    <n v="246.3"/>
    <n v="293.7"/>
    <n v="0.54388888888888887"/>
  </r>
  <r>
    <n v="4479"/>
    <d v="2026-10-13T00:00:00"/>
    <n v="2026"/>
    <s v="Oct"/>
    <s v="Q4"/>
    <x v="3"/>
    <s v="Netherlands"/>
    <s v="Retail Partners"/>
    <s v="Returning"/>
    <s v="Hiking"/>
    <s v="Summit Backpack 45L"/>
    <n v="1"/>
    <n v="151.68"/>
    <n v="0.05"/>
    <n v="78.98"/>
    <n v="144.096"/>
    <n v="78.98"/>
    <n v="65.116"/>
    <n v="0.45189318232289583"/>
  </r>
  <r>
    <n v="4574"/>
    <d v="2026-10-13T00:00:00"/>
    <n v="2026"/>
    <s v="Oct"/>
    <s v="Q4"/>
    <x v="1"/>
    <s v="Poland"/>
    <s v="Online Store"/>
    <s v="Business"/>
    <s v="Fitness"/>
    <s v="Recovery Roller"/>
    <n v="1"/>
    <n v="36.53"/>
    <n v="0"/>
    <n v="14.01"/>
    <n v="36.53"/>
    <n v="14.01"/>
    <n v="22.520000000000003"/>
    <n v="0.61647960580344929"/>
  </r>
  <r>
    <n v="4815"/>
    <d v="2026-10-13T00:00:00"/>
    <n v="2026"/>
    <s v="Oct"/>
    <s v="Q4"/>
    <x v="0"/>
    <s v="Spain"/>
    <s v="Retail Partners"/>
    <s v="Business"/>
    <s v="Cycling"/>
    <s v="Compact Repair Kit"/>
    <n v="1"/>
    <n v="39.89"/>
    <n v="0.05"/>
    <n v="16.91"/>
    <n v="37.895499999999998"/>
    <n v="16.91"/>
    <n v="20.985499999999998"/>
    <n v="0.55377287540737019"/>
  </r>
  <r>
    <n v="5027"/>
    <d v="2026-10-13T00:00:00"/>
    <n v="2026"/>
    <s v="Oct"/>
    <s v="Q4"/>
    <x v="2"/>
    <s v="Finland"/>
    <s v="Online Store"/>
    <s v="New"/>
    <s v="Hiking"/>
    <s v="Summit Backpack 45L"/>
    <n v="1"/>
    <n v="154.53"/>
    <n v="0"/>
    <n v="77.930000000000007"/>
    <n v="154.53"/>
    <n v="77.930000000000007"/>
    <n v="76.599999999999994"/>
    <n v="0.49569662848637802"/>
  </r>
  <r>
    <n v="1794"/>
    <d v="2026-10-14T00:00:00"/>
    <n v="2026"/>
    <s v="Oct"/>
    <s v="Q4"/>
    <x v="3"/>
    <s v="United Kingdom"/>
    <s v="Marketplace"/>
    <s v="Business"/>
    <s v="Cycling"/>
    <s v="Trail Bike Light"/>
    <n v="2"/>
    <n v="50.64"/>
    <n v="0.05"/>
    <n v="22.28"/>
    <n v="96.215999999999994"/>
    <n v="44.56"/>
    <n v="51.655999999999992"/>
    <n v="0.53687536376486233"/>
  </r>
  <r>
    <n v="1867"/>
    <d v="2026-10-14T00:00:00"/>
    <n v="2026"/>
    <s v="Oct"/>
    <s v="Q4"/>
    <x v="0"/>
    <s v="Spain"/>
    <s v="Online Store"/>
    <s v="New"/>
    <s v="Fitness"/>
    <s v="Resistance Band Set"/>
    <n v="3"/>
    <n v="40.880000000000003"/>
    <n v="0.05"/>
    <n v="14.59"/>
    <n v="116.50800000000001"/>
    <n v="43.769999999999996"/>
    <n v="72.738000000000014"/>
    <n v="0.62431764342362761"/>
  </r>
  <r>
    <n v="2088"/>
    <d v="2026-10-14T00:00:00"/>
    <n v="2026"/>
    <s v="Oct"/>
    <s v="Q4"/>
    <x v="3"/>
    <s v="Belgium"/>
    <s v="Retail Partners"/>
    <s v="Returning"/>
    <s v="Hiking"/>
    <s v="Trail Boots"/>
    <n v="1"/>
    <n v="141.77000000000001"/>
    <n v="0"/>
    <n v="78.48"/>
    <n v="141.77000000000001"/>
    <n v="78.48"/>
    <n v="63.290000000000006"/>
    <n v="0.44642731184312623"/>
  </r>
  <r>
    <n v="2270"/>
    <d v="2026-10-14T00:00:00"/>
    <n v="2026"/>
    <s v="Oct"/>
    <s v="Q4"/>
    <x v="3"/>
    <s v="Netherlands"/>
    <s v="Online Store"/>
    <s v="New"/>
    <s v="Camping"/>
    <s v="Trail Tent 2P"/>
    <n v="3"/>
    <n v="199.99"/>
    <n v="0.15"/>
    <n v="101.86"/>
    <n v="509.97450000000003"/>
    <n v="305.58"/>
    <n v="204.39450000000005"/>
    <n v="0.40079356909021929"/>
  </r>
  <r>
    <n v="3789"/>
    <d v="2026-10-14T00:00:00"/>
    <n v="2026"/>
    <s v="Oct"/>
    <s v="Q4"/>
    <x v="3"/>
    <s v="Belgium"/>
    <s v="Marketplace"/>
    <s v="New"/>
    <s v="Cycling"/>
    <s v="Trail Bike Light"/>
    <n v="2"/>
    <n v="50.56"/>
    <n v="0"/>
    <n v="23.04"/>
    <n v="101.12"/>
    <n v="46.08"/>
    <n v="55.040000000000006"/>
    <n v="0.54430379746835444"/>
  </r>
  <r>
    <n v="4323"/>
    <d v="2026-10-14T00:00:00"/>
    <n v="2026"/>
    <s v="Oct"/>
    <s v="Q4"/>
    <x v="3"/>
    <s v="Netherlands"/>
    <s v="Online Store"/>
    <s v="New"/>
    <s v="Travel"/>
    <s v="Packing Cube Set"/>
    <n v="1"/>
    <n v="47.38"/>
    <n v="0"/>
    <n v="17.86"/>
    <n v="47.38"/>
    <n v="17.86"/>
    <n v="29.520000000000003"/>
    <n v="0.62304769945124527"/>
  </r>
  <r>
    <n v="276"/>
    <d v="2026-10-15T00:00:00"/>
    <n v="2026"/>
    <s v="Oct"/>
    <s v="Q4"/>
    <x v="2"/>
    <s v="Sweden"/>
    <s v="Online Store"/>
    <s v="Business"/>
    <s v="Hiking"/>
    <s v="Hiking Daypack 20L"/>
    <n v="1"/>
    <n v="92.74"/>
    <n v="0.15"/>
    <n v="44.52"/>
    <n v="78.828999999999994"/>
    <n v="44.52"/>
    <n v="34.30899999999999"/>
    <n v="0.43523322635070844"/>
  </r>
  <r>
    <n v="791"/>
    <d v="2026-10-15T00:00:00"/>
    <n v="2026"/>
    <s v="Oct"/>
    <s v="Q4"/>
    <x v="3"/>
    <s v="France"/>
    <s v="Retail Partners"/>
    <s v="Returning"/>
    <s v="Cycling"/>
    <s v="Trail Bike Light"/>
    <n v="3"/>
    <n v="51.57"/>
    <n v="0.1"/>
    <n v="21.82"/>
    <n v="139.239"/>
    <n v="65.460000000000008"/>
    <n v="73.778999999999996"/>
    <n v="0.52987309589985565"/>
  </r>
  <r>
    <n v="1033"/>
    <d v="2026-10-15T00:00:00"/>
    <n v="2026"/>
    <s v="Oct"/>
    <s v="Q4"/>
    <x v="1"/>
    <s v="Germany"/>
    <s v="Online Store"/>
    <s v="New"/>
    <s v="Hiking"/>
    <s v="Trekking Poles"/>
    <n v="1"/>
    <n v="70.47"/>
    <n v="0.1"/>
    <n v="31.52"/>
    <n v="63.423000000000002"/>
    <n v="31.52"/>
    <n v="31.903000000000002"/>
    <n v="0.50301940936253409"/>
  </r>
  <r>
    <n v="1247"/>
    <d v="2026-10-15T00:00:00"/>
    <n v="2026"/>
    <s v="Oct"/>
    <s v="Q4"/>
    <x v="0"/>
    <s v="Spain"/>
    <s v="Online Store"/>
    <s v="New"/>
    <s v="Hiking"/>
    <s v="Trekking Poles"/>
    <n v="1"/>
    <n v="71.05"/>
    <n v="0"/>
    <n v="33.32"/>
    <n v="71.05"/>
    <n v="33.32"/>
    <n v="37.729999999999997"/>
    <n v="0.53103448275862064"/>
  </r>
  <r>
    <n v="1321"/>
    <d v="2026-10-15T00:00:00"/>
    <n v="2026"/>
    <s v="Oct"/>
    <s v="Q4"/>
    <x v="3"/>
    <s v="France"/>
    <s v="Retail Partners"/>
    <s v="Returning"/>
    <s v="Cycling"/>
    <s v="Compact Repair Kit"/>
    <n v="3"/>
    <n v="39.83"/>
    <n v="0.1"/>
    <n v="16.93"/>
    <n v="107.541"/>
    <n v="50.79"/>
    <n v="56.750999999999998"/>
    <n v="0.52771501101905316"/>
  </r>
  <r>
    <n v="2048"/>
    <d v="2026-10-15T00:00:00"/>
    <n v="2026"/>
    <s v="Oct"/>
    <s v="Q4"/>
    <x v="3"/>
    <s v="Netherlands"/>
    <s v="Online Store"/>
    <s v="New"/>
    <s v="Fitness"/>
    <s v="Training Mat"/>
    <n v="3"/>
    <n v="49.5"/>
    <n v="0.05"/>
    <n v="22"/>
    <n v="141.07499999999999"/>
    <n v="66"/>
    <n v="75.074999999999989"/>
    <n v="0.53216374269005839"/>
  </r>
  <r>
    <n v="2082"/>
    <d v="2026-10-15T00:00:00"/>
    <n v="2026"/>
    <s v="Oct"/>
    <s v="Q4"/>
    <x v="1"/>
    <s v="Austria"/>
    <s v="Marketplace"/>
    <s v="New"/>
    <s v="Hiking"/>
    <s v="Hiking Daypack 20L"/>
    <n v="1"/>
    <n v="91.99"/>
    <n v="0"/>
    <n v="44.86"/>
    <n v="91.99"/>
    <n v="44.86"/>
    <n v="47.129999999999995"/>
    <n v="0.51233829764104788"/>
  </r>
  <r>
    <n v="2177"/>
    <d v="2026-10-15T00:00:00"/>
    <n v="2026"/>
    <s v="Oct"/>
    <s v="Q4"/>
    <x v="0"/>
    <s v="Italy"/>
    <s v="Marketplace"/>
    <s v="Returning"/>
    <s v="Cycling"/>
    <s v="Commuter Helmet"/>
    <n v="1"/>
    <n v="79.78"/>
    <n v="0.05"/>
    <n v="41.59"/>
    <n v="75.790999999999997"/>
    <n v="41.59"/>
    <n v="34.200999999999993"/>
    <n v="0.45125410668812915"/>
  </r>
  <r>
    <n v="3776"/>
    <d v="2026-10-15T00:00:00"/>
    <n v="2026"/>
    <s v="Oct"/>
    <s v="Q4"/>
    <x v="3"/>
    <s v="United Kingdom"/>
    <s v="Online Store"/>
    <s v="Returning"/>
    <s v="Cycling"/>
    <s v="Commuter Helmet"/>
    <n v="1"/>
    <n v="82.97"/>
    <n v="0"/>
    <n v="43.09"/>
    <n v="82.97"/>
    <n v="43.09"/>
    <n v="39.879999999999995"/>
    <n v="0.48065565867180904"/>
  </r>
  <r>
    <n v="4542"/>
    <d v="2026-10-15T00:00:00"/>
    <n v="2026"/>
    <s v="Oct"/>
    <s v="Q4"/>
    <x v="0"/>
    <s v="Portugal"/>
    <s v="Online Store"/>
    <s v="Business"/>
    <s v="Cycling"/>
    <s v="Cycling Pack 12L"/>
    <n v="1"/>
    <n v="103.33"/>
    <n v="0"/>
    <n v="50.85"/>
    <n v="103.33"/>
    <n v="50.85"/>
    <n v="52.48"/>
    <n v="0.5078873512048776"/>
  </r>
  <r>
    <n v="36"/>
    <d v="2026-10-16T00:00:00"/>
    <n v="2026"/>
    <s v="Oct"/>
    <s v="Q4"/>
    <x v="0"/>
    <s v="Portugal"/>
    <s v="Online Store"/>
    <s v="New"/>
    <s v="Hiking"/>
    <s v="Trail Boots"/>
    <n v="3"/>
    <n v="142.54"/>
    <n v="0.05"/>
    <n v="81.599999999999994"/>
    <n v="406.23899999999998"/>
    <n v="244.79999999999998"/>
    <n v="161.43899999999999"/>
    <n v="0.39739906803630376"/>
  </r>
  <r>
    <n v="64"/>
    <d v="2026-10-16T00:00:00"/>
    <n v="2026"/>
    <s v="Oct"/>
    <s v="Q4"/>
    <x v="2"/>
    <s v="Norway"/>
    <s v="Online Store"/>
    <s v="New"/>
    <s v="Hiking"/>
    <s v="Hiking Daypack 20L"/>
    <n v="3"/>
    <n v="92.14"/>
    <n v="0.1"/>
    <n v="46.43"/>
    <n v="248.77800000000002"/>
    <n v="139.29"/>
    <n v="109.48800000000003"/>
    <n v="0.44010322456165746"/>
  </r>
  <r>
    <n v="529"/>
    <d v="2026-10-16T00:00:00"/>
    <n v="2026"/>
    <s v="Oct"/>
    <s v="Q4"/>
    <x v="3"/>
    <s v="Netherlands"/>
    <s v="Retail Partners"/>
    <s v="Business"/>
    <s v="Travel"/>
    <s v="Travel Backpack 35L"/>
    <n v="2"/>
    <n v="165.23"/>
    <n v="0"/>
    <n v="88.87"/>
    <n v="330.46"/>
    <n v="177.74"/>
    <n v="152.71999999999997"/>
    <n v="0.46214367850874533"/>
  </r>
  <r>
    <n v="1815"/>
    <d v="2026-10-16T00:00:00"/>
    <n v="2026"/>
    <s v="Oct"/>
    <s v="Q4"/>
    <x v="3"/>
    <s v="Belgium"/>
    <s v="Online Store"/>
    <s v="Business"/>
    <s v="Fitness"/>
    <s v="Weighted Vest"/>
    <n v="1"/>
    <n v="121.92"/>
    <n v="0"/>
    <n v="71.02"/>
    <n v="121.92"/>
    <n v="71.02"/>
    <n v="50.900000000000006"/>
    <n v="0.41748687664042"/>
  </r>
  <r>
    <n v="1820"/>
    <d v="2026-10-16T00:00:00"/>
    <n v="2026"/>
    <s v="Oct"/>
    <s v="Q4"/>
    <x v="1"/>
    <s v="Czechia"/>
    <s v="Online Store"/>
    <s v="Returning"/>
    <s v="Travel"/>
    <s v="Insulated Bottle"/>
    <n v="3"/>
    <n v="36.46"/>
    <n v="0.05"/>
    <n v="13.9"/>
    <n v="103.91099999999999"/>
    <n v="41.7"/>
    <n v="62.210999999999984"/>
    <n v="0.5986950370990558"/>
  </r>
  <r>
    <n v="2028"/>
    <d v="2026-10-16T00:00:00"/>
    <n v="2026"/>
    <s v="Oct"/>
    <s v="Q4"/>
    <x v="3"/>
    <s v="Belgium"/>
    <s v="Retail Partners"/>
    <s v="Business"/>
    <s v="Fitness"/>
    <s v="Training Mat"/>
    <n v="3"/>
    <n v="51.89"/>
    <n v="0.1"/>
    <n v="21.56"/>
    <n v="140.10300000000001"/>
    <n v="64.679999999999993"/>
    <n v="75.423000000000016"/>
    <n v="0.53833965011455864"/>
  </r>
  <r>
    <n v="2741"/>
    <d v="2026-10-16T00:00:00"/>
    <n v="2026"/>
    <s v="Oct"/>
    <s v="Q4"/>
    <x v="3"/>
    <s v="Belgium"/>
    <s v="Online Store"/>
    <s v="Returning"/>
    <s v="Fitness"/>
    <s v="Resistance Band Set"/>
    <n v="1"/>
    <n v="40.75"/>
    <n v="0"/>
    <n v="14.7"/>
    <n v="40.75"/>
    <n v="14.7"/>
    <n v="26.05"/>
    <n v="0.63926380368098157"/>
  </r>
  <r>
    <n v="3602"/>
    <d v="2026-10-16T00:00:00"/>
    <n v="2026"/>
    <s v="Oct"/>
    <s v="Q4"/>
    <x v="2"/>
    <s v="Denmark"/>
    <s v="Corporate"/>
    <s v="Business"/>
    <s v="Camping"/>
    <s v="Alpine Tent 4P"/>
    <n v="4"/>
    <n v="345.13"/>
    <n v="0.05"/>
    <n v="200.02"/>
    <n v="1311.4939999999999"/>
    <n v="800.08"/>
    <n v="511.41399999999987"/>
    <n v="0.38994764749209671"/>
  </r>
  <r>
    <n v="4116"/>
    <d v="2026-10-16T00:00:00"/>
    <n v="2026"/>
    <s v="Oct"/>
    <s v="Q4"/>
    <x v="1"/>
    <s v="Austria"/>
    <s v="Retail Partners"/>
    <s v="New"/>
    <s v="Travel"/>
    <s v="Insulated Bottle"/>
    <n v="2"/>
    <n v="37.1"/>
    <n v="0"/>
    <n v="13.31"/>
    <n v="74.2"/>
    <n v="26.62"/>
    <n v="47.58"/>
    <n v="0.64123989218328836"/>
  </r>
  <r>
    <n v="4197"/>
    <d v="2026-10-16T00:00:00"/>
    <n v="2026"/>
    <s v="Oct"/>
    <s v="Q4"/>
    <x v="3"/>
    <s v="Netherlands"/>
    <s v="Marketplace"/>
    <s v="New"/>
    <s v="Hiking"/>
    <s v="Hiking Daypack 20L"/>
    <n v="3"/>
    <n v="94.19"/>
    <n v="0"/>
    <n v="44.89"/>
    <n v="282.57"/>
    <n v="134.67000000000002"/>
    <n v="147.89999999999998"/>
    <n v="0.52341012846374346"/>
  </r>
  <r>
    <n v="360"/>
    <d v="2026-10-17T00:00:00"/>
    <n v="2026"/>
    <s v="Oct"/>
    <s v="Q4"/>
    <x v="3"/>
    <s v="United Kingdom"/>
    <s v="Online Store"/>
    <s v="Returning"/>
    <s v="Camping"/>
    <s v="Portable Camp Stove"/>
    <n v="2"/>
    <n v="82.52"/>
    <n v="0.05"/>
    <n v="38.61"/>
    <n v="156.78799999999998"/>
    <n v="77.22"/>
    <n v="79.567999999999984"/>
    <n v="0.50748781794525089"/>
  </r>
  <r>
    <n v="427"/>
    <d v="2026-10-17T00:00:00"/>
    <n v="2026"/>
    <s v="Oct"/>
    <s v="Q4"/>
    <x v="3"/>
    <s v="France"/>
    <s v="Online Store"/>
    <s v="Business"/>
    <s v="Hiking"/>
    <s v="Summit Backpack 45L"/>
    <n v="1"/>
    <n v="155.16"/>
    <n v="0"/>
    <n v="78.84"/>
    <n v="155.16"/>
    <n v="78.84"/>
    <n v="76.319999999999993"/>
    <n v="0.49187935034802782"/>
  </r>
  <r>
    <n v="1018"/>
    <d v="2026-10-17T00:00:00"/>
    <n v="2026"/>
    <s v="Oct"/>
    <s v="Q4"/>
    <x v="3"/>
    <s v="France"/>
    <s v="Marketplace"/>
    <s v="Returning"/>
    <s v="Travel"/>
    <s v="Packing Cube Set"/>
    <n v="1"/>
    <n v="46.36"/>
    <n v="0.05"/>
    <n v="18.399999999999999"/>
    <n v="44.041999999999994"/>
    <n v="18.399999999999999"/>
    <n v="25.641999999999996"/>
    <n v="0.58221697470596245"/>
  </r>
  <r>
    <n v="1179"/>
    <d v="2026-10-17T00:00:00"/>
    <n v="2026"/>
    <s v="Oct"/>
    <s v="Q4"/>
    <x v="2"/>
    <s v="Norway"/>
    <s v="Online Store"/>
    <s v="Business"/>
    <s v="Cycling"/>
    <s v="Commuter Helmet"/>
    <n v="1"/>
    <n v="81.47"/>
    <n v="0"/>
    <n v="43.67"/>
    <n v="81.47"/>
    <n v="43.67"/>
    <n v="37.799999999999997"/>
    <n v="0.463974469129741"/>
  </r>
  <r>
    <n v="2267"/>
    <d v="2026-10-17T00:00:00"/>
    <n v="2026"/>
    <s v="Oct"/>
    <s v="Q4"/>
    <x v="0"/>
    <s v="Italy"/>
    <s v="Online Store"/>
    <s v="Returning"/>
    <s v="Travel"/>
    <s v="Carry-On Duffel"/>
    <n v="1"/>
    <n v="134.31"/>
    <n v="0.05"/>
    <n v="67.239999999999995"/>
    <n v="127.5945"/>
    <n v="67.239999999999995"/>
    <n v="60.354500000000002"/>
    <n v="0.47301803761133909"/>
  </r>
  <r>
    <n v="2656"/>
    <d v="2026-10-17T00:00:00"/>
    <n v="2026"/>
    <s v="Oct"/>
    <s v="Q4"/>
    <x v="2"/>
    <s v="Norway"/>
    <s v="Online Store"/>
    <s v="New"/>
    <s v="Camping"/>
    <s v="Compact Sleeping Bag"/>
    <n v="1"/>
    <n v="123.11"/>
    <n v="0"/>
    <n v="58.99"/>
    <n v="123.11"/>
    <n v="58.99"/>
    <n v="64.12"/>
    <n v="0.52083502558687356"/>
  </r>
  <r>
    <n v="2867"/>
    <d v="2026-10-17T00:00:00"/>
    <n v="2026"/>
    <s v="Oct"/>
    <s v="Q4"/>
    <x v="1"/>
    <s v="Austria"/>
    <s v="Online Store"/>
    <s v="New"/>
    <s v="Camping"/>
    <s v="Portable Camp Stove"/>
    <n v="1"/>
    <n v="81.239999999999995"/>
    <n v="0"/>
    <n v="38.65"/>
    <n v="81.239999999999995"/>
    <n v="38.65"/>
    <n v="42.589999999999996"/>
    <n v="0.52424913835548992"/>
  </r>
  <r>
    <n v="3335"/>
    <d v="2026-10-17T00:00:00"/>
    <n v="2026"/>
    <s v="Oct"/>
    <s v="Q4"/>
    <x v="0"/>
    <s v="Portugal"/>
    <s v="Marketplace"/>
    <s v="Returning"/>
    <s v="Hiking"/>
    <s v="Trekking Poles"/>
    <n v="1"/>
    <n v="70.81"/>
    <n v="0.15"/>
    <n v="32.93"/>
    <n v="60.188499999999998"/>
    <n v="32.93"/>
    <n v="27.258499999999998"/>
    <n v="0.45288551799762411"/>
  </r>
  <r>
    <n v="3770"/>
    <d v="2026-10-17T00:00:00"/>
    <n v="2026"/>
    <s v="Oct"/>
    <s v="Q4"/>
    <x v="3"/>
    <s v="France"/>
    <s v="Online Store"/>
    <s v="Business"/>
    <s v="Camping"/>
    <s v="Trail Tent 2P"/>
    <n v="6"/>
    <n v="200.26"/>
    <n v="0"/>
    <n v="106.71"/>
    <n v="1201.56"/>
    <n v="640.26"/>
    <n v="561.29999999999995"/>
    <n v="0.46714271447118744"/>
  </r>
  <r>
    <n v="4065"/>
    <d v="2026-10-17T00:00:00"/>
    <n v="2026"/>
    <s v="Oct"/>
    <s v="Q4"/>
    <x v="3"/>
    <s v="Belgium"/>
    <s v="Online Store"/>
    <s v="New"/>
    <s v="Fitness"/>
    <s v="Recovery Roller"/>
    <n v="3"/>
    <n v="36.75"/>
    <n v="0.05"/>
    <n v="13.71"/>
    <n v="104.7375"/>
    <n v="41.13"/>
    <n v="63.607499999999995"/>
    <n v="0.60730397422126747"/>
  </r>
  <r>
    <n v="4222"/>
    <d v="2026-10-17T00:00:00"/>
    <n v="2026"/>
    <s v="Oct"/>
    <s v="Q4"/>
    <x v="2"/>
    <s v="Norway"/>
    <s v="Online Store"/>
    <s v="Returning"/>
    <s v="Hiking"/>
    <s v="Hiking Daypack 20L"/>
    <n v="2"/>
    <n v="92.41"/>
    <n v="0.1"/>
    <n v="45.42"/>
    <n v="166.33799999999999"/>
    <n v="90.84"/>
    <n v="75.49799999999999"/>
    <n v="0.4538830573891714"/>
  </r>
  <r>
    <n v="4304"/>
    <d v="2026-10-17T00:00:00"/>
    <n v="2026"/>
    <s v="Oct"/>
    <s v="Q4"/>
    <x v="1"/>
    <s v="Poland"/>
    <s v="Retail Partners"/>
    <s v="New"/>
    <s v="Fitness"/>
    <s v="Resistance Band Set"/>
    <n v="1"/>
    <n v="40.67"/>
    <n v="0"/>
    <n v="15.09"/>
    <n v="40.67"/>
    <n v="15.09"/>
    <n v="25.580000000000002"/>
    <n v="0.62896483894762722"/>
  </r>
  <r>
    <n v="109"/>
    <d v="2026-10-18T00:00:00"/>
    <n v="2026"/>
    <s v="Oct"/>
    <s v="Q4"/>
    <x v="1"/>
    <s v="Czechia"/>
    <s v="Online Store"/>
    <s v="Returning"/>
    <s v="Hiking"/>
    <s v="Hiking Daypack 20L"/>
    <n v="1"/>
    <n v="90.09"/>
    <n v="0"/>
    <n v="45.17"/>
    <n v="90.09"/>
    <n v="45.17"/>
    <n v="44.92"/>
    <n v="0.49861249861249862"/>
  </r>
  <r>
    <n v="744"/>
    <d v="2026-10-18T00:00:00"/>
    <n v="2026"/>
    <s v="Oct"/>
    <s v="Q4"/>
    <x v="2"/>
    <s v="Finland"/>
    <s v="Online Store"/>
    <s v="Returning"/>
    <s v="Travel"/>
    <s v="Insulated Bottle"/>
    <n v="1"/>
    <n v="36.83"/>
    <n v="0"/>
    <n v="13.64"/>
    <n v="36.83"/>
    <n v="13.64"/>
    <n v="23.189999999999998"/>
    <n v="0.62964974205810476"/>
  </r>
  <r>
    <n v="960"/>
    <d v="2026-10-18T00:00:00"/>
    <n v="2026"/>
    <s v="Oct"/>
    <s v="Q4"/>
    <x v="1"/>
    <s v="Germany"/>
    <s v="Marketplace"/>
    <s v="Returning"/>
    <s v="Camping"/>
    <s v="Trail Tent 2P"/>
    <n v="5"/>
    <n v="196.37"/>
    <n v="0.05"/>
    <n v="103.51"/>
    <n v="932.75749999999994"/>
    <n v="517.55000000000007"/>
    <n v="415.20749999999987"/>
    <n v="0.44513981393877816"/>
  </r>
  <r>
    <n v="1389"/>
    <d v="2026-10-18T00:00:00"/>
    <n v="2026"/>
    <s v="Oct"/>
    <s v="Q4"/>
    <x v="0"/>
    <s v="Italy"/>
    <s v="Online Store"/>
    <s v="New"/>
    <s v="Hiking"/>
    <s v="Hiking Daypack 20L"/>
    <n v="2"/>
    <n v="93.73"/>
    <n v="0"/>
    <n v="44.79"/>
    <n v="187.46"/>
    <n v="89.58"/>
    <n v="97.88000000000001"/>
    <n v="0.52213805611863873"/>
  </r>
  <r>
    <n v="1493"/>
    <d v="2026-10-18T00:00:00"/>
    <n v="2026"/>
    <s v="Oct"/>
    <s v="Q4"/>
    <x v="2"/>
    <s v="Finland"/>
    <s v="Online Store"/>
    <s v="Business"/>
    <s v="Travel"/>
    <s v="Insulated Bottle"/>
    <n v="1"/>
    <n v="36.46"/>
    <n v="0.05"/>
    <n v="13.35"/>
    <n v="34.637"/>
    <n v="13.35"/>
    <n v="21.286999999999999"/>
    <n v="0.61457401045125148"/>
  </r>
  <r>
    <n v="1967"/>
    <d v="2026-10-18T00:00:00"/>
    <n v="2026"/>
    <s v="Oct"/>
    <s v="Q4"/>
    <x v="1"/>
    <s v="Poland"/>
    <s v="Online Store"/>
    <s v="Returning"/>
    <s v="Camping"/>
    <s v="Compact Sleeping Bag"/>
    <n v="2"/>
    <n v="125.91"/>
    <n v="0"/>
    <n v="61.95"/>
    <n v="251.82"/>
    <n v="123.9"/>
    <n v="127.91999999999999"/>
    <n v="0.50798189182749576"/>
  </r>
  <r>
    <n v="2132"/>
    <d v="2026-10-18T00:00:00"/>
    <n v="2026"/>
    <s v="Oct"/>
    <s v="Q4"/>
    <x v="3"/>
    <s v="United Kingdom"/>
    <s v="Retail Partners"/>
    <s v="New"/>
    <s v="Hiking"/>
    <s v="Hiking Daypack 20L"/>
    <n v="1"/>
    <n v="92.56"/>
    <n v="0.1"/>
    <n v="44.23"/>
    <n v="83.304000000000002"/>
    <n v="44.23"/>
    <n v="39.074000000000005"/>
    <n v="0.46905310669355621"/>
  </r>
  <r>
    <n v="2882"/>
    <d v="2026-10-18T00:00:00"/>
    <n v="2026"/>
    <s v="Oct"/>
    <s v="Q4"/>
    <x v="3"/>
    <s v="United Kingdom"/>
    <s v="Marketplace"/>
    <s v="New"/>
    <s v="Hiking"/>
    <s v="Trekking Poles"/>
    <n v="4"/>
    <n v="70.02"/>
    <n v="0"/>
    <n v="32.86"/>
    <n v="280.08"/>
    <n v="131.44"/>
    <n v="148.63999999999999"/>
    <n v="0.53070551271065403"/>
  </r>
  <r>
    <n v="3345"/>
    <d v="2026-10-18T00:00:00"/>
    <n v="2026"/>
    <s v="Oct"/>
    <s v="Q4"/>
    <x v="0"/>
    <s v="Italy"/>
    <s v="Online Store"/>
    <s v="Returning"/>
    <s v="Cycling"/>
    <s v="Trail Bike Light"/>
    <n v="3"/>
    <n v="51.62"/>
    <n v="0.1"/>
    <n v="22.94"/>
    <n v="139.374"/>
    <n v="68.820000000000007"/>
    <n v="70.553999999999988"/>
    <n v="0.50622067243531788"/>
  </r>
  <r>
    <n v="4089"/>
    <d v="2026-10-18T00:00:00"/>
    <n v="2026"/>
    <s v="Oct"/>
    <s v="Q4"/>
    <x v="2"/>
    <s v="Sweden"/>
    <s v="Online Store"/>
    <s v="New"/>
    <s v="Camping"/>
    <s v="Trail Tent 2P"/>
    <n v="1"/>
    <n v="196.39"/>
    <n v="0"/>
    <n v="104.66"/>
    <n v="196.39"/>
    <n v="104.66"/>
    <n v="91.72999999999999"/>
    <n v="0.46708080859514228"/>
  </r>
  <r>
    <n v="4119"/>
    <d v="2026-10-18T00:00:00"/>
    <n v="2026"/>
    <s v="Oct"/>
    <s v="Q4"/>
    <x v="3"/>
    <s v="United Kingdom"/>
    <s v="Corporate"/>
    <s v="Business"/>
    <s v="Fitness"/>
    <s v="Resistance Band Set"/>
    <n v="10"/>
    <n v="41.26"/>
    <n v="0.1"/>
    <n v="15.06"/>
    <n v="371.34"/>
    <n v="150.6"/>
    <n v="220.73999999999998"/>
    <n v="0.59444175149458711"/>
  </r>
  <r>
    <n v="4968"/>
    <d v="2026-10-18T00:00:00"/>
    <n v="2026"/>
    <s v="Oct"/>
    <s v="Q4"/>
    <x v="2"/>
    <s v="Ireland"/>
    <s v="Marketplace"/>
    <s v="New"/>
    <s v="Travel"/>
    <s v="Insulated Bottle"/>
    <n v="1"/>
    <n v="35.549999999999997"/>
    <n v="0.05"/>
    <n v="13.44"/>
    <n v="33.772499999999994"/>
    <n v="13.44"/>
    <n v="20.332499999999996"/>
    <n v="0.60204308238951809"/>
  </r>
  <r>
    <n v="5197"/>
    <d v="2026-10-18T00:00:00"/>
    <n v="2026"/>
    <s v="Oct"/>
    <s v="Q4"/>
    <x v="3"/>
    <s v="United Kingdom"/>
    <s v="Online Store"/>
    <s v="New"/>
    <s v="Cycling"/>
    <s v="Trail Bike Light"/>
    <n v="1"/>
    <n v="49.5"/>
    <n v="0"/>
    <n v="22.36"/>
    <n v="49.5"/>
    <n v="22.36"/>
    <n v="27.14"/>
    <n v="0.54828282828282826"/>
  </r>
  <r>
    <n v="66"/>
    <d v="2026-10-19T00:00:00"/>
    <n v="2026"/>
    <s v="Oct"/>
    <s v="Q4"/>
    <x v="0"/>
    <s v="Italy"/>
    <s v="Online Store"/>
    <s v="Business"/>
    <s v="Camping"/>
    <s v="Portable Camp Stove"/>
    <n v="1"/>
    <n v="80.58"/>
    <n v="0"/>
    <n v="40.43"/>
    <n v="80.58"/>
    <n v="40.43"/>
    <n v="40.15"/>
    <n v="0.49826259617771157"/>
  </r>
  <r>
    <n v="585"/>
    <d v="2026-10-19T00:00:00"/>
    <n v="2026"/>
    <s v="Oct"/>
    <s v="Q4"/>
    <x v="2"/>
    <s v="Denmark"/>
    <s v="Retail Partners"/>
    <s v="Business"/>
    <s v="Travel"/>
    <s v="Travel Backpack 35L"/>
    <n v="2"/>
    <n v="161.59"/>
    <n v="0.05"/>
    <n v="89.57"/>
    <n v="307.02100000000002"/>
    <n v="179.14"/>
    <n v="127.88100000000003"/>
    <n v="0.41652199686666391"/>
  </r>
  <r>
    <n v="856"/>
    <d v="2026-10-19T00:00:00"/>
    <n v="2026"/>
    <s v="Oct"/>
    <s v="Q4"/>
    <x v="3"/>
    <s v="United Kingdom"/>
    <s v="Online Store"/>
    <s v="Business"/>
    <s v="Camping"/>
    <s v="Portable Camp Stove"/>
    <n v="1"/>
    <n v="80.319999999999993"/>
    <n v="0"/>
    <n v="39.729999999999997"/>
    <n v="80.319999999999993"/>
    <n v="39.729999999999997"/>
    <n v="40.589999999999996"/>
    <n v="0.50535358565737054"/>
  </r>
  <r>
    <n v="1793"/>
    <d v="2026-10-19T00:00:00"/>
    <n v="2026"/>
    <s v="Oct"/>
    <s v="Q4"/>
    <x v="0"/>
    <s v="Portugal"/>
    <s v="Marketplace"/>
    <s v="New"/>
    <s v="Travel"/>
    <s v="Travel Backpack 35L"/>
    <n v="1"/>
    <n v="164.25"/>
    <n v="0"/>
    <n v="86.6"/>
    <n v="164.25"/>
    <n v="86.6"/>
    <n v="77.650000000000006"/>
    <n v="0.47275494672754947"/>
  </r>
  <r>
    <n v="4763"/>
    <d v="2026-10-19T00:00:00"/>
    <n v="2026"/>
    <s v="Oct"/>
    <s v="Q4"/>
    <x v="3"/>
    <s v="United Kingdom"/>
    <s v="Marketplace"/>
    <s v="New"/>
    <s v="Cycling"/>
    <s v="Cycling Pack 12L"/>
    <n v="6"/>
    <n v="101.6"/>
    <n v="0"/>
    <n v="50.17"/>
    <n v="609.59999999999991"/>
    <n v="301.02"/>
    <n v="308.57999999999993"/>
    <n v="0.50620078740157481"/>
  </r>
  <r>
    <n v="1716"/>
    <d v="2026-10-20T00:00:00"/>
    <n v="2026"/>
    <s v="Oct"/>
    <s v="Q4"/>
    <x v="0"/>
    <s v="Spain"/>
    <s v="Retail Partners"/>
    <s v="Returning"/>
    <s v="Fitness"/>
    <s v="Recovery Roller"/>
    <n v="5"/>
    <n v="35.99"/>
    <n v="0"/>
    <n v="14.19"/>
    <n v="179.95000000000002"/>
    <n v="70.95"/>
    <n v="109.00000000000001"/>
    <n v="0.60572381217004723"/>
  </r>
  <r>
    <n v="1759"/>
    <d v="2026-10-20T00:00:00"/>
    <n v="2026"/>
    <s v="Oct"/>
    <s v="Q4"/>
    <x v="3"/>
    <s v="United Kingdom"/>
    <s v="Online Store"/>
    <s v="Returning"/>
    <s v="Fitness"/>
    <s v="Recovery Roller"/>
    <n v="2"/>
    <n v="36.57"/>
    <n v="0.1"/>
    <n v="13.79"/>
    <n v="65.826000000000008"/>
    <n v="27.58"/>
    <n v="38.246000000000009"/>
    <n v="0.58101661957281325"/>
  </r>
  <r>
    <n v="1811"/>
    <d v="2026-10-20T00:00:00"/>
    <n v="2026"/>
    <s v="Oct"/>
    <s v="Q4"/>
    <x v="1"/>
    <s v="Austria"/>
    <s v="Online Store"/>
    <s v="New"/>
    <s v="Cycling"/>
    <s v="Compact Repair Kit"/>
    <n v="1"/>
    <n v="40.99"/>
    <n v="0.1"/>
    <n v="17.16"/>
    <n v="36.891000000000005"/>
    <n v="17.16"/>
    <n v="19.731000000000005"/>
    <n v="0.5348458973733432"/>
  </r>
  <r>
    <n v="2918"/>
    <d v="2026-10-20T00:00:00"/>
    <n v="2026"/>
    <s v="Oct"/>
    <s v="Q4"/>
    <x v="3"/>
    <s v="United Kingdom"/>
    <s v="Retail Partners"/>
    <s v="Returning"/>
    <s v="Camping"/>
    <s v="Portable Camp Stove"/>
    <n v="3"/>
    <n v="80.47"/>
    <n v="0"/>
    <n v="40.090000000000003"/>
    <n v="241.41"/>
    <n v="120.27000000000001"/>
    <n v="121.13999999999999"/>
    <n v="0.50180191375667949"/>
  </r>
  <r>
    <n v="4150"/>
    <d v="2026-10-20T00:00:00"/>
    <n v="2026"/>
    <s v="Oct"/>
    <s v="Q4"/>
    <x v="3"/>
    <s v="France"/>
    <s v="Retail Partners"/>
    <s v="Business"/>
    <s v="Hiking"/>
    <s v="Trail Boots"/>
    <n v="5"/>
    <n v="140.32"/>
    <n v="0"/>
    <n v="80.08"/>
    <n v="701.59999999999991"/>
    <n v="400.4"/>
    <n v="301.19999999999993"/>
    <n v="0.4293044469783352"/>
  </r>
  <r>
    <n v="4830"/>
    <d v="2026-10-20T00:00:00"/>
    <n v="2026"/>
    <s v="Oct"/>
    <s v="Q4"/>
    <x v="1"/>
    <s v="Switzerland"/>
    <s v="Online Store"/>
    <s v="New"/>
    <s v="Fitness"/>
    <s v="Weighted Vest"/>
    <n v="3"/>
    <n v="125.93"/>
    <n v="0.1"/>
    <n v="68.45"/>
    <n v="340.01100000000002"/>
    <n v="205.35000000000002"/>
    <n v="134.661"/>
    <n v="0.39604895135745605"/>
  </r>
  <r>
    <n v="4698"/>
    <d v="2026-10-21T00:00:00"/>
    <n v="2026"/>
    <s v="Oct"/>
    <s v="Q4"/>
    <x v="3"/>
    <s v="United Kingdom"/>
    <s v="Online Store"/>
    <s v="Returning"/>
    <s v="Hiking"/>
    <s v="Trail Boots"/>
    <n v="2"/>
    <n v="141.4"/>
    <n v="0.05"/>
    <n v="77.48"/>
    <n v="268.66000000000003"/>
    <n v="154.96"/>
    <n v="113.70000000000002"/>
    <n v="0.42321149408173903"/>
  </r>
  <r>
    <n v="4846"/>
    <d v="2026-10-21T00:00:00"/>
    <n v="2026"/>
    <s v="Oct"/>
    <s v="Q4"/>
    <x v="0"/>
    <s v="Spain"/>
    <s v="Corporate"/>
    <s v="Business"/>
    <s v="Cycling"/>
    <s v="Trail Bike Light"/>
    <n v="8"/>
    <n v="51.91"/>
    <n v="0.05"/>
    <n v="22.99"/>
    <n v="394.51599999999996"/>
    <n v="183.92"/>
    <n v="210.59599999999998"/>
    <n v="0.53380851473704483"/>
  </r>
  <r>
    <n v="5024"/>
    <d v="2026-10-21T00:00:00"/>
    <n v="2026"/>
    <s v="Oct"/>
    <s v="Q4"/>
    <x v="3"/>
    <s v="Netherlands"/>
    <s v="Marketplace"/>
    <s v="Returning"/>
    <s v="Camping"/>
    <s v="Trail Tent 2P"/>
    <n v="1"/>
    <n v="192.62"/>
    <n v="0"/>
    <n v="102.51"/>
    <n v="192.62"/>
    <n v="102.51"/>
    <n v="90.11"/>
    <n v="0.46781227286886096"/>
  </r>
  <r>
    <n v="1157"/>
    <d v="2026-10-22T00:00:00"/>
    <n v="2026"/>
    <s v="Oct"/>
    <s v="Q4"/>
    <x v="3"/>
    <s v="Belgium"/>
    <s v="Online Store"/>
    <s v="New"/>
    <s v="Cycling"/>
    <s v="Trail Bike Light"/>
    <n v="1"/>
    <n v="51.25"/>
    <n v="0"/>
    <n v="22.58"/>
    <n v="51.25"/>
    <n v="22.58"/>
    <n v="28.67"/>
    <n v="0.55941463414634152"/>
  </r>
  <r>
    <n v="1427"/>
    <d v="2026-10-22T00:00:00"/>
    <n v="2026"/>
    <s v="Oct"/>
    <s v="Q4"/>
    <x v="3"/>
    <s v="Belgium"/>
    <s v="Retail Partners"/>
    <s v="New"/>
    <s v="Travel"/>
    <s v="Packing Cube Set"/>
    <n v="1"/>
    <n v="45.97"/>
    <n v="0.05"/>
    <n v="18.760000000000002"/>
    <n v="43.671499999999995"/>
    <n v="18.760000000000002"/>
    <n v="24.911499999999993"/>
    <n v="0.57042922729926826"/>
  </r>
  <r>
    <n v="1622"/>
    <d v="2026-10-22T00:00:00"/>
    <n v="2026"/>
    <s v="Oct"/>
    <s v="Q4"/>
    <x v="2"/>
    <s v="Sweden"/>
    <s v="Marketplace"/>
    <s v="Returning"/>
    <s v="Camping"/>
    <s v="Compact Sleeping Bag"/>
    <n v="1"/>
    <n v="123.29"/>
    <n v="0"/>
    <n v="59.48"/>
    <n v="123.29"/>
    <n v="59.48"/>
    <n v="63.810000000000009"/>
    <n v="0.51756022386243816"/>
  </r>
  <r>
    <n v="1879"/>
    <d v="2026-10-22T00:00:00"/>
    <n v="2026"/>
    <s v="Oct"/>
    <s v="Q4"/>
    <x v="3"/>
    <s v="United Kingdom"/>
    <s v="Corporate"/>
    <s v="Business"/>
    <s v="Travel"/>
    <s v="Insulated Bottle"/>
    <n v="8"/>
    <n v="35.83"/>
    <n v="0.05"/>
    <n v="13.89"/>
    <n v="272.30799999999999"/>
    <n v="111.12"/>
    <n v="161.18799999999999"/>
    <n v="0.59193266448286497"/>
  </r>
  <r>
    <n v="2483"/>
    <d v="2026-10-22T00:00:00"/>
    <n v="2026"/>
    <s v="Oct"/>
    <s v="Q4"/>
    <x v="0"/>
    <s v="Spain"/>
    <s v="Online Store"/>
    <s v="New"/>
    <s v="Camping"/>
    <s v="Portable Camp Stove"/>
    <n v="1"/>
    <n v="80.56"/>
    <n v="0"/>
    <n v="39.53"/>
    <n v="80.56"/>
    <n v="39.53"/>
    <n v="41.03"/>
    <n v="0.5093098311817279"/>
  </r>
  <r>
    <n v="4451"/>
    <d v="2026-10-22T00:00:00"/>
    <n v="2026"/>
    <s v="Oct"/>
    <s v="Q4"/>
    <x v="3"/>
    <s v="Netherlands"/>
    <s v="Online Store"/>
    <s v="New"/>
    <s v="Cycling"/>
    <s v="Compact Repair Kit"/>
    <n v="1"/>
    <n v="40.47"/>
    <n v="0.05"/>
    <n v="16.73"/>
    <n v="38.4465"/>
    <n v="16.73"/>
    <n v="21.7165"/>
    <n v="0.5648498562938109"/>
  </r>
  <r>
    <n v="93"/>
    <d v="2026-10-23T00:00:00"/>
    <n v="2026"/>
    <s v="Oct"/>
    <s v="Q4"/>
    <x v="1"/>
    <s v="Germany"/>
    <s v="Corporate"/>
    <s v="Business"/>
    <s v="Travel"/>
    <s v="Carry-On Duffel"/>
    <n v="15"/>
    <n v="133.52000000000001"/>
    <n v="0.2"/>
    <n v="66"/>
    <n v="1602.2400000000002"/>
    <n v="990"/>
    <n v="612.24000000000024"/>
    <n v="0.38211503894547644"/>
  </r>
  <r>
    <n v="265"/>
    <d v="2026-10-23T00:00:00"/>
    <n v="2026"/>
    <s v="Oct"/>
    <s v="Q4"/>
    <x v="1"/>
    <s v="Austria"/>
    <s v="Online Store"/>
    <s v="Returning"/>
    <s v="Cycling"/>
    <s v="Commuter Helmet"/>
    <n v="1"/>
    <n v="82.28"/>
    <n v="0"/>
    <n v="42.08"/>
    <n v="82.28"/>
    <n v="42.08"/>
    <n v="40.200000000000003"/>
    <n v="0.48857559552746721"/>
  </r>
  <r>
    <n v="555"/>
    <d v="2026-10-23T00:00:00"/>
    <n v="2026"/>
    <s v="Oct"/>
    <s v="Q4"/>
    <x v="1"/>
    <s v="Switzerland"/>
    <s v="Online Store"/>
    <s v="New"/>
    <s v="Travel"/>
    <s v="Insulated Bottle"/>
    <n v="6"/>
    <n v="35.479999999999997"/>
    <n v="0"/>
    <n v="13.37"/>
    <n v="212.88"/>
    <n v="80.22"/>
    <n v="132.66"/>
    <n v="0.62316798196166856"/>
  </r>
  <r>
    <n v="1993"/>
    <d v="2026-10-23T00:00:00"/>
    <n v="2026"/>
    <s v="Oct"/>
    <s v="Q4"/>
    <x v="2"/>
    <s v="Ireland"/>
    <s v="Retail Partners"/>
    <s v="New"/>
    <s v="Hiking"/>
    <s v="Summit Backpack 45L"/>
    <n v="1"/>
    <n v="152.38"/>
    <n v="0.15"/>
    <n v="78.92"/>
    <n v="129.523"/>
    <n v="78.92"/>
    <n v="50.602999999999994"/>
    <n v="0.39068736826663986"/>
  </r>
  <r>
    <n v="3116"/>
    <d v="2026-10-23T00:00:00"/>
    <n v="2026"/>
    <s v="Oct"/>
    <s v="Q4"/>
    <x v="1"/>
    <s v="Czechia"/>
    <s v="Marketplace"/>
    <s v="New"/>
    <s v="Hiking"/>
    <s v="Hiking Daypack 20L"/>
    <n v="1"/>
    <n v="93.64"/>
    <n v="0"/>
    <n v="44.34"/>
    <n v="93.64"/>
    <n v="44.34"/>
    <n v="49.3"/>
    <n v="0.52648440837249033"/>
  </r>
  <r>
    <n v="3631"/>
    <d v="2026-10-23T00:00:00"/>
    <n v="2026"/>
    <s v="Oct"/>
    <s v="Q4"/>
    <x v="3"/>
    <s v="Netherlands"/>
    <s v="Retail Partners"/>
    <s v="Returning"/>
    <s v="Fitness"/>
    <s v="Weighted Vest"/>
    <n v="1"/>
    <n v="123.6"/>
    <n v="0"/>
    <n v="67.3"/>
    <n v="123.6"/>
    <n v="67.3"/>
    <n v="56.3"/>
    <n v="0.45550161812297735"/>
  </r>
  <r>
    <n v="4216"/>
    <d v="2026-10-23T00:00:00"/>
    <n v="2026"/>
    <s v="Oct"/>
    <s v="Q4"/>
    <x v="1"/>
    <s v="Czechia"/>
    <s v="Online Store"/>
    <s v="New"/>
    <s v="Fitness"/>
    <s v="Weighted Vest"/>
    <n v="3"/>
    <n v="124.6"/>
    <n v="0.05"/>
    <n v="69.12"/>
    <n v="355.10999999999996"/>
    <n v="207.36"/>
    <n v="147.74999999999994"/>
    <n v="0.41606826053898782"/>
  </r>
  <r>
    <n v="4956"/>
    <d v="2026-10-23T00:00:00"/>
    <n v="2026"/>
    <s v="Oct"/>
    <s v="Q4"/>
    <x v="3"/>
    <s v="France"/>
    <s v="Retail Partners"/>
    <s v="Business"/>
    <s v="Hiking"/>
    <s v="Summit Backpack 45L"/>
    <n v="2"/>
    <n v="151.66"/>
    <n v="0"/>
    <n v="77.17"/>
    <n v="303.32"/>
    <n v="154.34"/>
    <n v="148.97999999999999"/>
    <n v="0.49116444678886984"/>
  </r>
  <r>
    <n v="439"/>
    <d v="2026-10-24T00:00:00"/>
    <n v="2026"/>
    <s v="Oct"/>
    <s v="Q4"/>
    <x v="2"/>
    <s v="Denmark"/>
    <s v="Retail Partners"/>
    <s v="New"/>
    <s v="Travel"/>
    <s v="Insulated Bottle"/>
    <n v="1"/>
    <n v="36.76"/>
    <n v="0"/>
    <n v="13.18"/>
    <n v="36.76"/>
    <n v="13.18"/>
    <n v="23.58"/>
    <n v="0.64145810663764957"/>
  </r>
  <r>
    <n v="1076"/>
    <d v="2026-10-24T00:00:00"/>
    <n v="2026"/>
    <s v="Oct"/>
    <s v="Q4"/>
    <x v="0"/>
    <s v="Portugal"/>
    <s v="Marketplace"/>
    <s v="Returning"/>
    <s v="Camping"/>
    <s v="Trail Tent 2P"/>
    <n v="1"/>
    <n v="195.67"/>
    <n v="0"/>
    <n v="105.88"/>
    <n v="195.67"/>
    <n v="105.88"/>
    <n v="89.789999999999992"/>
    <n v="0.45888485715745897"/>
  </r>
  <r>
    <n v="1130"/>
    <d v="2026-10-24T00:00:00"/>
    <n v="2026"/>
    <s v="Oct"/>
    <s v="Q4"/>
    <x v="0"/>
    <s v="Italy"/>
    <s v="Retail Partners"/>
    <s v="Returning"/>
    <s v="Cycling"/>
    <s v="Compact Repair Kit"/>
    <n v="1"/>
    <n v="40.83"/>
    <n v="0.1"/>
    <n v="16.54"/>
    <n v="36.747"/>
    <n v="16.54"/>
    <n v="20.207000000000001"/>
    <n v="0.54989522954254766"/>
  </r>
  <r>
    <n v="2820"/>
    <d v="2026-10-24T00:00:00"/>
    <n v="2026"/>
    <s v="Oct"/>
    <s v="Q4"/>
    <x v="3"/>
    <s v="Netherlands"/>
    <s v="Corporate"/>
    <s v="Business"/>
    <s v="Hiking"/>
    <s v="Trekking Poles"/>
    <n v="6"/>
    <n v="72.73"/>
    <n v="0.05"/>
    <n v="32.700000000000003"/>
    <n v="414.56099999999998"/>
    <n v="196.20000000000002"/>
    <n v="218.36099999999996"/>
    <n v="0.52672827400551425"/>
  </r>
  <r>
    <n v="4213"/>
    <d v="2026-10-24T00:00:00"/>
    <n v="2026"/>
    <s v="Oct"/>
    <s v="Q4"/>
    <x v="1"/>
    <s v="Poland"/>
    <s v="Corporate"/>
    <s v="Business"/>
    <s v="Camping"/>
    <s v="Portable Camp Stove"/>
    <n v="4"/>
    <n v="81.23"/>
    <n v="0.1"/>
    <n v="38.96"/>
    <n v="292.428"/>
    <n v="155.84"/>
    <n v="136.58799999999999"/>
    <n v="0.46708249552026482"/>
  </r>
  <r>
    <n v="4375"/>
    <d v="2026-10-24T00:00:00"/>
    <n v="2026"/>
    <s v="Oct"/>
    <s v="Q4"/>
    <x v="1"/>
    <s v="Czechia"/>
    <s v="Online Store"/>
    <s v="Business"/>
    <s v="Travel"/>
    <s v="Packing Cube Set"/>
    <n v="1"/>
    <n v="46.38"/>
    <n v="0.15"/>
    <n v="17.87"/>
    <n v="39.423000000000002"/>
    <n v="17.87"/>
    <n v="21.553000000000001"/>
    <n v="0.54671131065621592"/>
  </r>
  <r>
    <n v="5072"/>
    <d v="2026-10-24T00:00:00"/>
    <n v="2026"/>
    <s v="Oct"/>
    <s v="Q4"/>
    <x v="3"/>
    <s v="Netherlands"/>
    <s v="Corporate"/>
    <s v="Business"/>
    <s v="Travel"/>
    <s v="Packing Cube Set"/>
    <n v="5"/>
    <n v="45.9"/>
    <n v="0.1"/>
    <n v="17.940000000000001"/>
    <n v="206.55"/>
    <n v="89.7"/>
    <n v="116.85000000000001"/>
    <n v="0.56572258533042852"/>
  </r>
  <r>
    <n v="310"/>
    <d v="2026-10-25T00:00:00"/>
    <n v="2026"/>
    <s v="Oct"/>
    <s v="Q4"/>
    <x v="1"/>
    <s v="Germany"/>
    <s v="Online Store"/>
    <s v="Business"/>
    <s v="Hiking"/>
    <s v="Trail Boots"/>
    <n v="5"/>
    <n v="144.04"/>
    <n v="0.1"/>
    <n v="78.069999999999993"/>
    <n v="648.17999999999995"/>
    <n v="390.34999999999997"/>
    <n v="257.83"/>
    <n v="0.39777530932765592"/>
  </r>
  <r>
    <n v="317"/>
    <d v="2026-10-25T00:00:00"/>
    <n v="2026"/>
    <s v="Oct"/>
    <s v="Q4"/>
    <x v="2"/>
    <s v="Finland"/>
    <s v="Marketplace"/>
    <s v="New"/>
    <s v="Cycling"/>
    <s v="Commuter Helmet"/>
    <n v="2"/>
    <n v="80.69"/>
    <n v="0.05"/>
    <n v="43.81"/>
    <n v="153.31099999999998"/>
    <n v="87.62"/>
    <n v="65.690999999999974"/>
    <n v="0.42848197454846676"/>
  </r>
  <r>
    <n v="684"/>
    <d v="2026-10-25T00:00:00"/>
    <n v="2026"/>
    <s v="Oct"/>
    <s v="Q4"/>
    <x v="3"/>
    <s v="Belgium"/>
    <s v="Online Store"/>
    <s v="Business"/>
    <s v="Camping"/>
    <s v="Trail Tent 2P"/>
    <n v="1"/>
    <n v="191.91"/>
    <n v="0"/>
    <n v="101.89"/>
    <n v="191.91"/>
    <n v="101.89"/>
    <n v="90.02"/>
    <n v="0.46907404512531914"/>
  </r>
  <r>
    <n v="1430"/>
    <d v="2026-10-25T00:00:00"/>
    <n v="2026"/>
    <s v="Oct"/>
    <s v="Q4"/>
    <x v="3"/>
    <s v="France"/>
    <s v="Retail Partners"/>
    <s v="New"/>
    <s v="Fitness"/>
    <s v="Recovery Roller"/>
    <n v="1"/>
    <n v="36.630000000000003"/>
    <n v="0.05"/>
    <n v="13.97"/>
    <n v="34.798500000000004"/>
    <n v="13.97"/>
    <n v="20.828500000000005"/>
    <n v="0.59854591433538806"/>
  </r>
  <r>
    <n v="2049"/>
    <d v="2026-10-25T00:00:00"/>
    <n v="2026"/>
    <s v="Oct"/>
    <s v="Q4"/>
    <x v="3"/>
    <s v="Belgium"/>
    <s v="Corporate"/>
    <s v="Business"/>
    <s v="Travel"/>
    <s v="Insulated Bottle"/>
    <n v="6"/>
    <n v="35.380000000000003"/>
    <n v="0.05"/>
    <n v="13.9"/>
    <n v="201.66600000000003"/>
    <n v="83.4"/>
    <n v="118.26600000000002"/>
    <n v="0.58644491386748387"/>
  </r>
  <r>
    <n v="2199"/>
    <d v="2026-10-25T00:00:00"/>
    <n v="2026"/>
    <s v="Oct"/>
    <s v="Q4"/>
    <x v="1"/>
    <s v="Germany"/>
    <s v="Marketplace"/>
    <s v="Returning"/>
    <s v="Travel"/>
    <s v="Carry-On Duffel"/>
    <n v="1"/>
    <n v="132.63"/>
    <n v="0.05"/>
    <n v="67.489999999999995"/>
    <n v="125.99849999999999"/>
    <n v="67.489999999999995"/>
    <n v="58.508499999999998"/>
    <n v="0.46435870268296847"/>
  </r>
  <r>
    <n v="2954"/>
    <d v="2026-10-25T00:00:00"/>
    <n v="2026"/>
    <s v="Oct"/>
    <s v="Q4"/>
    <x v="3"/>
    <s v="Belgium"/>
    <s v="Online Store"/>
    <s v="New"/>
    <s v="Hiking"/>
    <s v="Trekking Poles"/>
    <n v="1"/>
    <n v="71.17"/>
    <n v="0"/>
    <n v="32.57"/>
    <n v="71.17"/>
    <n v="32.57"/>
    <n v="38.6"/>
    <n v="0.54236335534635383"/>
  </r>
  <r>
    <n v="3218"/>
    <d v="2026-10-25T00:00:00"/>
    <n v="2026"/>
    <s v="Oct"/>
    <s v="Q4"/>
    <x v="0"/>
    <s v="Italy"/>
    <s v="Corporate"/>
    <s v="Business"/>
    <s v="Travel"/>
    <s v="Carry-On Duffel"/>
    <n v="6"/>
    <n v="132.08000000000001"/>
    <n v="0.1"/>
    <n v="67.61"/>
    <n v="713.23200000000008"/>
    <n v="405.65999999999997"/>
    <n v="307.57200000000012"/>
    <n v="0.43123696076451995"/>
  </r>
  <r>
    <n v="3965"/>
    <d v="2026-10-25T00:00:00"/>
    <n v="2026"/>
    <s v="Oct"/>
    <s v="Q4"/>
    <x v="1"/>
    <s v="Switzerland"/>
    <s v="Retail Partners"/>
    <s v="Returning"/>
    <s v="Camping"/>
    <s v="Portable Camp Stove"/>
    <n v="3"/>
    <n v="82.75"/>
    <n v="0.05"/>
    <n v="38.53"/>
    <n v="235.83749999999998"/>
    <n v="115.59"/>
    <n v="120.24749999999997"/>
    <n v="0.50987438384480832"/>
  </r>
  <r>
    <n v="2278"/>
    <d v="2026-10-26T00:00:00"/>
    <n v="2026"/>
    <s v="Oct"/>
    <s v="Q4"/>
    <x v="0"/>
    <s v="Italy"/>
    <s v="Online Store"/>
    <s v="Returning"/>
    <s v="Fitness"/>
    <s v="Training Mat"/>
    <n v="5"/>
    <n v="51.5"/>
    <n v="0.1"/>
    <n v="21.38"/>
    <n v="231.75"/>
    <n v="106.89999999999999"/>
    <n v="124.85000000000001"/>
    <n v="0.53872707659115426"/>
  </r>
  <r>
    <n v="3132"/>
    <d v="2026-10-26T00:00:00"/>
    <n v="2026"/>
    <s v="Oct"/>
    <s v="Q4"/>
    <x v="2"/>
    <s v="Denmark"/>
    <s v="Online Store"/>
    <s v="New"/>
    <s v="Hiking"/>
    <s v="Trail Boots"/>
    <n v="3"/>
    <n v="140.49"/>
    <n v="0.05"/>
    <n v="77.45"/>
    <n v="400.3965"/>
    <n v="232.35000000000002"/>
    <n v="168.04649999999998"/>
    <n v="0.41970022215478903"/>
  </r>
  <r>
    <n v="3144"/>
    <d v="2026-10-26T00:00:00"/>
    <n v="2026"/>
    <s v="Oct"/>
    <s v="Q4"/>
    <x v="2"/>
    <s v="Sweden"/>
    <s v="Marketplace"/>
    <s v="New"/>
    <s v="Fitness"/>
    <s v="Recovery Roller"/>
    <n v="4"/>
    <n v="36.200000000000003"/>
    <n v="0.15"/>
    <n v="13.53"/>
    <n v="123.08000000000001"/>
    <n v="54.12"/>
    <n v="68.960000000000008"/>
    <n v="0.56028599285017877"/>
  </r>
  <r>
    <n v="3501"/>
    <d v="2026-10-26T00:00:00"/>
    <n v="2026"/>
    <s v="Oct"/>
    <s v="Q4"/>
    <x v="3"/>
    <s v="Netherlands"/>
    <s v="Retail Partners"/>
    <s v="New"/>
    <s v="Camping"/>
    <s v="Compact Sleeping Bag"/>
    <n v="1"/>
    <n v="120.5"/>
    <n v="0.05"/>
    <n v="61.71"/>
    <n v="114.47499999999999"/>
    <n v="61.71"/>
    <n v="52.764999999999993"/>
    <n v="0.4609303341340904"/>
  </r>
  <r>
    <n v="458"/>
    <d v="2026-10-27T00:00:00"/>
    <n v="2026"/>
    <s v="Oct"/>
    <s v="Q4"/>
    <x v="2"/>
    <s v="Sweden"/>
    <s v="Retail Partners"/>
    <s v="Business"/>
    <s v="Cycling"/>
    <s v="Cycling Pack 12L"/>
    <n v="1"/>
    <n v="102.44"/>
    <n v="0.05"/>
    <n v="49.14"/>
    <n v="97.317999999999998"/>
    <n v="49.14"/>
    <n v="48.177999999999997"/>
    <n v="0.49505744055570394"/>
  </r>
  <r>
    <n v="1065"/>
    <d v="2026-10-27T00:00:00"/>
    <n v="2026"/>
    <s v="Oct"/>
    <s v="Q4"/>
    <x v="2"/>
    <s v="Denmark"/>
    <s v="Online Store"/>
    <s v="New"/>
    <s v="Fitness"/>
    <s v="Weighted Vest"/>
    <n v="6"/>
    <n v="121.58"/>
    <n v="0.15"/>
    <n v="68.86"/>
    <n v="620.05799999999999"/>
    <n v="413.15999999999997"/>
    <n v="206.89800000000002"/>
    <n v="0.33367523683268346"/>
  </r>
  <r>
    <n v="1707"/>
    <d v="2026-10-27T00:00:00"/>
    <n v="2026"/>
    <s v="Oct"/>
    <s v="Q4"/>
    <x v="2"/>
    <s v="Norway"/>
    <s v="Online Store"/>
    <s v="New"/>
    <s v="Travel"/>
    <s v="Insulated Bottle"/>
    <n v="2"/>
    <n v="35.36"/>
    <n v="0"/>
    <n v="13.33"/>
    <n v="70.72"/>
    <n v="26.66"/>
    <n v="44.06"/>
    <n v="0.62302036199095023"/>
  </r>
  <r>
    <n v="1989"/>
    <d v="2026-10-27T00:00:00"/>
    <n v="2026"/>
    <s v="Oct"/>
    <s v="Q4"/>
    <x v="3"/>
    <s v="Belgium"/>
    <s v="Online Store"/>
    <s v="New"/>
    <s v="Camping"/>
    <s v="Alpine Tent 4P"/>
    <n v="2"/>
    <n v="335.73"/>
    <n v="0"/>
    <n v="199.44"/>
    <n v="671.46"/>
    <n v="398.88"/>
    <n v="272.58000000000004"/>
    <n v="0.4059512107943884"/>
  </r>
  <r>
    <n v="2852"/>
    <d v="2026-10-27T00:00:00"/>
    <n v="2026"/>
    <s v="Oct"/>
    <s v="Q4"/>
    <x v="1"/>
    <s v="Germany"/>
    <s v="Corporate"/>
    <s v="Business"/>
    <s v="Hiking"/>
    <s v="Trail Boots"/>
    <n v="3"/>
    <n v="141.96"/>
    <n v="0.1"/>
    <n v="77.42"/>
    <n v="383.29200000000003"/>
    <n v="232.26"/>
    <n v="151.03200000000004"/>
    <n v="0.39403900942362485"/>
  </r>
  <r>
    <n v="4762"/>
    <d v="2026-10-27T00:00:00"/>
    <n v="2026"/>
    <s v="Oct"/>
    <s v="Q4"/>
    <x v="1"/>
    <s v="Germany"/>
    <s v="Marketplace"/>
    <s v="New"/>
    <s v="Fitness"/>
    <s v="Training Mat"/>
    <n v="2"/>
    <n v="51.76"/>
    <n v="0"/>
    <n v="21.64"/>
    <n v="103.52"/>
    <n v="43.28"/>
    <n v="60.239999999999995"/>
    <n v="0.58191653786707875"/>
  </r>
  <r>
    <n v="4997"/>
    <d v="2026-10-27T00:00:00"/>
    <n v="2026"/>
    <s v="Oct"/>
    <s v="Q4"/>
    <x v="3"/>
    <s v="Netherlands"/>
    <s v="Online Store"/>
    <s v="Returning"/>
    <s v="Camping"/>
    <s v="Trail Tent 2P"/>
    <n v="3"/>
    <n v="194.09"/>
    <n v="0.1"/>
    <n v="105.84"/>
    <n v="524.04300000000001"/>
    <n v="317.52"/>
    <n v="206.52300000000002"/>
    <n v="0.39409552269565667"/>
  </r>
  <r>
    <n v="1238"/>
    <d v="2026-10-28T00:00:00"/>
    <n v="2026"/>
    <s v="Oct"/>
    <s v="Q4"/>
    <x v="1"/>
    <s v="Germany"/>
    <s v="Online Store"/>
    <s v="Returning"/>
    <s v="Camping"/>
    <s v="Compact Sleeping Bag"/>
    <n v="1"/>
    <n v="125.39"/>
    <n v="0.05"/>
    <n v="61.19"/>
    <n v="119.12049999999999"/>
    <n v="61.19"/>
    <n v="57.930499999999995"/>
    <n v="0.48631847582909743"/>
  </r>
  <r>
    <n v="2622"/>
    <d v="2026-10-28T00:00:00"/>
    <n v="2026"/>
    <s v="Oct"/>
    <s v="Q4"/>
    <x v="0"/>
    <s v="Italy"/>
    <s v="Marketplace"/>
    <s v="New"/>
    <s v="Camping"/>
    <s v="Portable Camp Stove"/>
    <n v="3"/>
    <n v="83.73"/>
    <n v="0.15"/>
    <n v="39.43"/>
    <n v="213.51149999999998"/>
    <n v="118.28999999999999"/>
    <n v="95.221499999999992"/>
    <n v="0.44597831966896395"/>
  </r>
  <r>
    <n v="3106"/>
    <d v="2026-10-28T00:00:00"/>
    <n v="2026"/>
    <s v="Oct"/>
    <s v="Q4"/>
    <x v="3"/>
    <s v="United Kingdom"/>
    <s v="Marketplace"/>
    <s v="Business"/>
    <s v="Fitness"/>
    <s v="Recovery Roller"/>
    <n v="3"/>
    <n v="36.99"/>
    <n v="0.05"/>
    <n v="14.14"/>
    <n v="105.42149999999999"/>
    <n v="42.42"/>
    <n v="63.001499999999993"/>
    <n v="0.59761528720422297"/>
  </r>
  <r>
    <n v="3274"/>
    <d v="2026-10-28T00:00:00"/>
    <n v="2026"/>
    <s v="Oct"/>
    <s v="Q4"/>
    <x v="3"/>
    <s v="Netherlands"/>
    <s v="Marketplace"/>
    <s v="New"/>
    <s v="Fitness"/>
    <s v="Resistance Band Set"/>
    <n v="1"/>
    <n v="39.42"/>
    <n v="0"/>
    <n v="14.58"/>
    <n v="39.42"/>
    <n v="14.58"/>
    <n v="24.840000000000003"/>
    <n v="0.63013698630136994"/>
  </r>
  <r>
    <n v="3542"/>
    <d v="2026-10-28T00:00:00"/>
    <n v="2026"/>
    <s v="Oct"/>
    <s v="Q4"/>
    <x v="3"/>
    <s v="Belgium"/>
    <s v="Online Store"/>
    <s v="New"/>
    <s v="Cycling"/>
    <s v="Trail Bike Light"/>
    <n v="2"/>
    <n v="50.66"/>
    <n v="0"/>
    <n v="22.02"/>
    <n v="101.32"/>
    <n v="44.04"/>
    <n v="57.279999999999994"/>
    <n v="0.56533754441373862"/>
  </r>
  <r>
    <n v="3704"/>
    <d v="2026-10-28T00:00:00"/>
    <n v="2026"/>
    <s v="Oct"/>
    <s v="Q4"/>
    <x v="1"/>
    <s v="Germany"/>
    <s v="Online Store"/>
    <s v="Returning"/>
    <s v="Hiking"/>
    <s v="Trekking Poles"/>
    <n v="4"/>
    <n v="71.959999999999994"/>
    <n v="0.1"/>
    <n v="31.51"/>
    <n v="259.05599999999998"/>
    <n v="126.04"/>
    <n v="133.01599999999996"/>
    <n v="0.51346427027360864"/>
  </r>
  <r>
    <n v="4699"/>
    <d v="2026-10-28T00:00:00"/>
    <n v="2026"/>
    <s v="Oct"/>
    <s v="Q4"/>
    <x v="2"/>
    <s v="Denmark"/>
    <s v="Retail Partners"/>
    <s v="Returning"/>
    <s v="Cycling"/>
    <s v="Trail Bike Light"/>
    <n v="1"/>
    <n v="49.72"/>
    <n v="0.05"/>
    <n v="22.5"/>
    <n v="47.233999999999995"/>
    <n v="22.5"/>
    <n v="24.733999999999995"/>
    <n v="0.52364821950290041"/>
  </r>
  <r>
    <n v="1226"/>
    <d v="2026-10-29T00:00:00"/>
    <n v="2026"/>
    <s v="Oct"/>
    <s v="Q4"/>
    <x v="0"/>
    <s v="Spain"/>
    <s v="Marketplace"/>
    <s v="Returning"/>
    <s v="Travel"/>
    <s v="Insulated Bottle"/>
    <n v="1"/>
    <n v="36.58"/>
    <n v="0"/>
    <n v="13.5"/>
    <n v="36.58"/>
    <n v="13.5"/>
    <n v="23.08"/>
    <n v="0.63094587206123565"/>
  </r>
  <r>
    <n v="1245"/>
    <d v="2026-10-29T00:00:00"/>
    <n v="2026"/>
    <s v="Oct"/>
    <s v="Q4"/>
    <x v="1"/>
    <s v="Austria"/>
    <s v="Marketplace"/>
    <s v="Returning"/>
    <s v="Fitness"/>
    <s v="Resistance Band Set"/>
    <n v="2"/>
    <n v="41.06"/>
    <n v="0.05"/>
    <n v="15.07"/>
    <n v="78.013999999999996"/>
    <n v="30.14"/>
    <n v="47.873999999999995"/>
    <n v="0.6136590868305688"/>
  </r>
  <r>
    <n v="1477"/>
    <d v="2026-10-29T00:00:00"/>
    <n v="2026"/>
    <s v="Oct"/>
    <s v="Q4"/>
    <x v="1"/>
    <s v="Poland"/>
    <s v="Marketplace"/>
    <s v="Returning"/>
    <s v="Camping"/>
    <s v="Compact Sleeping Bag"/>
    <n v="1"/>
    <n v="121.78"/>
    <n v="0.15"/>
    <n v="61.55"/>
    <n v="103.51300000000001"/>
    <n v="61.55"/>
    <n v="41.963000000000008"/>
    <n v="0.40538869513974096"/>
  </r>
  <r>
    <n v="1575"/>
    <d v="2026-10-29T00:00:00"/>
    <n v="2026"/>
    <s v="Oct"/>
    <s v="Q4"/>
    <x v="3"/>
    <s v="Netherlands"/>
    <s v="Corporate"/>
    <s v="Returning"/>
    <s v="Travel"/>
    <s v="Carry-On Duffel"/>
    <n v="5"/>
    <n v="130.68"/>
    <n v="0.2"/>
    <n v="67.209999999999994"/>
    <n v="522.72000000000014"/>
    <n v="336.04999999999995"/>
    <n v="186.67000000000019"/>
    <n v="0.35711279461279488"/>
  </r>
  <r>
    <n v="2830"/>
    <d v="2026-10-29T00:00:00"/>
    <n v="2026"/>
    <s v="Oct"/>
    <s v="Q4"/>
    <x v="2"/>
    <s v="Sweden"/>
    <s v="Online Store"/>
    <s v="New"/>
    <s v="Travel"/>
    <s v="Travel Backpack 35L"/>
    <n v="1"/>
    <n v="161.94999999999999"/>
    <n v="0"/>
    <n v="86.61"/>
    <n v="161.94999999999999"/>
    <n v="86.61"/>
    <n v="75.339999999999989"/>
    <n v="0.46520531028095086"/>
  </r>
  <r>
    <n v="2884"/>
    <d v="2026-10-29T00:00:00"/>
    <n v="2026"/>
    <s v="Oct"/>
    <s v="Q4"/>
    <x v="0"/>
    <s v="Italy"/>
    <s v="Retail Partners"/>
    <s v="Returning"/>
    <s v="Cycling"/>
    <s v="Commuter Helmet"/>
    <n v="2"/>
    <n v="83.6"/>
    <n v="0"/>
    <n v="43.01"/>
    <n v="167.2"/>
    <n v="86.02"/>
    <n v="81.179999999999993"/>
    <n v="0.48552631578947369"/>
  </r>
  <r>
    <n v="3093"/>
    <d v="2026-10-29T00:00:00"/>
    <n v="2026"/>
    <s v="Oct"/>
    <s v="Q4"/>
    <x v="3"/>
    <s v="Belgium"/>
    <s v="Corporate"/>
    <s v="Business"/>
    <s v="Camping"/>
    <s v="Trail Tent 2P"/>
    <n v="3"/>
    <n v="194.19"/>
    <n v="0.15"/>
    <n v="104.22"/>
    <n v="495.18449999999996"/>
    <n v="312.65999999999997"/>
    <n v="182.52449999999999"/>
    <n v="0.36859897674503139"/>
  </r>
  <r>
    <n v="3613"/>
    <d v="2026-10-29T00:00:00"/>
    <n v="2026"/>
    <s v="Oct"/>
    <s v="Q4"/>
    <x v="1"/>
    <s v="Germany"/>
    <s v="Online Store"/>
    <s v="Returning"/>
    <s v="Travel"/>
    <s v="Travel Backpack 35L"/>
    <n v="3"/>
    <n v="167.41"/>
    <n v="0"/>
    <n v="85.33"/>
    <n v="502.23"/>
    <n v="255.99"/>
    <n v="246.24"/>
    <n v="0.49029329191804549"/>
  </r>
  <r>
    <n v="4496"/>
    <d v="2026-10-29T00:00:00"/>
    <n v="2026"/>
    <s v="Oct"/>
    <s v="Q4"/>
    <x v="3"/>
    <s v="United Kingdom"/>
    <s v="Online Store"/>
    <s v="Returning"/>
    <s v="Fitness"/>
    <s v="Resistance Band Set"/>
    <n v="2"/>
    <n v="40.83"/>
    <n v="0.1"/>
    <n v="14.91"/>
    <n v="73.494"/>
    <n v="29.82"/>
    <n v="43.673999999999999"/>
    <n v="0.59425259204833047"/>
  </r>
  <r>
    <n v="5194"/>
    <d v="2026-10-29T00:00:00"/>
    <n v="2026"/>
    <s v="Oct"/>
    <s v="Q4"/>
    <x v="0"/>
    <s v="Portugal"/>
    <s v="Corporate"/>
    <s v="Business"/>
    <s v="Camping"/>
    <s v="Portable Camp Stove"/>
    <n v="12"/>
    <n v="80.84"/>
    <n v="0.1"/>
    <n v="38.39"/>
    <n v="873.072"/>
    <n v="460.68"/>
    <n v="412.392"/>
    <n v="0.4723459233602727"/>
  </r>
  <r>
    <n v="339"/>
    <d v="2026-10-30T00:00:00"/>
    <n v="2026"/>
    <s v="Oct"/>
    <s v="Q4"/>
    <x v="3"/>
    <s v="France"/>
    <s v="Online Store"/>
    <s v="Returning"/>
    <s v="Cycling"/>
    <s v="Compact Repair Kit"/>
    <n v="1"/>
    <n v="39.65"/>
    <n v="0"/>
    <n v="16.38"/>
    <n v="39.65"/>
    <n v="16.38"/>
    <n v="23.27"/>
    <n v="0.58688524590163937"/>
  </r>
  <r>
    <n v="1199"/>
    <d v="2026-10-30T00:00:00"/>
    <n v="2026"/>
    <s v="Oct"/>
    <s v="Q4"/>
    <x v="1"/>
    <s v="Germany"/>
    <s v="Online Store"/>
    <s v="New"/>
    <s v="Cycling"/>
    <s v="Cycling Pack 12L"/>
    <n v="1"/>
    <n v="102.47"/>
    <n v="0.1"/>
    <n v="49.75"/>
    <n v="92.222999999999999"/>
    <n v="49.75"/>
    <n v="42.472999999999999"/>
    <n v="0.46054671828068922"/>
  </r>
  <r>
    <n v="1253"/>
    <d v="2026-10-30T00:00:00"/>
    <n v="2026"/>
    <s v="Oct"/>
    <s v="Q4"/>
    <x v="3"/>
    <s v="France"/>
    <s v="Retail Partners"/>
    <s v="Business"/>
    <s v="Fitness"/>
    <s v="Resistance Band Set"/>
    <n v="2"/>
    <n v="40.43"/>
    <n v="0"/>
    <n v="14.88"/>
    <n v="80.86"/>
    <n v="29.76"/>
    <n v="51.099999999999994"/>
    <n v="0.63195646796932969"/>
  </r>
  <r>
    <n v="1407"/>
    <d v="2026-10-30T00:00:00"/>
    <n v="2026"/>
    <s v="Oct"/>
    <s v="Q4"/>
    <x v="3"/>
    <s v="United Kingdom"/>
    <s v="Retail Partners"/>
    <s v="Business"/>
    <s v="Travel"/>
    <s v="Insulated Bottle"/>
    <n v="2"/>
    <n v="35.880000000000003"/>
    <n v="0.05"/>
    <n v="13.52"/>
    <n v="68.171999999999997"/>
    <n v="27.04"/>
    <n v="41.131999999999998"/>
    <n v="0.60335621662852779"/>
  </r>
  <r>
    <n v="2532"/>
    <d v="2026-10-30T00:00:00"/>
    <n v="2026"/>
    <s v="Oct"/>
    <s v="Q4"/>
    <x v="0"/>
    <s v="Italy"/>
    <s v="Marketplace"/>
    <s v="New"/>
    <s v="Cycling"/>
    <s v="Commuter Helmet"/>
    <n v="1"/>
    <n v="80.400000000000006"/>
    <n v="0"/>
    <n v="43.34"/>
    <n v="80.400000000000006"/>
    <n v="43.34"/>
    <n v="37.06"/>
    <n v="0.46094527363184079"/>
  </r>
  <r>
    <n v="307"/>
    <d v="2026-10-31T00:00:00"/>
    <n v="2026"/>
    <s v="Oct"/>
    <s v="Q4"/>
    <x v="3"/>
    <s v="United Kingdom"/>
    <s v="Online Store"/>
    <s v="Returning"/>
    <s v="Fitness"/>
    <s v="Recovery Roller"/>
    <n v="1"/>
    <n v="37.08"/>
    <n v="0"/>
    <n v="13.62"/>
    <n v="37.08"/>
    <n v="13.62"/>
    <n v="23.46"/>
    <n v="0.63268608414239491"/>
  </r>
  <r>
    <n v="3257"/>
    <d v="2026-10-31T00:00:00"/>
    <n v="2026"/>
    <s v="Oct"/>
    <s v="Q4"/>
    <x v="3"/>
    <s v="Belgium"/>
    <s v="Retail Partners"/>
    <s v="New"/>
    <s v="Travel"/>
    <s v="Travel Backpack 35L"/>
    <n v="6"/>
    <n v="165.92"/>
    <n v="0"/>
    <n v="87.55"/>
    <n v="995.52"/>
    <n v="525.29999999999995"/>
    <n v="470.22"/>
    <n v="0.4723360655737705"/>
  </r>
  <r>
    <n v="3739"/>
    <d v="2026-10-31T00:00:00"/>
    <n v="2026"/>
    <s v="Oct"/>
    <s v="Q4"/>
    <x v="1"/>
    <s v="Germany"/>
    <s v="Marketplace"/>
    <s v="New"/>
    <s v="Travel"/>
    <s v="Carry-On Duffel"/>
    <n v="1"/>
    <n v="135.19"/>
    <n v="0"/>
    <n v="68.319999999999993"/>
    <n v="135.19"/>
    <n v="68.319999999999993"/>
    <n v="66.87"/>
    <n v="0.49463717730601381"/>
  </r>
  <r>
    <n v="77"/>
    <d v="2026-11-01T00:00:00"/>
    <n v="2026"/>
    <s v="Nov"/>
    <s v="Q4"/>
    <x v="1"/>
    <s v="Switzerland"/>
    <s v="Online Store"/>
    <s v="New"/>
    <s v="Travel"/>
    <s v="Carry-On Duffel"/>
    <n v="2"/>
    <n v="133.96"/>
    <n v="0.1"/>
    <n v="65.44"/>
    <n v="241.12800000000001"/>
    <n v="130.88"/>
    <n v="110.24800000000002"/>
    <n v="0.4572177432732823"/>
  </r>
  <r>
    <n v="461"/>
    <d v="2026-11-01T00:00:00"/>
    <n v="2026"/>
    <s v="Nov"/>
    <s v="Q4"/>
    <x v="1"/>
    <s v="Switzerland"/>
    <s v="Marketplace"/>
    <s v="Business"/>
    <s v="Cycling"/>
    <s v="Trail Bike Light"/>
    <n v="3"/>
    <n v="51.67"/>
    <n v="0.05"/>
    <n v="22.8"/>
    <n v="147.25949999999997"/>
    <n v="68.400000000000006"/>
    <n v="78.859499999999969"/>
    <n v="0.53551383781691497"/>
  </r>
  <r>
    <n v="732"/>
    <d v="2026-11-01T00:00:00"/>
    <n v="2026"/>
    <s v="Nov"/>
    <s v="Q4"/>
    <x v="1"/>
    <s v="Czechia"/>
    <s v="Marketplace"/>
    <s v="Returning"/>
    <s v="Hiking"/>
    <s v="Summit Backpack 45L"/>
    <n v="1"/>
    <n v="150.46"/>
    <n v="0.15"/>
    <n v="78.39"/>
    <n v="127.89100000000001"/>
    <n v="78.39"/>
    <n v="49.501000000000005"/>
    <n v="0.38705616501552104"/>
  </r>
  <r>
    <n v="919"/>
    <d v="2026-11-01T00:00:00"/>
    <n v="2026"/>
    <s v="Nov"/>
    <s v="Q4"/>
    <x v="3"/>
    <s v="France"/>
    <s v="Online Store"/>
    <s v="New"/>
    <s v="Cycling"/>
    <s v="Cycling Pack 12L"/>
    <n v="1"/>
    <n v="103.53"/>
    <n v="0.1"/>
    <n v="51.75"/>
    <n v="93.177000000000007"/>
    <n v="51.75"/>
    <n v="41.427000000000007"/>
    <n v="0.4446054283782479"/>
  </r>
  <r>
    <n v="949"/>
    <d v="2026-11-01T00:00:00"/>
    <n v="2026"/>
    <s v="Nov"/>
    <s v="Q4"/>
    <x v="2"/>
    <s v="Sweden"/>
    <s v="Online Store"/>
    <s v="Returning"/>
    <s v="Cycling"/>
    <s v="Cycling Pack 12L"/>
    <n v="4"/>
    <n v="103.33"/>
    <n v="0"/>
    <n v="49.15"/>
    <n v="413.32"/>
    <n v="196.6"/>
    <n v="216.72"/>
    <n v="0.5243394948224136"/>
  </r>
  <r>
    <n v="1185"/>
    <d v="2026-11-01T00:00:00"/>
    <n v="2026"/>
    <s v="Nov"/>
    <s v="Q4"/>
    <x v="3"/>
    <s v="United Kingdom"/>
    <s v="Corporate"/>
    <s v="Business"/>
    <s v="Travel"/>
    <s v="Insulated Bottle"/>
    <n v="5"/>
    <n v="37.08"/>
    <n v="0.15"/>
    <n v="13.27"/>
    <n v="157.58999999999997"/>
    <n v="66.349999999999994"/>
    <n v="91.239999999999981"/>
    <n v="0.57897074687480166"/>
  </r>
  <r>
    <n v="1248"/>
    <d v="2026-11-01T00:00:00"/>
    <n v="2026"/>
    <s v="Nov"/>
    <s v="Q4"/>
    <x v="0"/>
    <s v="Spain"/>
    <s v="Corporate"/>
    <s v="Business"/>
    <s v="Travel"/>
    <s v="Carry-On Duffel"/>
    <n v="5"/>
    <n v="132.33000000000001"/>
    <n v="0.2"/>
    <n v="65.2"/>
    <n v="529.32000000000005"/>
    <n v="326"/>
    <n v="203.32000000000005"/>
    <n v="0.3841154689034989"/>
  </r>
  <r>
    <n v="2129"/>
    <d v="2026-11-01T00:00:00"/>
    <n v="2026"/>
    <s v="Nov"/>
    <s v="Q4"/>
    <x v="3"/>
    <s v="France"/>
    <s v="Retail Partners"/>
    <s v="New"/>
    <s v="Cycling"/>
    <s v="Trail Bike Light"/>
    <n v="2"/>
    <n v="50.43"/>
    <n v="0"/>
    <n v="22.54"/>
    <n v="100.86"/>
    <n v="45.08"/>
    <n v="55.78"/>
    <n v="0.55304382312115807"/>
  </r>
  <r>
    <n v="2850"/>
    <d v="2026-11-01T00:00:00"/>
    <n v="2026"/>
    <s v="Nov"/>
    <s v="Q4"/>
    <x v="2"/>
    <s v="Sweden"/>
    <s v="Corporate"/>
    <s v="Returning"/>
    <s v="Fitness"/>
    <s v="Training Mat"/>
    <n v="3"/>
    <n v="50.05"/>
    <n v="0.15"/>
    <n v="22.36"/>
    <n v="127.62749999999998"/>
    <n v="67.08"/>
    <n v="60.547499999999985"/>
    <n v="0.47440794499618022"/>
  </r>
  <r>
    <n v="3477"/>
    <d v="2026-11-01T00:00:00"/>
    <n v="2026"/>
    <s v="Nov"/>
    <s v="Q4"/>
    <x v="3"/>
    <s v="France"/>
    <s v="Online Store"/>
    <s v="Returning"/>
    <s v="Camping"/>
    <s v="Trail Tent 2P"/>
    <n v="1"/>
    <n v="197.14"/>
    <n v="0.05"/>
    <n v="102.87"/>
    <n v="187.28299999999999"/>
    <n v="102.87"/>
    <n v="84.412999999999982"/>
    <n v="0.45072430492890431"/>
  </r>
  <r>
    <n v="4673"/>
    <d v="2026-11-01T00:00:00"/>
    <n v="2026"/>
    <s v="Nov"/>
    <s v="Q4"/>
    <x v="0"/>
    <s v="Spain"/>
    <s v="Corporate"/>
    <s v="Business"/>
    <s v="Hiking"/>
    <s v="Trekking Poles"/>
    <n v="5"/>
    <n v="72.13"/>
    <n v="0.1"/>
    <n v="31.41"/>
    <n v="324.58499999999998"/>
    <n v="157.05000000000001"/>
    <n v="167.53499999999997"/>
    <n v="0.51615139331762094"/>
  </r>
  <r>
    <n v="4679"/>
    <d v="2026-11-01T00:00:00"/>
    <n v="2026"/>
    <s v="Nov"/>
    <s v="Q4"/>
    <x v="1"/>
    <s v="Germany"/>
    <s v="Corporate"/>
    <s v="Returning"/>
    <s v="Camping"/>
    <s v="Alpine Tent 4P"/>
    <n v="8"/>
    <n v="341.51"/>
    <n v="0.1"/>
    <n v="200.1"/>
    <n v="2458.8719999999998"/>
    <n v="1600.8"/>
    <n v="858.07199999999989"/>
    <n v="0.34896977150498276"/>
  </r>
  <r>
    <n v="4809"/>
    <d v="2026-11-01T00:00:00"/>
    <n v="2026"/>
    <s v="Nov"/>
    <s v="Q4"/>
    <x v="1"/>
    <s v="Switzerland"/>
    <s v="Online Store"/>
    <s v="New"/>
    <s v="Travel"/>
    <s v="Insulated Bottle"/>
    <n v="1"/>
    <n v="36.47"/>
    <n v="0.05"/>
    <n v="13.88"/>
    <n v="34.646499999999996"/>
    <n v="13.88"/>
    <n v="20.766499999999994"/>
    <n v="0.59938233299178834"/>
  </r>
  <r>
    <n v="4849"/>
    <d v="2026-11-01T00:00:00"/>
    <n v="2026"/>
    <s v="Nov"/>
    <s v="Q4"/>
    <x v="0"/>
    <s v="Spain"/>
    <s v="Online Store"/>
    <s v="New"/>
    <s v="Travel"/>
    <s v="Insulated Bottle"/>
    <n v="4"/>
    <n v="35.69"/>
    <n v="0.15"/>
    <n v="13.52"/>
    <n v="121.34599999999999"/>
    <n v="54.08"/>
    <n v="67.265999999999991"/>
    <n v="0.55433224004087478"/>
  </r>
  <r>
    <n v="436"/>
    <d v="2026-11-02T00:00:00"/>
    <n v="2026"/>
    <s v="Nov"/>
    <s v="Q4"/>
    <x v="2"/>
    <s v="Finland"/>
    <s v="Online Store"/>
    <s v="New"/>
    <s v="Travel"/>
    <s v="Insulated Bottle"/>
    <n v="2"/>
    <n v="35.340000000000003"/>
    <n v="0.1"/>
    <n v="13.82"/>
    <n v="63.612000000000009"/>
    <n v="27.64"/>
    <n v="35.972000000000008"/>
    <n v="0.56549078790165386"/>
  </r>
  <r>
    <n v="879"/>
    <d v="2026-11-02T00:00:00"/>
    <n v="2026"/>
    <s v="Nov"/>
    <s v="Q4"/>
    <x v="2"/>
    <s v="Finland"/>
    <s v="Online Store"/>
    <s v="New"/>
    <s v="Travel"/>
    <s v="Packing Cube Set"/>
    <n v="4"/>
    <n v="46.8"/>
    <n v="0.05"/>
    <n v="18.52"/>
    <n v="177.83999999999997"/>
    <n v="74.08"/>
    <n v="103.75999999999998"/>
    <n v="0.58344579397210972"/>
  </r>
  <r>
    <n v="955"/>
    <d v="2026-11-02T00:00:00"/>
    <n v="2026"/>
    <s v="Nov"/>
    <s v="Q4"/>
    <x v="3"/>
    <s v="France"/>
    <s v="Retail Partners"/>
    <s v="New"/>
    <s v="Camping"/>
    <s v="Trail Tent 2P"/>
    <n v="1"/>
    <n v="198.34"/>
    <n v="0.05"/>
    <n v="103.2"/>
    <n v="188.423"/>
    <n v="103.2"/>
    <n v="85.222999999999999"/>
    <n v="0.45229616341954004"/>
  </r>
  <r>
    <n v="1068"/>
    <d v="2026-11-02T00:00:00"/>
    <n v="2026"/>
    <s v="Nov"/>
    <s v="Q4"/>
    <x v="1"/>
    <s v="Austria"/>
    <s v="Online Store"/>
    <s v="Returning"/>
    <s v="Fitness"/>
    <s v="Weighted Vest"/>
    <n v="5"/>
    <n v="122.26"/>
    <n v="0.1"/>
    <n v="68.3"/>
    <n v="550.17000000000007"/>
    <n v="341.5"/>
    <n v="208.67000000000007"/>
    <n v="0.37928276714470083"/>
  </r>
  <r>
    <n v="1733"/>
    <d v="2026-11-02T00:00:00"/>
    <n v="2026"/>
    <s v="Nov"/>
    <s v="Q4"/>
    <x v="0"/>
    <s v="Portugal"/>
    <s v="Corporate"/>
    <s v="Returning"/>
    <s v="Hiking"/>
    <s v="Trekking Poles"/>
    <n v="3"/>
    <n v="71.12"/>
    <n v="0.15"/>
    <n v="33.090000000000003"/>
    <n v="181.35599999999999"/>
    <n v="99.27000000000001"/>
    <n v="82.085999999999984"/>
    <n v="0.45262356911268437"/>
  </r>
  <r>
    <n v="3270"/>
    <d v="2026-11-02T00:00:00"/>
    <n v="2026"/>
    <s v="Nov"/>
    <s v="Q4"/>
    <x v="1"/>
    <s v="Germany"/>
    <s v="Retail Partners"/>
    <s v="Returning"/>
    <s v="Cycling"/>
    <s v="Commuter Helmet"/>
    <n v="2"/>
    <n v="81.900000000000006"/>
    <n v="0.15"/>
    <n v="41.91"/>
    <n v="139.23000000000002"/>
    <n v="83.82"/>
    <n v="55.410000000000025"/>
    <n v="0.39797457444516282"/>
  </r>
  <r>
    <n v="3484"/>
    <d v="2026-11-02T00:00:00"/>
    <n v="2026"/>
    <s v="Nov"/>
    <s v="Q4"/>
    <x v="2"/>
    <s v="Sweden"/>
    <s v="Marketplace"/>
    <s v="Returning"/>
    <s v="Travel"/>
    <s v="Travel Backpack 35L"/>
    <n v="4"/>
    <n v="165.12"/>
    <n v="0.05"/>
    <n v="89.65"/>
    <n v="627.45600000000002"/>
    <n v="358.6"/>
    <n v="268.85599999999999"/>
    <n v="0.42848582211342306"/>
  </r>
  <r>
    <n v="3608"/>
    <d v="2026-11-02T00:00:00"/>
    <n v="2026"/>
    <s v="Nov"/>
    <s v="Q4"/>
    <x v="3"/>
    <s v="United Kingdom"/>
    <s v="Retail Partners"/>
    <s v="New"/>
    <s v="Hiking"/>
    <s v="Hiking Daypack 20L"/>
    <n v="1"/>
    <n v="91.35"/>
    <n v="0"/>
    <n v="45.5"/>
    <n v="91.35"/>
    <n v="45.5"/>
    <n v="45.849999999999994"/>
    <n v="0.50191570881226055"/>
  </r>
  <r>
    <n v="4036"/>
    <d v="2026-11-02T00:00:00"/>
    <n v="2026"/>
    <s v="Nov"/>
    <s v="Q4"/>
    <x v="2"/>
    <s v="Ireland"/>
    <s v="Online Store"/>
    <s v="Business"/>
    <s v="Fitness"/>
    <s v="Recovery Roller"/>
    <n v="1"/>
    <n v="36.96"/>
    <n v="0.1"/>
    <n v="14.18"/>
    <n v="33.264000000000003"/>
    <n v="14.18"/>
    <n v="19.084000000000003"/>
    <n v="0.57371332371332373"/>
  </r>
  <r>
    <n v="408"/>
    <d v="2026-11-03T00:00:00"/>
    <n v="2026"/>
    <s v="Nov"/>
    <s v="Q4"/>
    <x v="3"/>
    <s v="France"/>
    <s v="Online Store"/>
    <s v="Returning"/>
    <s v="Cycling"/>
    <s v="Trail Bike Light"/>
    <n v="1"/>
    <n v="49.61"/>
    <n v="0"/>
    <n v="22.8"/>
    <n v="49.61"/>
    <n v="22.8"/>
    <n v="26.81"/>
    <n v="0.54041523886313236"/>
  </r>
  <r>
    <n v="939"/>
    <d v="2026-11-03T00:00:00"/>
    <n v="2026"/>
    <s v="Nov"/>
    <s v="Q4"/>
    <x v="1"/>
    <s v="Switzerland"/>
    <s v="Retail Partners"/>
    <s v="Returning"/>
    <s v="Cycling"/>
    <s v="Trail Bike Light"/>
    <n v="1"/>
    <n v="49.76"/>
    <n v="0.1"/>
    <n v="21.94"/>
    <n v="44.783999999999999"/>
    <n v="21.94"/>
    <n v="22.843999999999998"/>
    <n v="0.51009289031797067"/>
  </r>
  <r>
    <n v="1022"/>
    <d v="2026-11-03T00:00:00"/>
    <n v="2026"/>
    <s v="Nov"/>
    <s v="Q4"/>
    <x v="3"/>
    <s v="Netherlands"/>
    <s v="Online Store"/>
    <s v="Returning"/>
    <s v="Cycling"/>
    <s v="Compact Repair Kit"/>
    <n v="1"/>
    <n v="39.97"/>
    <n v="0.1"/>
    <n v="16.93"/>
    <n v="35.972999999999999"/>
    <n v="16.93"/>
    <n v="19.042999999999999"/>
    <n v="0.52936924915909156"/>
  </r>
  <r>
    <n v="1997"/>
    <d v="2026-11-03T00:00:00"/>
    <n v="2026"/>
    <s v="Nov"/>
    <s v="Q4"/>
    <x v="1"/>
    <s v="Germany"/>
    <s v="Marketplace"/>
    <s v="Returning"/>
    <s v="Camping"/>
    <s v="Alpine Tent 4P"/>
    <n v="2"/>
    <n v="335.46"/>
    <n v="0.1"/>
    <n v="199.87"/>
    <n v="603.82799999999997"/>
    <n v="399.74"/>
    <n v="204.08799999999997"/>
    <n v="0.33799028862523761"/>
  </r>
  <r>
    <n v="3978"/>
    <d v="2026-11-03T00:00:00"/>
    <n v="2026"/>
    <s v="Nov"/>
    <s v="Q4"/>
    <x v="1"/>
    <s v="Germany"/>
    <s v="Online Store"/>
    <s v="New"/>
    <s v="Hiking"/>
    <s v="Summit Backpack 45L"/>
    <n v="4"/>
    <n v="154.46"/>
    <n v="0.05"/>
    <n v="80.48"/>
    <n v="586.94799999999998"/>
    <n v="321.92"/>
    <n v="265.02799999999996"/>
    <n v="0.45153574081519993"/>
  </r>
  <r>
    <n v="4715"/>
    <d v="2026-11-03T00:00:00"/>
    <n v="2026"/>
    <s v="Nov"/>
    <s v="Q4"/>
    <x v="0"/>
    <s v="Spain"/>
    <s v="Corporate"/>
    <s v="Business"/>
    <s v="Fitness"/>
    <s v="Resistance Band Set"/>
    <n v="10"/>
    <n v="39.869999999999997"/>
    <n v="0.15"/>
    <n v="14.31"/>
    <n v="338.89499999999998"/>
    <n v="143.1"/>
    <n v="195.79499999999999"/>
    <n v="0.57774531934670026"/>
  </r>
  <r>
    <n v="145"/>
    <d v="2026-11-04T00:00:00"/>
    <n v="2026"/>
    <s v="Nov"/>
    <s v="Q4"/>
    <x v="0"/>
    <s v="Italy"/>
    <s v="Online Store"/>
    <s v="Business"/>
    <s v="Hiking"/>
    <s v="Hiking Daypack 20L"/>
    <n v="2"/>
    <n v="93.19"/>
    <n v="0.2"/>
    <n v="45.7"/>
    <n v="149.10400000000001"/>
    <n v="91.4"/>
    <n v="57.704000000000008"/>
    <n v="0.38700504345959869"/>
  </r>
  <r>
    <n v="465"/>
    <d v="2026-11-04T00:00:00"/>
    <n v="2026"/>
    <s v="Nov"/>
    <s v="Q4"/>
    <x v="1"/>
    <s v="Germany"/>
    <s v="Online Store"/>
    <s v="Returning"/>
    <s v="Fitness"/>
    <s v="Resistance Band Set"/>
    <n v="3"/>
    <n v="41.29"/>
    <n v="0.05"/>
    <n v="14.43"/>
    <n v="117.6765"/>
    <n v="43.29"/>
    <n v="74.386500000000012"/>
    <n v="0.63212706020318421"/>
  </r>
  <r>
    <n v="1449"/>
    <d v="2026-11-04T00:00:00"/>
    <n v="2026"/>
    <s v="Nov"/>
    <s v="Q4"/>
    <x v="3"/>
    <s v="United Kingdom"/>
    <s v="Online Store"/>
    <s v="Returning"/>
    <s v="Cycling"/>
    <s v="Trail Bike Light"/>
    <n v="1"/>
    <n v="50.76"/>
    <n v="0.1"/>
    <n v="22.72"/>
    <n v="45.683999999999997"/>
    <n v="22.72"/>
    <n v="22.963999999999999"/>
    <n v="0.50267051921898254"/>
  </r>
  <r>
    <n v="1802"/>
    <d v="2026-11-04T00:00:00"/>
    <n v="2026"/>
    <s v="Nov"/>
    <s v="Q4"/>
    <x v="2"/>
    <s v="Norway"/>
    <s v="Retail Partners"/>
    <s v="Business"/>
    <s v="Travel"/>
    <s v="Insulated Bottle"/>
    <n v="1"/>
    <n v="35.94"/>
    <n v="0.05"/>
    <n v="13.39"/>
    <n v="34.142999999999994"/>
    <n v="13.39"/>
    <n v="20.752999999999993"/>
    <n v="0.60782590867820629"/>
  </r>
  <r>
    <n v="2645"/>
    <d v="2026-11-04T00:00:00"/>
    <n v="2026"/>
    <s v="Nov"/>
    <s v="Q4"/>
    <x v="0"/>
    <s v="Italy"/>
    <s v="Retail Partners"/>
    <s v="New"/>
    <s v="Hiking"/>
    <s v="Trekking Poles"/>
    <n v="4"/>
    <n v="70.010000000000005"/>
    <n v="0.05"/>
    <n v="31.43"/>
    <n v="266.03800000000001"/>
    <n v="125.72"/>
    <n v="140.31800000000001"/>
    <n v="0.52743593020545942"/>
  </r>
  <r>
    <n v="3539"/>
    <d v="2026-11-04T00:00:00"/>
    <n v="2026"/>
    <s v="Nov"/>
    <s v="Q4"/>
    <x v="0"/>
    <s v="Italy"/>
    <s v="Marketplace"/>
    <s v="Returning"/>
    <s v="Hiking"/>
    <s v="Summit Backpack 45L"/>
    <n v="3"/>
    <n v="152.32"/>
    <n v="0.1"/>
    <n v="79.36"/>
    <n v="411.26400000000001"/>
    <n v="238.07999999999998"/>
    <n v="173.18400000000003"/>
    <n v="0.42110177404295057"/>
  </r>
  <r>
    <n v="4309"/>
    <d v="2026-11-04T00:00:00"/>
    <n v="2026"/>
    <s v="Nov"/>
    <s v="Q4"/>
    <x v="3"/>
    <s v="United Kingdom"/>
    <s v="Online Store"/>
    <s v="Business"/>
    <s v="Cycling"/>
    <s v="Trail Bike Light"/>
    <n v="1"/>
    <n v="50.32"/>
    <n v="0.05"/>
    <n v="22.46"/>
    <n v="47.803999999999995"/>
    <n v="22.46"/>
    <n v="25.343999999999994"/>
    <n v="0.53016483976236295"/>
  </r>
  <r>
    <n v="4355"/>
    <d v="2026-11-04T00:00:00"/>
    <n v="2026"/>
    <s v="Nov"/>
    <s v="Q4"/>
    <x v="2"/>
    <s v="Sweden"/>
    <s v="Retail Partners"/>
    <s v="Returning"/>
    <s v="Hiking"/>
    <s v="Summit Backpack 45L"/>
    <n v="2"/>
    <n v="151.04"/>
    <n v="0.15"/>
    <n v="76.97"/>
    <n v="256.76799999999997"/>
    <n v="153.94"/>
    <n v="102.82799999999997"/>
    <n v="0.40047046360917243"/>
  </r>
  <r>
    <n v="5052"/>
    <d v="2026-11-04T00:00:00"/>
    <n v="2026"/>
    <s v="Nov"/>
    <s v="Q4"/>
    <x v="0"/>
    <s v="Italy"/>
    <s v="Marketplace"/>
    <s v="Returning"/>
    <s v="Cycling"/>
    <s v="Compact Repair Kit"/>
    <n v="3"/>
    <n v="41.12"/>
    <n v="0.1"/>
    <n v="16.670000000000002"/>
    <n v="111.02399999999999"/>
    <n v="50.010000000000005"/>
    <n v="61.013999999999982"/>
    <n v="0.54955685257241671"/>
  </r>
  <r>
    <n v="9"/>
    <d v="2026-11-05T00:00:00"/>
    <n v="2026"/>
    <s v="Nov"/>
    <s v="Q4"/>
    <x v="0"/>
    <s v="Italy"/>
    <s v="Online Store"/>
    <s v="New"/>
    <s v="Hiking"/>
    <s v="Trail Boots"/>
    <n v="1"/>
    <n v="140.59"/>
    <n v="0.1"/>
    <n v="79.510000000000005"/>
    <n v="126.53100000000001"/>
    <n v="79.510000000000005"/>
    <n v="47.021000000000001"/>
    <n v="0.37161644182058151"/>
  </r>
  <r>
    <n v="703"/>
    <d v="2026-11-05T00:00:00"/>
    <n v="2026"/>
    <s v="Nov"/>
    <s v="Q4"/>
    <x v="1"/>
    <s v="Poland"/>
    <s v="Online Store"/>
    <s v="Returning"/>
    <s v="Travel"/>
    <s v="Travel Backpack 35L"/>
    <n v="2"/>
    <n v="160.68"/>
    <n v="0"/>
    <n v="89.49"/>
    <n v="321.36"/>
    <n v="178.98"/>
    <n v="142.38000000000002"/>
    <n v="0.4430545182972368"/>
  </r>
  <r>
    <n v="1627"/>
    <d v="2026-11-05T00:00:00"/>
    <n v="2026"/>
    <s v="Nov"/>
    <s v="Q4"/>
    <x v="3"/>
    <s v="Belgium"/>
    <s v="Online Store"/>
    <s v="Returning"/>
    <s v="Fitness"/>
    <s v="Training Mat"/>
    <n v="6"/>
    <n v="49.7"/>
    <n v="0"/>
    <n v="22.34"/>
    <n v="298.20000000000005"/>
    <n v="134.04"/>
    <n v="164.16000000000005"/>
    <n v="0.55050301810865199"/>
  </r>
  <r>
    <n v="1760"/>
    <d v="2026-11-05T00:00:00"/>
    <n v="2026"/>
    <s v="Nov"/>
    <s v="Q4"/>
    <x v="1"/>
    <s v="Switzerland"/>
    <s v="Retail Partners"/>
    <s v="Returning"/>
    <s v="Cycling"/>
    <s v="Commuter Helmet"/>
    <n v="3"/>
    <n v="80.400000000000006"/>
    <n v="0.05"/>
    <n v="42.82"/>
    <n v="229.14000000000001"/>
    <n v="128.46"/>
    <n v="100.68"/>
    <n v="0.43938203718250851"/>
  </r>
  <r>
    <n v="2268"/>
    <d v="2026-11-05T00:00:00"/>
    <n v="2026"/>
    <s v="Nov"/>
    <s v="Q4"/>
    <x v="1"/>
    <s v="Czechia"/>
    <s v="Retail Partners"/>
    <s v="New"/>
    <s v="Hiking"/>
    <s v="Summit Backpack 45L"/>
    <n v="4"/>
    <n v="151.38999999999999"/>
    <n v="0.05"/>
    <n v="80.66"/>
    <n v="575.28199999999993"/>
    <n v="322.64"/>
    <n v="252.64199999999994"/>
    <n v="0.43916201097896329"/>
  </r>
  <r>
    <n v="2636"/>
    <d v="2026-11-05T00:00:00"/>
    <n v="2026"/>
    <s v="Nov"/>
    <s v="Q4"/>
    <x v="1"/>
    <s v="Poland"/>
    <s v="Retail Partners"/>
    <s v="Business"/>
    <s v="Travel"/>
    <s v="Packing Cube Set"/>
    <n v="2"/>
    <n v="45.44"/>
    <n v="0.05"/>
    <n v="18.2"/>
    <n v="86.335999999999999"/>
    <n v="36.4"/>
    <n v="49.936"/>
    <n v="0.57839140103780584"/>
  </r>
  <r>
    <n v="3255"/>
    <d v="2026-11-05T00:00:00"/>
    <n v="2026"/>
    <s v="Nov"/>
    <s v="Q4"/>
    <x v="3"/>
    <s v="France"/>
    <s v="Online Store"/>
    <s v="New"/>
    <s v="Hiking"/>
    <s v="Trekking Poles"/>
    <n v="2"/>
    <n v="70.790000000000006"/>
    <n v="0.15"/>
    <n v="33.32"/>
    <n v="120.343"/>
    <n v="66.64"/>
    <n v="53.703000000000003"/>
    <n v="0.44624947026416162"/>
  </r>
  <r>
    <n v="4326"/>
    <d v="2026-11-05T00:00:00"/>
    <n v="2026"/>
    <s v="Nov"/>
    <s v="Q4"/>
    <x v="2"/>
    <s v="Denmark"/>
    <s v="Retail Partners"/>
    <s v="Returning"/>
    <s v="Travel"/>
    <s v="Insulated Bottle"/>
    <n v="1"/>
    <n v="35.630000000000003"/>
    <n v="0"/>
    <n v="13.47"/>
    <n v="35.630000000000003"/>
    <n v="13.47"/>
    <n v="22.160000000000004"/>
    <n v="0.62194779680044909"/>
  </r>
  <r>
    <n v="4346"/>
    <d v="2026-11-05T00:00:00"/>
    <n v="2026"/>
    <s v="Nov"/>
    <s v="Q4"/>
    <x v="0"/>
    <s v="Italy"/>
    <s v="Online Store"/>
    <s v="Business"/>
    <s v="Hiking"/>
    <s v="Trekking Poles"/>
    <n v="3"/>
    <n v="73.010000000000005"/>
    <n v="0.15"/>
    <n v="32.49"/>
    <n v="186.17550000000003"/>
    <n v="97.47"/>
    <n v="88.705500000000029"/>
    <n v="0.47646172562984934"/>
  </r>
  <r>
    <n v="266"/>
    <d v="2026-11-06T00:00:00"/>
    <n v="2026"/>
    <s v="Nov"/>
    <s v="Q4"/>
    <x v="1"/>
    <s v="Czechia"/>
    <s v="Marketplace"/>
    <s v="Business"/>
    <s v="Hiking"/>
    <s v="Hiking Daypack 20L"/>
    <n v="1"/>
    <n v="93.48"/>
    <n v="0.05"/>
    <n v="46.34"/>
    <n v="88.805999999999997"/>
    <n v="46.34"/>
    <n v="42.465999999999994"/>
    <n v="0.47818841069297113"/>
  </r>
  <r>
    <n v="274"/>
    <d v="2026-11-06T00:00:00"/>
    <n v="2026"/>
    <s v="Nov"/>
    <s v="Q4"/>
    <x v="1"/>
    <s v="Czechia"/>
    <s v="Online Store"/>
    <s v="Business"/>
    <s v="Cycling"/>
    <s v="Commuter Helmet"/>
    <n v="1"/>
    <n v="82.89"/>
    <n v="0"/>
    <n v="41.44"/>
    <n v="82.89"/>
    <n v="41.44"/>
    <n v="41.45"/>
    <n v="0.50006032090722652"/>
  </r>
  <r>
    <n v="1135"/>
    <d v="2026-11-06T00:00:00"/>
    <n v="2026"/>
    <s v="Nov"/>
    <s v="Q4"/>
    <x v="3"/>
    <s v="Netherlands"/>
    <s v="Online Store"/>
    <s v="New"/>
    <s v="Travel"/>
    <s v="Insulated Bottle"/>
    <n v="2"/>
    <n v="35.71"/>
    <n v="0.2"/>
    <n v="13.48"/>
    <n v="57.136000000000003"/>
    <n v="26.96"/>
    <n v="30.176000000000002"/>
    <n v="0.52814337720526461"/>
  </r>
  <r>
    <n v="2166"/>
    <d v="2026-11-06T00:00:00"/>
    <n v="2026"/>
    <s v="Nov"/>
    <s v="Q4"/>
    <x v="3"/>
    <s v="France"/>
    <s v="Retail Partners"/>
    <s v="New"/>
    <s v="Fitness"/>
    <s v="Resistance Band Set"/>
    <n v="1"/>
    <n v="40.380000000000003"/>
    <n v="0.15"/>
    <n v="14.53"/>
    <n v="34.323"/>
    <n v="14.53"/>
    <n v="19.792999999999999"/>
    <n v="0.57666870611543275"/>
  </r>
  <r>
    <n v="3620"/>
    <d v="2026-11-06T00:00:00"/>
    <n v="2026"/>
    <s v="Nov"/>
    <s v="Q4"/>
    <x v="1"/>
    <s v="Germany"/>
    <s v="Marketplace"/>
    <s v="New"/>
    <s v="Hiking"/>
    <s v="Trail Boots"/>
    <n v="1"/>
    <n v="142"/>
    <n v="0.05"/>
    <n v="81.099999999999994"/>
    <n v="134.9"/>
    <n v="81.099999999999994"/>
    <n v="53.800000000000011"/>
    <n v="0.39881393624907346"/>
  </r>
  <r>
    <n v="3986"/>
    <d v="2026-11-06T00:00:00"/>
    <n v="2026"/>
    <s v="Nov"/>
    <s v="Q4"/>
    <x v="0"/>
    <s v="Italy"/>
    <s v="Marketplace"/>
    <s v="New"/>
    <s v="Travel"/>
    <s v="Insulated Bottle"/>
    <n v="2"/>
    <n v="36.29"/>
    <n v="0.15"/>
    <n v="13.93"/>
    <n v="61.692999999999998"/>
    <n v="27.86"/>
    <n v="33.832999999999998"/>
    <n v="0.54840905775371596"/>
  </r>
  <r>
    <n v="4384"/>
    <d v="2026-11-06T00:00:00"/>
    <n v="2026"/>
    <s v="Nov"/>
    <s v="Q4"/>
    <x v="3"/>
    <s v="United Kingdom"/>
    <s v="Online Store"/>
    <s v="New"/>
    <s v="Camping"/>
    <s v="Compact Sleeping Bag"/>
    <n v="1"/>
    <n v="121.66"/>
    <n v="0"/>
    <n v="61.66"/>
    <n v="121.66"/>
    <n v="61.66"/>
    <n v="60"/>
    <n v="0.49317770836758179"/>
  </r>
  <r>
    <n v="4565"/>
    <d v="2026-11-06T00:00:00"/>
    <n v="2026"/>
    <s v="Nov"/>
    <s v="Q4"/>
    <x v="1"/>
    <s v="Poland"/>
    <s v="Online Store"/>
    <s v="Returning"/>
    <s v="Camping"/>
    <s v="Compact Sleeping Bag"/>
    <n v="3"/>
    <n v="124.65"/>
    <n v="0.05"/>
    <n v="62.27"/>
    <n v="355.25250000000005"/>
    <n v="186.81"/>
    <n v="168.44250000000005"/>
    <n v="0.47414866890451163"/>
  </r>
  <r>
    <n v="4634"/>
    <d v="2026-11-06T00:00:00"/>
    <n v="2026"/>
    <s v="Nov"/>
    <s v="Q4"/>
    <x v="0"/>
    <s v="Italy"/>
    <s v="Online Store"/>
    <s v="New"/>
    <s v="Cycling"/>
    <s v="Commuter Helmet"/>
    <n v="2"/>
    <n v="80.61"/>
    <n v="0"/>
    <n v="43.72"/>
    <n v="161.22"/>
    <n v="87.44"/>
    <n v="73.78"/>
    <n v="0.45763552909068356"/>
  </r>
  <r>
    <n v="104"/>
    <d v="2026-11-07T00:00:00"/>
    <n v="2026"/>
    <s v="Nov"/>
    <s v="Q4"/>
    <x v="1"/>
    <s v="Switzerland"/>
    <s v="Online Store"/>
    <s v="New"/>
    <s v="Hiking"/>
    <s v="Summit Backpack 45L"/>
    <n v="1"/>
    <n v="153.96"/>
    <n v="0"/>
    <n v="80.62"/>
    <n v="153.96"/>
    <n v="80.62"/>
    <n v="73.34"/>
    <n v="0.47635749545336453"/>
  </r>
  <r>
    <n v="181"/>
    <d v="2026-11-07T00:00:00"/>
    <n v="2026"/>
    <s v="Nov"/>
    <s v="Q4"/>
    <x v="1"/>
    <s v="Czechia"/>
    <s v="Retail Partners"/>
    <s v="Returning"/>
    <s v="Travel"/>
    <s v="Insulated Bottle"/>
    <n v="1"/>
    <n v="35.58"/>
    <n v="0"/>
    <n v="13.4"/>
    <n v="35.58"/>
    <n v="13.4"/>
    <n v="22.18"/>
    <n v="0.62338392355255767"/>
  </r>
  <r>
    <n v="823"/>
    <d v="2026-11-07T00:00:00"/>
    <n v="2026"/>
    <s v="Nov"/>
    <s v="Q4"/>
    <x v="0"/>
    <s v="Spain"/>
    <s v="Marketplace"/>
    <s v="New"/>
    <s v="Fitness"/>
    <s v="Recovery Roller"/>
    <n v="5"/>
    <n v="36.369999999999997"/>
    <n v="0.15"/>
    <n v="13.65"/>
    <n v="154.57249999999999"/>
    <n v="68.25"/>
    <n v="86.322499999999991"/>
    <n v="0.55845962250723769"/>
  </r>
  <r>
    <n v="1730"/>
    <d v="2026-11-07T00:00:00"/>
    <n v="2026"/>
    <s v="Nov"/>
    <s v="Q4"/>
    <x v="3"/>
    <s v="Belgium"/>
    <s v="Marketplace"/>
    <s v="Returning"/>
    <s v="Hiking"/>
    <s v="Summit Backpack 45L"/>
    <n v="2"/>
    <n v="151.55000000000001"/>
    <n v="0.1"/>
    <n v="80.48"/>
    <n v="272.79000000000002"/>
    <n v="160.96"/>
    <n v="111.83000000000001"/>
    <n v="0.40994904505297114"/>
  </r>
  <r>
    <n v="2710"/>
    <d v="2026-11-07T00:00:00"/>
    <n v="2026"/>
    <s v="Nov"/>
    <s v="Q4"/>
    <x v="0"/>
    <s v="Portugal"/>
    <s v="Retail Partners"/>
    <s v="New"/>
    <s v="Camping"/>
    <s v="Portable Camp Stove"/>
    <n v="2"/>
    <n v="80.67"/>
    <n v="0"/>
    <n v="40.5"/>
    <n v="161.34"/>
    <n v="81"/>
    <n v="80.34"/>
    <n v="0.49795462997396805"/>
  </r>
  <r>
    <n v="3018"/>
    <d v="2026-11-07T00:00:00"/>
    <n v="2026"/>
    <s v="Nov"/>
    <s v="Q4"/>
    <x v="3"/>
    <s v="Netherlands"/>
    <s v="Corporate"/>
    <s v="Business"/>
    <s v="Cycling"/>
    <s v="Commuter Helmet"/>
    <n v="10"/>
    <n v="81.48"/>
    <n v="0.05"/>
    <n v="43.7"/>
    <n v="774.06000000000006"/>
    <n v="437"/>
    <n v="337.06000000000006"/>
    <n v="0.43544428080510561"/>
  </r>
  <r>
    <n v="3735"/>
    <d v="2026-11-07T00:00:00"/>
    <n v="2026"/>
    <s v="Nov"/>
    <s v="Q4"/>
    <x v="3"/>
    <s v="United Kingdom"/>
    <s v="Retail Partners"/>
    <s v="Returning"/>
    <s v="Travel"/>
    <s v="Travel Backpack 35L"/>
    <n v="2"/>
    <n v="163.58000000000001"/>
    <n v="0.1"/>
    <n v="88.14"/>
    <n v="294.44400000000002"/>
    <n v="176.28"/>
    <n v="118.16400000000002"/>
    <n v="0.40131230386762851"/>
  </r>
  <r>
    <n v="4460"/>
    <d v="2026-11-07T00:00:00"/>
    <n v="2026"/>
    <s v="Nov"/>
    <s v="Q4"/>
    <x v="0"/>
    <s v="Portugal"/>
    <s v="Retail Partners"/>
    <s v="Returning"/>
    <s v="Hiking"/>
    <s v="Trekking Poles"/>
    <n v="2"/>
    <n v="71.88"/>
    <n v="0.15"/>
    <n v="31.65"/>
    <n v="122.19599999999998"/>
    <n v="63.3"/>
    <n v="58.895999999999987"/>
    <n v="0.48197977020524396"/>
  </r>
  <r>
    <n v="319"/>
    <d v="2026-11-08T00:00:00"/>
    <n v="2026"/>
    <s v="Nov"/>
    <s v="Q4"/>
    <x v="3"/>
    <s v="United Kingdom"/>
    <s v="Online Store"/>
    <s v="Returning"/>
    <s v="Travel"/>
    <s v="Insulated Bottle"/>
    <n v="2"/>
    <n v="36.299999999999997"/>
    <n v="0.15"/>
    <n v="13.38"/>
    <n v="61.709999999999994"/>
    <n v="26.76"/>
    <n v="34.949999999999989"/>
    <n v="0.56635877491492448"/>
  </r>
  <r>
    <n v="595"/>
    <d v="2026-11-08T00:00:00"/>
    <n v="2026"/>
    <s v="Nov"/>
    <s v="Q4"/>
    <x v="1"/>
    <s v="Germany"/>
    <s v="Online Store"/>
    <s v="New"/>
    <s v="Fitness"/>
    <s v="Recovery Roller"/>
    <n v="2"/>
    <n v="36.159999999999997"/>
    <n v="0.1"/>
    <n v="13.79"/>
    <n v="65.087999999999994"/>
    <n v="27.58"/>
    <n v="37.507999999999996"/>
    <n v="0.57626597836774829"/>
  </r>
  <r>
    <n v="1623"/>
    <d v="2026-11-08T00:00:00"/>
    <n v="2026"/>
    <s v="Nov"/>
    <s v="Q4"/>
    <x v="2"/>
    <s v="Denmark"/>
    <s v="Online Store"/>
    <s v="Returning"/>
    <s v="Travel"/>
    <s v="Insulated Bottle"/>
    <n v="2"/>
    <n v="35.49"/>
    <n v="0.1"/>
    <n v="13.78"/>
    <n v="63.882000000000005"/>
    <n v="27.56"/>
    <n v="36.322000000000003"/>
    <n v="0.56857956857956859"/>
  </r>
  <r>
    <n v="2638"/>
    <d v="2026-11-08T00:00:00"/>
    <n v="2026"/>
    <s v="Nov"/>
    <s v="Q4"/>
    <x v="0"/>
    <s v="Portugal"/>
    <s v="Online Store"/>
    <s v="New"/>
    <s v="Hiking"/>
    <s v="Trekking Poles"/>
    <n v="1"/>
    <n v="69.760000000000005"/>
    <n v="0.15"/>
    <n v="32.39"/>
    <n v="59.295999999999999"/>
    <n v="32.39"/>
    <n v="26.905999999999999"/>
    <n v="0.45375742039935241"/>
  </r>
  <r>
    <n v="2666"/>
    <d v="2026-11-08T00:00:00"/>
    <n v="2026"/>
    <s v="Nov"/>
    <s v="Q4"/>
    <x v="1"/>
    <s v="Germany"/>
    <s v="Retail Partners"/>
    <s v="Business"/>
    <s v="Camping"/>
    <s v="Portable Camp Stove"/>
    <n v="6"/>
    <n v="81.37"/>
    <n v="0"/>
    <n v="39.5"/>
    <n v="488.22"/>
    <n v="237"/>
    <n v="251.22000000000003"/>
    <n v="0.5145631067961165"/>
  </r>
  <r>
    <n v="3505"/>
    <d v="2026-11-08T00:00:00"/>
    <n v="2026"/>
    <s v="Nov"/>
    <s v="Q4"/>
    <x v="1"/>
    <s v="Germany"/>
    <s v="Corporate"/>
    <s v="Returning"/>
    <s v="Cycling"/>
    <s v="Commuter Helmet"/>
    <n v="5"/>
    <n v="82.82"/>
    <n v="0.15"/>
    <n v="43.8"/>
    <n v="351.98499999999996"/>
    <n v="219"/>
    <n v="132.98499999999996"/>
    <n v="0.37781439549980816"/>
  </r>
  <r>
    <n v="3626"/>
    <d v="2026-11-08T00:00:00"/>
    <n v="2026"/>
    <s v="Nov"/>
    <s v="Q4"/>
    <x v="3"/>
    <s v="France"/>
    <s v="Corporate"/>
    <s v="Business"/>
    <s v="Cycling"/>
    <s v="Trail Bike Light"/>
    <n v="15"/>
    <n v="51.05"/>
    <n v="0.1"/>
    <n v="21.95"/>
    <n v="689.17500000000007"/>
    <n v="329.25"/>
    <n v="359.92500000000007"/>
    <n v="0.52225486995320491"/>
  </r>
  <r>
    <n v="3801"/>
    <d v="2026-11-08T00:00:00"/>
    <n v="2026"/>
    <s v="Nov"/>
    <s v="Q4"/>
    <x v="0"/>
    <s v="Italy"/>
    <s v="Online Store"/>
    <s v="Returning"/>
    <s v="Cycling"/>
    <s v="Cycling Pack 12L"/>
    <n v="3"/>
    <n v="101.68"/>
    <n v="0.1"/>
    <n v="51.9"/>
    <n v="274.536"/>
    <n v="155.69999999999999"/>
    <n v="118.83600000000001"/>
    <n v="0.43286126409651199"/>
  </r>
  <r>
    <n v="4685"/>
    <d v="2026-11-08T00:00:00"/>
    <n v="2026"/>
    <s v="Nov"/>
    <s v="Q4"/>
    <x v="3"/>
    <s v="France"/>
    <s v="Corporate"/>
    <s v="Business"/>
    <s v="Camping"/>
    <s v="Portable Camp Stove"/>
    <n v="6"/>
    <n v="80.83"/>
    <n v="0.15"/>
    <n v="39.32"/>
    <n v="412.233"/>
    <n v="235.92000000000002"/>
    <n v="176.31299999999999"/>
    <n v="0.42770229457612563"/>
  </r>
  <r>
    <n v="4843"/>
    <d v="2026-11-08T00:00:00"/>
    <n v="2026"/>
    <s v="Nov"/>
    <s v="Q4"/>
    <x v="1"/>
    <s v="Germany"/>
    <s v="Online Store"/>
    <s v="New"/>
    <s v="Camping"/>
    <s v="Compact Sleeping Bag"/>
    <n v="6"/>
    <n v="123.67"/>
    <n v="0.15"/>
    <n v="60.55"/>
    <n v="630.71699999999998"/>
    <n v="363.29999999999995"/>
    <n v="267.41700000000003"/>
    <n v="0.42398888883603902"/>
  </r>
  <r>
    <n v="4890"/>
    <d v="2026-11-08T00:00:00"/>
    <n v="2026"/>
    <s v="Nov"/>
    <s v="Q4"/>
    <x v="0"/>
    <s v="Italy"/>
    <s v="Online Store"/>
    <s v="New"/>
    <s v="Hiking"/>
    <s v="Hiking Daypack 20L"/>
    <n v="2"/>
    <n v="93.16"/>
    <n v="0.1"/>
    <n v="44.19"/>
    <n v="167.68799999999999"/>
    <n v="88.38"/>
    <n v="79.307999999999993"/>
    <n v="0.47294976384714471"/>
  </r>
  <r>
    <n v="4913"/>
    <d v="2026-11-08T00:00:00"/>
    <n v="2026"/>
    <s v="Nov"/>
    <s v="Q4"/>
    <x v="2"/>
    <s v="Sweden"/>
    <s v="Marketplace"/>
    <s v="New"/>
    <s v="Cycling"/>
    <s v="Commuter Helmet"/>
    <n v="1"/>
    <n v="83.79"/>
    <n v="0.1"/>
    <n v="42.8"/>
    <n v="75.411000000000001"/>
    <n v="42.8"/>
    <n v="32.611000000000004"/>
    <n v="0.43244354271923197"/>
  </r>
  <r>
    <n v="5079"/>
    <d v="2026-11-08T00:00:00"/>
    <n v="2026"/>
    <s v="Nov"/>
    <s v="Q4"/>
    <x v="2"/>
    <s v="Norway"/>
    <s v="Online Store"/>
    <s v="New"/>
    <s v="Fitness"/>
    <s v="Weighted Vest"/>
    <n v="1"/>
    <n v="120.98"/>
    <n v="0.1"/>
    <n v="70.59"/>
    <n v="108.88200000000001"/>
    <n v="70.59"/>
    <n v="38.292000000000002"/>
    <n v="0.35168347385242738"/>
  </r>
  <r>
    <n v="366"/>
    <d v="2026-11-09T00:00:00"/>
    <n v="2026"/>
    <s v="Nov"/>
    <s v="Q4"/>
    <x v="3"/>
    <s v="France"/>
    <s v="Retail Partners"/>
    <s v="Returning"/>
    <s v="Hiking"/>
    <s v="Summit Backpack 45L"/>
    <n v="1"/>
    <n v="152.05000000000001"/>
    <n v="0.15"/>
    <n v="80.56"/>
    <n v="129.24250000000001"/>
    <n v="80.56"/>
    <n v="48.682500000000005"/>
    <n v="0.37667562914675901"/>
  </r>
  <r>
    <n v="567"/>
    <d v="2026-11-09T00:00:00"/>
    <n v="2026"/>
    <s v="Nov"/>
    <s v="Q4"/>
    <x v="0"/>
    <s v="Portugal"/>
    <s v="Retail Partners"/>
    <s v="New"/>
    <s v="Travel"/>
    <s v="Insulated Bottle"/>
    <n v="3"/>
    <n v="36.14"/>
    <n v="0.1"/>
    <n v="13.23"/>
    <n v="97.578000000000003"/>
    <n v="39.69"/>
    <n v="57.888000000000005"/>
    <n v="0.59324847814056447"/>
  </r>
  <r>
    <n v="1051"/>
    <d v="2026-11-09T00:00:00"/>
    <n v="2026"/>
    <s v="Nov"/>
    <s v="Q4"/>
    <x v="3"/>
    <s v="France"/>
    <s v="Corporate"/>
    <s v="Business"/>
    <s v="Hiking"/>
    <s v="Hiking Daypack 20L"/>
    <n v="12"/>
    <n v="90.99"/>
    <n v="0.2"/>
    <n v="45.51"/>
    <n v="873.50399999999991"/>
    <n v="546.12"/>
    <n v="327.3839999999999"/>
    <n v="0.37479393339927458"/>
  </r>
  <r>
    <n v="1934"/>
    <d v="2026-11-09T00:00:00"/>
    <n v="2026"/>
    <s v="Nov"/>
    <s v="Q4"/>
    <x v="3"/>
    <s v="France"/>
    <s v="Marketplace"/>
    <s v="Business"/>
    <s v="Cycling"/>
    <s v="Trail Bike Light"/>
    <n v="1"/>
    <n v="50.55"/>
    <n v="0.05"/>
    <n v="22.09"/>
    <n v="48.022499999999994"/>
    <n v="22.09"/>
    <n v="25.932499999999994"/>
    <n v="0.54000728825029931"/>
  </r>
  <r>
    <n v="2056"/>
    <d v="2026-11-09T00:00:00"/>
    <n v="2026"/>
    <s v="Nov"/>
    <s v="Q4"/>
    <x v="0"/>
    <s v="Spain"/>
    <s v="Retail Partners"/>
    <s v="New"/>
    <s v="Fitness"/>
    <s v="Training Mat"/>
    <n v="1"/>
    <n v="51.65"/>
    <n v="0.15"/>
    <n v="21.86"/>
    <n v="43.902499999999996"/>
    <n v="21.86"/>
    <n v="22.042499999999997"/>
    <n v="0.50207846933545919"/>
  </r>
  <r>
    <n v="2115"/>
    <d v="2026-11-09T00:00:00"/>
    <n v="2026"/>
    <s v="Nov"/>
    <s v="Q4"/>
    <x v="1"/>
    <s v="Germany"/>
    <s v="Online Store"/>
    <s v="New"/>
    <s v="Cycling"/>
    <s v="Commuter Helmet"/>
    <n v="5"/>
    <n v="82.96"/>
    <n v="0"/>
    <n v="43.55"/>
    <n v="414.79999999999995"/>
    <n v="217.75"/>
    <n v="197.04999999999995"/>
    <n v="0.47504821600771452"/>
  </r>
  <r>
    <n v="2437"/>
    <d v="2026-11-09T00:00:00"/>
    <n v="2026"/>
    <s v="Nov"/>
    <s v="Q4"/>
    <x v="3"/>
    <s v="Belgium"/>
    <s v="Marketplace"/>
    <s v="Business"/>
    <s v="Hiking"/>
    <s v="Trekking Poles"/>
    <n v="1"/>
    <n v="70.3"/>
    <n v="0.05"/>
    <n v="33.31"/>
    <n v="66.784999999999997"/>
    <n v="33.31"/>
    <n v="33.474999999999994"/>
    <n v="0.50123530732949007"/>
  </r>
  <r>
    <n v="3380"/>
    <d v="2026-11-09T00:00:00"/>
    <n v="2026"/>
    <s v="Nov"/>
    <s v="Q4"/>
    <x v="2"/>
    <s v="Sweden"/>
    <s v="Retail Partners"/>
    <s v="Returning"/>
    <s v="Travel"/>
    <s v="Packing Cube Set"/>
    <n v="2"/>
    <n v="47.12"/>
    <n v="0.15"/>
    <n v="18.64"/>
    <n v="80.103999999999999"/>
    <n v="37.28"/>
    <n v="42.823999999999998"/>
    <n v="0.5346050134824728"/>
  </r>
  <r>
    <n v="3648"/>
    <d v="2026-11-09T00:00:00"/>
    <n v="2026"/>
    <s v="Nov"/>
    <s v="Q4"/>
    <x v="0"/>
    <s v="Italy"/>
    <s v="Marketplace"/>
    <s v="New"/>
    <s v="Fitness"/>
    <s v="Resistance Band Set"/>
    <n v="4"/>
    <n v="39.82"/>
    <n v="0.2"/>
    <n v="14.98"/>
    <n v="127.42400000000001"/>
    <n v="59.92"/>
    <n v="67.504000000000005"/>
    <n v="0.52975891511803119"/>
  </r>
  <r>
    <n v="3692"/>
    <d v="2026-11-09T00:00:00"/>
    <n v="2026"/>
    <s v="Nov"/>
    <s v="Q4"/>
    <x v="1"/>
    <s v="Poland"/>
    <s v="Online Store"/>
    <s v="Returning"/>
    <s v="Hiking"/>
    <s v="Summit Backpack 45L"/>
    <n v="4"/>
    <n v="154.27000000000001"/>
    <n v="0.05"/>
    <n v="78.36"/>
    <n v="586.226"/>
    <n v="313.44"/>
    <n v="272.786"/>
    <n v="0.46532565938733528"/>
  </r>
  <r>
    <n v="4406"/>
    <d v="2026-11-09T00:00:00"/>
    <n v="2026"/>
    <s v="Nov"/>
    <s v="Q4"/>
    <x v="0"/>
    <s v="Spain"/>
    <s v="Online Store"/>
    <s v="New"/>
    <s v="Hiking"/>
    <s v="Trail Boots"/>
    <n v="1"/>
    <n v="143.02000000000001"/>
    <n v="0.1"/>
    <n v="79.25"/>
    <n v="128.71800000000002"/>
    <n v="79.25"/>
    <n v="49.468000000000018"/>
    <n v="0.3843129942976119"/>
  </r>
  <r>
    <n v="4550"/>
    <d v="2026-11-09T00:00:00"/>
    <n v="2026"/>
    <s v="Nov"/>
    <s v="Q4"/>
    <x v="2"/>
    <s v="Finland"/>
    <s v="Retail Partners"/>
    <s v="Returning"/>
    <s v="Fitness"/>
    <s v="Recovery Roller"/>
    <n v="1"/>
    <n v="35.36"/>
    <n v="0"/>
    <n v="13.74"/>
    <n v="35.36"/>
    <n v="13.74"/>
    <n v="21.619999999999997"/>
    <n v="0.61142533936651577"/>
  </r>
  <r>
    <n v="4855"/>
    <d v="2026-11-09T00:00:00"/>
    <n v="2026"/>
    <s v="Nov"/>
    <s v="Q4"/>
    <x v="1"/>
    <s v="Austria"/>
    <s v="Online Store"/>
    <s v="Returning"/>
    <s v="Hiking"/>
    <s v="Summit Backpack 45L"/>
    <n v="1"/>
    <n v="156.82"/>
    <n v="0.1"/>
    <n v="77.12"/>
    <n v="141.13800000000001"/>
    <n v="77.12"/>
    <n v="64.018000000000001"/>
    <n v="0.45358443509189589"/>
  </r>
  <r>
    <n v="5151"/>
    <d v="2026-11-09T00:00:00"/>
    <n v="2026"/>
    <s v="Nov"/>
    <s v="Q4"/>
    <x v="2"/>
    <s v="Norway"/>
    <s v="Corporate"/>
    <s v="Business"/>
    <s v="Fitness"/>
    <s v="Resistance Band Set"/>
    <n v="10"/>
    <n v="40.98"/>
    <n v="0.1"/>
    <n v="14.6"/>
    <n v="368.82"/>
    <n v="146"/>
    <n v="222.82"/>
    <n v="0.60414294235670518"/>
  </r>
  <r>
    <n v="5189"/>
    <d v="2026-11-09T00:00:00"/>
    <n v="2026"/>
    <s v="Nov"/>
    <s v="Q4"/>
    <x v="3"/>
    <s v="United Kingdom"/>
    <s v="Retail Partners"/>
    <s v="New"/>
    <s v="Hiking"/>
    <s v="Trail Boots"/>
    <n v="3"/>
    <n v="144.22999999999999"/>
    <n v="0"/>
    <n v="80.959999999999994"/>
    <n v="432.68999999999994"/>
    <n v="242.88"/>
    <n v="189.80999999999995"/>
    <n v="0.43867433959647778"/>
  </r>
  <r>
    <n v="726"/>
    <d v="2026-11-10T00:00:00"/>
    <n v="2026"/>
    <s v="Nov"/>
    <s v="Q4"/>
    <x v="3"/>
    <s v="Netherlands"/>
    <s v="Online Store"/>
    <s v="New"/>
    <s v="Hiking"/>
    <s v="Hiking Daypack 20L"/>
    <n v="1"/>
    <n v="90.23"/>
    <n v="0"/>
    <n v="44.06"/>
    <n v="90.23"/>
    <n v="44.06"/>
    <n v="46.17"/>
    <n v="0.51169234179319512"/>
  </r>
  <r>
    <n v="2154"/>
    <d v="2026-11-10T00:00:00"/>
    <n v="2026"/>
    <s v="Nov"/>
    <s v="Q4"/>
    <x v="3"/>
    <s v="Netherlands"/>
    <s v="Online Store"/>
    <s v="New"/>
    <s v="Hiking"/>
    <s v="Summit Backpack 45L"/>
    <n v="5"/>
    <n v="152.82"/>
    <n v="0.1"/>
    <n v="80.09"/>
    <n v="687.68999999999994"/>
    <n v="400.45000000000005"/>
    <n v="287.2399999999999"/>
    <n v="0.417688202533118"/>
  </r>
  <r>
    <n v="4403"/>
    <d v="2026-11-10T00:00:00"/>
    <n v="2026"/>
    <s v="Nov"/>
    <s v="Q4"/>
    <x v="0"/>
    <s v="Spain"/>
    <s v="Online Store"/>
    <s v="Business"/>
    <s v="Travel"/>
    <s v="Insulated Bottle"/>
    <n v="2"/>
    <n v="36.61"/>
    <n v="0.05"/>
    <n v="13.31"/>
    <n v="69.558999999999997"/>
    <n v="26.62"/>
    <n v="42.938999999999993"/>
    <n v="0.61730329648212301"/>
  </r>
  <r>
    <n v="4924"/>
    <d v="2026-11-10T00:00:00"/>
    <n v="2026"/>
    <s v="Nov"/>
    <s v="Q4"/>
    <x v="3"/>
    <s v="United Kingdom"/>
    <s v="Corporate"/>
    <s v="Business"/>
    <s v="Hiking"/>
    <s v="Summit Backpack 45L"/>
    <n v="12"/>
    <n v="150.75"/>
    <n v="0.1"/>
    <n v="80.569999999999993"/>
    <n v="1628.1000000000001"/>
    <n v="966.83999999999992"/>
    <n v="661.26000000000022"/>
    <n v="0.40615441311958733"/>
  </r>
  <r>
    <n v="25"/>
    <d v="2026-11-11T00:00:00"/>
    <n v="2026"/>
    <s v="Nov"/>
    <s v="Q4"/>
    <x v="0"/>
    <s v="Spain"/>
    <s v="Online Store"/>
    <s v="Returning"/>
    <s v="Hiking"/>
    <s v="Trail Boots"/>
    <n v="1"/>
    <n v="145.83000000000001"/>
    <n v="0.1"/>
    <n v="79.14"/>
    <n v="131.24700000000001"/>
    <n v="79.14"/>
    <n v="52.107000000000014"/>
    <n v="0.39701478890946085"/>
  </r>
  <r>
    <n v="252"/>
    <d v="2026-11-11T00:00:00"/>
    <n v="2026"/>
    <s v="Nov"/>
    <s v="Q4"/>
    <x v="0"/>
    <s v="Spain"/>
    <s v="Online Store"/>
    <s v="Returning"/>
    <s v="Travel"/>
    <s v="Travel Backpack 35L"/>
    <n v="4"/>
    <n v="162.04"/>
    <n v="0"/>
    <n v="85.77"/>
    <n v="648.16"/>
    <n v="343.08"/>
    <n v="305.08"/>
    <n v="0.47068625030856581"/>
  </r>
  <r>
    <n v="1203"/>
    <d v="2026-11-11T00:00:00"/>
    <n v="2026"/>
    <s v="Nov"/>
    <s v="Q4"/>
    <x v="3"/>
    <s v="United Kingdom"/>
    <s v="Retail Partners"/>
    <s v="Returning"/>
    <s v="Hiking"/>
    <s v="Trail Boots"/>
    <n v="2"/>
    <n v="141.33000000000001"/>
    <n v="0.05"/>
    <n v="79.739999999999995"/>
    <n v="268.52699999999999"/>
    <n v="159.47999999999999"/>
    <n v="109.047"/>
    <n v="0.40609324202035552"/>
  </r>
  <r>
    <n v="1567"/>
    <d v="2026-11-11T00:00:00"/>
    <n v="2026"/>
    <s v="Nov"/>
    <s v="Q4"/>
    <x v="2"/>
    <s v="Norway"/>
    <s v="Online Store"/>
    <s v="Returning"/>
    <s v="Camping"/>
    <s v="Compact Sleeping Bag"/>
    <n v="1"/>
    <n v="125.11"/>
    <n v="0.1"/>
    <n v="61.65"/>
    <n v="112.599"/>
    <n v="61.65"/>
    <n v="50.949000000000005"/>
    <n v="0.45248181600191834"/>
  </r>
  <r>
    <n v="2060"/>
    <d v="2026-11-11T00:00:00"/>
    <n v="2026"/>
    <s v="Nov"/>
    <s v="Q4"/>
    <x v="2"/>
    <s v="Denmark"/>
    <s v="Online Store"/>
    <s v="Business"/>
    <s v="Camping"/>
    <s v="Compact Sleeping Bag"/>
    <n v="3"/>
    <n v="124.55"/>
    <n v="0.15"/>
    <n v="60.68"/>
    <n v="317.60249999999996"/>
    <n v="182.04"/>
    <n v="135.56249999999997"/>
    <n v="0.42683070819656643"/>
  </r>
  <r>
    <n v="2485"/>
    <d v="2026-11-11T00:00:00"/>
    <n v="2026"/>
    <s v="Nov"/>
    <s v="Q4"/>
    <x v="2"/>
    <s v="Finland"/>
    <s v="Retail Partners"/>
    <s v="Returning"/>
    <s v="Hiking"/>
    <s v="Trail Boots"/>
    <n v="1"/>
    <n v="143.77000000000001"/>
    <n v="0.1"/>
    <n v="81.02"/>
    <n v="129.393"/>
    <n v="81.02"/>
    <n v="48.373000000000005"/>
    <n v="0.3738455712441941"/>
  </r>
  <r>
    <n v="3101"/>
    <d v="2026-11-11T00:00:00"/>
    <n v="2026"/>
    <s v="Nov"/>
    <s v="Q4"/>
    <x v="3"/>
    <s v="United Kingdom"/>
    <s v="Online Store"/>
    <s v="New"/>
    <s v="Camping"/>
    <s v="Compact Sleeping Bag"/>
    <n v="3"/>
    <n v="124.72"/>
    <n v="0.15"/>
    <n v="60.35"/>
    <n v="318.03599999999994"/>
    <n v="181.05"/>
    <n v="136.98599999999993"/>
    <n v="0.4307248236048748"/>
  </r>
  <r>
    <n v="3165"/>
    <d v="2026-11-11T00:00:00"/>
    <n v="2026"/>
    <s v="Nov"/>
    <s v="Q4"/>
    <x v="2"/>
    <s v="Sweden"/>
    <s v="Retail Partners"/>
    <s v="Returning"/>
    <s v="Fitness"/>
    <s v="Recovery Roller"/>
    <n v="1"/>
    <n v="35.729999999999997"/>
    <n v="0.1"/>
    <n v="14.15"/>
    <n v="32.156999999999996"/>
    <n v="14.15"/>
    <n v="18.006999999999998"/>
    <n v="0.55997139036601673"/>
  </r>
  <r>
    <n v="4179"/>
    <d v="2026-11-11T00:00:00"/>
    <n v="2026"/>
    <s v="Nov"/>
    <s v="Q4"/>
    <x v="2"/>
    <s v="Ireland"/>
    <s v="Retail Partners"/>
    <s v="Business"/>
    <s v="Travel"/>
    <s v="Travel Backpack 35L"/>
    <n v="2"/>
    <n v="166.1"/>
    <n v="0.05"/>
    <n v="88.2"/>
    <n v="315.58999999999997"/>
    <n v="176.4"/>
    <n v="139.18999999999997"/>
    <n v="0.44104692797617157"/>
  </r>
  <r>
    <n v="4829"/>
    <d v="2026-11-11T00:00:00"/>
    <n v="2026"/>
    <s v="Nov"/>
    <s v="Q4"/>
    <x v="2"/>
    <s v="Norway"/>
    <s v="Marketplace"/>
    <s v="New"/>
    <s v="Cycling"/>
    <s v="Commuter Helmet"/>
    <n v="2"/>
    <n v="81.27"/>
    <n v="0.05"/>
    <n v="43.04"/>
    <n v="154.41299999999998"/>
    <n v="86.08"/>
    <n v="68.332999999999984"/>
    <n v="0.44253398353765544"/>
  </r>
  <r>
    <n v="4943"/>
    <d v="2026-11-11T00:00:00"/>
    <n v="2026"/>
    <s v="Nov"/>
    <s v="Q4"/>
    <x v="0"/>
    <s v="Portugal"/>
    <s v="Corporate"/>
    <s v="Returning"/>
    <s v="Camping"/>
    <s v="Trail Tent 2P"/>
    <n v="10"/>
    <n v="191.98"/>
    <n v="0.1"/>
    <n v="102.73"/>
    <n v="1727.82"/>
    <n v="1027.3"/>
    <n v="700.52"/>
    <n v="0.40543575140929033"/>
  </r>
  <r>
    <n v="887"/>
    <d v="2026-11-12T00:00:00"/>
    <n v="2026"/>
    <s v="Nov"/>
    <s v="Q4"/>
    <x v="3"/>
    <s v="United Kingdom"/>
    <s v="Retail Partners"/>
    <s v="Returning"/>
    <s v="Hiking"/>
    <s v="Hiking Daypack 20L"/>
    <n v="6"/>
    <n v="89.87"/>
    <n v="0.2"/>
    <n v="44.47"/>
    <n v="431.37600000000003"/>
    <n v="266.82"/>
    <n v="164.55600000000004"/>
    <n v="0.3814676755313231"/>
  </r>
  <r>
    <n v="1090"/>
    <d v="2026-11-12T00:00:00"/>
    <n v="2026"/>
    <s v="Nov"/>
    <s v="Q4"/>
    <x v="1"/>
    <s v="Poland"/>
    <s v="Marketplace"/>
    <s v="New"/>
    <s v="Cycling"/>
    <s v="Trail Bike Light"/>
    <n v="3"/>
    <n v="51.44"/>
    <n v="0.1"/>
    <n v="23.11"/>
    <n v="138.88800000000001"/>
    <n v="69.33"/>
    <n v="69.558000000000007"/>
    <n v="0.50082080525315364"/>
  </r>
  <r>
    <n v="2090"/>
    <d v="2026-11-12T00:00:00"/>
    <n v="2026"/>
    <s v="Nov"/>
    <s v="Q4"/>
    <x v="3"/>
    <s v="Belgium"/>
    <s v="Marketplace"/>
    <s v="New"/>
    <s v="Travel"/>
    <s v="Packing Cube Set"/>
    <n v="4"/>
    <n v="46.68"/>
    <n v="0.05"/>
    <n v="17.96"/>
    <n v="177.38399999999999"/>
    <n v="71.84"/>
    <n v="105.54399999999998"/>
    <n v="0.59500293149325756"/>
  </r>
  <r>
    <n v="2561"/>
    <d v="2026-11-12T00:00:00"/>
    <n v="2026"/>
    <s v="Nov"/>
    <s v="Q4"/>
    <x v="1"/>
    <s v="Germany"/>
    <s v="Retail Partners"/>
    <s v="New"/>
    <s v="Hiking"/>
    <s v="Trekking Poles"/>
    <n v="4"/>
    <n v="73.05"/>
    <n v="0.2"/>
    <n v="32.82"/>
    <n v="233.76"/>
    <n v="131.28"/>
    <n v="102.47999999999999"/>
    <n v="0.4383983572895277"/>
  </r>
  <r>
    <n v="2855"/>
    <d v="2026-11-12T00:00:00"/>
    <n v="2026"/>
    <s v="Nov"/>
    <s v="Q4"/>
    <x v="2"/>
    <s v="Finland"/>
    <s v="Marketplace"/>
    <s v="New"/>
    <s v="Camping"/>
    <s v="Compact Sleeping Bag"/>
    <n v="1"/>
    <n v="125.32"/>
    <n v="0.15"/>
    <n v="59.49"/>
    <n v="106.52199999999999"/>
    <n v="59.49"/>
    <n v="47.031999999999989"/>
    <n v="0.44152381667636725"/>
  </r>
  <r>
    <n v="4421"/>
    <d v="2026-11-12T00:00:00"/>
    <n v="2026"/>
    <s v="Nov"/>
    <s v="Q4"/>
    <x v="1"/>
    <s v="Switzerland"/>
    <s v="Marketplace"/>
    <s v="Business"/>
    <s v="Fitness"/>
    <s v="Weighted Vest"/>
    <n v="2"/>
    <n v="123.49"/>
    <n v="0.15"/>
    <n v="68.08"/>
    <n v="209.93299999999999"/>
    <n v="136.16"/>
    <n v="73.772999999999996"/>
    <n v="0.35141211719929694"/>
  </r>
  <r>
    <n v="195"/>
    <d v="2026-11-13T00:00:00"/>
    <n v="2026"/>
    <s v="Nov"/>
    <s v="Q4"/>
    <x v="1"/>
    <s v="Germany"/>
    <s v="Retail Partners"/>
    <s v="Returning"/>
    <s v="Travel"/>
    <s v="Packing Cube Set"/>
    <n v="1"/>
    <n v="47.37"/>
    <n v="0.2"/>
    <n v="18.739999999999998"/>
    <n v="37.896000000000001"/>
    <n v="18.739999999999998"/>
    <n v="19.156000000000002"/>
    <n v="0.50548870593202455"/>
  </r>
  <r>
    <n v="520"/>
    <d v="2026-11-13T00:00:00"/>
    <n v="2026"/>
    <s v="Nov"/>
    <s v="Q4"/>
    <x v="1"/>
    <s v="Germany"/>
    <s v="Corporate"/>
    <s v="Business"/>
    <s v="Hiking"/>
    <s v="Hiking Daypack 20L"/>
    <n v="6"/>
    <n v="92.31"/>
    <n v="0.05"/>
    <n v="46.12"/>
    <n v="526.16700000000003"/>
    <n v="276.71999999999997"/>
    <n v="249.44700000000006"/>
    <n v="0.47408332335551268"/>
  </r>
  <r>
    <n v="646"/>
    <d v="2026-11-13T00:00:00"/>
    <n v="2026"/>
    <s v="Nov"/>
    <s v="Q4"/>
    <x v="2"/>
    <s v="Norway"/>
    <s v="Retail Partners"/>
    <s v="Returning"/>
    <s v="Cycling"/>
    <s v="Trail Bike Light"/>
    <n v="1"/>
    <n v="49.53"/>
    <n v="0.1"/>
    <n v="22.18"/>
    <n v="44.577000000000005"/>
    <n v="22.18"/>
    <n v="22.397000000000006"/>
    <n v="0.50243399062296712"/>
  </r>
  <r>
    <n v="893"/>
    <d v="2026-11-13T00:00:00"/>
    <n v="2026"/>
    <s v="Nov"/>
    <s v="Q4"/>
    <x v="3"/>
    <s v="United Kingdom"/>
    <s v="Online Store"/>
    <s v="New"/>
    <s v="Travel"/>
    <s v="Packing Cube Set"/>
    <n v="4"/>
    <n v="47.62"/>
    <n v="0.2"/>
    <n v="18.100000000000001"/>
    <n v="152.38399999999999"/>
    <n v="72.400000000000006"/>
    <n v="79.98399999999998"/>
    <n v="0.52488450230995376"/>
  </r>
  <r>
    <n v="916"/>
    <d v="2026-11-13T00:00:00"/>
    <n v="2026"/>
    <s v="Nov"/>
    <s v="Q4"/>
    <x v="1"/>
    <s v="Austria"/>
    <s v="Online Store"/>
    <s v="New"/>
    <s v="Cycling"/>
    <s v="Trail Bike Light"/>
    <n v="4"/>
    <n v="51.93"/>
    <n v="0.05"/>
    <n v="22.62"/>
    <n v="197.334"/>
    <n v="90.48"/>
    <n v="106.854"/>
    <n v="0.54148803551339353"/>
  </r>
  <r>
    <n v="1295"/>
    <d v="2026-11-13T00:00:00"/>
    <n v="2026"/>
    <s v="Nov"/>
    <s v="Q4"/>
    <x v="1"/>
    <s v="Switzerland"/>
    <s v="Marketplace"/>
    <s v="New"/>
    <s v="Hiking"/>
    <s v="Summit Backpack 45L"/>
    <n v="1"/>
    <n v="155.44999999999999"/>
    <n v="0.05"/>
    <n v="77.25"/>
    <n v="147.67749999999998"/>
    <n v="77.25"/>
    <n v="70.427499999999981"/>
    <n v="0.47690067884410281"/>
  </r>
  <r>
    <n v="3438"/>
    <d v="2026-11-13T00:00:00"/>
    <n v="2026"/>
    <s v="Nov"/>
    <s v="Q4"/>
    <x v="0"/>
    <s v="Spain"/>
    <s v="Online Store"/>
    <s v="Returning"/>
    <s v="Cycling"/>
    <s v="Compact Repair Kit"/>
    <n v="4"/>
    <n v="40.03"/>
    <n v="0.05"/>
    <n v="16.78"/>
    <n v="152.114"/>
    <n v="67.12"/>
    <n v="84.994"/>
    <n v="0.5587519886400989"/>
  </r>
  <r>
    <n v="3573"/>
    <d v="2026-11-13T00:00:00"/>
    <n v="2026"/>
    <s v="Nov"/>
    <s v="Q4"/>
    <x v="0"/>
    <s v="Portugal"/>
    <s v="Online Store"/>
    <s v="Returning"/>
    <s v="Hiking"/>
    <s v="Summit Backpack 45L"/>
    <n v="2"/>
    <n v="152.96"/>
    <n v="0.1"/>
    <n v="79.12"/>
    <n v="275.32800000000003"/>
    <n v="158.24"/>
    <n v="117.08800000000002"/>
    <n v="0.4252673175267318"/>
  </r>
  <r>
    <n v="4257"/>
    <d v="2026-11-13T00:00:00"/>
    <n v="2026"/>
    <s v="Nov"/>
    <s v="Q4"/>
    <x v="3"/>
    <s v="France"/>
    <s v="Retail Partners"/>
    <s v="New"/>
    <s v="Fitness"/>
    <s v="Weighted Vest"/>
    <n v="2"/>
    <n v="124.06"/>
    <n v="0.05"/>
    <n v="69.98"/>
    <n v="235.714"/>
    <n v="139.96"/>
    <n v="95.753999999999991"/>
    <n v="0.40622958330858577"/>
  </r>
  <r>
    <n v="4389"/>
    <d v="2026-11-13T00:00:00"/>
    <n v="2026"/>
    <s v="Nov"/>
    <s v="Q4"/>
    <x v="2"/>
    <s v="Finland"/>
    <s v="Marketplace"/>
    <s v="New"/>
    <s v="Hiking"/>
    <s v="Summit Backpack 45L"/>
    <n v="1"/>
    <n v="151.66"/>
    <n v="0.1"/>
    <n v="80.209999999999994"/>
    <n v="136.494"/>
    <n v="80.209999999999994"/>
    <n v="56.284000000000006"/>
    <n v="0.41235512183685735"/>
  </r>
  <r>
    <n v="4887"/>
    <d v="2026-11-13T00:00:00"/>
    <n v="2026"/>
    <s v="Nov"/>
    <s v="Q4"/>
    <x v="3"/>
    <s v="United Kingdom"/>
    <s v="Online Store"/>
    <s v="New"/>
    <s v="Hiking"/>
    <s v="Trail Boots"/>
    <n v="2"/>
    <n v="142.30000000000001"/>
    <n v="0.15"/>
    <n v="77.760000000000005"/>
    <n v="241.91000000000003"/>
    <n v="155.52000000000001"/>
    <n v="86.390000000000015"/>
    <n v="0.35711628291513375"/>
  </r>
  <r>
    <n v="5007"/>
    <d v="2026-11-13T00:00:00"/>
    <n v="2026"/>
    <s v="Nov"/>
    <s v="Q4"/>
    <x v="1"/>
    <s v="Poland"/>
    <s v="Online Store"/>
    <s v="Business"/>
    <s v="Travel"/>
    <s v="Travel Backpack 35L"/>
    <n v="4"/>
    <n v="161.97"/>
    <n v="0.05"/>
    <n v="87.2"/>
    <n v="615.48599999999999"/>
    <n v="348.8"/>
    <n v="266.68599999999998"/>
    <n v="0.4332933649181297"/>
  </r>
  <r>
    <n v="5111"/>
    <d v="2026-11-13T00:00:00"/>
    <n v="2026"/>
    <s v="Nov"/>
    <s v="Q4"/>
    <x v="1"/>
    <s v="Poland"/>
    <s v="Corporate"/>
    <s v="Business"/>
    <s v="Travel"/>
    <s v="Carry-On Duffel"/>
    <n v="5"/>
    <n v="133.99"/>
    <n v="0.15"/>
    <n v="65.55"/>
    <n v="569.45749999999998"/>
    <n v="327.75"/>
    <n v="241.70749999999998"/>
    <n v="0.42445221987593451"/>
  </r>
  <r>
    <n v="5177"/>
    <d v="2026-11-13T00:00:00"/>
    <n v="2026"/>
    <s v="Nov"/>
    <s v="Q4"/>
    <x v="1"/>
    <s v="Austria"/>
    <s v="Retail Partners"/>
    <s v="Returning"/>
    <s v="Camping"/>
    <s v="Portable Camp Stove"/>
    <n v="2"/>
    <n v="83.18"/>
    <n v="0.1"/>
    <n v="40.479999999999997"/>
    <n v="149.72400000000002"/>
    <n v="80.959999999999994"/>
    <n v="68.764000000000024"/>
    <n v="0.45927172664369115"/>
  </r>
  <r>
    <n v="584"/>
    <d v="2026-11-14T00:00:00"/>
    <n v="2026"/>
    <s v="Nov"/>
    <s v="Q4"/>
    <x v="1"/>
    <s v="Germany"/>
    <s v="Online Store"/>
    <s v="New"/>
    <s v="Hiking"/>
    <s v="Hiking Daypack 20L"/>
    <n v="1"/>
    <n v="91.95"/>
    <n v="0"/>
    <n v="46.64"/>
    <n v="91.95"/>
    <n v="46.64"/>
    <n v="45.31"/>
    <n v="0.49276780859162589"/>
  </r>
  <r>
    <n v="621"/>
    <d v="2026-11-14T00:00:00"/>
    <n v="2026"/>
    <s v="Nov"/>
    <s v="Q4"/>
    <x v="3"/>
    <s v="France"/>
    <s v="Corporate"/>
    <s v="Business"/>
    <s v="Travel"/>
    <s v="Insulated Bottle"/>
    <n v="5"/>
    <n v="35.68"/>
    <n v="0.15"/>
    <n v="13.48"/>
    <n v="151.64000000000001"/>
    <n v="67.400000000000006"/>
    <n v="84.240000000000009"/>
    <n v="0.55552624637298864"/>
  </r>
  <r>
    <n v="623"/>
    <d v="2026-11-14T00:00:00"/>
    <n v="2026"/>
    <s v="Nov"/>
    <s v="Q4"/>
    <x v="2"/>
    <s v="Norway"/>
    <s v="Online Store"/>
    <s v="Returning"/>
    <s v="Camping"/>
    <s v="Alpine Tent 4P"/>
    <n v="3"/>
    <n v="336.58"/>
    <n v="0.15"/>
    <n v="198.99"/>
    <n v="858.279"/>
    <n v="596.97"/>
    <n v="261.30899999999997"/>
    <n v="0.3044569423229509"/>
  </r>
  <r>
    <n v="1431"/>
    <d v="2026-11-14T00:00:00"/>
    <n v="2026"/>
    <s v="Nov"/>
    <s v="Q4"/>
    <x v="2"/>
    <s v="Sweden"/>
    <s v="Online Store"/>
    <s v="New"/>
    <s v="Fitness"/>
    <s v="Recovery Roller"/>
    <n v="2"/>
    <n v="36.979999999999997"/>
    <n v="0.15"/>
    <n v="14.13"/>
    <n v="62.865999999999993"/>
    <n v="28.26"/>
    <n v="34.605999999999995"/>
    <n v="0.55047243342983487"/>
  </r>
  <r>
    <n v="1520"/>
    <d v="2026-11-14T00:00:00"/>
    <n v="2026"/>
    <s v="Nov"/>
    <s v="Q4"/>
    <x v="3"/>
    <s v="France"/>
    <s v="Marketplace"/>
    <s v="New"/>
    <s v="Fitness"/>
    <s v="Recovery Roller"/>
    <n v="2"/>
    <n v="36.15"/>
    <n v="0"/>
    <n v="13.51"/>
    <n v="72.3"/>
    <n v="27.02"/>
    <n v="45.28"/>
    <n v="0.62627939142461964"/>
  </r>
  <r>
    <n v="1791"/>
    <d v="2026-11-14T00:00:00"/>
    <n v="2026"/>
    <s v="Nov"/>
    <s v="Q4"/>
    <x v="2"/>
    <s v="Sweden"/>
    <s v="Online Store"/>
    <s v="Business"/>
    <s v="Fitness"/>
    <s v="Weighted Vest"/>
    <n v="1"/>
    <n v="121.86"/>
    <n v="0.05"/>
    <n v="69.900000000000006"/>
    <n v="115.767"/>
    <n v="69.900000000000006"/>
    <n v="45.86699999999999"/>
    <n v="0.396200989919407"/>
  </r>
  <r>
    <n v="2191"/>
    <d v="2026-11-14T00:00:00"/>
    <n v="2026"/>
    <s v="Nov"/>
    <s v="Q4"/>
    <x v="2"/>
    <s v="Denmark"/>
    <s v="Retail Partners"/>
    <s v="Returning"/>
    <s v="Cycling"/>
    <s v="Trail Bike Light"/>
    <n v="6"/>
    <n v="49.85"/>
    <n v="0.05"/>
    <n v="22.68"/>
    <n v="284.14499999999998"/>
    <n v="136.07999999999998"/>
    <n v="148.065"/>
    <n v="0.52108958454310306"/>
  </r>
  <r>
    <n v="2365"/>
    <d v="2026-11-14T00:00:00"/>
    <n v="2026"/>
    <s v="Nov"/>
    <s v="Q4"/>
    <x v="2"/>
    <s v="Denmark"/>
    <s v="Retail Partners"/>
    <s v="Business"/>
    <s v="Hiking"/>
    <s v="Hiking Daypack 20L"/>
    <n v="2"/>
    <n v="91.95"/>
    <n v="0.05"/>
    <n v="46.45"/>
    <n v="174.70499999999998"/>
    <n v="92.9"/>
    <n v="81.804999999999978"/>
    <n v="0.46824647262528252"/>
  </r>
  <r>
    <n v="2603"/>
    <d v="2026-11-14T00:00:00"/>
    <n v="2026"/>
    <s v="Nov"/>
    <s v="Q4"/>
    <x v="3"/>
    <s v="United Kingdom"/>
    <s v="Marketplace"/>
    <s v="Returning"/>
    <s v="Cycling"/>
    <s v="Trail Bike Light"/>
    <n v="2"/>
    <n v="51.71"/>
    <n v="0.15"/>
    <n v="22.93"/>
    <n v="87.906999999999996"/>
    <n v="45.86"/>
    <n v="42.046999999999997"/>
    <n v="0.47831230732478641"/>
  </r>
  <r>
    <n v="4098"/>
    <d v="2026-11-14T00:00:00"/>
    <n v="2026"/>
    <s v="Nov"/>
    <s v="Q4"/>
    <x v="1"/>
    <s v="Czechia"/>
    <s v="Retail Partners"/>
    <s v="Returning"/>
    <s v="Fitness"/>
    <s v="Resistance Band Set"/>
    <n v="1"/>
    <n v="41.05"/>
    <n v="0.05"/>
    <n v="14.6"/>
    <n v="38.997499999999995"/>
    <n v="14.6"/>
    <n v="24.397499999999994"/>
    <n v="0.62561702673248276"/>
  </r>
  <r>
    <n v="1176"/>
    <d v="2026-11-15T00:00:00"/>
    <n v="2026"/>
    <s v="Nov"/>
    <s v="Q4"/>
    <x v="1"/>
    <s v="Austria"/>
    <s v="Corporate"/>
    <s v="Business"/>
    <s v="Camping"/>
    <s v="Alpine Tent 4P"/>
    <n v="10"/>
    <n v="333.09"/>
    <n v="0.15"/>
    <n v="197.95"/>
    <n v="2831.2649999999994"/>
    <n v="1979.5"/>
    <n v="851.76499999999942"/>
    <n v="0.30084255624252748"/>
  </r>
  <r>
    <n v="1895"/>
    <d v="2026-11-15T00:00:00"/>
    <n v="2026"/>
    <s v="Nov"/>
    <s v="Q4"/>
    <x v="3"/>
    <s v="Belgium"/>
    <s v="Online Store"/>
    <s v="Business"/>
    <s v="Cycling"/>
    <s v="Trail Bike Light"/>
    <n v="3"/>
    <n v="51.79"/>
    <n v="0.2"/>
    <n v="22.23"/>
    <n v="124.29600000000001"/>
    <n v="66.69"/>
    <n v="57.606000000000009"/>
    <n v="0.4634581965630431"/>
  </r>
  <r>
    <n v="3385"/>
    <d v="2026-11-15T00:00:00"/>
    <n v="2026"/>
    <s v="Nov"/>
    <s v="Q4"/>
    <x v="1"/>
    <s v="Switzerland"/>
    <s v="Marketplace"/>
    <s v="New"/>
    <s v="Hiking"/>
    <s v="Trekking Poles"/>
    <n v="1"/>
    <n v="71.040000000000006"/>
    <n v="0.1"/>
    <n v="31.59"/>
    <n v="63.936000000000007"/>
    <n v="31.59"/>
    <n v="32.346000000000004"/>
    <n v="0.50591216216216217"/>
  </r>
  <r>
    <n v="3581"/>
    <d v="2026-11-15T00:00:00"/>
    <n v="2026"/>
    <s v="Nov"/>
    <s v="Q4"/>
    <x v="3"/>
    <s v="Belgium"/>
    <s v="Marketplace"/>
    <s v="Business"/>
    <s v="Hiking"/>
    <s v="Trail Boots"/>
    <n v="2"/>
    <n v="141.21"/>
    <n v="0.1"/>
    <n v="78.31"/>
    <n v="254.17800000000003"/>
    <n v="156.62"/>
    <n v="97.558000000000021"/>
    <n v="0.38381763960688969"/>
  </r>
  <r>
    <n v="4528"/>
    <d v="2026-11-15T00:00:00"/>
    <n v="2026"/>
    <s v="Nov"/>
    <s v="Q4"/>
    <x v="0"/>
    <s v="Italy"/>
    <s v="Marketplace"/>
    <s v="New"/>
    <s v="Hiking"/>
    <s v="Trail Boots"/>
    <n v="2"/>
    <n v="141.63999999999999"/>
    <n v="0.15"/>
    <n v="80.349999999999994"/>
    <n v="240.78799999999998"/>
    <n v="160.69999999999999"/>
    <n v="80.087999999999994"/>
    <n v="0.33260793727262156"/>
  </r>
  <r>
    <n v="4633"/>
    <d v="2026-11-15T00:00:00"/>
    <n v="2026"/>
    <s v="Nov"/>
    <s v="Q4"/>
    <x v="2"/>
    <s v="Finland"/>
    <s v="Online Store"/>
    <s v="Returning"/>
    <s v="Hiking"/>
    <s v="Trekking Poles"/>
    <n v="1"/>
    <n v="71.78"/>
    <n v="0.15"/>
    <n v="32.869999999999997"/>
    <n v="61.012999999999998"/>
    <n v="32.869999999999997"/>
    <n v="28.143000000000001"/>
    <n v="0.46126235392457349"/>
  </r>
  <r>
    <n v="5195"/>
    <d v="2026-11-15T00:00:00"/>
    <n v="2026"/>
    <s v="Nov"/>
    <s v="Q4"/>
    <x v="2"/>
    <s v="Norway"/>
    <s v="Online Store"/>
    <s v="Business"/>
    <s v="Hiking"/>
    <s v="Summit Backpack 45L"/>
    <n v="3"/>
    <n v="153.88999999999999"/>
    <n v="0.1"/>
    <n v="80.36"/>
    <n v="415.50299999999999"/>
    <n v="241.07999999999998"/>
    <n v="174.423"/>
    <n v="0.41978758276113531"/>
  </r>
  <r>
    <n v="2778"/>
    <d v="2026-11-16T00:00:00"/>
    <n v="2026"/>
    <s v="Nov"/>
    <s v="Q4"/>
    <x v="3"/>
    <s v="Belgium"/>
    <s v="Marketplace"/>
    <s v="Returning"/>
    <s v="Hiking"/>
    <s v="Trail Boots"/>
    <n v="1"/>
    <n v="145.4"/>
    <n v="0.1"/>
    <n v="77.66"/>
    <n v="130.86000000000001"/>
    <n v="77.66"/>
    <n v="53.200000000000017"/>
    <n v="0.40654134189209851"/>
  </r>
  <r>
    <n v="341"/>
    <d v="2026-11-17T00:00:00"/>
    <n v="2026"/>
    <s v="Nov"/>
    <s v="Q4"/>
    <x v="3"/>
    <s v="United Kingdom"/>
    <s v="Online Store"/>
    <s v="Returning"/>
    <s v="Travel"/>
    <s v="Carry-On Duffel"/>
    <n v="1"/>
    <n v="132.94999999999999"/>
    <n v="0.05"/>
    <n v="65.36"/>
    <n v="126.30249999999998"/>
    <n v="65.36"/>
    <n v="60.942499999999981"/>
    <n v="0.48251222264009019"/>
  </r>
  <r>
    <n v="374"/>
    <d v="2026-11-17T00:00:00"/>
    <n v="2026"/>
    <s v="Nov"/>
    <s v="Q4"/>
    <x v="3"/>
    <s v="Netherlands"/>
    <s v="Retail Partners"/>
    <s v="Returning"/>
    <s v="Fitness"/>
    <s v="Training Mat"/>
    <n v="1"/>
    <n v="51.34"/>
    <n v="0.15"/>
    <n v="21.37"/>
    <n v="43.639000000000003"/>
    <n v="21.37"/>
    <n v="22.269000000000002"/>
    <n v="0.5103004193496643"/>
  </r>
  <r>
    <n v="598"/>
    <d v="2026-11-17T00:00:00"/>
    <n v="2026"/>
    <s v="Nov"/>
    <s v="Q4"/>
    <x v="0"/>
    <s v="Spain"/>
    <s v="Online Store"/>
    <s v="New"/>
    <s v="Cycling"/>
    <s v="Trail Bike Light"/>
    <n v="1"/>
    <n v="49.98"/>
    <n v="0.1"/>
    <n v="22.25"/>
    <n v="44.981999999999999"/>
    <n v="22.25"/>
    <n v="22.731999999999999"/>
    <n v="0.50535769863500957"/>
  </r>
  <r>
    <n v="690"/>
    <d v="2026-11-17T00:00:00"/>
    <n v="2026"/>
    <s v="Nov"/>
    <s v="Q4"/>
    <x v="3"/>
    <s v="United Kingdom"/>
    <s v="Online Store"/>
    <s v="Returning"/>
    <s v="Travel"/>
    <s v="Travel Backpack 35L"/>
    <n v="2"/>
    <n v="168.08"/>
    <n v="0.1"/>
    <n v="87.63"/>
    <n v="302.54400000000004"/>
    <n v="175.26"/>
    <n v="127.28400000000005"/>
    <n v="0.42071235919403471"/>
  </r>
  <r>
    <n v="1296"/>
    <d v="2026-11-17T00:00:00"/>
    <n v="2026"/>
    <s v="Nov"/>
    <s v="Q4"/>
    <x v="3"/>
    <s v="France"/>
    <s v="Online Store"/>
    <s v="New"/>
    <s v="Camping"/>
    <s v="Trail Tent 2P"/>
    <n v="1"/>
    <n v="191.85"/>
    <n v="0.15"/>
    <n v="104.41"/>
    <n v="163.07249999999999"/>
    <n v="104.41"/>
    <n v="58.662499999999994"/>
    <n v="0.35973263425776875"/>
  </r>
  <r>
    <n v="1585"/>
    <d v="2026-11-17T00:00:00"/>
    <n v="2026"/>
    <s v="Nov"/>
    <s v="Q4"/>
    <x v="1"/>
    <s v="Poland"/>
    <s v="Retail Partners"/>
    <s v="Returning"/>
    <s v="Hiking"/>
    <s v="Hiking Daypack 20L"/>
    <n v="4"/>
    <n v="93.99"/>
    <n v="0.1"/>
    <n v="44.07"/>
    <n v="338.36399999999998"/>
    <n v="176.28"/>
    <n v="162.08399999999997"/>
    <n v="0.47902259105578604"/>
  </r>
  <r>
    <n v="2194"/>
    <d v="2026-11-17T00:00:00"/>
    <n v="2026"/>
    <s v="Nov"/>
    <s v="Q4"/>
    <x v="3"/>
    <s v="France"/>
    <s v="Online Store"/>
    <s v="Returning"/>
    <s v="Travel"/>
    <s v="Insulated Bottle"/>
    <n v="4"/>
    <n v="36.57"/>
    <n v="0.05"/>
    <n v="13.35"/>
    <n v="138.96600000000001"/>
    <n v="53.4"/>
    <n v="85.566000000000003"/>
    <n v="0.61573334484694098"/>
  </r>
  <r>
    <n v="2221"/>
    <d v="2026-11-17T00:00:00"/>
    <n v="2026"/>
    <s v="Nov"/>
    <s v="Q4"/>
    <x v="1"/>
    <s v="Germany"/>
    <s v="Marketplace"/>
    <s v="Returning"/>
    <s v="Cycling"/>
    <s v="Compact Repair Kit"/>
    <n v="1"/>
    <n v="39.81"/>
    <n v="0.05"/>
    <n v="16.25"/>
    <n v="37.819499999999998"/>
    <n v="16.25"/>
    <n v="21.569499999999998"/>
    <n v="0.57032747656632155"/>
  </r>
  <r>
    <n v="3836"/>
    <d v="2026-11-17T00:00:00"/>
    <n v="2026"/>
    <s v="Nov"/>
    <s v="Q4"/>
    <x v="3"/>
    <s v="Belgium"/>
    <s v="Retail Partners"/>
    <s v="Returning"/>
    <s v="Hiking"/>
    <s v="Hiking Daypack 20L"/>
    <n v="1"/>
    <n v="91.43"/>
    <n v="0.1"/>
    <n v="45.06"/>
    <n v="82.287000000000006"/>
    <n v="45.06"/>
    <n v="37.227000000000004"/>
    <n v="0.45240438951474715"/>
  </r>
  <r>
    <n v="4437"/>
    <d v="2026-11-17T00:00:00"/>
    <n v="2026"/>
    <s v="Nov"/>
    <s v="Q4"/>
    <x v="2"/>
    <s v="Sweden"/>
    <s v="Online Store"/>
    <s v="Returning"/>
    <s v="Fitness"/>
    <s v="Weighted Vest"/>
    <n v="1"/>
    <n v="122.64"/>
    <n v="0"/>
    <n v="68.58"/>
    <n v="122.64"/>
    <n v="68.58"/>
    <n v="54.06"/>
    <n v="0.44080234833659493"/>
  </r>
  <r>
    <n v="4735"/>
    <d v="2026-11-17T00:00:00"/>
    <n v="2026"/>
    <s v="Nov"/>
    <s v="Q4"/>
    <x v="1"/>
    <s v="Germany"/>
    <s v="Online Store"/>
    <s v="Business"/>
    <s v="Cycling"/>
    <s v="Commuter Helmet"/>
    <n v="1"/>
    <n v="80.959999999999994"/>
    <n v="0.1"/>
    <n v="43.86"/>
    <n v="72.86399999999999"/>
    <n v="43.86"/>
    <n v="29.003999999999991"/>
    <n v="0.39805665349143604"/>
  </r>
  <r>
    <n v="554"/>
    <d v="2026-11-18T00:00:00"/>
    <n v="2026"/>
    <s v="Nov"/>
    <s v="Q4"/>
    <x v="2"/>
    <s v="Denmark"/>
    <s v="Marketplace"/>
    <s v="Business"/>
    <s v="Fitness"/>
    <s v="Recovery Roller"/>
    <n v="1"/>
    <n v="36.380000000000003"/>
    <n v="0.05"/>
    <n v="14.06"/>
    <n v="34.561"/>
    <n v="14.06"/>
    <n v="20.500999999999998"/>
    <n v="0.59318306761957118"/>
  </r>
  <r>
    <n v="1205"/>
    <d v="2026-11-18T00:00:00"/>
    <n v="2026"/>
    <s v="Nov"/>
    <s v="Q4"/>
    <x v="3"/>
    <s v="France"/>
    <s v="Online Store"/>
    <s v="Returning"/>
    <s v="Cycling"/>
    <s v="Cycling Pack 12L"/>
    <n v="2"/>
    <n v="100.72"/>
    <n v="0.1"/>
    <n v="51.68"/>
    <n v="181.29599999999999"/>
    <n v="103.36"/>
    <n v="77.935999999999993"/>
    <n v="0.42988262289294854"/>
  </r>
  <r>
    <n v="1979"/>
    <d v="2026-11-18T00:00:00"/>
    <n v="2026"/>
    <s v="Nov"/>
    <s v="Q4"/>
    <x v="1"/>
    <s v="Switzerland"/>
    <s v="Retail Partners"/>
    <s v="Returning"/>
    <s v="Camping"/>
    <s v="Compact Sleeping Bag"/>
    <n v="3"/>
    <n v="120.29"/>
    <n v="0"/>
    <n v="62.04"/>
    <n v="360.87"/>
    <n v="186.12"/>
    <n v="174.75"/>
    <n v="0.48424640452240419"/>
  </r>
  <r>
    <n v="2151"/>
    <d v="2026-11-18T00:00:00"/>
    <n v="2026"/>
    <s v="Nov"/>
    <s v="Q4"/>
    <x v="1"/>
    <s v="Czechia"/>
    <s v="Online Store"/>
    <s v="New"/>
    <s v="Camping"/>
    <s v="Compact Sleeping Bag"/>
    <n v="2"/>
    <n v="124.18"/>
    <n v="0.15"/>
    <n v="60.72"/>
    <n v="211.10599999999999"/>
    <n v="121.44"/>
    <n v="89.665999999999997"/>
    <n v="0.42474396748552862"/>
  </r>
  <r>
    <n v="2730"/>
    <d v="2026-11-18T00:00:00"/>
    <n v="2026"/>
    <s v="Nov"/>
    <s v="Q4"/>
    <x v="0"/>
    <s v="Spain"/>
    <s v="Online Store"/>
    <s v="Returning"/>
    <s v="Hiking"/>
    <s v="Summit Backpack 45L"/>
    <n v="3"/>
    <n v="154.07"/>
    <n v="0.05"/>
    <n v="77.73"/>
    <n v="439.09949999999998"/>
    <n v="233.19"/>
    <n v="205.90949999999998"/>
    <n v="0.46893585622393102"/>
  </r>
  <r>
    <n v="2779"/>
    <d v="2026-11-18T00:00:00"/>
    <n v="2026"/>
    <s v="Nov"/>
    <s v="Q4"/>
    <x v="0"/>
    <s v="Italy"/>
    <s v="Corporate"/>
    <s v="Business"/>
    <s v="Fitness"/>
    <s v="Weighted Vest"/>
    <n v="4"/>
    <n v="123.4"/>
    <n v="0.05"/>
    <n v="70.930000000000007"/>
    <n v="468.92"/>
    <n v="283.72000000000003"/>
    <n v="185.2"/>
    <n v="0.3949500980977565"/>
  </r>
  <r>
    <n v="2853"/>
    <d v="2026-11-18T00:00:00"/>
    <n v="2026"/>
    <s v="Nov"/>
    <s v="Q4"/>
    <x v="2"/>
    <s v="Ireland"/>
    <s v="Online Store"/>
    <s v="New"/>
    <s v="Cycling"/>
    <s v="Cycling Pack 12L"/>
    <n v="1"/>
    <n v="104.64"/>
    <n v="0"/>
    <n v="50.79"/>
    <n v="104.64"/>
    <n v="50.79"/>
    <n v="53.85"/>
    <n v="0.51462155963302758"/>
  </r>
  <r>
    <n v="3825"/>
    <d v="2026-11-18T00:00:00"/>
    <n v="2026"/>
    <s v="Nov"/>
    <s v="Q4"/>
    <x v="3"/>
    <s v="United Kingdom"/>
    <s v="Online Store"/>
    <s v="New"/>
    <s v="Travel"/>
    <s v="Packing Cube Set"/>
    <n v="2"/>
    <n v="46.44"/>
    <n v="0.1"/>
    <n v="18.190000000000001"/>
    <n v="83.591999999999999"/>
    <n v="36.380000000000003"/>
    <n v="47.211999999999996"/>
    <n v="0.56479088908029473"/>
  </r>
  <r>
    <n v="4808"/>
    <d v="2026-11-18T00:00:00"/>
    <n v="2026"/>
    <s v="Nov"/>
    <s v="Q4"/>
    <x v="2"/>
    <s v="Norway"/>
    <s v="Online Store"/>
    <s v="New"/>
    <s v="Camping"/>
    <s v="Portable Camp Stove"/>
    <n v="2"/>
    <n v="81.67"/>
    <n v="0.05"/>
    <n v="40.43"/>
    <n v="155.173"/>
    <n v="80.86"/>
    <n v="74.313000000000002"/>
    <n v="0.4789041908063903"/>
  </r>
  <r>
    <n v="5131"/>
    <d v="2026-11-18T00:00:00"/>
    <n v="2026"/>
    <s v="Nov"/>
    <s v="Q4"/>
    <x v="3"/>
    <s v="United Kingdom"/>
    <s v="Retail Partners"/>
    <s v="New"/>
    <s v="Hiking"/>
    <s v="Trekking Poles"/>
    <n v="3"/>
    <n v="70.599999999999994"/>
    <n v="0.05"/>
    <n v="32.68"/>
    <n v="201.20999999999998"/>
    <n v="98.039999999999992"/>
    <n v="103.16999999999999"/>
    <n v="0.5127478753541076"/>
  </r>
  <r>
    <n v="1502"/>
    <d v="2026-11-19T00:00:00"/>
    <n v="2026"/>
    <s v="Nov"/>
    <s v="Q4"/>
    <x v="3"/>
    <s v="Netherlands"/>
    <s v="Marketplace"/>
    <s v="New"/>
    <s v="Fitness"/>
    <s v="Recovery Roller"/>
    <n v="1"/>
    <n v="35.770000000000003"/>
    <n v="0.15"/>
    <n v="13.69"/>
    <n v="30.404500000000002"/>
    <n v="13.69"/>
    <n v="16.714500000000001"/>
    <n v="0.54973770330049831"/>
  </r>
  <r>
    <n v="2470"/>
    <d v="2026-11-19T00:00:00"/>
    <n v="2026"/>
    <s v="Nov"/>
    <s v="Q4"/>
    <x v="1"/>
    <s v="Austria"/>
    <s v="Retail Partners"/>
    <s v="Business"/>
    <s v="Hiking"/>
    <s v="Hiking Daypack 20L"/>
    <n v="1"/>
    <n v="92.13"/>
    <n v="0.15"/>
    <n v="45.85"/>
    <n v="78.31049999999999"/>
    <n v="45.85"/>
    <n v="32.460499999999989"/>
    <n v="0.41451018701195874"/>
  </r>
  <r>
    <n v="3452"/>
    <d v="2026-11-19T00:00:00"/>
    <n v="2026"/>
    <s v="Nov"/>
    <s v="Q4"/>
    <x v="1"/>
    <s v="Germany"/>
    <s v="Online Store"/>
    <s v="Returning"/>
    <s v="Hiking"/>
    <s v="Summit Backpack 45L"/>
    <n v="5"/>
    <n v="151.09"/>
    <n v="0.05"/>
    <n v="79.33"/>
    <n v="717.67750000000001"/>
    <n v="396.65"/>
    <n v="321.02750000000003"/>
    <n v="0.44731442744129507"/>
  </r>
  <r>
    <n v="4207"/>
    <d v="2026-11-19T00:00:00"/>
    <n v="2026"/>
    <s v="Nov"/>
    <s v="Q4"/>
    <x v="1"/>
    <s v="Germany"/>
    <s v="Online Store"/>
    <s v="New"/>
    <s v="Cycling"/>
    <s v="Cycling Pack 12L"/>
    <n v="2"/>
    <n v="103.99"/>
    <n v="0"/>
    <n v="50.36"/>
    <n v="207.98"/>
    <n v="100.72"/>
    <n v="107.25999999999999"/>
    <n v="0.51572266564092695"/>
  </r>
  <r>
    <n v="695"/>
    <d v="2026-11-20T00:00:00"/>
    <n v="2026"/>
    <s v="Nov"/>
    <s v="Q4"/>
    <x v="2"/>
    <s v="Ireland"/>
    <s v="Online Store"/>
    <s v="Returning"/>
    <s v="Travel"/>
    <s v="Insulated Bottle"/>
    <n v="1"/>
    <n v="36.909999999999997"/>
    <n v="0.1"/>
    <n v="13.43"/>
    <n v="33.219000000000001"/>
    <n v="13.43"/>
    <n v="19.789000000000001"/>
    <n v="0.59571329660736327"/>
  </r>
  <r>
    <n v="1127"/>
    <d v="2026-11-20T00:00:00"/>
    <n v="2026"/>
    <s v="Nov"/>
    <s v="Q4"/>
    <x v="0"/>
    <s v="Spain"/>
    <s v="Marketplace"/>
    <s v="New"/>
    <s v="Cycling"/>
    <s v="Commuter Helmet"/>
    <n v="2"/>
    <n v="81.02"/>
    <n v="0"/>
    <n v="43.22"/>
    <n v="162.04"/>
    <n v="86.44"/>
    <n v="75.599999999999994"/>
    <n v="0.46655146877314241"/>
  </r>
  <r>
    <n v="1174"/>
    <d v="2026-11-20T00:00:00"/>
    <n v="2026"/>
    <s v="Nov"/>
    <s v="Q4"/>
    <x v="0"/>
    <s v="Spain"/>
    <s v="Marketplace"/>
    <s v="New"/>
    <s v="Travel"/>
    <s v="Travel Backpack 35L"/>
    <n v="3"/>
    <n v="164.36"/>
    <n v="0.05"/>
    <n v="88.7"/>
    <n v="468.42600000000004"/>
    <n v="266.10000000000002"/>
    <n v="202.32600000000002"/>
    <n v="0.43192734818306416"/>
  </r>
  <r>
    <n v="3968"/>
    <d v="2026-11-20T00:00:00"/>
    <n v="2026"/>
    <s v="Nov"/>
    <s v="Q4"/>
    <x v="1"/>
    <s v="Switzerland"/>
    <s v="Corporate"/>
    <s v="Business"/>
    <s v="Fitness"/>
    <s v="Training Mat"/>
    <n v="5"/>
    <n v="51.36"/>
    <n v="0.1"/>
    <n v="22.45"/>
    <n v="231.12"/>
    <n v="112.25"/>
    <n v="118.87"/>
    <n v="0.51432156455520939"/>
  </r>
  <r>
    <n v="4049"/>
    <d v="2026-11-20T00:00:00"/>
    <n v="2026"/>
    <s v="Nov"/>
    <s v="Q4"/>
    <x v="2"/>
    <s v="Norway"/>
    <s v="Marketplace"/>
    <s v="Returning"/>
    <s v="Travel"/>
    <s v="Insulated Bottle"/>
    <n v="1"/>
    <n v="36.590000000000003"/>
    <n v="0"/>
    <n v="13.73"/>
    <n v="36.590000000000003"/>
    <n v="13.73"/>
    <n v="22.860000000000003"/>
    <n v="0.62476086362394101"/>
  </r>
  <r>
    <n v="3"/>
    <d v="2026-11-21T00:00:00"/>
    <n v="2026"/>
    <s v="Nov"/>
    <s v="Q4"/>
    <x v="3"/>
    <s v="Netherlands"/>
    <s v="Retail Partners"/>
    <s v="Returning"/>
    <s v="Camping"/>
    <s v="Compact Sleeping Bag"/>
    <n v="5"/>
    <n v="122.33"/>
    <n v="0.15"/>
    <n v="58.98"/>
    <n v="519.90249999999992"/>
    <n v="294.89999999999998"/>
    <n v="225.00249999999994"/>
    <n v="0.43277826130861069"/>
  </r>
  <r>
    <n v="1603"/>
    <d v="2026-11-21T00:00:00"/>
    <n v="2026"/>
    <s v="Nov"/>
    <s v="Q4"/>
    <x v="3"/>
    <s v="United Kingdom"/>
    <s v="Online Store"/>
    <s v="Returning"/>
    <s v="Camping"/>
    <s v="Portable Camp Stove"/>
    <n v="1"/>
    <n v="83.49"/>
    <n v="0.05"/>
    <n v="39.659999999999997"/>
    <n v="79.315499999999986"/>
    <n v="39.659999999999997"/>
    <n v="39.655499999999989"/>
    <n v="0.49997163227868446"/>
  </r>
  <r>
    <n v="2073"/>
    <d v="2026-11-21T00:00:00"/>
    <n v="2026"/>
    <s v="Nov"/>
    <s v="Q4"/>
    <x v="1"/>
    <s v="Germany"/>
    <s v="Online Store"/>
    <s v="New"/>
    <s v="Cycling"/>
    <s v="Trail Bike Light"/>
    <n v="2"/>
    <n v="51.48"/>
    <n v="0.1"/>
    <n v="22.51"/>
    <n v="92.664000000000001"/>
    <n v="45.02"/>
    <n v="47.643999999999998"/>
    <n v="0.51415868082534744"/>
  </r>
  <r>
    <n v="2487"/>
    <d v="2026-11-21T00:00:00"/>
    <n v="2026"/>
    <s v="Nov"/>
    <s v="Q4"/>
    <x v="2"/>
    <s v="Sweden"/>
    <s v="Marketplace"/>
    <s v="New"/>
    <s v="Camping"/>
    <s v="Compact Sleeping Bag"/>
    <n v="1"/>
    <n v="123.43"/>
    <n v="0.15"/>
    <n v="60.8"/>
    <n v="104.91550000000001"/>
    <n v="60.8"/>
    <n v="44.115500000000011"/>
    <n v="0.42048601017008935"/>
  </r>
  <r>
    <n v="3407"/>
    <d v="2026-11-21T00:00:00"/>
    <n v="2026"/>
    <s v="Nov"/>
    <s v="Q4"/>
    <x v="3"/>
    <s v="Netherlands"/>
    <s v="Online Store"/>
    <s v="New"/>
    <s v="Travel"/>
    <s v="Travel Backpack 35L"/>
    <n v="1"/>
    <n v="164.85"/>
    <n v="0.1"/>
    <n v="89.4"/>
    <n v="148.36500000000001"/>
    <n v="89.4"/>
    <n v="58.965000000000003"/>
    <n v="0.39743200889697705"/>
  </r>
  <r>
    <n v="4052"/>
    <d v="2026-11-21T00:00:00"/>
    <n v="2026"/>
    <s v="Nov"/>
    <s v="Q4"/>
    <x v="0"/>
    <s v="Spain"/>
    <s v="Online Store"/>
    <s v="New"/>
    <s v="Travel"/>
    <s v="Packing Cube Set"/>
    <n v="1"/>
    <n v="46.82"/>
    <n v="0.2"/>
    <n v="18.27"/>
    <n v="37.456000000000003"/>
    <n v="18.27"/>
    <n v="19.186000000000003"/>
    <n v="0.51222768047842804"/>
  </r>
  <r>
    <n v="119"/>
    <d v="2026-11-22T00:00:00"/>
    <n v="2026"/>
    <s v="Nov"/>
    <s v="Q4"/>
    <x v="0"/>
    <s v="Portugal"/>
    <s v="Online Store"/>
    <s v="New"/>
    <s v="Fitness"/>
    <s v="Resistance Band Set"/>
    <n v="1"/>
    <n v="41.16"/>
    <n v="0.1"/>
    <n v="14.82"/>
    <n v="37.043999999999997"/>
    <n v="14.82"/>
    <n v="22.223999999999997"/>
    <n v="0.59993521218011014"/>
  </r>
  <r>
    <n v="298"/>
    <d v="2026-11-22T00:00:00"/>
    <n v="2026"/>
    <s v="Nov"/>
    <s v="Q4"/>
    <x v="1"/>
    <s v="Germany"/>
    <s v="Marketplace"/>
    <s v="New"/>
    <s v="Camping"/>
    <s v="Trail Tent 2P"/>
    <n v="1"/>
    <n v="196.08"/>
    <n v="0.1"/>
    <n v="104.19"/>
    <n v="176.47200000000001"/>
    <n v="104.19"/>
    <n v="72.282000000000011"/>
    <n v="0.40959472324221408"/>
  </r>
  <r>
    <n v="419"/>
    <d v="2026-11-22T00:00:00"/>
    <n v="2026"/>
    <s v="Nov"/>
    <s v="Q4"/>
    <x v="3"/>
    <s v="United Kingdom"/>
    <s v="Retail Partners"/>
    <s v="New"/>
    <s v="Camping"/>
    <s v="Trail Tent 2P"/>
    <n v="1"/>
    <n v="192.62"/>
    <n v="0.1"/>
    <n v="105.97"/>
    <n v="173.358"/>
    <n v="105.97"/>
    <n v="67.388000000000005"/>
    <n v="0.38872160500236508"/>
  </r>
  <r>
    <n v="1181"/>
    <d v="2026-11-22T00:00:00"/>
    <n v="2026"/>
    <s v="Nov"/>
    <s v="Q4"/>
    <x v="1"/>
    <s v="Germany"/>
    <s v="Marketplace"/>
    <s v="New"/>
    <s v="Cycling"/>
    <s v="Cycling Pack 12L"/>
    <n v="2"/>
    <n v="102.87"/>
    <n v="0.05"/>
    <n v="51.69"/>
    <n v="195.453"/>
    <n v="103.38"/>
    <n v="92.073000000000008"/>
    <n v="0.4710748875688785"/>
  </r>
  <r>
    <n v="1924"/>
    <d v="2026-11-22T00:00:00"/>
    <n v="2026"/>
    <s v="Nov"/>
    <s v="Q4"/>
    <x v="0"/>
    <s v="Italy"/>
    <s v="Online Store"/>
    <s v="New"/>
    <s v="Cycling"/>
    <s v="Trail Bike Light"/>
    <n v="3"/>
    <n v="50.99"/>
    <n v="0.2"/>
    <n v="22.53"/>
    <n v="122.376"/>
    <n v="67.59"/>
    <n v="54.786000000000001"/>
    <n v="0.44768582074916652"/>
  </r>
  <r>
    <n v="3829"/>
    <d v="2026-11-22T00:00:00"/>
    <n v="2026"/>
    <s v="Nov"/>
    <s v="Q4"/>
    <x v="1"/>
    <s v="Germany"/>
    <s v="Retail Partners"/>
    <s v="New"/>
    <s v="Cycling"/>
    <s v="Compact Repair Kit"/>
    <n v="1"/>
    <n v="39.94"/>
    <n v="0.1"/>
    <n v="16.89"/>
    <n v="35.945999999999998"/>
    <n v="16.89"/>
    <n v="19.055999999999997"/>
    <n v="0.53012852612251704"/>
  </r>
  <r>
    <n v="5065"/>
    <d v="2026-11-22T00:00:00"/>
    <n v="2026"/>
    <s v="Nov"/>
    <s v="Q4"/>
    <x v="3"/>
    <s v="United Kingdom"/>
    <s v="Online Store"/>
    <s v="New"/>
    <s v="Travel"/>
    <s v="Travel Backpack 35L"/>
    <n v="2"/>
    <n v="166.15"/>
    <n v="0"/>
    <n v="86.42"/>
    <n v="332.3"/>
    <n v="172.84"/>
    <n v="159.46"/>
    <n v="0.47986758952753539"/>
  </r>
  <r>
    <n v="5146"/>
    <d v="2026-11-22T00:00:00"/>
    <n v="2026"/>
    <s v="Nov"/>
    <s v="Q4"/>
    <x v="1"/>
    <s v="Austria"/>
    <s v="Online Store"/>
    <s v="New"/>
    <s v="Fitness"/>
    <s v="Recovery Roller"/>
    <n v="1"/>
    <n v="35.79"/>
    <n v="0.1"/>
    <n v="14.17"/>
    <n v="32.210999999999999"/>
    <n v="14.17"/>
    <n v="18.040999999999997"/>
    <n v="0.56008816863804278"/>
  </r>
  <r>
    <n v="320"/>
    <d v="2026-11-23T00:00:00"/>
    <n v="2026"/>
    <s v="Nov"/>
    <s v="Q4"/>
    <x v="2"/>
    <s v="Sweden"/>
    <s v="Online Store"/>
    <s v="New"/>
    <s v="Camping"/>
    <s v="Trail Tent 2P"/>
    <n v="5"/>
    <n v="196.53"/>
    <n v="0.15"/>
    <n v="105.01"/>
    <n v="835.25249999999994"/>
    <n v="525.05000000000007"/>
    <n v="310.20249999999987"/>
    <n v="0.37138769414039452"/>
  </r>
  <r>
    <n v="1250"/>
    <d v="2026-11-23T00:00:00"/>
    <n v="2026"/>
    <s v="Nov"/>
    <s v="Q4"/>
    <x v="1"/>
    <s v="Germany"/>
    <s v="Online Store"/>
    <s v="New"/>
    <s v="Travel"/>
    <s v="Insulated Bottle"/>
    <n v="6"/>
    <n v="36.35"/>
    <n v="0"/>
    <n v="13.24"/>
    <n v="218.10000000000002"/>
    <n v="79.44"/>
    <n v="138.66000000000003"/>
    <n v="0.63576341127922975"/>
  </r>
  <r>
    <n v="2584"/>
    <d v="2026-11-23T00:00:00"/>
    <n v="2026"/>
    <s v="Nov"/>
    <s v="Q4"/>
    <x v="1"/>
    <s v="Austria"/>
    <s v="Corporate"/>
    <s v="Returning"/>
    <s v="Camping"/>
    <s v="Trail Tent 2P"/>
    <n v="15"/>
    <n v="192.23"/>
    <n v="0.15"/>
    <n v="106.34"/>
    <n v="2450.9324999999999"/>
    <n v="1595.1000000000001"/>
    <n v="855.83249999999975"/>
    <n v="0.34918648310387979"/>
  </r>
  <r>
    <n v="2717"/>
    <d v="2026-11-23T00:00:00"/>
    <n v="2026"/>
    <s v="Nov"/>
    <s v="Q4"/>
    <x v="1"/>
    <s v="Germany"/>
    <s v="Online Store"/>
    <s v="New"/>
    <s v="Travel"/>
    <s v="Travel Backpack 35L"/>
    <n v="2"/>
    <n v="167.9"/>
    <n v="0.15"/>
    <n v="89.55"/>
    <n v="285.43"/>
    <n v="179.1"/>
    <n v="106.33000000000001"/>
    <n v="0.37252566303471957"/>
  </r>
  <r>
    <n v="2737"/>
    <d v="2026-11-23T00:00:00"/>
    <n v="2026"/>
    <s v="Nov"/>
    <s v="Q4"/>
    <x v="1"/>
    <s v="Austria"/>
    <s v="Online Store"/>
    <s v="Business"/>
    <s v="Camping"/>
    <s v="Portable Camp Stove"/>
    <n v="2"/>
    <n v="80.709999999999994"/>
    <n v="0.1"/>
    <n v="39.33"/>
    <n v="145.27799999999999"/>
    <n v="78.66"/>
    <n v="66.617999999999995"/>
    <n v="0.45855532152149669"/>
  </r>
  <r>
    <n v="3021"/>
    <d v="2026-11-23T00:00:00"/>
    <n v="2026"/>
    <s v="Nov"/>
    <s v="Q4"/>
    <x v="0"/>
    <s v="Italy"/>
    <s v="Online Store"/>
    <s v="Business"/>
    <s v="Hiking"/>
    <s v="Trekking Poles"/>
    <n v="1"/>
    <n v="71.66"/>
    <n v="0.2"/>
    <n v="31.83"/>
    <n v="57.328000000000003"/>
    <n v="31.83"/>
    <n v="25.498000000000005"/>
    <n v="0.44477393245883345"/>
  </r>
  <r>
    <n v="5199"/>
    <d v="2026-11-23T00:00:00"/>
    <n v="2026"/>
    <s v="Nov"/>
    <s v="Q4"/>
    <x v="2"/>
    <s v="Ireland"/>
    <s v="Online Store"/>
    <s v="Returning"/>
    <s v="Camping"/>
    <s v="Compact Sleeping Bag"/>
    <n v="5"/>
    <n v="125.23"/>
    <n v="0.05"/>
    <n v="59.84"/>
    <n v="594.84249999999997"/>
    <n v="299.20000000000005"/>
    <n v="295.64249999999993"/>
    <n v="0.49700971265503041"/>
  </r>
  <r>
    <n v="1202"/>
    <d v="2026-11-24T00:00:00"/>
    <n v="2026"/>
    <s v="Nov"/>
    <s v="Q4"/>
    <x v="0"/>
    <s v="Italy"/>
    <s v="Marketplace"/>
    <s v="Returning"/>
    <s v="Hiking"/>
    <s v="Hiking Daypack 20L"/>
    <n v="2"/>
    <n v="91.33"/>
    <n v="0.15"/>
    <n v="45.45"/>
    <n v="155.261"/>
    <n v="90.9"/>
    <n v="64.36099999999999"/>
    <n v="0.41453423589954974"/>
  </r>
  <r>
    <n v="1365"/>
    <d v="2026-11-24T00:00:00"/>
    <n v="2026"/>
    <s v="Nov"/>
    <s v="Q4"/>
    <x v="0"/>
    <s v="Spain"/>
    <s v="Marketplace"/>
    <s v="New"/>
    <s v="Hiking"/>
    <s v="Summit Backpack 45L"/>
    <n v="4"/>
    <n v="155.91"/>
    <n v="0"/>
    <n v="79.91"/>
    <n v="623.64"/>
    <n v="319.64"/>
    <n v="304"/>
    <n v="0.48746071451478418"/>
  </r>
  <r>
    <n v="2575"/>
    <d v="2026-11-24T00:00:00"/>
    <n v="2026"/>
    <s v="Nov"/>
    <s v="Q4"/>
    <x v="2"/>
    <s v="Finland"/>
    <s v="Retail Partners"/>
    <s v="Returning"/>
    <s v="Fitness"/>
    <s v="Resistance Band Set"/>
    <n v="1"/>
    <n v="39.42"/>
    <n v="0"/>
    <n v="14.63"/>
    <n v="39.42"/>
    <n v="14.63"/>
    <n v="24.79"/>
    <n v="0.62886859462201927"/>
  </r>
  <r>
    <n v="2673"/>
    <d v="2026-11-24T00:00:00"/>
    <n v="2026"/>
    <s v="Nov"/>
    <s v="Q4"/>
    <x v="2"/>
    <s v="Sweden"/>
    <s v="Online Store"/>
    <s v="Returning"/>
    <s v="Cycling"/>
    <s v="Trail Bike Light"/>
    <n v="2"/>
    <n v="51.56"/>
    <n v="0.05"/>
    <n v="22.7"/>
    <n v="97.963999999999999"/>
    <n v="45.4"/>
    <n v="52.564"/>
    <n v="0.5365644522477645"/>
  </r>
  <r>
    <n v="4145"/>
    <d v="2026-11-24T00:00:00"/>
    <n v="2026"/>
    <s v="Nov"/>
    <s v="Q4"/>
    <x v="0"/>
    <s v="Spain"/>
    <s v="Online Store"/>
    <s v="Returning"/>
    <s v="Camping"/>
    <s v="Compact Sleeping Bag"/>
    <n v="1"/>
    <n v="120.49"/>
    <n v="0.15"/>
    <n v="61.22"/>
    <n v="102.4165"/>
    <n v="61.22"/>
    <n v="41.1965"/>
    <n v="0.40224475548373556"/>
  </r>
  <r>
    <n v="4610"/>
    <d v="2026-11-24T00:00:00"/>
    <n v="2026"/>
    <s v="Nov"/>
    <s v="Q4"/>
    <x v="2"/>
    <s v="Norway"/>
    <s v="Retail Partners"/>
    <s v="Returning"/>
    <s v="Hiking"/>
    <s v="Summit Backpack 45L"/>
    <n v="2"/>
    <n v="153.96"/>
    <n v="0"/>
    <n v="79.33"/>
    <n v="307.92"/>
    <n v="158.66"/>
    <n v="149.26000000000002"/>
    <n v="0.48473629514159527"/>
  </r>
  <r>
    <n v="4721"/>
    <d v="2026-11-24T00:00:00"/>
    <n v="2026"/>
    <s v="Nov"/>
    <s v="Q4"/>
    <x v="2"/>
    <s v="Norway"/>
    <s v="Retail Partners"/>
    <s v="New"/>
    <s v="Cycling"/>
    <s v="Compact Repair Kit"/>
    <n v="1"/>
    <n v="39.85"/>
    <n v="0"/>
    <n v="16.3"/>
    <n v="39.85"/>
    <n v="16.3"/>
    <n v="23.55"/>
    <n v="0.59096612296110418"/>
  </r>
  <r>
    <n v="324"/>
    <d v="2026-11-25T00:00:00"/>
    <n v="2026"/>
    <s v="Nov"/>
    <s v="Q4"/>
    <x v="3"/>
    <s v="France"/>
    <s v="Marketplace"/>
    <s v="Returning"/>
    <s v="Cycling"/>
    <s v="Cycling Pack 12L"/>
    <n v="2"/>
    <n v="103.88"/>
    <n v="0.15"/>
    <n v="49.26"/>
    <n v="176.59599999999998"/>
    <n v="98.52"/>
    <n v="78.075999999999979"/>
    <n v="0.44211646922920106"/>
  </r>
  <r>
    <n v="559"/>
    <d v="2026-11-25T00:00:00"/>
    <n v="2026"/>
    <s v="Nov"/>
    <s v="Q4"/>
    <x v="3"/>
    <s v="Netherlands"/>
    <s v="Online Store"/>
    <s v="Returning"/>
    <s v="Travel"/>
    <s v="Carry-On Duffel"/>
    <n v="2"/>
    <n v="134.19"/>
    <n v="0.1"/>
    <n v="65.39"/>
    <n v="241.542"/>
    <n v="130.78"/>
    <n v="110.762"/>
    <n v="0.45856207202060095"/>
  </r>
  <r>
    <n v="1108"/>
    <d v="2026-11-25T00:00:00"/>
    <n v="2026"/>
    <s v="Nov"/>
    <s v="Q4"/>
    <x v="1"/>
    <s v="Czechia"/>
    <s v="Marketplace"/>
    <s v="New"/>
    <s v="Travel"/>
    <s v="Insulated Bottle"/>
    <n v="1"/>
    <n v="37.06"/>
    <n v="0.1"/>
    <n v="13.18"/>
    <n v="33.354000000000006"/>
    <n v="13.18"/>
    <n v="20.174000000000007"/>
    <n v="0.6048449961024166"/>
  </r>
  <r>
    <n v="1344"/>
    <d v="2026-11-25T00:00:00"/>
    <n v="2026"/>
    <s v="Nov"/>
    <s v="Q4"/>
    <x v="2"/>
    <s v="Finland"/>
    <s v="Online Store"/>
    <s v="New"/>
    <s v="Travel"/>
    <s v="Carry-On Duffel"/>
    <n v="4"/>
    <n v="135.21"/>
    <n v="0.05"/>
    <n v="68.64"/>
    <n v="513.798"/>
    <n v="274.56"/>
    <n v="239.238"/>
    <n v="0.46562656919645462"/>
  </r>
  <r>
    <n v="1922"/>
    <d v="2026-11-25T00:00:00"/>
    <n v="2026"/>
    <s v="Nov"/>
    <s v="Q4"/>
    <x v="0"/>
    <s v="Portugal"/>
    <s v="Marketplace"/>
    <s v="Returning"/>
    <s v="Hiking"/>
    <s v="Trail Boots"/>
    <n v="2"/>
    <n v="145.77000000000001"/>
    <n v="0.1"/>
    <n v="78.14"/>
    <n v="262.38600000000002"/>
    <n v="156.28"/>
    <n v="106.10600000000002"/>
    <n v="0.40438895367893107"/>
  </r>
  <r>
    <n v="2343"/>
    <d v="2026-11-25T00:00:00"/>
    <n v="2026"/>
    <s v="Nov"/>
    <s v="Q4"/>
    <x v="0"/>
    <s v="Italy"/>
    <s v="Retail Partners"/>
    <s v="New"/>
    <s v="Camping"/>
    <s v="Compact Sleeping Bag"/>
    <n v="1"/>
    <n v="121.53"/>
    <n v="0.15"/>
    <n v="62.14"/>
    <n v="103.3005"/>
    <n v="62.14"/>
    <n v="41.160499999999999"/>
    <n v="0.39845402490791426"/>
  </r>
  <r>
    <n v="2466"/>
    <d v="2026-11-25T00:00:00"/>
    <n v="2026"/>
    <s v="Nov"/>
    <s v="Q4"/>
    <x v="2"/>
    <s v="Sweden"/>
    <s v="Online Store"/>
    <s v="Business"/>
    <s v="Cycling"/>
    <s v="Compact Repair Kit"/>
    <n v="2"/>
    <n v="40.51"/>
    <n v="0.05"/>
    <n v="16.45"/>
    <n v="76.968999999999994"/>
    <n v="32.9"/>
    <n v="44.068999999999996"/>
    <n v="0.5725551845548208"/>
  </r>
  <r>
    <n v="2647"/>
    <d v="2026-11-25T00:00:00"/>
    <n v="2026"/>
    <s v="Nov"/>
    <s v="Q4"/>
    <x v="2"/>
    <s v="Denmark"/>
    <s v="Online Store"/>
    <s v="New"/>
    <s v="Hiking"/>
    <s v="Trekking Poles"/>
    <n v="1"/>
    <n v="70.099999999999994"/>
    <n v="0.15"/>
    <n v="32.28"/>
    <n v="59.584999999999994"/>
    <n v="32.28"/>
    <n v="27.304999999999993"/>
    <n v="0.45825291600234952"/>
  </r>
  <r>
    <n v="2958"/>
    <d v="2026-11-25T00:00:00"/>
    <n v="2026"/>
    <s v="Nov"/>
    <s v="Q4"/>
    <x v="1"/>
    <s v="Germany"/>
    <s v="Marketplace"/>
    <s v="New"/>
    <s v="Hiking"/>
    <s v="Trail Boots"/>
    <n v="1"/>
    <n v="144.25"/>
    <n v="0.1"/>
    <n v="79.55"/>
    <n v="129.82500000000002"/>
    <n v="79.55"/>
    <n v="50.27500000000002"/>
    <n v="0.38725207009435791"/>
  </r>
  <r>
    <n v="3527"/>
    <d v="2026-11-25T00:00:00"/>
    <n v="2026"/>
    <s v="Nov"/>
    <s v="Q4"/>
    <x v="1"/>
    <s v="Austria"/>
    <s v="Marketplace"/>
    <s v="Returning"/>
    <s v="Hiking"/>
    <s v="Trail Boots"/>
    <n v="4"/>
    <n v="146.19"/>
    <n v="0.1"/>
    <n v="79.569999999999993"/>
    <n v="526.28399999999999"/>
    <n v="318.27999999999997"/>
    <n v="208.00400000000002"/>
    <n v="0.39523147198090769"/>
  </r>
  <r>
    <n v="3729"/>
    <d v="2026-11-25T00:00:00"/>
    <n v="2026"/>
    <s v="Nov"/>
    <s v="Q4"/>
    <x v="0"/>
    <s v="Portugal"/>
    <s v="Online Store"/>
    <s v="New"/>
    <s v="Camping"/>
    <s v="Portable Camp Stove"/>
    <n v="1"/>
    <n v="81.89"/>
    <n v="0.05"/>
    <n v="38.33"/>
    <n v="77.79549999999999"/>
    <n v="38.33"/>
    <n v="39.465499999999992"/>
    <n v="0.50729797996028048"/>
  </r>
  <r>
    <n v="4961"/>
    <d v="2026-11-25T00:00:00"/>
    <n v="2026"/>
    <s v="Nov"/>
    <s v="Q4"/>
    <x v="2"/>
    <s v="Sweden"/>
    <s v="Retail Partners"/>
    <s v="New"/>
    <s v="Camping"/>
    <s v="Trail Tent 2P"/>
    <n v="2"/>
    <n v="194.78"/>
    <n v="0.15"/>
    <n v="102.51"/>
    <n v="331.12599999999998"/>
    <n v="205.02"/>
    <n v="126.10599999999997"/>
    <n v="0.38083992196324051"/>
  </r>
  <r>
    <n v="5034"/>
    <d v="2026-11-25T00:00:00"/>
    <n v="2026"/>
    <s v="Nov"/>
    <s v="Q4"/>
    <x v="1"/>
    <s v="Poland"/>
    <s v="Online Store"/>
    <s v="Returning"/>
    <s v="Hiking"/>
    <s v="Trail Boots"/>
    <n v="1"/>
    <n v="141.63"/>
    <n v="0.05"/>
    <n v="77.17"/>
    <n v="134.54849999999999"/>
    <n v="77.17"/>
    <n v="57.378499999999988"/>
    <n v="0.42645217152179321"/>
  </r>
  <r>
    <n v="343"/>
    <d v="2026-11-26T00:00:00"/>
    <n v="2026"/>
    <s v="Nov"/>
    <s v="Q4"/>
    <x v="2"/>
    <s v="Norway"/>
    <s v="Online Store"/>
    <s v="Returning"/>
    <s v="Cycling"/>
    <s v="Compact Repair Kit"/>
    <n v="1"/>
    <n v="40.86"/>
    <n v="0.05"/>
    <n v="17.14"/>
    <n v="38.817"/>
    <n v="17.14"/>
    <n v="21.677"/>
    <n v="0.55844088930107938"/>
  </r>
  <r>
    <n v="405"/>
    <d v="2026-11-26T00:00:00"/>
    <n v="2026"/>
    <s v="Nov"/>
    <s v="Q4"/>
    <x v="3"/>
    <s v="United Kingdom"/>
    <s v="Online Store"/>
    <s v="New"/>
    <s v="Hiking"/>
    <s v="Trail Boots"/>
    <n v="1"/>
    <n v="141.61000000000001"/>
    <n v="0.05"/>
    <n v="77.7"/>
    <n v="134.52950000000001"/>
    <n v="77.7"/>
    <n v="56.82950000000001"/>
    <n v="0.42243151130421214"/>
  </r>
  <r>
    <n v="485"/>
    <d v="2026-11-26T00:00:00"/>
    <n v="2026"/>
    <s v="Nov"/>
    <s v="Q4"/>
    <x v="3"/>
    <s v="Netherlands"/>
    <s v="Online Store"/>
    <s v="New"/>
    <s v="Camping"/>
    <s v="Compact Sleeping Bag"/>
    <n v="2"/>
    <n v="122.15"/>
    <n v="0.1"/>
    <n v="61.15"/>
    <n v="219.87"/>
    <n v="122.3"/>
    <n v="97.570000000000007"/>
    <n v="0.44376222313185065"/>
  </r>
  <r>
    <n v="807"/>
    <d v="2026-11-26T00:00:00"/>
    <n v="2026"/>
    <s v="Nov"/>
    <s v="Q4"/>
    <x v="2"/>
    <s v="Denmark"/>
    <s v="Retail Partners"/>
    <s v="Returning"/>
    <s v="Travel"/>
    <s v="Carry-On Duffel"/>
    <n v="5"/>
    <n v="130.24"/>
    <n v="0.1"/>
    <n v="66.75"/>
    <n v="586.08000000000004"/>
    <n v="333.75"/>
    <n v="252.33000000000004"/>
    <n v="0.43053849303849306"/>
  </r>
  <r>
    <n v="1666"/>
    <d v="2026-11-26T00:00:00"/>
    <n v="2026"/>
    <s v="Nov"/>
    <s v="Q4"/>
    <x v="0"/>
    <s v="Italy"/>
    <s v="Corporate"/>
    <s v="Returning"/>
    <s v="Cycling"/>
    <s v="Trail Bike Light"/>
    <n v="3"/>
    <n v="50.18"/>
    <n v="0.1"/>
    <n v="23.12"/>
    <n v="135.48599999999999"/>
    <n v="69.36"/>
    <n v="66.125999999999991"/>
    <n v="0.4880651875470528"/>
  </r>
  <r>
    <n v="3442"/>
    <d v="2026-11-26T00:00:00"/>
    <n v="2026"/>
    <s v="Nov"/>
    <s v="Q4"/>
    <x v="0"/>
    <s v="Portugal"/>
    <s v="Retail Partners"/>
    <s v="New"/>
    <s v="Fitness"/>
    <s v="Training Mat"/>
    <n v="2"/>
    <n v="50.93"/>
    <n v="0.15"/>
    <n v="22.35"/>
    <n v="86.581000000000003"/>
    <n v="44.7"/>
    <n v="41.881"/>
    <n v="0.48372044674928677"/>
  </r>
  <r>
    <n v="4177"/>
    <d v="2026-11-26T00:00:00"/>
    <n v="2026"/>
    <s v="Nov"/>
    <s v="Q4"/>
    <x v="2"/>
    <s v="Finland"/>
    <s v="Online Store"/>
    <s v="Business"/>
    <s v="Cycling"/>
    <s v="Trail Bike Light"/>
    <n v="1"/>
    <n v="49.6"/>
    <n v="0"/>
    <n v="22.62"/>
    <n v="49.6"/>
    <n v="22.62"/>
    <n v="26.98"/>
    <n v="0.5439516129032258"/>
  </r>
  <r>
    <n v="4659"/>
    <d v="2026-11-26T00:00:00"/>
    <n v="2026"/>
    <s v="Nov"/>
    <s v="Q4"/>
    <x v="1"/>
    <s v="Switzerland"/>
    <s v="Corporate"/>
    <s v="Business"/>
    <s v="Camping"/>
    <s v="Portable Camp Stove"/>
    <n v="3"/>
    <n v="83.3"/>
    <n v="0.15"/>
    <n v="38.74"/>
    <n v="212.41499999999996"/>
    <n v="116.22"/>
    <n v="96.194999999999965"/>
    <n v="0.45286349834051259"/>
  </r>
  <r>
    <n v="4667"/>
    <d v="2026-11-26T00:00:00"/>
    <n v="2026"/>
    <s v="Nov"/>
    <s v="Q4"/>
    <x v="1"/>
    <s v="Poland"/>
    <s v="Marketplace"/>
    <s v="Business"/>
    <s v="Travel"/>
    <s v="Insulated Bottle"/>
    <n v="1"/>
    <n v="35.89"/>
    <n v="0.05"/>
    <n v="13.53"/>
    <n v="34.095500000000001"/>
    <n v="13.53"/>
    <n v="20.5655"/>
    <n v="0.60317343931017287"/>
  </r>
  <r>
    <n v="197"/>
    <d v="2026-11-27T00:00:00"/>
    <n v="2026"/>
    <s v="Nov"/>
    <s v="Q4"/>
    <x v="3"/>
    <s v="Belgium"/>
    <s v="Retail Partners"/>
    <s v="New"/>
    <s v="Camping"/>
    <s v="Trail Tent 2P"/>
    <n v="1"/>
    <n v="195.32"/>
    <n v="0"/>
    <n v="103.21"/>
    <n v="195.32"/>
    <n v="103.21"/>
    <n v="92.11"/>
    <n v="0.47158509113250052"/>
  </r>
  <r>
    <n v="361"/>
    <d v="2026-11-27T00:00:00"/>
    <n v="2026"/>
    <s v="Nov"/>
    <s v="Q4"/>
    <x v="1"/>
    <s v="Austria"/>
    <s v="Online Store"/>
    <s v="Returning"/>
    <s v="Travel"/>
    <s v="Insulated Bottle"/>
    <n v="1"/>
    <n v="36.36"/>
    <n v="0.05"/>
    <n v="13.33"/>
    <n v="34.541999999999994"/>
    <n v="13.33"/>
    <n v="21.211999999999996"/>
    <n v="0.61409298824619307"/>
  </r>
  <r>
    <n v="841"/>
    <d v="2026-11-27T00:00:00"/>
    <n v="2026"/>
    <s v="Nov"/>
    <s v="Q4"/>
    <x v="1"/>
    <s v="Germany"/>
    <s v="Online Store"/>
    <s v="Returning"/>
    <s v="Travel"/>
    <s v="Insulated Bottle"/>
    <n v="2"/>
    <n v="35.85"/>
    <n v="0.05"/>
    <n v="13.69"/>
    <n v="68.114999999999995"/>
    <n v="27.38"/>
    <n v="40.734999999999999"/>
    <n v="0.59803273875064233"/>
  </r>
  <r>
    <n v="903"/>
    <d v="2026-11-27T00:00:00"/>
    <n v="2026"/>
    <s v="Nov"/>
    <s v="Q4"/>
    <x v="3"/>
    <s v="United Kingdom"/>
    <s v="Online Store"/>
    <s v="New"/>
    <s v="Travel"/>
    <s v="Packing Cube Set"/>
    <n v="4"/>
    <n v="46.73"/>
    <n v="0"/>
    <n v="17.989999999999998"/>
    <n v="186.92"/>
    <n v="71.959999999999994"/>
    <n v="114.96"/>
    <n v="0.61502246950567085"/>
  </r>
  <r>
    <n v="1278"/>
    <d v="2026-11-27T00:00:00"/>
    <n v="2026"/>
    <s v="Nov"/>
    <s v="Q4"/>
    <x v="3"/>
    <s v="France"/>
    <s v="Retail Partners"/>
    <s v="Returning"/>
    <s v="Hiking"/>
    <s v="Trail Boots"/>
    <n v="3"/>
    <n v="143.72"/>
    <n v="0.15"/>
    <n v="78.56"/>
    <n v="366.48599999999999"/>
    <n v="235.68"/>
    <n v="130.80599999999998"/>
    <n v="0.35691950033561987"/>
  </r>
  <r>
    <n v="2091"/>
    <d v="2026-11-27T00:00:00"/>
    <n v="2026"/>
    <s v="Nov"/>
    <s v="Q4"/>
    <x v="1"/>
    <s v="Germany"/>
    <s v="Marketplace"/>
    <s v="New"/>
    <s v="Fitness"/>
    <s v="Recovery Roller"/>
    <n v="1"/>
    <n v="35.590000000000003"/>
    <n v="0"/>
    <n v="13.57"/>
    <n v="35.590000000000003"/>
    <n v="13.57"/>
    <n v="22.020000000000003"/>
    <n v="0.61871312166338865"/>
  </r>
  <r>
    <n v="3070"/>
    <d v="2026-11-27T00:00:00"/>
    <n v="2026"/>
    <s v="Nov"/>
    <s v="Q4"/>
    <x v="3"/>
    <s v="France"/>
    <s v="Marketplace"/>
    <s v="Returning"/>
    <s v="Hiking"/>
    <s v="Trekking Poles"/>
    <n v="4"/>
    <n v="71.11"/>
    <n v="0.05"/>
    <n v="32.25"/>
    <n v="270.21799999999996"/>
    <n v="129"/>
    <n v="141.21799999999996"/>
    <n v="0.52260767232382732"/>
  </r>
  <r>
    <n v="4007"/>
    <d v="2026-11-27T00:00:00"/>
    <n v="2026"/>
    <s v="Nov"/>
    <s v="Q4"/>
    <x v="0"/>
    <s v="Portugal"/>
    <s v="Marketplace"/>
    <s v="Business"/>
    <s v="Cycling"/>
    <s v="Trail Bike Light"/>
    <n v="5"/>
    <n v="51.04"/>
    <n v="0"/>
    <n v="22.69"/>
    <n v="255.2"/>
    <n v="113.45"/>
    <n v="141.75"/>
    <n v="0.55544670846394983"/>
  </r>
  <r>
    <n v="4488"/>
    <d v="2026-11-27T00:00:00"/>
    <n v="2026"/>
    <s v="Nov"/>
    <s v="Q4"/>
    <x v="1"/>
    <s v="Poland"/>
    <s v="Retail Partners"/>
    <s v="Returning"/>
    <s v="Travel"/>
    <s v="Travel Backpack 35L"/>
    <n v="3"/>
    <n v="161.66"/>
    <n v="0.05"/>
    <n v="88.3"/>
    <n v="460.73099999999999"/>
    <n v="264.89999999999998"/>
    <n v="195.83100000000002"/>
    <n v="0.42504411467863029"/>
  </r>
  <r>
    <n v="5159"/>
    <d v="2026-11-27T00:00:00"/>
    <n v="2026"/>
    <s v="Nov"/>
    <s v="Q4"/>
    <x v="3"/>
    <s v="France"/>
    <s v="Online Store"/>
    <s v="Business"/>
    <s v="Camping"/>
    <s v="Portable Camp Stove"/>
    <n v="2"/>
    <n v="80.400000000000006"/>
    <n v="0.15"/>
    <n v="38.869999999999997"/>
    <n v="136.68"/>
    <n v="77.739999999999995"/>
    <n v="58.940000000000012"/>
    <n v="0.43122622183201648"/>
  </r>
  <r>
    <n v="669"/>
    <d v="2026-11-28T00:00:00"/>
    <n v="2026"/>
    <s v="Nov"/>
    <s v="Q4"/>
    <x v="2"/>
    <s v="Ireland"/>
    <s v="Online Store"/>
    <s v="Returning"/>
    <s v="Fitness"/>
    <s v="Recovery Roller"/>
    <n v="3"/>
    <n v="36.81"/>
    <n v="0.05"/>
    <n v="13.82"/>
    <n v="104.9085"/>
    <n v="41.46"/>
    <n v="63.448500000000003"/>
    <n v="0.60479846723573405"/>
  </r>
  <r>
    <n v="686"/>
    <d v="2026-11-28T00:00:00"/>
    <n v="2026"/>
    <s v="Nov"/>
    <s v="Q4"/>
    <x v="1"/>
    <s v="Germany"/>
    <s v="Marketplace"/>
    <s v="Returning"/>
    <s v="Travel"/>
    <s v="Carry-On Duffel"/>
    <n v="2"/>
    <n v="132.61000000000001"/>
    <n v="0.1"/>
    <n v="67.3"/>
    <n v="238.69800000000004"/>
    <n v="134.6"/>
    <n v="104.09800000000004"/>
    <n v="0.43610755012610086"/>
  </r>
  <r>
    <n v="990"/>
    <d v="2026-11-28T00:00:00"/>
    <n v="2026"/>
    <s v="Nov"/>
    <s v="Q4"/>
    <x v="0"/>
    <s v="Italy"/>
    <s v="Online Store"/>
    <s v="Returning"/>
    <s v="Cycling"/>
    <s v="Compact Repair Kit"/>
    <n v="5"/>
    <n v="39.79"/>
    <n v="0.1"/>
    <n v="17.09"/>
    <n v="179.05500000000001"/>
    <n v="85.45"/>
    <n v="93.605000000000004"/>
    <n v="0.52277233252352628"/>
  </r>
  <r>
    <n v="1134"/>
    <d v="2026-11-28T00:00:00"/>
    <n v="2026"/>
    <s v="Nov"/>
    <s v="Q4"/>
    <x v="3"/>
    <s v="Belgium"/>
    <s v="Online Store"/>
    <s v="Returning"/>
    <s v="Travel"/>
    <s v="Insulated Bottle"/>
    <n v="2"/>
    <n v="36.119999999999997"/>
    <n v="0.1"/>
    <n v="13.61"/>
    <n v="65.015999999999991"/>
    <n v="27.22"/>
    <n v="37.795999999999992"/>
    <n v="0.58133382551987201"/>
  </r>
  <r>
    <n v="1770"/>
    <d v="2026-11-28T00:00:00"/>
    <n v="2026"/>
    <s v="Nov"/>
    <s v="Q4"/>
    <x v="3"/>
    <s v="Netherlands"/>
    <s v="Retail Partners"/>
    <s v="Returning"/>
    <s v="Hiking"/>
    <s v="Summit Backpack 45L"/>
    <n v="5"/>
    <n v="153.93"/>
    <n v="0.05"/>
    <n v="77.27"/>
    <n v="731.16750000000002"/>
    <n v="386.34999999999997"/>
    <n v="344.81750000000005"/>
    <n v="0.4715985051304934"/>
  </r>
  <r>
    <n v="3396"/>
    <d v="2026-11-28T00:00:00"/>
    <n v="2026"/>
    <s v="Nov"/>
    <s v="Q4"/>
    <x v="2"/>
    <s v="Ireland"/>
    <s v="Retail Partners"/>
    <s v="New"/>
    <s v="Fitness"/>
    <s v="Training Mat"/>
    <n v="3"/>
    <n v="50.67"/>
    <n v="0.05"/>
    <n v="22.25"/>
    <n v="144.40949999999998"/>
    <n v="66.75"/>
    <n v="77.65949999999998"/>
    <n v="0.53777279195620775"/>
  </r>
  <r>
    <n v="4259"/>
    <d v="2026-11-28T00:00:00"/>
    <n v="2026"/>
    <s v="Nov"/>
    <s v="Q4"/>
    <x v="2"/>
    <s v="Ireland"/>
    <s v="Online Store"/>
    <s v="Returning"/>
    <s v="Hiking"/>
    <s v="Trekking Poles"/>
    <n v="4"/>
    <n v="72.77"/>
    <n v="0"/>
    <n v="32.090000000000003"/>
    <n v="291.08"/>
    <n v="128.36000000000001"/>
    <n v="162.71999999999997"/>
    <n v="0.55902157482479031"/>
  </r>
  <r>
    <n v="4440"/>
    <d v="2026-11-28T00:00:00"/>
    <n v="2026"/>
    <s v="Nov"/>
    <s v="Q4"/>
    <x v="2"/>
    <s v="Finland"/>
    <s v="Marketplace"/>
    <s v="New"/>
    <s v="Travel"/>
    <s v="Packing Cube Set"/>
    <n v="1"/>
    <n v="46.45"/>
    <n v="0.1"/>
    <n v="17.96"/>
    <n v="41.805000000000007"/>
    <n v="17.96"/>
    <n v="23.845000000000006"/>
    <n v="0.57038631742614521"/>
  </r>
  <r>
    <n v="5115"/>
    <d v="2026-11-28T00:00:00"/>
    <n v="2026"/>
    <s v="Nov"/>
    <s v="Q4"/>
    <x v="0"/>
    <s v="Italy"/>
    <s v="Online Store"/>
    <s v="New"/>
    <s v="Travel"/>
    <s v="Travel Backpack 35L"/>
    <n v="1"/>
    <n v="165.75"/>
    <n v="0.2"/>
    <n v="89.16"/>
    <n v="132.6"/>
    <n v="89.16"/>
    <n v="43.44"/>
    <n v="0.32760180995475113"/>
  </r>
  <r>
    <n v="5136"/>
    <d v="2026-11-28T00:00:00"/>
    <n v="2026"/>
    <s v="Nov"/>
    <s v="Q4"/>
    <x v="2"/>
    <s v="Sweden"/>
    <s v="Marketplace"/>
    <s v="New"/>
    <s v="Camping"/>
    <s v="Trail Tent 2P"/>
    <n v="4"/>
    <n v="198.02"/>
    <n v="0.05"/>
    <n v="103.82"/>
    <n v="752.476"/>
    <n v="415.28"/>
    <n v="337.19600000000003"/>
    <n v="0.44811528872681655"/>
  </r>
  <r>
    <n v="562"/>
    <d v="2026-11-29T00:00:00"/>
    <n v="2026"/>
    <s v="Nov"/>
    <s v="Q4"/>
    <x v="1"/>
    <s v="Germany"/>
    <s v="Online Store"/>
    <s v="New"/>
    <s v="Travel"/>
    <s v="Packing Cube Set"/>
    <n v="1"/>
    <n v="46.3"/>
    <n v="0.2"/>
    <n v="18.78"/>
    <n v="37.04"/>
    <n v="18.78"/>
    <n v="18.259999999999998"/>
    <n v="0.49298056155507552"/>
  </r>
  <r>
    <n v="806"/>
    <d v="2026-11-29T00:00:00"/>
    <n v="2026"/>
    <s v="Nov"/>
    <s v="Q4"/>
    <x v="0"/>
    <s v="Italy"/>
    <s v="Marketplace"/>
    <s v="Returning"/>
    <s v="Fitness"/>
    <s v="Resistance Band Set"/>
    <n v="1"/>
    <n v="39.659999999999997"/>
    <n v="0"/>
    <n v="14.76"/>
    <n v="39.659999999999997"/>
    <n v="14.76"/>
    <n v="24.9"/>
    <n v="0.62783661119515888"/>
  </r>
  <r>
    <n v="3150"/>
    <d v="2026-11-29T00:00:00"/>
    <n v="2026"/>
    <s v="Nov"/>
    <s v="Q4"/>
    <x v="1"/>
    <s v="Austria"/>
    <s v="Online Store"/>
    <s v="New"/>
    <s v="Camping"/>
    <s v="Portable Camp Stove"/>
    <n v="3"/>
    <n v="80.72"/>
    <n v="0.05"/>
    <n v="39.130000000000003"/>
    <n v="230.05199999999999"/>
    <n v="117.39000000000001"/>
    <n v="112.66199999999998"/>
    <n v="0.48972406238589528"/>
  </r>
  <r>
    <n v="4847"/>
    <d v="2026-11-29T00:00:00"/>
    <n v="2026"/>
    <s v="Nov"/>
    <s v="Q4"/>
    <x v="1"/>
    <s v="Poland"/>
    <s v="Marketplace"/>
    <s v="New"/>
    <s v="Travel"/>
    <s v="Insulated Bottle"/>
    <n v="2"/>
    <n v="35.51"/>
    <n v="0.05"/>
    <n v="13.24"/>
    <n v="67.468999999999994"/>
    <n v="26.48"/>
    <n v="40.98899999999999"/>
    <n v="0.60752345521646967"/>
  </r>
  <r>
    <n v="221"/>
    <d v="2026-11-30T00:00:00"/>
    <n v="2026"/>
    <s v="Nov"/>
    <s v="Q4"/>
    <x v="3"/>
    <s v="United Kingdom"/>
    <s v="Retail Partners"/>
    <s v="Business"/>
    <s v="Travel"/>
    <s v="Carry-On Duffel"/>
    <n v="1"/>
    <n v="132.06"/>
    <n v="0.15"/>
    <n v="67.53"/>
    <n v="112.251"/>
    <n v="67.53"/>
    <n v="44.721000000000004"/>
    <n v="0.39840179597509157"/>
  </r>
  <r>
    <n v="630"/>
    <d v="2026-11-30T00:00:00"/>
    <n v="2026"/>
    <s v="Nov"/>
    <s v="Q4"/>
    <x v="3"/>
    <s v="United Kingdom"/>
    <s v="Online Store"/>
    <s v="Business"/>
    <s v="Cycling"/>
    <s v="Compact Repair Kit"/>
    <n v="3"/>
    <n v="41.07"/>
    <n v="0.1"/>
    <n v="16.86"/>
    <n v="110.88900000000001"/>
    <n v="50.58"/>
    <n v="60.309000000000012"/>
    <n v="0.54386819251684126"/>
  </r>
  <r>
    <n v="1789"/>
    <d v="2026-11-30T00:00:00"/>
    <n v="2026"/>
    <s v="Nov"/>
    <s v="Q4"/>
    <x v="1"/>
    <s v="Germany"/>
    <s v="Online Store"/>
    <s v="New"/>
    <s v="Hiking"/>
    <s v="Summit Backpack 45L"/>
    <n v="2"/>
    <n v="151.49"/>
    <n v="0.1"/>
    <n v="81.39"/>
    <n v="272.68200000000002"/>
    <n v="162.78"/>
    <n v="109.90200000000002"/>
    <n v="0.40304090479019522"/>
  </r>
  <r>
    <n v="1947"/>
    <d v="2026-11-30T00:00:00"/>
    <n v="2026"/>
    <s v="Nov"/>
    <s v="Q4"/>
    <x v="0"/>
    <s v="Spain"/>
    <s v="Retail Partners"/>
    <s v="Business"/>
    <s v="Fitness"/>
    <s v="Recovery Roller"/>
    <n v="1"/>
    <n v="35.729999999999997"/>
    <n v="0.2"/>
    <n v="14.33"/>
    <n v="28.584"/>
    <n v="14.33"/>
    <n v="14.254"/>
    <n v="0.49867058494262523"/>
  </r>
  <r>
    <n v="2279"/>
    <d v="2026-11-30T00:00:00"/>
    <n v="2026"/>
    <s v="Nov"/>
    <s v="Q4"/>
    <x v="0"/>
    <s v="Spain"/>
    <s v="Retail Partners"/>
    <s v="Returning"/>
    <s v="Cycling"/>
    <s v="Trail Bike Light"/>
    <n v="2"/>
    <n v="50.38"/>
    <n v="0.1"/>
    <n v="22.41"/>
    <n v="90.684000000000012"/>
    <n v="44.82"/>
    <n v="45.864000000000011"/>
    <n v="0.50575625248114342"/>
  </r>
  <r>
    <n v="2439"/>
    <d v="2026-11-30T00:00:00"/>
    <n v="2026"/>
    <s v="Nov"/>
    <s v="Q4"/>
    <x v="0"/>
    <s v="Portugal"/>
    <s v="Online Store"/>
    <s v="Business"/>
    <s v="Fitness"/>
    <s v="Recovery Roller"/>
    <n v="1"/>
    <n v="35.67"/>
    <n v="0.1"/>
    <n v="13.81"/>
    <n v="32.103000000000002"/>
    <n v="13.81"/>
    <n v="18.292999999999999"/>
    <n v="0.5698221350029592"/>
  </r>
  <r>
    <n v="2540"/>
    <d v="2026-11-30T00:00:00"/>
    <n v="2026"/>
    <s v="Nov"/>
    <s v="Q4"/>
    <x v="1"/>
    <s v="Poland"/>
    <s v="Corporate"/>
    <s v="Business"/>
    <s v="Camping"/>
    <s v="Portable Camp Stove"/>
    <n v="12"/>
    <n v="81.150000000000006"/>
    <n v="0.15"/>
    <n v="39.590000000000003"/>
    <n v="827.73"/>
    <n v="475.08000000000004"/>
    <n v="352.65"/>
    <n v="0.42604472472907828"/>
  </r>
  <r>
    <n v="2747"/>
    <d v="2026-11-30T00:00:00"/>
    <n v="2026"/>
    <s v="Nov"/>
    <s v="Q4"/>
    <x v="0"/>
    <s v="Italy"/>
    <s v="Retail Partners"/>
    <s v="Returning"/>
    <s v="Camping"/>
    <s v="Trail Tent 2P"/>
    <n v="1"/>
    <n v="194.73"/>
    <n v="0"/>
    <n v="104.48"/>
    <n v="194.73"/>
    <n v="104.48"/>
    <n v="90.249999999999986"/>
    <n v="0.46346222975401835"/>
  </r>
  <r>
    <n v="3094"/>
    <d v="2026-11-30T00:00:00"/>
    <n v="2026"/>
    <s v="Nov"/>
    <s v="Q4"/>
    <x v="1"/>
    <s v="Czechia"/>
    <s v="Marketplace"/>
    <s v="Business"/>
    <s v="Camping"/>
    <s v="Compact Sleeping Bag"/>
    <n v="2"/>
    <n v="122.18"/>
    <n v="0.15"/>
    <n v="61.3"/>
    <n v="207.70600000000002"/>
    <n v="122.6"/>
    <n v="85.106000000000023"/>
    <n v="0.40974261696821479"/>
  </r>
  <r>
    <n v="3359"/>
    <d v="2026-11-30T00:00:00"/>
    <n v="2026"/>
    <s v="Nov"/>
    <s v="Q4"/>
    <x v="3"/>
    <s v="France"/>
    <s v="Online Store"/>
    <s v="Returning"/>
    <s v="Camping"/>
    <s v="Portable Camp Stove"/>
    <n v="1"/>
    <n v="83.14"/>
    <n v="0"/>
    <n v="39.369999999999997"/>
    <n v="83.14"/>
    <n v="39.369999999999997"/>
    <n v="43.77"/>
    <n v="0.52646139042578788"/>
  </r>
  <r>
    <n v="3473"/>
    <d v="2026-11-30T00:00:00"/>
    <n v="2026"/>
    <s v="Nov"/>
    <s v="Q4"/>
    <x v="2"/>
    <s v="Denmark"/>
    <s v="Online Store"/>
    <s v="Returning"/>
    <s v="Cycling"/>
    <s v="Commuter Helmet"/>
    <n v="1"/>
    <n v="80.97"/>
    <n v="0"/>
    <n v="43.64"/>
    <n v="80.97"/>
    <n v="43.64"/>
    <n v="37.33"/>
    <n v="0.4610349512164999"/>
  </r>
  <r>
    <n v="3589"/>
    <d v="2026-11-30T00:00:00"/>
    <n v="2026"/>
    <s v="Nov"/>
    <s v="Q4"/>
    <x v="0"/>
    <s v="Portugal"/>
    <s v="Online Store"/>
    <s v="New"/>
    <s v="Hiking"/>
    <s v="Trekking Poles"/>
    <n v="1"/>
    <n v="73.03"/>
    <n v="0"/>
    <n v="32.71"/>
    <n v="73.03"/>
    <n v="32.71"/>
    <n v="40.32"/>
    <n v="0.55210187594139393"/>
  </r>
  <r>
    <n v="4689"/>
    <d v="2026-11-30T00:00:00"/>
    <n v="2026"/>
    <s v="Nov"/>
    <s v="Q4"/>
    <x v="2"/>
    <s v="Ireland"/>
    <s v="Online Store"/>
    <s v="Returning"/>
    <s v="Travel"/>
    <s v="Packing Cube Set"/>
    <n v="1"/>
    <n v="46.81"/>
    <n v="0.05"/>
    <n v="17.87"/>
    <n v="44.469500000000004"/>
    <n v="17.87"/>
    <n v="26.599500000000003"/>
    <n v="0.59815154206815913"/>
  </r>
  <r>
    <n v="4819"/>
    <d v="2026-11-30T00:00:00"/>
    <n v="2026"/>
    <s v="Nov"/>
    <s v="Q4"/>
    <x v="3"/>
    <s v="Netherlands"/>
    <s v="Marketplace"/>
    <s v="New"/>
    <s v="Hiking"/>
    <s v="Summit Backpack 45L"/>
    <n v="2"/>
    <n v="153.51"/>
    <n v="0.15"/>
    <n v="81.290000000000006"/>
    <n v="260.96699999999998"/>
    <n v="162.58000000000001"/>
    <n v="98.386999999999972"/>
    <n v="0.3770093536730697"/>
  </r>
  <r>
    <n v="5167"/>
    <d v="2026-11-30T00:00:00"/>
    <n v="2026"/>
    <s v="Nov"/>
    <s v="Q4"/>
    <x v="2"/>
    <s v="Denmark"/>
    <s v="Marketplace"/>
    <s v="New"/>
    <s v="Camping"/>
    <s v="Trail Tent 2P"/>
    <n v="2"/>
    <n v="197.5"/>
    <n v="0"/>
    <n v="104.47"/>
    <n v="395"/>
    <n v="208.94"/>
    <n v="186.06"/>
    <n v="0.4710379746835443"/>
  </r>
  <r>
    <n v="38"/>
    <d v="2026-12-01T00:00:00"/>
    <n v="2026"/>
    <s v="Dec"/>
    <s v="Q4"/>
    <x v="3"/>
    <s v="United Kingdom"/>
    <s v="Corporate"/>
    <s v="Business"/>
    <s v="Hiking"/>
    <s v="Trail Boots"/>
    <n v="8"/>
    <n v="146.55000000000001"/>
    <n v="0.1"/>
    <n v="78.03"/>
    <n v="1055.1600000000001"/>
    <n v="624.24"/>
    <n v="430.92000000000007"/>
    <n v="0.40839303991811671"/>
  </r>
  <r>
    <n v="364"/>
    <d v="2026-12-01T00:00:00"/>
    <n v="2026"/>
    <s v="Dec"/>
    <s v="Q4"/>
    <x v="3"/>
    <s v="France"/>
    <s v="Online Store"/>
    <s v="Business"/>
    <s v="Cycling"/>
    <s v="Trail Bike Light"/>
    <n v="2"/>
    <n v="51.83"/>
    <n v="0.15"/>
    <n v="22.02"/>
    <n v="88.11099999999999"/>
    <n v="44.04"/>
    <n v="44.070999999999991"/>
    <n v="0.50017591447151888"/>
  </r>
  <r>
    <n v="2040"/>
    <d v="2026-12-01T00:00:00"/>
    <n v="2026"/>
    <s v="Dec"/>
    <s v="Q4"/>
    <x v="1"/>
    <s v="Germany"/>
    <s v="Online Store"/>
    <s v="New"/>
    <s v="Hiking"/>
    <s v="Trail Boots"/>
    <n v="1"/>
    <n v="140.34"/>
    <n v="0.15"/>
    <n v="79.92"/>
    <n v="119.289"/>
    <n v="79.92"/>
    <n v="39.369"/>
    <n v="0.33003043029952467"/>
  </r>
  <r>
    <n v="2899"/>
    <d v="2026-12-01T00:00:00"/>
    <n v="2026"/>
    <s v="Dec"/>
    <s v="Q4"/>
    <x v="0"/>
    <s v="Spain"/>
    <s v="Online Store"/>
    <s v="New"/>
    <s v="Hiking"/>
    <s v="Summit Backpack 45L"/>
    <n v="1"/>
    <n v="156.44999999999999"/>
    <n v="0"/>
    <n v="80.56"/>
    <n v="156.44999999999999"/>
    <n v="80.56"/>
    <n v="75.889999999999986"/>
    <n v="0.48507510386705011"/>
  </r>
  <r>
    <n v="3199"/>
    <d v="2026-12-01T00:00:00"/>
    <n v="2026"/>
    <s v="Dec"/>
    <s v="Q4"/>
    <x v="2"/>
    <s v="Norway"/>
    <s v="Marketplace"/>
    <s v="Returning"/>
    <s v="Fitness"/>
    <s v="Resistance Band Set"/>
    <n v="1"/>
    <n v="41.33"/>
    <n v="0"/>
    <n v="15.03"/>
    <n v="41.33"/>
    <n v="15.03"/>
    <n v="26.299999999999997"/>
    <n v="0.6363416404548754"/>
  </r>
  <r>
    <n v="4722"/>
    <d v="2026-12-01T00:00:00"/>
    <n v="2026"/>
    <s v="Dec"/>
    <s v="Q4"/>
    <x v="1"/>
    <s v="Switzerland"/>
    <s v="Retail Partners"/>
    <s v="New"/>
    <s v="Cycling"/>
    <s v="Compact Repair Kit"/>
    <n v="1"/>
    <n v="39.479999999999997"/>
    <n v="0.05"/>
    <n v="16.78"/>
    <n v="37.505999999999993"/>
    <n v="16.78"/>
    <n v="20.725999999999992"/>
    <n v="0.55260491654668575"/>
  </r>
  <r>
    <n v="1423"/>
    <d v="2026-12-02T00:00:00"/>
    <n v="2026"/>
    <s v="Dec"/>
    <s v="Q4"/>
    <x v="2"/>
    <s v="Ireland"/>
    <s v="Online Store"/>
    <s v="Business"/>
    <s v="Hiking"/>
    <s v="Trekking Poles"/>
    <n v="1"/>
    <n v="73.010000000000005"/>
    <n v="0.1"/>
    <n v="31.51"/>
    <n v="65.709000000000003"/>
    <n v="31.51"/>
    <n v="34.198999999999998"/>
    <n v="0.52046142841924237"/>
  </r>
  <r>
    <n v="1505"/>
    <d v="2026-12-02T00:00:00"/>
    <n v="2026"/>
    <s v="Dec"/>
    <s v="Q4"/>
    <x v="0"/>
    <s v="Italy"/>
    <s v="Online Store"/>
    <s v="Business"/>
    <s v="Fitness"/>
    <s v="Resistance Band Set"/>
    <n v="2"/>
    <n v="40.86"/>
    <n v="0.05"/>
    <n v="15.06"/>
    <n v="77.634"/>
    <n v="30.12"/>
    <n v="47.513999999999996"/>
    <n v="0.6120256588608084"/>
  </r>
  <r>
    <n v="1664"/>
    <d v="2026-12-02T00:00:00"/>
    <n v="2026"/>
    <s v="Dec"/>
    <s v="Q4"/>
    <x v="2"/>
    <s v="Denmark"/>
    <s v="Marketplace"/>
    <s v="Returning"/>
    <s v="Camping"/>
    <s v="Trail Tent 2P"/>
    <n v="6"/>
    <n v="194.79"/>
    <n v="0"/>
    <n v="105.73"/>
    <n v="1168.74"/>
    <n v="634.38"/>
    <n v="534.36"/>
    <n v="0.45721032907233433"/>
  </r>
  <r>
    <n v="2035"/>
    <d v="2026-12-02T00:00:00"/>
    <n v="2026"/>
    <s v="Dec"/>
    <s v="Q4"/>
    <x v="3"/>
    <s v="France"/>
    <s v="Online Store"/>
    <s v="New"/>
    <s v="Camping"/>
    <s v="Portable Camp Stove"/>
    <n v="4"/>
    <n v="80.98"/>
    <n v="0.2"/>
    <n v="38.6"/>
    <n v="259.13600000000002"/>
    <n v="154.4"/>
    <n v="104.73600000000002"/>
    <n v="0.40417387009138062"/>
  </r>
  <r>
    <n v="2094"/>
    <d v="2026-12-02T00:00:00"/>
    <n v="2026"/>
    <s v="Dec"/>
    <s v="Q4"/>
    <x v="0"/>
    <s v="Italy"/>
    <s v="Online Store"/>
    <s v="New"/>
    <s v="Camping"/>
    <s v="Trail Tent 2P"/>
    <n v="3"/>
    <n v="196.48"/>
    <n v="0.05"/>
    <n v="107.2"/>
    <n v="559.96799999999996"/>
    <n v="321.60000000000002"/>
    <n v="238.36799999999994"/>
    <n v="0.42568146751242919"/>
  </r>
  <r>
    <n v="2204"/>
    <d v="2026-12-02T00:00:00"/>
    <n v="2026"/>
    <s v="Dec"/>
    <s v="Q4"/>
    <x v="0"/>
    <s v="Portugal"/>
    <s v="Retail Partners"/>
    <s v="New"/>
    <s v="Travel"/>
    <s v="Packing Cube Set"/>
    <n v="2"/>
    <n v="46.63"/>
    <n v="0"/>
    <n v="18.68"/>
    <n v="93.26"/>
    <n v="37.36"/>
    <n v="55.900000000000006"/>
    <n v="0.59939952820072917"/>
  </r>
  <r>
    <n v="3921"/>
    <d v="2026-12-02T00:00:00"/>
    <n v="2026"/>
    <s v="Dec"/>
    <s v="Q4"/>
    <x v="2"/>
    <s v="Denmark"/>
    <s v="Corporate"/>
    <s v="Business"/>
    <s v="Hiking"/>
    <s v="Trail Boots"/>
    <n v="12"/>
    <n v="142.93"/>
    <n v="0.1"/>
    <n v="79.81"/>
    <n v="1543.644"/>
    <n v="957.72"/>
    <n v="585.92399999999998"/>
    <n v="0.37957197384889263"/>
  </r>
  <r>
    <n v="3999"/>
    <d v="2026-12-02T00:00:00"/>
    <n v="2026"/>
    <s v="Dec"/>
    <s v="Q4"/>
    <x v="1"/>
    <s v="Germany"/>
    <s v="Retail Partners"/>
    <s v="Returning"/>
    <s v="Hiking"/>
    <s v="Summit Backpack 45L"/>
    <n v="2"/>
    <n v="153.97"/>
    <n v="0"/>
    <n v="79.45"/>
    <n v="307.94"/>
    <n v="158.9"/>
    <n v="149.04"/>
    <n v="0.48399038773787101"/>
  </r>
  <r>
    <n v="4546"/>
    <d v="2026-12-02T00:00:00"/>
    <n v="2026"/>
    <s v="Dec"/>
    <s v="Q4"/>
    <x v="3"/>
    <s v="France"/>
    <s v="Online Store"/>
    <s v="Returning"/>
    <s v="Camping"/>
    <s v="Alpine Tent 4P"/>
    <n v="1"/>
    <n v="344.63"/>
    <n v="0.05"/>
    <n v="189.22"/>
    <n v="327.39849999999996"/>
    <n v="189.22"/>
    <n v="138.17849999999996"/>
    <n v="0.42204988721695419"/>
  </r>
  <r>
    <n v="158"/>
    <d v="2026-12-03T00:00:00"/>
    <n v="2026"/>
    <s v="Dec"/>
    <s v="Q4"/>
    <x v="3"/>
    <s v="France"/>
    <s v="Online Store"/>
    <s v="New"/>
    <s v="Travel"/>
    <s v="Packing Cube Set"/>
    <n v="2"/>
    <n v="46.51"/>
    <n v="0.05"/>
    <n v="18.73"/>
    <n v="88.368999999999986"/>
    <n v="37.46"/>
    <n v="50.908999999999985"/>
    <n v="0.57609568966492763"/>
  </r>
  <r>
    <n v="1972"/>
    <d v="2026-12-03T00:00:00"/>
    <n v="2026"/>
    <s v="Dec"/>
    <s v="Q4"/>
    <x v="0"/>
    <s v="Portugal"/>
    <s v="Corporate"/>
    <s v="Business"/>
    <s v="Cycling"/>
    <s v="Commuter Helmet"/>
    <n v="6"/>
    <n v="80.17"/>
    <n v="0.1"/>
    <n v="42.67"/>
    <n v="432.91800000000001"/>
    <n v="256.02"/>
    <n v="176.89800000000002"/>
    <n v="0.40861779828974543"/>
  </r>
  <r>
    <n v="3196"/>
    <d v="2026-12-03T00:00:00"/>
    <n v="2026"/>
    <s v="Dec"/>
    <s v="Q4"/>
    <x v="3"/>
    <s v="France"/>
    <s v="Online Store"/>
    <s v="New"/>
    <s v="Camping"/>
    <s v="Compact Sleeping Bag"/>
    <n v="2"/>
    <n v="124.62"/>
    <n v="0.1"/>
    <n v="58.91"/>
    <n v="224.316"/>
    <n v="117.82"/>
    <n v="106.49600000000001"/>
    <n v="0.47475882237557737"/>
  </r>
  <r>
    <n v="3722"/>
    <d v="2026-12-03T00:00:00"/>
    <n v="2026"/>
    <s v="Dec"/>
    <s v="Q4"/>
    <x v="2"/>
    <s v="Ireland"/>
    <s v="Online Store"/>
    <s v="Returning"/>
    <s v="Hiking"/>
    <s v="Trail Boots"/>
    <n v="1"/>
    <n v="144.78"/>
    <n v="0.15"/>
    <n v="81.53"/>
    <n v="123.063"/>
    <n v="81.53"/>
    <n v="41.533000000000001"/>
    <n v="0.33749380398657597"/>
  </r>
  <r>
    <n v="4201"/>
    <d v="2026-12-03T00:00:00"/>
    <n v="2026"/>
    <s v="Dec"/>
    <s v="Q4"/>
    <x v="3"/>
    <s v="Netherlands"/>
    <s v="Online Store"/>
    <s v="Business"/>
    <s v="Travel"/>
    <s v="Carry-On Duffel"/>
    <n v="1"/>
    <n v="133.80000000000001"/>
    <n v="0"/>
    <n v="66.349999999999994"/>
    <n v="133.80000000000001"/>
    <n v="66.349999999999994"/>
    <n v="67.450000000000017"/>
    <n v="0.50411061285500758"/>
  </r>
  <r>
    <n v="4498"/>
    <d v="2026-12-03T00:00:00"/>
    <n v="2026"/>
    <s v="Dec"/>
    <s v="Q4"/>
    <x v="3"/>
    <s v="Netherlands"/>
    <s v="Retail Partners"/>
    <s v="New"/>
    <s v="Camping"/>
    <s v="Compact Sleeping Bag"/>
    <n v="1"/>
    <n v="124.93"/>
    <n v="0"/>
    <n v="59.41"/>
    <n v="124.93"/>
    <n v="59.41"/>
    <n v="65.52000000000001"/>
    <n v="0.52445369406867848"/>
  </r>
  <r>
    <n v="4791"/>
    <d v="2026-12-03T00:00:00"/>
    <n v="2026"/>
    <s v="Dec"/>
    <s v="Q4"/>
    <x v="1"/>
    <s v="Germany"/>
    <s v="Online Store"/>
    <s v="New"/>
    <s v="Hiking"/>
    <s v="Trekking Poles"/>
    <n v="2"/>
    <n v="70.59"/>
    <n v="0.1"/>
    <n v="32.68"/>
    <n v="127.06200000000001"/>
    <n v="65.36"/>
    <n v="61.702000000000012"/>
    <n v="0.48560545245628123"/>
  </r>
  <r>
    <n v="614"/>
    <d v="2026-12-04T00:00:00"/>
    <n v="2026"/>
    <s v="Dec"/>
    <s v="Q4"/>
    <x v="3"/>
    <s v="Netherlands"/>
    <s v="Online Store"/>
    <s v="Returning"/>
    <s v="Hiking"/>
    <s v="Summit Backpack 45L"/>
    <n v="2"/>
    <n v="151.05000000000001"/>
    <n v="0.15"/>
    <n v="80.36"/>
    <n v="256.78500000000003"/>
    <n v="160.72"/>
    <n v="96.065000000000026"/>
    <n v="0.37410674299511271"/>
  </r>
  <r>
    <n v="2301"/>
    <d v="2026-12-04T00:00:00"/>
    <n v="2026"/>
    <s v="Dec"/>
    <s v="Q4"/>
    <x v="3"/>
    <s v="Netherlands"/>
    <s v="Online Store"/>
    <s v="Returning"/>
    <s v="Camping"/>
    <s v="Compact Sleeping Bag"/>
    <n v="2"/>
    <n v="120.37"/>
    <n v="0.2"/>
    <n v="59.39"/>
    <n v="192.59200000000001"/>
    <n v="118.78"/>
    <n v="73.812000000000012"/>
    <n v="0.3832557946332143"/>
  </r>
  <r>
    <n v="4430"/>
    <d v="2026-12-04T00:00:00"/>
    <n v="2026"/>
    <s v="Dec"/>
    <s v="Q4"/>
    <x v="1"/>
    <s v="Czechia"/>
    <s v="Online Store"/>
    <s v="Returning"/>
    <s v="Camping"/>
    <s v="Trail Tent 2P"/>
    <n v="3"/>
    <n v="193.8"/>
    <n v="0"/>
    <n v="104.55"/>
    <n v="581.40000000000009"/>
    <n v="313.64999999999998"/>
    <n v="267.75000000000011"/>
    <n v="0.46052631578947378"/>
  </r>
  <r>
    <n v="318"/>
    <d v="2026-12-05T00:00:00"/>
    <n v="2026"/>
    <s v="Dec"/>
    <s v="Q4"/>
    <x v="3"/>
    <s v="France"/>
    <s v="Online Store"/>
    <s v="Business"/>
    <s v="Hiking"/>
    <s v="Trail Boots"/>
    <n v="1"/>
    <n v="146.08000000000001"/>
    <n v="0.1"/>
    <n v="81.540000000000006"/>
    <n v="131.47200000000001"/>
    <n v="81.540000000000006"/>
    <n v="49.932000000000002"/>
    <n v="0.37979189485213583"/>
  </r>
  <r>
    <n v="782"/>
    <d v="2026-12-05T00:00:00"/>
    <n v="2026"/>
    <s v="Dec"/>
    <s v="Q4"/>
    <x v="3"/>
    <s v="Netherlands"/>
    <s v="Corporate"/>
    <s v="Business"/>
    <s v="Cycling"/>
    <s v="Cycling Pack 12L"/>
    <n v="4"/>
    <n v="101.17"/>
    <n v="0.15"/>
    <n v="50.48"/>
    <n v="343.97800000000001"/>
    <n v="201.92"/>
    <n v="142.05800000000002"/>
    <n v="0.41298571420265257"/>
  </r>
  <r>
    <n v="1402"/>
    <d v="2026-12-05T00:00:00"/>
    <n v="2026"/>
    <s v="Dec"/>
    <s v="Q4"/>
    <x v="1"/>
    <s v="Austria"/>
    <s v="Retail Partners"/>
    <s v="New"/>
    <s v="Camping"/>
    <s v="Compact Sleeping Bag"/>
    <n v="2"/>
    <n v="121.64"/>
    <n v="0"/>
    <n v="61.94"/>
    <n v="243.28"/>
    <n v="123.88"/>
    <n v="119.4"/>
    <n v="0.49079250246629402"/>
  </r>
  <r>
    <n v="1824"/>
    <d v="2026-12-05T00:00:00"/>
    <n v="2026"/>
    <s v="Dec"/>
    <s v="Q4"/>
    <x v="1"/>
    <s v="Czechia"/>
    <s v="Online Store"/>
    <s v="Returning"/>
    <s v="Travel"/>
    <s v="Travel Backpack 35L"/>
    <n v="1"/>
    <n v="165.1"/>
    <n v="0.05"/>
    <n v="85.23"/>
    <n v="156.845"/>
    <n v="85.23"/>
    <n v="71.614999999999995"/>
    <n v="0.45659727756702473"/>
  </r>
  <r>
    <n v="2141"/>
    <d v="2026-12-05T00:00:00"/>
    <n v="2026"/>
    <s v="Dec"/>
    <s v="Q4"/>
    <x v="3"/>
    <s v="France"/>
    <s v="Online Store"/>
    <s v="New"/>
    <s v="Camping"/>
    <s v="Trail Tent 2P"/>
    <n v="3"/>
    <n v="194.07"/>
    <n v="0.1"/>
    <n v="102.37"/>
    <n v="523.98900000000003"/>
    <n v="307.11"/>
    <n v="216.87900000000002"/>
    <n v="0.4138999101126169"/>
  </r>
  <r>
    <n v="3517"/>
    <d v="2026-12-05T00:00:00"/>
    <n v="2026"/>
    <s v="Dec"/>
    <s v="Q4"/>
    <x v="3"/>
    <s v="France"/>
    <s v="Marketplace"/>
    <s v="New"/>
    <s v="Hiking"/>
    <s v="Summit Backpack 45L"/>
    <n v="1"/>
    <n v="152.44"/>
    <n v="0.1"/>
    <n v="76.91"/>
    <n v="137.196"/>
    <n v="76.91"/>
    <n v="60.286000000000001"/>
    <n v="0.43941514329863846"/>
  </r>
  <r>
    <n v="4055"/>
    <d v="2026-12-05T00:00:00"/>
    <n v="2026"/>
    <s v="Dec"/>
    <s v="Q4"/>
    <x v="1"/>
    <s v="Germany"/>
    <s v="Online Store"/>
    <s v="Returning"/>
    <s v="Camping"/>
    <s v="Compact Sleeping Bag"/>
    <n v="1"/>
    <n v="123.82"/>
    <n v="0.05"/>
    <n v="59.19"/>
    <n v="117.62899999999999"/>
    <n v="59.19"/>
    <n v="58.438999999999993"/>
    <n v="0.49680775999115862"/>
  </r>
  <r>
    <n v="4168"/>
    <d v="2026-12-05T00:00:00"/>
    <n v="2026"/>
    <s v="Dec"/>
    <s v="Q4"/>
    <x v="0"/>
    <s v="Spain"/>
    <s v="Online Store"/>
    <s v="New"/>
    <s v="Hiking"/>
    <s v="Trekking Poles"/>
    <n v="4"/>
    <n v="71.12"/>
    <n v="0.05"/>
    <n v="31.93"/>
    <n v="270.25600000000003"/>
    <n v="127.72"/>
    <n v="142.53600000000003"/>
    <n v="0.52741104730329769"/>
  </r>
  <r>
    <n v="4317"/>
    <d v="2026-12-05T00:00:00"/>
    <n v="2026"/>
    <s v="Dec"/>
    <s v="Q4"/>
    <x v="2"/>
    <s v="Norway"/>
    <s v="Marketplace"/>
    <s v="Returning"/>
    <s v="Hiking"/>
    <s v="Trekking Poles"/>
    <n v="1"/>
    <n v="71.55"/>
    <n v="0.1"/>
    <n v="32.07"/>
    <n v="64.394999999999996"/>
    <n v="32.07"/>
    <n v="32.324999999999996"/>
    <n v="0.50197996738877237"/>
  </r>
  <r>
    <n v="4879"/>
    <d v="2026-12-05T00:00:00"/>
    <n v="2026"/>
    <s v="Dec"/>
    <s v="Q4"/>
    <x v="2"/>
    <s v="Sweden"/>
    <s v="Marketplace"/>
    <s v="Returning"/>
    <s v="Hiking"/>
    <s v="Trekking Poles"/>
    <n v="2"/>
    <n v="70.239999999999995"/>
    <n v="0.1"/>
    <n v="33.29"/>
    <n v="126.43199999999999"/>
    <n v="66.58"/>
    <n v="59.85199999999999"/>
    <n v="0.47339281194634264"/>
  </r>
  <r>
    <n v="467"/>
    <d v="2026-12-06T00:00:00"/>
    <n v="2026"/>
    <s v="Dec"/>
    <s v="Q4"/>
    <x v="0"/>
    <s v="Spain"/>
    <s v="Marketplace"/>
    <s v="Returning"/>
    <s v="Cycling"/>
    <s v="Trail Bike Light"/>
    <n v="2"/>
    <n v="50.68"/>
    <n v="0.15"/>
    <n v="22.41"/>
    <n v="86.155999999999992"/>
    <n v="44.82"/>
    <n v="41.335999999999991"/>
    <n v="0.47978086262129155"/>
  </r>
  <r>
    <n v="825"/>
    <d v="2026-12-06T00:00:00"/>
    <n v="2026"/>
    <s v="Dec"/>
    <s v="Q4"/>
    <x v="3"/>
    <s v="Netherlands"/>
    <s v="Online Store"/>
    <s v="New"/>
    <s v="Cycling"/>
    <s v="Cycling Pack 12L"/>
    <n v="1"/>
    <n v="101.26"/>
    <n v="0"/>
    <n v="51.7"/>
    <n v="101.26"/>
    <n v="51.7"/>
    <n v="49.56"/>
    <n v="0.4894331424056883"/>
  </r>
  <r>
    <n v="2346"/>
    <d v="2026-12-06T00:00:00"/>
    <n v="2026"/>
    <s v="Dec"/>
    <s v="Q4"/>
    <x v="0"/>
    <s v="Spain"/>
    <s v="Marketplace"/>
    <s v="Business"/>
    <s v="Travel"/>
    <s v="Packing Cube Set"/>
    <n v="2"/>
    <n v="46.01"/>
    <n v="0.05"/>
    <n v="18.399999999999999"/>
    <n v="87.418999999999997"/>
    <n v="36.799999999999997"/>
    <n v="50.619"/>
    <n v="0.57903888170763795"/>
  </r>
  <r>
    <n v="3095"/>
    <d v="2026-12-06T00:00:00"/>
    <n v="2026"/>
    <s v="Dec"/>
    <s v="Q4"/>
    <x v="1"/>
    <s v="Germany"/>
    <s v="Online Store"/>
    <s v="New"/>
    <s v="Travel"/>
    <s v="Carry-On Duffel"/>
    <n v="2"/>
    <n v="131.97999999999999"/>
    <n v="0.1"/>
    <n v="68.02"/>
    <n v="237.56399999999999"/>
    <n v="136.04"/>
    <n v="101.524"/>
    <n v="0.42735431294303855"/>
  </r>
  <r>
    <n v="3580"/>
    <d v="2026-12-06T00:00:00"/>
    <n v="2026"/>
    <s v="Dec"/>
    <s v="Q4"/>
    <x v="3"/>
    <s v="Netherlands"/>
    <s v="Retail Partners"/>
    <s v="New"/>
    <s v="Hiking"/>
    <s v="Trekking Poles"/>
    <n v="2"/>
    <n v="73.16"/>
    <n v="0.15"/>
    <n v="32.64"/>
    <n v="124.37199999999999"/>
    <n v="65.28"/>
    <n v="59.091999999999985"/>
    <n v="0.47512301804264617"/>
  </r>
  <r>
    <n v="4672"/>
    <d v="2026-12-06T00:00:00"/>
    <n v="2026"/>
    <s v="Dec"/>
    <s v="Q4"/>
    <x v="1"/>
    <s v="Austria"/>
    <s v="Online Store"/>
    <s v="Business"/>
    <s v="Travel"/>
    <s v="Packing Cube Set"/>
    <n v="2"/>
    <n v="47.43"/>
    <n v="0.05"/>
    <n v="18.63"/>
    <n v="90.11699999999999"/>
    <n v="37.26"/>
    <n v="52.856999999999992"/>
    <n v="0.58653750124837711"/>
  </r>
  <r>
    <n v="533"/>
    <d v="2026-12-07T00:00:00"/>
    <n v="2026"/>
    <s v="Dec"/>
    <s v="Q4"/>
    <x v="0"/>
    <s v="Portugal"/>
    <s v="Online Store"/>
    <s v="New"/>
    <s v="Travel"/>
    <s v="Insulated Bottle"/>
    <n v="1"/>
    <n v="35.93"/>
    <n v="0.05"/>
    <n v="13.23"/>
    <n v="34.133499999999998"/>
    <n v="13.23"/>
    <n v="20.903499999999998"/>
    <n v="0.6124042363074399"/>
  </r>
  <r>
    <n v="2160"/>
    <d v="2026-12-07T00:00:00"/>
    <n v="2026"/>
    <s v="Dec"/>
    <s v="Q4"/>
    <x v="0"/>
    <s v="Italy"/>
    <s v="Marketplace"/>
    <s v="Returning"/>
    <s v="Travel"/>
    <s v="Insulated Bottle"/>
    <n v="1"/>
    <n v="35.53"/>
    <n v="0.05"/>
    <n v="13.28"/>
    <n v="33.753500000000003"/>
    <n v="13.28"/>
    <n v="20.473500000000001"/>
    <n v="0.6065593197742456"/>
  </r>
  <r>
    <n v="2841"/>
    <d v="2026-12-07T00:00:00"/>
    <n v="2026"/>
    <s v="Dec"/>
    <s v="Q4"/>
    <x v="1"/>
    <s v="Poland"/>
    <s v="Online Store"/>
    <s v="New"/>
    <s v="Camping"/>
    <s v="Trail Tent 2P"/>
    <n v="3"/>
    <n v="196.97"/>
    <n v="0.15"/>
    <n v="101.88"/>
    <n v="502.27349999999996"/>
    <n v="305.64"/>
    <n v="196.63349999999997"/>
    <n v="0.39148690902466482"/>
  </r>
  <r>
    <n v="3433"/>
    <d v="2026-12-07T00:00:00"/>
    <n v="2026"/>
    <s v="Dec"/>
    <s v="Q4"/>
    <x v="0"/>
    <s v="Spain"/>
    <s v="Online Store"/>
    <s v="New"/>
    <s v="Travel"/>
    <s v="Insulated Bottle"/>
    <n v="2"/>
    <n v="37.020000000000003"/>
    <n v="0.2"/>
    <n v="13.39"/>
    <n v="59.232000000000006"/>
    <n v="26.78"/>
    <n v="32.452000000000005"/>
    <n v="0.5478795245813074"/>
  </r>
  <r>
    <n v="3763"/>
    <d v="2026-12-07T00:00:00"/>
    <n v="2026"/>
    <s v="Dec"/>
    <s v="Q4"/>
    <x v="1"/>
    <s v="Poland"/>
    <s v="Online Store"/>
    <s v="New"/>
    <s v="Travel"/>
    <s v="Packing Cube Set"/>
    <n v="4"/>
    <n v="47.22"/>
    <n v="0"/>
    <n v="18.420000000000002"/>
    <n v="188.88"/>
    <n v="73.680000000000007"/>
    <n v="115.19999999999999"/>
    <n v="0.60991105463786521"/>
  </r>
  <r>
    <n v="706"/>
    <d v="2026-12-08T00:00:00"/>
    <n v="2026"/>
    <s v="Dec"/>
    <s v="Q4"/>
    <x v="1"/>
    <s v="Germany"/>
    <s v="Retail Partners"/>
    <s v="Returning"/>
    <s v="Travel"/>
    <s v="Packing Cube Set"/>
    <n v="4"/>
    <n v="46.48"/>
    <n v="0.1"/>
    <n v="18.66"/>
    <n v="167.328"/>
    <n v="74.64"/>
    <n v="92.688000000000002"/>
    <n v="0.55393000573723461"/>
  </r>
  <r>
    <n v="1086"/>
    <d v="2026-12-08T00:00:00"/>
    <n v="2026"/>
    <s v="Dec"/>
    <s v="Q4"/>
    <x v="3"/>
    <s v="France"/>
    <s v="Corporate"/>
    <s v="Business"/>
    <s v="Hiking"/>
    <s v="Trail Boots"/>
    <n v="12"/>
    <n v="146.99"/>
    <n v="0.15"/>
    <n v="79.239999999999995"/>
    <n v="1499.298"/>
    <n v="950.87999999999988"/>
    <n v="548.41800000000012"/>
    <n v="0.36578318653129671"/>
  </r>
  <r>
    <n v="1204"/>
    <d v="2026-12-08T00:00:00"/>
    <n v="2026"/>
    <s v="Dec"/>
    <s v="Q4"/>
    <x v="2"/>
    <s v="Finland"/>
    <s v="Online Store"/>
    <s v="New"/>
    <s v="Fitness"/>
    <s v="Resistance Band Set"/>
    <n v="1"/>
    <n v="40.29"/>
    <n v="0"/>
    <n v="15.07"/>
    <n v="40.29"/>
    <n v="15.07"/>
    <n v="25.22"/>
    <n v="0.62596177711590961"/>
  </r>
  <r>
    <n v="1451"/>
    <d v="2026-12-08T00:00:00"/>
    <n v="2026"/>
    <s v="Dec"/>
    <s v="Q4"/>
    <x v="0"/>
    <s v="Spain"/>
    <s v="Corporate"/>
    <s v="Business"/>
    <s v="Camping"/>
    <s v="Compact Sleeping Bag"/>
    <n v="4"/>
    <n v="125.82"/>
    <n v="0.15"/>
    <n v="61.39"/>
    <n v="427.78799999999995"/>
    <n v="245.56"/>
    <n v="182.22799999999995"/>
    <n v="0.42597735326844133"/>
  </r>
  <r>
    <n v="1650"/>
    <d v="2026-12-08T00:00:00"/>
    <n v="2026"/>
    <s v="Dec"/>
    <s v="Q4"/>
    <x v="1"/>
    <s v="Czechia"/>
    <s v="Online Store"/>
    <s v="New"/>
    <s v="Travel"/>
    <s v="Insulated Bottle"/>
    <n v="3"/>
    <n v="36.25"/>
    <n v="0"/>
    <n v="13.67"/>
    <n v="108.75"/>
    <n v="41.01"/>
    <n v="67.740000000000009"/>
    <n v="0.62289655172413805"/>
  </r>
  <r>
    <n v="1740"/>
    <d v="2026-12-08T00:00:00"/>
    <n v="2026"/>
    <s v="Dec"/>
    <s v="Q4"/>
    <x v="2"/>
    <s v="Finland"/>
    <s v="Marketplace"/>
    <s v="Returning"/>
    <s v="Travel"/>
    <s v="Travel Backpack 35L"/>
    <n v="1"/>
    <n v="165.29"/>
    <n v="0.05"/>
    <n v="89.92"/>
    <n v="157.02549999999999"/>
    <n v="89.92"/>
    <n v="67.105499999999992"/>
    <n v="0.42735415585366704"/>
  </r>
  <r>
    <n v="3191"/>
    <d v="2026-12-08T00:00:00"/>
    <n v="2026"/>
    <s v="Dec"/>
    <s v="Q4"/>
    <x v="3"/>
    <s v="United Kingdom"/>
    <s v="Online Store"/>
    <s v="New"/>
    <s v="Camping"/>
    <s v="Portable Camp Stove"/>
    <n v="1"/>
    <n v="82.89"/>
    <n v="0.15"/>
    <n v="38.51"/>
    <n v="70.456500000000005"/>
    <n v="38.51"/>
    <n v="31.946500000000007"/>
    <n v="0.45342161475520365"/>
  </r>
  <r>
    <n v="3662"/>
    <d v="2026-12-08T00:00:00"/>
    <n v="2026"/>
    <s v="Dec"/>
    <s v="Q4"/>
    <x v="1"/>
    <s v="Austria"/>
    <s v="Online Store"/>
    <s v="Business"/>
    <s v="Camping"/>
    <s v="Trail Tent 2P"/>
    <n v="1"/>
    <n v="199.66"/>
    <n v="0"/>
    <n v="103.15"/>
    <n v="199.66"/>
    <n v="103.15"/>
    <n v="96.509999999999991"/>
    <n v="0.48337173194430527"/>
  </r>
  <r>
    <n v="3922"/>
    <d v="2026-12-08T00:00:00"/>
    <n v="2026"/>
    <s v="Dec"/>
    <s v="Q4"/>
    <x v="3"/>
    <s v="United Kingdom"/>
    <s v="Retail Partners"/>
    <s v="New"/>
    <s v="Hiking"/>
    <s v="Trail Boots"/>
    <n v="2"/>
    <n v="146.25"/>
    <n v="0.05"/>
    <n v="77.3"/>
    <n v="277.875"/>
    <n v="154.6"/>
    <n v="123.27500000000001"/>
    <n v="0.44363472784525421"/>
  </r>
  <r>
    <n v="4022"/>
    <d v="2026-12-08T00:00:00"/>
    <n v="2026"/>
    <s v="Dec"/>
    <s v="Q4"/>
    <x v="0"/>
    <s v="Portugal"/>
    <s v="Marketplace"/>
    <s v="Returning"/>
    <s v="Camping"/>
    <s v="Alpine Tent 4P"/>
    <n v="1"/>
    <n v="333.51"/>
    <n v="0.2"/>
    <n v="199.91"/>
    <n v="266.80799999999999"/>
    <n v="199.91"/>
    <n v="66.897999999999996"/>
    <n v="0.25073461065635211"/>
  </r>
  <r>
    <n v="4366"/>
    <d v="2026-12-08T00:00:00"/>
    <n v="2026"/>
    <s v="Dec"/>
    <s v="Q4"/>
    <x v="1"/>
    <s v="Germany"/>
    <s v="Retail Partners"/>
    <s v="New"/>
    <s v="Hiking"/>
    <s v="Summit Backpack 45L"/>
    <n v="1"/>
    <n v="151.97"/>
    <n v="0.05"/>
    <n v="80.239999999999995"/>
    <n v="144.3715"/>
    <n v="80.239999999999995"/>
    <n v="64.131500000000003"/>
    <n v="0.44421163456776441"/>
  </r>
  <r>
    <n v="4880"/>
    <d v="2026-12-08T00:00:00"/>
    <n v="2026"/>
    <s v="Dec"/>
    <s v="Q4"/>
    <x v="3"/>
    <s v="France"/>
    <s v="Retail Partners"/>
    <s v="New"/>
    <s v="Cycling"/>
    <s v="Compact Repair Kit"/>
    <n v="1"/>
    <n v="41.07"/>
    <n v="0"/>
    <n v="16.600000000000001"/>
    <n v="41.07"/>
    <n v="16.600000000000001"/>
    <n v="24.47"/>
    <n v="0.59581202824446067"/>
  </r>
  <r>
    <n v="5127"/>
    <d v="2026-12-08T00:00:00"/>
    <n v="2026"/>
    <s v="Dec"/>
    <s v="Q4"/>
    <x v="1"/>
    <s v="Switzerland"/>
    <s v="Marketplace"/>
    <s v="Returning"/>
    <s v="Camping"/>
    <s v="Compact Sleeping Bag"/>
    <n v="1"/>
    <n v="122.65"/>
    <n v="0"/>
    <n v="58.9"/>
    <n v="122.65"/>
    <n v="58.9"/>
    <n v="63.750000000000007"/>
    <n v="0.51977170811251527"/>
  </r>
  <r>
    <n v="13"/>
    <d v="2026-12-09T00:00:00"/>
    <n v="2026"/>
    <s v="Dec"/>
    <s v="Q4"/>
    <x v="1"/>
    <s v="Austria"/>
    <s v="Online Store"/>
    <s v="Returning"/>
    <s v="Hiking"/>
    <s v="Trail Boots"/>
    <n v="6"/>
    <n v="143.16"/>
    <n v="0.15"/>
    <n v="80.349999999999994"/>
    <n v="730.11599999999999"/>
    <n v="482.09999999999997"/>
    <n v="248.01600000000002"/>
    <n v="0.33969396643820987"/>
  </r>
  <r>
    <n v="102"/>
    <d v="2026-12-09T00:00:00"/>
    <n v="2026"/>
    <s v="Dec"/>
    <s v="Q4"/>
    <x v="2"/>
    <s v="Denmark"/>
    <s v="Retail Partners"/>
    <s v="New"/>
    <s v="Hiking"/>
    <s v="Trail Boots"/>
    <n v="3"/>
    <n v="142.75"/>
    <n v="0.1"/>
    <n v="81.739999999999995"/>
    <n v="385.42500000000001"/>
    <n v="245.21999999999997"/>
    <n v="140.20500000000004"/>
    <n v="0.3637672698968672"/>
  </r>
  <r>
    <n v="519"/>
    <d v="2026-12-09T00:00:00"/>
    <n v="2026"/>
    <s v="Dec"/>
    <s v="Q4"/>
    <x v="1"/>
    <s v="Germany"/>
    <s v="Retail Partners"/>
    <s v="Returning"/>
    <s v="Fitness"/>
    <s v="Recovery Roller"/>
    <n v="2"/>
    <n v="36.03"/>
    <n v="0.1"/>
    <n v="13.54"/>
    <n v="64.853999999999999"/>
    <n v="27.08"/>
    <n v="37.774000000000001"/>
    <n v="0.58244672649335427"/>
  </r>
  <r>
    <n v="522"/>
    <d v="2026-12-09T00:00:00"/>
    <n v="2026"/>
    <s v="Dec"/>
    <s v="Q4"/>
    <x v="0"/>
    <s v="Italy"/>
    <s v="Retail Partners"/>
    <s v="Returning"/>
    <s v="Travel"/>
    <s v="Carry-On Duffel"/>
    <n v="2"/>
    <n v="133.4"/>
    <n v="0"/>
    <n v="67.69"/>
    <n v="266.8"/>
    <n v="135.38"/>
    <n v="131.42000000000002"/>
    <n v="0.49257871064467768"/>
  </r>
  <r>
    <n v="798"/>
    <d v="2026-12-09T00:00:00"/>
    <n v="2026"/>
    <s v="Dec"/>
    <s v="Q4"/>
    <x v="2"/>
    <s v="Sweden"/>
    <s v="Retail Partners"/>
    <s v="Returning"/>
    <s v="Camping"/>
    <s v="Trail Tent 2P"/>
    <n v="3"/>
    <n v="199.31"/>
    <n v="0.05"/>
    <n v="101.19"/>
    <n v="568.0335"/>
    <n v="303.57"/>
    <n v="264.46350000000001"/>
    <n v="0.46557729429690325"/>
  </r>
  <r>
    <n v="1746"/>
    <d v="2026-12-09T00:00:00"/>
    <n v="2026"/>
    <s v="Dec"/>
    <s v="Q4"/>
    <x v="1"/>
    <s v="Switzerland"/>
    <s v="Online Store"/>
    <s v="Business"/>
    <s v="Travel"/>
    <s v="Packing Cube Set"/>
    <n v="1"/>
    <n v="47.44"/>
    <n v="0.15"/>
    <n v="17.899999999999999"/>
    <n v="40.323999999999998"/>
    <n v="17.899999999999999"/>
    <n v="22.423999999999999"/>
    <n v="0.55609562543398472"/>
  </r>
  <r>
    <n v="3412"/>
    <d v="2026-12-09T00:00:00"/>
    <n v="2026"/>
    <s v="Dec"/>
    <s v="Q4"/>
    <x v="0"/>
    <s v="Spain"/>
    <s v="Corporate"/>
    <s v="Business"/>
    <s v="Hiking"/>
    <s v="Trail Boots"/>
    <n v="10"/>
    <n v="145.30000000000001"/>
    <n v="0.1"/>
    <n v="79.7"/>
    <n v="1307.7"/>
    <n v="797"/>
    <n v="510.70000000000005"/>
    <n v="0.39053299686472437"/>
  </r>
  <r>
    <n v="175"/>
    <d v="2026-12-10T00:00:00"/>
    <n v="2026"/>
    <s v="Dec"/>
    <s v="Q4"/>
    <x v="0"/>
    <s v="Spain"/>
    <s v="Marketplace"/>
    <s v="New"/>
    <s v="Cycling"/>
    <s v="Commuter Helmet"/>
    <n v="1"/>
    <n v="81.010000000000005"/>
    <n v="0.2"/>
    <n v="41.51"/>
    <n v="64.808000000000007"/>
    <n v="41.51"/>
    <n v="23.298000000000009"/>
    <n v="0.35949265522774976"/>
  </r>
  <r>
    <n v="1014"/>
    <d v="2026-12-10T00:00:00"/>
    <n v="2026"/>
    <s v="Dec"/>
    <s v="Q4"/>
    <x v="3"/>
    <s v="Netherlands"/>
    <s v="Marketplace"/>
    <s v="New"/>
    <s v="Travel"/>
    <s v="Insulated Bottle"/>
    <n v="2"/>
    <n v="35.619999999999997"/>
    <n v="0"/>
    <n v="13.62"/>
    <n v="71.239999999999995"/>
    <n v="27.24"/>
    <n v="44"/>
    <n v="0.61763054463784395"/>
  </r>
  <r>
    <n v="1763"/>
    <d v="2026-12-10T00:00:00"/>
    <n v="2026"/>
    <s v="Dec"/>
    <s v="Q4"/>
    <x v="0"/>
    <s v="Spain"/>
    <s v="Online Store"/>
    <s v="New"/>
    <s v="Cycling"/>
    <s v="Trail Bike Light"/>
    <n v="2"/>
    <n v="49.88"/>
    <n v="0.05"/>
    <n v="22.31"/>
    <n v="94.772000000000006"/>
    <n v="44.62"/>
    <n v="50.152000000000008"/>
    <n v="0.52918583547883347"/>
  </r>
  <r>
    <n v="1863"/>
    <d v="2026-12-10T00:00:00"/>
    <n v="2026"/>
    <s v="Dec"/>
    <s v="Q4"/>
    <x v="3"/>
    <s v="Netherlands"/>
    <s v="Marketplace"/>
    <s v="Returning"/>
    <s v="Cycling"/>
    <s v="Cycling Pack 12L"/>
    <n v="1"/>
    <n v="101.18"/>
    <n v="0.05"/>
    <n v="49.12"/>
    <n v="96.120999999999995"/>
    <n v="49.12"/>
    <n v="47.000999999999998"/>
    <n v="0.48897743469169069"/>
  </r>
  <r>
    <n v="3466"/>
    <d v="2026-12-10T00:00:00"/>
    <n v="2026"/>
    <s v="Dec"/>
    <s v="Q4"/>
    <x v="1"/>
    <s v="Germany"/>
    <s v="Retail Partners"/>
    <s v="Business"/>
    <s v="Fitness"/>
    <s v="Recovery Roller"/>
    <n v="2"/>
    <n v="36.64"/>
    <n v="0"/>
    <n v="13.7"/>
    <n v="73.28"/>
    <n v="27.4"/>
    <n v="45.88"/>
    <n v="0.62609170305676853"/>
  </r>
  <r>
    <n v="3630"/>
    <d v="2026-12-10T00:00:00"/>
    <n v="2026"/>
    <s v="Dec"/>
    <s v="Q4"/>
    <x v="1"/>
    <s v="Germany"/>
    <s v="Retail Partners"/>
    <s v="Returning"/>
    <s v="Cycling"/>
    <s v="Compact Repair Kit"/>
    <n v="3"/>
    <n v="39.979999999999997"/>
    <n v="0.1"/>
    <n v="16.989999999999998"/>
    <n v="107.946"/>
    <n v="50.97"/>
    <n v="56.975999999999999"/>
    <n v="0.52781946528819967"/>
  </r>
  <r>
    <n v="3633"/>
    <d v="2026-12-10T00:00:00"/>
    <n v="2026"/>
    <s v="Dec"/>
    <s v="Q4"/>
    <x v="3"/>
    <s v="Belgium"/>
    <s v="Marketplace"/>
    <s v="Business"/>
    <s v="Hiking"/>
    <s v="Trail Boots"/>
    <n v="3"/>
    <n v="144.16"/>
    <n v="0"/>
    <n v="77.36"/>
    <n v="432.48"/>
    <n v="232.07999999999998"/>
    <n v="200.40000000000003"/>
    <n v="0.46337402885682583"/>
  </r>
  <r>
    <n v="4"/>
    <d v="2026-12-11T00:00:00"/>
    <n v="2026"/>
    <s v="Dec"/>
    <s v="Q4"/>
    <x v="3"/>
    <s v="Belgium"/>
    <s v="Online Store"/>
    <s v="New"/>
    <s v="Cycling"/>
    <s v="Cycling Pack 12L"/>
    <n v="1"/>
    <n v="102.98"/>
    <n v="0.1"/>
    <n v="51.45"/>
    <n v="92.682000000000002"/>
    <n v="51.45"/>
    <n v="41.231999999999999"/>
    <n v="0.4448760277076455"/>
  </r>
  <r>
    <n v="70"/>
    <d v="2026-12-11T00:00:00"/>
    <n v="2026"/>
    <s v="Dec"/>
    <s v="Q4"/>
    <x v="3"/>
    <s v="France"/>
    <s v="Online Store"/>
    <s v="New"/>
    <s v="Fitness"/>
    <s v="Weighted Vest"/>
    <n v="2"/>
    <n v="122.49"/>
    <n v="0.15"/>
    <n v="70.930000000000007"/>
    <n v="208.23299999999998"/>
    <n v="141.86000000000001"/>
    <n v="66.372999999999962"/>
    <n v="0.31874390706564265"/>
  </r>
  <r>
    <n v="948"/>
    <d v="2026-12-11T00:00:00"/>
    <n v="2026"/>
    <s v="Dec"/>
    <s v="Q4"/>
    <x v="1"/>
    <s v="Switzerland"/>
    <s v="Marketplace"/>
    <s v="New"/>
    <s v="Hiking"/>
    <s v="Trail Boots"/>
    <n v="1"/>
    <n v="141.74"/>
    <n v="0.15"/>
    <n v="78.97"/>
    <n v="120.479"/>
    <n v="78.97"/>
    <n v="41.509"/>
    <n v="0.34453307215365336"/>
  </r>
  <r>
    <n v="1957"/>
    <d v="2026-12-11T00:00:00"/>
    <n v="2026"/>
    <s v="Dec"/>
    <s v="Q4"/>
    <x v="3"/>
    <s v="Netherlands"/>
    <s v="Online Store"/>
    <s v="Returning"/>
    <s v="Cycling"/>
    <s v="Compact Repair Kit"/>
    <n v="6"/>
    <n v="39.44"/>
    <n v="0.1"/>
    <n v="16.89"/>
    <n v="212.976"/>
    <n v="101.34"/>
    <n v="111.636"/>
    <n v="0.52417173766058145"/>
  </r>
  <r>
    <n v="3097"/>
    <d v="2026-12-11T00:00:00"/>
    <n v="2026"/>
    <s v="Dec"/>
    <s v="Q4"/>
    <x v="2"/>
    <s v="Ireland"/>
    <s v="Retail Partners"/>
    <s v="Returning"/>
    <s v="Cycling"/>
    <s v="Trail Bike Light"/>
    <n v="1"/>
    <n v="49.64"/>
    <n v="0.1"/>
    <n v="22"/>
    <n v="44.676000000000002"/>
    <n v="22"/>
    <n v="22.676000000000002"/>
    <n v="0.50756558331094992"/>
  </r>
  <r>
    <n v="3649"/>
    <d v="2026-12-11T00:00:00"/>
    <n v="2026"/>
    <s v="Dec"/>
    <s v="Q4"/>
    <x v="2"/>
    <s v="Sweden"/>
    <s v="Online Store"/>
    <s v="New"/>
    <s v="Travel"/>
    <s v="Travel Backpack 35L"/>
    <n v="1"/>
    <n v="164.29"/>
    <n v="0.05"/>
    <n v="88.66"/>
    <n v="156.07549999999998"/>
    <n v="88.66"/>
    <n v="67.41549999999998"/>
    <n v="0.43194159237035917"/>
  </r>
  <r>
    <n v="3963"/>
    <d v="2026-12-11T00:00:00"/>
    <n v="2026"/>
    <s v="Dec"/>
    <s v="Q4"/>
    <x v="3"/>
    <s v="United Kingdom"/>
    <s v="Online Store"/>
    <s v="Returning"/>
    <s v="Travel"/>
    <s v="Insulated Bottle"/>
    <n v="1"/>
    <n v="35.81"/>
    <n v="0"/>
    <n v="13.28"/>
    <n v="35.81"/>
    <n v="13.28"/>
    <n v="22.53"/>
    <n v="0.62915386763473891"/>
  </r>
  <r>
    <n v="4305"/>
    <d v="2026-12-11T00:00:00"/>
    <n v="2026"/>
    <s v="Dec"/>
    <s v="Q4"/>
    <x v="0"/>
    <s v="Portugal"/>
    <s v="Retail Partners"/>
    <s v="New"/>
    <s v="Fitness"/>
    <s v="Resistance Band Set"/>
    <n v="1"/>
    <n v="41.31"/>
    <n v="0.05"/>
    <n v="14.56"/>
    <n v="39.244500000000002"/>
    <n v="14.56"/>
    <n v="24.6845"/>
    <n v="0.62899259768884808"/>
  </r>
  <r>
    <n v="4942"/>
    <d v="2026-12-11T00:00:00"/>
    <n v="2026"/>
    <s v="Dec"/>
    <s v="Q4"/>
    <x v="3"/>
    <s v="France"/>
    <s v="Marketplace"/>
    <s v="New"/>
    <s v="Travel"/>
    <s v="Insulated Bottle"/>
    <n v="3"/>
    <n v="36.6"/>
    <n v="0.15"/>
    <n v="13.95"/>
    <n v="93.330000000000013"/>
    <n v="41.849999999999994"/>
    <n v="51.480000000000018"/>
    <n v="0.55159112825458068"/>
  </r>
  <r>
    <n v="19"/>
    <d v="2026-12-12T00:00:00"/>
    <n v="2026"/>
    <s v="Dec"/>
    <s v="Q4"/>
    <x v="1"/>
    <s v="Czechia"/>
    <s v="Online Store"/>
    <s v="New"/>
    <s v="Cycling"/>
    <s v="Trail Bike Light"/>
    <n v="5"/>
    <n v="49.59"/>
    <n v="0"/>
    <n v="22.63"/>
    <n v="247.95000000000002"/>
    <n v="113.14999999999999"/>
    <n v="134.80000000000001"/>
    <n v="0.54365799556362171"/>
  </r>
  <r>
    <n v="4963"/>
    <d v="2026-12-12T00:00:00"/>
    <n v="2026"/>
    <s v="Dec"/>
    <s v="Q4"/>
    <x v="0"/>
    <s v="Spain"/>
    <s v="Online Store"/>
    <s v="New"/>
    <s v="Hiking"/>
    <s v="Trekking Poles"/>
    <n v="5"/>
    <n v="72.3"/>
    <n v="0.05"/>
    <n v="31.73"/>
    <n v="343.42500000000001"/>
    <n v="158.65"/>
    <n v="184.77500000000001"/>
    <n v="0.53803596127247577"/>
  </r>
  <r>
    <n v="5110"/>
    <d v="2026-12-12T00:00:00"/>
    <n v="2026"/>
    <s v="Dec"/>
    <s v="Q4"/>
    <x v="3"/>
    <s v="Belgium"/>
    <s v="Online Store"/>
    <s v="New"/>
    <s v="Cycling"/>
    <s v="Trail Bike Light"/>
    <n v="1"/>
    <n v="51.57"/>
    <n v="0.1"/>
    <n v="23.11"/>
    <n v="46.413000000000004"/>
    <n v="23.11"/>
    <n v="23.303000000000004"/>
    <n v="0.5020791588563549"/>
  </r>
  <r>
    <n v="10"/>
    <d v="2026-12-13T00:00:00"/>
    <n v="2026"/>
    <s v="Dec"/>
    <s v="Q4"/>
    <x v="0"/>
    <s v="Spain"/>
    <s v="Online Store"/>
    <s v="Returning"/>
    <s v="Travel"/>
    <s v="Insulated Bottle"/>
    <n v="3"/>
    <n v="35.380000000000003"/>
    <n v="0"/>
    <n v="13.51"/>
    <n v="106.14000000000001"/>
    <n v="40.53"/>
    <n v="65.610000000000014"/>
    <n v="0.61814584511023185"/>
  </r>
  <r>
    <n v="216"/>
    <d v="2026-12-13T00:00:00"/>
    <n v="2026"/>
    <s v="Dec"/>
    <s v="Q4"/>
    <x v="2"/>
    <s v="Sweden"/>
    <s v="Online Store"/>
    <s v="Business"/>
    <s v="Cycling"/>
    <s v="Commuter Helmet"/>
    <n v="1"/>
    <n v="83.08"/>
    <n v="0.15"/>
    <n v="42.91"/>
    <n v="70.617999999999995"/>
    <n v="42.91"/>
    <n v="27.707999999999998"/>
    <n v="0.39236455294684075"/>
  </r>
  <r>
    <n v="1937"/>
    <d v="2026-12-13T00:00:00"/>
    <n v="2026"/>
    <s v="Dec"/>
    <s v="Q4"/>
    <x v="1"/>
    <s v="Germany"/>
    <s v="Corporate"/>
    <s v="Business"/>
    <s v="Camping"/>
    <s v="Compact Sleeping Bag"/>
    <n v="3"/>
    <n v="120.5"/>
    <n v="0.15"/>
    <n v="61.44"/>
    <n v="307.27499999999998"/>
    <n v="184.32"/>
    <n v="122.95499999999998"/>
    <n v="0.40014644862094212"/>
  </r>
  <r>
    <n v="4720"/>
    <d v="2026-12-13T00:00:00"/>
    <n v="2026"/>
    <s v="Dec"/>
    <s v="Q4"/>
    <x v="0"/>
    <s v="Spain"/>
    <s v="Online Store"/>
    <s v="New"/>
    <s v="Hiking"/>
    <s v="Trekking Poles"/>
    <n v="3"/>
    <n v="73.040000000000006"/>
    <n v="0.1"/>
    <n v="31.78"/>
    <n v="197.208"/>
    <n v="95.34"/>
    <n v="101.86799999999999"/>
    <n v="0.51655105269563095"/>
  </r>
  <r>
    <n v="91"/>
    <d v="2026-12-14T00:00:00"/>
    <n v="2026"/>
    <s v="Dec"/>
    <s v="Q4"/>
    <x v="1"/>
    <s v="Czechia"/>
    <s v="Online Store"/>
    <s v="Returning"/>
    <s v="Camping"/>
    <s v="Alpine Tent 4P"/>
    <n v="2"/>
    <n v="339.95"/>
    <n v="0"/>
    <n v="195.78"/>
    <n v="679.9"/>
    <n v="391.56"/>
    <n v="288.33999999999997"/>
    <n v="0.42409177820267685"/>
  </r>
  <r>
    <n v="505"/>
    <d v="2026-12-14T00:00:00"/>
    <n v="2026"/>
    <s v="Dec"/>
    <s v="Q4"/>
    <x v="0"/>
    <s v="Italy"/>
    <s v="Marketplace"/>
    <s v="Returning"/>
    <s v="Camping"/>
    <s v="Trail Tent 2P"/>
    <n v="2"/>
    <n v="199.43"/>
    <n v="0.05"/>
    <n v="106.58"/>
    <n v="378.91699999999997"/>
    <n v="213.16"/>
    <n v="165.75699999999998"/>
    <n v="0.4374493622613923"/>
  </r>
  <r>
    <n v="640"/>
    <d v="2026-12-14T00:00:00"/>
    <n v="2026"/>
    <s v="Dec"/>
    <s v="Q4"/>
    <x v="0"/>
    <s v="Italy"/>
    <s v="Online Store"/>
    <s v="Returning"/>
    <s v="Fitness"/>
    <s v="Training Mat"/>
    <n v="2"/>
    <n v="51.77"/>
    <n v="0.05"/>
    <n v="21.76"/>
    <n v="98.363"/>
    <n v="43.52"/>
    <n v="54.842999999999996"/>
    <n v="0.55755721155312465"/>
  </r>
  <r>
    <n v="1408"/>
    <d v="2026-12-14T00:00:00"/>
    <n v="2026"/>
    <s v="Dec"/>
    <s v="Q4"/>
    <x v="1"/>
    <s v="Czechia"/>
    <s v="Online Store"/>
    <s v="New"/>
    <s v="Travel"/>
    <s v="Travel Backpack 35L"/>
    <n v="1"/>
    <n v="161.53"/>
    <n v="0"/>
    <n v="87.43"/>
    <n v="161.53"/>
    <n v="87.43"/>
    <n v="74.099999999999994"/>
    <n v="0.45873831486411187"/>
  </r>
  <r>
    <n v="2074"/>
    <d v="2026-12-14T00:00:00"/>
    <n v="2026"/>
    <s v="Dec"/>
    <s v="Q4"/>
    <x v="1"/>
    <s v="Germany"/>
    <s v="Corporate"/>
    <s v="Business"/>
    <s v="Hiking"/>
    <s v="Trail Boots"/>
    <n v="4"/>
    <n v="145.85"/>
    <n v="0.1"/>
    <n v="79.47"/>
    <n v="525.05999999999995"/>
    <n v="317.88"/>
    <n v="207.17999999999995"/>
    <n v="0.39458347617415146"/>
  </r>
  <r>
    <n v="2639"/>
    <d v="2026-12-14T00:00:00"/>
    <n v="2026"/>
    <s v="Dec"/>
    <s v="Q4"/>
    <x v="3"/>
    <s v="France"/>
    <s v="Online Store"/>
    <s v="Returning"/>
    <s v="Camping"/>
    <s v="Trail Tent 2P"/>
    <n v="1"/>
    <n v="197.18"/>
    <n v="0"/>
    <n v="105.28"/>
    <n v="197.18"/>
    <n v="105.28"/>
    <n v="91.9"/>
    <n v="0.46607160969672384"/>
  </r>
  <r>
    <n v="2694"/>
    <d v="2026-12-14T00:00:00"/>
    <n v="2026"/>
    <s v="Dec"/>
    <s v="Q4"/>
    <x v="3"/>
    <s v="Netherlands"/>
    <s v="Online Store"/>
    <s v="New"/>
    <s v="Camping"/>
    <s v="Compact Sleeping Bag"/>
    <n v="1"/>
    <n v="124.9"/>
    <n v="0"/>
    <n v="62.16"/>
    <n v="124.9"/>
    <n v="62.16"/>
    <n v="62.740000000000009"/>
    <n v="0.50232185748598879"/>
  </r>
  <r>
    <n v="2797"/>
    <d v="2026-12-14T00:00:00"/>
    <n v="2026"/>
    <s v="Dec"/>
    <s v="Q4"/>
    <x v="2"/>
    <s v="Norway"/>
    <s v="Retail Partners"/>
    <s v="New"/>
    <s v="Hiking"/>
    <s v="Trekking Poles"/>
    <n v="2"/>
    <n v="70.239999999999995"/>
    <n v="0.1"/>
    <n v="32.130000000000003"/>
    <n v="126.43199999999999"/>
    <n v="64.260000000000005"/>
    <n v="62.171999999999983"/>
    <n v="0.49174259681093385"/>
  </r>
  <r>
    <n v="2811"/>
    <d v="2026-12-14T00:00:00"/>
    <n v="2026"/>
    <s v="Dec"/>
    <s v="Q4"/>
    <x v="1"/>
    <s v="Switzerland"/>
    <s v="Retail Partners"/>
    <s v="Business"/>
    <s v="Hiking"/>
    <s v="Trail Boots"/>
    <n v="5"/>
    <n v="145.6"/>
    <n v="0.15"/>
    <n v="81.180000000000007"/>
    <n v="618.79999999999995"/>
    <n v="405.90000000000003"/>
    <n v="212.89999999999992"/>
    <n v="0.34405300581771159"/>
  </r>
  <r>
    <n v="4037"/>
    <d v="2026-12-14T00:00:00"/>
    <n v="2026"/>
    <s v="Dec"/>
    <s v="Q4"/>
    <x v="3"/>
    <s v="United Kingdom"/>
    <s v="Retail Partners"/>
    <s v="Returning"/>
    <s v="Hiking"/>
    <s v="Summit Backpack 45L"/>
    <n v="1"/>
    <n v="152.4"/>
    <n v="0.05"/>
    <n v="77.98"/>
    <n v="144.78"/>
    <n v="77.98"/>
    <n v="66.8"/>
    <n v="0.46138969470921398"/>
  </r>
  <r>
    <n v="4629"/>
    <d v="2026-12-14T00:00:00"/>
    <n v="2026"/>
    <s v="Dec"/>
    <s v="Q4"/>
    <x v="2"/>
    <s v="Sweden"/>
    <s v="Online Store"/>
    <s v="New"/>
    <s v="Travel"/>
    <s v="Insulated Bottle"/>
    <n v="1"/>
    <n v="36.17"/>
    <n v="0.05"/>
    <n v="13.87"/>
    <n v="34.361499999999999"/>
    <n v="13.87"/>
    <n v="20.491500000000002"/>
    <n v="0.59635056676803988"/>
  </r>
  <r>
    <n v="2455"/>
    <d v="2026-12-15T00:00:00"/>
    <n v="2026"/>
    <s v="Dec"/>
    <s v="Q4"/>
    <x v="1"/>
    <s v="Germany"/>
    <s v="Online Store"/>
    <s v="Returning"/>
    <s v="Camping"/>
    <s v="Compact Sleeping Bag"/>
    <n v="3"/>
    <n v="126.21"/>
    <n v="0.1"/>
    <n v="60.65"/>
    <n v="340.767"/>
    <n v="181.95"/>
    <n v="158.81700000000001"/>
    <n v="0.46605745274630467"/>
  </r>
  <r>
    <n v="3184"/>
    <d v="2026-12-15T00:00:00"/>
    <n v="2026"/>
    <s v="Dec"/>
    <s v="Q4"/>
    <x v="3"/>
    <s v="France"/>
    <s v="Corporate"/>
    <s v="Returning"/>
    <s v="Hiking"/>
    <s v="Trail Boots"/>
    <n v="6"/>
    <n v="143.72999999999999"/>
    <n v="0.15"/>
    <n v="77.27"/>
    <n v="733.02299999999991"/>
    <n v="463.62"/>
    <n v="269.40299999999991"/>
    <n v="0.36752325643260847"/>
  </r>
  <r>
    <n v="3363"/>
    <d v="2026-12-15T00:00:00"/>
    <n v="2026"/>
    <s v="Dec"/>
    <s v="Q4"/>
    <x v="1"/>
    <s v="Germany"/>
    <s v="Marketplace"/>
    <s v="New"/>
    <s v="Hiking"/>
    <s v="Trail Boots"/>
    <n v="4"/>
    <n v="146.38999999999999"/>
    <n v="0"/>
    <n v="78.95"/>
    <n v="585.55999999999995"/>
    <n v="315.8"/>
    <n v="269.75999999999993"/>
    <n v="0.46068720541020552"/>
  </r>
  <r>
    <n v="3373"/>
    <d v="2026-12-15T00:00:00"/>
    <n v="2026"/>
    <s v="Dec"/>
    <s v="Q4"/>
    <x v="1"/>
    <s v="Germany"/>
    <s v="Marketplace"/>
    <s v="Returning"/>
    <s v="Hiking"/>
    <s v="Hiking Daypack 20L"/>
    <n v="2"/>
    <n v="89.84"/>
    <n v="0.05"/>
    <n v="45.17"/>
    <n v="170.696"/>
    <n v="90.34"/>
    <n v="80.355999999999995"/>
    <n v="0.47075502647982376"/>
  </r>
  <r>
    <n v="3799"/>
    <d v="2026-12-15T00:00:00"/>
    <n v="2026"/>
    <s v="Dec"/>
    <s v="Q4"/>
    <x v="2"/>
    <s v="Finland"/>
    <s v="Retail Partners"/>
    <s v="New"/>
    <s v="Fitness"/>
    <s v="Training Mat"/>
    <n v="3"/>
    <n v="49.67"/>
    <n v="0.05"/>
    <n v="21.5"/>
    <n v="141.55949999999999"/>
    <n v="64.5"/>
    <n v="77.059499999999986"/>
    <n v="0.54436120500566898"/>
  </r>
  <r>
    <n v="5002"/>
    <d v="2026-12-15T00:00:00"/>
    <n v="2026"/>
    <s v="Dec"/>
    <s v="Q4"/>
    <x v="1"/>
    <s v="Poland"/>
    <s v="Corporate"/>
    <s v="Business"/>
    <s v="Hiking"/>
    <s v="Hiking Daypack 20L"/>
    <n v="4"/>
    <n v="94.3"/>
    <n v="0.1"/>
    <n v="44.36"/>
    <n v="339.48"/>
    <n v="177.44"/>
    <n v="162.04000000000002"/>
    <n v="0.47731825144338402"/>
  </r>
  <r>
    <n v="2896"/>
    <d v="2026-12-16T00:00:00"/>
    <n v="2026"/>
    <s v="Dec"/>
    <s v="Q4"/>
    <x v="1"/>
    <s v="Germany"/>
    <s v="Retail Partners"/>
    <s v="Business"/>
    <s v="Fitness"/>
    <s v="Recovery Roller"/>
    <n v="2"/>
    <n v="36.020000000000003"/>
    <n v="0.1"/>
    <n v="13.59"/>
    <n v="64.836000000000013"/>
    <n v="27.18"/>
    <n v="37.656000000000013"/>
    <n v="0.58078845086063302"/>
  </r>
  <r>
    <n v="3334"/>
    <d v="2026-12-16T00:00:00"/>
    <n v="2026"/>
    <s v="Dec"/>
    <s v="Q4"/>
    <x v="1"/>
    <s v="Poland"/>
    <s v="Online Store"/>
    <s v="Returning"/>
    <s v="Hiking"/>
    <s v="Summit Backpack 45L"/>
    <n v="1"/>
    <n v="154.12"/>
    <n v="0"/>
    <n v="77.45"/>
    <n v="154.12"/>
    <n v="77.45"/>
    <n v="76.67"/>
    <n v="0.49746950428237735"/>
  </r>
  <r>
    <n v="3469"/>
    <d v="2026-12-16T00:00:00"/>
    <n v="2026"/>
    <s v="Dec"/>
    <s v="Q4"/>
    <x v="0"/>
    <s v="Portugal"/>
    <s v="Online Store"/>
    <s v="Returning"/>
    <s v="Hiking"/>
    <s v="Summit Backpack 45L"/>
    <n v="1"/>
    <n v="150.88"/>
    <n v="0.05"/>
    <n v="81.02"/>
    <n v="143.33599999999998"/>
    <n v="81.02"/>
    <n v="62.315999999999988"/>
    <n v="0.43475470223809787"/>
  </r>
  <r>
    <n v="569"/>
    <d v="2026-12-17T00:00:00"/>
    <n v="2026"/>
    <s v="Dec"/>
    <s v="Q4"/>
    <x v="2"/>
    <s v="Sweden"/>
    <s v="Marketplace"/>
    <s v="New"/>
    <s v="Cycling"/>
    <s v="Compact Repair Kit"/>
    <n v="2"/>
    <n v="40.479999999999997"/>
    <n v="0"/>
    <n v="16.23"/>
    <n v="80.959999999999994"/>
    <n v="32.46"/>
    <n v="48.499999999999993"/>
    <n v="0.5990612648221344"/>
  </r>
  <r>
    <n v="2404"/>
    <d v="2026-12-17T00:00:00"/>
    <n v="2026"/>
    <s v="Dec"/>
    <s v="Q4"/>
    <x v="2"/>
    <s v="Finland"/>
    <s v="Marketplace"/>
    <s v="Business"/>
    <s v="Travel"/>
    <s v="Travel Backpack 35L"/>
    <n v="3"/>
    <n v="163.34"/>
    <n v="0.1"/>
    <n v="88.53"/>
    <n v="441.01799999999997"/>
    <n v="265.59000000000003"/>
    <n v="175.42799999999994"/>
    <n v="0.39777968246194023"/>
  </r>
  <r>
    <n v="4682"/>
    <d v="2026-12-17T00:00:00"/>
    <n v="2026"/>
    <s v="Dec"/>
    <s v="Q4"/>
    <x v="3"/>
    <s v="Belgium"/>
    <s v="Retail Partners"/>
    <s v="New"/>
    <s v="Fitness"/>
    <s v="Resistance Band Set"/>
    <n v="2"/>
    <n v="40.89"/>
    <n v="0"/>
    <n v="14.95"/>
    <n v="81.78"/>
    <n v="29.9"/>
    <n v="51.88"/>
    <n v="0.63438493519197847"/>
  </r>
  <r>
    <n v="4888"/>
    <d v="2026-12-17T00:00:00"/>
    <n v="2026"/>
    <s v="Dec"/>
    <s v="Q4"/>
    <x v="2"/>
    <s v="Sweden"/>
    <s v="Marketplace"/>
    <s v="New"/>
    <s v="Fitness"/>
    <s v="Resistance Band Set"/>
    <n v="1"/>
    <n v="40.159999999999997"/>
    <n v="0.15"/>
    <n v="14.46"/>
    <n v="34.135999999999996"/>
    <n v="14.46"/>
    <n v="19.675999999999995"/>
    <n v="0.576400281228029"/>
  </r>
  <r>
    <n v="4923"/>
    <d v="2026-12-17T00:00:00"/>
    <n v="2026"/>
    <s v="Dec"/>
    <s v="Q4"/>
    <x v="3"/>
    <s v="France"/>
    <s v="Online Store"/>
    <s v="New"/>
    <s v="Camping"/>
    <s v="Portable Camp Stove"/>
    <n v="2"/>
    <n v="79.86"/>
    <n v="0"/>
    <n v="39.049999999999997"/>
    <n v="159.72"/>
    <n v="78.099999999999994"/>
    <n v="81.62"/>
    <n v="0.51101928374655647"/>
  </r>
  <r>
    <n v="131"/>
    <d v="2026-12-18T00:00:00"/>
    <n v="2026"/>
    <s v="Dec"/>
    <s v="Q4"/>
    <x v="1"/>
    <s v="Switzerland"/>
    <s v="Marketplace"/>
    <s v="Returning"/>
    <s v="Camping"/>
    <s v="Compact Sleeping Bag"/>
    <n v="2"/>
    <n v="123.42"/>
    <n v="0.1"/>
    <n v="60.03"/>
    <n v="222.15600000000001"/>
    <n v="120.06"/>
    <n v="102.096"/>
    <n v="0.45956895154756117"/>
  </r>
  <r>
    <n v="349"/>
    <d v="2026-12-18T00:00:00"/>
    <n v="2026"/>
    <s v="Dec"/>
    <s v="Q4"/>
    <x v="2"/>
    <s v="Sweden"/>
    <s v="Online Store"/>
    <s v="Returning"/>
    <s v="Travel"/>
    <s v="Packing Cube Set"/>
    <n v="1"/>
    <n v="47.61"/>
    <n v="0.05"/>
    <n v="18.18"/>
    <n v="45.229499999999994"/>
    <n v="18.18"/>
    <n v="27.049499999999995"/>
    <n v="0.59804994527907662"/>
  </r>
  <r>
    <n v="1131"/>
    <d v="2026-12-18T00:00:00"/>
    <n v="2026"/>
    <s v="Dec"/>
    <s v="Q4"/>
    <x v="3"/>
    <s v="United Kingdom"/>
    <s v="Online Store"/>
    <s v="Returning"/>
    <s v="Hiking"/>
    <s v="Hiking Daypack 20L"/>
    <n v="2"/>
    <n v="93.88"/>
    <n v="0.1"/>
    <n v="45.89"/>
    <n v="168.98400000000001"/>
    <n v="91.78"/>
    <n v="77.204000000000008"/>
    <n v="0.45687165648818823"/>
  </r>
  <r>
    <n v="2738"/>
    <d v="2026-12-18T00:00:00"/>
    <n v="2026"/>
    <s v="Dec"/>
    <s v="Q4"/>
    <x v="1"/>
    <s v="Switzerland"/>
    <s v="Online Store"/>
    <s v="New"/>
    <s v="Hiking"/>
    <s v="Trail Boots"/>
    <n v="3"/>
    <n v="145.43"/>
    <n v="0.05"/>
    <n v="81.72"/>
    <n v="414.47550000000001"/>
    <n v="245.16"/>
    <n v="169.31550000000001"/>
    <n v="0.40850544845232106"/>
  </r>
  <r>
    <n v="4400"/>
    <d v="2026-12-18T00:00:00"/>
    <n v="2026"/>
    <s v="Dec"/>
    <s v="Q4"/>
    <x v="3"/>
    <s v="Belgium"/>
    <s v="Online Store"/>
    <s v="Returning"/>
    <s v="Travel"/>
    <s v="Insulated Bottle"/>
    <n v="2"/>
    <n v="36.89"/>
    <n v="0.1"/>
    <n v="13.74"/>
    <n v="66.402000000000001"/>
    <n v="27.48"/>
    <n v="38.921999999999997"/>
    <n v="0.58615704346254627"/>
  </r>
  <r>
    <n v="3122"/>
    <d v="2026-12-19T00:00:00"/>
    <n v="2026"/>
    <s v="Dec"/>
    <s v="Q4"/>
    <x v="0"/>
    <s v="Spain"/>
    <s v="Marketplace"/>
    <s v="Returning"/>
    <s v="Hiking"/>
    <s v="Trail Boots"/>
    <n v="1"/>
    <n v="145.44"/>
    <n v="0.1"/>
    <n v="80.42"/>
    <n v="130.89600000000002"/>
    <n v="80.42"/>
    <n v="50.476000000000013"/>
    <n v="0.38561911746730232"/>
  </r>
  <r>
    <n v="4572"/>
    <d v="2026-12-19T00:00:00"/>
    <n v="2026"/>
    <s v="Dec"/>
    <s v="Q4"/>
    <x v="0"/>
    <s v="Italy"/>
    <s v="Online Store"/>
    <s v="New"/>
    <s v="Fitness"/>
    <s v="Training Mat"/>
    <n v="2"/>
    <n v="51.56"/>
    <n v="0"/>
    <n v="21.9"/>
    <n v="103.12"/>
    <n v="43.8"/>
    <n v="59.320000000000007"/>
    <n v="0.57525213343677273"/>
  </r>
  <r>
    <n v="4783"/>
    <d v="2026-12-19T00:00:00"/>
    <n v="2026"/>
    <s v="Dec"/>
    <s v="Q4"/>
    <x v="3"/>
    <s v="Netherlands"/>
    <s v="Online Store"/>
    <s v="New"/>
    <s v="Camping"/>
    <s v="Compact Sleeping Bag"/>
    <n v="2"/>
    <n v="122"/>
    <n v="0.15"/>
    <n v="60.01"/>
    <n v="207.4"/>
    <n v="120.02"/>
    <n v="87.38000000000001"/>
    <n v="0.4213114754098361"/>
  </r>
  <r>
    <n v="5055"/>
    <d v="2026-12-19T00:00:00"/>
    <n v="2026"/>
    <s v="Dec"/>
    <s v="Q4"/>
    <x v="2"/>
    <s v="Ireland"/>
    <s v="Marketplace"/>
    <s v="New"/>
    <s v="Hiking"/>
    <s v="Trekking Poles"/>
    <n v="1"/>
    <n v="71.89"/>
    <n v="0.15"/>
    <n v="32.409999999999997"/>
    <n v="61.106499999999997"/>
    <n v="32.409999999999997"/>
    <n v="28.6965"/>
    <n v="0.46961452545964832"/>
  </r>
  <r>
    <n v="5100"/>
    <d v="2026-12-19T00:00:00"/>
    <n v="2026"/>
    <s v="Dec"/>
    <s v="Q4"/>
    <x v="2"/>
    <s v="Denmark"/>
    <s v="Online Store"/>
    <s v="Returning"/>
    <s v="Hiking"/>
    <s v="Trekking Poles"/>
    <n v="2"/>
    <n v="70.59"/>
    <n v="0.15"/>
    <n v="31.56"/>
    <n v="120.003"/>
    <n v="63.12"/>
    <n v="56.883000000000003"/>
    <n v="0.47401314967125824"/>
  </r>
  <r>
    <n v="488"/>
    <d v="2026-12-20T00:00:00"/>
    <n v="2026"/>
    <s v="Dec"/>
    <s v="Q4"/>
    <x v="3"/>
    <s v="Netherlands"/>
    <s v="Online Store"/>
    <s v="Returning"/>
    <s v="Hiking"/>
    <s v="Trail Boots"/>
    <n v="4"/>
    <n v="141.91"/>
    <n v="0.05"/>
    <n v="80.260000000000005"/>
    <n v="539.25799999999992"/>
    <n v="321.04000000000002"/>
    <n v="218.2179999999999"/>
    <n v="0.40466344495584661"/>
  </r>
  <r>
    <n v="710"/>
    <d v="2026-12-20T00:00:00"/>
    <n v="2026"/>
    <s v="Dec"/>
    <s v="Q4"/>
    <x v="1"/>
    <s v="Austria"/>
    <s v="Corporate"/>
    <s v="Business"/>
    <s v="Hiking"/>
    <s v="Trail Boots"/>
    <n v="3"/>
    <n v="140.4"/>
    <n v="0.2"/>
    <n v="81.760000000000005"/>
    <n v="336.96000000000004"/>
    <n v="245.28000000000003"/>
    <n v="91.68"/>
    <n v="0.27207977207977208"/>
  </r>
  <r>
    <n v="1009"/>
    <d v="2026-12-20T00:00:00"/>
    <n v="2026"/>
    <s v="Dec"/>
    <s v="Q4"/>
    <x v="3"/>
    <s v="France"/>
    <s v="Marketplace"/>
    <s v="Returning"/>
    <s v="Hiking"/>
    <s v="Trekking Poles"/>
    <n v="2"/>
    <n v="72.349999999999994"/>
    <n v="0.15"/>
    <n v="32.44"/>
    <n v="122.99499999999999"/>
    <n v="64.88"/>
    <n v="58.114999999999995"/>
    <n v="0.47249888206837676"/>
  </r>
  <r>
    <n v="1231"/>
    <d v="2026-12-20T00:00:00"/>
    <n v="2026"/>
    <s v="Dec"/>
    <s v="Q4"/>
    <x v="3"/>
    <s v="United Kingdom"/>
    <s v="Online Store"/>
    <s v="New"/>
    <s v="Camping"/>
    <s v="Compact Sleeping Bag"/>
    <n v="4"/>
    <n v="120.8"/>
    <n v="0.1"/>
    <n v="59.93"/>
    <n v="434.88"/>
    <n v="239.72"/>
    <n v="195.16"/>
    <n v="0.44876747608535689"/>
  </r>
  <r>
    <n v="1445"/>
    <d v="2026-12-20T00:00:00"/>
    <n v="2026"/>
    <s v="Dec"/>
    <s v="Q4"/>
    <x v="3"/>
    <s v="Netherlands"/>
    <s v="Online Store"/>
    <s v="New"/>
    <s v="Hiking"/>
    <s v="Trekking Poles"/>
    <n v="1"/>
    <n v="71.23"/>
    <n v="0"/>
    <n v="31.63"/>
    <n v="71.23"/>
    <n v="31.63"/>
    <n v="39.600000000000009"/>
    <n v="0.55594552856942303"/>
  </r>
  <r>
    <n v="2842"/>
    <d v="2026-12-20T00:00:00"/>
    <n v="2026"/>
    <s v="Dec"/>
    <s v="Q4"/>
    <x v="2"/>
    <s v="Finland"/>
    <s v="Corporate"/>
    <s v="Business"/>
    <s v="Cycling"/>
    <s v="Trail Bike Light"/>
    <n v="5"/>
    <n v="51.02"/>
    <n v="0.05"/>
    <n v="22.56"/>
    <n v="242.345"/>
    <n v="112.8"/>
    <n v="129.54500000000002"/>
    <n v="0.5345478553302111"/>
  </r>
  <r>
    <n v="3783"/>
    <d v="2026-12-20T00:00:00"/>
    <n v="2026"/>
    <s v="Dec"/>
    <s v="Q4"/>
    <x v="2"/>
    <s v="Sweden"/>
    <s v="Marketplace"/>
    <s v="New"/>
    <s v="Travel"/>
    <s v="Carry-On Duffel"/>
    <n v="1"/>
    <n v="130.52000000000001"/>
    <n v="0.1"/>
    <n v="66.09"/>
    <n v="117.46800000000002"/>
    <n v="66.09"/>
    <n v="51.378000000000014"/>
    <n v="0.43737869036673821"/>
  </r>
  <r>
    <n v="4484"/>
    <d v="2026-12-20T00:00:00"/>
    <n v="2026"/>
    <s v="Dec"/>
    <s v="Q4"/>
    <x v="1"/>
    <s v="Poland"/>
    <s v="Online Store"/>
    <s v="Returning"/>
    <s v="Cycling"/>
    <s v="Commuter Helmet"/>
    <n v="2"/>
    <n v="79.87"/>
    <n v="0.15"/>
    <n v="41.9"/>
    <n v="135.779"/>
    <n v="83.8"/>
    <n v="51.978999999999999"/>
    <n v="0.38282061290773978"/>
  </r>
  <r>
    <n v="4597"/>
    <d v="2026-12-20T00:00:00"/>
    <n v="2026"/>
    <s v="Dec"/>
    <s v="Q4"/>
    <x v="3"/>
    <s v="France"/>
    <s v="Online Store"/>
    <s v="Returning"/>
    <s v="Hiking"/>
    <s v="Trekking Poles"/>
    <n v="3"/>
    <n v="71.3"/>
    <n v="0.1"/>
    <n v="32.93"/>
    <n v="192.51"/>
    <n v="98.789999999999992"/>
    <n v="93.72"/>
    <n v="0.48683185289075892"/>
  </r>
  <r>
    <n v="4917"/>
    <d v="2026-12-20T00:00:00"/>
    <n v="2026"/>
    <s v="Dec"/>
    <s v="Q4"/>
    <x v="0"/>
    <s v="Portugal"/>
    <s v="Online Store"/>
    <s v="Returning"/>
    <s v="Camping"/>
    <s v="Compact Sleeping Bag"/>
    <n v="2"/>
    <n v="122.95"/>
    <n v="0.1"/>
    <n v="59.79"/>
    <n v="221.31"/>
    <n v="119.58"/>
    <n v="101.73"/>
    <n v="0.45967195336857802"/>
  </r>
  <r>
    <n v="629"/>
    <d v="2026-12-21T00:00:00"/>
    <n v="2026"/>
    <s v="Dec"/>
    <s v="Q4"/>
    <x v="3"/>
    <s v="France"/>
    <s v="Online Store"/>
    <s v="Business"/>
    <s v="Fitness"/>
    <s v="Training Mat"/>
    <n v="2"/>
    <n v="50.04"/>
    <n v="0.05"/>
    <n v="22.43"/>
    <n v="95.075999999999993"/>
    <n v="44.86"/>
    <n v="50.215999999999994"/>
    <n v="0.52816694013210486"/>
  </r>
  <r>
    <n v="1373"/>
    <d v="2026-12-21T00:00:00"/>
    <n v="2026"/>
    <s v="Dec"/>
    <s v="Q4"/>
    <x v="1"/>
    <s v="Czechia"/>
    <s v="Marketplace"/>
    <s v="Returning"/>
    <s v="Camping"/>
    <s v="Portable Camp Stove"/>
    <n v="1"/>
    <n v="80.92"/>
    <n v="0.05"/>
    <n v="40.14"/>
    <n v="76.873999999999995"/>
    <n v="40.14"/>
    <n v="36.733999999999995"/>
    <n v="0.47784686630069978"/>
  </r>
  <r>
    <n v="1668"/>
    <d v="2026-12-21T00:00:00"/>
    <n v="2026"/>
    <s v="Dec"/>
    <s v="Q4"/>
    <x v="2"/>
    <s v="Denmark"/>
    <s v="Online Store"/>
    <s v="Business"/>
    <s v="Cycling"/>
    <s v="Trail Bike Light"/>
    <n v="6"/>
    <n v="50.35"/>
    <n v="0.15"/>
    <n v="22.91"/>
    <n v="256.78500000000003"/>
    <n v="137.46"/>
    <n v="119.32500000000002"/>
    <n v="0.46468835796483443"/>
  </r>
  <r>
    <n v="2646"/>
    <d v="2026-12-21T00:00:00"/>
    <n v="2026"/>
    <s v="Dec"/>
    <s v="Q4"/>
    <x v="1"/>
    <s v="Czechia"/>
    <s v="Online Store"/>
    <s v="Returning"/>
    <s v="Fitness"/>
    <s v="Recovery Roller"/>
    <n v="1"/>
    <n v="35.799999999999997"/>
    <n v="0.05"/>
    <n v="14.12"/>
    <n v="34.01"/>
    <n v="14.12"/>
    <n v="19.89"/>
    <n v="0.58482799176712741"/>
  </r>
  <r>
    <n v="3044"/>
    <d v="2026-12-21T00:00:00"/>
    <n v="2026"/>
    <s v="Dec"/>
    <s v="Q4"/>
    <x v="1"/>
    <s v="Austria"/>
    <s v="Corporate"/>
    <s v="Business"/>
    <s v="Cycling"/>
    <s v="Compact Repair Kit"/>
    <n v="4"/>
    <n v="40.64"/>
    <n v="0.1"/>
    <n v="16.260000000000002"/>
    <n v="146.304"/>
    <n v="65.040000000000006"/>
    <n v="81.263999999999996"/>
    <n v="0.55544619422572172"/>
  </r>
  <r>
    <n v="3065"/>
    <d v="2026-12-21T00:00:00"/>
    <n v="2026"/>
    <s v="Dec"/>
    <s v="Q4"/>
    <x v="2"/>
    <s v="Finland"/>
    <s v="Online Store"/>
    <s v="New"/>
    <s v="Camping"/>
    <s v="Portable Camp Stove"/>
    <n v="3"/>
    <n v="81.510000000000005"/>
    <n v="0.05"/>
    <n v="39.9"/>
    <n v="232.30350000000001"/>
    <n v="119.69999999999999"/>
    <n v="112.60350000000003"/>
    <n v="0.48472580051527425"/>
  </r>
  <r>
    <n v="3365"/>
    <d v="2026-12-21T00:00:00"/>
    <n v="2026"/>
    <s v="Dec"/>
    <s v="Q4"/>
    <x v="3"/>
    <s v="Netherlands"/>
    <s v="Retail Partners"/>
    <s v="New"/>
    <s v="Fitness"/>
    <s v="Weighted Vest"/>
    <n v="2"/>
    <n v="122.4"/>
    <n v="0.1"/>
    <n v="71.09"/>
    <n v="220.32000000000002"/>
    <n v="142.18"/>
    <n v="78.140000000000015"/>
    <n v="0.35466594045025424"/>
  </r>
  <r>
    <n v="4042"/>
    <d v="2026-12-21T00:00:00"/>
    <n v="2026"/>
    <s v="Dec"/>
    <s v="Q4"/>
    <x v="0"/>
    <s v="Portugal"/>
    <s v="Marketplace"/>
    <s v="Returning"/>
    <s v="Travel"/>
    <s v="Packing Cube Set"/>
    <n v="1"/>
    <n v="45.94"/>
    <n v="0.05"/>
    <n v="18.100000000000001"/>
    <n v="43.642999999999994"/>
    <n v="18.100000000000001"/>
    <n v="25.542999999999992"/>
    <n v="0.58527140664024002"/>
  </r>
  <r>
    <n v="4635"/>
    <d v="2026-12-21T00:00:00"/>
    <n v="2026"/>
    <s v="Dec"/>
    <s v="Q4"/>
    <x v="3"/>
    <s v="France"/>
    <s v="Corporate"/>
    <s v="Returning"/>
    <s v="Camping"/>
    <s v="Trail Tent 2P"/>
    <n v="15"/>
    <n v="196.89"/>
    <n v="0.15"/>
    <n v="105.09"/>
    <n v="2510.3474999999999"/>
    <n v="1576.3500000000001"/>
    <n v="933.99749999999972"/>
    <n v="0.37205904760197533"/>
  </r>
  <r>
    <n v="4748"/>
    <d v="2026-12-21T00:00:00"/>
    <n v="2026"/>
    <s v="Dec"/>
    <s v="Q4"/>
    <x v="3"/>
    <s v="France"/>
    <s v="Retail Partners"/>
    <s v="Business"/>
    <s v="Cycling"/>
    <s v="Trail Bike Light"/>
    <n v="1"/>
    <n v="51.18"/>
    <n v="0.05"/>
    <n v="22.98"/>
    <n v="48.620999999999995"/>
    <n v="22.98"/>
    <n v="25.640999999999995"/>
    <n v="0.52736471894860237"/>
  </r>
  <r>
    <n v="342"/>
    <d v="2026-12-22T00:00:00"/>
    <n v="2026"/>
    <s v="Dec"/>
    <s v="Q4"/>
    <x v="1"/>
    <s v="Austria"/>
    <s v="Retail Partners"/>
    <s v="New"/>
    <s v="Cycling"/>
    <s v="Compact Repair Kit"/>
    <n v="3"/>
    <n v="40.78"/>
    <n v="0.15"/>
    <n v="16.73"/>
    <n v="103.989"/>
    <n v="50.19"/>
    <n v="53.799000000000007"/>
    <n v="0.51735279693044456"/>
  </r>
  <r>
    <n v="676"/>
    <d v="2026-12-22T00:00:00"/>
    <n v="2026"/>
    <s v="Dec"/>
    <s v="Q4"/>
    <x v="2"/>
    <s v="Ireland"/>
    <s v="Marketplace"/>
    <s v="Returning"/>
    <s v="Camping"/>
    <s v="Trail Tent 2P"/>
    <n v="1"/>
    <n v="195.63"/>
    <n v="0.05"/>
    <n v="102.13"/>
    <n v="185.84849999999997"/>
    <n v="102.13"/>
    <n v="83.718499999999977"/>
    <n v="0.45046637449320276"/>
  </r>
  <r>
    <n v="1912"/>
    <d v="2026-12-22T00:00:00"/>
    <n v="2026"/>
    <s v="Dec"/>
    <s v="Q4"/>
    <x v="2"/>
    <s v="Denmark"/>
    <s v="Corporate"/>
    <s v="Returning"/>
    <s v="Travel"/>
    <s v="Carry-On Duffel"/>
    <n v="10"/>
    <n v="134.86000000000001"/>
    <n v="0.1"/>
    <n v="65.3"/>
    <n v="1213.7400000000002"/>
    <n v="653"/>
    <n v="560.74000000000024"/>
    <n v="0.46199350767050612"/>
  </r>
  <r>
    <n v="2065"/>
    <d v="2026-12-22T00:00:00"/>
    <n v="2026"/>
    <s v="Dec"/>
    <s v="Q4"/>
    <x v="3"/>
    <s v="Belgium"/>
    <s v="Online Store"/>
    <s v="New"/>
    <s v="Cycling"/>
    <s v="Commuter Helmet"/>
    <n v="1"/>
    <n v="83.15"/>
    <n v="0"/>
    <n v="42.3"/>
    <n v="83.15"/>
    <n v="42.3"/>
    <n v="40.850000000000009"/>
    <n v="0.49128081779915822"/>
  </r>
  <r>
    <n v="3136"/>
    <d v="2026-12-22T00:00:00"/>
    <n v="2026"/>
    <s v="Dec"/>
    <s v="Q4"/>
    <x v="1"/>
    <s v="Austria"/>
    <s v="Marketplace"/>
    <s v="Business"/>
    <s v="Cycling"/>
    <s v="Commuter Helmet"/>
    <n v="1"/>
    <n v="81.599999999999994"/>
    <n v="0.15"/>
    <n v="42"/>
    <n v="69.36"/>
    <n v="42"/>
    <n v="27.36"/>
    <n v="0.3944636678200692"/>
  </r>
  <r>
    <n v="3423"/>
    <d v="2026-12-22T00:00:00"/>
    <n v="2026"/>
    <s v="Dec"/>
    <s v="Q4"/>
    <x v="3"/>
    <s v="Netherlands"/>
    <s v="Retail Partners"/>
    <s v="Business"/>
    <s v="Travel"/>
    <s v="Packing Cube Set"/>
    <n v="5"/>
    <n v="47.67"/>
    <n v="0.1"/>
    <n v="17.84"/>
    <n v="214.51500000000001"/>
    <n v="89.2"/>
    <n v="125.31500000000001"/>
    <n v="0.5841782625923595"/>
  </r>
  <r>
    <n v="3746"/>
    <d v="2026-12-22T00:00:00"/>
    <n v="2026"/>
    <s v="Dec"/>
    <s v="Q4"/>
    <x v="3"/>
    <s v="Netherlands"/>
    <s v="Retail Partners"/>
    <s v="Business"/>
    <s v="Cycling"/>
    <s v="Trail Bike Light"/>
    <n v="2"/>
    <n v="50.96"/>
    <n v="0.15"/>
    <n v="22.59"/>
    <n v="86.632000000000005"/>
    <n v="45.18"/>
    <n v="41.452000000000005"/>
    <n v="0.47848370117277683"/>
  </r>
  <r>
    <n v="1198"/>
    <d v="2026-12-23T00:00:00"/>
    <n v="2026"/>
    <s v="Dec"/>
    <s v="Q4"/>
    <x v="3"/>
    <s v="Netherlands"/>
    <s v="Retail Partners"/>
    <s v="New"/>
    <s v="Travel"/>
    <s v="Packing Cube Set"/>
    <n v="5"/>
    <n v="47.69"/>
    <n v="0.05"/>
    <n v="18.23"/>
    <n v="226.52749999999997"/>
    <n v="91.15"/>
    <n v="135.37749999999997"/>
    <n v="0.59762059794064726"/>
  </r>
  <r>
    <n v="2123"/>
    <d v="2026-12-23T00:00:00"/>
    <n v="2026"/>
    <s v="Dec"/>
    <s v="Q4"/>
    <x v="3"/>
    <s v="United Kingdom"/>
    <s v="Online Store"/>
    <s v="Returning"/>
    <s v="Hiking"/>
    <s v="Hiking Daypack 20L"/>
    <n v="1"/>
    <n v="91.08"/>
    <n v="0.2"/>
    <n v="46.14"/>
    <n v="72.864000000000004"/>
    <n v="46.14"/>
    <n v="26.724000000000004"/>
    <n v="0.36676548089591571"/>
  </r>
  <r>
    <n v="2586"/>
    <d v="2026-12-23T00:00:00"/>
    <n v="2026"/>
    <s v="Dec"/>
    <s v="Q4"/>
    <x v="1"/>
    <s v="Poland"/>
    <s v="Retail Partners"/>
    <s v="New"/>
    <s v="Hiking"/>
    <s v="Trail Boots"/>
    <n v="1"/>
    <n v="143.84"/>
    <n v="0.15"/>
    <n v="78.17"/>
    <n v="122.264"/>
    <n v="78.17"/>
    <n v="44.093999999999994"/>
    <n v="0.360645815612118"/>
  </r>
  <r>
    <n v="3048"/>
    <d v="2026-12-23T00:00:00"/>
    <n v="2026"/>
    <s v="Dec"/>
    <s v="Q4"/>
    <x v="1"/>
    <s v="Austria"/>
    <s v="Online Store"/>
    <s v="New"/>
    <s v="Cycling"/>
    <s v="Cycling Pack 12L"/>
    <n v="1"/>
    <n v="102.66"/>
    <n v="0.05"/>
    <n v="49.2"/>
    <n v="97.526999999999987"/>
    <n v="49.2"/>
    <n v="48.326999999999984"/>
    <n v="0.4955243163431664"/>
  </r>
  <r>
    <n v="3838"/>
    <d v="2026-12-23T00:00:00"/>
    <n v="2026"/>
    <s v="Dec"/>
    <s v="Q4"/>
    <x v="1"/>
    <s v="Switzerland"/>
    <s v="Retail Partners"/>
    <s v="New"/>
    <s v="Fitness"/>
    <s v="Resistance Band Set"/>
    <n v="2"/>
    <n v="40.32"/>
    <n v="0"/>
    <n v="14.39"/>
    <n v="80.64"/>
    <n v="28.78"/>
    <n v="51.86"/>
    <n v="0.64310515873015872"/>
  </r>
  <r>
    <n v="4718"/>
    <d v="2026-12-23T00:00:00"/>
    <n v="2026"/>
    <s v="Dec"/>
    <s v="Q4"/>
    <x v="0"/>
    <s v="Spain"/>
    <s v="Retail Partners"/>
    <s v="Returning"/>
    <s v="Hiking"/>
    <s v="Summit Backpack 45L"/>
    <n v="1"/>
    <n v="157.58000000000001"/>
    <n v="0.1"/>
    <n v="80.37"/>
    <n v="141.822"/>
    <n v="80.37"/>
    <n v="61.451999999999998"/>
    <n v="0.43330371874603374"/>
  </r>
  <r>
    <n v="4844"/>
    <d v="2026-12-23T00:00:00"/>
    <n v="2026"/>
    <s v="Dec"/>
    <s v="Q4"/>
    <x v="1"/>
    <s v="Poland"/>
    <s v="Online Store"/>
    <s v="New"/>
    <s v="Fitness"/>
    <s v="Recovery Roller"/>
    <n v="1"/>
    <n v="36.4"/>
    <n v="0"/>
    <n v="14.22"/>
    <n v="36.4"/>
    <n v="14.22"/>
    <n v="22.18"/>
    <n v="0.6093406593406594"/>
  </r>
  <r>
    <n v="678"/>
    <d v="2026-12-24T00:00:00"/>
    <n v="2026"/>
    <s v="Dec"/>
    <s v="Q4"/>
    <x v="1"/>
    <s v="Switzerland"/>
    <s v="Online Store"/>
    <s v="Business"/>
    <s v="Hiking"/>
    <s v="Trail Boots"/>
    <n v="1"/>
    <n v="142.15"/>
    <n v="0.05"/>
    <n v="80.5"/>
    <n v="135.04249999999999"/>
    <n v="80.5"/>
    <n v="54.54249999999999"/>
    <n v="0.40389136753244342"/>
  </r>
  <r>
    <n v="1706"/>
    <d v="2026-12-24T00:00:00"/>
    <n v="2026"/>
    <s v="Dec"/>
    <s v="Q4"/>
    <x v="0"/>
    <s v="Spain"/>
    <s v="Online Store"/>
    <s v="Returning"/>
    <s v="Camping"/>
    <s v="Alpine Tent 4P"/>
    <n v="2"/>
    <n v="332.38"/>
    <n v="0.05"/>
    <n v="192.16"/>
    <n v="631.52199999999993"/>
    <n v="384.32"/>
    <n v="247.20199999999994"/>
    <n v="0.39143846136793331"/>
  </r>
  <r>
    <n v="3034"/>
    <d v="2026-12-24T00:00:00"/>
    <n v="2026"/>
    <s v="Dec"/>
    <s v="Q4"/>
    <x v="1"/>
    <s v="Czechia"/>
    <s v="Retail Partners"/>
    <s v="New"/>
    <s v="Camping"/>
    <s v="Compact Sleeping Bag"/>
    <n v="1"/>
    <n v="122.18"/>
    <n v="0.15"/>
    <n v="61.28"/>
    <n v="103.85300000000001"/>
    <n v="61.28"/>
    <n v="42.573000000000008"/>
    <n v="0.40993519686479934"/>
  </r>
  <r>
    <n v="3883"/>
    <d v="2026-12-24T00:00:00"/>
    <n v="2026"/>
    <s v="Dec"/>
    <s v="Q4"/>
    <x v="0"/>
    <s v="Spain"/>
    <s v="Online Store"/>
    <s v="New"/>
    <s v="Camping"/>
    <s v="Compact Sleeping Bag"/>
    <n v="1"/>
    <n v="125.66"/>
    <n v="0.15"/>
    <n v="60.6"/>
    <n v="106.81099999999999"/>
    <n v="60.6"/>
    <n v="46.210999999999991"/>
    <n v="0.43264270533933763"/>
  </r>
  <r>
    <n v="4342"/>
    <d v="2026-12-24T00:00:00"/>
    <n v="2026"/>
    <s v="Dec"/>
    <s v="Q4"/>
    <x v="3"/>
    <s v="Belgium"/>
    <s v="Online Store"/>
    <s v="Returning"/>
    <s v="Travel"/>
    <s v="Packing Cube Set"/>
    <n v="2"/>
    <n v="47.38"/>
    <n v="0.05"/>
    <n v="18.850000000000001"/>
    <n v="90.022000000000006"/>
    <n v="37.700000000000003"/>
    <n v="52.322000000000003"/>
    <n v="0.58121348114905247"/>
  </r>
  <r>
    <n v="4468"/>
    <d v="2026-12-24T00:00:00"/>
    <n v="2026"/>
    <s v="Dec"/>
    <s v="Q4"/>
    <x v="0"/>
    <s v="Spain"/>
    <s v="Online Store"/>
    <s v="Business"/>
    <s v="Camping"/>
    <s v="Portable Camp Stove"/>
    <n v="1"/>
    <n v="80.8"/>
    <n v="0.05"/>
    <n v="38.33"/>
    <n v="76.759999999999991"/>
    <n v="38.33"/>
    <n v="38.429999999999993"/>
    <n v="0.50065138092756645"/>
  </r>
  <r>
    <n v="7"/>
    <d v="2026-12-25T00:00:00"/>
    <n v="2026"/>
    <s v="Dec"/>
    <s v="Q4"/>
    <x v="3"/>
    <s v="United Kingdom"/>
    <s v="Online Store"/>
    <s v="Returning"/>
    <s v="Cycling"/>
    <s v="Cycling Pack 12L"/>
    <n v="5"/>
    <n v="103.52"/>
    <n v="0.1"/>
    <n v="49.1"/>
    <n v="465.84000000000003"/>
    <n v="245.5"/>
    <n v="220.34000000000003"/>
    <n v="0.47299501974927016"/>
  </r>
  <r>
    <n v="658"/>
    <d v="2026-12-25T00:00:00"/>
    <n v="2026"/>
    <s v="Dec"/>
    <s v="Q4"/>
    <x v="1"/>
    <s v="Austria"/>
    <s v="Retail Partners"/>
    <s v="Business"/>
    <s v="Hiking"/>
    <s v="Summit Backpack 45L"/>
    <n v="2"/>
    <n v="153.38999999999999"/>
    <n v="0.05"/>
    <n v="78.06"/>
    <n v="291.44099999999997"/>
    <n v="156.12"/>
    <n v="135.32099999999997"/>
    <n v="0.46431696295305047"/>
  </r>
  <r>
    <n v="1192"/>
    <d v="2026-12-25T00:00:00"/>
    <n v="2026"/>
    <s v="Dec"/>
    <s v="Q4"/>
    <x v="3"/>
    <s v="France"/>
    <s v="Corporate"/>
    <s v="Business"/>
    <s v="Fitness"/>
    <s v="Resistance Band Set"/>
    <n v="6"/>
    <n v="39.49"/>
    <n v="0.05"/>
    <n v="14.49"/>
    <n v="225.09299999999999"/>
    <n v="86.94"/>
    <n v="138.15299999999999"/>
    <n v="0.61375964601298127"/>
  </r>
  <r>
    <n v="3852"/>
    <d v="2026-12-25T00:00:00"/>
    <n v="2026"/>
    <s v="Dec"/>
    <s v="Q4"/>
    <x v="2"/>
    <s v="Sweden"/>
    <s v="Retail Partners"/>
    <s v="Business"/>
    <s v="Fitness"/>
    <s v="Recovery Roller"/>
    <n v="1"/>
    <n v="35.54"/>
    <n v="0.1"/>
    <n v="13.63"/>
    <n v="31.986000000000001"/>
    <n v="13.63"/>
    <n v="18.356000000000002"/>
    <n v="0.5738760707809667"/>
  </r>
  <r>
    <n v="4507"/>
    <d v="2026-12-25T00:00:00"/>
    <n v="2026"/>
    <s v="Dec"/>
    <s v="Q4"/>
    <x v="1"/>
    <s v="Germany"/>
    <s v="Marketplace"/>
    <s v="Returning"/>
    <s v="Travel"/>
    <s v="Travel Backpack 35L"/>
    <n v="2"/>
    <n v="167.21"/>
    <n v="0.05"/>
    <n v="88.23"/>
    <n v="317.69900000000001"/>
    <n v="176.46"/>
    <n v="141.239"/>
    <n v="0.44456860109726504"/>
  </r>
  <r>
    <n v="260"/>
    <d v="2026-12-26T00:00:00"/>
    <n v="2026"/>
    <s v="Dec"/>
    <s v="Q4"/>
    <x v="2"/>
    <s v="Sweden"/>
    <s v="Online Store"/>
    <s v="Business"/>
    <s v="Hiking"/>
    <s v="Trekking Poles"/>
    <n v="1"/>
    <n v="71.89"/>
    <n v="0.1"/>
    <n v="31.88"/>
    <n v="64.701000000000008"/>
    <n v="31.88"/>
    <n v="32.821000000000012"/>
    <n v="0.50727191233520363"/>
  </r>
  <r>
    <n v="1659"/>
    <d v="2026-12-26T00:00:00"/>
    <n v="2026"/>
    <s v="Dec"/>
    <s v="Q4"/>
    <x v="0"/>
    <s v="Italy"/>
    <s v="Retail Partners"/>
    <s v="New"/>
    <s v="Travel"/>
    <s v="Carry-On Duffel"/>
    <n v="1"/>
    <n v="133.56"/>
    <n v="0.05"/>
    <n v="68.739999999999995"/>
    <n v="126.88199999999999"/>
    <n v="68.739999999999995"/>
    <n v="58.141999999999996"/>
    <n v="0.4582367869358932"/>
  </r>
  <r>
    <n v="3188"/>
    <d v="2026-12-26T00:00:00"/>
    <n v="2026"/>
    <s v="Dec"/>
    <s v="Q4"/>
    <x v="3"/>
    <s v="Netherlands"/>
    <s v="Marketplace"/>
    <s v="New"/>
    <s v="Camping"/>
    <s v="Compact Sleeping Bag"/>
    <n v="2"/>
    <n v="122.28"/>
    <n v="0.1"/>
    <n v="61.64"/>
    <n v="220.10400000000001"/>
    <n v="123.28"/>
    <n v="96.824000000000012"/>
    <n v="0.43990113764402283"/>
  </r>
  <r>
    <n v="3673"/>
    <d v="2026-12-26T00:00:00"/>
    <n v="2026"/>
    <s v="Dec"/>
    <s v="Q4"/>
    <x v="0"/>
    <s v="Italy"/>
    <s v="Online Store"/>
    <s v="Business"/>
    <s v="Fitness"/>
    <s v="Resistance Band Set"/>
    <n v="1"/>
    <n v="40.619999999999997"/>
    <n v="0"/>
    <n v="14.62"/>
    <n v="40.619999999999997"/>
    <n v="14.62"/>
    <n v="26"/>
    <n v="0.64007877892663712"/>
  </r>
  <r>
    <n v="3805"/>
    <d v="2026-12-26T00:00:00"/>
    <n v="2026"/>
    <s v="Dec"/>
    <s v="Q4"/>
    <x v="3"/>
    <s v="Belgium"/>
    <s v="Corporate"/>
    <s v="Business"/>
    <s v="Travel"/>
    <s v="Packing Cube Set"/>
    <n v="8"/>
    <n v="45.54"/>
    <n v="0.15"/>
    <n v="18.54"/>
    <n v="309.67199999999997"/>
    <n v="148.32"/>
    <n v="161.35199999999998"/>
    <n v="0.52104161822831896"/>
  </r>
  <r>
    <n v="3945"/>
    <d v="2026-12-26T00:00:00"/>
    <n v="2026"/>
    <s v="Dec"/>
    <s v="Q4"/>
    <x v="3"/>
    <s v="France"/>
    <s v="Corporate"/>
    <s v="Business"/>
    <s v="Cycling"/>
    <s v="Trail Bike Light"/>
    <n v="4"/>
    <n v="50.96"/>
    <n v="0.1"/>
    <n v="22.14"/>
    <n v="183.45600000000002"/>
    <n v="88.56"/>
    <n v="94.896000000000015"/>
    <n v="0.51726844583987441"/>
  </r>
  <r>
    <n v="4266"/>
    <d v="2026-12-26T00:00:00"/>
    <n v="2026"/>
    <s v="Dec"/>
    <s v="Q4"/>
    <x v="1"/>
    <s v="Czechia"/>
    <s v="Online Store"/>
    <s v="New"/>
    <s v="Cycling"/>
    <s v="Compact Repair Kit"/>
    <n v="4"/>
    <n v="40.19"/>
    <n v="0.15"/>
    <n v="16.55"/>
    <n v="136.64599999999999"/>
    <n v="66.2"/>
    <n v="70.445999999999984"/>
    <n v="0.51553649576277383"/>
  </r>
  <r>
    <n v="606"/>
    <d v="2026-12-27T00:00:00"/>
    <n v="2026"/>
    <s v="Dec"/>
    <s v="Q4"/>
    <x v="1"/>
    <s v="Germany"/>
    <s v="Online Store"/>
    <s v="New"/>
    <s v="Camping"/>
    <s v="Alpine Tent 4P"/>
    <n v="3"/>
    <n v="333.84"/>
    <n v="0"/>
    <n v="193.05"/>
    <n v="1001.52"/>
    <n v="579.15000000000009"/>
    <n v="422.36999999999989"/>
    <n v="0.42172897196261672"/>
  </r>
  <r>
    <n v="1166"/>
    <d v="2026-12-27T00:00:00"/>
    <n v="2026"/>
    <s v="Dec"/>
    <s v="Q4"/>
    <x v="2"/>
    <s v="Norway"/>
    <s v="Marketplace"/>
    <s v="Returning"/>
    <s v="Camping"/>
    <s v="Trail Tent 2P"/>
    <n v="2"/>
    <n v="198.94"/>
    <n v="0.15"/>
    <n v="102.32"/>
    <n v="338.19799999999998"/>
    <n v="204.64"/>
    <n v="133.55799999999999"/>
    <n v="0.39491067362905752"/>
  </r>
  <r>
    <n v="1913"/>
    <d v="2026-12-27T00:00:00"/>
    <n v="2026"/>
    <s v="Dec"/>
    <s v="Q4"/>
    <x v="2"/>
    <s v="Denmark"/>
    <s v="Marketplace"/>
    <s v="New"/>
    <s v="Fitness"/>
    <s v="Recovery Roller"/>
    <n v="3"/>
    <n v="35.979999999999997"/>
    <n v="0"/>
    <n v="13.6"/>
    <n v="107.94"/>
    <n v="40.799999999999997"/>
    <n v="67.14"/>
    <n v="0.62201222901612008"/>
  </r>
  <r>
    <n v="2402"/>
    <d v="2026-12-27T00:00:00"/>
    <n v="2026"/>
    <s v="Dec"/>
    <s v="Q4"/>
    <x v="1"/>
    <s v="Poland"/>
    <s v="Marketplace"/>
    <s v="New"/>
    <s v="Travel"/>
    <s v="Carry-On Duffel"/>
    <n v="6"/>
    <n v="133.4"/>
    <n v="0.1"/>
    <n v="66.3"/>
    <n v="720.36000000000013"/>
    <n v="397.79999999999995"/>
    <n v="322.56000000000017"/>
    <n v="0.44777611194402817"/>
  </r>
  <r>
    <n v="3192"/>
    <d v="2026-12-27T00:00:00"/>
    <n v="2026"/>
    <s v="Dec"/>
    <s v="Q4"/>
    <x v="3"/>
    <s v="Netherlands"/>
    <s v="Online Store"/>
    <s v="Returning"/>
    <s v="Hiking"/>
    <s v="Hiking Daypack 20L"/>
    <n v="2"/>
    <n v="93.45"/>
    <n v="0"/>
    <n v="45.75"/>
    <n v="186.9"/>
    <n v="91.5"/>
    <n v="95.4"/>
    <n v="0.5104333868378812"/>
  </r>
  <r>
    <n v="3721"/>
    <d v="2026-12-27T00:00:00"/>
    <n v="2026"/>
    <s v="Dec"/>
    <s v="Q4"/>
    <x v="2"/>
    <s v="Denmark"/>
    <s v="Marketplace"/>
    <s v="New"/>
    <s v="Fitness"/>
    <s v="Training Mat"/>
    <n v="1"/>
    <n v="49.79"/>
    <n v="0.2"/>
    <n v="21.87"/>
    <n v="39.832000000000001"/>
    <n v="21.87"/>
    <n v="17.962"/>
    <n v="0.45094396465153641"/>
  </r>
  <r>
    <n v="3882"/>
    <d v="2026-12-27T00:00:00"/>
    <n v="2026"/>
    <s v="Dec"/>
    <s v="Q4"/>
    <x v="3"/>
    <s v="United Kingdom"/>
    <s v="Marketplace"/>
    <s v="Returning"/>
    <s v="Hiking"/>
    <s v="Trekking Poles"/>
    <n v="3"/>
    <n v="70.430000000000007"/>
    <n v="0.1"/>
    <n v="32.869999999999997"/>
    <n v="190.16100000000003"/>
    <n v="98.609999999999985"/>
    <n v="91.551000000000045"/>
    <n v="0.48143941186678674"/>
  </r>
  <r>
    <n v="4945"/>
    <d v="2026-12-27T00:00:00"/>
    <n v="2026"/>
    <s v="Dec"/>
    <s v="Q4"/>
    <x v="2"/>
    <s v="Sweden"/>
    <s v="Online Store"/>
    <s v="Business"/>
    <s v="Camping"/>
    <s v="Portable Camp Stove"/>
    <n v="2"/>
    <n v="82.04"/>
    <n v="0.1"/>
    <n v="38.880000000000003"/>
    <n v="147.67200000000003"/>
    <n v="77.760000000000005"/>
    <n v="69.91200000000002"/>
    <n v="0.47342759629449055"/>
  </r>
  <r>
    <n v="5084"/>
    <d v="2026-12-27T00:00:00"/>
    <n v="2026"/>
    <s v="Dec"/>
    <s v="Q4"/>
    <x v="1"/>
    <s v="Switzerland"/>
    <s v="Marketplace"/>
    <s v="Returning"/>
    <s v="Travel"/>
    <s v="Insulated Bottle"/>
    <n v="1"/>
    <n v="35.409999999999997"/>
    <n v="0.2"/>
    <n v="13.54"/>
    <n v="28.327999999999999"/>
    <n v="13.54"/>
    <n v="14.788"/>
    <n v="0.5220276757977973"/>
  </r>
  <r>
    <n v="246"/>
    <d v="2026-12-28T00:00:00"/>
    <n v="2026"/>
    <s v="Dec"/>
    <s v="Q4"/>
    <x v="3"/>
    <s v="Netherlands"/>
    <s v="Marketplace"/>
    <s v="Business"/>
    <s v="Cycling"/>
    <s v="Compact Repair Kit"/>
    <n v="1"/>
    <n v="41.06"/>
    <n v="0.1"/>
    <n v="16.23"/>
    <n v="36.954000000000001"/>
    <n v="16.23"/>
    <n v="20.724"/>
    <n v="0.5608053255398604"/>
  </r>
  <r>
    <n v="537"/>
    <d v="2026-12-28T00:00:00"/>
    <n v="2026"/>
    <s v="Dec"/>
    <s v="Q4"/>
    <x v="3"/>
    <s v="United Kingdom"/>
    <s v="Corporate"/>
    <s v="Business"/>
    <s v="Hiking"/>
    <s v="Hiking Daypack 20L"/>
    <n v="12"/>
    <n v="90.29"/>
    <n v="0.1"/>
    <n v="45.76"/>
    <n v="975.13200000000006"/>
    <n v="549.12"/>
    <n v="426.01200000000006"/>
    <n v="0.43687623829389255"/>
  </r>
  <r>
    <n v="968"/>
    <d v="2026-12-28T00:00:00"/>
    <n v="2026"/>
    <s v="Dec"/>
    <s v="Q4"/>
    <x v="1"/>
    <s v="Germany"/>
    <s v="Retail Partners"/>
    <s v="New"/>
    <s v="Cycling"/>
    <s v="Cycling Pack 12L"/>
    <n v="1"/>
    <n v="103.13"/>
    <n v="0.15"/>
    <n v="50.06"/>
    <n v="87.660499999999999"/>
    <n v="50.06"/>
    <n v="37.600499999999997"/>
    <n v="0.42893321393329947"/>
  </r>
  <r>
    <n v="1234"/>
    <d v="2026-12-28T00:00:00"/>
    <n v="2026"/>
    <s v="Dec"/>
    <s v="Q4"/>
    <x v="3"/>
    <s v="France"/>
    <s v="Online Store"/>
    <s v="Returning"/>
    <s v="Cycling"/>
    <s v="Commuter Helmet"/>
    <n v="1"/>
    <n v="81.39"/>
    <n v="0.05"/>
    <n v="43.54"/>
    <n v="77.320499999999996"/>
    <n v="43.54"/>
    <n v="33.780499999999996"/>
    <n v="0.43688931137279247"/>
  </r>
  <r>
    <n v="2061"/>
    <d v="2026-12-28T00:00:00"/>
    <n v="2026"/>
    <s v="Dec"/>
    <s v="Q4"/>
    <x v="0"/>
    <s v="Italy"/>
    <s v="Marketplace"/>
    <s v="Returning"/>
    <s v="Camping"/>
    <s v="Alpine Tent 4P"/>
    <n v="2"/>
    <n v="342.78"/>
    <n v="0"/>
    <n v="197.89"/>
    <n v="685.56"/>
    <n v="395.78"/>
    <n v="289.77999999999997"/>
    <n v="0.4226909387945621"/>
  </r>
  <r>
    <n v="2219"/>
    <d v="2026-12-28T00:00:00"/>
    <n v="2026"/>
    <s v="Dec"/>
    <s v="Q4"/>
    <x v="1"/>
    <s v="Poland"/>
    <s v="Online Store"/>
    <s v="Returning"/>
    <s v="Hiking"/>
    <s v="Trail Boots"/>
    <n v="1"/>
    <n v="147"/>
    <n v="0.15"/>
    <n v="79.58"/>
    <n v="124.95"/>
    <n v="79.58"/>
    <n v="45.370000000000005"/>
    <n v="0.36310524209683875"/>
  </r>
  <r>
    <n v="2651"/>
    <d v="2026-12-28T00:00:00"/>
    <n v="2026"/>
    <s v="Dec"/>
    <s v="Q4"/>
    <x v="0"/>
    <s v="Italy"/>
    <s v="Online Store"/>
    <s v="New"/>
    <s v="Travel"/>
    <s v="Packing Cube Set"/>
    <n v="1"/>
    <n v="45.69"/>
    <n v="0.2"/>
    <n v="18.829999999999998"/>
    <n v="36.552"/>
    <n v="18.829999999999998"/>
    <n v="17.722000000000001"/>
    <n v="0.48484351061501429"/>
  </r>
  <r>
    <n v="3173"/>
    <d v="2026-12-28T00:00:00"/>
    <n v="2026"/>
    <s v="Dec"/>
    <s v="Q4"/>
    <x v="1"/>
    <s v="Germany"/>
    <s v="Marketplace"/>
    <s v="Returning"/>
    <s v="Cycling"/>
    <s v="Compact Repair Kit"/>
    <n v="1"/>
    <n v="39.69"/>
    <n v="0"/>
    <n v="17.09"/>
    <n v="39.69"/>
    <n v="17.09"/>
    <n v="22.599999999999998"/>
    <n v="0.56941295036533135"/>
  </r>
  <r>
    <n v="3409"/>
    <d v="2026-12-28T00:00:00"/>
    <n v="2026"/>
    <s v="Dec"/>
    <s v="Q4"/>
    <x v="3"/>
    <s v="Belgium"/>
    <s v="Online Store"/>
    <s v="New"/>
    <s v="Camping"/>
    <s v="Compact Sleeping Bag"/>
    <n v="5"/>
    <n v="122.42"/>
    <n v="0"/>
    <n v="60.8"/>
    <n v="612.1"/>
    <n v="304"/>
    <n v="308.10000000000002"/>
    <n v="0.50334912595981052"/>
  </r>
  <r>
    <n v="3535"/>
    <d v="2026-12-28T00:00:00"/>
    <n v="2026"/>
    <s v="Dec"/>
    <s v="Q4"/>
    <x v="1"/>
    <s v="Austria"/>
    <s v="Retail Partners"/>
    <s v="New"/>
    <s v="Travel"/>
    <s v="Insulated Bottle"/>
    <n v="1"/>
    <n v="37.03"/>
    <n v="0.15"/>
    <n v="13.53"/>
    <n v="31.4755"/>
    <n v="13.53"/>
    <n v="17.945500000000003"/>
    <n v="0.57014185636447401"/>
  </r>
  <r>
    <n v="5134"/>
    <d v="2026-12-28T00:00:00"/>
    <n v="2026"/>
    <s v="Dec"/>
    <s v="Q4"/>
    <x v="1"/>
    <s v="Poland"/>
    <s v="Retail Partners"/>
    <s v="Returning"/>
    <s v="Hiking"/>
    <s v="Hiking Daypack 20L"/>
    <n v="1"/>
    <n v="90.99"/>
    <n v="0.05"/>
    <n v="44.78"/>
    <n v="86.440499999999986"/>
    <n v="44.78"/>
    <n v="41.660499999999985"/>
    <n v="0.48195579618350187"/>
  </r>
  <r>
    <n v="2011"/>
    <d v="2026-12-29T00:00:00"/>
    <n v="2026"/>
    <s v="Dec"/>
    <s v="Q4"/>
    <x v="1"/>
    <s v="Switzerland"/>
    <s v="Online Store"/>
    <s v="Returning"/>
    <s v="Hiking"/>
    <s v="Hiking Daypack 20L"/>
    <n v="1"/>
    <n v="90.81"/>
    <n v="0.1"/>
    <n v="46.53"/>
    <n v="81.728999999999999"/>
    <n v="46.53"/>
    <n v="35.198999999999998"/>
    <n v="0.43067944059024332"/>
  </r>
  <r>
    <n v="2477"/>
    <d v="2026-12-29T00:00:00"/>
    <n v="2026"/>
    <s v="Dec"/>
    <s v="Q4"/>
    <x v="0"/>
    <s v="Italy"/>
    <s v="Retail Partners"/>
    <s v="New"/>
    <s v="Cycling"/>
    <s v="Compact Repair Kit"/>
    <n v="1"/>
    <n v="41.28"/>
    <n v="0.15"/>
    <n v="16.41"/>
    <n v="35.088000000000001"/>
    <n v="16.41"/>
    <n v="18.678000000000001"/>
    <n v="0.53231874145006841"/>
  </r>
  <r>
    <n v="2745"/>
    <d v="2026-12-29T00:00:00"/>
    <n v="2026"/>
    <s v="Dec"/>
    <s v="Q4"/>
    <x v="3"/>
    <s v="France"/>
    <s v="Marketplace"/>
    <s v="Business"/>
    <s v="Travel"/>
    <s v="Packing Cube Set"/>
    <n v="1"/>
    <n v="46.07"/>
    <n v="0"/>
    <n v="18.420000000000002"/>
    <n v="46.07"/>
    <n v="18.420000000000002"/>
    <n v="27.65"/>
    <n v="0.60017364879531143"/>
  </r>
  <r>
    <n v="4427"/>
    <d v="2026-12-29T00:00:00"/>
    <n v="2026"/>
    <s v="Dec"/>
    <s v="Q4"/>
    <x v="1"/>
    <s v="Germany"/>
    <s v="Retail Partners"/>
    <s v="Business"/>
    <s v="Hiking"/>
    <s v="Trail Boots"/>
    <n v="1"/>
    <n v="147.29"/>
    <n v="0.1"/>
    <n v="78.2"/>
    <n v="132.56100000000001"/>
    <n v="78.2"/>
    <n v="54.361000000000004"/>
    <n v="0.4100829052285363"/>
  </r>
  <r>
    <n v="377"/>
    <d v="2026-12-30T00:00:00"/>
    <n v="2026"/>
    <s v="Dec"/>
    <s v="Q4"/>
    <x v="3"/>
    <s v="France"/>
    <s v="Online Store"/>
    <s v="New"/>
    <s v="Cycling"/>
    <s v="Compact Repair Kit"/>
    <n v="1"/>
    <n v="40.82"/>
    <n v="0.1"/>
    <n v="17.2"/>
    <n v="36.738"/>
    <n v="17.2"/>
    <n v="19.538"/>
    <n v="0.53181991398551909"/>
  </r>
  <r>
    <n v="1530"/>
    <d v="2026-12-30T00:00:00"/>
    <n v="2026"/>
    <s v="Dec"/>
    <s v="Q4"/>
    <x v="3"/>
    <s v="Netherlands"/>
    <s v="Online Store"/>
    <s v="New"/>
    <s v="Fitness"/>
    <s v="Training Mat"/>
    <n v="3"/>
    <n v="50.72"/>
    <n v="0"/>
    <n v="22.3"/>
    <n v="152.16"/>
    <n v="66.900000000000006"/>
    <n v="85.259999999999991"/>
    <n v="0.56033123028391163"/>
  </r>
  <r>
    <n v="2135"/>
    <d v="2026-12-30T00:00:00"/>
    <n v="2026"/>
    <s v="Dec"/>
    <s v="Q4"/>
    <x v="1"/>
    <s v="Germany"/>
    <s v="Marketplace"/>
    <s v="Business"/>
    <s v="Camping"/>
    <s v="Trail Tent 2P"/>
    <n v="3"/>
    <n v="194.7"/>
    <n v="0.1"/>
    <n v="102.62"/>
    <n v="525.68999999999994"/>
    <n v="307.86"/>
    <n v="217.82999999999993"/>
    <n v="0.41436968555612613"/>
  </r>
  <r>
    <n v="2916"/>
    <d v="2026-12-30T00:00:00"/>
    <n v="2026"/>
    <s v="Dec"/>
    <s v="Q4"/>
    <x v="1"/>
    <s v="Austria"/>
    <s v="Retail Partners"/>
    <s v="New"/>
    <s v="Travel"/>
    <s v="Insulated Bottle"/>
    <n v="1"/>
    <n v="36.64"/>
    <n v="0.05"/>
    <n v="13.59"/>
    <n v="34.808"/>
    <n v="13.59"/>
    <n v="21.218"/>
    <n v="0.60957251206619167"/>
  </r>
  <r>
    <n v="3449"/>
    <d v="2026-12-30T00:00:00"/>
    <n v="2026"/>
    <s v="Dec"/>
    <s v="Q4"/>
    <x v="2"/>
    <s v="Finland"/>
    <s v="Marketplace"/>
    <s v="Returning"/>
    <s v="Camping"/>
    <s v="Trail Tent 2P"/>
    <n v="6"/>
    <n v="192.9"/>
    <n v="0.2"/>
    <n v="106.89"/>
    <n v="925.92000000000007"/>
    <n v="641.34"/>
    <n v="284.58000000000004"/>
    <n v="0.30734836702954899"/>
  </r>
  <r>
    <n v="3498"/>
    <d v="2026-12-30T00:00:00"/>
    <n v="2026"/>
    <s v="Dec"/>
    <s v="Q4"/>
    <x v="3"/>
    <s v="Netherlands"/>
    <s v="Marketplace"/>
    <s v="Returning"/>
    <s v="Hiking"/>
    <s v="Trekking Poles"/>
    <n v="2"/>
    <n v="71.56"/>
    <n v="0.1"/>
    <n v="32.99"/>
    <n v="128.80800000000002"/>
    <n v="65.98"/>
    <n v="62.828000000000017"/>
    <n v="0.4877647351096206"/>
  </r>
  <r>
    <n v="4851"/>
    <d v="2026-12-30T00:00:00"/>
    <n v="2026"/>
    <s v="Dec"/>
    <s v="Q4"/>
    <x v="3"/>
    <s v="France"/>
    <s v="Marketplace"/>
    <s v="New"/>
    <s v="Cycling"/>
    <s v="Compact Repair Kit"/>
    <n v="1"/>
    <n v="40.270000000000003"/>
    <n v="0.1"/>
    <n v="16.63"/>
    <n v="36.243000000000002"/>
    <n v="16.63"/>
    <n v="19.613000000000003"/>
    <n v="0.54115277432883602"/>
  </r>
  <r>
    <n v="4926"/>
    <d v="2026-12-30T00:00:00"/>
    <n v="2026"/>
    <s v="Dec"/>
    <s v="Q4"/>
    <x v="3"/>
    <s v="Netherlands"/>
    <s v="Retail Partners"/>
    <s v="Business"/>
    <s v="Cycling"/>
    <s v="Commuter Helmet"/>
    <n v="6"/>
    <n v="81.180000000000007"/>
    <n v="0.05"/>
    <n v="43.3"/>
    <n v="462.726"/>
    <n v="259.79999999999995"/>
    <n v="202.92600000000004"/>
    <n v="0.43854462468069666"/>
  </r>
  <r>
    <n v="5035"/>
    <d v="2026-12-30T00:00:00"/>
    <n v="2026"/>
    <s v="Dec"/>
    <s v="Q4"/>
    <x v="1"/>
    <s v="Germany"/>
    <s v="Online Store"/>
    <s v="New"/>
    <s v="Cycling"/>
    <s v="Cycling Pack 12L"/>
    <n v="2"/>
    <n v="101.73"/>
    <n v="0.1"/>
    <n v="49.3"/>
    <n v="183.114"/>
    <n v="98.6"/>
    <n v="84.51400000000001"/>
    <n v="0.46153762137247839"/>
  </r>
  <r>
    <n v="5135"/>
    <d v="2026-12-30T00:00:00"/>
    <n v="2026"/>
    <s v="Dec"/>
    <s v="Q4"/>
    <x v="2"/>
    <s v="Finland"/>
    <s v="Online Store"/>
    <s v="New"/>
    <s v="Cycling"/>
    <s v="Trail Bike Light"/>
    <n v="5"/>
    <n v="51.78"/>
    <n v="0.15"/>
    <n v="22.37"/>
    <n v="220.06499999999997"/>
    <n v="111.85000000000001"/>
    <n v="108.21499999999996"/>
    <n v="0.4917410765001248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s v="Jan"/>
    <s v="Q1"/>
    <x v="0"/>
    <x v="0"/>
    <s v="Online Store"/>
    <s v="Returning"/>
    <s v="Cycling"/>
    <s v="Commuter Helmet"/>
    <n v="2"/>
    <n v="82.06"/>
    <n v="0"/>
    <n v="42.94"/>
    <n v="164.12"/>
    <n v="85.88"/>
    <n v="78.240000000000009"/>
    <n v="0.476724348038021"/>
  </r>
  <r>
    <n v="4836"/>
    <d v="2026-01-02T00:00:00"/>
    <n v="2026"/>
    <s v="Jan"/>
    <s v="Q1"/>
    <x v="1"/>
    <x v="1"/>
    <s v="Corporate"/>
    <s v="Returning"/>
    <s v="Hiking"/>
    <s v="Hiking Daypack 20L"/>
    <n v="4"/>
    <n v="94.18"/>
    <n v="0.15"/>
    <n v="45.03"/>
    <n v="320.21199999999999"/>
    <n v="180.12"/>
    <n v="140.09199999999998"/>
    <n v="0.43749765780170635"/>
  </r>
  <r>
    <n v="163"/>
    <d v="2026-01-03T00:00:00"/>
    <n v="2026"/>
    <s v="Jan"/>
    <s v="Q1"/>
    <x v="2"/>
    <x v="2"/>
    <s v="Online Store"/>
    <s v="New"/>
    <s v="Travel"/>
    <s v="Insulated Bottle"/>
    <n v="2"/>
    <n v="36.72"/>
    <n v="0.05"/>
    <n v="13.76"/>
    <n v="69.768000000000001"/>
    <n v="27.52"/>
    <n v="42.248000000000005"/>
    <n v="0.60554982226808862"/>
  </r>
  <r>
    <n v="542"/>
    <d v="2026-01-03T00:00:00"/>
    <n v="2026"/>
    <s v="Jan"/>
    <s v="Q1"/>
    <x v="0"/>
    <x v="0"/>
    <s v="Corporate"/>
    <s v="Business"/>
    <s v="Hiking"/>
    <s v="Trail Boots"/>
    <n v="4"/>
    <n v="143.66999999999999"/>
    <n v="0.1"/>
    <n v="81.22"/>
    <n v="517.21199999999999"/>
    <n v="324.88"/>
    <n v="192.33199999999999"/>
    <n v="0.37186298848441257"/>
  </r>
  <r>
    <n v="2002"/>
    <d v="2026-01-03T00:00:00"/>
    <n v="2026"/>
    <s v="Jan"/>
    <s v="Q1"/>
    <x v="0"/>
    <x v="0"/>
    <s v="Corporate"/>
    <s v="Business"/>
    <s v="Travel"/>
    <s v="Insulated Bottle"/>
    <n v="3"/>
    <n v="36.53"/>
    <n v="0.15"/>
    <n v="13.67"/>
    <n v="93.151499999999999"/>
    <n v="41.01"/>
    <n v="52.141500000000001"/>
    <n v="0.55974944042769037"/>
  </r>
  <r>
    <n v="2005"/>
    <d v="2026-01-03T00:00:00"/>
    <n v="2026"/>
    <s v="Jan"/>
    <s v="Q1"/>
    <x v="2"/>
    <x v="3"/>
    <s v="Retail Partners"/>
    <s v="New"/>
    <s v="Travel"/>
    <s v="Insulated Bottle"/>
    <n v="1"/>
    <n v="35.340000000000003"/>
    <n v="0"/>
    <n v="13.37"/>
    <n v="35.340000000000003"/>
    <n v="13.37"/>
    <n v="21.970000000000006"/>
    <n v="0.62167515563101317"/>
  </r>
  <r>
    <n v="2937"/>
    <d v="2026-01-03T00:00:00"/>
    <n v="2026"/>
    <s v="Jan"/>
    <s v="Q1"/>
    <x v="3"/>
    <x v="4"/>
    <s v="Corporate"/>
    <s v="Returning"/>
    <s v="Cycling"/>
    <s v="Trail Bike Light"/>
    <n v="8"/>
    <n v="49.6"/>
    <n v="0.1"/>
    <n v="23.05"/>
    <n v="357.12"/>
    <n v="184.4"/>
    <n v="172.72"/>
    <n v="0.4836469534050179"/>
  </r>
  <r>
    <n v="3326"/>
    <d v="2026-01-03T00:00:00"/>
    <n v="2026"/>
    <s v="Jan"/>
    <s v="Q1"/>
    <x v="0"/>
    <x v="0"/>
    <s v="Retail Partners"/>
    <s v="New"/>
    <s v="Camping"/>
    <s v="Alpine Tent 4P"/>
    <n v="2"/>
    <n v="347.51"/>
    <n v="0"/>
    <n v="190.16"/>
    <n v="695.02"/>
    <n v="380.32"/>
    <n v="314.7"/>
    <n v="0.4527927253891974"/>
  </r>
  <r>
    <n v="3863"/>
    <d v="2026-01-03T00:00:00"/>
    <n v="2026"/>
    <s v="Jan"/>
    <s v="Q1"/>
    <x v="2"/>
    <x v="5"/>
    <s v="Corporate"/>
    <s v="Returning"/>
    <s v="Cycling"/>
    <s v="Compact Repair Kit"/>
    <n v="12"/>
    <n v="41.22"/>
    <n v="0.1"/>
    <n v="16.64"/>
    <n v="445.17599999999999"/>
    <n v="199.68"/>
    <n v="245.49599999999998"/>
    <n v="0.55145829963879456"/>
  </r>
  <r>
    <n v="4910"/>
    <d v="2026-01-03T00:00:00"/>
    <n v="2026"/>
    <s v="Jan"/>
    <s v="Q1"/>
    <x v="2"/>
    <x v="3"/>
    <s v="Retail Partners"/>
    <s v="Business"/>
    <s v="Camping"/>
    <s v="Alpine Tent 4P"/>
    <n v="1"/>
    <n v="332.18"/>
    <n v="0"/>
    <n v="195.33"/>
    <n v="332.18"/>
    <n v="195.33"/>
    <n v="136.85"/>
    <n v="0.41197543500511768"/>
  </r>
  <r>
    <n v="5188"/>
    <d v="2026-01-03T00:00:00"/>
    <n v="2026"/>
    <s v="Jan"/>
    <s v="Q1"/>
    <x v="1"/>
    <x v="6"/>
    <s v="Marketplace"/>
    <s v="Returning"/>
    <s v="Cycling"/>
    <s v="Trail Bike Light"/>
    <n v="1"/>
    <n v="49.71"/>
    <n v="0"/>
    <n v="23.15"/>
    <n v="49.71"/>
    <n v="23.15"/>
    <n v="26.560000000000002"/>
    <n v="0.53429893381613358"/>
  </r>
  <r>
    <n v="845"/>
    <d v="2026-01-04T00:00:00"/>
    <n v="2026"/>
    <s v="Jan"/>
    <s v="Q1"/>
    <x v="2"/>
    <x v="3"/>
    <s v="Online Store"/>
    <s v="New"/>
    <s v="Camping"/>
    <s v="Trail Tent 2P"/>
    <n v="2"/>
    <n v="194.35"/>
    <n v="0"/>
    <n v="104.22"/>
    <n v="388.7"/>
    <n v="208.44"/>
    <n v="180.26"/>
    <n v="0.46375096475430921"/>
  </r>
  <r>
    <n v="1077"/>
    <d v="2026-01-04T00:00:00"/>
    <n v="2026"/>
    <s v="Jan"/>
    <s v="Q1"/>
    <x v="1"/>
    <x v="6"/>
    <s v="Online Store"/>
    <s v="New"/>
    <s v="Cycling"/>
    <s v="Cycling Pack 12L"/>
    <n v="3"/>
    <n v="102.12"/>
    <n v="0.1"/>
    <n v="51.28"/>
    <n v="275.72400000000005"/>
    <n v="153.84"/>
    <n v="121.88400000000004"/>
    <n v="0.44205074639857256"/>
  </r>
  <r>
    <n v="1237"/>
    <d v="2026-01-04T00:00:00"/>
    <n v="2026"/>
    <s v="Jan"/>
    <s v="Q1"/>
    <x v="3"/>
    <x v="7"/>
    <s v="Retail Partners"/>
    <s v="Business"/>
    <s v="Travel"/>
    <s v="Packing Cube Set"/>
    <n v="1"/>
    <n v="46.99"/>
    <n v="0.05"/>
    <n v="18.11"/>
    <n v="44.640500000000003"/>
    <n v="18.11"/>
    <n v="26.530500000000004"/>
    <n v="0.59431457980981395"/>
  </r>
  <r>
    <n v="1908"/>
    <d v="2026-01-04T00:00:00"/>
    <n v="2026"/>
    <s v="Jan"/>
    <s v="Q1"/>
    <x v="3"/>
    <x v="8"/>
    <s v="Online Store"/>
    <s v="New"/>
    <s v="Fitness"/>
    <s v="Resistance Band Set"/>
    <n v="1"/>
    <n v="40"/>
    <n v="0"/>
    <n v="15.04"/>
    <n v="40"/>
    <n v="15.04"/>
    <n v="24.96"/>
    <n v="0.624"/>
  </r>
  <r>
    <n v="2245"/>
    <d v="2026-01-04T00:00:00"/>
    <n v="2026"/>
    <s v="Jan"/>
    <s v="Q1"/>
    <x v="0"/>
    <x v="9"/>
    <s v="Online Store"/>
    <s v="New"/>
    <s v="Hiking"/>
    <s v="Summit Backpack 45L"/>
    <n v="1"/>
    <n v="153.38999999999999"/>
    <n v="0"/>
    <n v="78.59"/>
    <n v="153.38999999999999"/>
    <n v="78.59"/>
    <n v="74.799999999999983"/>
    <n v="0.48764587000456344"/>
  </r>
  <r>
    <n v="2928"/>
    <d v="2026-01-04T00:00:00"/>
    <n v="2026"/>
    <s v="Jan"/>
    <s v="Q1"/>
    <x v="1"/>
    <x v="6"/>
    <s v="Online Store"/>
    <s v="Returning"/>
    <s v="Fitness"/>
    <s v="Weighted Vest"/>
    <n v="2"/>
    <n v="124.97"/>
    <n v="0.1"/>
    <n v="67.36"/>
    <n v="224.946"/>
    <n v="134.72"/>
    <n v="90.225999999999999"/>
    <n v="0.40110070861451191"/>
  </r>
  <r>
    <n v="4249"/>
    <d v="2026-01-04T00:00:00"/>
    <n v="2026"/>
    <s v="Jan"/>
    <s v="Q1"/>
    <x v="3"/>
    <x v="4"/>
    <s v="Marketplace"/>
    <s v="New"/>
    <s v="Cycling"/>
    <s v="Cycling Pack 12L"/>
    <n v="2"/>
    <n v="100.12"/>
    <n v="0.1"/>
    <n v="49.67"/>
    <n v="180.21600000000001"/>
    <n v="99.34"/>
    <n v="80.876000000000005"/>
    <n v="0.44877258401029874"/>
  </r>
  <r>
    <n v="1734"/>
    <d v="2026-01-05T00:00:00"/>
    <n v="2026"/>
    <s v="Jan"/>
    <s v="Q1"/>
    <x v="3"/>
    <x v="8"/>
    <s v="Marketplace"/>
    <s v="Returning"/>
    <s v="Fitness"/>
    <s v="Resistance Band Set"/>
    <n v="1"/>
    <n v="40.6"/>
    <n v="0.15"/>
    <n v="14.61"/>
    <n v="34.51"/>
    <n v="14.61"/>
    <n v="19.899999999999999"/>
    <n v="0.57664445088380178"/>
  </r>
  <r>
    <n v="2331"/>
    <d v="2026-01-05T00:00:00"/>
    <n v="2026"/>
    <s v="Jan"/>
    <s v="Q1"/>
    <x v="3"/>
    <x v="8"/>
    <s v="Online Store"/>
    <s v="New"/>
    <s v="Cycling"/>
    <s v="Cycling Pack 12L"/>
    <n v="1"/>
    <n v="104.23"/>
    <n v="0.1"/>
    <n v="51.6"/>
    <n v="93.807000000000002"/>
    <n v="51.6"/>
    <n v="42.207000000000001"/>
    <n v="0.44993443986056475"/>
  </r>
  <r>
    <n v="2475"/>
    <d v="2026-01-05T00:00:00"/>
    <n v="2026"/>
    <s v="Jan"/>
    <s v="Q1"/>
    <x v="1"/>
    <x v="1"/>
    <s v="Retail Partners"/>
    <s v="Returning"/>
    <s v="Fitness"/>
    <s v="Weighted Vest"/>
    <n v="5"/>
    <n v="122.87"/>
    <n v="0.05"/>
    <n v="69.67"/>
    <n v="583.63250000000005"/>
    <n v="348.35"/>
    <n v="235.28250000000003"/>
    <n v="0.40313467807224584"/>
  </r>
  <r>
    <n v="1433"/>
    <d v="2026-01-06T00:00:00"/>
    <n v="2026"/>
    <s v="Jan"/>
    <s v="Q1"/>
    <x v="2"/>
    <x v="10"/>
    <s v="Online Store"/>
    <s v="New"/>
    <s v="Travel"/>
    <s v="Insulated Bottle"/>
    <n v="2"/>
    <n v="36.619999999999997"/>
    <n v="0.05"/>
    <n v="13.87"/>
    <n v="69.577999999999989"/>
    <n v="27.74"/>
    <n v="41.837999999999994"/>
    <n v="0.60131075914800658"/>
  </r>
  <r>
    <n v="3624"/>
    <d v="2026-01-06T00:00:00"/>
    <n v="2026"/>
    <s v="Jan"/>
    <s v="Q1"/>
    <x v="3"/>
    <x v="7"/>
    <s v="Online Store"/>
    <s v="New"/>
    <s v="Hiking"/>
    <s v="Hiking Daypack 20L"/>
    <n v="1"/>
    <n v="93.4"/>
    <n v="0"/>
    <n v="46.11"/>
    <n v="93.4"/>
    <n v="46.11"/>
    <n v="47.290000000000006"/>
    <n v="0.50631691648822275"/>
  </r>
  <r>
    <n v="4680"/>
    <d v="2026-01-06T00:00:00"/>
    <n v="2026"/>
    <s v="Jan"/>
    <s v="Q1"/>
    <x v="1"/>
    <x v="1"/>
    <s v="Marketplace"/>
    <s v="New"/>
    <s v="Camping"/>
    <s v="Portable Camp Stove"/>
    <n v="2"/>
    <n v="81.260000000000005"/>
    <n v="0"/>
    <n v="39.119999999999997"/>
    <n v="162.52000000000001"/>
    <n v="78.239999999999995"/>
    <n v="84.280000000000015"/>
    <n v="0.51858232832882112"/>
  </r>
  <r>
    <n v="4803"/>
    <d v="2026-01-06T00:00:00"/>
    <n v="2026"/>
    <s v="Jan"/>
    <s v="Q1"/>
    <x v="1"/>
    <x v="11"/>
    <s v="Marketplace"/>
    <s v="New"/>
    <s v="Fitness"/>
    <s v="Recovery Roller"/>
    <n v="2"/>
    <n v="35.78"/>
    <n v="0"/>
    <n v="13.84"/>
    <n v="71.56"/>
    <n v="27.68"/>
    <n v="43.88"/>
    <n v="0.61319172722191173"/>
  </r>
  <r>
    <n v="248"/>
    <d v="2026-01-07T00:00:00"/>
    <n v="2026"/>
    <s v="Jan"/>
    <s v="Q1"/>
    <x v="1"/>
    <x v="12"/>
    <s v="Marketplace"/>
    <s v="New"/>
    <s v="Cycling"/>
    <s v="Commuter Helmet"/>
    <n v="3"/>
    <n v="81.64"/>
    <n v="0"/>
    <n v="43.84"/>
    <n v="244.92000000000002"/>
    <n v="131.52000000000001"/>
    <n v="113.4"/>
    <n v="0.46300832925036745"/>
  </r>
  <r>
    <n v="1118"/>
    <d v="2026-01-07T00:00:00"/>
    <n v="2026"/>
    <s v="Jan"/>
    <s v="Q1"/>
    <x v="1"/>
    <x v="12"/>
    <s v="Online Store"/>
    <s v="Returning"/>
    <s v="Travel"/>
    <s v="Carry-On Duffel"/>
    <n v="2"/>
    <n v="131.63999999999999"/>
    <n v="0.05"/>
    <n v="69.02"/>
    <n v="250.11599999999996"/>
    <n v="138.04"/>
    <n v="112.07599999999996"/>
    <n v="0.44809608341729429"/>
  </r>
  <r>
    <n v="3023"/>
    <d v="2026-01-07T00:00:00"/>
    <n v="2026"/>
    <s v="Jan"/>
    <s v="Q1"/>
    <x v="2"/>
    <x v="3"/>
    <s v="Marketplace"/>
    <s v="New"/>
    <s v="Hiking"/>
    <s v="Summit Backpack 45L"/>
    <n v="2"/>
    <n v="155.35"/>
    <n v="0"/>
    <n v="80.790000000000006"/>
    <n v="310.7"/>
    <n v="161.58000000000001"/>
    <n v="149.11999999999998"/>
    <n v="0.47994850337946565"/>
  </r>
  <r>
    <n v="3903"/>
    <d v="2026-01-07T00:00:00"/>
    <n v="2026"/>
    <s v="Jan"/>
    <s v="Q1"/>
    <x v="3"/>
    <x v="8"/>
    <s v="Online Store"/>
    <s v="Returning"/>
    <s v="Fitness"/>
    <s v="Training Mat"/>
    <n v="2"/>
    <n v="51.56"/>
    <n v="0.05"/>
    <n v="22.26"/>
    <n v="97.963999999999999"/>
    <n v="44.52"/>
    <n v="53.443999999999996"/>
    <n v="0.54554734392225712"/>
  </r>
  <r>
    <n v="62"/>
    <d v="2026-01-08T00:00:00"/>
    <n v="2026"/>
    <s v="Jan"/>
    <s v="Q1"/>
    <x v="1"/>
    <x v="12"/>
    <s v="Online Store"/>
    <s v="New"/>
    <s v="Cycling"/>
    <s v="Trail Bike Light"/>
    <n v="2"/>
    <n v="51.63"/>
    <n v="0"/>
    <n v="22.54"/>
    <n v="103.26"/>
    <n v="45.08"/>
    <n v="58.180000000000007"/>
    <n v="0.5634321131125315"/>
  </r>
  <r>
    <n v="142"/>
    <d v="2026-01-08T00:00:00"/>
    <n v="2026"/>
    <s v="Jan"/>
    <s v="Q1"/>
    <x v="0"/>
    <x v="9"/>
    <s v="Corporate"/>
    <s v="Business"/>
    <s v="Camping"/>
    <s v="Alpine Tent 4P"/>
    <n v="5"/>
    <n v="344.88"/>
    <n v="0.15"/>
    <n v="190.66"/>
    <n v="1465.74"/>
    <n v="953.3"/>
    <n v="512.44000000000005"/>
    <n v="0.34961180018284282"/>
  </r>
  <r>
    <n v="450"/>
    <d v="2026-01-08T00:00:00"/>
    <n v="2026"/>
    <s v="Jan"/>
    <s v="Q1"/>
    <x v="2"/>
    <x v="3"/>
    <s v="Retail Partners"/>
    <s v="New"/>
    <s v="Hiking"/>
    <s v="Hiking Daypack 20L"/>
    <n v="2"/>
    <n v="94.06"/>
    <n v="0.15"/>
    <n v="46.33"/>
    <n v="159.90199999999999"/>
    <n v="92.66"/>
    <n v="67.24199999999999"/>
    <n v="0.42052006854198193"/>
  </r>
  <r>
    <n v="4397"/>
    <d v="2026-01-08T00:00:00"/>
    <n v="2026"/>
    <s v="Jan"/>
    <s v="Q1"/>
    <x v="0"/>
    <x v="0"/>
    <s v="Online Store"/>
    <s v="Business"/>
    <s v="Hiking"/>
    <s v="Trekking Poles"/>
    <n v="1"/>
    <n v="72.38"/>
    <n v="0"/>
    <n v="31.65"/>
    <n v="72.38"/>
    <n v="31.65"/>
    <n v="40.729999999999997"/>
    <n v="0.56272450953302011"/>
  </r>
  <r>
    <n v="4798"/>
    <d v="2026-01-08T00:00:00"/>
    <n v="2026"/>
    <s v="Jan"/>
    <s v="Q1"/>
    <x v="1"/>
    <x v="6"/>
    <s v="Online Store"/>
    <s v="New"/>
    <s v="Hiking"/>
    <s v="Summit Backpack 45L"/>
    <n v="1"/>
    <n v="153.69"/>
    <n v="0"/>
    <n v="77.47"/>
    <n v="153.69"/>
    <n v="77.47"/>
    <n v="76.22"/>
    <n v="0.49593337237295854"/>
  </r>
  <r>
    <n v="136"/>
    <d v="2026-01-09T00:00:00"/>
    <n v="2026"/>
    <s v="Jan"/>
    <s v="Q1"/>
    <x v="3"/>
    <x v="13"/>
    <s v="Corporate"/>
    <s v="Business"/>
    <s v="Travel"/>
    <s v="Travel Backpack 35L"/>
    <n v="15"/>
    <n v="168.62"/>
    <n v="0.05"/>
    <n v="86.09"/>
    <n v="2402.835"/>
    <n v="1291.3500000000001"/>
    <n v="1111.4849999999999"/>
    <n v="0.46257233642759488"/>
  </r>
  <r>
    <n v="2782"/>
    <d v="2026-01-09T00:00:00"/>
    <n v="2026"/>
    <s v="Jan"/>
    <s v="Q1"/>
    <x v="3"/>
    <x v="4"/>
    <s v="Online Store"/>
    <s v="New"/>
    <s v="Hiking"/>
    <s v="Summit Backpack 45L"/>
    <n v="1"/>
    <n v="152.75"/>
    <n v="0.05"/>
    <n v="79.88"/>
    <n v="145.11249999999998"/>
    <n v="79.88"/>
    <n v="65.232499999999987"/>
    <n v="0.44953053665259707"/>
  </r>
  <r>
    <n v="4704"/>
    <d v="2026-01-09T00:00:00"/>
    <n v="2026"/>
    <s v="Jan"/>
    <s v="Q1"/>
    <x v="1"/>
    <x v="14"/>
    <s v="Marketplace"/>
    <s v="New"/>
    <s v="Fitness"/>
    <s v="Recovery Roller"/>
    <n v="2"/>
    <n v="36.72"/>
    <n v="0.05"/>
    <n v="14.15"/>
    <n v="69.768000000000001"/>
    <n v="28.3"/>
    <n v="41.468000000000004"/>
    <n v="0.59436991170737308"/>
  </r>
  <r>
    <n v="69"/>
    <d v="2026-01-10T00:00:00"/>
    <n v="2026"/>
    <s v="Jan"/>
    <s v="Q1"/>
    <x v="0"/>
    <x v="15"/>
    <s v="Online Store"/>
    <s v="Returning"/>
    <s v="Hiking"/>
    <s v="Trail Boots"/>
    <n v="6"/>
    <n v="141.31"/>
    <n v="0.05"/>
    <n v="79.349999999999994"/>
    <n v="805.46699999999998"/>
    <n v="476.09999999999997"/>
    <n v="329.36700000000002"/>
    <n v="0.4089143316858419"/>
  </r>
  <r>
    <n v="490"/>
    <d v="2026-01-10T00:00:00"/>
    <n v="2026"/>
    <s v="Jan"/>
    <s v="Q1"/>
    <x v="2"/>
    <x v="10"/>
    <s v="Online Store"/>
    <s v="Business"/>
    <s v="Camping"/>
    <s v="Compact Sleeping Bag"/>
    <n v="2"/>
    <n v="121.23"/>
    <n v="0"/>
    <n v="59.66"/>
    <n v="242.46"/>
    <n v="119.32"/>
    <n v="123.14000000000001"/>
    <n v="0.50787758805576178"/>
  </r>
  <r>
    <n v="3685"/>
    <d v="2026-01-10T00:00:00"/>
    <n v="2026"/>
    <s v="Jan"/>
    <s v="Q1"/>
    <x v="3"/>
    <x v="8"/>
    <s v="Online Store"/>
    <s v="New"/>
    <s v="Travel"/>
    <s v="Travel Backpack 35L"/>
    <n v="3"/>
    <n v="161.58000000000001"/>
    <n v="0"/>
    <n v="85.58"/>
    <n v="484.74"/>
    <n v="256.74"/>
    <n v="228"/>
    <n v="0.47035524198539425"/>
  </r>
  <r>
    <n v="3796"/>
    <d v="2026-01-10T00:00:00"/>
    <n v="2026"/>
    <s v="Jan"/>
    <s v="Q1"/>
    <x v="3"/>
    <x v="8"/>
    <s v="Retail Partners"/>
    <s v="Returning"/>
    <s v="Travel"/>
    <s v="Travel Backpack 35L"/>
    <n v="2"/>
    <n v="166.84"/>
    <n v="0"/>
    <n v="88.67"/>
    <n v="333.68"/>
    <n v="177.34"/>
    <n v="156.34"/>
    <n v="0.4685327259649964"/>
  </r>
  <r>
    <n v="387"/>
    <d v="2026-01-11T00:00:00"/>
    <n v="2026"/>
    <s v="Jan"/>
    <s v="Q1"/>
    <x v="2"/>
    <x v="5"/>
    <s v="Online Store"/>
    <s v="Returning"/>
    <s v="Hiking"/>
    <s v="Summit Backpack 45L"/>
    <n v="1"/>
    <n v="150.96"/>
    <n v="0"/>
    <n v="77.5"/>
    <n v="150.96"/>
    <n v="77.5"/>
    <n v="73.460000000000008"/>
    <n v="0.48661897191308956"/>
  </r>
  <r>
    <n v="2796"/>
    <d v="2026-01-11T00:00:00"/>
    <n v="2026"/>
    <s v="Jan"/>
    <s v="Q1"/>
    <x v="3"/>
    <x v="7"/>
    <s v="Retail Partners"/>
    <s v="Returning"/>
    <s v="Travel"/>
    <s v="Insulated Bottle"/>
    <n v="3"/>
    <n v="36.33"/>
    <n v="0.05"/>
    <n v="13.27"/>
    <n v="103.54049999999999"/>
    <n v="39.81"/>
    <n v="63.730499999999992"/>
    <n v="0.61551277036521934"/>
  </r>
  <r>
    <n v="3703"/>
    <d v="2026-01-11T00:00:00"/>
    <n v="2026"/>
    <s v="Jan"/>
    <s v="Q1"/>
    <x v="3"/>
    <x v="8"/>
    <s v="Online Store"/>
    <s v="Returning"/>
    <s v="Travel"/>
    <s v="Insulated Bottle"/>
    <n v="1"/>
    <n v="35.340000000000003"/>
    <n v="0.1"/>
    <n v="13.36"/>
    <n v="31.806000000000004"/>
    <n v="13.36"/>
    <n v="18.446000000000005"/>
    <n v="0.5799534678991386"/>
  </r>
  <r>
    <n v="4674"/>
    <d v="2026-01-11T00:00:00"/>
    <n v="2026"/>
    <s v="Jan"/>
    <s v="Q1"/>
    <x v="3"/>
    <x v="8"/>
    <s v="Online Store"/>
    <s v="Returning"/>
    <s v="Travel"/>
    <s v="Packing Cube Set"/>
    <n v="2"/>
    <n v="46.27"/>
    <n v="0"/>
    <n v="18.23"/>
    <n v="92.54"/>
    <n v="36.46"/>
    <n v="56.080000000000005"/>
    <n v="0.60600821266479366"/>
  </r>
  <r>
    <n v="4789"/>
    <d v="2026-01-11T00:00:00"/>
    <n v="2026"/>
    <s v="Jan"/>
    <s v="Q1"/>
    <x v="3"/>
    <x v="7"/>
    <s v="Online Store"/>
    <s v="Returning"/>
    <s v="Cycling"/>
    <s v="Commuter Helmet"/>
    <n v="1"/>
    <n v="79.930000000000007"/>
    <n v="0.05"/>
    <n v="43.73"/>
    <n v="75.933500000000009"/>
    <n v="43.73"/>
    <n v="32.203500000000012"/>
    <n v="0.42410135184075554"/>
  </r>
  <r>
    <n v="804"/>
    <d v="2026-01-12T00:00:00"/>
    <n v="2026"/>
    <s v="Jan"/>
    <s v="Q1"/>
    <x v="1"/>
    <x v="12"/>
    <s v="Retail Partners"/>
    <s v="New"/>
    <s v="Hiking"/>
    <s v="Trail Boots"/>
    <n v="1"/>
    <n v="141.25"/>
    <n v="0"/>
    <n v="78.72"/>
    <n v="141.25"/>
    <n v="78.72"/>
    <n v="62.53"/>
    <n v="0.44269026548672569"/>
  </r>
  <r>
    <n v="1780"/>
    <d v="2026-01-12T00:00:00"/>
    <n v="2026"/>
    <s v="Jan"/>
    <s v="Q1"/>
    <x v="3"/>
    <x v="8"/>
    <s v="Online Store"/>
    <s v="Returning"/>
    <s v="Cycling"/>
    <s v="Cycling Pack 12L"/>
    <n v="2"/>
    <n v="103.64"/>
    <n v="0.1"/>
    <n v="50.96"/>
    <n v="186.55199999999999"/>
    <n v="101.92"/>
    <n v="84.631999999999991"/>
    <n v="0.45366439384193147"/>
  </r>
  <r>
    <n v="2844"/>
    <d v="2026-01-12T00:00:00"/>
    <n v="2026"/>
    <s v="Jan"/>
    <s v="Q1"/>
    <x v="0"/>
    <x v="0"/>
    <s v="Online Store"/>
    <s v="New"/>
    <s v="Travel"/>
    <s v="Carry-On Duffel"/>
    <n v="1"/>
    <n v="136.18"/>
    <n v="0"/>
    <n v="68.34"/>
    <n v="136.18"/>
    <n v="68.34"/>
    <n v="67.84"/>
    <n v="0.498164194448524"/>
  </r>
  <r>
    <n v="3068"/>
    <d v="2026-01-12T00:00:00"/>
    <n v="2026"/>
    <s v="Jan"/>
    <s v="Q1"/>
    <x v="2"/>
    <x v="2"/>
    <s v="Marketplace"/>
    <s v="New"/>
    <s v="Fitness"/>
    <s v="Recovery Roller"/>
    <n v="1"/>
    <n v="36.43"/>
    <n v="0"/>
    <n v="14.33"/>
    <n v="36.43"/>
    <n v="14.33"/>
    <n v="22.1"/>
    <n v="0.60664287674993145"/>
  </r>
  <r>
    <n v="3096"/>
    <d v="2026-01-12T00:00:00"/>
    <n v="2026"/>
    <s v="Jan"/>
    <s v="Q1"/>
    <x v="3"/>
    <x v="7"/>
    <s v="Online Store"/>
    <s v="New"/>
    <s v="Fitness"/>
    <s v="Training Mat"/>
    <n v="2"/>
    <n v="50.51"/>
    <n v="0.1"/>
    <n v="21.84"/>
    <n v="90.917999999999992"/>
    <n v="43.68"/>
    <n v="47.237999999999992"/>
    <n v="0.5195670824259222"/>
  </r>
  <r>
    <n v="3129"/>
    <d v="2026-01-12T00:00:00"/>
    <n v="2026"/>
    <s v="Jan"/>
    <s v="Q1"/>
    <x v="3"/>
    <x v="13"/>
    <s v="Retail Partners"/>
    <s v="Returning"/>
    <s v="Fitness"/>
    <s v="Weighted Vest"/>
    <n v="1"/>
    <n v="123"/>
    <n v="0"/>
    <n v="67.3"/>
    <n v="123"/>
    <n v="67.3"/>
    <n v="55.7"/>
    <n v="0.45284552845528458"/>
  </r>
  <r>
    <n v="3948"/>
    <d v="2026-01-12T00:00:00"/>
    <n v="2026"/>
    <s v="Jan"/>
    <s v="Q1"/>
    <x v="1"/>
    <x v="14"/>
    <s v="Online Store"/>
    <s v="New"/>
    <s v="Hiking"/>
    <s v="Trekking Poles"/>
    <n v="2"/>
    <n v="72.239999999999995"/>
    <n v="0"/>
    <n v="32.94"/>
    <n v="144.47999999999999"/>
    <n v="65.88"/>
    <n v="78.599999999999994"/>
    <n v="0.54401993355481726"/>
  </r>
  <r>
    <n v="5036"/>
    <d v="2026-01-12T00:00:00"/>
    <n v="2026"/>
    <s v="Jan"/>
    <s v="Q1"/>
    <x v="2"/>
    <x v="3"/>
    <s v="Retail Partners"/>
    <s v="Returning"/>
    <s v="Hiking"/>
    <s v="Summit Backpack 45L"/>
    <n v="1"/>
    <n v="151.11000000000001"/>
    <n v="0.15"/>
    <n v="79.650000000000006"/>
    <n v="128.4435"/>
    <n v="79.650000000000006"/>
    <n v="48.793499999999995"/>
    <n v="0.37988298356865075"/>
  </r>
  <r>
    <n v="2681"/>
    <d v="2026-01-13T00:00:00"/>
    <n v="2026"/>
    <s v="Jan"/>
    <s v="Q1"/>
    <x v="3"/>
    <x v="4"/>
    <s v="Online Store"/>
    <s v="New"/>
    <s v="Hiking"/>
    <s v="Hiking Daypack 20L"/>
    <n v="1"/>
    <n v="94.32"/>
    <n v="0"/>
    <n v="45.93"/>
    <n v="94.32"/>
    <n v="45.93"/>
    <n v="48.389999999999993"/>
    <n v="0.51304071246819338"/>
  </r>
  <r>
    <n v="5101"/>
    <d v="2026-01-13T00:00:00"/>
    <n v="2026"/>
    <s v="Jan"/>
    <s v="Q1"/>
    <x v="1"/>
    <x v="12"/>
    <s v="Online Store"/>
    <s v="Returning"/>
    <s v="Cycling"/>
    <s v="Trail Bike Light"/>
    <n v="3"/>
    <n v="51.52"/>
    <n v="0"/>
    <n v="21.92"/>
    <n v="154.56"/>
    <n v="65.760000000000005"/>
    <n v="88.8"/>
    <n v="0.57453416149068315"/>
  </r>
  <r>
    <n v="3871"/>
    <d v="2026-01-14T00:00:00"/>
    <n v="2026"/>
    <s v="Jan"/>
    <s v="Q1"/>
    <x v="0"/>
    <x v="15"/>
    <s v="Online Store"/>
    <s v="New"/>
    <s v="Hiking"/>
    <s v="Trail Boots"/>
    <n v="2"/>
    <n v="146.4"/>
    <n v="0.05"/>
    <n v="81.72"/>
    <n v="278.16000000000003"/>
    <n v="163.44"/>
    <n v="114.72000000000003"/>
    <n v="0.4124245038826575"/>
  </r>
  <r>
    <n v="4643"/>
    <d v="2026-01-14T00:00:00"/>
    <n v="2026"/>
    <s v="Jan"/>
    <s v="Q1"/>
    <x v="0"/>
    <x v="0"/>
    <s v="Corporate"/>
    <s v="Business"/>
    <s v="Travel"/>
    <s v="Packing Cube Set"/>
    <n v="3"/>
    <n v="47.32"/>
    <n v="0.1"/>
    <n v="18.420000000000002"/>
    <n v="127.76400000000001"/>
    <n v="55.260000000000005"/>
    <n v="72.504000000000005"/>
    <n v="0.56748379825302897"/>
  </r>
  <r>
    <n v="4703"/>
    <d v="2026-01-14T00:00:00"/>
    <n v="2026"/>
    <s v="Jan"/>
    <s v="Q1"/>
    <x v="3"/>
    <x v="13"/>
    <s v="Retail Partners"/>
    <s v="Business"/>
    <s v="Fitness"/>
    <s v="Resistance Band Set"/>
    <n v="2"/>
    <n v="40.450000000000003"/>
    <n v="0.05"/>
    <n v="15.14"/>
    <n v="76.855000000000004"/>
    <n v="30.28"/>
    <n v="46.575000000000003"/>
    <n v="0.60601132001821612"/>
  </r>
  <r>
    <n v="5068"/>
    <d v="2026-01-14T00:00:00"/>
    <n v="2026"/>
    <s v="Jan"/>
    <s v="Q1"/>
    <x v="0"/>
    <x v="0"/>
    <s v="Online Store"/>
    <s v="Returning"/>
    <s v="Travel"/>
    <s v="Packing Cube Set"/>
    <n v="2"/>
    <n v="47.05"/>
    <n v="0.1"/>
    <n v="18.8"/>
    <n v="84.69"/>
    <n v="37.6"/>
    <n v="47.089999999999996"/>
    <n v="0.55602786633604906"/>
  </r>
  <r>
    <n v="1539"/>
    <d v="2026-01-15T00:00:00"/>
    <n v="2026"/>
    <s v="Jan"/>
    <s v="Q1"/>
    <x v="3"/>
    <x v="8"/>
    <s v="Retail Partners"/>
    <s v="Business"/>
    <s v="Fitness"/>
    <s v="Weighted Vest"/>
    <n v="3"/>
    <n v="123.14"/>
    <n v="0.05"/>
    <n v="70.67"/>
    <n v="350.94900000000001"/>
    <n v="212.01"/>
    <n v="138.93900000000002"/>
    <n v="0.39589513006163296"/>
  </r>
  <r>
    <n v="1709"/>
    <d v="2026-01-15T00:00:00"/>
    <n v="2026"/>
    <s v="Jan"/>
    <s v="Q1"/>
    <x v="3"/>
    <x v="13"/>
    <s v="Online Store"/>
    <s v="Returning"/>
    <s v="Hiking"/>
    <s v="Summit Backpack 45L"/>
    <n v="2"/>
    <n v="151.33000000000001"/>
    <n v="0.1"/>
    <n v="78.44"/>
    <n v="272.39400000000001"/>
    <n v="156.88"/>
    <n v="115.51400000000001"/>
    <n v="0.42406954631893512"/>
  </r>
  <r>
    <n v="2702"/>
    <d v="2026-01-15T00:00:00"/>
    <n v="2026"/>
    <s v="Jan"/>
    <s v="Q1"/>
    <x v="1"/>
    <x v="14"/>
    <s v="Online Store"/>
    <s v="Returning"/>
    <s v="Hiking"/>
    <s v="Trail Boots"/>
    <n v="5"/>
    <n v="144.01"/>
    <n v="0.05"/>
    <n v="79.64"/>
    <n v="684.0474999999999"/>
    <n v="398.2"/>
    <n v="285.84749999999991"/>
    <n v="0.41787668254032062"/>
  </r>
  <r>
    <n v="3176"/>
    <d v="2026-01-15T00:00:00"/>
    <n v="2026"/>
    <s v="Jan"/>
    <s v="Q1"/>
    <x v="3"/>
    <x v="8"/>
    <s v="Online Store"/>
    <s v="Returning"/>
    <s v="Hiking"/>
    <s v="Hiking Daypack 20L"/>
    <n v="3"/>
    <n v="91.19"/>
    <n v="0"/>
    <n v="44.47"/>
    <n v="273.57"/>
    <n v="133.41"/>
    <n v="140.16"/>
    <n v="0.5123368790437548"/>
  </r>
  <r>
    <n v="3705"/>
    <d v="2026-01-15T00:00:00"/>
    <n v="2026"/>
    <s v="Jan"/>
    <s v="Q1"/>
    <x v="3"/>
    <x v="7"/>
    <s v="Retail Partners"/>
    <s v="New"/>
    <s v="Travel"/>
    <s v="Packing Cube Set"/>
    <n v="2"/>
    <n v="45.45"/>
    <n v="0"/>
    <n v="18.190000000000001"/>
    <n v="90.9"/>
    <n v="36.380000000000003"/>
    <n v="54.52"/>
    <n v="0.59977997799779981"/>
  </r>
  <r>
    <n v="3736"/>
    <d v="2026-01-15T00:00:00"/>
    <n v="2026"/>
    <s v="Jan"/>
    <s v="Q1"/>
    <x v="1"/>
    <x v="1"/>
    <s v="Marketplace"/>
    <s v="New"/>
    <s v="Fitness"/>
    <s v="Resistance Band Set"/>
    <n v="1"/>
    <n v="40.72"/>
    <n v="0"/>
    <n v="14.94"/>
    <n v="40.72"/>
    <n v="14.94"/>
    <n v="25.78"/>
    <n v="0.6331041257367388"/>
  </r>
  <r>
    <n v="3967"/>
    <d v="2026-01-15T00:00:00"/>
    <n v="2026"/>
    <s v="Jan"/>
    <s v="Q1"/>
    <x v="1"/>
    <x v="12"/>
    <s v="Online Store"/>
    <s v="Business"/>
    <s v="Travel"/>
    <s v="Insulated Bottle"/>
    <n v="2"/>
    <n v="37.090000000000003"/>
    <n v="0"/>
    <n v="13.29"/>
    <n v="74.180000000000007"/>
    <n v="26.58"/>
    <n v="47.600000000000009"/>
    <n v="0.64168239417632789"/>
  </r>
  <r>
    <n v="170"/>
    <d v="2026-01-16T00:00:00"/>
    <n v="2026"/>
    <s v="Jan"/>
    <s v="Q1"/>
    <x v="2"/>
    <x v="10"/>
    <s v="Online Store"/>
    <s v="New"/>
    <s v="Camping"/>
    <s v="Compact Sleeping Bag"/>
    <n v="1"/>
    <n v="124.45"/>
    <n v="0.15"/>
    <n v="59.77"/>
    <n v="105.7825"/>
    <n v="59.77"/>
    <n v="46.012499999999996"/>
    <n v="0.43497270342447941"/>
  </r>
  <r>
    <n v="1040"/>
    <d v="2026-01-16T00:00:00"/>
    <n v="2026"/>
    <s v="Jan"/>
    <s v="Q1"/>
    <x v="0"/>
    <x v="0"/>
    <s v="Retail Partners"/>
    <s v="New"/>
    <s v="Travel"/>
    <s v="Insulated Bottle"/>
    <n v="1"/>
    <n v="35.93"/>
    <n v="0.05"/>
    <n v="13.33"/>
    <n v="34.133499999999998"/>
    <n v="13.33"/>
    <n v="20.8035"/>
    <n v="0.60947456311248482"/>
  </r>
  <r>
    <n v="2380"/>
    <d v="2026-01-16T00:00:00"/>
    <n v="2026"/>
    <s v="Jan"/>
    <s v="Q1"/>
    <x v="3"/>
    <x v="13"/>
    <s v="Online Store"/>
    <s v="Returning"/>
    <s v="Camping"/>
    <s v="Compact Sleeping Bag"/>
    <n v="4"/>
    <n v="121.8"/>
    <n v="0.05"/>
    <n v="59.57"/>
    <n v="462.84"/>
    <n v="238.28"/>
    <n v="224.55999999999997"/>
    <n v="0.48517846339987897"/>
  </r>
  <r>
    <n v="3219"/>
    <d v="2026-01-16T00:00:00"/>
    <n v="2026"/>
    <s v="Jan"/>
    <s v="Q1"/>
    <x v="1"/>
    <x v="11"/>
    <s v="Retail Partners"/>
    <s v="Returning"/>
    <s v="Hiking"/>
    <s v="Hiking Daypack 20L"/>
    <n v="1"/>
    <n v="92.6"/>
    <n v="0.05"/>
    <n v="44.15"/>
    <n v="87.969999999999985"/>
    <n v="44.15"/>
    <n v="43.819999999999986"/>
    <n v="0.4981243605774695"/>
  </r>
  <r>
    <n v="4425"/>
    <d v="2026-01-16T00:00:00"/>
    <n v="2026"/>
    <s v="Jan"/>
    <s v="Q1"/>
    <x v="1"/>
    <x v="12"/>
    <s v="Corporate"/>
    <s v="Business"/>
    <s v="Cycling"/>
    <s v="Cycling Pack 12L"/>
    <n v="10"/>
    <n v="102.68"/>
    <n v="0.15"/>
    <n v="51.07"/>
    <n v="872.78000000000009"/>
    <n v="510.7"/>
    <n v="362.0800000000001"/>
    <n v="0.41485826897958256"/>
  </r>
  <r>
    <n v="4508"/>
    <d v="2026-01-16T00:00:00"/>
    <n v="2026"/>
    <s v="Jan"/>
    <s v="Q1"/>
    <x v="3"/>
    <x v="13"/>
    <s v="Marketplace"/>
    <s v="New"/>
    <s v="Cycling"/>
    <s v="Compact Repair Kit"/>
    <n v="3"/>
    <n v="40.92"/>
    <n v="0.15"/>
    <n v="16.71"/>
    <n v="104.346"/>
    <n v="50.13"/>
    <n v="54.216000000000001"/>
    <n v="0.51957909263412105"/>
  </r>
  <r>
    <n v="4806"/>
    <d v="2026-01-16T00:00:00"/>
    <n v="2026"/>
    <s v="Jan"/>
    <s v="Q1"/>
    <x v="2"/>
    <x v="16"/>
    <s v="Retail Partners"/>
    <s v="New"/>
    <s v="Cycling"/>
    <s v="Cycling Pack 12L"/>
    <n v="4"/>
    <n v="102.68"/>
    <n v="0"/>
    <n v="50.83"/>
    <n v="410.72"/>
    <n v="203.32"/>
    <n v="207.40000000000003"/>
    <n v="0.50496688741721862"/>
  </r>
  <r>
    <n v="755"/>
    <d v="2026-01-17T00:00:00"/>
    <n v="2026"/>
    <s v="Jan"/>
    <s v="Q1"/>
    <x v="0"/>
    <x v="9"/>
    <s v="Marketplace"/>
    <s v="New"/>
    <s v="Travel"/>
    <s v="Travel Backpack 35L"/>
    <n v="2"/>
    <n v="164.38"/>
    <n v="0.05"/>
    <n v="85.93"/>
    <n v="312.322"/>
    <n v="171.86"/>
    <n v="140.46199999999999"/>
    <n v="0.44973456881039436"/>
  </r>
  <r>
    <n v="3171"/>
    <d v="2026-01-17T00:00:00"/>
    <n v="2026"/>
    <s v="Jan"/>
    <s v="Q1"/>
    <x v="0"/>
    <x v="15"/>
    <s v="Retail Partners"/>
    <s v="Returning"/>
    <s v="Cycling"/>
    <s v="Trail Bike Light"/>
    <n v="1"/>
    <n v="51.78"/>
    <n v="0"/>
    <n v="22.64"/>
    <n v="51.78"/>
    <n v="22.64"/>
    <n v="29.14"/>
    <n v="0.56276554654306687"/>
  </r>
  <r>
    <n v="4277"/>
    <d v="2026-01-17T00:00:00"/>
    <n v="2026"/>
    <s v="Jan"/>
    <s v="Q1"/>
    <x v="1"/>
    <x v="11"/>
    <s v="Retail Partners"/>
    <s v="Returning"/>
    <s v="Fitness"/>
    <s v="Training Mat"/>
    <n v="1"/>
    <n v="50.52"/>
    <n v="0.05"/>
    <n v="22.37"/>
    <n v="47.994"/>
    <n v="22.37"/>
    <n v="25.623999999999999"/>
    <n v="0.5339000708421886"/>
  </r>
  <r>
    <n v="4648"/>
    <d v="2026-01-17T00:00:00"/>
    <n v="2026"/>
    <s v="Jan"/>
    <s v="Q1"/>
    <x v="1"/>
    <x v="14"/>
    <s v="Marketplace"/>
    <s v="New"/>
    <s v="Camping"/>
    <s v="Trail Tent 2P"/>
    <n v="1"/>
    <n v="199.02"/>
    <n v="0"/>
    <n v="106.49"/>
    <n v="199.02"/>
    <n v="106.49"/>
    <n v="92.530000000000015"/>
    <n v="0.46492814792483173"/>
  </r>
  <r>
    <n v="157"/>
    <d v="2026-01-18T00:00:00"/>
    <n v="2026"/>
    <s v="Jan"/>
    <s v="Q1"/>
    <x v="3"/>
    <x v="8"/>
    <s v="Retail Partners"/>
    <s v="Returning"/>
    <s v="Camping"/>
    <s v="Portable Camp Stove"/>
    <n v="3"/>
    <n v="80.27"/>
    <n v="0.1"/>
    <n v="39.26"/>
    <n v="216.72900000000001"/>
    <n v="117.78"/>
    <n v="98.949000000000012"/>
    <n v="0.45655634455933447"/>
  </r>
  <r>
    <n v="2271"/>
    <d v="2026-01-18T00:00:00"/>
    <n v="2026"/>
    <s v="Jan"/>
    <s v="Q1"/>
    <x v="1"/>
    <x v="1"/>
    <s v="Retail Partners"/>
    <s v="New"/>
    <s v="Camping"/>
    <s v="Alpine Tent 4P"/>
    <n v="4"/>
    <n v="333.28"/>
    <n v="0"/>
    <n v="195.76"/>
    <n v="1333.12"/>
    <n v="783.04"/>
    <n v="550.07999999999993"/>
    <n v="0.41262602016322608"/>
  </r>
  <r>
    <n v="3330"/>
    <d v="2026-01-18T00:00:00"/>
    <n v="2026"/>
    <s v="Jan"/>
    <s v="Q1"/>
    <x v="3"/>
    <x v="13"/>
    <s v="Marketplace"/>
    <s v="New"/>
    <s v="Cycling"/>
    <s v="Cycling Pack 12L"/>
    <n v="1"/>
    <n v="104.36"/>
    <n v="0"/>
    <n v="51.63"/>
    <n v="104.36"/>
    <n v="51.63"/>
    <n v="52.73"/>
    <n v="0.50527021847451126"/>
  </r>
  <r>
    <n v="4547"/>
    <d v="2026-01-18T00:00:00"/>
    <n v="2026"/>
    <s v="Jan"/>
    <s v="Q1"/>
    <x v="2"/>
    <x v="5"/>
    <s v="Marketplace"/>
    <s v="New"/>
    <s v="Cycling"/>
    <s v="Commuter Helmet"/>
    <n v="1"/>
    <n v="83.52"/>
    <n v="0.05"/>
    <n v="42.97"/>
    <n v="79.343999999999994"/>
    <n v="42.97"/>
    <n v="36.373999999999995"/>
    <n v="0.45843416011292598"/>
  </r>
  <r>
    <n v="1840"/>
    <d v="2026-01-19T00:00:00"/>
    <n v="2026"/>
    <s v="Jan"/>
    <s v="Q1"/>
    <x v="2"/>
    <x v="10"/>
    <s v="Online Store"/>
    <s v="New"/>
    <s v="Fitness"/>
    <s v="Weighted Vest"/>
    <n v="2"/>
    <n v="125.93"/>
    <n v="0"/>
    <n v="69.150000000000006"/>
    <n v="251.86"/>
    <n v="138.30000000000001"/>
    <n v="113.56"/>
    <n v="0.45088541253077102"/>
  </r>
  <r>
    <n v="1850"/>
    <d v="2026-01-19T00:00:00"/>
    <n v="2026"/>
    <s v="Jan"/>
    <s v="Q1"/>
    <x v="1"/>
    <x v="6"/>
    <s v="Online Store"/>
    <s v="Business"/>
    <s v="Cycling"/>
    <s v="Trail Bike Light"/>
    <n v="1"/>
    <n v="49.85"/>
    <n v="0"/>
    <n v="23.07"/>
    <n v="49.85"/>
    <n v="23.07"/>
    <n v="26.78"/>
    <n v="0.53721163490471413"/>
  </r>
  <r>
    <n v="1858"/>
    <d v="2026-01-19T00:00:00"/>
    <n v="2026"/>
    <s v="Jan"/>
    <s v="Q1"/>
    <x v="1"/>
    <x v="1"/>
    <s v="Online Store"/>
    <s v="Returning"/>
    <s v="Travel"/>
    <s v="Insulated Bottle"/>
    <n v="1"/>
    <n v="36.130000000000003"/>
    <n v="0"/>
    <n v="13.39"/>
    <n v="36.130000000000003"/>
    <n v="13.39"/>
    <n v="22.740000000000002"/>
    <n v="0.62939385552172711"/>
  </r>
  <r>
    <n v="2910"/>
    <d v="2026-01-19T00:00:00"/>
    <n v="2026"/>
    <s v="Jan"/>
    <s v="Q1"/>
    <x v="3"/>
    <x v="13"/>
    <s v="Retail Partners"/>
    <s v="Returning"/>
    <s v="Cycling"/>
    <s v="Cycling Pack 12L"/>
    <n v="1"/>
    <n v="104.83"/>
    <n v="0.05"/>
    <n v="51.06"/>
    <n v="99.588499999999996"/>
    <n v="51.06"/>
    <n v="48.528499999999994"/>
    <n v="0.48729019916958277"/>
  </r>
  <r>
    <n v="3694"/>
    <d v="2026-01-19T00:00:00"/>
    <n v="2026"/>
    <s v="Jan"/>
    <s v="Q1"/>
    <x v="0"/>
    <x v="0"/>
    <s v="Retail Partners"/>
    <s v="Returning"/>
    <s v="Travel"/>
    <s v="Insulated Bottle"/>
    <n v="1"/>
    <n v="35.46"/>
    <n v="0.05"/>
    <n v="13.81"/>
    <n v="33.686999999999998"/>
    <n v="13.81"/>
    <n v="19.876999999999995"/>
    <n v="0.59004957401965141"/>
  </r>
  <r>
    <n v="631"/>
    <d v="2026-01-20T00:00:00"/>
    <n v="2026"/>
    <s v="Jan"/>
    <s v="Q1"/>
    <x v="3"/>
    <x v="8"/>
    <s v="Marketplace"/>
    <s v="Returning"/>
    <s v="Travel"/>
    <s v="Travel Backpack 35L"/>
    <n v="1"/>
    <n v="165.42"/>
    <n v="0"/>
    <n v="85.69"/>
    <n v="165.42"/>
    <n v="85.69"/>
    <n v="79.72999999999999"/>
    <n v="0.48198524966751299"/>
  </r>
  <r>
    <n v="1113"/>
    <d v="2026-01-20T00:00:00"/>
    <n v="2026"/>
    <s v="Jan"/>
    <s v="Q1"/>
    <x v="2"/>
    <x v="5"/>
    <s v="Online Store"/>
    <s v="Returning"/>
    <s v="Camping"/>
    <s v="Compact Sleeping Bag"/>
    <n v="1"/>
    <n v="122.86"/>
    <n v="0.05"/>
    <n v="60.36"/>
    <n v="116.717"/>
    <n v="60.36"/>
    <n v="56.356999999999999"/>
    <n v="0.48285168398776529"/>
  </r>
  <r>
    <n v="1525"/>
    <d v="2026-01-20T00:00:00"/>
    <n v="2026"/>
    <s v="Jan"/>
    <s v="Q1"/>
    <x v="0"/>
    <x v="0"/>
    <s v="Retail Partners"/>
    <s v="Returning"/>
    <s v="Fitness"/>
    <s v="Recovery Roller"/>
    <n v="2"/>
    <n v="35.82"/>
    <n v="0"/>
    <n v="14.09"/>
    <n v="71.64"/>
    <n v="28.18"/>
    <n v="43.46"/>
    <n v="0.60664433277498608"/>
  </r>
  <r>
    <n v="3233"/>
    <d v="2026-01-20T00:00:00"/>
    <n v="2026"/>
    <s v="Jan"/>
    <s v="Q1"/>
    <x v="0"/>
    <x v="0"/>
    <s v="Online Store"/>
    <s v="New"/>
    <s v="Camping"/>
    <s v="Compact Sleeping Bag"/>
    <n v="3"/>
    <n v="120.29"/>
    <n v="0.1"/>
    <n v="62.41"/>
    <n v="324.78300000000002"/>
    <n v="187.23"/>
    <n v="137.55300000000003"/>
    <n v="0.42352278290427769"/>
  </r>
  <r>
    <n v="4455"/>
    <d v="2026-01-20T00:00:00"/>
    <n v="2026"/>
    <s v="Jan"/>
    <s v="Q1"/>
    <x v="1"/>
    <x v="11"/>
    <s v="Marketplace"/>
    <s v="Returning"/>
    <s v="Camping"/>
    <s v="Portable Camp Stove"/>
    <n v="1"/>
    <n v="80.239999999999995"/>
    <n v="0.1"/>
    <n v="39.950000000000003"/>
    <n v="72.215999999999994"/>
    <n v="39.950000000000003"/>
    <n v="32.265999999999991"/>
    <n v="0.44679849340866279"/>
  </r>
  <r>
    <n v="1769"/>
    <d v="2026-01-21T00:00:00"/>
    <n v="2026"/>
    <s v="Jan"/>
    <s v="Q1"/>
    <x v="0"/>
    <x v="15"/>
    <s v="Retail Partners"/>
    <s v="New"/>
    <s v="Fitness"/>
    <s v="Recovery Roller"/>
    <n v="2"/>
    <n v="35.97"/>
    <n v="0"/>
    <n v="13.55"/>
    <n v="71.94"/>
    <n v="27.1"/>
    <n v="44.839999999999996"/>
    <n v="0.62329719210453149"/>
  </r>
  <r>
    <n v="3467"/>
    <d v="2026-01-21T00:00:00"/>
    <n v="2026"/>
    <s v="Jan"/>
    <s v="Q1"/>
    <x v="1"/>
    <x v="11"/>
    <s v="Online Store"/>
    <s v="New"/>
    <s v="Hiking"/>
    <s v="Trekking Poles"/>
    <n v="1"/>
    <n v="72.239999999999995"/>
    <n v="0"/>
    <n v="33.26"/>
    <n v="72.239999999999995"/>
    <n v="33.26"/>
    <n v="38.979999999999997"/>
    <n v="0.53959025470653377"/>
  </r>
  <r>
    <n v="3911"/>
    <d v="2026-01-21T00:00:00"/>
    <n v="2026"/>
    <s v="Jan"/>
    <s v="Q1"/>
    <x v="0"/>
    <x v="15"/>
    <s v="Online Store"/>
    <s v="Returning"/>
    <s v="Hiking"/>
    <s v="Summit Backpack 45L"/>
    <n v="5"/>
    <n v="152.81"/>
    <n v="0"/>
    <n v="78.989999999999995"/>
    <n v="764.05"/>
    <n v="394.95"/>
    <n v="369.09999999999997"/>
    <n v="0.48308356782933054"/>
  </r>
  <r>
    <n v="4401"/>
    <d v="2026-01-21T00:00:00"/>
    <n v="2026"/>
    <s v="Jan"/>
    <s v="Q1"/>
    <x v="0"/>
    <x v="15"/>
    <s v="Online Store"/>
    <s v="New"/>
    <s v="Cycling"/>
    <s v="Commuter Helmet"/>
    <n v="3"/>
    <n v="83.34"/>
    <n v="0"/>
    <n v="41.44"/>
    <n v="250.02"/>
    <n v="124.32"/>
    <n v="125.70000000000002"/>
    <n v="0.50275977921766268"/>
  </r>
  <r>
    <n v="4864"/>
    <d v="2026-01-21T00:00:00"/>
    <n v="2026"/>
    <s v="Jan"/>
    <s v="Q1"/>
    <x v="3"/>
    <x v="13"/>
    <s v="Online Store"/>
    <s v="Returning"/>
    <s v="Fitness"/>
    <s v="Recovery Roller"/>
    <n v="1"/>
    <n v="35.869999999999997"/>
    <n v="0"/>
    <n v="13.64"/>
    <n v="35.869999999999997"/>
    <n v="13.64"/>
    <n v="22.229999999999997"/>
    <n v="0.61973794257039305"/>
  </r>
  <r>
    <n v="347"/>
    <d v="2026-01-22T00:00:00"/>
    <n v="2026"/>
    <s v="Jan"/>
    <s v="Q1"/>
    <x v="3"/>
    <x v="4"/>
    <s v="Marketplace"/>
    <s v="New"/>
    <s v="Camping"/>
    <s v="Trail Tent 2P"/>
    <n v="1"/>
    <n v="199.42"/>
    <n v="0.05"/>
    <n v="101.82"/>
    <n v="189.44899999999998"/>
    <n v="101.82"/>
    <n v="87.628999999999991"/>
    <n v="0.46254664843836601"/>
  </r>
  <r>
    <n v="2051"/>
    <d v="2026-01-22T00:00:00"/>
    <n v="2026"/>
    <s v="Jan"/>
    <s v="Q1"/>
    <x v="2"/>
    <x v="5"/>
    <s v="Online Store"/>
    <s v="New"/>
    <s v="Camping"/>
    <s v="Alpine Tent 4P"/>
    <n v="3"/>
    <n v="347.41"/>
    <n v="0.1"/>
    <n v="192.13"/>
    <n v="938.00700000000006"/>
    <n v="576.39"/>
    <n v="361.61700000000008"/>
    <n v="0.38551631277804971"/>
  </r>
  <r>
    <n v="2314"/>
    <d v="2026-01-22T00:00:00"/>
    <n v="2026"/>
    <s v="Jan"/>
    <s v="Q1"/>
    <x v="0"/>
    <x v="9"/>
    <s v="Online Store"/>
    <s v="New"/>
    <s v="Cycling"/>
    <s v="Compact Repair Kit"/>
    <n v="1"/>
    <n v="40.28"/>
    <n v="0"/>
    <n v="16.79"/>
    <n v="40.28"/>
    <n v="16.79"/>
    <n v="23.490000000000002"/>
    <n v="0.58316782522343602"/>
  </r>
  <r>
    <n v="3861"/>
    <d v="2026-01-22T00:00:00"/>
    <n v="2026"/>
    <s v="Jan"/>
    <s v="Q1"/>
    <x v="3"/>
    <x v="13"/>
    <s v="Online Store"/>
    <s v="Returning"/>
    <s v="Camping"/>
    <s v="Trail Tent 2P"/>
    <n v="3"/>
    <n v="195.49"/>
    <n v="0.05"/>
    <n v="106.38"/>
    <n v="557.14649999999995"/>
    <n v="319.14"/>
    <n v="238.00649999999996"/>
    <n v="0.42718836069148775"/>
  </r>
  <r>
    <n v="843"/>
    <d v="2026-01-23T00:00:00"/>
    <n v="2026"/>
    <s v="Jan"/>
    <s v="Q1"/>
    <x v="1"/>
    <x v="11"/>
    <s v="Online Store"/>
    <s v="Returning"/>
    <s v="Fitness"/>
    <s v="Recovery Roller"/>
    <n v="2"/>
    <n v="35.75"/>
    <n v="0"/>
    <n v="13.94"/>
    <n v="71.5"/>
    <n v="27.88"/>
    <n v="43.620000000000005"/>
    <n v="0.61006993006993016"/>
  </r>
  <r>
    <n v="868"/>
    <d v="2026-01-23T00:00:00"/>
    <n v="2026"/>
    <s v="Jan"/>
    <s v="Q1"/>
    <x v="0"/>
    <x v="15"/>
    <s v="Online Store"/>
    <s v="Returning"/>
    <s v="Cycling"/>
    <s v="Cycling Pack 12L"/>
    <n v="1"/>
    <n v="103.39"/>
    <n v="0"/>
    <n v="51.32"/>
    <n v="103.39"/>
    <n v="51.32"/>
    <n v="52.07"/>
    <n v="0.50362704323435536"/>
  </r>
  <r>
    <n v="890"/>
    <d v="2026-01-23T00:00:00"/>
    <n v="2026"/>
    <s v="Jan"/>
    <s v="Q1"/>
    <x v="0"/>
    <x v="15"/>
    <s v="Online Store"/>
    <s v="New"/>
    <s v="Camping"/>
    <s v="Portable Camp Stove"/>
    <n v="3"/>
    <n v="81.98"/>
    <n v="0.1"/>
    <n v="40.229999999999997"/>
    <n v="221.346"/>
    <n v="120.69"/>
    <n v="100.65600000000001"/>
    <n v="0.45474505977067581"/>
  </r>
  <r>
    <n v="2185"/>
    <d v="2026-01-23T00:00:00"/>
    <n v="2026"/>
    <s v="Jan"/>
    <s v="Q1"/>
    <x v="2"/>
    <x v="2"/>
    <s v="Corporate"/>
    <s v="Business"/>
    <s v="Camping"/>
    <s v="Alpine Tent 4P"/>
    <n v="10"/>
    <n v="337.69"/>
    <n v="0.1"/>
    <n v="200.27"/>
    <n v="3039.21"/>
    <n v="2002.7"/>
    <n v="1036.51"/>
    <n v="0.34104586389226149"/>
  </r>
  <r>
    <n v="2335"/>
    <d v="2026-01-23T00:00:00"/>
    <n v="2026"/>
    <s v="Jan"/>
    <s v="Q1"/>
    <x v="3"/>
    <x v="8"/>
    <s v="Online Store"/>
    <s v="New"/>
    <s v="Camping"/>
    <s v="Alpine Tent 4P"/>
    <n v="2"/>
    <n v="333.29"/>
    <n v="0"/>
    <n v="197.18"/>
    <n v="666.58"/>
    <n v="394.36"/>
    <n v="272.22000000000003"/>
    <n v="0.40838308980167426"/>
  </r>
  <r>
    <n v="2784"/>
    <d v="2026-01-23T00:00:00"/>
    <n v="2026"/>
    <s v="Jan"/>
    <s v="Q1"/>
    <x v="0"/>
    <x v="15"/>
    <s v="Retail Partners"/>
    <s v="New"/>
    <s v="Cycling"/>
    <s v="Commuter Helmet"/>
    <n v="1"/>
    <n v="80.11"/>
    <n v="0.05"/>
    <n v="43.54"/>
    <n v="76.104500000000002"/>
    <n v="43.54"/>
    <n v="32.564500000000002"/>
    <n v="0.42789191177919839"/>
  </r>
  <r>
    <n v="3820"/>
    <d v="2026-01-23T00:00:00"/>
    <n v="2026"/>
    <s v="Jan"/>
    <s v="Q1"/>
    <x v="3"/>
    <x v="13"/>
    <s v="Retail Partners"/>
    <s v="New"/>
    <s v="Camping"/>
    <s v="Portable Camp Stove"/>
    <n v="1"/>
    <n v="82.6"/>
    <n v="0.05"/>
    <n v="38.299999999999997"/>
    <n v="78.469999999999985"/>
    <n v="38.299999999999997"/>
    <n v="40.169999999999987"/>
    <n v="0.51191538167452522"/>
  </r>
  <r>
    <n v="994"/>
    <d v="2026-01-24T00:00:00"/>
    <n v="2026"/>
    <s v="Jan"/>
    <s v="Q1"/>
    <x v="0"/>
    <x v="15"/>
    <s v="Online Store"/>
    <s v="Returning"/>
    <s v="Hiking"/>
    <s v="Hiking Daypack 20L"/>
    <n v="1"/>
    <n v="94.07"/>
    <n v="0"/>
    <n v="46.28"/>
    <n v="94.07"/>
    <n v="46.28"/>
    <n v="47.789999999999992"/>
    <n v="0.50802593813117891"/>
  </r>
  <r>
    <n v="1643"/>
    <d v="2026-01-24T00:00:00"/>
    <n v="2026"/>
    <s v="Jan"/>
    <s v="Q1"/>
    <x v="0"/>
    <x v="15"/>
    <s v="Online Store"/>
    <s v="Returning"/>
    <s v="Travel"/>
    <s v="Travel Backpack 35L"/>
    <n v="1"/>
    <n v="163.71"/>
    <n v="0"/>
    <n v="90.06"/>
    <n v="163.71"/>
    <n v="90.06"/>
    <n v="73.650000000000006"/>
    <n v="0.44988088693421296"/>
  </r>
  <r>
    <n v="1971"/>
    <d v="2026-01-24T00:00:00"/>
    <n v="2026"/>
    <s v="Jan"/>
    <s v="Q1"/>
    <x v="3"/>
    <x v="8"/>
    <s v="Retail Partners"/>
    <s v="Returning"/>
    <s v="Camping"/>
    <s v="Trail Tent 2P"/>
    <n v="4"/>
    <n v="191.43"/>
    <n v="0"/>
    <n v="106.82"/>
    <n v="765.72"/>
    <n v="427.28"/>
    <n v="338.44000000000005"/>
    <n v="0.441989238886277"/>
  </r>
  <r>
    <n v="2828"/>
    <d v="2026-01-24T00:00:00"/>
    <n v="2026"/>
    <s v="Jan"/>
    <s v="Q1"/>
    <x v="1"/>
    <x v="11"/>
    <s v="Corporate"/>
    <s v="Business"/>
    <s v="Travel"/>
    <s v="Packing Cube Set"/>
    <n v="3"/>
    <n v="46.94"/>
    <n v="0.05"/>
    <n v="18.18"/>
    <n v="133.779"/>
    <n v="54.54"/>
    <n v="79.239000000000004"/>
    <n v="0.59231269481757232"/>
  </r>
  <r>
    <n v="5175"/>
    <d v="2026-01-24T00:00:00"/>
    <n v="2026"/>
    <s v="Jan"/>
    <s v="Q1"/>
    <x v="3"/>
    <x v="7"/>
    <s v="Online Store"/>
    <s v="Returning"/>
    <s v="Hiking"/>
    <s v="Trail Boots"/>
    <n v="1"/>
    <n v="147.21"/>
    <n v="0"/>
    <n v="79.510000000000005"/>
    <n v="147.21"/>
    <n v="79.510000000000005"/>
    <n v="67.7"/>
    <n v="0.45988723592147274"/>
  </r>
  <r>
    <n v="1874"/>
    <d v="2026-01-25T00:00:00"/>
    <n v="2026"/>
    <s v="Jan"/>
    <s v="Q1"/>
    <x v="0"/>
    <x v="0"/>
    <s v="Online Store"/>
    <s v="Business"/>
    <s v="Travel"/>
    <s v="Insulated Bottle"/>
    <n v="1"/>
    <n v="35.729999999999997"/>
    <n v="0"/>
    <n v="13.57"/>
    <n v="35.729999999999997"/>
    <n v="13.57"/>
    <n v="22.159999999999997"/>
    <n v="0.62020710887209629"/>
  </r>
  <r>
    <n v="2490"/>
    <d v="2026-01-25T00:00:00"/>
    <n v="2026"/>
    <s v="Jan"/>
    <s v="Q1"/>
    <x v="1"/>
    <x v="14"/>
    <s v="Online Store"/>
    <s v="New"/>
    <s v="Cycling"/>
    <s v="Cycling Pack 12L"/>
    <n v="2"/>
    <n v="103.99"/>
    <n v="0.15"/>
    <n v="51.94"/>
    <n v="176.78299999999999"/>
    <n v="103.88"/>
    <n v="72.902999999999992"/>
    <n v="0.41238693765803269"/>
  </r>
  <r>
    <n v="5078"/>
    <d v="2026-01-25T00:00:00"/>
    <n v="2026"/>
    <s v="Jan"/>
    <s v="Q1"/>
    <x v="1"/>
    <x v="12"/>
    <s v="Online Store"/>
    <s v="Returning"/>
    <s v="Hiking"/>
    <s v="Trekking Poles"/>
    <n v="2"/>
    <n v="72.739999999999995"/>
    <n v="0"/>
    <n v="31.96"/>
    <n v="145.47999999999999"/>
    <n v="63.92"/>
    <n v="81.559999999999988"/>
    <n v="0.56062689029419843"/>
  </r>
  <r>
    <n v="230"/>
    <d v="2026-01-26T00:00:00"/>
    <n v="2026"/>
    <s v="Jan"/>
    <s v="Q1"/>
    <x v="2"/>
    <x v="10"/>
    <s v="Retail Partners"/>
    <s v="Returning"/>
    <s v="Cycling"/>
    <s v="Cycling Pack 12L"/>
    <n v="1"/>
    <n v="100.01"/>
    <n v="0.05"/>
    <n v="49.41"/>
    <n v="95.009500000000003"/>
    <n v="49.41"/>
    <n v="45.599500000000006"/>
    <n v="0.47994674216788852"/>
  </r>
  <r>
    <n v="1757"/>
    <d v="2026-01-26T00:00:00"/>
    <n v="2026"/>
    <s v="Jan"/>
    <s v="Q1"/>
    <x v="3"/>
    <x v="7"/>
    <s v="Online Store"/>
    <s v="Business"/>
    <s v="Travel"/>
    <s v="Packing Cube Set"/>
    <n v="2"/>
    <n v="45.73"/>
    <n v="0"/>
    <n v="18.11"/>
    <n v="91.46"/>
    <n v="36.22"/>
    <n v="55.239999999999995"/>
    <n v="0.60397988191559149"/>
  </r>
  <r>
    <n v="1944"/>
    <d v="2026-01-26T00:00:00"/>
    <n v="2026"/>
    <s v="Jan"/>
    <s v="Q1"/>
    <x v="2"/>
    <x v="16"/>
    <s v="Online Store"/>
    <s v="Returning"/>
    <s v="Hiking"/>
    <s v="Trail Boots"/>
    <n v="2"/>
    <n v="143.66"/>
    <n v="0.15"/>
    <n v="78.14"/>
    <n v="244.22199999999998"/>
    <n v="156.28"/>
    <n v="87.941999999999979"/>
    <n v="0.36009040954541355"/>
  </r>
  <r>
    <n v="3485"/>
    <d v="2026-01-26T00:00:00"/>
    <n v="2026"/>
    <s v="Jan"/>
    <s v="Q1"/>
    <x v="2"/>
    <x v="10"/>
    <s v="Online Store"/>
    <s v="Business"/>
    <s v="Camping"/>
    <s v="Compact Sleeping Bag"/>
    <n v="2"/>
    <n v="121.88"/>
    <n v="0.05"/>
    <n v="62.17"/>
    <n v="231.57199999999997"/>
    <n v="124.34"/>
    <n v="107.23199999999997"/>
    <n v="0.46306116456220953"/>
  </r>
  <r>
    <n v="4002"/>
    <d v="2026-01-26T00:00:00"/>
    <n v="2026"/>
    <s v="Jan"/>
    <s v="Q1"/>
    <x v="0"/>
    <x v="15"/>
    <s v="Online Store"/>
    <s v="Returning"/>
    <s v="Fitness"/>
    <s v="Training Mat"/>
    <n v="3"/>
    <n v="50.92"/>
    <n v="0.05"/>
    <n v="21.87"/>
    <n v="145.12199999999999"/>
    <n v="65.61"/>
    <n v="79.511999999999986"/>
    <n v="0.54789763095877941"/>
  </r>
  <r>
    <n v="818"/>
    <d v="2026-01-27T00:00:00"/>
    <n v="2026"/>
    <s v="Jan"/>
    <s v="Q1"/>
    <x v="0"/>
    <x v="0"/>
    <s v="Online Store"/>
    <s v="Returning"/>
    <s v="Cycling"/>
    <s v="Cycling Pack 12L"/>
    <n v="1"/>
    <n v="103.78"/>
    <n v="0"/>
    <n v="49.36"/>
    <n v="103.78"/>
    <n v="49.36"/>
    <n v="54.42"/>
    <n v="0.52437849296588934"/>
  </r>
  <r>
    <n v="1439"/>
    <d v="2026-01-27T00:00:00"/>
    <n v="2026"/>
    <s v="Jan"/>
    <s v="Q1"/>
    <x v="1"/>
    <x v="6"/>
    <s v="Marketplace"/>
    <s v="New"/>
    <s v="Hiking"/>
    <s v="Summit Backpack 45L"/>
    <n v="2"/>
    <n v="157.16999999999999"/>
    <n v="0"/>
    <n v="81.260000000000005"/>
    <n v="314.33999999999997"/>
    <n v="162.52000000000001"/>
    <n v="151.81999999999996"/>
    <n v="0.4829802125087484"/>
  </r>
  <r>
    <n v="1616"/>
    <d v="2026-01-27T00:00:00"/>
    <n v="2026"/>
    <s v="Jan"/>
    <s v="Q1"/>
    <x v="1"/>
    <x v="12"/>
    <s v="Online Store"/>
    <s v="Business"/>
    <s v="Travel"/>
    <s v="Carry-On Duffel"/>
    <n v="2"/>
    <n v="132.91999999999999"/>
    <n v="0"/>
    <n v="69.02"/>
    <n v="265.83999999999997"/>
    <n v="138.04"/>
    <n v="127.79999999999998"/>
    <n v="0.48074029491423409"/>
  </r>
  <r>
    <n v="1798"/>
    <d v="2026-01-27T00:00:00"/>
    <n v="2026"/>
    <s v="Jan"/>
    <s v="Q1"/>
    <x v="3"/>
    <x v="8"/>
    <s v="Retail Partners"/>
    <s v="Returning"/>
    <s v="Hiking"/>
    <s v="Trekking Poles"/>
    <n v="1"/>
    <n v="71.41"/>
    <n v="0.05"/>
    <n v="32.28"/>
    <n v="67.839499999999987"/>
    <n v="32.28"/>
    <n v="35.559499999999986"/>
    <n v="0.52417102130764515"/>
  </r>
  <r>
    <n v="4449"/>
    <d v="2026-01-27T00:00:00"/>
    <n v="2026"/>
    <s v="Jan"/>
    <s v="Q1"/>
    <x v="3"/>
    <x v="8"/>
    <s v="Online Store"/>
    <s v="New"/>
    <s v="Camping"/>
    <s v="Trail Tent 2P"/>
    <n v="1"/>
    <n v="199.67"/>
    <n v="0"/>
    <n v="103.81"/>
    <n v="199.67"/>
    <n v="103.81"/>
    <n v="95.859999999999985"/>
    <n v="0.4800921520508839"/>
  </r>
  <r>
    <n v="4473"/>
    <d v="2026-01-27T00:00:00"/>
    <n v="2026"/>
    <s v="Jan"/>
    <s v="Q1"/>
    <x v="0"/>
    <x v="0"/>
    <s v="Retail Partners"/>
    <s v="Returning"/>
    <s v="Camping"/>
    <s v="Trail Tent 2P"/>
    <n v="1"/>
    <n v="196.88"/>
    <n v="0"/>
    <n v="102.76"/>
    <n v="196.88"/>
    <n v="102.76"/>
    <n v="94.11999999999999"/>
    <n v="0.47805770012190163"/>
  </r>
  <r>
    <n v="203"/>
    <d v="2026-01-28T00:00:00"/>
    <n v="2026"/>
    <s v="Jan"/>
    <s v="Q1"/>
    <x v="3"/>
    <x v="7"/>
    <s v="Online Store"/>
    <s v="Returning"/>
    <s v="Cycling"/>
    <s v="Trail Bike Light"/>
    <n v="3"/>
    <n v="49.95"/>
    <n v="0"/>
    <n v="22.55"/>
    <n v="149.85000000000002"/>
    <n v="67.650000000000006"/>
    <n v="82.200000000000017"/>
    <n v="0.54854854854854862"/>
  </r>
  <r>
    <n v="1654"/>
    <d v="2026-01-28T00:00:00"/>
    <n v="2026"/>
    <s v="Jan"/>
    <s v="Q1"/>
    <x v="1"/>
    <x v="6"/>
    <s v="Marketplace"/>
    <s v="Business"/>
    <s v="Hiking"/>
    <s v="Trekking Poles"/>
    <n v="1"/>
    <n v="70.41"/>
    <n v="0"/>
    <n v="32.74"/>
    <n v="70.41"/>
    <n v="32.74"/>
    <n v="37.669999999999995"/>
    <n v="0.53500923164323244"/>
  </r>
  <r>
    <n v="2203"/>
    <d v="2026-01-28T00:00:00"/>
    <n v="2026"/>
    <s v="Jan"/>
    <s v="Q1"/>
    <x v="2"/>
    <x v="16"/>
    <s v="Marketplace"/>
    <s v="Returning"/>
    <s v="Hiking"/>
    <s v="Trekking Poles"/>
    <n v="2"/>
    <n v="70.290000000000006"/>
    <n v="0.15"/>
    <n v="31.84"/>
    <n v="119.49300000000001"/>
    <n v="63.68"/>
    <n v="55.813000000000009"/>
    <n v="0.46708175374289712"/>
  </r>
  <r>
    <n v="3352"/>
    <d v="2026-01-28T00:00:00"/>
    <n v="2026"/>
    <s v="Jan"/>
    <s v="Q1"/>
    <x v="2"/>
    <x v="16"/>
    <s v="Online Store"/>
    <s v="Business"/>
    <s v="Hiking"/>
    <s v="Hiking Daypack 20L"/>
    <n v="4"/>
    <n v="91.46"/>
    <n v="0"/>
    <n v="44.04"/>
    <n v="365.84"/>
    <n v="176.16"/>
    <n v="189.67999999999998"/>
    <n v="0.51847802317953207"/>
  </r>
  <r>
    <n v="183"/>
    <d v="2026-01-29T00:00:00"/>
    <n v="2026"/>
    <s v="Jan"/>
    <s v="Q1"/>
    <x v="1"/>
    <x v="12"/>
    <s v="Online Store"/>
    <s v="New"/>
    <s v="Camping"/>
    <s v="Compact Sleeping Bag"/>
    <n v="2"/>
    <n v="123.27"/>
    <n v="0"/>
    <n v="60.26"/>
    <n v="246.54"/>
    <n v="120.52"/>
    <n v="126.02"/>
    <n v="0.51115437657175311"/>
  </r>
  <r>
    <n v="3525"/>
    <d v="2026-01-29T00:00:00"/>
    <n v="2026"/>
    <s v="Jan"/>
    <s v="Q1"/>
    <x v="2"/>
    <x v="5"/>
    <s v="Corporate"/>
    <s v="Business"/>
    <s v="Fitness"/>
    <s v="Training Mat"/>
    <n v="3"/>
    <n v="49.63"/>
    <n v="0.1"/>
    <n v="22.06"/>
    <n v="134.001"/>
    <n v="66.179999999999993"/>
    <n v="67.821000000000012"/>
    <n v="0.50612308863366695"/>
  </r>
  <r>
    <n v="4299"/>
    <d v="2026-01-29T00:00:00"/>
    <n v="2026"/>
    <s v="Jan"/>
    <s v="Q1"/>
    <x v="0"/>
    <x v="9"/>
    <s v="Corporate"/>
    <s v="Business"/>
    <s v="Travel"/>
    <s v="Carry-On Duffel"/>
    <n v="12"/>
    <n v="132.21"/>
    <n v="0.1"/>
    <n v="68.95"/>
    <n v="1427.8679999999999"/>
    <n v="827.40000000000009"/>
    <n v="600.46799999999985"/>
    <n v="0.42053467127213429"/>
  </r>
  <r>
    <n v="748"/>
    <d v="2026-01-30T00:00:00"/>
    <n v="2026"/>
    <s v="Jan"/>
    <s v="Q1"/>
    <x v="1"/>
    <x v="1"/>
    <s v="Retail Partners"/>
    <s v="Business"/>
    <s v="Cycling"/>
    <s v="Compact Repair Kit"/>
    <n v="1"/>
    <n v="39.549999999999997"/>
    <n v="0"/>
    <n v="17.059999999999999"/>
    <n v="39.549999999999997"/>
    <n v="17.059999999999999"/>
    <n v="22.49"/>
    <n v="0.56864728192161818"/>
  </r>
  <r>
    <n v="3117"/>
    <d v="2026-01-30T00:00:00"/>
    <n v="2026"/>
    <s v="Jan"/>
    <s v="Q1"/>
    <x v="1"/>
    <x v="12"/>
    <s v="Online Store"/>
    <s v="New"/>
    <s v="Camping"/>
    <s v="Portable Camp Stove"/>
    <n v="3"/>
    <n v="80.08"/>
    <n v="0"/>
    <n v="39.450000000000003"/>
    <n v="240.24"/>
    <n v="118.35000000000001"/>
    <n v="121.89"/>
    <n v="0.50736763236763238"/>
  </r>
  <r>
    <n v="3328"/>
    <d v="2026-01-30T00:00:00"/>
    <n v="2026"/>
    <s v="Jan"/>
    <s v="Q1"/>
    <x v="2"/>
    <x v="5"/>
    <s v="Retail Partners"/>
    <s v="Returning"/>
    <s v="Fitness"/>
    <s v="Weighted Vest"/>
    <n v="1"/>
    <n v="120.48"/>
    <n v="0"/>
    <n v="69.55"/>
    <n v="120.48"/>
    <n v="69.55"/>
    <n v="50.930000000000007"/>
    <n v="0.42272576361221786"/>
  </r>
  <r>
    <n v="3822"/>
    <d v="2026-01-30T00:00:00"/>
    <n v="2026"/>
    <s v="Jan"/>
    <s v="Q1"/>
    <x v="3"/>
    <x v="7"/>
    <s v="Online Store"/>
    <s v="Returning"/>
    <s v="Fitness"/>
    <s v="Resistance Band Set"/>
    <n v="1"/>
    <n v="39.369999999999997"/>
    <n v="0.05"/>
    <n v="14.66"/>
    <n v="37.401499999999999"/>
    <n v="14.66"/>
    <n v="22.741499999999998"/>
    <n v="0.60803711081106371"/>
  </r>
  <r>
    <n v="4125"/>
    <d v="2026-01-30T00:00:00"/>
    <n v="2026"/>
    <s v="Jan"/>
    <s v="Q1"/>
    <x v="1"/>
    <x v="12"/>
    <s v="Corporate"/>
    <s v="Business"/>
    <s v="Camping"/>
    <s v="Portable Camp Stove"/>
    <n v="8"/>
    <n v="81.06"/>
    <n v="0.15"/>
    <n v="39.549999999999997"/>
    <n v="551.20799999999997"/>
    <n v="316.39999999999998"/>
    <n v="234.80799999999999"/>
    <n v="0.42598801178502488"/>
  </r>
  <r>
    <n v="4592"/>
    <d v="2026-01-30T00:00:00"/>
    <n v="2026"/>
    <s v="Jan"/>
    <s v="Q1"/>
    <x v="1"/>
    <x v="12"/>
    <s v="Marketplace"/>
    <s v="Returning"/>
    <s v="Fitness"/>
    <s v="Weighted Vest"/>
    <n v="5"/>
    <n v="120.4"/>
    <n v="0"/>
    <n v="69.510000000000005"/>
    <n v="602"/>
    <n v="347.55"/>
    <n v="254.45"/>
    <n v="0.42267441860465116"/>
  </r>
  <r>
    <n v="373"/>
    <d v="2026-01-31T00:00:00"/>
    <n v="2026"/>
    <s v="Jan"/>
    <s v="Q1"/>
    <x v="2"/>
    <x v="10"/>
    <s v="Corporate"/>
    <s v="Business"/>
    <s v="Travel"/>
    <s v="Packing Cube Set"/>
    <n v="10"/>
    <n v="47.71"/>
    <n v="0.1"/>
    <n v="18.649999999999999"/>
    <n v="429.39000000000004"/>
    <n v="186.5"/>
    <n v="242.89000000000004"/>
    <n v="0.56566291716155481"/>
  </r>
  <r>
    <n v="672"/>
    <d v="2026-01-31T00:00:00"/>
    <n v="2026"/>
    <s v="Jan"/>
    <s v="Q1"/>
    <x v="0"/>
    <x v="9"/>
    <s v="Online Store"/>
    <s v="Business"/>
    <s v="Cycling"/>
    <s v="Cycling Pack 12L"/>
    <n v="1"/>
    <n v="102.92"/>
    <n v="0.05"/>
    <n v="50.92"/>
    <n v="97.774000000000001"/>
    <n v="50.92"/>
    <n v="46.853999999999999"/>
    <n v="0.4792071511853867"/>
  </r>
  <r>
    <n v="1125"/>
    <d v="2026-01-31T00:00:00"/>
    <n v="2026"/>
    <s v="Jan"/>
    <s v="Q1"/>
    <x v="1"/>
    <x v="1"/>
    <s v="Online Store"/>
    <s v="Returning"/>
    <s v="Hiking"/>
    <s v="Trekking Poles"/>
    <n v="1"/>
    <n v="72.69"/>
    <n v="0.1"/>
    <n v="32.67"/>
    <n v="65.421000000000006"/>
    <n v="32.67"/>
    <n v="32.751000000000005"/>
    <n v="0.50061906727197691"/>
  </r>
  <r>
    <n v="1164"/>
    <d v="2026-01-31T00:00:00"/>
    <n v="2026"/>
    <s v="Jan"/>
    <s v="Q1"/>
    <x v="0"/>
    <x v="0"/>
    <s v="Online Store"/>
    <s v="New"/>
    <s v="Cycling"/>
    <s v="Commuter Helmet"/>
    <n v="1"/>
    <n v="79.989999999999995"/>
    <n v="0.05"/>
    <n v="43.02"/>
    <n v="75.990499999999997"/>
    <n v="43.02"/>
    <n v="32.970499999999994"/>
    <n v="0.43387660299642711"/>
  </r>
  <r>
    <n v="1613"/>
    <d v="2026-01-31T00:00:00"/>
    <n v="2026"/>
    <s v="Jan"/>
    <s v="Q1"/>
    <x v="1"/>
    <x v="6"/>
    <s v="Corporate"/>
    <s v="Business"/>
    <s v="Fitness"/>
    <s v="Training Mat"/>
    <n v="4"/>
    <n v="51.11"/>
    <n v="0.15"/>
    <n v="22.25"/>
    <n v="173.774"/>
    <n v="89"/>
    <n v="84.774000000000001"/>
    <n v="0.48784052850253778"/>
  </r>
  <r>
    <n v="2149"/>
    <d v="2026-01-31T00:00:00"/>
    <n v="2026"/>
    <s v="Jan"/>
    <s v="Q1"/>
    <x v="0"/>
    <x v="15"/>
    <s v="Online Store"/>
    <s v="Returning"/>
    <s v="Fitness"/>
    <s v="Weighted Vest"/>
    <n v="2"/>
    <n v="124.83"/>
    <n v="0"/>
    <n v="70.91"/>
    <n v="249.66"/>
    <n v="141.82"/>
    <n v="107.84"/>
    <n v="0.43194744853000083"/>
  </r>
  <r>
    <n v="2593"/>
    <d v="2026-01-31T00:00:00"/>
    <n v="2026"/>
    <s v="Jan"/>
    <s v="Q1"/>
    <x v="1"/>
    <x v="11"/>
    <s v="Retail Partners"/>
    <s v="New"/>
    <s v="Cycling"/>
    <s v="Compact Repair Kit"/>
    <n v="6"/>
    <n v="41.07"/>
    <n v="0.1"/>
    <n v="16.29"/>
    <n v="221.77800000000002"/>
    <n v="97.74"/>
    <n v="124.03800000000003"/>
    <n v="0.55928901874847825"/>
  </r>
  <r>
    <n v="2659"/>
    <d v="2026-01-31T00:00:00"/>
    <n v="2026"/>
    <s v="Jan"/>
    <s v="Q1"/>
    <x v="0"/>
    <x v="15"/>
    <s v="Online Store"/>
    <s v="New"/>
    <s v="Travel"/>
    <s v="Insulated Bottle"/>
    <n v="1"/>
    <n v="36.020000000000003"/>
    <n v="0"/>
    <n v="13.34"/>
    <n v="36.020000000000003"/>
    <n v="13.34"/>
    <n v="22.680000000000003"/>
    <n v="0.62965019433647973"/>
  </r>
  <r>
    <n v="3496"/>
    <d v="2026-01-31T00:00:00"/>
    <n v="2026"/>
    <s v="Jan"/>
    <s v="Q1"/>
    <x v="0"/>
    <x v="0"/>
    <s v="Retail Partners"/>
    <s v="Returning"/>
    <s v="Fitness"/>
    <s v="Recovery Roller"/>
    <n v="1"/>
    <n v="35.82"/>
    <n v="0.05"/>
    <n v="14.32"/>
    <n v="34.028999999999996"/>
    <n v="14.32"/>
    <n v="19.708999999999996"/>
    <n v="0.57918246201769075"/>
  </r>
  <r>
    <n v="3889"/>
    <d v="2026-01-31T00:00:00"/>
    <n v="2026"/>
    <s v="Jan"/>
    <s v="Q1"/>
    <x v="2"/>
    <x v="3"/>
    <s v="Retail Partners"/>
    <s v="Returning"/>
    <s v="Cycling"/>
    <s v="Cycling Pack 12L"/>
    <n v="3"/>
    <n v="103.94"/>
    <n v="0.1"/>
    <n v="50.67"/>
    <n v="280.63799999999998"/>
    <n v="152.01"/>
    <n v="128.62799999999999"/>
    <n v="0.45834135077929572"/>
  </r>
  <r>
    <n v="1432"/>
    <d v="2026-02-01T00:00:00"/>
    <n v="2026"/>
    <s v="Feb"/>
    <s v="Q1"/>
    <x v="0"/>
    <x v="0"/>
    <s v="Online Store"/>
    <s v="Returning"/>
    <s v="Hiking"/>
    <s v="Trail Boots"/>
    <n v="1"/>
    <n v="140.53"/>
    <n v="0"/>
    <n v="77.36"/>
    <n v="140.53"/>
    <n v="77.36"/>
    <n v="63.17"/>
    <n v="0.44951255959581587"/>
  </r>
  <r>
    <n v="1778"/>
    <d v="2026-02-01T00:00:00"/>
    <n v="2026"/>
    <s v="Feb"/>
    <s v="Q1"/>
    <x v="3"/>
    <x v="7"/>
    <s v="Retail Partners"/>
    <s v="Returning"/>
    <s v="Hiking"/>
    <s v="Trail Boots"/>
    <n v="1"/>
    <n v="142.03"/>
    <n v="0.05"/>
    <n v="77.069999999999993"/>
    <n v="134.92849999999999"/>
    <n v="77.069999999999993"/>
    <n v="57.858499999999992"/>
    <n v="0.42880859121682963"/>
  </r>
  <r>
    <n v="2047"/>
    <d v="2026-02-01T00:00:00"/>
    <n v="2026"/>
    <s v="Feb"/>
    <s v="Q1"/>
    <x v="2"/>
    <x v="5"/>
    <s v="Corporate"/>
    <s v="Business"/>
    <s v="Camping"/>
    <s v="Compact Sleeping Bag"/>
    <n v="12"/>
    <n v="124.84"/>
    <n v="0.1"/>
    <n v="59.47"/>
    <n v="1348.2719999999999"/>
    <n v="713.64"/>
    <n v="634.63199999999995"/>
    <n v="0.47070027412866244"/>
  </r>
  <r>
    <n v="2668"/>
    <d v="2026-02-01T00:00:00"/>
    <n v="2026"/>
    <s v="Feb"/>
    <s v="Q1"/>
    <x v="1"/>
    <x v="12"/>
    <s v="Online Store"/>
    <s v="Returning"/>
    <s v="Fitness"/>
    <s v="Recovery Roller"/>
    <n v="3"/>
    <n v="35.36"/>
    <n v="0"/>
    <n v="13.7"/>
    <n v="106.08"/>
    <n v="41.099999999999994"/>
    <n v="64.98"/>
    <n v="0.61255656108597289"/>
  </r>
  <r>
    <n v="2706"/>
    <d v="2026-02-01T00:00:00"/>
    <n v="2026"/>
    <s v="Feb"/>
    <s v="Q1"/>
    <x v="3"/>
    <x v="13"/>
    <s v="Marketplace"/>
    <s v="Returning"/>
    <s v="Fitness"/>
    <s v="Weighted Vest"/>
    <n v="2"/>
    <n v="122.43"/>
    <n v="0"/>
    <n v="69.08"/>
    <n v="244.86"/>
    <n v="138.16"/>
    <n v="106.70000000000002"/>
    <n v="0.43575920934411505"/>
  </r>
  <r>
    <n v="2940"/>
    <d v="2026-02-01T00:00:00"/>
    <n v="2026"/>
    <s v="Feb"/>
    <s v="Q1"/>
    <x v="0"/>
    <x v="15"/>
    <s v="Marketplace"/>
    <s v="New"/>
    <s v="Hiking"/>
    <s v="Trail Boots"/>
    <n v="2"/>
    <n v="140.47"/>
    <n v="0.05"/>
    <n v="78.39"/>
    <n v="266.89299999999997"/>
    <n v="156.78"/>
    <n v="110.11299999999997"/>
    <n v="0.41257357817552348"/>
  </r>
  <r>
    <n v="1263"/>
    <d v="2026-02-02T00:00:00"/>
    <n v="2026"/>
    <s v="Feb"/>
    <s v="Q1"/>
    <x v="1"/>
    <x v="14"/>
    <s v="Online Store"/>
    <s v="Returning"/>
    <s v="Travel"/>
    <s v="Packing Cube Set"/>
    <n v="1"/>
    <n v="45.43"/>
    <n v="0.05"/>
    <n v="18.670000000000002"/>
    <n v="43.158499999999997"/>
    <n v="18.670000000000002"/>
    <n v="24.488499999999995"/>
    <n v="0.56740850585632019"/>
  </r>
  <r>
    <n v="1641"/>
    <d v="2026-02-02T00:00:00"/>
    <n v="2026"/>
    <s v="Feb"/>
    <s v="Q1"/>
    <x v="3"/>
    <x v="13"/>
    <s v="Corporate"/>
    <s v="Business"/>
    <s v="Cycling"/>
    <s v="Cycling Pack 12L"/>
    <n v="8"/>
    <n v="102.78"/>
    <n v="0.15"/>
    <n v="50.39"/>
    <n v="698.904"/>
    <n v="403.12"/>
    <n v="295.78399999999999"/>
    <n v="0.42321119924911005"/>
  </r>
  <r>
    <n v="2014"/>
    <d v="2026-02-02T00:00:00"/>
    <n v="2026"/>
    <s v="Feb"/>
    <s v="Q1"/>
    <x v="1"/>
    <x v="11"/>
    <s v="Marketplace"/>
    <s v="New"/>
    <s v="Camping"/>
    <s v="Compact Sleeping Bag"/>
    <n v="1"/>
    <n v="123.95"/>
    <n v="0"/>
    <n v="61.32"/>
    <n v="123.95"/>
    <n v="61.32"/>
    <n v="62.63"/>
    <n v="0.50528438886647842"/>
  </r>
  <r>
    <n v="2642"/>
    <d v="2026-02-02T00:00:00"/>
    <n v="2026"/>
    <s v="Feb"/>
    <s v="Q1"/>
    <x v="1"/>
    <x v="11"/>
    <s v="Marketplace"/>
    <s v="Returning"/>
    <s v="Camping"/>
    <s v="Trail Tent 2P"/>
    <n v="3"/>
    <n v="199.9"/>
    <n v="0"/>
    <n v="104.18"/>
    <n v="599.70000000000005"/>
    <n v="312.54000000000002"/>
    <n v="287.16000000000003"/>
    <n v="0.47883941970985494"/>
  </r>
  <r>
    <n v="2929"/>
    <d v="2026-02-02T00:00:00"/>
    <n v="2026"/>
    <s v="Feb"/>
    <s v="Q1"/>
    <x v="1"/>
    <x v="12"/>
    <s v="Marketplace"/>
    <s v="Returning"/>
    <s v="Hiking"/>
    <s v="Hiking Daypack 20L"/>
    <n v="1"/>
    <n v="93.78"/>
    <n v="0"/>
    <n v="44.21"/>
    <n v="93.78"/>
    <n v="44.21"/>
    <n v="49.57"/>
    <n v="0.52857752185967155"/>
  </r>
  <r>
    <n v="3855"/>
    <d v="2026-02-02T00:00:00"/>
    <n v="2026"/>
    <s v="Feb"/>
    <s v="Q1"/>
    <x v="0"/>
    <x v="0"/>
    <s v="Online Store"/>
    <s v="Business"/>
    <s v="Fitness"/>
    <s v="Resistance Band Set"/>
    <n v="1"/>
    <n v="39.39"/>
    <n v="0.1"/>
    <n v="15.09"/>
    <n v="35.451000000000001"/>
    <n v="15.09"/>
    <n v="20.361000000000001"/>
    <n v="0.57434204958957435"/>
  </r>
  <r>
    <n v="4031"/>
    <d v="2026-02-02T00:00:00"/>
    <n v="2026"/>
    <s v="Feb"/>
    <s v="Q1"/>
    <x v="0"/>
    <x v="0"/>
    <s v="Online Store"/>
    <s v="New"/>
    <s v="Cycling"/>
    <s v="Cycling Pack 12L"/>
    <n v="6"/>
    <n v="101.64"/>
    <n v="0"/>
    <n v="51.06"/>
    <n v="609.84"/>
    <n v="306.36"/>
    <n v="303.48"/>
    <n v="0.49763872491145217"/>
  </r>
  <r>
    <n v="2"/>
    <d v="2026-02-03T00:00:00"/>
    <n v="2026"/>
    <s v="Feb"/>
    <s v="Q1"/>
    <x v="0"/>
    <x v="0"/>
    <s v="Corporate"/>
    <s v="Business"/>
    <s v="Fitness"/>
    <s v="Recovery Roller"/>
    <n v="12"/>
    <n v="36.74"/>
    <n v="0.2"/>
    <n v="13.53"/>
    <n v="352.70400000000001"/>
    <n v="162.35999999999999"/>
    <n v="190.34400000000002"/>
    <n v="0.53967065868263475"/>
  </r>
  <r>
    <n v="4228"/>
    <d v="2026-02-03T00:00:00"/>
    <n v="2026"/>
    <s v="Feb"/>
    <s v="Q1"/>
    <x v="3"/>
    <x v="8"/>
    <s v="Retail Partners"/>
    <s v="New"/>
    <s v="Hiking"/>
    <s v="Summit Backpack 45L"/>
    <n v="2"/>
    <n v="154.62"/>
    <n v="0"/>
    <n v="78.209999999999994"/>
    <n v="309.24"/>
    <n v="156.41999999999999"/>
    <n v="152.82000000000002"/>
    <n v="0.49417927823050062"/>
  </r>
  <r>
    <n v="928"/>
    <d v="2026-02-04T00:00:00"/>
    <n v="2026"/>
    <s v="Feb"/>
    <s v="Q1"/>
    <x v="0"/>
    <x v="0"/>
    <s v="Marketplace"/>
    <s v="New"/>
    <s v="Camping"/>
    <s v="Compact Sleeping Bag"/>
    <n v="1"/>
    <n v="125.63"/>
    <n v="0.1"/>
    <n v="60.38"/>
    <n v="113.06699999999999"/>
    <n v="60.38"/>
    <n v="52.686999999999991"/>
    <n v="0.46598034793529497"/>
  </r>
  <r>
    <n v="933"/>
    <d v="2026-02-04T00:00:00"/>
    <n v="2026"/>
    <s v="Feb"/>
    <s v="Q1"/>
    <x v="1"/>
    <x v="11"/>
    <s v="Online Store"/>
    <s v="New"/>
    <s v="Camping"/>
    <s v="Portable Camp Stove"/>
    <n v="2"/>
    <n v="81.59"/>
    <n v="0.1"/>
    <n v="38.64"/>
    <n v="146.86200000000002"/>
    <n v="77.28"/>
    <n v="69.582000000000022"/>
    <n v="0.47379172284185161"/>
  </r>
  <r>
    <n v="1646"/>
    <d v="2026-02-04T00:00:00"/>
    <n v="2026"/>
    <s v="Feb"/>
    <s v="Q1"/>
    <x v="2"/>
    <x v="5"/>
    <s v="Online Store"/>
    <s v="New"/>
    <s v="Travel"/>
    <s v="Packing Cube Set"/>
    <n v="2"/>
    <n v="45.81"/>
    <n v="0.1"/>
    <n v="18.420000000000002"/>
    <n v="82.458000000000013"/>
    <n v="36.840000000000003"/>
    <n v="45.618000000000009"/>
    <n v="0.55322709743141962"/>
  </r>
  <r>
    <n v="380"/>
    <d v="2026-02-05T00:00:00"/>
    <n v="2026"/>
    <s v="Feb"/>
    <s v="Q1"/>
    <x v="1"/>
    <x v="12"/>
    <s v="Online Store"/>
    <s v="Returning"/>
    <s v="Fitness"/>
    <s v="Weighted Vest"/>
    <n v="3"/>
    <n v="125.63"/>
    <n v="0"/>
    <n v="71.05"/>
    <n v="376.89"/>
    <n v="213.14999999999998"/>
    <n v="163.74"/>
    <n v="0.43445037013452203"/>
  </r>
  <r>
    <n v="1723"/>
    <d v="2026-02-05T00:00:00"/>
    <n v="2026"/>
    <s v="Feb"/>
    <s v="Q1"/>
    <x v="3"/>
    <x v="8"/>
    <s v="Online Store"/>
    <s v="Returning"/>
    <s v="Cycling"/>
    <s v="Cycling Pack 12L"/>
    <n v="2"/>
    <n v="101.01"/>
    <n v="0"/>
    <n v="50.26"/>
    <n v="202.02"/>
    <n v="100.52"/>
    <n v="101.50000000000001"/>
    <n v="0.50242550242550243"/>
  </r>
  <r>
    <n v="2529"/>
    <d v="2026-02-05T00:00:00"/>
    <n v="2026"/>
    <s v="Feb"/>
    <s v="Q1"/>
    <x v="3"/>
    <x v="13"/>
    <s v="Online Store"/>
    <s v="Returning"/>
    <s v="Hiking"/>
    <s v="Summit Backpack 45L"/>
    <n v="6"/>
    <n v="154.22"/>
    <n v="0"/>
    <n v="79.599999999999994"/>
    <n v="925.31999999999994"/>
    <n v="477.59999999999997"/>
    <n v="447.71999999999997"/>
    <n v="0.4838542342108676"/>
  </r>
  <r>
    <n v="2685"/>
    <d v="2026-02-05T00:00:00"/>
    <n v="2026"/>
    <s v="Feb"/>
    <s v="Q1"/>
    <x v="1"/>
    <x v="14"/>
    <s v="Online Store"/>
    <s v="New"/>
    <s v="Hiking"/>
    <s v="Trekking Poles"/>
    <n v="1"/>
    <n v="72.78"/>
    <n v="0.05"/>
    <n v="33.26"/>
    <n v="69.140999999999991"/>
    <n v="33.26"/>
    <n v="35.880999999999993"/>
    <n v="0.51895402149231273"/>
  </r>
  <r>
    <n v="2793"/>
    <d v="2026-02-05T00:00:00"/>
    <n v="2026"/>
    <s v="Feb"/>
    <s v="Q1"/>
    <x v="1"/>
    <x v="14"/>
    <s v="Corporate"/>
    <s v="Business"/>
    <s v="Camping"/>
    <s v="Compact Sleeping Bag"/>
    <n v="3"/>
    <n v="122.69"/>
    <n v="0.05"/>
    <n v="62.08"/>
    <n v="349.66649999999998"/>
    <n v="186.24"/>
    <n v="163.42649999999998"/>
    <n v="0.46737820180085876"/>
  </r>
  <r>
    <n v="346"/>
    <d v="2026-02-06T00:00:00"/>
    <n v="2026"/>
    <s v="Feb"/>
    <s v="Q1"/>
    <x v="1"/>
    <x v="1"/>
    <s v="Online Store"/>
    <s v="Business"/>
    <s v="Cycling"/>
    <s v="Cycling Pack 12L"/>
    <n v="3"/>
    <n v="103.22"/>
    <n v="0"/>
    <n v="50.74"/>
    <n v="309.65999999999997"/>
    <n v="152.22"/>
    <n v="157.43999999999997"/>
    <n v="0.50842859910869986"/>
  </r>
  <r>
    <n v="539"/>
    <d v="2026-02-06T00:00:00"/>
    <n v="2026"/>
    <s v="Feb"/>
    <s v="Q1"/>
    <x v="0"/>
    <x v="15"/>
    <s v="Marketplace"/>
    <s v="New"/>
    <s v="Hiking"/>
    <s v="Hiking Daypack 20L"/>
    <n v="3"/>
    <n v="92.96"/>
    <n v="0.15"/>
    <n v="44.56"/>
    <n v="237.048"/>
    <n v="133.68"/>
    <n v="103.36799999999999"/>
    <n v="0.43606358205932971"/>
  </r>
  <r>
    <n v="1368"/>
    <d v="2026-02-06T00:00:00"/>
    <n v="2026"/>
    <s v="Feb"/>
    <s v="Q1"/>
    <x v="1"/>
    <x v="12"/>
    <s v="Retail Partners"/>
    <s v="New"/>
    <s v="Travel"/>
    <s v="Insulated Bottle"/>
    <n v="1"/>
    <n v="36.520000000000003"/>
    <n v="0"/>
    <n v="13.94"/>
    <n v="36.520000000000003"/>
    <n v="13.94"/>
    <n v="22.580000000000005"/>
    <n v="0.61829134720700996"/>
  </r>
  <r>
    <n v="3506"/>
    <d v="2026-02-06T00:00:00"/>
    <n v="2026"/>
    <s v="Feb"/>
    <s v="Q1"/>
    <x v="0"/>
    <x v="0"/>
    <s v="Retail Partners"/>
    <s v="Returning"/>
    <s v="Fitness"/>
    <s v="Training Mat"/>
    <n v="3"/>
    <n v="50.65"/>
    <n v="0"/>
    <n v="21.49"/>
    <n v="151.94999999999999"/>
    <n v="64.47"/>
    <n v="87.47999999999999"/>
    <n v="0.57571569595261596"/>
  </r>
  <r>
    <n v="1314"/>
    <d v="2026-02-07T00:00:00"/>
    <n v="2026"/>
    <s v="Feb"/>
    <s v="Q1"/>
    <x v="3"/>
    <x v="4"/>
    <s v="Online Store"/>
    <s v="Returning"/>
    <s v="Travel"/>
    <s v="Insulated Bottle"/>
    <n v="2"/>
    <n v="37.03"/>
    <n v="0.15"/>
    <n v="13.87"/>
    <n v="62.951000000000001"/>
    <n v="27.74"/>
    <n v="35.210999999999999"/>
    <n v="0.55933980397451988"/>
  </r>
  <r>
    <n v="2092"/>
    <d v="2026-02-07T00:00:00"/>
    <n v="2026"/>
    <s v="Feb"/>
    <s v="Q1"/>
    <x v="2"/>
    <x v="2"/>
    <s v="Online Store"/>
    <s v="New"/>
    <s v="Fitness"/>
    <s v="Recovery Roller"/>
    <n v="1"/>
    <n v="36.619999999999997"/>
    <n v="0"/>
    <n v="13.55"/>
    <n v="36.619999999999997"/>
    <n v="13.55"/>
    <n v="23.069999999999997"/>
    <n v="0.62998361551064985"/>
  </r>
  <r>
    <n v="5083"/>
    <d v="2026-02-07T00:00:00"/>
    <n v="2026"/>
    <s v="Feb"/>
    <s v="Q1"/>
    <x v="2"/>
    <x v="16"/>
    <s v="Retail Partners"/>
    <s v="Returning"/>
    <s v="Camping"/>
    <s v="Portable Camp Stove"/>
    <n v="1"/>
    <n v="81.47"/>
    <n v="0"/>
    <n v="39.18"/>
    <n v="81.47"/>
    <n v="39.18"/>
    <n v="42.29"/>
    <n v="0.51908678040996681"/>
  </r>
  <r>
    <n v="582"/>
    <d v="2026-02-08T00:00:00"/>
    <n v="2026"/>
    <s v="Feb"/>
    <s v="Q1"/>
    <x v="1"/>
    <x v="1"/>
    <s v="Corporate"/>
    <s v="Returning"/>
    <s v="Camping"/>
    <s v="Compact Sleeping Bag"/>
    <n v="12"/>
    <n v="122.75"/>
    <n v="0.15"/>
    <n v="62.51"/>
    <n v="1252.05"/>
    <n v="750.12"/>
    <n v="501.92999999999995"/>
    <n v="0.40088654606445429"/>
  </r>
  <r>
    <n v="902"/>
    <d v="2026-02-08T00:00:00"/>
    <n v="2026"/>
    <s v="Feb"/>
    <s v="Q1"/>
    <x v="0"/>
    <x v="9"/>
    <s v="Online Store"/>
    <s v="Business"/>
    <s v="Fitness"/>
    <s v="Training Mat"/>
    <n v="1"/>
    <n v="50.38"/>
    <n v="0.05"/>
    <n v="21.95"/>
    <n v="47.860999999999997"/>
    <n v="21.95"/>
    <n v="25.910999999999998"/>
    <n v="0.54138024696516995"/>
  </r>
  <r>
    <n v="2396"/>
    <d v="2026-02-08T00:00:00"/>
    <n v="2026"/>
    <s v="Feb"/>
    <s v="Q1"/>
    <x v="3"/>
    <x v="7"/>
    <s v="Online Store"/>
    <s v="Business"/>
    <s v="Fitness"/>
    <s v="Training Mat"/>
    <n v="2"/>
    <n v="50.4"/>
    <n v="0"/>
    <n v="21.43"/>
    <n v="100.8"/>
    <n v="42.86"/>
    <n v="57.94"/>
    <n v="0.57480158730158726"/>
  </r>
  <r>
    <n v="2494"/>
    <d v="2026-02-08T00:00:00"/>
    <n v="2026"/>
    <s v="Feb"/>
    <s v="Q1"/>
    <x v="2"/>
    <x v="5"/>
    <s v="Online Store"/>
    <s v="New"/>
    <s v="Hiking"/>
    <s v="Trekking Poles"/>
    <n v="1"/>
    <n v="69.98"/>
    <n v="0"/>
    <n v="33.21"/>
    <n v="69.98"/>
    <n v="33.21"/>
    <n v="36.770000000000003"/>
    <n v="0.52543583881108891"/>
  </r>
  <r>
    <n v="2925"/>
    <d v="2026-02-08T00:00:00"/>
    <n v="2026"/>
    <s v="Feb"/>
    <s v="Q1"/>
    <x v="0"/>
    <x v="0"/>
    <s v="Retail Partners"/>
    <s v="New"/>
    <s v="Hiking"/>
    <s v="Hiking Daypack 20L"/>
    <n v="3"/>
    <n v="90.04"/>
    <n v="0.05"/>
    <n v="45.25"/>
    <n v="256.61399999999998"/>
    <n v="135.75"/>
    <n v="120.86399999999998"/>
    <n v="0.47099534709719654"/>
  </r>
  <r>
    <n v="3614"/>
    <d v="2026-02-08T00:00:00"/>
    <n v="2026"/>
    <s v="Feb"/>
    <s v="Q1"/>
    <x v="1"/>
    <x v="14"/>
    <s v="Online Store"/>
    <s v="New"/>
    <s v="Fitness"/>
    <s v="Training Mat"/>
    <n v="3"/>
    <n v="51.18"/>
    <n v="0"/>
    <n v="21.95"/>
    <n v="153.54"/>
    <n v="65.849999999999994"/>
    <n v="87.69"/>
    <n v="0.57112153184837833"/>
  </r>
  <r>
    <n v="4360"/>
    <d v="2026-02-08T00:00:00"/>
    <n v="2026"/>
    <s v="Feb"/>
    <s v="Q1"/>
    <x v="0"/>
    <x v="15"/>
    <s v="Online Store"/>
    <s v="New"/>
    <s v="Travel"/>
    <s v="Insulated Bottle"/>
    <n v="1"/>
    <n v="35.69"/>
    <n v="0"/>
    <n v="13.38"/>
    <n v="35.69"/>
    <n v="13.38"/>
    <n v="22.309999999999995"/>
    <n v="0.62510507144858496"/>
  </r>
  <r>
    <n v="4582"/>
    <d v="2026-02-08T00:00:00"/>
    <n v="2026"/>
    <s v="Feb"/>
    <s v="Q1"/>
    <x v="3"/>
    <x v="7"/>
    <s v="Online Store"/>
    <s v="New"/>
    <s v="Cycling"/>
    <s v="Trail Bike Light"/>
    <n v="3"/>
    <n v="50.29"/>
    <n v="0.05"/>
    <n v="22.87"/>
    <n v="143.32650000000001"/>
    <n v="68.61"/>
    <n v="74.716500000000011"/>
    <n v="0.52130275978273388"/>
  </r>
  <r>
    <n v="4381"/>
    <d v="2026-02-09T00:00:00"/>
    <n v="2026"/>
    <s v="Feb"/>
    <s v="Q1"/>
    <x v="1"/>
    <x v="12"/>
    <s v="Marketplace"/>
    <s v="Returning"/>
    <s v="Camping"/>
    <s v="Trail Tent 2P"/>
    <n v="1"/>
    <n v="194.32"/>
    <n v="0.05"/>
    <n v="102.52"/>
    <n v="184.60399999999998"/>
    <n v="102.52"/>
    <n v="82.083999999999989"/>
    <n v="0.44464908669367942"/>
  </r>
  <r>
    <n v="4964"/>
    <d v="2026-02-09T00:00:00"/>
    <n v="2026"/>
    <s v="Feb"/>
    <s v="Q1"/>
    <x v="3"/>
    <x v="13"/>
    <s v="Retail Partners"/>
    <s v="New"/>
    <s v="Fitness"/>
    <s v="Resistance Band Set"/>
    <n v="4"/>
    <n v="40.44"/>
    <n v="0"/>
    <n v="14.75"/>
    <n v="161.76"/>
    <n v="59"/>
    <n v="102.75999999999999"/>
    <n v="0.63526211671612265"/>
  </r>
  <r>
    <n v="255"/>
    <d v="2026-02-10T00:00:00"/>
    <n v="2026"/>
    <s v="Feb"/>
    <s v="Q1"/>
    <x v="3"/>
    <x v="7"/>
    <s v="Online Store"/>
    <s v="New"/>
    <s v="Travel"/>
    <s v="Carry-On Duffel"/>
    <n v="3"/>
    <n v="134.53"/>
    <n v="0.1"/>
    <n v="69.12"/>
    <n v="363.23100000000005"/>
    <n v="207.36"/>
    <n v="155.87100000000004"/>
    <n v="0.42912361555043488"/>
  </r>
  <r>
    <n v="2178"/>
    <d v="2026-02-10T00:00:00"/>
    <n v="2026"/>
    <s v="Feb"/>
    <s v="Q1"/>
    <x v="2"/>
    <x v="2"/>
    <s v="Marketplace"/>
    <s v="New"/>
    <s v="Hiking"/>
    <s v="Summit Backpack 45L"/>
    <n v="6"/>
    <n v="154.05000000000001"/>
    <n v="0"/>
    <n v="79.25"/>
    <n v="924.30000000000007"/>
    <n v="475.5"/>
    <n v="448.80000000000007"/>
    <n v="0.4855566374553717"/>
  </r>
  <r>
    <n v="3416"/>
    <d v="2026-02-10T00:00:00"/>
    <n v="2026"/>
    <s v="Feb"/>
    <s v="Q1"/>
    <x v="2"/>
    <x v="2"/>
    <s v="Online Store"/>
    <s v="New"/>
    <s v="Travel"/>
    <s v="Carry-On Duffel"/>
    <n v="1"/>
    <n v="135.4"/>
    <n v="0"/>
    <n v="67.56"/>
    <n v="135.4"/>
    <n v="67.56"/>
    <n v="67.84"/>
    <n v="0.50103397341211231"/>
  </r>
  <r>
    <n v="3854"/>
    <d v="2026-02-10T00:00:00"/>
    <n v="2026"/>
    <s v="Feb"/>
    <s v="Q1"/>
    <x v="0"/>
    <x v="0"/>
    <s v="Online Store"/>
    <s v="New"/>
    <s v="Cycling"/>
    <s v="Compact Repair Kit"/>
    <n v="2"/>
    <n v="41.03"/>
    <n v="0"/>
    <n v="16.260000000000002"/>
    <n v="82.06"/>
    <n v="32.520000000000003"/>
    <n v="49.54"/>
    <n v="0.60370460638557155"/>
  </r>
  <r>
    <n v="3952"/>
    <d v="2026-02-10T00:00:00"/>
    <n v="2026"/>
    <s v="Feb"/>
    <s v="Q1"/>
    <x v="3"/>
    <x v="8"/>
    <s v="Marketplace"/>
    <s v="New"/>
    <s v="Cycling"/>
    <s v="Commuter Helmet"/>
    <n v="1"/>
    <n v="81.44"/>
    <n v="0.05"/>
    <n v="43.9"/>
    <n v="77.367999999999995"/>
    <n v="43.9"/>
    <n v="33.467999999999996"/>
    <n v="0.43258194602419603"/>
  </r>
  <r>
    <n v="4076"/>
    <d v="2026-02-10T00:00:00"/>
    <n v="2026"/>
    <s v="Feb"/>
    <s v="Q1"/>
    <x v="0"/>
    <x v="0"/>
    <s v="Corporate"/>
    <s v="Business"/>
    <s v="Camping"/>
    <s v="Compact Sleeping Bag"/>
    <n v="8"/>
    <n v="122.19"/>
    <n v="0.1"/>
    <n v="60"/>
    <n v="879.76800000000003"/>
    <n v="480"/>
    <n v="399.76800000000003"/>
    <n v="0.45440161497121973"/>
  </r>
  <r>
    <n v="4156"/>
    <d v="2026-02-10T00:00:00"/>
    <n v="2026"/>
    <s v="Feb"/>
    <s v="Q1"/>
    <x v="2"/>
    <x v="16"/>
    <s v="Retail Partners"/>
    <s v="Returning"/>
    <s v="Hiking"/>
    <s v="Trail Boots"/>
    <n v="2"/>
    <n v="146.33000000000001"/>
    <n v="0.1"/>
    <n v="81.34"/>
    <n v="263.39400000000001"/>
    <n v="162.68"/>
    <n v="100.714"/>
    <n v="0.38237013751262366"/>
  </r>
  <r>
    <n v="4260"/>
    <d v="2026-02-10T00:00:00"/>
    <n v="2026"/>
    <s v="Feb"/>
    <s v="Q1"/>
    <x v="2"/>
    <x v="16"/>
    <s v="Marketplace"/>
    <s v="Returning"/>
    <s v="Travel"/>
    <s v="Carry-On Duffel"/>
    <n v="1"/>
    <n v="131.24"/>
    <n v="0.05"/>
    <n v="66.14"/>
    <n v="124.678"/>
    <n v="66.14"/>
    <n v="58.537999999999997"/>
    <n v="0.46951346669019395"/>
  </r>
  <r>
    <n v="4294"/>
    <d v="2026-02-10T00:00:00"/>
    <n v="2026"/>
    <s v="Feb"/>
    <s v="Q1"/>
    <x v="1"/>
    <x v="1"/>
    <s v="Corporate"/>
    <s v="New"/>
    <s v="Fitness"/>
    <s v="Training Mat"/>
    <n v="5"/>
    <n v="51.37"/>
    <n v="0.05"/>
    <n v="21.81"/>
    <n v="244.00749999999996"/>
    <n v="109.05"/>
    <n v="134.95749999999998"/>
    <n v="0.55308750755612024"/>
  </r>
  <r>
    <n v="1019"/>
    <d v="2026-02-11T00:00:00"/>
    <n v="2026"/>
    <s v="Feb"/>
    <s v="Q1"/>
    <x v="1"/>
    <x v="12"/>
    <s v="Retail Partners"/>
    <s v="New"/>
    <s v="Camping"/>
    <s v="Compact Sleeping Bag"/>
    <n v="5"/>
    <n v="121.94"/>
    <n v="0"/>
    <n v="62.3"/>
    <n v="609.70000000000005"/>
    <n v="311.5"/>
    <n v="298.20000000000005"/>
    <n v="0.48909299655568317"/>
  </r>
  <r>
    <n v="1471"/>
    <d v="2026-02-11T00:00:00"/>
    <n v="2026"/>
    <s v="Feb"/>
    <s v="Q1"/>
    <x v="0"/>
    <x v="0"/>
    <s v="Online Store"/>
    <s v="Returning"/>
    <s v="Camping"/>
    <s v="Compact Sleeping Bag"/>
    <n v="4"/>
    <n v="124.55"/>
    <n v="0"/>
    <n v="60.41"/>
    <n v="498.2"/>
    <n v="241.64"/>
    <n v="256.56"/>
    <n v="0.51497390606182258"/>
  </r>
  <r>
    <n v="2520"/>
    <d v="2026-02-11T00:00:00"/>
    <n v="2026"/>
    <s v="Feb"/>
    <s v="Q1"/>
    <x v="1"/>
    <x v="14"/>
    <s v="Corporate"/>
    <s v="Business"/>
    <s v="Camping"/>
    <s v="Alpine Tent 4P"/>
    <n v="10"/>
    <n v="343.77"/>
    <n v="0.15"/>
    <n v="195.29"/>
    <n v="2922.0449999999996"/>
    <n v="1952.8999999999999"/>
    <n v="969.14499999999975"/>
    <n v="0.33166669233362245"/>
  </r>
  <r>
    <n v="4649"/>
    <d v="2026-02-11T00:00:00"/>
    <n v="2026"/>
    <s v="Feb"/>
    <s v="Q1"/>
    <x v="1"/>
    <x v="1"/>
    <s v="Marketplace"/>
    <s v="Returning"/>
    <s v="Cycling"/>
    <s v="Commuter Helmet"/>
    <n v="1"/>
    <n v="81.819999999999993"/>
    <n v="0.05"/>
    <n v="43.83"/>
    <n v="77.728999999999985"/>
    <n v="43.83"/>
    <n v="33.898999999999987"/>
    <n v="0.43611779387358635"/>
  </r>
  <r>
    <n v="4545"/>
    <d v="2026-02-12T00:00:00"/>
    <n v="2026"/>
    <s v="Feb"/>
    <s v="Q1"/>
    <x v="0"/>
    <x v="9"/>
    <s v="Retail Partners"/>
    <s v="New"/>
    <s v="Travel"/>
    <s v="Insulated Bottle"/>
    <n v="1"/>
    <n v="36.58"/>
    <n v="0.1"/>
    <n v="13.76"/>
    <n v="32.921999999999997"/>
    <n v="13.76"/>
    <n v="19.161999999999999"/>
    <n v="0.58204240325618128"/>
  </r>
  <r>
    <n v="285"/>
    <d v="2026-02-13T00:00:00"/>
    <n v="2026"/>
    <s v="Feb"/>
    <s v="Q1"/>
    <x v="3"/>
    <x v="8"/>
    <s v="Retail Partners"/>
    <s v="New"/>
    <s v="Hiking"/>
    <s v="Hiking Daypack 20L"/>
    <n v="4"/>
    <n v="92.87"/>
    <n v="0"/>
    <n v="44.95"/>
    <n v="371.48"/>
    <n v="179.8"/>
    <n v="191.68"/>
    <n v="0.51599009367933668"/>
  </r>
  <r>
    <n v="1499"/>
    <d v="2026-02-13T00:00:00"/>
    <n v="2026"/>
    <s v="Feb"/>
    <s v="Q1"/>
    <x v="3"/>
    <x v="8"/>
    <s v="Online Store"/>
    <s v="New"/>
    <s v="Cycling"/>
    <s v="Compact Repair Kit"/>
    <n v="2"/>
    <n v="41.21"/>
    <n v="0"/>
    <n v="16.64"/>
    <n v="82.42"/>
    <n v="33.28"/>
    <n v="49.14"/>
    <n v="0.59621451104100942"/>
  </r>
  <r>
    <n v="2615"/>
    <d v="2026-02-13T00:00:00"/>
    <n v="2026"/>
    <s v="Feb"/>
    <s v="Q1"/>
    <x v="0"/>
    <x v="15"/>
    <s v="Online Store"/>
    <s v="Returning"/>
    <s v="Hiking"/>
    <s v="Summit Backpack 45L"/>
    <n v="6"/>
    <n v="155.79"/>
    <n v="0"/>
    <n v="77.48"/>
    <n v="934.74"/>
    <n v="464.88"/>
    <n v="469.86"/>
    <n v="0.50266384235188399"/>
  </r>
  <r>
    <n v="479"/>
    <d v="2026-02-14T00:00:00"/>
    <n v="2026"/>
    <s v="Feb"/>
    <s v="Q1"/>
    <x v="0"/>
    <x v="0"/>
    <s v="Online Store"/>
    <s v="Returning"/>
    <s v="Fitness"/>
    <s v="Training Mat"/>
    <n v="2"/>
    <n v="50.16"/>
    <n v="0.1"/>
    <n v="21.48"/>
    <n v="90.287999999999997"/>
    <n v="42.96"/>
    <n v="47.327999999999996"/>
    <n v="0.52418926103136632"/>
  </r>
  <r>
    <n v="4069"/>
    <d v="2026-02-14T00:00:00"/>
    <n v="2026"/>
    <s v="Feb"/>
    <s v="Q1"/>
    <x v="3"/>
    <x v="8"/>
    <s v="Online Store"/>
    <s v="New"/>
    <s v="Hiking"/>
    <s v="Trail Boots"/>
    <n v="4"/>
    <n v="140.63999999999999"/>
    <n v="0"/>
    <n v="77.510000000000005"/>
    <n v="562.55999999999995"/>
    <n v="310.04000000000002"/>
    <n v="252.51999999999992"/>
    <n v="0.4488765642775881"/>
  </r>
  <r>
    <n v="4588"/>
    <d v="2026-02-14T00:00:00"/>
    <n v="2026"/>
    <s v="Feb"/>
    <s v="Q1"/>
    <x v="0"/>
    <x v="0"/>
    <s v="Marketplace"/>
    <s v="New"/>
    <s v="Camping"/>
    <s v="Portable Camp Stove"/>
    <n v="1"/>
    <n v="80.680000000000007"/>
    <n v="0"/>
    <n v="39.630000000000003"/>
    <n v="80.680000000000007"/>
    <n v="39.630000000000003"/>
    <n v="41.050000000000004"/>
    <n v="0.50880019831432821"/>
  </r>
  <r>
    <n v="14"/>
    <d v="2026-02-15T00:00:00"/>
    <n v="2026"/>
    <s v="Feb"/>
    <s v="Q1"/>
    <x v="0"/>
    <x v="0"/>
    <s v="Corporate"/>
    <s v="Business"/>
    <s v="Travel"/>
    <s v="Travel Backpack 35L"/>
    <n v="3"/>
    <n v="162.44999999999999"/>
    <n v="0.05"/>
    <n v="86.43"/>
    <n v="462.98249999999996"/>
    <n v="259.29000000000002"/>
    <n v="203.69249999999994"/>
    <n v="0.43995723380473334"/>
  </r>
  <r>
    <n v="303"/>
    <d v="2026-02-15T00:00:00"/>
    <n v="2026"/>
    <s v="Feb"/>
    <s v="Q1"/>
    <x v="1"/>
    <x v="6"/>
    <s v="Marketplace"/>
    <s v="Returning"/>
    <s v="Cycling"/>
    <s v="Cycling Pack 12L"/>
    <n v="2"/>
    <n v="102.12"/>
    <n v="0.15"/>
    <n v="51.03"/>
    <n v="173.60400000000001"/>
    <n v="102.06"/>
    <n v="71.544000000000011"/>
    <n v="0.41211032003870884"/>
  </r>
  <r>
    <n v="1197"/>
    <d v="2026-02-16T00:00:00"/>
    <n v="2026"/>
    <s v="Feb"/>
    <s v="Q1"/>
    <x v="2"/>
    <x v="3"/>
    <s v="Online Store"/>
    <s v="New"/>
    <s v="Cycling"/>
    <s v="Cycling Pack 12L"/>
    <n v="2"/>
    <n v="101.77"/>
    <n v="0"/>
    <n v="51.34"/>
    <n v="203.54"/>
    <n v="102.68"/>
    <n v="100.85999999999999"/>
    <n v="0.49552913432249185"/>
  </r>
  <r>
    <n v="2714"/>
    <d v="2026-02-16T00:00:00"/>
    <n v="2026"/>
    <s v="Feb"/>
    <s v="Q1"/>
    <x v="0"/>
    <x v="15"/>
    <s v="Online Store"/>
    <s v="Business"/>
    <s v="Hiking"/>
    <s v="Summit Backpack 45L"/>
    <n v="3"/>
    <n v="153.24"/>
    <n v="0.15"/>
    <n v="77.61"/>
    <n v="390.762"/>
    <n v="232.82999999999998"/>
    <n v="157.93200000000002"/>
    <n v="0.40416417154175693"/>
  </r>
  <r>
    <n v="2753"/>
    <d v="2026-02-16T00:00:00"/>
    <n v="2026"/>
    <s v="Feb"/>
    <s v="Q1"/>
    <x v="3"/>
    <x v="4"/>
    <s v="Marketplace"/>
    <s v="Returning"/>
    <s v="Hiking"/>
    <s v="Trail Boots"/>
    <n v="1"/>
    <n v="140.47"/>
    <n v="0"/>
    <n v="79.66"/>
    <n v="140.47"/>
    <n v="79.66"/>
    <n v="60.81"/>
    <n v="0.43290382288033036"/>
  </r>
  <r>
    <n v="3901"/>
    <d v="2026-02-16T00:00:00"/>
    <n v="2026"/>
    <s v="Feb"/>
    <s v="Q1"/>
    <x v="3"/>
    <x v="7"/>
    <s v="Retail Partners"/>
    <s v="New"/>
    <s v="Hiking"/>
    <s v="Trekking Poles"/>
    <n v="4"/>
    <n v="70.67"/>
    <n v="0.05"/>
    <n v="32.96"/>
    <n v="268.54599999999999"/>
    <n v="131.84"/>
    <n v="136.70599999999999"/>
    <n v="0.50905990035226734"/>
  </r>
  <r>
    <n v="594"/>
    <d v="2026-02-17T00:00:00"/>
    <n v="2026"/>
    <s v="Feb"/>
    <s v="Q1"/>
    <x v="0"/>
    <x v="15"/>
    <s v="Retail Partners"/>
    <s v="Business"/>
    <s v="Travel"/>
    <s v="Carry-On Duffel"/>
    <n v="3"/>
    <n v="134.91"/>
    <n v="0"/>
    <n v="67.69"/>
    <n v="404.73"/>
    <n v="203.07"/>
    <n v="201.66000000000003"/>
    <n v="0.49825809799125348"/>
  </r>
  <r>
    <n v="624"/>
    <d v="2026-02-17T00:00:00"/>
    <n v="2026"/>
    <s v="Feb"/>
    <s v="Q1"/>
    <x v="2"/>
    <x v="2"/>
    <s v="Online Store"/>
    <s v="Business"/>
    <s v="Hiking"/>
    <s v="Trekking Poles"/>
    <n v="1"/>
    <n v="70.86"/>
    <n v="0.1"/>
    <n v="33.299999999999997"/>
    <n v="63.774000000000001"/>
    <n v="33.299999999999997"/>
    <n v="30.474000000000004"/>
    <n v="0.47784363533728486"/>
  </r>
  <r>
    <n v="1013"/>
    <d v="2026-02-17T00:00:00"/>
    <n v="2026"/>
    <s v="Feb"/>
    <s v="Q1"/>
    <x v="1"/>
    <x v="12"/>
    <s v="Retail Partners"/>
    <s v="New"/>
    <s v="Cycling"/>
    <s v="Cycling Pack 12L"/>
    <n v="1"/>
    <n v="104.35"/>
    <n v="0"/>
    <n v="51.49"/>
    <n v="104.35"/>
    <n v="51.49"/>
    <n v="52.859999999999992"/>
    <n v="0.50656444657402966"/>
  </r>
  <r>
    <n v="1100"/>
    <d v="2026-02-17T00:00:00"/>
    <n v="2026"/>
    <s v="Feb"/>
    <s v="Q1"/>
    <x v="3"/>
    <x v="8"/>
    <s v="Online Store"/>
    <s v="Returning"/>
    <s v="Fitness"/>
    <s v="Weighted Vest"/>
    <n v="2"/>
    <n v="120.48"/>
    <n v="0"/>
    <n v="70.680000000000007"/>
    <n v="240.96"/>
    <n v="141.36000000000001"/>
    <n v="99.6"/>
    <n v="0.4133466135458167"/>
  </r>
  <r>
    <n v="2353"/>
    <d v="2026-02-17T00:00:00"/>
    <n v="2026"/>
    <s v="Feb"/>
    <s v="Q1"/>
    <x v="1"/>
    <x v="12"/>
    <s v="Online Store"/>
    <s v="Returning"/>
    <s v="Camping"/>
    <s v="Alpine Tent 4P"/>
    <n v="1"/>
    <n v="339.52"/>
    <n v="0.1"/>
    <n v="191.19"/>
    <n v="305.56799999999998"/>
    <n v="191.19"/>
    <n v="114.37799999999999"/>
    <n v="0.3743127552623311"/>
  </r>
  <r>
    <n v="3020"/>
    <d v="2026-02-17T00:00:00"/>
    <n v="2026"/>
    <s v="Feb"/>
    <s v="Q1"/>
    <x v="1"/>
    <x v="14"/>
    <s v="Corporate"/>
    <s v="Business"/>
    <s v="Hiking"/>
    <s v="Summit Backpack 45L"/>
    <n v="5"/>
    <n v="154.72999999999999"/>
    <n v="0.1"/>
    <n v="77.42"/>
    <n v="696.28499999999997"/>
    <n v="387.1"/>
    <n v="309.18499999999995"/>
    <n v="0.44404949122844806"/>
  </r>
  <r>
    <n v="3227"/>
    <d v="2026-02-17T00:00:00"/>
    <n v="2026"/>
    <s v="Feb"/>
    <s v="Q1"/>
    <x v="2"/>
    <x v="5"/>
    <s v="Retail Partners"/>
    <s v="Business"/>
    <s v="Hiking"/>
    <s v="Hiking Daypack 20L"/>
    <n v="4"/>
    <n v="93.98"/>
    <n v="0.05"/>
    <n v="44.6"/>
    <n v="357.12400000000002"/>
    <n v="178.4"/>
    <n v="178.72400000000002"/>
    <n v="0.50045362395134463"/>
  </r>
  <r>
    <n v="3530"/>
    <d v="2026-02-17T00:00:00"/>
    <n v="2026"/>
    <s v="Feb"/>
    <s v="Q1"/>
    <x v="0"/>
    <x v="0"/>
    <s v="Online Store"/>
    <s v="New"/>
    <s v="Camping"/>
    <s v="Alpine Tent 4P"/>
    <n v="2"/>
    <n v="336.83"/>
    <n v="0"/>
    <n v="194.42"/>
    <n v="673.66"/>
    <n v="388.84"/>
    <n v="284.82"/>
    <n v="0.42279488169106078"/>
  </r>
  <r>
    <n v="6"/>
    <d v="2026-02-18T00:00:00"/>
    <n v="2026"/>
    <s v="Feb"/>
    <s v="Q1"/>
    <x v="3"/>
    <x v="8"/>
    <s v="Retail Partners"/>
    <s v="Returning"/>
    <s v="Camping"/>
    <s v="Alpine Tent 4P"/>
    <n v="1"/>
    <n v="338.93"/>
    <n v="0"/>
    <n v="197.92"/>
    <n v="338.93"/>
    <n v="197.92"/>
    <n v="141.01000000000002"/>
    <n v="0.41604461098161866"/>
  </r>
  <r>
    <n v="2038"/>
    <d v="2026-02-18T00:00:00"/>
    <n v="2026"/>
    <s v="Feb"/>
    <s v="Q1"/>
    <x v="0"/>
    <x v="9"/>
    <s v="Online Store"/>
    <s v="New"/>
    <s v="Camping"/>
    <s v="Compact Sleeping Bag"/>
    <n v="5"/>
    <n v="122.72"/>
    <n v="0"/>
    <n v="62.41"/>
    <n v="613.6"/>
    <n v="312.04999999999995"/>
    <n v="301.55000000000007"/>
    <n v="0.49144393741851378"/>
  </r>
  <r>
    <n v="4104"/>
    <d v="2026-02-18T00:00:00"/>
    <n v="2026"/>
    <s v="Feb"/>
    <s v="Q1"/>
    <x v="3"/>
    <x v="4"/>
    <s v="Online Store"/>
    <s v="New"/>
    <s v="Travel"/>
    <s v="Carry-On Duffel"/>
    <n v="4"/>
    <n v="135.63"/>
    <n v="0.05"/>
    <n v="65.900000000000006"/>
    <n v="515.39400000000001"/>
    <n v="263.60000000000002"/>
    <n v="251.79399999999998"/>
    <n v="0.4885466264644136"/>
  </r>
  <r>
    <n v="1072"/>
    <d v="2026-02-19T00:00:00"/>
    <n v="2026"/>
    <s v="Feb"/>
    <s v="Q1"/>
    <x v="2"/>
    <x v="16"/>
    <s v="Online Store"/>
    <s v="Returning"/>
    <s v="Camping"/>
    <s v="Portable Camp Stove"/>
    <n v="2"/>
    <n v="81.34"/>
    <n v="0.05"/>
    <n v="40.64"/>
    <n v="154.54599999999999"/>
    <n v="81.28"/>
    <n v="73.265999999999991"/>
    <n v="0.47407244445019603"/>
  </r>
  <r>
    <n v="2435"/>
    <d v="2026-02-19T00:00:00"/>
    <n v="2026"/>
    <s v="Feb"/>
    <s v="Q1"/>
    <x v="2"/>
    <x v="3"/>
    <s v="Online Store"/>
    <s v="New"/>
    <s v="Cycling"/>
    <s v="Compact Repair Kit"/>
    <n v="1"/>
    <n v="41.01"/>
    <n v="0.05"/>
    <n v="16.489999999999998"/>
    <n v="38.959499999999998"/>
    <n v="16.489999999999998"/>
    <n v="22.4695"/>
    <n v="0.57673994789460847"/>
  </r>
  <r>
    <n v="4476"/>
    <d v="2026-02-19T00:00:00"/>
    <n v="2026"/>
    <s v="Feb"/>
    <s v="Q1"/>
    <x v="1"/>
    <x v="11"/>
    <s v="Marketplace"/>
    <s v="Business"/>
    <s v="Hiking"/>
    <s v="Summit Backpack 45L"/>
    <n v="2"/>
    <n v="153.03"/>
    <n v="0"/>
    <n v="81.02"/>
    <n v="306.06"/>
    <n v="162.04"/>
    <n v="144.02000000000001"/>
    <n v="0.47056132784421356"/>
  </r>
  <r>
    <n v="174"/>
    <d v="2026-02-20T00:00:00"/>
    <n v="2026"/>
    <s v="Feb"/>
    <s v="Q1"/>
    <x v="1"/>
    <x v="11"/>
    <s v="Online Store"/>
    <s v="New"/>
    <s v="Fitness"/>
    <s v="Weighted Vest"/>
    <n v="2"/>
    <n v="124.92"/>
    <n v="0"/>
    <n v="69.98"/>
    <n v="249.84"/>
    <n v="139.96"/>
    <n v="109.88"/>
    <n v="0.43980147294268329"/>
  </r>
  <r>
    <n v="304"/>
    <d v="2026-02-20T00:00:00"/>
    <n v="2026"/>
    <s v="Feb"/>
    <s v="Q1"/>
    <x v="1"/>
    <x v="12"/>
    <s v="Online Store"/>
    <s v="Business"/>
    <s v="Travel"/>
    <s v="Carry-On Duffel"/>
    <n v="2"/>
    <n v="136.55000000000001"/>
    <n v="0"/>
    <n v="68.84"/>
    <n v="273.10000000000002"/>
    <n v="137.68"/>
    <n v="135.42000000000002"/>
    <n v="0.49586232149395826"/>
  </r>
  <r>
    <n v="404"/>
    <d v="2026-02-20T00:00:00"/>
    <n v="2026"/>
    <s v="Feb"/>
    <s v="Q1"/>
    <x v="2"/>
    <x v="5"/>
    <s v="Corporate"/>
    <s v="Business"/>
    <s v="Camping"/>
    <s v="Compact Sleeping Bag"/>
    <n v="15"/>
    <n v="121.98"/>
    <n v="0.1"/>
    <n v="59.86"/>
    <n v="1646.73"/>
    <n v="897.9"/>
    <n v="748.83"/>
    <n v="0.45473757082217486"/>
  </r>
  <r>
    <n v="675"/>
    <d v="2026-02-20T00:00:00"/>
    <n v="2026"/>
    <s v="Feb"/>
    <s v="Q1"/>
    <x v="1"/>
    <x v="12"/>
    <s v="Online Store"/>
    <s v="New"/>
    <s v="Travel"/>
    <s v="Packing Cube Set"/>
    <n v="1"/>
    <n v="45.54"/>
    <n v="0"/>
    <n v="18.29"/>
    <n v="45.54"/>
    <n v="18.29"/>
    <n v="27.25"/>
    <n v="0.59837505489679399"/>
  </r>
  <r>
    <n v="940"/>
    <d v="2026-02-20T00:00:00"/>
    <n v="2026"/>
    <s v="Feb"/>
    <s v="Q1"/>
    <x v="2"/>
    <x v="3"/>
    <s v="Marketplace"/>
    <s v="Returning"/>
    <s v="Fitness"/>
    <s v="Training Mat"/>
    <n v="1"/>
    <n v="51.73"/>
    <n v="0"/>
    <n v="21.83"/>
    <n v="51.73"/>
    <n v="21.83"/>
    <n v="29.9"/>
    <n v="0.57800115986854828"/>
  </r>
  <r>
    <n v="2375"/>
    <d v="2026-02-20T00:00:00"/>
    <n v="2026"/>
    <s v="Feb"/>
    <s v="Q1"/>
    <x v="1"/>
    <x v="12"/>
    <s v="Marketplace"/>
    <s v="Returning"/>
    <s v="Camping"/>
    <s v="Portable Camp Stove"/>
    <n v="2"/>
    <n v="80.510000000000005"/>
    <n v="0.05"/>
    <n v="38.630000000000003"/>
    <n v="152.96899999999999"/>
    <n v="77.260000000000005"/>
    <n v="75.708999999999989"/>
    <n v="0.4949303453640933"/>
  </r>
  <r>
    <n v="4184"/>
    <d v="2026-02-20T00:00:00"/>
    <n v="2026"/>
    <s v="Feb"/>
    <s v="Q1"/>
    <x v="3"/>
    <x v="7"/>
    <s v="Online Store"/>
    <s v="New"/>
    <s v="Fitness"/>
    <s v="Recovery Roller"/>
    <n v="1"/>
    <n v="36.31"/>
    <n v="0"/>
    <n v="14"/>
    <n v="36.31"/>
    <n v="14"/>
    <n v="22.310000000000002"/>
    <n v="0.61443128614706699"/>
  </r>
  <r>
    <n v="4390"/>
    <d v="2026-02-20T00:00:00"/>
    <n v="2026"/>
    <s v="Feb"/>
    <s v="Q1"/>
    <x v="2"/>
    <x v="16"/>
    <s v="Online Store"/>
    <s v="Returning"/>
    <s v="Cycling"/>
    <s v="Commuter Helmet"/>
    <n v="1"/>
    <n v="82.86"/>
    <n v="0.05"/>
    <n v="42.3"/>
    <n v="78.716999999999999"/>
    <n v="42.3"/>
    <n v="36.417000000000002"/>
    <n v="0.46263196005945351"/>
  </r>
  <r>
    <n v="1475"/>
    <d v="2026-02-21T00:00:00"/>
    <n v="2026"/>
    <s v="Feb"/>
    <s v="Q1"/>
    <x v="0"/>
    <x v="0"/>
    <s v="Retail Partners"/>
    <s v="New"/>
    <s v="Cycling"/>
    <s v="Cycling Pack 12L"/>
    <n v="2"/>
    <n v="103.03"/>
    <n v="0.05"/>
    <n v="50.73"/>
    <n v="195.75700000000001"/>
    <n v="101.46"/>
    <n v="94.297000000000011"/>
    <n v="0.48170435795399402"/>
  </r>
  <r>
    <n v="3504"/>
    <d v="2026-02-21T00:00:00"/>
    <n v="2026"/>
    <s v="Feb"/>
    <s v="Q1"/>
    <x v="1"/>
    <x v="14"/>
    <s v="Online Store"/>
    <s v="Business"/>
    <s v="Travel"/>
    <s v="Insulated Bottle"/>
    <n v="1"/>
    <n v="36.39"/>
    <n v="0"/>
    <n v="13.49"/>
    <n v="36.39"/>
    <n v="13.49"/>
    <n v="22.9"/>
    <n v="0.62929376202253362"/>
  </r>
  <r>
    <n v="1649"/>
    <d v="2026-02-22T00:00:00"/>
    <n v="2026"/>
    <s v="Feb"/>
    <s v="Q1"/>
    <x v="2"/>
    <x v="5"/>
    <s v="Online Store"/>
    <s v="Returning"/>
    <s v="Camping"/>
    <s v="Compact Sleeping Bag"/>
    <n v="1"/>
    <n v="124.93"/>
    <n v="0.1"/>
    <n v="59.74"/>
    <n v="112.43700000000001"/>
    <n v="59.74"/>
    <n v="52.69700000000001"/>
    <n v="0.46868023871145625"/>
  </r>
  <r>
    <n v="2170"/>
    <d v="2026-02-22T00:00:00"/>
    <n v="2026"/>
    <s v="Feb"/>
    <s v="Q1"/>
    <x v="1"/>
    <x v="11"/>
    <s v="Marketplace"/>
    <s v="Returning"/>
    <s v="Cycling"/>
    <s v="Cycling Pack 12L"/>
    <n v="1"/>
    <n v="101.19"/>
    <n v="0.05"/>
    <n v="49.14"/>
    <n v="96.130499999999998"/>
    <n v="49.14"/>
    <n v="46.990499999999997"/>
    <n v="0.48881988546819166"/>
  </r>
  <r>
    <n v="3402"/>
    <d v="2026-02-22T00:00:00"/>
    <n v="2026"/>
    <s v="Feb"/>
    <s v="Q1"/>
    <x v="3"/>
    <x v="8"/>
    <s v="Online Store"/>
    <s v="Returning"/>
    <s v="Fitness"/>
    <s v="Training Mat"/>
    <n v="2"/>
    <n v="51.2"/>
    <n v="0"/>
    <n v="21.38"/>
    <n v="102.4"/>
    <n v="42.76"/>
    <n v="59.640000000000008"/>
    <n v="0.58242187500000009"/>
  </r>
  <r>
    <n v="3773"/>
    <d v="2026-02-22T00:00:00"/>
    <n v="2026"/>
    <s v="Feb"/>
    <s v="Q1"/>
    <x v="3"/>
    <x v="4"/>
    <s v="Online Store"/>
    <s v="Returning"/>
    <s v="Camping"/>
    <s v="Portable Camp Stove"/>
    <n v="1"/>
    <n v="81.81"/>
    <n v="0"/>
    <n v="40.32"/>
    <n v="81.81"/>
    <n v="40.32"/>
    <n v="41.49"/>
    <n v="0.50715071507150711"/>
  </r>
  <r>
    <n v="4670"/>
    <d v="2026-02-22T00:00:00"/>
    <n v="2026"/>
    <s v="Feb"/>
    <s v="Q1"/>
    <x v="0"/>
    <x v="15"/>
    <s v="Retail Partners"/>
    <s v="Business"/>
    <s v="Hiking"/>
    <s v="Summit Backpack 45L"/>
    <n v="1"/>
    <n v="152.96"/>
    <n v="0"/>
    <n v="79.510000000000005"/>
    <n v="152.96"/>
    <n v="79.510000000000005"/>
    <n v="73.45"/>
    <n v="0.48019089958158995"/>
  </r>
  <r>
    <n v="587"/>
    <d v="2026-02-23T00:00:00"/>
    <n v="2026"/>
    <s v="Feb"/>
    <s v="Q1"/>
    <x v="3"/>
    <x v="7"/>
    <s v="Marketplace"/>
    <s v="Business"/>
    <s v="Travel"/>
    <s v="Travel Backpack 35L"/>
    <n v="1"/>
    <n v="166.13"/>
    <n v="0.05"/>
    <n v="85.7"/>
    <n v="157.8235"/>
    <n v="85.7"/>
    <n v="72.123499999999993"/>
    <n v="0.45698834457479398"/>
  </r>
  <r>
    <n v="1085"/>
    <d v="2026-02-23T00:00:00"/>
    <n v="2026"/>
    <s v="Feb"/>
    <s v="Q1"/>
    <x v="0"/>
    <x v="15"/>
    <s v="Online Store"/>
    <s v="New"/>
    <s v="Camping"/>
    <s v="Trail Tent 2P"/>
    <n v="3"/>
    <n v="193.18"/>
    <n v="0.05"/>
    <n v="106.19"/>
    <n v="550.56299999999999"/>
    <n v="318.57"/>
    <n v="231.99299999999999"/>
    <n v="0.42137412067283853"/>
  </r>
  <r>
    <n v="1635"/>
    <d v="2026-02-23T00:00:00"/>
    <n v="2026"/>
    <s v="Feb"/>
    <s v="Q1"/>
    <x v="2"/>
    <x v="10"/>
    <s v="Online Store"/>
    <s v="Returning"/>
    <s v="Cycling"/>
    <s v="Commuter Helmet"/>
    <n v="1"/>
    <n v="80.42"/>
    <n v="0"/>
    <n v="41.72"/>
    <n v="80.42"/>
    <n v="41.72"/>
    <n v="38.700000000000003"/>
    <n v="0.4812235762248197"/>
  </r>
  <r>
    <n v="4067"/>
    <d v="2026-02-23T00:00:00"/>
    <n v="2026"/>
    <s v="Feb"/>
    <s v="Q1"/>
    <x v="3"/>
    <x v="13"/>
    <s v="Online Store"/>
    <s v="Returning"/>
    <s v="Camping"/>
    <s v="Compact Sleeping Bag"/>
    <n v="2"/>
    <n v="122.17"/>
    <n v="0"/>
    <n v="60.62"/>
    <n v="244.34"/>
    <n v="121.24"/>
    <n v="123.10000000000001"/>
    <n v="0.50380617172792019"/>
  </r>
  <r>
    <n v="287"/>
    <d v="2026-02-24T00:00:00"/>
    <n v="2026"/>
    <s v="Feb"/>
    <s v="Q1"/>
    <x v="1"/>
    <x v="6"/>
    <s v="Marketplace"/>
    <s v="New"/>
    <s v="Travel"/>
    <s v="Travel Backpack 35L"/>
    <n v="1"/>
    <n v="164.6"/>
    <n v="0"/>
    <n v="85.07"/>
    <n v="164.6"/>
    <n v="85.07"/>
    <n v="79.53"/>
    <n v="0.48317132442284327"/>
  </r>
  <r>
    <n v="794"/>
    <d v="2026-02-24T00:00:00"/>
    <n v="2026"/>
    <s v="Feb"/>
    <s v="Q1"/>
    <x v="1"/>
    <x v="14"/>
    <s v="Online Store"/>
    <s v="New"/>
    <s v="Travel"/>
    <s v="Carry-On Duffel"/>
    <n v="1"/>
    <n v="132.19999999999999"/>
    <n v="0"/>
    <n v="67.180000000000007"/>
    <n v="132.19999999999999"/>
    <n v="67.180000000000007"/>
    <n v="65.019999999999982"/>
    <n v="0.49183055975794243"/>
  </r>
  <r>
    <n v="1609"/>
    <d v="2026-02-24T00:00:00"/>
    <n v="2026"/>
    <s v="Feb"/>
    <s v="Q1"/>
    <x v="3"/>
    <x v="4"/>
    <s v="Online Store"/>
    <s v="Returning"/>
    <s v="Cycling"/>
    <s v="Compact Repair Kit"/>
    <n v="2"/>
    <n v="40.700000000000003"/>
    <n v="0"/>
    <n v="16.63"/>
    <n v="81.400000000000006"/>
    <n v="33.26"/>
    <n v="48.140000000000008"/>
    <n v="0.59140049140049145"/>
  </r>
  <r>
    <n v="4921"/>
    <d v="2026-02-24T00:00:00"/>
    <n v="2026"/>
    <s v="Feb"/>
    <s v="Q1"/>
    <x v="1"/>
    <x v="12"/>
    <s v="Online Store"/>
    <s v="Returning"/>
    <s v="Travel"/>
    <s v="Insulated Bottle"/>
    <n v="1"/>
    <n v="35.39"/>
    <n v="0"/>
    <n v="13.93"/>
    <n v="35.39"/>
    <n v="13.93"/>
    <n v="21.46"/>
    <n v="0.60638598474145244"/>
  </r>
  <r>
    <n v="2209"/>
    <d v="2026-02-25T00:00:00"/>
    <n v="2026"/>
    <s v="Feb"/>
    <s v="Q1"/>
    <x v="0"/>
    <x v="0"/>
    <s v="Online Store"/>
    <s v="Business"/>
    <s v="Cycling"/>
    <s v="Trail Bike Light"/>
    <n v="5"/>
    <n v="50.58"/>
    <n v="0.1"/>
    <n v="22.42"/>
    <n v="227.60999999999999"/>
    <n v="112.10000000000001"/>
    <n v="115.50999999999998"/>
    <n v="0.50749088352884308"/>
  </r>
  <r>
    <n v="4757"/>
    <d v="2026-02-25T00:00:00"/>
    <n v="2026"/>
    <s v="Feb"/>
    <s v="Q1"/>
    <x v="1"/>
    <x v="11"/>
    <s v="Marketplace"/>
    <s v="Business"/>
    <s v="Fitness"/>
    <s v="Training Mat"/>
    <n v="2"/>
    <n v="49.48"/>
    <n v="0"/>
    <n v="21.37"/>
    <n v="98.96"/>
    <n v="42.74"/>
    <n v="56.219999999999992"/>
    <n v="0.5681083265966046"/>
  </r>
  <r>
    <n v="5155"/>
    <d v="2026-02-25T00:00:00"/>
    <n v="2026"/>
    <s v="Feb"/>
    <s v="Q1"/>
    <x v="3"/>
    <x v="13"/>
    <s v="Retail Partners"/>
    <s v="New"/>
    <s v="Fitness"/>
    <s v="Training Mat"/>
    <n v="1"/>
    <n v="50.51"/>
    <n v="0"/>
    <n v="21.4"/>
    <n v="50.51"/>
    <n v="21.4"/>
    <n v="29.11"/>
    <n v="0.57632152049099195"/>
  </r>
  <r>
    <n v="1737"/>
    <d v="2026-02-26T00:00:00"/>
    <n v="2026"/>
    <s v="Feb"/>
    <s v="Q1"/>
    <x v="0"/>
    <x v="15"/>
    <s v="Online Store"/>
    <s v="New"/>
    <s v="Camping"/>
    <s v="Compact Sleeping Bag"/>
    <n v="2"/>
    <n v="122.16"/>
    <n v="0"/>
    <n v="61.31"/>
    <n v="244.32"/>
    <n v="122.62"/>
    <n v="121.69999999999999"/>
    <n v="0.49811722331368691"/>
  </r>
  <r>
    <n v="1905"/>
    <d v="2026-02-26T00:00:00"/>
    <n v="2026"/>
    <s v="Feb"/>
    <s v="Q1"/>
    <x v="3"/>
    <x v="7"/>
    <s v="Retail Partners"/>
    <s v="Returning"/>
    <s v="Cycling"/>
    <s v="Trail Bike Light"/>
    <n v="3"/>
    <n v="51.32"/>
    <n v="0.1"/>
    <n v="22.62"/>
    <n v="138.56400000000002"/>
    <n v="67.86"/>
    <n v="70.704000000000022"/>
    <n v="0.51026240581969351"/>
  </r>
  <r>
    <n v="2359"/>
    <d v="2026-02-26T00:00:00"/>
    <n v="2026"/>
    <s v="Feb"/>
    <s v="Q1"/>
    <x v="2"/>
    <x v="10"/>
    <s v="Online Store"/>
    <s v="Returning"/>
    <s v="Camping"/>
    <s v="Trail Tent 2P"/>
    <n v="2"/>
    <n v="195.92"/>
    <n v="0.05"/>
    <n v="104.13"/>
    <n v="372.24799999999993"/>
    <n v="208.26"/>
    <n v="163.98799999999994"/>
    <n v="0.4405342674775955"/>
  </r>
  <r>
    <n v="3666"/>
    <d v="2026-02-26T00:00:00"/>
    <n v="2026"/>
    <s v="Feb"/>
    <s v="Q1"/>
    <x v="0"/>
    <x v="15"/>
    <s v="Online Store"/>
    <s v="Returning"/>
    <s v="Travel"/>
    <s v="Insulated Bottle"/>
    <n v="1"/>
    <n v="36.19"/>
    <n v="0.1"/>
    <n v="13.62"/>
    <n v="32.570999999999998"/>
    <n v="13.62"/>
    <n v="18.951000000000001"/>
    <n v="0.58183660311319896"/>
  </r>
  <r>
    <n v="518"/>
    <d v="2026-02-27T00:00:00"/>
    <n v="2026"/>
    <s v="Feb"/>
    <s v="Q1"/>
    <x v="2"/>
    <x v="2"/>
    <s v="Online Store"/>
    <s v="New"/>
    <s v="Hiking"/>
    <s v="Trekking Poles"/>
    <n v="1"/>
    <n v="72.97"/>
    <n v="0"/>
    <n v="32.43"/>
    <n v="72.97"/>
    <n v="32.43"/>
    <n v="40.54"/>
    <n v="0.55557078251336167"/>
  </r>
  <r>
    <n v="892"/>
    <d v="2026-02-27T00:00:00"/>
    <n v="2026"/>
    <s v="Feb"/>
    <s v="Q1"/>
    <x v="3"/>
    <x v="7"/>
    <s v="Corporate"/>
    <s v="Business"/>
    <s v="Travel"/>
    <s v="Packing Cube Set"/>
    <n v="12"/>
    <n v="47.15"/>
    <n v="0.1"/>
    <n v="17.829999999999998"/>
    <n v="509.21999999999997"/>
    <n v="213.95999999999998"/>
    <n v="295.26"/>
    <n v="0.57982797219276538"/>
  </r>
  <r>
    <n v="1115"/>
    <d v="2026-02-27T00:00:00"/>
    <n v="2026"/>
    <s v="Feb"/>
    <s v="Q1"/>
    <x v="0"/>
    <x v="0"/>
    <s v="Retail Partners"/>
    <s v="Business"/>
    <s v="Travel"/>
    <s v="Travel Backpack 35L"/>
    <n v="3"/>
    <n v="161.19999999999999"/>
    <n v="0.1"/>
    <n v="87.37"/>
    <n v="435.23999999999995"/>
    <n v="262.11"/>
    <n v="173.12999999999994"/>
    <n v="0.39778053487730897"/>
  </r>
  <r>
    <n v="1186"/>
    <d v="2026-02-27T00:00:00"/>
    <n v="2026"/>
    <s v="Feb"/>
    <s v="Q1"/>
    <x v="0"/>
    <x v="9"/>
    <s v="Retail Partners"/>
    <s v="Business"/>
    <s v="Cycling"/>
    <s v="Trail Bike Light"/>
    <n v="1"/>
    <n v="49.73"/>
    <n v="0"/>
    <n v="22"/>
    <n v="49.73"/>
    <n v="22"/>
    <n v="27.729999999999997"/>
    <n v="0.55761109993967417"/>
  </r>
  <r>
    <n v="2093"/>
    <d v="2026-02-27T00:00:00"/>
    <n v="2026"/>
    <s v="Feb"/>
    <s v="Q1"/>
    <x v="2"/>
    <x v="16"/>
    <s v="Online Store"/>
    <s v="Returning"/>
    <s v="Camping"/>
    <s v="Compact Sleeping Bag"/>
    <n v="2"/>
    <n v="126.19"/>
    <n v="0"/>
    <n v="58.99"/>
    <n v="252.38"/>
    <n v="117.98"/>
    <n v="134.39999999999998"/>
    <n v="0.5325303114351374"/>
  </r>
  <r>
    <n v="2136"/>
    <d v="2026-02-27T00:00:00"/>
    <n v="2026"/>
    <s v="Feb"/>
    <s v="Q1"/>
    <x v="1"/>
    <x v="12"/>
    <s v="Online Store"/>
    <s v="Returning"/>
    <s v="Travel"/>
    <s v="Carry-On Duffel"/>
    <n v="2"/>
    <n v="135.38999999999999"/>
    <n v="0.05"/>
    <n v="65.69"/>
    <n v="257.24099999999999"/>
    <n v="131.38"/>
    <n v="125.86099999999999"/>
    <n v="0.48927270536189799"/>
  </r>
  <r>
    <n v="3538"/>
    <d v="2026-02-27T00:00:00"/>
    <n v="2026"/>
    <s v="Feb"/>
    <s v="Q1"/>
    <x v="1"/>
    <x v="14"/>
    <s v="Corporate"/>
    <s v="Business"/>
    <s v="Fitness"/>
    <s v="Resistance Band Set"/>
    <n v="12"/>
    <n v="41.27"/>
    <n v="0.1"/>
    <n v="14.71"/>
    <n v="445.71600000000001"/>
    <n v="176.52"/>
    <n v="269.19600000000003"/>
    <n v="0.60396306168053204"/>
  </r>
  <r>
    <n v="3891"/>
    <d v="2026-02-27T00:00:00"/>
    <n v="2026"/>
    <s v="Feb"/>
    <s v="Q1"/>
    <x v="0"/>
    <x v="0"/>
    <s v="Retail Partners"/>
    <s v="Returning"/>
    <s v="Cycling"/>
    <s v="Commuter Helmet"/>
    <n v="1"/>
    <n v="82.04"/>
    <n v="0.1"/>
    <n v="41.46"/>
    <n v="73.836000000000013"/>
    <n v="41.46"/>
    <n v="32.376000000000012"/>
    <n v="0.43848529172761264"/>
  </r>
  <r>
    <n v="3917"/>
    <d v="2026-02-27T00:00:00"/>
    <n v="2026"/>
    <s v="Feb"/>
    <s v="Q1"/>
    <x v="3"/>
    <x v="4"/>
    <s v="Online Store"/>
    <s v="Returning"/>
    <s v="Travel"/>
    <s v="Insulated Bottle"/>
    <n v="3"/>
    <n v="36.630000000000003"/>
    <n v="0"/>
    <n v="13.26"/>
    <n v="109.89000000000001"/>
    <n v="39.78"/>
    <n v="70.110000000000014"/>
    <n v="0.63800163800163801"/>
  </r>
  <r>
    <n v="4594"/>
    <d v="2026-02-27T00:00:00"/>
    <n v="2026"/>
    <s v="Feb"/>
    <s v="Q1"/>
    <x v="3"/>
    <x v="7"/>
    <s v="Retail Partners"/>
    <s v="Returning"/>
    <s v="Hiking"/>
    <s v="Hiking Daypack 20L"/>
    <n v="5"/>
    <n v="92.94"/>
    <n v="0.05"/>
    <n v="46.47"/>
    <n v="441.46499999999997"/>
    <n v="232.35"/>
    <n v="209.11499999999998"/>
    <n v="0.47368421052631576"/>
  </r>
  <r>
    <n v="4750"/>
    <d v="2026-02-27T00:00:00"/>
    <n v="2026"/>
    <s v="Feb"/>
    <s v="Q1"/>
    <x v="1"/>
    <x v="12"/>
    <s v="Retail Partners"/>
    <s v="Returning"/>
    <s v="Fitness"/>
    <s v="Weighted Vest"/>
    <n v="2"/>
    <n v="120.44"/>
    <n v="0.05"/>
    <n v="68.98"/>
    <n v="228.83599999999998"/>
    <n v="137.96"/>
    <n v="90.875999999999976"/>
    <n v="0.3971228303239"/>
  </r>
  <r>
    <n v="4960"/>
    <d v="2026-02-27T00:00:00"/>
    <n v="2026"/>
    <s v="Feb"/>
    <s v="Q1"/>
    <x v="1"/>
    <x v="6"/>
    <s v="Marketplace"/>
    <s v="New"/>
    <s v="Travel"/>
    <s v="Insulated Bottle"/>
    <n v="2"/>
    <n v="36.130000000000003"/>
    <n v="0"/>
    <n v="13.72"/>
    <n v="72.260000000000005"/>
    <n v="27.44"/>
    <n v="44.820000000000007"/>
    <n v="0.62026017160254643"/>
  </r>
  <r>
    <n v="4245"/>
    <d v="2026-02-28T00:00:00"/>
    <n v="2026"/>
    <s v="Feb"/>
    <s v="Q1"/>
    <x v="1"/>
    <x v="1"/>
    <s v="Retail Partners"/>
    <s v="Returning"/>
    <s v="Fitness"/>
    <s v="Weighted Vest"/>
    <n v="1"/>
    <n v="124.97"/>
    <n v="0.1"/>
    <n v="69.790000000000006"/>
    <n v="112.473"/>
    <n v="69.790000000000006"/>
    <n v="42.682999999999993"/>
    <n v="0.37949552337005321"/>
  </r>
  <r>
    <n v="4664"/>
    <d v="2026-02-28T00:00:00"/>
    <n v="2026"/>
    <s v="Feb"/>
    <s v="Q1"/>
    <x v="3"/>
    <x v="13"/>
    <s v="Online Store"/>
    <s v="Returning"/>
    <s v="Travel"/>
    <s v="Travel Backpack 35L"/>
    <n v="1"/>
    <n v="163.31"/>
    <n v="0.05"/>
    <n v="87.22"/>
    <n v="155.14449999999999"/>
    <n v="87.22"/>
    <n v="67.924499999999995"/>
    <n v="0.43781442461705056"/>
  </r>
  <r>
    <n v="383"/>
    <d v="2026-03-01T00:00:00"/>
    <n v="2026"/>
    <s v="Mar"/>
    <s v="Q1"/>
    <x v="2"/>
    <x v="2"/>
    <s v="Retail Partners"/>
    <s v="Returning"/>
    <s v="Hiking"/>
    <s v="Hiking Daypack 20L"/>
    <n v="3"/>
    <n v="92.76"/>
    <n v="0"/>
    <n v="45.84"/>
    <n v="278.28000000000003"/>
    <n v="137.52000000000001"/>
    <n v="140.76000000000002"/>
    <n v="0.50582147477360928"/>
  </r>
  <r>
    <n v="730"/>
    <d v="2026-03-01T00:00:00"/>
    <n v="2026"/>
    <s v="Mar"/>
    <s v="Q1"/>
    <x v="0"/>
    <x v="15"/>
    <s v="Corporate"/>
    <s v="Business"/>
    <s v="Fitness"/>
    <s v="Resistance Band Set"/>
    <n v="5"/>
    <n v="41.31"/>
    <n v="0.1"/>
    <n v="15.14"/>
    <n v="185.89500000000001"/>
    <n v="75.7"/>
    <n v="110.19500000000001"/>
    <n v="0.59278087092175691"/>
  </r>
  <r>
    <n v="985"/>
    <d v="2026-03-01T00:00:00"/>
    <n v="2026"/>
    <s v="Mar"/>
    <s v="Q1"/>
    <x v="1"/>
    <x v="14"/>
    <s v="Marketplace"/>
    <s v="New"/>
    <s v="Fitness"/>
    <s v="Resistance Band Set"/>
    <n v="2"/>
    <n v="41.23"/>
    <n v="0"/>
    <n v="14.28"/>
    <n v="82.46"/>
    <n v="28.56"/>
    <n v="53.899999999999991"/>
    <n v="0.65365025466893034"/>
  </r>
  <r>
    <n v="1457"/>
    <d v="2026-03-01T00:00:00"/>
    <n v="2026"/>
    <s v="Mar"/>
    <s v="Q1"/>
    <x v="1"/>
    <x v="1"/>
    <s v="Online Store"/>
    <s v="New"/>
    <s v="Travel"/>
    <s v="Insulated Bottle"/>
    <n v="1"/>
    <n v="36.47"/>
    <n v="0.05"/>
    <n v="13.21"/>
    <n v="34.646499999999996"/>
    <n v="13.21"/>
    <n v="21.436499999999995"/>
    <n v="0.61872050567878423"/>
  </r>
  <r>
    <n v="2558"/>
    <d v="2026-03-01T00:00:00"/>
    <n v="2026"/>
    <s v="Mar"/>
    <s v="Q1"/>
    <x v="0"/>
    <x v="15"/>
    <s v="Marketplace"/>
    <s v="New"/>
    <s v="Fitness"/>
    <s v="Recovery Roller"/>
    <n v="1"/>
    <n v="36.67"/>
    <n v="0"/>
    <n v="13.97"/>
    <n v="36.67"/>
    <n v="13.97"/>
    <n v="22.700000000000003"/>
    <n v="0.61903463321516228"/>
  </r>
  <r>
    <n v="3024"/>
    <d v="2026-03-01T00:00:00"/>
    <n v="2026"/>
    <s v="Mar"/>
    <s v="Q1"/>
    <x v="1"/>
    <x v="11"/>
    <s v="Online Store"/>
    <s v="Business"/>
    <s v="Cycling"/>
    <s v="Trail Bike Light"/>
    <n v="2"/>
    <n v="51.87"/>
    <n v="0.1"/>
    <n v="22.95"/>
    <n v="93.366"/>
    <n v="45.9"/>
    <n v="47.466000000000001"/>
    <n v="0.50838635049161363"/>
  </r>
  <r>
    <n v="3225"/>
    <d v="2026-03-01T00:00:00"/>
    <n v="2026"/>
    <s v="Mar"/>
    <s v="Q1"/>
    <x v="2"/>
    <x v="2"/>
    <s v="Retail Partners"/>
    <s v="Business"/>
    <s v="Camping"/>
    <s v="Trail Tent 2P"/>
    <n v="1"/>
    <n v="195.06"/>
    <n v="0.1"/>
    <n v="106.68"/>
    <n v="175.554"/>
    <n v="106.68"/>
    <n v="68.873999999999995"/>
    <n v="0.39232372945076727"/>
  </r>
  <r>
    <n v="3551"/>
    <d v="2026-03-01T00:00:00"/>
    <n v="2026"/>
    <s v="Mar"/>
    <s v="Q1"/>
    <x v="1"/>
    <x v="11"/>
    <s v="Marketplace"/>
    <s v="Returning"/>
    <s v="Cycling"/>
    <s v="Cycling Pack 12L"/>
    <n v="2"/>
    <n v="100.79"/>
    <n v="0.05"/>
    <n v="49"/>
    <n v="191.501"/>
    <n v="98"/>
    <n v="93.501000000000005"/>
    <n v="0.48825332504791097"/>
  </r>
  <r>
    <n v="4157"/>
    <d v="2026-03-01T00:00:00"/>
    <n v="2026"/>
    <s v="Mar"/>
    <s v="Q1"/>
    <x v="3"/>
    <x v="8"/>
    <s v="Online Store"/>
    <s v="New"/>
    <s v="Cycling"/>
    <s v="Trail Bike Light"/>
    <n v="5"/>
    <n v="51.92"/>
    <n v="0.15"/>
    <n v="22.24"/>
    <n v="220.66000000000003"/>
    <n v="111.19999999999999"/>
    <n v="109.46000000000004"/>
    <n v="0.49605728269736254"/>
  </r>
  <r>
    <n v="4398"/>
    <d v="2026-03-01T00:00:00"/>
    <n v="2026"/>
    <s v="Mar"/>
    <s v="Q1"/>
    <x v="3"/>
    <x v="7"/>
    <s v="Online Store"/>
    <s v="New"/>
    <s v="Camping"/>
    <s v="Compact Sleeping Bag"/>
    <n v="1"/>
    <n v="123.99"/>
    <n v="0.05"/>
    <n v="61.67"/>
    <n v="117.79049999999999"/>
    <n v="61.67"/>
    <n v="56.120499999999993"/>
    <n v="0.47644334644984099"/>
  </r>
  <r>
    <n v="4951"/>
    <d v="2026-03-01T00:00:00"/>
    <n v="2026"/>
    <s v="Mar"/>
    <s v="Q1"/>
    <x v="1"/>
    <x v="14"/>
    <s v="Online Store"/>
    <s v="New"/>
    <s v="Camping"/>
    <s v="Alpine Tent 4P"/>
    <n v="1"/>
    <n v="344.8"/>
    <n v="0.05"/>
    <n v="196.14"/>
    <n v="327.56"/>
    <n v="196.14"/>
    <n v="131.42000000000002"/>
    <n v="0.40120893882036884"/>
  </r>
  <r>
    <n v="1354"/>
    <d v="2026-03-02T00:00:00"/>
    <n v="2026"/>
    <s v="Mar"/>
    <s v="Q1"/>
    <x v="3"/>
    <x v="8"/>
    <s v="Marketplace"/>
    <s v="Returning"/>
    <s v="Travel"/>
    <s v="Carry-On Duffel"/>
    <n v="3"/>
    <n v="131.91999999999999"/>
    <n v="0.05"/>
    <n v="67.47"/>
    <n v="375.97199999999998"/>
    <n v="202.41"/>
    <n v="173.56199999999998"/>
    <n v="0.46163544093709102"/>
  </r>
  <r>
    <n v="2042"/>
    <d v="2026-03-02T00:00:00"/>
    <n v="2026"/>
    <s v="Mar"/>
    <s v="Q1"/>
    <x v="2"/>
    <x v="16"/>
    <s v="Online Store"/>
    <s v="Business"/>
    <s v="Hiking"/>
    <s v="Trail Boots"/>
    <n v="3"/>
    <n v="146.99"/>
    <n v="0"/>
    <n v="80.069999999999993"/>
    <n v="440.97"/>
    <n v="240.20999999999998"/>
    <n v="200.76000000000005"/>
    <n v="0.45526906592285199"/>
  </r>
  <r>
    <n v="3895"/>
    <d v="2026-03-02T00:00:00"/>
    <n v="2026"/>
    <s v="Mar"/>
    <s v="Q1"/>
    <x v="3"/>
    <x v="7"/>
    <s v="Online Store"/>
    <s v="Business"/>
    <s v="Travel"/>
    <s v="Travel Backpack 35L"/>
    <n v="2"/>
    <n v="164.74"/>
    <n v="0.05"/>
    <n v="89.9"/>
    <n v="313.00600000000003"/>
    <n v="179.8"/>
    <n v="133.20600000000002"/>
    <n v="0.42557011686676932"/>
  </r>
  <r>
    <n v="5074"/>
    <d v="2026-03-02T00:00:00"/>
    <n v="2026"/>
    <s v="Mar"/>
    <s v="Q1"/>
    <x v="3"/>
    <x v="7"/>
    <s v="Online Store"/>
    <s v="Returning"/>
    <s v="Hiking"/>
    <s v="Hiking Daypack 20L"/>
    <n v="2"/>
    <n v="89.81"/>
    <n v="0"/>
    <n v="46.44"/>
    <n v="179.62"/>
    <n v="92.88"/>
    <n v="86.740000000000009"/>
    <n v="0.482908362097762"/>
  </r>
  <r>
    <n v="179"/>
    <d v="2026-03-03T00:00:00"/>
    <n v="2026"/>
    <s v="Mar"/>
    <s v="Q1"/>
    <x v="2"/>
    <x v="16"/>
    <s v="Retail Partners"/>
    <s v="Returning"/>
    <s v="Fitness"/>
    <s v="Recovery Roller"/>
    <n v="1"/>
    <n v="35.369999999999997"/>
    <n v="0"/>
    <n v="13.88"/>
    <n v="35.369999999999997"/>
    <n v="13.88"/>
    <n v="21.489999999999995"/>
    <n v="0.60757704269154644"/>
  </r>
  <r>
    <n v="459"/>
    <d v="2026-03-03T00:00:00"/>
    <n v="2026"/>
    <s v="Mar"/>
    <s v="Q1"/>
    <x v="1"/>
    <x v="12"/>
    <s v="Marketplace"/>
    <s v="New"/>
    <s v="Cycling"/>
    <s v="Trail Bike Light"/>
    <n v="4"/>
    <n v="50.64"/>
    <n v="0"/>
    <n v="23.09"/>
    <n v="202.56"/>
    <n v="92.36"/>
    <n v="110.2"/>
    <n v="0.54403633491311221"/>
  </r>
  <r>
    <n v="525"/>
    <d v="2026-03-03T00:00:00"/>
    <n v="2026"/>
    <s v="Mar"/>
    <s v="Q1"/>
    <x v="3"/>
    <x v="7"/>
    <s v="Retail Partners"/>
    <s v="Returning"/>
    <s v="Hiking"/>
    <s v="Trail Boots"/>
    <n v="1"/>
    <n v="146.37"/>
    <n v="0"/>
    <n v="78.3"/>
    <n v="146.37"/>
    <n v="78.3"/>
    <n v="68.070000000000007"/>
    <n v="0.46505431440869033"/>
  </r>
  <r>
    <n v="3374"/>
    <d v="2026-03-03T00:00:00"/>
    <n v="2026"/>
    <s v="Mar"/>
    <s v="Q1"/>
    <x v="2"/>
    <x v="2"/>
    <s v="Online Store"/>
    <s v="Returning"/>
    <s v="Hiking"/>
    <s v="Trail Boots"/>
    <n v="3"/>
    <n v="143.74"/>
    <n v="0"/>
    <n v="81.58"/>
    <n v="431.22"/>
    <n v="244.74"/>
    <n v="186.48000000000002"/>
    <n v="0.43244747460692917"/>
  </r>
  <r>
    <n v="3850"/>
    <d v="2026-03-03T00:00:00"/>
    <n v="2026"/>
    <s v="Mar"/>
    <s v="Q1"/>
    <x v="3"/>
    <x v="7"/>
    <s v="Marketplace"/>
    <s v="New"/>
    <s v="Camping"/>
    <s v="Portable Camp Stove"/>
    <n v="2"/>
    <n v="81.94"/>
    <n v="0.1"/>
    <n v="39.9"/>
    <n v="147.49199999999999"/>
    <n v="79.8"/>
    <n v="67.691999999999993"/>
    <n v="0.45895370596371327"/>
  </r>
  <r>
    <n v="4004"/>
    <d v="2026-03-03T00:00:00"/>
    <n v="2026"/>
    <s v="Mar"/>
    <s v="Q1"/>
    <x v="2"/>
    <x v="5"/>
    <s v="Online Store"/>
    <s v="New"/>
    <s v="Travel"/>
    <s v="Packing Cube Set"/>
    <n v="1"/>
    <n v="46.46"/>
    <n v="0.1"/>
    <n v="17.989999999999998"/>
    <n v="41.814"/>
    <n v="17.989999999999998"/>
    <n v="23.824000000000002"/>
    <n v="0.56976132395848289"/>
  </r>
  <r>
    <n v="788"/>
    <d v="2026-03-04T00:00:00"/>
    <n v="2026"/>
    <s v="Mar"/>
    <s v="Q1"/>
    <x v="1"/>
    <x v="11"/>
    <s v="Online Store"/>
    <s v="New"/>
    <s v="Cycling"/>
    <s v="Compact Repair Kit"/>
    <n v="3"/>
    <n v="39.49"/>
    <n v="0"/>
    <n v="16.420000000000002"/>
    <n v="118.47"/>
    <n v="49.260000000000005"/>
    <n v="69.209999999999994"/>
    <n v="0.58419853127374011"/>
  </r>
  <r>
    <n v="1717"/>
    <d v="2026-03-04T00:00:00"/>
    <n v="2026"/>
    <s v="Mar"/>
    <s v="Q1"/>
    <x v="3"/>
    <x v="13"/>
    <s v="Online Store"/>
    <s v="Returning"/>
    <s v="Fitness"/>
    <s v="Resistance Band Set"/>
    <n v="1"/>
    <n v="40.909999999999997"/>
    <n v="0"/>
    <n v="14.89"/>
    <n v="40.909999999999997"/>
    <n v="14.89"/>
    <n v="26.019999999999996"/>
    <n v="0.63603031043754577"/>
  </r>
  <r>
    <n v="1819"/>
    <d v="2026-03-04T00:00:00"/>
    <n v="2026"/>
    <s v="Mar"/>
    <s v="Q1"/>
    <x v="3"/>
    <x v="8"/>
    <s v="Marketplace"/>
    <s v="New"/>
    <s v="Cycling"/>
    <s v="Trail Bike Light"/>
    <n v="1"/>
    <n v="49.94"/>
    <n v="0.1"/>
    <n v="21.84"/>
    <n v="44.945999999999998"/>
    <n v="21.84"/>
    <n v="23.105999999999998"/>
    <n v="0.51408356694700308"/>
  </r>
  <r>
    <n v="1992"/>
    <d v="2026-03-04T00:00:00"/>
    <n v="2026"/>
    <s v="Mar"/>
    <s v="Q1"/>
    <x v="2"/>
    <x v="5"/>
    <s v="Online Store"/>
    <s v="Business"/>
    <s v="Travel"/>
    <s v="Insulated Bottle"/>
    <n v="1"/>
    <n v="35.520000000000003"/>
    <n v="0"/>
    <n v="13.21"/>
    <n v="35.520000000000003"/>
    <n v="13.21"/>
    <n v="22.310000000000002"/>
    <n v="0.62809684684684686"/>
  </r>
  <r>
    <n v="2499"/>
    <d v="2026-03-04T00:00:00"/>
    <n v="2026"/>
    <s v="Mar"/>
    <s v="Q1"/>
    <x v="3"/>
    <x v="7"/>
    <s v="Retail Partners"/>
    <s v="New"/>
    <s v="Camping"/>
    <s v="Alpine Tent 4P"/>
    <n v="2"/>
    <n v="341.1"/>
    <n v="0"/>
    <n v="200.19"/>
    <n v="682.2"/>
    <n v="400.38"/>
    <n v="281.82000000000005"/>
    <n v="0.41310466138962187"/>
  </r>
  <r>
    <n v="2698"/>
    <d v="2026-03-04T00:00:00"/>
    <n v="2026"/>
    <s v="Mar"/>
    <s v="Q1"/>
    <x v="2"/>
    <x v="16"/>
    <s v="Marketplace"/>
    <s v="New"/>
    <s v="Fitness"/>
    <s v="Recovery Roller"/>
    <n v="4"/>
    <n v="36.08"/>
    <n v="0"/>
    <n v="13.89"/>
    <n v="144.32"/>
    <n v="55.56"/>
    <n v="88.759999999999991"/>
    <n v="0.61502217294900219"/>
  </r>
  <r>
    <n v="4416"/>
    <d v="2026-03-04T00:00:00"/>
    <n v="2026"/>
    <s v="Mar"/>
    <s v="Q1"/>
    <x v="3"/>
    <x v="4"/>
    <s v="Online Store"/>
    <s v="Business"/>
    <s v="Hiking"/>
    <s v="Summit Backpack 45L"/>
    <n v="2"/>
    <n v="151.69999999999999"/>
    <n v="0"/>
    <n v="80.44"/>
    <n v="303.39999999999998"/>
    <n v="160.88"/>
    <n v="142.51999999999998"/>
    <n v="0.46974291364535264"/>
  </r>
  <r>
    <n v="4434"/>
    <d v="2026-03-04T00:00:00"/>
    <n v="2026"/>
    <s v="Mar"/>
    <s v="Q1"/>
    <x v="1"/>
    <x v="6"/>
    <s v="Marketplace"/>
    <s v="New"/>
    <s v="Hiking"/>
    <s v="Summit Backpack 45L"/>
    <n v="2"/>
    <n v="151.55000000000001"/>
    <n v="0.1"/>
    <n v="80.680000000000007"/>
    <n v="272.79000000000002"/>
    <n v="161.36000000000001"/>
    <n v="111.43"/>
    <n v="0.40848271564206901"/>
  </r>
  <r>
    <n v="4992"/>
    <d v="2026-03-04T00:00:00"/>
    <n v="2026"/>
    <s v="Mar"/>
    <s v="Q1"/>
    <x v="2"/>
    <x v="2"/>
    <s v="Corporate"/>
    <s v="Business"/>
    <s v="Cycling"/>
    <s v="Commuter Helmet"/>
    <n v="5"/>
    <n v="82.44"/>
    <n v="0.1"/>
    <n v="41.57"/>
    <n v="370.98"/>
    <n v="207.85"/>
    <n v="163.13000000000002"/>
    <n v="0.43972720901396306"/>
  </r>
  <r>
    <n v="388"/>
    <d v="2026-03-05T00:00:00"/>
    <n v="2026"/>
    <s v="Mar"/>
    <s v="Q1"/>
    <x v="3"/>
    <x v="8"/>
    <s v="Online Store"/>
    <s v="Returning"/>
    <s v="Fitness"/>
    <s v="Recovery Roller"/>
    <n v="1"/>
    <n v="35.61"/>
    <n v="0.05"/>
    <n v="13.8"/>
    <n v="33.829499999999996"/>
    <n v="13.8"/>
    <n v="20.029499999999995"/>
    <n v="0.59207200815855976"/>
  </r>
  <r>
    <n v="977"/>
    <d v="2026-03-05T00:00:00"/>
    <n v="2026"/>
    <s v="Mar"/>
    <s v="Q1"/>
    <x v="0"/>
    <x v="0"/>
    <s v="Marketplace"/>
    <s v="New"/>
    <s v="Hiking"/>
    <s v="Summit Backpack 45L"/>
    <n v="5"/>
    <n v="156.13"/>
    <n v="0"/>
    <n v="77.03"/>
    <n v="780.65"/>
    <n v="385.15"/>
    <n v="395.5"/>
    <n v="0.50662909114199706"/>
  </r>
  <r>
    <n v="996"/>
    <d v="2026-03-05T00:00:00"/>
    <n v="2026"/>
    <s v="Mar"/>
    <s v="Q1"/>
    <x v="0"/>
    <x v="15"/>
    <s v="Online Store"/>
    <s v="Returning"/>
    <s v="Camping"/>
    <s v="Compact Sleeping Bag"/>
    <n v="1"/>
    <n v="124.31"/>
    <n v="0"/>
    <n v="61.16"/>
    <n v="124.31"/>
    <n v="61.16"/>
    <n v="63.150000000000006"/>
    <n v="0.50800418309066053"/>
  </r>
  <r>
    <n v="1923"/>
    <d v="2026-03-05T00:00:00"/>
    <n v="2026"/>
    <s v="Mar"/>
    <s v="Q1"/>
    <x v="1"/>
    <x v="14"/>
    <s v="Retail Partners"/>
    <s v="Business"/>
    <s v="Camping"/>
    <s v="Portable Camp Stove"/>
    <n v="3"/>
    <n v="82.9"/>
    <n v="0.1"/>
    <n v="38.31"/>
    <n v="223.83"/>
    <n v="114.93"/>
    <n v="108.9"/>
    <n v="0.48652995577000402"/>
  </r>
  <r>
    <n v="4904"/>
    <d v="2026-03-05T00:00:00"/>
    <n v="2026"/>
    <s v="Mar"/>
    <s v="Q1"/>
    <x v="1"/>
    <x v="11"/>
    <s v="Retail Partners"/>
    <s v="Business"/>
    <s v="Cycling"/>
    <s v="Compact Repair Kit"/>
    <n v="1"/>
    <n v="41.1"/>
    <n v="0"/>
    <n v="16.34"/>
    <n v="41.1"/>
    <n v="16.34"/>
    <n v="24.76"/>
    <n v="0.60243309002433088"/>
  </r>
  <r>
    <n v="1036"/>
    <d v="2026-03-06T00:00:00"/>
    <n v="2026"/>
    <s v="Mar"/>
    <s v="Q1"/>
    <x v="0"/>
    <x v="0"/>
    <s v="Online Store"/>
    <s v="Business"/>
    <s v="Cycling"/>
    <s v="Compact Repair Kit"/>
    <n v="1"/>
    <n v="40.380000000000003"/>
    <n v="0"/>
    <n v="16.41"/>
    <n v="40.380000000000003"/>
    <n v="16.41"/>
    <n v="23.970000000000002"/>
    <n v="0.59361069836552749"/>
  </r>
  <r>
    <n v="1470"/>
    <d v="2026-03-06T00:00:00"/>
    <n v="2026"/>
    <s v="Mar"/>
    <s v="Q1"/>
    <x v="2"/>
    <x v="2"/>
    <s v="Online Store"/>
    <s v="Returning"/>
    <s v="Cycling"/>
    <s v="Commuter Helmet"/>
    <n v="1"/>
    <n v="80.349999999999994"/>
    <n v="0.1"/>
    <n v="42.43"/>
    <n v="72.314999999999998"/>
    <n v="42.43"/>
    <n v="29.884999999999998"/>
    <n v="0.41326142570697638"/>
  </r>
  <r>
    <n v="2907"/>
    <d v="2026-03-06T00:00:00"/>
    <n v="2026"/>
    <s v="Mar"/>
    <s v="Q1"/>
    <x v="3"/>
    <x v="13"/>
    <s v="Online Store"/>
    <s v="Returning"/>
    <s v="Cycling"/>
    <s v="Compact Repair Kit"/>
    <n v="1"/>
    <n v="40.44"/>
    <n v="0.05"/>
    <n v="16.829999999999998"/>
    <n v="38.417999999999999"/>
    <n v="16.829999999999998"/>
    <n v="21.588000000000001"/>
    <n v="0.56192409807902555"/>
  </r>
  <r>
    <n v="2997"/>
    <d v="2026-03-06T00:00:00"/>
    <n v="2026"/>
    <s v="Mar"/>
    <s v="Q1"/>
    <x v="2"/>
    <x v="16"/>
    <s v="Online Store"/>
    <s v="Returning"/>
    <s v="Travel"/>
    <s v="Insulated Bottle"/>
    <n v="3"/>
    <n v="35.89"/>
    <n v="0"/>
    <n v="13.25"/>
    <n v="107.67"/>
    <n v="39.75"/>
    <n v="67.92"/>
    <n v="0.63081638339370294"/>
  </r>
  <r>
    <n v="3056"/>
    <d v="2026-03-06T00:00:00"/>
    <n v="2026"/>
    <s v="Mar"/>
    <s v="Q1"/>
    <x v="1"/>
    <x v="12"/>
    <s v="Marketplace"/>
    <s v="Returning"/>
    <s v="Travel"/>
    <s v="Travel Backpack 35L"/>
    <n v="3"/>
    <n v="163.44999999999999"/>
    <n v="0"/>
    <n v="86.88"/>
    <n v="490.34999999999997"/>
    <n v="260.64"/>
    <n v="229.70999999999998"/>
    <n v="0.46846130315081064"/>
  </r>
  <r>
    <n v="471"/>
    <d v="2026-03-07T00:00:00"/>
    <n v="2026"/>
    <s v="Mar"/>
    <s v="Q1"/>
    <x v="1"/>
    <x v="1"/>
    <s v="Retail Partners"/>
    <s v="Returning"/>
    <s v="Fitness"/>
    <s v="Resistance Band Set"/>
    <n v="2"/>
    <n v="40.020000000000003"/>
    <n v="0"/>
    <n v="14.38"/>
    <n v="80.040000000000006"/>
    <n v="28.76"/>
    <n v="51.28"/>
    <n v="0.64067966016991496"/>
  </r>
  <r>
    <n v="842"/>
    <d v="2026-03-07T00:00:00"/>
    <n v="2026"/>
    <s v="Mar"/>
    <s v="Q1"/>
    <x v="0"/>
    <x v="15"/>
    <s v="Online Store"/>
    <s v="New"/>
    <s v="Fitness"/>
    <s v="Resistance Band Set"/>
    <n v="1"/>
    <n v="40.01"/>
    <n v="0.05"/>
    <n v="14.35"/>
    <n v="38.009499999999996"/>
    <n v="14.35"/>
    <n v="23.659499999999994"/>
    <n v="0.62246280535129372"/>
  </r>
  <r>
    <n v="3386"/>
    <d v="2026-03-07T00:00:00"/>
    <n v="2026"/>
    <s v="Mar"/>
    <s v="Q1"/>
    <x v="1"/>
    <x v="12"/>
    <s v="Online Store"/>
    <s v="Returning"/>
    <s v="Hiking"/>
    <s v="Summit Backpack 45L"/>
    <n v="3"/>
    <n v="155.16"/>
    <n v="0"/>
    <n v="76.849999999999994"/>
    <n v="465.48"/>
    <n v="230.54999999999998"/>
    <n v="234.93000000000004"/>
    <n v="0.50470482083011092"/>
  </r>
  <r>
    <n v="4505"/>
    <d v="2026-03-07T00:00:00"/>
    <n v="2026"/>
    <s v="Mar"/>
    <s v="Q1"/>
    <x v="1"/>
    <x v="14"/>
    <s v="Marketplace"/>
    <s v="New"/>
    <s v="Fitness"/>
    <s v="Resistance Band Set"/>
    <n v="1"/>
    <n v="39.96"/>
    <n v="0"/>
    <n v="14.5"/>
    <n v="39.96"/>
    <n v="14.5"/>
    <n v="25.46"/>
    <n v="0.63713713713713716"/>
  </r>
  <r>
    <n v="1286"/>
    <d v="2026-03-08T00:00:00"/>
    <n v="2026"/>
    <s v="Mar"/>
    <s v="Q1"/>
    <x v="1"/>
    <x v="1"/>
    <s v="Online Store"/>
    <s v="New"/>
    <s v="Hiking"/>
    <s v="Trail Boots"/>
    <n v="1"/>
    <n v="146.6"/>
    <n v="0"/>
    <n v="78.92"/>
    <n v="146.6"/>
    <n v="78.92"/>
    <n v="67.679999999999993"/>
    <n v="0.46166439290586625"/>
  </r>
  <r>
    <n v="2653"/>
    <d v="2026-03-08T00:00:00"/>
    <n v="2026"/>
    <s v="Mar"/>
    <s v="Q1"/>
    <x v="1"/>
    <x v="14"/>
    <s v="Retail Partners"/>
    <s v="Returning"/>
    <s v="Hiking"/>
    <s v="Hiking Daypack 20L"/>
    <n v="1"/>
    <n v="94.38"/>
    <n v="0"/>
    <n v="44.78"/>
    <n v="94.38"/>
    <n v="44.78"/>
    <n v="49.599999999999994"/>
    <n v="0.52553507098961638"/>
  </r>
  <r>
    <n v="4465"/>
    <d v="2026-03-08T00:00:00"/>
    <n v="2026"/>
    <s v="Mar"/>
    <s v="Q1"/>
    <x v="1"/>
    <x v="12"/>
    <s v="Retail Partners"/>
    <s v="Returning"/>
    <s v="Fitness"/>
    <s v="Weighted Vest"/>
    <n v="1"/>
    <n v="121.77"/>
    <n v="0"/>
    <n v="67.52"/>
    <n v="121.77"/>
    <n v="67.52"/>
    <n v="54.25"/>
    <n v="0.44551203087788455"/>
  </r>
  <r>
    <n v="4576"/>
    <d v="2026-03-08T00:00:00"/>
    <n v="2026"/>
    <s v="Mar"/>
    <s v="Q1"/>
    <x v="3"/>
    <x v="8"/>
    <s v="Marketplace"/>
    <s v="Returning"/>
    <s v="Camping"/>
    <s v="Compact Sleeping Bag"/>
    <n v="5"/>
    <n v="123.29"/>
    <n v="0"/>
    <n v="61.34"/>
    <n v="616.45000000000005"/>
    <n v="306.70000000000005"/>
    <n v="309.75"/>
    <n v="0.50247384216075919"/>
  </r>
  <r>
    <n v="718"/>
    <d v="2026-03-09T00:00:00"/>
    <n v="2026"/>
    <s v="Mar"/>
    <s v="Q1"/>
    <x v="1"/>
    <x v="12"/>
    <s v="Online Store"/>
    <s v="New"/>
    <s v="Fitness"/>
    <s v="Resistance Band Set"/>
    <n v="1"/>
    <n v="41.15"/>
    <n v="0.05"/>
    <n v="14.4"/>
    <n v="39.092499999999994"/>
    <n v="14.4"/>
    <n v="24.692499999999995"/>
    <n v="0.63164289825414077"/>
  </r>
  <r>
    <n v="1527"/>
    <d v="2026-03-09T00:00:00"/>
    <n v="2026"/>
    <s v="Mar"/>
    <s v="Q1"/>
    <x v="3"/>
    <x v="4"/>
    <s v="Marketplace"/>
    <s v="New"/>
    <s v="Travel"/>
    <s v="Insulated Bottle"/>
    <n v="4"/>
    <n v="35.42"/>
    <n v="0"/>
    <n v="13.31"/>
    <n v="141.68"/>
    <n v="53.24"/>
    <n v="88.44"/>
    <n v="0.62422360248447195"/>
  </r>
  <r>
    <n v="1797"/>
    <d v="2026-03-09T00:00:00"/>
    <n v="2026"/>
    <s v="Mar"/>
    <s v="Q1"/>
    <x v="1"/>
    <x v="12"/>
    <s v="Online Store"/>
    <s v="Business"/>
    <s v="Cycling"/>
    <s v="Cycling Pack 12L"/>
    <n v="1"/>
    <n v="103.74"/>
    <n v="0.1"/>
    <n v="51.32"/>
    <n v="93.366"/>
    <n v="51.32"/>
    <n v="42.045999999999999"/>
    <n v="0.45033523980892404"/>
  </r>
  <r>
    <n v="2917"/>
    <d v="2026-03-09T00:00:00"/>
    <n v="2026"/>
    <s v="Mar"/>
    <s v="Q1"/>
    <x v="2"/>
    <x v="16"/>
    <s v="Marketplace"/>
    <s v="Business"/>
    <s v="Travel"/>
    <s v="Travel Backpack 35L"/>
    <n v="2"/>
    <n v="165.49"/>
    <n v="0.05"/>
    <n v="89.82"/>
    <n v="314.43099999999998"/>
    <n v="179.64"/>
    <n v="134.791"/>
    <n v="0.4286822864157796"/>
  </r>
  <r>
    <n v="4095"/>
    <d v="2026-03-09T00:00:00"/>
    <n v="2026"/>
    <s v="Mar"/>
    <s v="Q1"/>
    <x v="1"/>
    <x v="6"/>
    <s v="Marketplace"/>
    <s v="New"/>
    <s v="Hiking"/>
    <s v="Trekking Poles"/>
    <n v="1"/>
    <n v="72.87"/>
    <n v="0.05"/>
    <n v="32"/>
    <n v="69.226500000000001"/>
    <n v="32"/>
    <n v="37.226500000000001"/>
    <n v="0.53774927231623726"/>
  </r>
  <r>
    <n v="5050"/>
    <d v="2026-03-09T00:00:00"/>
    <n v="2026"/>
    <s v="Mar"/>
    <s v="Q1"/>
    <x v="3"/>
    <x v="13"/>
    <s v="Retail Partners"/>
    <s v="Returning"/>
    <s v="Travel"/>
    <s v="Travel Backpack 35L"/>
    <n v="1"/>
    <n v="161.04"/>
    <n v="0"/>
    <n v="85.83"/>
    <n v="161.04"/>
    <n v="85.83"/>
    <n v="75.209999999999994"/>
    <n v="0.46702682563338299"/>
  </r>
  <r>
    <n v="709"/>
    <d v="2026-03-10T00:00:00"/>
    <n v="2026"/>
    <s v="Mar"/>
    <s v="Q1"/>
    <x v="0"/>
    <x v="0"/>
    <s v="Online Store"/>
    <s v="New"/>
    <s v="Travel"/>
    <s v="Carry-On Duffel"/>
    <n v="3"/>
    <n v="130.6"/>
    <n v="0.05"/>
    <n v="65.62"/>
    <n v="372.20999999999992"/>
    <n v="196.86"/>
    <n v="175.34999999999991"/>
    <n v="0.47110502135891014"/>
  </r>
  <r>
    <n v="1073"/>
    <d v="2026-03-10T00:00:00"/>
    <n v="2026"/>
    <s v="Mar"/>
    <s v="Q1"/>
    <x v="2"/>
    <x v="10"/>
    <s v="Marketplace"/>
    <s v="Returning"/>
    <s v="Cycling"/>
    <s v="Commuter Helmet"/>
    <n v="2"/>
    <n v="81.290000000000006"/>
    <n v="0"/>
    <n v="43.9"/>
    <n v="162.58000000000001"/>
    <n v="87.8"/>
    <n v="74.780000000000015"/>
    <n v="0.45995817443720022"/>
  </r>
  <r>
    <n v="2623"/>
    <d v="2026-03-10T00:00:00"/>
    <n v="2026"/>
    <s v="Mar"/>
    <s v="Q1"/>
    <x v="1"/>
    <x v="12"/>
    <s v="Marketplace"/>
    <s v="New"/>
    <s v="Cycling"/>
    <s v="Cycling Pack 12L"/>
    <n v="2"/>
    <n v="103.33"/>
    <n v="0.05"/>
    <n v="51.58"/>
    <n v="196.327"/>
    <n v="103.16"/>
    <n v="93.167000000000002"/>
    <n v="0.47455011282197557"/>
  </r>
  <r>
    <n v="2625"/>
    <d v="2026-03-10T00:00:00"/>
    <n v="2026"/>
    <s v="Mar"/>
    <s v="Q1"/>
    <x v="3"/>
    <x v="7"/>
    <s v="Retail Partners"/>
    <s v="Business"/>
    <s v="Fitness"/>
    <s v="Training Mat"/>
    <n v="2"/>
    <n v="51.14"/>
    <n v="0"/>
    <n v="21.58"/>
    <n v="102.28"/>
    <n v="43.16"/>
    <n v="59.120000000000005"/>
    <n v="0.57802111849824012"/>
  </r>
  <r>
    <n v="3304"/>
    <d v="2026-03-10T00:00:00"/>
    <n v="2026"/>
    <s v="Mar"/>
    <s v="Q1"/>
    <x v="1"/>
    <x v="12"/>
    <s v="Marketplace"/>
    <s v="Returning"/>
    <s v="Cycling"/>
    <s v="Trail Bike Light"/>
    <n v="2"/>
    <n v="49.7"/>
    <n v="0"/>
    <n v="23.14"/>
    <n v="99.4"/>
    <n v="46.28"/>
    <n v="53.120000000000005"/>
    <n v="0.53440643863179071"/>
  </r>
  <r>
    <n v="4876"/>
    <d v="2026-03-10T00:00:00"/>
    <n v="2026"/>
    <s v="Mar"/>
    <s v="Q1"/>
    <x v="3"/>
    <x v="4"/>
    <s v="Online Store"/>
    <s v="Returning"/>
    <s v="Cycling"/>
    <s v="Compact Repair Kit"/>
    <n v="1"/>
    <n v="39.659999999999997"/>
    <n v="0.05"/>
    <n v="16.93"/>
    <n v="37.676999999999992"/>
    <n v="16.93"/>
    <n v="20.746999999999993"/>
    <n v="0.5506542452955383"/>
  </r>
  <r>
    <n v="83"/>
    <d v="2026-03-11T00:00:00"/>
    <n v="2026"/>
    <s v="Mar"/>
    <s v="Q1"/>
    <x v="1"/>
    <x v="12"/>
    <s v="Corporate"/>
    <s v="Business"/>
    <s v="Fitness"/>
    <s v="Training Mat"/>
    <n v="4"/>
    <n v="50.65"/>
    <n v="0.15"/>
    <n v="22"/>
    <n v="172.20999999999998"/>
    <n v="88"/>
    <n v="84.20999999999998"/>
    <n v="0.48899599326403803"/>
  </r>
  <r>
    <n v="863"/>
    <d v="2026-03-11T00:00:00"/>
    <n v="2026"/>
    <s v="Mar"/>
    <s v="Q1"/>
    <x v="2"/>
    <x v="2"/>
    <s v="Marketplace"/>
    <s v="Returning"/>
    <s v="Fitness"/>
    <s v="Training Mat"/>
    <n v="2"/>
    <n v="50.72"/>
    <n v="0"/>
    <n v="21.88"/>
    <n v="101.44"/>
    <n v="43.76"/>
    <n v="57.68"/>
    <n v="0.56861198738170349"/>
  </r>
  <r>
    <n v="2323"/>
    <d v="2026-03-11T00:00:00"/>
    <n v="2026"/>
    <s v="Mar"/>
    <s v="Q1"/>
    <x v="1"/>
    <x v="12"/>
    <s v="Retail Partners"/>
    <s v="New"/>
    <s v="Travel"/>
    <s v="Insulated Bottle"/>
    <n v="2"/>
    <n v="36.08"/>
    <n v="0.05"/>
    <n v="13.19"/>
    <n v="68.551999999999992"/>
    <n v="26.38"/>
    <n v="42.171999999999997"/>
    <n v="0.61518263507993931"/>
  </r>
  <r>
    <n v="3064"/>
    <d v="2026-03-11T00:00:00"/>
    <n v="2026"/>
    <s v="Mar"/>
    <s v="Q1"/>
    <x v="3"/>
    <x v="8"/>
    <s v="Online Store"/>
    <s v="Returning"/>
    <s v="Camping"/>
    <s v="Compact Sleeping Bag"/>
    <n v="6"/>
    <n v="124.04"/>
    <n v="0.05"/>
    <n v="61.17"/>
    <n v="707.02800000000002"/>
    <n v="367.02"/>
    <n v="340.00800000000004"/>
    <n v="0.48089750335205966"/>
  </r>
  <r>
    <n v="4995"/>
    <d v="2026-03-11T00:00:00"/>
    <n v="2026"/>
    <s v="Mar"/>
    <s v="Q1"/>
    <x v="1"/>
    <x v="12"/>
    <s v="Marketplace"/>
    <s v="New"/>
    <s v="Hiking"/>
    <s v="Hiking Daypack 20L"/>
    <n v="3"/>
    <n v="90.31"/>
    <n v="0"/>
    <n v="44.58"/>
    <n v="270.93"/>
    <n v="133.74"/>
    <n v="137.19"/>
    <n v="0.50636695825489975"/>
  </r>
  <r>
    <n v="46"/>
    <d v="2026-03-12T00:00:00"/>
    <n v="2026"/>
    <s v="Mar"/>
    <s v="Q1"/>
    <x v="3"/>
    <x v="7"/>
    <s v="Online Store"/>
    <s v="Returning"/>
    <s v="Hiking"/>
    <s v="Trekking Poles"/>
    <n v="4"/>
    <n v="72.63"/>
    <n v="0.1"/>
    <n v="31.45"/>
    <n v="261.46800000000002"/>
    <n v="125.8"/>
    <n v="135.66800000000001"/>
    <n v="0.51887037801948999"/>
  </r>
  <r>
    <n v="443"/>
    <d v="2026-03-12T00:00:00"/>
    <n v="2026"/>
    <s v="Mar"/>
    <s v="Q1"/>
    <x v="1"/>
    <x v="14"/>
    <s v="Online Store"/>
    <s v="Returning"/>
    <s v="Fitness"/>
    <s v="Resistance Band Set"/>
    <n v="3"/>
    <n v="39.9"/>
    <n v="0"/>
    <n v="14.49"/>
    <n v="119.69999999999999"/>
    <n v="43.47"/>
    <n v="76.22999999999999"/>
    <n v="0.63684210526315788"/>
  </r>
  <r>
    <n v="759"/>
    <d v="2026-03-12T00:00:00"/>
    <n v="2026"/>
    <s v="Mar"/>
    <s v="Q1"/>
    <x v="1"/>
    <x v="12"/>
    <s v="Online Store"/>
    <s v="New"/>
    <s v="Fitness"/>
    <s v="Training Mat"/>
    <n v="1"/>
    <n v="49.79"/>
    <n v="0.1"/>
    <n v="22.29"/>
    <n v="44.811"/>
    <n v="22.29"/>
    <n v="22.521000000000001"/>
    <n v="0.5025774921336279"/>
  </r>
  <r>
    <n v="1097"/>
    <d v="2026-03-12T00:00:00"/>
    <n v="2026"/>
    <s v="Mar"/>
    <s v="Q1"/>
    <x v="2"/>
    <x v="2"/>
    <s v="Marketplace"/>
    <s v="New"/>
    <s v="Cycling"/>
    <s v="Compact Repair Kit"/>
    <n v="1"/>
    <n v="41.24"/>
    <n v="0.05"/>
    <n v="16.64"/>
    <n v="39.177999999999997"/>
    <n v="16.64"/>
    <n v="22.537999999999997"/>
    <n v="0.57527183623462141"/>
  </r>
  <r>
    <n v="2152"/>
    <d v="2026-03-12T00:00:00"/>
    <n v="2026"/>
    <s v="Mar"/>
    <s v="Q1"/>
    <x v="0"/>
    <x v="9"/>
    <s v="Online Store"/>
    <s v="New"/>
    <s v="Hiking"/>
    <s v="Trail Boots"/>
    <n v="1"/>
    <n v="142.88999999999999"/>
    <n v="0"/>
    <n v="81.099999999999994"/>
    <n v="142.88999999999999"/>
    <n v="81.099999999999994"/>
    <n v="61.789999999999992"/>
    <n v="0.43243054097557559"/>
  </r>
  <r>
    <n v="2512"/>
    <d v="2026-03-12T00:00:00"/>
    <n v="2026"/>
    <s v="Mar"/>
    <s v="Q1"/>
    <x v="1"/>
    <x v="1"/>
    <s v="Online Store"/>
    <s v="New"/>
    <s v="Camping"/>
    <s v="Trail Tent 2P"/>
    <n v="2"/>
    <n v="192.76"/>
    <n v="0"/>
    <n v="103.08"/>
    <n v="385.52"/>
    <n v="206.16"/>
    <n v="179.35999999999999"/>
    <n v="0.46524175140070551"/>
  </r>
  <r>
    <n v="2578"/>
    <d v="2026-03-12T00:00:00"/>
    <n v="2026"/>
    <s v="Mar"/>
    <s v="Q1"/>
    <x v="2"/>
    <x v="5"/>
    <s v="Online Store"/>
    <s v="New"/>
    <s v="Travel"/>
    <s v="Travel Backpack 35L"/>
    <n v="1"/>
    <n v="165.72"/>
    <n v="0"/>
    <n v="89.31"/>
    <n v="165.72"/>
    <n v="89.31"/>
    <n v="76.41"/>
    <n v="0.46107892831281677"/>
  </r>
  <r>
    <n v="3302"/>
    <d v="2026-03-12T00:00:00"/>
    <n v="2026"/>
    <s v="Mar"/>
    <s v="Q1"/>
    <x v="3"/>
    <x v="7"/>
    <s v="Retail Partners"/>
    <s v="Business"/>
    <s v="Travel"/>
    <s v="Travel Backpack 35L"/>
    <n v="2"/>
    <n v="164.33"/>
    <n v="0"/>
    <n v="86.07"/>
    <n v="328.66"/>
    <n v="172.14"/>
    <n v="156.52000000000004"/>
    <n v="0.47623684050386428"/>
  </r>
  <r>
    <n v="3752"/>
    <d v="2026-03-12T00:00:00"/>
    <n v="2026"/>
    <s v="Mar"/>
    <s v="Q1"/>
    <x v="3"/>
    <x v="8"/>
    <s v="Corporate"/>
    <s v="Business"/>
    <s v="Travel"/>
    <s v="Packing Cube Set"/>
    <n v="3"/>
    <n v="45.8"/>
    <n v="0.15"/>
    <n v="18.47"/>
    <n v="116.78999999999998"/>
    <n v="55.41"/>
    <n v="61.379999999999981"/>
    <n v="0.52555869509375797"/>
  </r>
  <r>
    <n v="4839"/>
    <d v="2026-03-12T00:00:00"/>
    <n v="2026"/>
    <s v="Mar"/>
    <s v="Q1"/>
    <x v="1"/>
    <x v="1"/>
    <s v="Online Store"/>
    <s v="New"/>
    <s v="Cycling"/>
    <s v="Cycling Pack 12L"/>
    <n v="2"/>
    <n v="103.08"/>
    <n v="0.05"/>
    <n v="49.27"/>
    <n v="195.85199999999998"/>
    <n v="98.54"/>
    <n v="97.311999999999969"/>
    <n v="0.49686497967853266"/>
  </r>
  <r>
    <n v="264"/>
    <d v="2026-03-13T00:00:00"/>
    <n v="2026"/>
    <s v="Mar"/>
    <s v="Q1"/>
    <x v="0"/>
    <x v="0"/>
    <s v="Online Store"/>
    <s v="Business"/>
    <s v="Travel"/>
    <s v="Packing Cube Set"/>
    <n v="4"/>
    <n v="47.33"/>
    <n v="0"/>
    <n v="18.739999999999998"/>
    <n v="189.32"/>
    <n v="74.959999999999994"/>
    <n v="114.36"/>
    <n v="0.60405662370589475"/>
  </r>
  <r>
    <n v="2498"/>
    <d v="2026-03-13T00:00:00"/>
    <n v="2026"/>
    <s v="Mar"/>
    <s v="Q1"/>
    <x v="2"/>
    <x v="3"/>
    <s v="Retail Partners"/>
    <s v="New"/>
    <s v="Cycling"/>
    <s v="Trail Bike Light"/>
    <n v="1"/>
    <n v="50.04"/>
    <n v="0"/>
    <n v="22.64"/>
    <n v="50.04"/>
    <n v="22.64"/>
    <n v="27.4"/>
    <n v="0.54756195043964828"/>
  </r>
  <r>
    <n v="3929"/>
    <d v="2026-03-13T00:00:00"/>
    <n v="2026"/>
    <s v="Mar"/>
    <s v="Q1"/>
    <x v="3"/>
    <x v="13"/>
    <s v="Online Store"/>
    <s v="New"/>
    <s v="Fitness"/>
    <s v="Weighted Vest"/>
    <n v="1"/>
    <n v="125.69"/>
    <n v="0"/>
    <n v="67.150000000000006"/>
    <n v="125.69"/>
    <n v="67.150000000000006"/>
    <n v="58.539999999999992"/>
    <n v="0.465749065160315"/>
  </r>
  <r>
    <n v="4195"/>
    <d v="2026-03-13T00:00:00"/>
    <n v="2026"/>
    <s v="Mar"/>
    <s v="Q1"/>
    <x v="3"/>
    <x v="13"/>
    <s v="Marketplace"/>
    <s v="New"/>
    <s v="Hiking"/>
    <s v="Trail Boots"/>
    <n v="2"/>
    <n v="142.72999999999999"/>
    <n v="0.1"/>
    <n v="77.28"/>
    <n v="256.91399999999999"/>
    <n v="154.56"/>
    <n v="102.35399999999998"/>
    <n v="0.39839790747098247"/>
  </r>
  <r>
    <n v="4684"/>
    <d v="2026-03-13T00:00:00"/>
    <n v="2026"/>
    <s v="Mar"/>
    <s v="Q1"/>
    <x v="1"/>
    <x v="12"/>
    <s v="Online Store"/>
    <s v="Returning"/>
    <s v="Fitness"/>
    <s v="Weighted Vest"/>
    <n v="4"/>
    <n v="124.36"/>
    <n v="0"/>
    <n v="68.790000000000006"/>
    <n v="497.44"/>
    <n v="275.16000000000003"/>
    <n v="222.27999999999997"/>
    <n v="0.44684786104856861"/>
  </r>
  <r>
    <n v="313"/>
    <d v="2026-03-14T00:00:00"/>
    <n v="2026"/>
    <s v="Mar"/>
    <s v="Q1"/>
    <x v="3"/>
    <x v="8"/>
    <s v="Online Store"/>
    <s v="New"/>
    <s v="Cycling"/>
    <s v="Compact Repair Kit"/>
    <n v="4"/>
    <n v="40.42"/>
    <n v="0.1"/>
    <n v="16.25"/>
    <n v="145.512"/>
    <n v="65"/>
    <n v="80.512"/>
    <n v="0.5533014459288581"/>
  </r>
  <r>
    <n v="1056"/>
    <d v="2026-03-14T00:00:00"/>
    <n v="2026"/>
    <s v="Mar"/>
    <s v="Q1"/>
    <x v="0"/>
    <x v="15"/>
    <s v="Online Store"/>
    <s v="Returning"/>
    <s v="Camping"/>
    <s v="Trail Tent 2P"/>
    <n v="1"/>
    <n v="192.86"/>
    <n v="0"/>
    <n v="101.13"/>
    <n v="192.86"/>
    <n v="101.13"/>
    <n v="91.730000000000018"/>
    <n v="0.475629990666805"/>
  </r>
  <r>
    <n v="2189"/>
    <d v="2026-03-14T00:00:00"/>
    <n v="2026"/>
    <s v="Mar"/>
    <s v="Q1"/>
    <x v="3"/>
    <x v="4"/>
    <s v="Marketplace"/>
    <s v="New"/>
    <s v="Hiking"/>
    <s v="Trekking Poles"/>
    <n v="2"/>
    <n v="72.34"/>
    <n v="0"/>
    <n v="33.29"/>
    <n v="144.68"/>
    <n v="66.58"/>
    <n v="78.100000000000009"/>
    <n v="0.53981199889411113"/>
  </r>
  <r>
    <n v="2617"/>
    <d v="2026-03-14T00:00:00"/>
    <n v="2026"/>
    <s v="Mar"/>
    <s v="Q1"/>
    <x v="3"/>
    <x v="13"/>
    <s v="Online Store"/>
    <s v="New"/>
    <s v="Travel"/>
    <s v="Insulated Bottle"/>
    <n v="2"/>
    <n v="35.409999999999997"/>
    <n v="0"/>
    <n v="13.89"/>
    <n v="70.819999999999993"/>
    <n v="27.78"/>
    <n v="43.039999999999992"/>
    <n v="0.60773792713922614"/>
  </r>
  <r>
    <n v="2901"/>
    <d v="2026-03-14T00:00:00"/>
    <n v="2026"/>
    <s v="Mar"/>
    <s v="Q1"/>
    <x v="3"/>
    <x v="8"/>
    <s v="Corporate"/>
    <s v="Business"/>
    <s v="Cycling"/>
    <s v="Cycling Pack 12L"/>
    <n v="12"/>
    <n v="102.25"/>
    <n v="0.1"/>
    <n v="51.07"/>
    <n v="1104.3"/>
    <n v="612.84"/>
    <n v="491.45999999999992"/>
    <n v="0.44504210812279266"/>
  </r>
  <r>
    <n v="2952"/>
    <d v="2026-03-14T00:00:00"/>
    <n v="2026"/>
    <s v="Mar"/>
    <s v="Q1"/>
    <x v="1"/>
    <x v="1"/>
    <s v="Online Store"/>
    <s v="New"/>
    <s v="Cycling"/>
    <s v="Trail Bike Light"/>
    <n v="1"/>
    <n v="51.86"/>
    <n v="0.1"/>
    <n v="22.34"/>
    <n v="46.673999999999999"/>
    <n v="22.34"/>
    <n v="24.334"/>
    <n v="0.52136092899687192"/>
  </r>
  <r>
    <n v="3421"/>
    <d v="2026-03-14T00:00:00"/>
    <n v="2026"/>
    <s v="Mar"/>
    <s v="Q1"/>
    <x v="3"/>
    <x v="8"/>
    <s v="Online Store"/>
    <s v="Returning"/>
    <s v="Travel"/>
    <s v="Insulated Bottle"/>
    <n v="1"/>
    <n v="36.520000000000003"/>
    <n v="0.05"/>
    <n v="13.23"/>
    <n v="34.694000000000003"/>
    <n v="13.23"/>
    <n v="21.464000000000002"/>
    <n v="0.61866605176687617"/>
  </r>
  <r>
    <n v="3536"/>
    <d v="2026-03-14T00:00:00"/>
    <n v="2026"/>
    <s v="Mar"/>
    <s v="Q1"/>
    <x v="2"/>
    <x v="10"/>
    <s v="Online Store"/>
    <s v="New"/>
    <s v="Hiking"/>
    <s v="Summit Backpack 45L"/>
    <n v="2"/>
    <n v="153.66"/>
    <n v="0.1"/>
    <n v="78.430000000000007"/>
    <n v="276.58800000000002"/>
    <n v="156.86000000000001"/>
    <n v="119.72800000000001"/>
    <n v="0.43287488972768162"/>
  </r>
  <r>
    <n v="3878"/>
    <d v="2026-03-14T00:00:00"/>
    <n v="2026"/>
    <s v="Mar"/>
    <s v="Q1"/>
    <x v="1"/>
    <x v="14"/>
    <s v="Marketplace"/>
    <s v="Returning"/>
    <s v="Fitness"/>
    <s v="Resistance Band Set"/>
    <n v="1"/>
    <n v="41.05"/>
    <n v="0.1"/>
    <n v="14.94"/>
    <n v="36.945"/>
    <n v="14.94"/>
    <n v="22.005000000000003"/>
    <n v="0.59561510353227776"/>
  </r>
  <r>
    <n v="2027"/>
    <d v="2026-03-15T00:00:00"/>
    <n v="2026"/>
    <s v="Mar"/>
    <s v="Q1"/>
    <x v="2"/>
    <x v="2"/>
    <s v="Online Store"/>
    <s v="Returning"/>
    <s v="Travel"/>
    <s v="Carry-On Duffel"/>
    <n v="4"/>
    <n v="136.21"/>
    <n v="0.05"/>
    <n v="68.55"/>
    <n v="517.59799999999996"/>
    <n v="274.2"/>
    <n v="243.39799999999997"/>
    <n v="0.4702452482428448"/>
  </r>
  <r>
    <n v="3280"/>
    <d v="2026-03-15T00:00:00"/>
    <n v="2026"/>
    <s v="Mar"/>
    <s v="Q1"/>
    <x v="3"/>
    <x v="4"/>
    <s v="Online Store"/>
    <s v="Returning"/>
    <s v="Travel"/>
    <s v="Packing Cube Set"/>
    <n v="3"/>
    <n v="46.68"/>
    <n v="0"/>
    <n v="18.760000000000002"/>
    <n v="140.04"/>
    <n v="56.28"/>
    <n v="83.759999999999991"/>
    <n v="0.59811482433590402"/>
  </r>
  <r>
    <n v="5149"/>
    <d v="2026-03-15T00:00:00"/>
    <n v="2026"/>
    <s v="Mar"/>
    <s v="Q1"/>
    <x v="1"/>
    <x v="12"/>
    <s v="Retail Partners"/>
    <s v="New"/>
    <s v="Travel"/>
    <s v="Insulated Bottle"/>
    <n v="1"/>
    <n v="35.340000000000003"/>
    <n v="0.05"/>
    <n v="13.37"/>
    <n v="33.573"/>
    <n v="13.37"/>
    <n v="20.203000000000003"/>
    <n v="0.60176332171685587"/>
  </r>
  <r>
    <n v="412"/>
    <d v="2026-03-16T00:00:00"/>
    <n v="2026"/>
    <s v="Mar"/>
    <s v="Q1"/>
    <x v="3"/>
    <x v="7"/>
    <s v="Retail Partners"/>
    <s v="Returning"/>
    <s v="Fitness"/>
    <s v="Resistance Band Set"/>
    <n v="2"/>
    <n v="40.19"/>
    <n v="0"/>
    <n v="14.92"/>
    <n v="80.38"/>
    <n v="29.84"/>
    <n v="50.539999999999992"/>
    <n v="0.62876337397362525"/>
  </r>
  <r>
    <n v="1161"/>
    <d v="2026-03-16T00:00:00"/>
    <n v="2026"/>
    <s v="Mar"/>
    <s v="Q1"/>
    <x v="1"/>
    <x v="12"/>
    <s v="Online Store"/>
    <s v="New"/>
    <s v="Cycling"/>
    <s v="Cycling Pack 12L"/>
    <n v="2"/>
    <n v="101.73"/>
    <n v="0.05"/>
    <n v="51.56"/>
    <n v="193.28700000000001"/>
    <n v="103.12"/>
    <n v="90.167000000000002"/>
    <n v="0.46649283190281809"/>
  </r>
  <r>
    <n v="1320"/>
    <d v="2026-03-16T00:00:00"/>
    <n v="2026"/>
    <s v="Mar"/>
    <s v="Q1"/>
    <x v="2"/>
    <x v="3"/>
    <s v="Retail Partners"/>
    <s v="Business"/>
    <s v="Camping"/>
    <s v="Trail Tent 2P"/>
    <n v="1"/>
    <n v="200.05"/>
    <n v="0"/>
    <n v="102.69"/>
    <n v="200.05"/>
    <n v="102.69"/>
    <n v="97.360000000000014"/>
    <n v="0.48667833041739567"/>
  </r>
  <r>
    <n v="2528"/>
    <d v="2026-03-16T00:00:00"/>
    <n v="2026"/>
    <s v="Mar"/>
    <s v="Q1"/>
    <x v="3"/>
    <x v="7"/>
    <s v="Online Store"/>
    <s v="New"/>
    <s v="Hiking"/>
    <s v="Hiking Daypack 20L"/>
    <n v="1"/>
    <n v="90.06"/>
    <n v="0"/>
    <n v="44.49"/>
    <n v="90.06"/>
    <n v="44.49"/>
    <n v="45.57"/>
    <n v="0.50599600266489009"/>
  </r>
  <r>
    <n v="2956"/>
    <d v="2026-03-16T00:00:00"/>
    <n v="2026"/>
    <s v="Mar"/>
    <s v="Q1"/>
    <x v="1"/>
    <x v="11"/>
    <s v="Online Store"/>
    <s v="New"/>
    <s v="Travel"/>
    <s v="Insulated Bottle"/>
    <n v="1"/>
    <n v="37.119999999999997"/>
    <n v="0.1"/>
    <n v="13.39"/>
    <n v="33.408000000000001"/>
    <n v="13.39"/>
    <n v="20.018000000000001"/>
    <n v="0.59919779693486586"/>
  </r>
  <r>
    <n v="2973"/>
    <d v="2026-03-16T00:00:00"/>
    <n v="2026"/>
    <s v="Mar"/>
    <s v="Q1"/>
    <x v="0"/>
    <x v="0"/>
    <s v="Retail Partners"/>
    <s v="Returning"/>
    <s v="Hiking"/>
    <s v="Summit Backpack 45L"/>
    <n v="2"/>
    <n v="156.09"/>
    <n v="0.1"/>
    <n v="79.72"/>
    <n v="280.96199999999999"/>
    <n v="159.44"/>
    <n v="121.52199999999999"/>
    <n v="0.43252112385304775"/>
  </r>
  <r>
    <n v="3358"/>
    <d v="2026-03-16T00:00:00"/>
    <n v="2026"/>
    <s v="Mar"/>
    <s v="Q1"/>
    <x v="0"/>
    <x v="0"/>
    <s v="Corporate"/>
    <s v="Business"/>
    <s v="Fitness"/>
    <s v="Recovery Roller"/>
    <n v="12"/>
    <n v="36.44"/>
    <n v="0.05"/>
    <n v="13.65"/>
    <n v="415.41599999999994"/>
    <n v="163.80000000000001"/>
    <n v="251.61599999999993"/>
    <n v="0.60569645848980291"/>
  </r>
  <r>
    <n v="164"/>
    <d v="2026-03-17T00:00:00"/>
    <n v="2026"/>
    <s v="Mar"/>
    <s v="Q1"/>
    <x v="0"/>
    <x v="15"/>
    <s v="Marketplace"/>
    <s v="Business"/>
    <s v="Camping"/>
    <s v="Compact Sleeping Bag"/>
    <n v="5"/>
    <n v="123.95"/>
    <n v="0.05"/>
    <n v="59.23"/>
    <n v="588.76249999999993"/>
    <n v="296.14999999999998"/>
    <n v="292.61249999999995"/>
    <n v="0.49699581749856692"/>
  </r>
  <r>
    <n v="995"/>
    <d v="2026-03-17T00:00:00"/>
    <n v="2026"/>
    <s v="Mar"/>
    <s v="Q1"/>
    <x v="2"/>
    <x v="16"/>
    <s v="Marketplace"/>
    <s v="Business"/>
    <s v="Camping"/>
    <s v="Trail Tent 2P"/>
    <n v="1"/>
    <n v="192.84"/>
    <n v="0.15"/>
    <n v="101.42"/>
    <n v="163.91399999999999"/>
    <n v="101.42"/>
    <n v="62.493999999999986"/>
    <n v="0.38126090510877647"/>
  </r>
  <r>
    <n v="4912"/>
    <d v="2026-03-17T00:00:00"/>
    <n v="2026"/>
    <s v="Mar"/>
    <s v="Q1"/>
    <x v="1"/>
    <x v="11"/>
    <s v="Online Store"/>
    <s v="New"/>
    <s v="Hiking"/>
    <s v="Summit Backpack 45L"/>
    <n v="1"/>
    <n v="152.57"/>
    <n v="0.1"/>
    <n v="80.319999999999993"/>
    <n v="137.31299999999999"/>
    <n v="80.319999999999993"/>
    <n v="56.992999999999995"/>
    <n v="0.41505902572953762"/>
  </r>
  <r>
    <n v="29"/>
    <d v="2026-03-18T00:00:00"/>
    <n v="2026"/>
    <s v="Mar"/>
    <s v="Q1"/>
    <x v="3"/>
    <x v="4"/>
    <s v="Online Store"/>
    <s v="Business"/>
    <s v="Travel"/>
    <s v="Carry-On Duffel"/>
    <n v="2"/>
    <n v="130.4"/>
    <n v="0"/>
    <n v="67.599999999999994"/>
    <n v="260.8"/>
    <n v="135.19999999999999"/>
    <n v="125.60000000000002"/>
    <n v="0.48159509202453993"/>
  </r>
  <r>
    <n v="891"/>
    <d v="2026-03-18T00:00:00"/>
    <n v="2026"/>
    <s v="Mar"/>
    <s v="Q1"/>
    <x v="2"/>
    <x v="3"/>
    <s v="Online Store"/>
    <s v="New"/>
    <s v="Hiking"/>
    <s v="Hiking Daypack 20L"/>
    <n v="2"/>
    <n v="94.25"/>
    <n v="0.1"/>
    <n v="44.99"/>
    <n v="169.65"/>
    <n v="89.98"/>
    <n v="79.67"/>
    <n v="0.46961391099322131"/>
  </r>
  <r>
    <n v="1143"/>
    <d v="2026-03-18T00:00:00"/>
    <n v="2026"/>
    <s v="Mar"/>
    <s v="Q1"/>
    <x v="1"/>
    <x v="12"/>
    <s v="Online Store"/>
    <s v="Business"/>
    <s v="Camping"/>
    <s v="Compact Sleeping Bag"/>
    <n v="5"/>
    <n v="125.91"/>
    <n v="0"/>
    <n v="59.36"/>
    <n v="629.54999999999995"/>
    <n v="296.8"/>
    <n v="332.74999999999994"/>
    <n v="0.52855214041775866"/>
  </r>
  <r>
    <n v="2478"/>
    <d v="2026-03-18T00:00:00"/>
    <n v="2026"/>
    <s v="Mar"/>
    <s v="Q1"/>
    <x v="3"/>
    <x v="7"/>
    <s v="Retail Partners"/>
    <s v="Returning"/>
    <s v="Fitness"/>
    <s v="Resistance Band Set"/>
    <n v="2"/>
    <n v="39.619999999999997"/>
    <n v="0"/>
    <n v="14.78"/>
    <n v="79.239999999999995"/>
    <n v="29.56"/>
    <n v="49.679999999999993"/>
    <n v="0.62695608278647141"/>
  </r>
  <r>
    <n v="3961"/>
    <d v="2026-03-18T00:00:00"/>
    <n v="2026"/>
    <s v="Mar"/>
    <s v="Q1"/>
    <x v="0"/>
    <x v="9"/>
    <s v="Online Store"/>
    <s v="Business"/>
    <s v="Fitness"/>
    <s v="Recovery Roller"/>
    <n v="3"/>
    <n v="36.32"/>
    <n v="0"/>
    <n v="14.18"/>
    <n v="108.96000000000001"/>
    <n v="42.54"/>
    <n v="66.420000000000016"/>
    <n v="0.60958149779735693"/>
  </r>
  <r>
    <n v="4724"/>
    <d v="2026-03-18T00:00:00"/>
    <n v="2026"/>
    <s v="Mar"/>
    <s v="Q1"/>
    <x v="0"/>
    <x v="15"/>
    <s v="Retail Partners"/>
    <s v="New"/>
    <s v="Fitness"/>
    <s v="Training Mat"/>
    <n v="1"/>
    <n v="51.16"/>
    <n v="0"/>
    <n v="22.39"/>
    <n v="51.16"/>
    <n v="22.39"/>
    <n v="28.769999999999996"/>
    <n v="0.56235340109460508"/>
  </r>
  <r>
    <n v="2171"/>
    <d v="2026-03-19T00:00:00"/>
    <n v="2026"/>
    <s v="Mar"/>
    <s v="Q1"/>
    <x v="3"/>
    <x v="13"/>
    <s v="Corporate"/>
    <s v="Business"/>
    <s v="Fitness"/>
    <s v="Recovery Roller"/>
    <n v="5"/>
    <n v="35.65"/>
    <n v="0.1"/>
    <n v="13.64"/>
    <n v="160.42500000000001"/>
    <n v="68.2"/>
    <n v="92.225000000000009"/>
    <n v="0.5748792270531401"/>
  </r>
  <r>
    <n v="2311"/>
    <d v="2026-03-19T00:00:00"/>
    <n v="2026"/>
    <s v="Mar"/>
    <s v="Q1"/>
    <x v="3"/>
    <x v="8"/>
    <s v="Online Store"/>
    <s v="New"/>
    <s v="Hiking"/>
    <s v="Trail Boots"/>
    <n v="1"/>
    <n v="145.19"/>
    <n v="0"/>
    <n v="80.67"/>
    <n v="145.19"/>
    <n v="80.67"/>
    <n v="64.52"/>
    <n v="0.44438322198498514"/>
  </r>
  <r>
    <n v="3563"/>
    <d v="2026-03-19T00:00:00"/>
    <n v="2026"/>
    <s v="Mar"/>
    <s v="Q1"/>
    <x v="3"/>
    <x v="8"/>
    <s v="Online Store"/>
    <s v="Returning"/>
    <s v="Cycling"/>
    <s v="Compact Repair Kit"/>
    <n v="2"/>
    <n v="40.090000000000003"/>
    <n v="0"/>
    <n v="17.2"/>
    <n v="80.180000000000007"/>
    <n v="34.4"/>
    <n v="45.780000000000008"/>
    <n v="0.57096532801197308"/>
  </r>
  <r>
    <n v="3587"/>
    <d v="2026-03-19T00:00:00"/>
    <n v="2026"/>
    <s v="Mar"/>
    <s v="Q1"/>
    <x v="3"/>
    <x v="7"/>
    <s v="Online Store"/>
    <s v="Returning"/>
    <s v="Fitness"/>
    <s v="Resistance Band Set"/>
    <n v="1"/>
    <n v="39.47"/>
    <n v="0"/>
    <n v="15.02"/>
    <n v="39.47"/>
    <n v="15.02"/>
    <n v="24.45"/>
    <n v="0.61945781606283257"/>
  </r>
  <r>
    <n v="3706"/>
    <d v="2026-03-19T00:00:00"/>
    <n v="2026"/>
    <s v="Mar"/>
    <s v="Q1"/>
    <x v="0"/>
    <x v="0"/>
    <s v="Online Store"/>
    <s v="Returning"/>
    <s v="Cycling"/>
    <s v="Cycling Pack 12L"/>
    <n v="2"/>
    <n v="103.42"/>
    <n v="0"/>
    <n v="49.51"/>
    <n v="206.84"/>
    <n v="99.02"/>
    <n v="107.82000000000001"/>
    <n v="0.52127248114484626"/>
  </r>
  <r>
    <n v="4121"/>
    <d v="2026-03-19T00:00:00"/>
    <n v="2026"/>
    <s v="Mar"/>
    <s v="Q1"/>
    <x v="0"/>
    <x v="0"/>
    <s v="Online Store"/>
    <s v="Returning"/>
    <s v="Travel"/>
    <s v="Travel Backpack 35L"/>
    <n v="4"/>
    <n v="161.93"/>
    <n v="0.15"/>
    <n v="88"/>
    <n v="550.56200000000001"/>
    <n v="352"/>
    <n v="198.56200000000001"/>
    <n v="0.36065329608654428"/>
  </r>
  <r>
    <n v="1047"/>
    <d v="2026-03-20T00:00:00"/>
    <n v="2026"/>
    <s v="Mar"/>
    <s v="Q1"/>
    <x v="0"/>
    <x v="0"/>
    <s v="Online Store"/>
    <s v="Returning"/>
    <s v="Travel"/>
    <s v="Packing Cube Set"/>
    <n v="2"/>
    <n v="46.21"/>
    <n v="0.05"/>
    <n v="18.37"/>
    <n v="87.798999999999992"/>
    <n v="36.74"/>
    <n v="51.05899999999999"/>
    <n v="0.58154420893176451"/>
  </r>
  <r>
    <n v="1142"/>
    <d v="2026-03-20T00:00:00"/>
    <n v="2026"/>
    <s v="Mar"/>
    <s v="Q1"/>
    <x v="1"/>
    <x v="11"/>
    <s v="Online Store"/>
    <s v="New"/>
    <s v="Camping"/>
    <s v="Compact Sleeping Bag"/>
    <n v="3"/>
    <n v="125.85"/>
    <n v="0"/>
    <n v="59.19"/>
    <n v="377.54999999999995"/>
    <n v="177.57"/>
    <n v="199.97999999999996"/>
    <n v="0.52967818831942781"/>
  </r>
  <r>
    <n v="2232"/>
    <d v="2026-03-20T00:00:00"/>
    <n v="2026"/>
    <s v="Mar"/>
    <s v="Q1"/>
    <x v="3"/>
    <x v="13"/>
    <s v="Retail Partners"/>
    <s v="New"/>
    <s v="Travel"/>
    <s v="Insulated Bottle"/>
    <n v="2"/>
    <n v="36.340000000000003"/>
    <n v="0"/>
    <n v="13.8"/>
    <n v="72.680000000000007"/>
    <n v="27.6"/>
    <n v="45.080000000000005"/>
    <n v="0.620253164556962"/>
  </r>
  <r>
    <n v="2339"/>
    <d v="2026-03-20T00:00:00"/>
    <n v="2026"/>
    <s v="Mar"/>
    <s v="Q1"/>
    <x v="1"/>
    <x v="12"/>
    <s v="Marketplace"/>
    <s v="New"/>
    <s v="Cycling"/>
    <s v="Trail Bike Light"/>
    <n v="2"/>
    <n v="51.29"/>
    <n v="0"/>
    <n v="23.15"/>
    <n v="102.58"/>
    <n v="46.3"/>
    <n v="56.28"/>
    <n v="0.54864496003119523"/>
  </r>
  <r>
    <n v="3611"/>
    <d v="2026-03-20T00:00:00"/>
    <n v="2026"/>
    <s v="Mar"/>
    <s v="Q1"/>
    <x v="1"/>
    <x v="1"/>
    <s v="Corporate"/>
    <s v="Business"/>
    <s v="Cycling"/>
    <s v="Compact Repair Kit"/>
    <n v="6"/>
    <n v="40.89"/>
    <n v="0.1"/>
    <n v="16.84"/>
    <n v="220.80600000000001"/>
    <n v="101.03999999999999"/>
    <n v="119.76600000000002"/>
    <n v="0.54240373902883077"/>
  </r>
  <r>
    <n v="3953"/>
    <d v="2026-03-20T00:00:00"/>
    <n v="2026"/>
    <s v="Mar"/>
    <s v="Q1"/>
    <x v="1"/>
    <x v="14"/>
    <s v="Online Store"/>
    <s v="New"/>
    <s v="Fitness"/>
    <s v="Weighted Vest"/>
    <n v="1"/>
    <n v="120.63"/>
    <n v="0"/>
    <n v="70.28"/>
    <n v="120.63"/>
    <n v="70.28"/>
    <n v="50.349999999999994"/>
    <n v="0.41739202520102792"/>
  </r>
  <r>
    <n v="4253"/>
    <d v="2026-03-20T00:00:00"/>
    <n v="2026"/>
    <s v="Mar"/>
    <s v="Q1"/>
    <x v="3"/>
    <x v="13"/>
    <s v="Corporate"/>
    <s v="New"/>
    <s v="Cycling"/>
    <s v="Commuter Helmet"/>
    <n v="5"/>
    <n v="82.64"/>
    <n v="0.1"/>
    <n v="43.52"/>
    <n v="371.88"/>
    <n v="217.60000000000002"/>
    <n v="154.27999999999997"/>
    <n v="0.41486501021834993"/>
  </r>
  <r>
    <n v="4952"/>
    <d v="2026-03-20T00:00:00"/>
    <n v="2026"/>
    <s v="Mar"/>
    <s v="Q1"/>
    <x v="1"/>
    <x v="6"/>
    <s v="Online Store"/>
    <s v="Business"/>
    <s v="Hiking"/>
    <s v="Trekking Poles"/>
    <n v="2"/>
    <n v="72.459999999999994"/>
    <n v="0"/>
    <n v="33.31"/>
    <n v="144.91999999999999"/>
    <n v="66.62"/>
    <n v="78.299999999999983"/>
    <n v="0.54029809550096597"/>
  </r>
  <r>
    <n v="5016"/>
    <d v="2026-03-20T00:00:00"/>
    <n v="2026"/>
    <s v="Mar"/>
    <s v="Q1"/>
    <x v="1"/>
    <x v="12"/>
    <s v="Marketplace"/>
    <s v="New"/>
    <s v="Fitness"/>
    <s v="Resistance Band Set"/>
    <n v="2"/>
    <n v="40.659999999999997"/>
    <n v="0.1"/>
    <n v="14.63"/>
    <n v="73.188000000000002"/>
    <n v="29.26"/>
    <n v="43.927999999999997"/>
    <n v="0.60020768431983385"/>
  </r>
  <r>
    <n v="839"/>
    <d v="2026-03-21T00:00:00"/>
    <n v="2026"/>
    <s v="Mar"/>
    <s v="Q1"/>
    <x v="1"/>
    <x v="12"/>
    <s v="Marketplace"/>
    <s v="New"/>
    <s v="Cycling"/>
    <s v="Compact Repair Kit"/>
    <n v="1"/>
    <n v="40.5"/>
    <n v="0.05"/>
    <n v="17.16"/>
    <n v="38.475000000000001"/>
    <n v="17.16"/>
    <n v="21.315000000000001"/>
    <n v="0.55399610136452238"/>
  </r>
  <r>
    <n v="1382"/>
    <d v="2026-03-21T00:00:00"/>
    <n v="2026"/>
    <s v="Mar"/>
    <s v="Q1"/>
    <x v="2"/>
    <x v="2"/>
    <s v="Online Store"/>
    <s v="Business"/>
    <s v="Hiking"/>
    <s v="Trekking Poles"/>
    <n v="1"/>
    <n v="72.16"/>
    <n v="0"/>
    <n v="33.11"/>
    <n v="72.16"/>
    <n v="33.11"/>
    <n v="39.049999999999997"/>
    <n v="0.54115853658536583"/>
  </r>
  <r>
    <n v="1452"/>
    <d v="2026-03-21T00:00:00"/>
    <n v="2026"/>
    <s v="Mar"/>
    <s v="Q1"/>
    <x v="2"/>
    <x v="5"/>
    <s v="Marketplace"/>
    <s v="Business"/>
    <s v="Travel"/>
    <s v="Travel Backpack 35L"/>
    <n v="1"/>
    <n v="161.93"/>
    <n v="0.15"/>
    <n v="87.5"/>
    <n v="137.6405"/>
    <n v="87.5"/>
    <n v="50.140500000000003"/>
    <n v="0.36428594781332529"/>
  </r>
  <r>
    <n v="1845"/>
    <d v="2026-03-21T00:00:00"/>
    <n v="2026"/>
    <s v="Mar"/>
    <s v="Q1"/>
    <x v="0"/>
    <x v="9"/>
    <s v="Online Store"/>
    <s v="Returning"/>
    <s v="Camping"/>
    <s v="Alpine Tent 4P"/>
    <n v="3"/>
    <n v="348.54"/>
    <n v="0.1"/>
    <n v="200.3"/>
    <n v="941.05800000000011"/>
    <n v="600.90000000000009"/>
    <n v="340.15800000000002"/>
    <n v="0.36146337420222768"/>
  </r>
  <r>
    <n v="3560"/>
    <d v="2026-03-21T00:00:00"/>
    <n v="2026"/>
    <s v="Mar"/>
    <s v="Q1"/>
    <x v="2"/>
    <x v="16"/>
    <s v="Online Store"/>
    <s v="Returning"/>
    <s v="Fitness"/>
    <s v="Training Mat"/>
    <n v="3"/>
    <n v="50.46"/>
    <n v="0.1"/>
    <n v="21.9"/>
    <n v="136.24199999999999"/>
    <n v="65.699999999999989"/>
    <n v="70.542000000000002"/>
    <n v="0.51776985070683057"/>
  </r>
  <r>
    <n v="4059"/>
    <d v="2026-03-21T00:00:00"/>
    <n v="2026"/>
    <s v="Mar"/>
    <s v="Q1"/>
    <x v="3"/>
    <x v="13"/>
    <s v="Marketplace"/>
    <s v="New"/>
    <s v="Camping"/>
    <s v="Portable Camp Stove"/>
    <n v="1"/>
    <n v="83.62"/>
    <n v="0"/>
    <n v="39.15"/>
    <n v="83.62"/>
    <n v="39.15"/>
    <n v="44.470000000000006"/>
    <n v="0.53181057163358048"/>
  </r>
  <r>
    <n v="4731"/>
    <d v="2026-03-21T00:00:00"/>
    <n v="2026"/>
    <s v="Mar"/>
    <s v="Q1"/>
    <x v="1"/>
    <x v="12"/>
    <s v="Corporate"/>
    <s v="Business"/>
    <s v="Cycling"/>
    <s v="Trail Bike Light"/>
    <n v="6"/>
    <n v="51.07"/>
    <n v="0.1"/>
    <n v="22.68"/>
    <n v="275.77800000000002"/>
    <n v="136.07999999999998"/>
    <n v="139.69800000000004"/>
    <n v="0.50655962404542798"/>
  </r>
  <r>
    <n v="693"/>
    <d v="2026-03-22T00:00:00"/>
    <n v="2026"/>
    <s v="Mar"/>
    <s v="Q1"/>
    <x v="1"/>
    <x v="11"/>
    <s v="Online Store"/>
    <s v="New"/>
    <s v="Travel"/>
    <s v="Packing Cube Set"/>
    <n v="3"/>
    <n v="47.02"/>
    <n v="0.1"/>
    <n v="17.989999999999998"/>
    <n v="126.95400000000001"/>
    <n v="53.97"/>
    <n v="72.984000000000009"/>
    <n v="0.57488539155914742"/>
  </r>
  <r>
    <n v="1672"/>
    <d v="2026-03-22T00:00:00"/>
    <n v="2026"/>
    <s v="Mar"/>
    <s v="Q1"/>
    <x v="2"/>
    <x v="5"/>
    <s v="Marketplace"/>
    <s v="Returning"/>
    <s v="Travel"/>
    <s v="Packing Cube Set"/>
    <n v="1"/>
    <n v="47.1"/>
    <n v="0.05"/>
    <n v="18.48"/>
    <n v="44.744999999999997"/>
    <n v="18.48"/>
    <n v="26.264999999999997"/>
    <n v="0.58699296010727453"/>
  </r>
  <r>
    <n v="2347"/>
    <d v="2026-03-22T00:00:00"/>
    <n v="2026"/>
    <s v="Mar"/>
    <s v="Q1"/>
    <x v="3"/>
    <x v="13"/>
    <s v="Online Store"/>
    <s v="Returning"/>
    <s v="Travel"/>
    <s v="Carry-On Duffel"/>
    <n v="2"/>
    <n v="131.38999999999999"/>
    <n v="0"/>
    <n v="66.91"/>
    <n v="262.77999999999997"/>
    <n v="133.82"/>
    <n v="128.95999999999998"/>
    <n v="0.49075272090722277"/>
  </r>
  <r>
    <n v="2582"/>
    <d v="2026-03-22T00:00:00"/>
    <n v="2026"/>
    <s v="Mar"/>
    <s v="Q1"/>
    <x v="1"/>
    <x v="1"/>
    <s v="Marketplace"/>
    <s v="New"/>
    <s v="Fitness"/>
    <s v="Weighted Vest"/>
    <n v="1"/>
    <n v="120.16"/>
    <n v="0.15"/>
    <n v="68.33"/>
    <n v="102.136"/>
    <n v="68.33"/>
    <n v="33.805999999999997"/>
    <n v="0.33099005247904756"/>
  </r>
  <r>
    <n v="2762"/>
    <d v="2026-03-22T00:00:00"/>
    <n v="2026"/>
    <s v="Mar"/>
    <s v="Q1"/>
    <x v="3"/>
    <x v="8"/>
    <s v="Retail Partners"/>
    <s v="Returning"/>
    <s v="Camping"/>
    <s v="Trail Tent 2P"/>
    <n v="1"/>
    <n v="196.48"/>
    <n v="0"/>
    <n v="101.29"/>
    <n v="196.48"/>
    <n v="101.29"/>
    <n v="95.189999999999984"/>
    <n v="0.48447679153094458"/>
  </r>
  <r>
    <n v="4090"/>
    <d v="2026-03-22T00:00:00"/>
    <n v="2026"/>
    <s v="Mar"/>
    <s v="Q1"/>
    <x v="1"/>
    <x v="11"/>
    <s v="Marketplace"/>
    <s v="Business"/>
    <s v="Travel"/>
    <s v="Insulated Bottle"/>
    <n v="1"/>
    <n v="36.520000000000003"/>
    <n v="0"/>
    <n v="13.96"/>
    <n v="36.520000000000003"/>
    <n v="13.96"/>
    <n v="22.560000000000002"/>
    <n v="0.61774370208105145"/>
  </r>
  <r>
    <n v="4491"/>
    <d v="2026-03-22T00:00:00"/>
    <n v="2026"/>
    <s v="Mar"/>
    <s v="Q1"/>
    <x v="1"/>
    <x v="12"/>
    <s v="Retail Partners"/>
    <s v="Business"/>
    <s v="Fitness"/>
    <s v="Training Mat"/>
    <n v="4"/>
    <n v="49.71"/>
    <n v="0.1"/>
    <n v="22.46"/>
    <n v="178.95600000000002"/>
    <n v="89.84"/>
    <n v="89.116000000000014"/>
    <n v="0.49797715639598561"/>
  </r>
  <r>
    <n v="4678"/>
    <d v="2026-03-22T00:00:00"/>
    <n v="2026"/>
    <s v="Mar"/>
    <s v="Q1"/>
    <x v="0"/>
    <x v="0"/>
    <s v="Online Store"/>
    <s v="Returning"/>
    <s v="Camping"/>
    <s v="Portable Camp Stove"/>
    <n v="1"/>
    <n v="81.209999999999994"/>
    <n v="0.05"/>
    <n v="40.44"/>
    <n v="77.149499999999989"/>
    <n v="40.44"/>
    <n v="36.709499999999991"/>
    <n v="0.47582291524896464"/>
  </r>
  <r>
    <n v="1189"/>
    <d v="2026-03-23T00:00:00"/>
    <n v="2026"/>
    <s v="Mar"/>
    <s v="Q1"/>
    <x v="3"/>
    <x v="13"/>
    <s v="Online Store"/>
    <s v="New"/>
    <s v="Cycling"/>
    <s v="Cycling Pack 12L"/>
    <n v="2"/>
    <n v="103.22"/>
    <n v="0"/>
    <n v="51.33"/>
    <n v="206.44"/>
    <n v="102.66"/>
    <n v="103.78"/>
    <n v="0.50271265258670805"/>
  </r>
  <r>
    <n v="1590"/>
    <d v="2026-03-23T00:00:00"/>
    <n v="2026"/>
    <s v="Mar"/>
    <s v="Q1"/>
    <x v="0"/>
    <x v="15"/>
    <s v="Marketplace"/>
    <s v="New"/>
    <s v="Hiking"/>
    <s v="Summit Backpack 45L"/>
    <n v="1"/>
    <n v="153.47"/>
    <n v="0"/>
    <n v="78.19"/>
    <n v="153.47"/>
    <n v="78.19"/>
    <n v="75.28"/>
    <n v="0.49051931973675639"/>
  </r>
  <r>
    <n v="2309"/>
    <d v="2026-03-23T00:00:00"/>
    <n v="2026"/>
    <s v="Mar"/>
    <s v="Q1"/>
    <x v="3"/>
    <x v="7"/>
    <s v="Online Store"/>
    <s v="Returning"/>
    <s v="Camping"/>
    <s v="Trail Tent 2P"/>
    <n v="6"/>
    <n v="199.75"/>
    <n v="0"/>
    <n v="105.84"/>
    <n v="1198.5"/>
    <n v="635.04"/>
    <n v="563.46"/>
    <n v="0.47013767209011265"/>
  </r>
  <r>
    <n v="3628"/>
    <d v="2026-03-23T00:00:00"/>
    <n v="2026"/>
    <s v="Mar"/>
    <s v="Q1"/>
    <x v="1"/>
    <x v="12"/>
    <s v="Marketplace"/>
    <s v="New"/>
    <s v="Travel"/>
    <s v="Packing Cube Set"/>
    <n v="1"/>
    <n v="45.84"/>
    <n v="0"/>
    <n v="18.079999999999998"/>
    <n v="45.84"/>
    <n v="18.079999999999998"/>
    <n v="27.760000000000005"/>
    <n v="0.605584642233857"/>
  </r>
  <r>
    <n v="3718"/>
    <d v="2026-03-23T00:00:00"/>
    <n v="2026"/>
    <s v="Mar"/>
    <s v="Q1"/>
    <x v="1"/>
    <x v="12"/>
    <s v="Marketplace"/>
    <s v="New"/>
    <s v="Camping"/>
    <s v="Compact Sleeping Bag"/>
    <n v="2"/>
    <n v="122.07"/>
    <n v="0.05"/>
    <n v="59.16"/>
    <n v="231.93299999999996"/>
    <n v="118.32"/>
    <n v="113.61299999999997"/>
    <n v="0.48985267297021118"/>
  </r>
  <r>
    <n v="4198"/>
    <d v="2026-03-23T00:00:00"/>
    <n v="2026"/>
    <s v="Mar"/>
    <s v="Q1"/>
    <x v="1"/>
    <x v="14"/>
    <s v="Marketplace"/>
    <s v="New"/>
    <s v="Fitness"/>
    <s v="Weighted Vest"/>
    <n v="3"/>
    <n v="122.4"/>
    <n v="0.15"/>
    <n v="71.150000000000006"/>
    <n v="312.12"/>
    <n v="213.45000000000002"/>
    <n v="98.669999999999987"/>
    <n v="0.31612841214917337"/>
  </r>
  <r>
    <n v="4784"/>
    <d v="2026-03-23T00:00:00"/>
    <n v="2026"/>
    <s v="Mar"/>
    <s v="Q1"/>
    <x v="0"/>
    <x v="15"/>
    <s v="Online Store"/>
    <s v="New"/>
    <s v="Cycling"/>
    <s v="Cycling Pack 12L"/>
    <n v="1"/>
    <n v="101.43"/>
    <n v="0"/>
    <n v="51.78"/>
    <n v="101.43"/>
    <n v="51.78"/>
    <n v="49.650000000000006"/>
    <n v="0.4895001478852411"/>
  </r>
  <r>
    <n v="86"/>
    <d v="2026-03-24T00:00:00"/>
    <n v="2026"/>
    <s v="Mar"/>
    <s v="Q1"/>
    <x v="1"/>
    <x v="12"/>
    <s v="Corporate"/>
    <s v="Business"/>
    <s v="Cycling"/>
    <s v="Cycling Pack 12L"/>
    <n v="8"/>
    <n v="104.7"/>
    <n v="0.05"/>
    <n v="49.91"/>
    <n v="795.72"/>
    <n v="399.28"/>
    <n v="396.44000000000005"/>
    <n v="0.49821545267179412"/>
  </r>
  <r>
    <n v="1813"/>
    <d v="2026-03-24T00:00:00"/>
    <n v="2026"/>
    <s v="Mar"/>
    <s v="Q1"/>
    <x v="0"/>
    <x v="0"/>
    <s v="Retail Partners"/>
    <s v="Returning"/>
    <s v="Hiking"/>
    <s v="Trail Boots"/>
    <n v="4"/>
    <n v="146.34"/>
    <n v="0"/>
    <n v="79.37"/>
    <n v="585.36"/>
    <n v="317.48"/>
    <n v="267.88"/>
    <n v="0.45763290966242992"/>
  </r>
  <r>
    <n v="2212"/>
    <d v="2026-03-24T00:00:00"/>
    <n v="2026"/>
    <s v="Mar"/>
    <s v="Q1"/>
    <x v="1"/>
    <x v="6"/>
    <s v="Online Store"/>
    <s v="Returning"/>
    <s v="Fitness"/>
    <s v="Weighted Vest"/>
    <n v="2"/>
    <n v="122.92"/>
    <n v="0.05"/>
    <n v="70.31"/>
    <n v="233.548"/>
    <n v="140.62"/>
    <n v="92.927999999999997"/>
    <n v="0.39789679209413054"/>
  </r>
  <r>
    <n v="4466"/>
    <d v="2026-03-24T00:00:00"/>
    <n v="2026"/>
    <s v="Mar"/>
    <s v="Q1"/>
    <x v="2"/>
    <x v="2"/>
    <s v="Online Store"/>
    <s v="New"/>
    <s v="Hiking"/>
    <s v="Hiking Daypack 20L"/>
    <n v="1"/>
    <n v="91.35"/>
    <n v="0.05"/>
    <n v="45.24"/>
    <n v="86.782499999999985"/>
    <n v="45.24"/>
    <n v="41.542499999999983"/>
    <n v="0.47869674185463645"/>
  </r>
  <r>
    <n v="4483"/>
    <d v="2026-03-24T00:00:00"/>
    <n v="2026"/>
    <s v="Mar"/>
    <s v="Q1"/>
    <x v="1"/>
    <x v="12"/>
    <s v="Online Store"/>
    <s v="New"/>
    <s v="Cycling"/>
    <s v="Trail Bike Light"/>
    <n v="3"/>
    <n v="51.01"/>
    <n v="0.15"/>
    <n v="22.84"/>
    <n v="130.07550000000001"/>
    <n v="68.52"/>
    <n v="61.555500000000009"/>
    <n v="0.47322900930613382"/>
  </r>
  <r>
    <n v="273"/>
    <d v="2026-03-25T00:00:00"/>
    <n v="2026"/>
    <s v="Mar"/>
    <s v="Q1"/>
    <x v="3"/>
    <x v="8"/>
    <s v="Online Store"/>
    <s v="New"/>
    <s v="Fitness"/>
    <s v="Weighted Vest"/>
    <n v="2"/>
    <n v="125.04"/>
    <n v="0.05"/>
    <n v="67.680000000000007"/>
    <n v="237.57599999999999"/>
    <n v="135.36000000000001"/>
    <n v="102.21599999999998"/>
    <n v="0.43024547934134755"/>
  </r>
  <r>
    <n v="578"/>
    <d v="2026-03-25T00:00:00"/>
    <n v="2026"/>
    <s v="Mar"/>
    <s v="Q1"/>
    <x v="2"/>
    <x v="5"/>
    <s v="Marketplace"/>
    <s v="Returning"/>
    <s v="Cycling"/>
    <s v="Trail Bike Light"/>
    <n v="2"/>
    <n v="50.22"/>
    <n v="0.05"/>
    <n v="23.16"/>
    <n v="95.417999999999992"/>
    <n v="46.32"/>
    <n v="49.097999999999992"/>
    <n v="0.51455700182355524"/>
  </r>
  <r>
    <n v="1290"/>
    <d v="2026-03-25T00:00:00"/>
    <n v="2026"/>
    <s v="Mar"/>
    <s v="Q1"/>
    <x v="1"/>
    <x v="1"/>
    <s v="Online Store"/>
    <s v="Business"/>
    <s v="Fitness"/>
    <s v="Recovery Roller"/>
    <n v="5"/>
    <n v="36.369999999999997"/>
    <n v="0.05"/>
    <n v="13.81"/>
    <n v="172.75749999999999"/>
    <n v="69.05"/>
    <n v="103.7075"/>
    <n v="0.60030678841729013"/>
  </r>
  <r>
    <n v="1501"/>
    <d v="2026-03-25T00:00:00"/>
    <n v="2026"/>
    <s v="Mar"/>
    <s v="Q1"/>
    <x v="3"/>
    <x v="7"/>
    <s v="Corporate"/>
    <s v="New"/>
    <s v="Travel"/>
    <s v="Insulated Bottle"/>
    <n v="3"/>
    <n v="36.43"/>
    <n v="0.1"/>
    <n v="13.23"/>
    <n v="98.36099999999999"/>
    <n v="39.69"/>
    <n v="58.670999999999992"/>
    <n v="0.59648641229755694"/>
  </r>
  <r>
    <n v="1540"/>
    <d v="2026-03-25T00:00:00"/>
    <n v="2026"/>
    <s v="Mar"/>
    <s v="Q1"/>
    <x v="1"/>
    <x v="12"/>
    <s v="Corporate"/>
    <s v="Business"/>
    <s v="Cycling"/>
    <s v="Trail Bike Light"/>
    <n v="10"/>
    <n v="49.7"/>
    <n v="0.1"/>
    <n v="21.96"/>
    <n v="447.3"/>
    <n v="219.60000000000002"/>
    <n v="227.7"/>
    <n v="0.50905432595573441"/>
  </r>
  <r>
    <n v="2541"/>
    <d v="2026-03-25T00:00:00"/>
    <n v="2026"/>
    <s v="Mar"/>
    <s v="Q1"/>
    <x v="1"/>
    <x v="12"/>
    <s v="Online Store"/>
    <s v="Returning"/>
    <s v="Travel"/>
    <s v="Packing Cube Set"/>
    <n v="2"/>
    <n v="46.61"/>
    <n v="0"/>
    <n v="17.97"/>
    <n v="93.22"/>
    <n v="35.94"/>
    <n v="57.28"/>
    <n v="0.61446041621969538"/>
  </r>
  <r>
    <n v="4264"/>
    <d v="2026-03-25T00:00:00"/>
    <n v="2026"/>
    <s v="Mar"/>
    <s v="Q1"/>
    <x v="2"/>
    <x v="5"/>
    <s v="Online Store"/>
    <s v="New"/>
    <s v="Travel"/>
    <s v="Packing Cube Set"/>
    <n v="1"/>
    <n v="47.61"/>
    <n v="0"/>
    <n v="18.89"/>
    <n v="47.61"/>
    <n v="18.89"/>
    <n v="28.72"/>
    <n v="0.60323461457676952"/>
  </r>
  <r>
    <n v="4311"/>
    <d v="2026-03-25T00:00:00"/>
    <n v="2026"/>
    <s v="Mar"/>
    <s v="Q1"/>
    <x v="2"/>
    <x v="2"/>
    <s v="Online Store"/>
    <s v="New"/>
    <s v="Cycling"/>
    <s v="Compact Repair Kit"/>
    <n v="2"/>
    <n v="40.880000000000003"/>
    <n v="0.05"/>
    <n v="16.39"/>
    <n v="77.671999999999997"/>
    <n v="32.78"/>
    <n v="44.891999999999996"/>
    <n v="0.57796889483983926"/>
  </r>
  <r>
    <n v="4796"/>
    <d v="2026-03-25T00:00:00"/>
    <n v="2026"/>
    <s v="Mar"/>
    <s v="Q1"/>
    <x v="1"/>
    <x v="12"/>
    <s v="Online Store"/>
    <s v="New"/>
    <s v="Fitness"/>
    <s v="Resistance Band Set"/>
    <n v="2"/>
    <n v="39.409999999999997"/>
    <n v="0.15"/>
    <n v="14.91"/>
    <n v="66.996999999999986"/>
    <n v="29.82"/>
    <n v="37.176999999999985"/>
    <n v="0.55490544352732207"/>
  </r>
  <r>
    <n v="89"/>
    <d v="2026-03-26T00:00:00"/>
    <n v="2026"/>
    <s v="Mar"/>
    <s v="Q1"/>
    <x v="2"/>
    <x v="10"/>
    <s v="Online Store"/>
    <s v="Returning"/>
    <s v="Cycling"/>
    <s v="Compact Repair Kit"/>
    <n v="1"/>
    <n v="40.82"/>
    <n v="0.05"/>
    <n v="16.940000000000001"/>
    <n v="38.778999999999996"/>
    <n v="16.940000000000001"/>
    <n v="21.838999999999995"/>
    <n v="0.56316563088269411"/>
  </r>
  <r>
    <n v="487"/>
    <d v="2026-03-26T00:00:00"/>
    <n v="2026"/>
    <s v="Mar"/>
    <s v="Q1"/>
    <x v="3"/>
    <x v="8"/>
    <s v="Retail Partners"/>
    <s v="Business"/>
    <s v="Travel"/>
    <s v="Insulated Bottle"/>
    <n v="3"/>
    <n v="36.979999999999997"/>
    <n v="0.1"/>
    <n v="13.65"/>
    <n v="99.846000000000004"/>
    <n v="40.950000000000003"/>
    <n v="58.896000000000001"/>
    <n v="0.58986839733189111"/>
  </r>
  <r>
    <n v="1476"/>
    <d v="2026-03-26T00:00:00"/>
    <n v="2026"/>
    <s v="Mar"/>
    <s v="Q1"/>
    <x v="1"/>
    <x v="12"/>
    <s v="Marketplace"/>
    <s v="New"/>
    <s v="Travel"/>
    <s v="Insulated Bottle"/>
    <n v="1"/>
    <n v="35.700000000000003"/>
    <n v="0.05"/>
    <n v="13.91"/>
    <n v="33.914999999999999"/>
    <n v="13.91"/>
    <n v="20.004999999999999"/>
    <n v="0.58985699542975079"/>
  </r>
  <r>
    <n v="2145"/>
    <d v="2026-03-26T00:00:00"/>
    <n v="2026"/>
    <s v="Mar"/>
    <s v="Q1"/>
    <x v="3"/>
    <x v="8"/>
    <s v="Retail Partners"/>
    <s v="Returning"/>
    <s v="Cycling"/>
    <s v="Compact Repair Kit"/>
    <n v="1"/>
    <n v="39.53"/>
    <n v="0.05"/>
    <n v="17.170000000000002"/>
    <n v="37.5535"/>
    <n v="17.170000000000002"/>
    <n v="20.383499999999998"/>
    <n v="0.54278562584046752"/>
  </r>
  <r>
    <n v="2999"/>
    <d v="2026-03-26T00:00:00"/>
    <n v="2026"/>
    <s v="Mar"/>
    <s v="Q1"/>
    <x v="2"/>
    <x v="3"/>
    <s v="Retail Partners"/>
    <s v="Returning"/>
    <s v="Travel"/>
    <s v="Insulated Bottle"/>
    <n v="2"/>
    <n v="35.75"/>
    <n v="0"/>
    <n v="13.28"/>
    <n v="71.5"/>
    <n v="26.56"/>
    <n v="44.94"/>
    <n v="0.62853146853146846"/>
  </r>
  <r>
    <n v="4464"/>
    <d v="2026-03-26T00:00:00"/>
    <n v="2026"/>
    <s v="Mar"/>
    <s v="Q1"/>
    <x v="2"/>
    <x v="2"/>
    <s v="Online Store"/>
    <s v="Business"/>
    <s v="Fitness"/>
    <s v="Training Mat"/>
    <n v="2"/>
    <n v="50.17"/>
    <n v="0"/>
    <n v="22.37"/>
    <n v="100.34"/>
    <n v="44.74"/>
    <n v="55.6"/>
    <n v="0.55411600558102447"/>
  </r>
  <r>
    <n v="4978"/>
    <d v="2026-03-26T00:00:00"/>
    <n v="2026"/>
    <s v="Mar"/>
    <s v="Q1"/>
    <x v="0"/>
    <x v="9"/>
    <s v="Online Store"/>
    <s v="New"/>
    <s v="Fitness"/>
    <s v="Resistance Band Set"/>
    <n v="5"/>
    <n v="41.32"/>
    <n v="0"/>
    <n v="15.09"/>
    <n v="206.6"/>
    <n v="75.45"/>
    <n v="131.14999999999998"/>
    <n v="0.63480154888673757"/>
  </r>
  <r>
    <n v="130"/>
    <d v="2026-03-27T00:00:00"/>
    <n v="2026"/>
    <s v="Mar"/>
    <s v="Q1"/>
    <x v="3"/>
    <x v="7"/>
    <s v="Marketplace"/>
    <s v="New"/>
    <s v="Hiking"/>
    <s v="Summit Backpack 45L"/>
    <n v="3"/>
    <n v="152.4"/>
    <n v="0.05"/>
    <n v="79.97"/>
    <n v="434.34000000000003"/>
    <n v="239.91"/>
    <n v="194.43000000000004"/>
    <n v="0.44764470230694853"/>
  </r>
  <r>
    <n v="848"/>
    <d v="2026-03-27T00:00:00"/>
    <n v="2026"/>
    <s v="Mar"/>
    <s v="Q1"/>
    <x v="0"/>
    <x v="0"/>
    <s v="Online Store"/>
    <s v="New"/>
    <s v="Fitness"/>
    <s v="Recovery Roller"/>
    <n v="1"/>
    <n v="36.299999999999997"/>
    <n v="0"/>
    <n v="14.1"/>
    <n v="36.299999999999997"/>
    <n v="14.1"/>
    <n v="22.199999999999996"/>
    <n v="0.61157024793388426"/>
  </r>
  <r>
    <n v="1359"/>
    <d v="2026-03-27T00:00:00"/>
    <n v="2026"/>
    <s v="Mar"/>
    <s v="Q1"/>
    <x v="2"/>
    <x v="5"/>
    <s v="Online Store"/>
    <s v="Returning"/>
    <s v="Travel"/>
    <s v="Packing Cube Set"/>
    <n v="3"/>
    <n v="46.24"/>
    <n v="0.1"/>
    <n v="18.2"/>
    <n v="124.848"/>
    <n v="54.599999999999994"/>
    <n v="70.248000000000005"/>
    <n v="0.56266820453671673"/>
  </r>
  <r>
    <n v="2379"/>
    <d v="2026-03-27T00:00:00"/>
    <n v="2026"/>
    <s v="Mar"/>
    <s v="Q1"/>
    <x v="0"/>
    <x v="0"/>
    <s v="Retail Partners"/>
    <s v="Returning"/>
    <s v="Travel"/>
    <s v="Travel Backpack 35L"/>
    <n v="2"/>
    <n v="165.58"/>
    <n v="0"/>
    <n v="86.16"/>
    <n v="331.16"/>
    <n v="172.32"/>
    <n v="158.84000000000003"/>
    <n v="0.47964730039859893"/>
  </r>
  <r>
    <n v="2987"/>
    <d v="2026-03-27T00:00:00"/>
    <n v="2026"/>
    <s v="Mar"/>
    <s v="Q1"/>
    <x v="0"/>
    <x v="9"/>
    <s v="Online Store"/>
    <s v="Returning"/>
    <s v="Camping"/>
    <s v="Compact Sleeping Bag"/>
    <n v="4"/>
    <n v="121.49"/>
    <n v="0"/>
    <n v="62.01"/>
    <n v="485.96"/>
    <n v="248.04"/>
    <n v="237.92"/>
    <n v="0.4895876203802782"/>
  </r>
  <r>
    <n v="3121"/>
    <d v="2026-03-27T00:00:00"/>
    <n v="2026"/>
    <s v="Mar"/>
    <s v="Q1"/>
    <x v="1"/>
    <x v="12"/>
    <s v="Retail Partners"/>
    <s v="New"/>
    <s v="Cycling"/>
    <s v="Commuter Helmet"/>
    <n v="5"/>
    <n v="81.84"/>
    <n v="0.1"/>
    <n v="42.7"/>
    <n v="368.28000000000003"/>
    <n v="213.5"/>
    <n v="154.78000000000003"/>
    <n v="0.42027804931030743"/>
  </r>
  <r>
    <n v="4445"/>
    <d v="2026-03-27T00:00:00"/>
    <n v="2026"/>
    <s v="Mar"/>
    <s v="Q1"/>
    <x v="1"/>
    <x v="11"/>
    <s v="Online Store"/>
    <s v="New"/>
    <s v="Hiking"/>
    <s v="Summit Backpack 45L"/>
    <n v="1"/>
    <n v="151.47999999999999"/>
    <n v="0"/>
    <n v="79.41"/>
    <n v="151.47999999999999"/>
    <n v="79.41"/>
    <n v="72.069999999999993"/>
    <n v="0.47577237919197252"/>
  </r>
  <r>
    <n v="441"/>
    <d v="2026-03-28T00:00:00"/>
    <n v="2026"/>
    <s v="Mar"/>
    <s v="Q1"/>
    <x v="0"/>
    <x v="15"/>
    <s v="Retail Partners"/>
    <s v="New"/>
    <s v="Fitness"/>
    <s v="Training Mat"/>
    <n v="1"/>
    <n v="51.02"/>
    <n v="0.05"/>
    <n v="21.94"/>
    <n v="48.469000000000001"/>
    <n v="21.94"/>
    <n v="26.529"/>
    <n v="0.54733953661102974"/>
  </r>
  <r>
    <n v="4608"/>
    <d v="2026-03-28T00:00:00"/>
    <n v="2026"/>
    <s v="Mar"/>
    <s v="Q1"/>
    <x v="2"/>
    <x v="2"/>
    <s v="Corporate"/>
    <s v="Business"/>
    <s v="Cycling"/>
    <s v="Compact Repair Kit"/>
    <n v="8"/>
    <n v="40.86"/>
    <n v="0.1"/>
    <n v="16.34"/>
    <n v="294.19200000000001"/>
    <n v="130.72"/>
    <n v="163.47200000000001"/>
    <n v="0.55566432805786703"/>
  </r>
  <r>
    <n v="4914"/>
    <d v="2026-03-28T00:00:00"/>
    <n v="2026"/>
    <s v="Mar"/>
    <s v="Q1"/>
    <x v="0"/>
    <x v="9"/>
    <s v="Online Store"/>
    <s v="New"/>
    <s v="Travel"/>
    <s v="Travel Backpack 35L"/>
    <n v="5"/>
    <n v="163.33000000000001"/>
    <n v="0"/>
    <n v="87.05"/>
    <n v="816.65000000000009"/>
    <n v="435.25"/>
    <n v="381.40000000000009"/>
    <n v="0.46702993938651816"/>
  </r>
  <r>
    <n v="860"/>
    <d v="2026-03-29T00:00:00"/>
    <n v="2026"/>
    <s v="Mar"/>
    <s v="Q1"/>
    <x v="1"/>
    <x v="14"/>
    <s v="Marketplace"/>
    <s v="New"/>
    <s v="Hiking"/>
    <s v="Hiking Daypack 20L"/>
    <n v="1"/>
    <n v="90.27"/>
    <n v="0"/>
    <n v="46.38"/>
    <n v="90.27"/>
    <n v="46.38"/>
    <n v="43.889999999999993"/>
    <n v="0.48620804253904948"/>
  </r>
  <r>
    <n v="920"/>
    <d v="2026-03-29T00:00:00"/>
    <n v="2026"/>
    <s v="Mar"/>
    <s v="Q1"/>
    <x v="0"/>
    <x v="9"/>
    <s v="Corporate"/>
    <s v="Business"/>
    <s v="Travel"/>
    <s v="Carry-On Duffel"/>
    <n v="12"/>
    <n v="131.31"/>
    <n v="0.05"/>
    <n v="68.459999999999994"/>
    <n v="1496.934"/>
    <n v="821.52"/>
    <n v="675.41399999999999"/>
    <n v="0.45119824922140855"/>
  </r>
  <r>
    <n v="1700"/>
    <d v="2026-03-29T00:00:00"/>
    <n v="2026"/>
    <s v="Mar"/>
    <s v="Q1"/>
    <x v="1"/>
    <x v="12"/>
    <s v="Marketplace"/>
    <s v="New"/>
    <s v="Travel"/>
    <s v="Travel Backpack 35L"/>
    <n v="1"/>
    <n v="167.27"/>
    <n v="0.05"/>
    <n v="88.19"/>
    <n v="158.90649999999999"/>
    <n v="88.19"/>
    <n v="70.716499999999996"/>
    <n v="0.44501955552478972"/>
  </r>
  <r>
    <n v="1768"/>
    <d v="2026-03-29T00:00:00"/>
    <n v="2026"/>
    <s v="Mar"/>
    <s v="Q1"/>
    <x v="1"/>
    <x v="12"/>
    <s v="Marketplace"/>
    <s v="Returning"/>
    <s v="Hiking"/>
    <s v="Trekking Poles"/>
    <n v="4"/>
    <n v="70.510000000000005"/>
    <n v="0"/>
    <n v="31.93"/>
    <n v="282.04000000000002"/>
    <n v="127.72"/>
    <n v="154.32000000000002"/>
    <n v="0.54715643171181394"/>
  </r>
  <r>
    <n v="1876"/>
    <d v="2026-03-29T00:00:00"/>
    <n v="2026"/>
    <s v="Mar"/>
    <s v="Q1"/>
    <x v="1"/>
    <x v="6"/>
    <s v="Corporate"/>
    <s v="New"/>
    <s v="Cycling"/>
    <s v="Cycling Pack 12L"/>
    <n v="12"/>
    <n v="101.06"/>
    <n v="0.1"/>
    <n v="50.59"/>
    <n v="1091.4480000000001"/>
    <n v="607.08000000000004"/>
    <n v="484.36800000000005"/>
    <n v="0.4437847703234602"/>
  </r>
  <r>
    <n v="2453"/>
    <d v="2026-03-29T00:00:00"/>
    <n v="2026"/>
    <s v="Mar"/>
    <s v="Q1"/>
    <x v="3"/>
    <x v="8"/>
    <s v="Online Store"/>
    <s v="Business"/>
    <s v="Cycling"/>
    <s v="Commuter Helmet"/>
    <n v="2"/>
    <n v="79.849999999999994"/>
    <n v="0.05"/>
    <n v="43.78"/>
    <n v="151.71499999999997"/>
    <n v="87.56"/>
    <n v="64.154999999999973"/>
    <n v="0.42286524074745402"/>
  </r>
  <r>
    <n v="2676"/>
    <d v="2026-03-29T00:00:00"/>
    <n v="2026"/>
    <s v="Mar"/>
    <s v="Q1"/>
    <x v="2"/>
    <x v="5"/>
    <s v="Retail Partners"/>
    <s v="New"/>
    <s v="Camping"/>
    <s v="Trail Tent 2P"/>
    <n v="4"/>
    <n v="191.99"/>
    <n v="0"/>
    <n v="104.44"/>
    <n v="767.96"/>
    <n v="417.76"/>
    <n v="350.20000000000005"/>
    <n v="0.45601333402781397"/>
  </r>
  <r>
    <n v="2800"/>
    <d v="2026-03-29T00:00:00"/>
    <n v="2026"/>
    <s v="Mar"/>
    <s v="Q1"/>
    <x v="1"/>
    <x v="11"/>
    <s v="Online Store"/>
    <s v="New"/>
    <s v="Cycling"/>
    <s v="Trail Bike Light"/>
    <n v="1"/>
    <n v="49.81"/>
    <n v="0.05"/>
    <n v="23.12"/>
    <n v="47.319499999999998"/>
    <n v="23.12"/>
    <n v="24.199499999999997"/>
    <n v="0.51140650260463438"/>
  </r>
  <r>
    <n v="2857"/>
    <d v="2026-03-29T00:00:00"/>
    <n v="2026"/>
    <s v="Mar"/>
    <s v="Q1"/>
    <x v="0"/>
    <x v="15"/>
    <s v="Retail Partners"/>
    <s v="New"/>
    <s v="Fitness"/>
    <s v="Resistance Band Set"/>
    <n v="1"/>
    <n v="40.39"/>
    <n v="0.1"/>
    <n v="14.97"/>
    <n v="36.350999999999999"/>
    <n v="14.97"/>
    <n v="21.381"/>
    <n v="0.58818189320788972"/>
  </r>
  <r>
    <n v="3584"/>
    <d v="2026-03-29T00:00:00"/>
    <n v="2026"/>
    <s v="Mar"/>
    <s v="Q1"/>
    <x v="0"/>
    <x v="0"/>
    <s v="Online Store"/>
    <s v="Returning"/>
    <s v="Travel"/>
    <s v="Insulated Bottle"/>
    <n v="1"/>
    <n v="35.700000000000003"/>
    <n v="0.05"/>
    <n v="13.85"/>
    <n v="33.914999999999999"/>
    <n v="13.85"/>
    <n v="20.064999999999998"/>
    <n v="0.59162612413386406"/>
  </r>
  <r>
    <n v="3669"/>
    <d v="2026-03-29T00:00:00"/>
    <n v="2026"/>
    <s v="Mar"/>
    <s v="Q1"/>
    <x v="2"/>
    <x v="10"/>
    <s v="Marketplace"/>
    <s v="Returning"/>
    <s v="Camping"/>
    <s v="Portable Camp Stove"/>
    <n v="1"/>
    <n v="80.09"/>
    <n v="0"/>
    <n v="40.61"/>
    <n v="80.09"/>
    <n v="40.61"/>
    <n v="39.480000000000004"/>
    <n v="0.49294543638406796"/>
  </r>
  <r>
    <n v="4787"/>
    <d v="2026-03-29T00:00:00"/>
    <n v="2026"/>
    <s v="Mar"/>
    <s v="Q1"/>
    <x v="3"/>
    <x v="13"/>
    <s v="Marketplace"/>
    <s v="New"/>
    <s v="Hiking"/>
    <s v="Trail Boots"/>
    <n v="1"/>
    <n v="142.87"/>
    <n v="0.1"/>
    <n v="77.33"/>
    <n v="128.583"/>
    <n v="77.33"/>
    <n v="51.253"/>
    <n v="0.39859857057309289"/>
  </r>
  <r>
    <n v="769"/>
    <d v="2026-03-30T00:00:00"/>
    <n v="2026"/>
    <s v="Mar"/>
    <s v="Q1"/>
    <x v="3"/>
    <x v="8"/>
    <s v="Online Store"/>
    <s v="Returning"/>
    <s v="Fitness"/>
    <s v="Resistance Band Set"/>
    <n v="1"/>
    <n v="40.53"/>
    <n v="0"/>
    <n v="14.32"/>
    <n v="40.53"/>
    <n v="14.32"/>
    <n v="26.21"/>
    <n v="0.64668147051566738"/>
  </r>
  <r>
    <n v="1184"/>
    <d v="2026-03-30T00:00:00"/>
    <n v="2026"/>
    <s v="Mar"/>
    <s v="Q1"/>
    <x v="3"/>
    <x v="8"/>
    <s v="Online Store"/>
    <s v="Returning"/>
    <s v="Cycling"/>
    <s v="Trail Bike Light"/>
    <n v="1"/>
    <n v="49.46"/>
    <n v="0"/>
    <n v="23.04"/>
    <n v="49.46"/>
    <n v="23.04"/>
    <n v="26.42"/>
    <n v="0.53416902547513145"/>
  </r>
  <r>
    <n v="1498"/>
    <d v="2026-03-30T00:00:00"/>
    <n v="2026"/>
    <s v="Mar"/>
    <s v="Q1"/>
    <x v="1"/>
    <x v="14"/>
    <s v="Marketplace"/>
    <s v="Business"/>
    <s v="Hiking"/>
    <s v="Trail Boots"/>
    <n v="3"/>
    <n v="142.46"/>
    <n v="0"/>
    <n v="79.650000000000006"/>
    <n v="427.38"/>
    <n v="238.95000000000002"/>
    <n v="188.42999999999998"/>
    <n v="0.44089569001825069"/>
  </r>
  <r>
    <n v="2054"/>
    <d v="2026-03-30T00:00:00"/>
    <n v="2026"/>
    <s v="Mar"/>
    <s v="Q1"/>
    <x v="3"/>
    <x v="13"/>
    <s v="Corporate"/>
    <s v="Business"/>
    <s v="Hiking"/>
    <s v="Trail Boots"/>
    <n v="6"/>
    <n v="142.18"/>
    <n v="0.05"/>
    <n v="80.94"/>
    <n v="810.42600000000004"/>
    <n v="485.64"/>
    <n v="324.78600000000006"/>
    <n v="0.40075960050640036"/>
  </r>
  <r>
    <n v="2294"/>
    <d v="2026-03-30T00:00:00"/>
    <n v="2026"/>
    <s v="Mar"/>
    <s v="Q1"/>
    <x v="1"/>
    <x v="14"/>
    <s v="Online Store"/>
    <s v="New"/>
    <s v="Fitness"/>
    <s v="Resistance Band Set"/>
    <n v="2"/>
    <n v="41.04"/>
    <n v="0"/>
    <n v="15.03"/>
    <n v="82.08"/>
    <n v="30.06"/>
    <n v="52.019999999999996"/>
    <n v="0.63377192982456132"/>
  </r>
  <r>
    <n v="2892"/>
    <d v="2026-03-30T00:00:00"/>
    <n v="2026"/>
    <s v="Mar"/>
    <s v="Q1"/>
    <x v="1"/>
    <x v="12"/>
    <s v="Online Store"/>
    <s v="Returning"/>
    <s v="Hiking"/>
    <s v="Trail Boots"/>
    <n v="2"/>
    <n v="145.06"/>
    <n v="0.15"/>
    <n v="77.08"/>
    <n v="246.602"/>
    <n v="154.16"/>
    <n v="92.442000000000007"/>
    <n v="0.37486313979610875"/>
  </r>
  <r>
    <n v="3145"/>
    <d v="2026-03-30T00:00:00"/>
    <n v="2026"/>
    <s v="Mar"/>
    <s v="Q1"/>
    <x v="1"/>
    <x v="11"/>
    <s v="Online Store"/>
    <s v="Returning"/>
    <s v="Travel"/>
    <s v="Carry-On Duffel"/>
    <n v="1"/>
    <n v="130.72999999999999"/>
    <n v="0"/>
    <n v="66.17"/>
    <n v="130.72999999999999"/>
    <n v="66.17"/>
    <n v="64.559999999999988"/>
    <n v="0.4938422703281572"/>
  </r>
  <r>
    <n v="3925"/>
    <d v="2026-03-30T00:00:00"/>
    <n v="2026"/>
    <s v="Mar"/>
    <s v="Q1"/>
    <x v="3"/>
    <x v="13"/>
    <s v="Online Store"/>
    <s v="Business"/>
    <s v="Fitness"/>
    <s v="Recovery Roller"/>
    <n v="2"/>
    <n v="36.630000000000003"/>
    <n v="0"/>
    <n v="14.31"/>
    <n v="73.260000000000005"/>
    <n v="28.62"/>
    <n v="44.64"/>
    <n v="0.60933660933660927"/>
  </r>
  <r>
    <n v="2722"/>
    <d v="2026-03-31T00:00:00"/>
    <n v="2026"/>
    <s v="Mar"/>
    <s v="Q1"/>
    <x v="3"/>
    <x v="13"/>
    <s v="Marketplace"/>
    <s v="New"/>
    <s v="Cycling"/>
    <s v="Trail Bike Light"/>
    <n v="1"/>
    <n v="50.99"/>
    <n v="0.1"/>
    <n v="21.86"/>
    <n v="45.891000000000005"/>
    <n v="21.86"/>
    <n v="24.031000000000006"/>
    <n v="0.52365387548756848"/>
  </r>
  <r>
    <n v="2767"/>
    <d v="2026-03-31T00:00:00"/>
    <n v="2026"/>
    <s v="Mar"/>
    <s v="Q1"/>
    <x v="1"/>
    <x v="6"/>
    <s v="Online Store"/>
    <s v="Returning"/>
    <s v="Travel"/>
    <s v="Carry-On Duffel"/>
    <n v="4"/>
    <n v="134.18"/>
    <n v="0"/>
    <n v="66.430000000000007"/>
    <n v="536.72"/>
    <n v="265.72000000000003"/>
    <n v="271"/>
    <n v="0.5049187658369354"/>
  </r>
  <r>
    <n v="3794"/>
    <d v="2026-03-31T00:00:00"/>
    <n v="2026"/>
    <s v="Mar"/>
    <s v="Q1"/>
    <x v="1"/>
    <x v="12"/>
    <s v="Retail Partners"/>
    <s v="Business"/>
    <s v="Fitness"/>
    <s v="Training Mat"/>
    <n v="2"/>
    <n v="50.86"/>
    <n v="0.1"/>
    <n v="21.76"/>
    <n v="91.548000000000002"/>
    <n v="43.52"/>
    <n v="48.027999999999999"/>
    <n v="0.52462096386595003"/>
  </r>
  <r>
    <n v="3880"/>
    <d v="2026-03-31T00:00:00"/>
    <n v="2026"/>
    <s v="Mar"/>
    <s v="Q1"/>
    <x v="1"/>
    <x v="12"/>
    <s v="Corporate"/>
    <s v="Business"/>
    <s v="Camping"/>
    <s v="Compact Sleeping Bag"/>
    <n v="12"/>
    <n v="124.86"/>
    <n v="0.1"/>
    <n v="60.82"/>
    <n v="1348.4880000000001"/>
    <n v="729.84"/>
    <n v="618.64800000000002"/>
    <n v="0.45877160197198641"/>
  </r>
  <r>
    <n v="422"/>
    <d v="2026-04-01T00:00:00"/>
    <n v="2026"/>
    <s v="Apr"/>
    <s v="Q2"/>
    <x v="3"/>
    <x v="4"/>
    <s v="Online Store"/>
    <s v="Business"/>
    <s v="Cycling"/>
    <s v="Commuter Helmet"/>
    <n v="1"/>
    <n v="81.760000000000005"/>
    <n v="0.1"/>
    <n v="42.78"/>
    <n v="73.584000000000003"/>
    <n v="42.78"/>
    <n v="30.804000000000002"/>
    <n v="0.4186236138290933"/>
  </r>
  <r>
    <n v="495"/>
    <d v="2026-04-01T00:00:00"/>
    <n v="2026"/>
    <s v="Apr"/>
    <s v="Q2"/>
    <x v="1"/>
    <x v="14"/>
    <s v="Retail Partners"/>
    <s v="Business"/>
    <s v="Travel"/>
    <s v="Carry-On Duffel"/>
    <n v="1"/>
    <n v="134.65"/>
    <n v="0"/>
    <n v="68.19"/>
    <n v="134.65"/>
    <n v="68.19"/>
    <n v="66.460000000000008"/>
    <n v="0.49357593761604163"/>
  </r>
  <r>
    <n v="1517"/>
    <d v="2026-04-01T00:00:00"/>
    <n v="2026"/>
    <s v="Apr"/>
    <s v="Q2"/>
    <x v="2"/>
    <x v="16"/>
    <s v="Online Store"/>
    <s v="Business"/>
    <s v="Cycling"/>
    <s v="Compact Repair Kit"/>
    <n v="1"/>
    <n v="41.21"/>
    <n v="0"/>
    <n v="16.34"/>
    <n v="41.21"/>
    <n v="16.34"/>
    <n v="24.87"/>
    <n v="0.60349429750060668"/>
  </r>
  <r>
    <n v="2391"/>
    <d v="2026-04-01T00:00:00"/>
    <n v="2026"/>
    <s v="Apr"/>
    <s v="Q2"/>
    <x v="1"/>
    <x v="12"/>
    <s v="Online Store"/>
    <s v="Returning"/>
    <s v="Fitness"/>
    <s v="Resistance Band Set"/>
    <n v="2"/>
    <n v="40.590000000000003"/>
    <n v="0"/>
    <n v="15.01"/>
    <n v="81.180000000000007"/>
    <n v="30.02"/>
    <n v="51.160000000000011"/>
    <n v="0.63020448386302053"/>
  </r>
  <r>
    <n v="3809"/>
    <d v="2026-04-01T00:00:00"/>
    <n v="2026"/>
    <s v="Apr"/>
    <s v="Q2"/>
    <x v="0"/>
    <x v="15"/>
    <s v="Online Store"/>
    <s v="New"/>
    <s v="Camping"/>
    <s v="Compact Sleeping Bag"/>
    <n v="3"/>
    <n v="124.08"/>
    <n v="0.05"/>
    <n v="62.41"/>
    <n v="353.62799999999999"/>
    <n v="187.23"/>
    <n v="166.398"/>
    <n v="0.47054531880959655"/>
  </r>
  <r>
    <n v="3958"/>
    <d v="2026-04-01T00:00:00"/>
    <n v="2026"/>
    <s v="Apr"/>
    <s v="Q2"/>
    <x v="1"/>
    <x v="1"/>
    <s v="Online Store"/>
    <s v="Returning"/>
    <s v="Camping"/>
    <s v="Compact Sleeping Bag"/>
    <n v="2"/>
    <n v="125.35"/>
    <n v="0.15"/>
    <n v="60.73"/>
    <n v="213.095"/>
    <n v="121.46"/>
    <n v="91.635000000000005"/>
    <n v="0.43001947488209485"/>
  </r>
  <r>
    <n v="4418"/>
    <d v="2026-04-01T00:00:00"/>
    <n v="2026"/>
    <s v="Apr"/>
    <s v="Q2"/>
    <x v="1"/>
    <x v="14"/>
    <s v="Marketplace"/>
    <s v="New"/>
    <s v="Fitness"/>
    <s v="Recovery Roller"/>
    <n v="3"/>
    <n v="36.090000000000003"/>
    <n v="0"/>
    <n v="14.03"/>
    <n v="108.27000000000001"/>
    <n v="42.089999999999996"/>
    <n v="66.180000000000007"/>
    <n v="0.61124965364366857"/>
  </r>
  <r>
    <n v="4693"/>
    <d v="2026-04-01T00:00:00"/>
    <n v="2026"/>
    <s v="Apr"/>
    <s v="Q2"/>
    <x v="1"/>
    <x v="12"/>
    <s v="Corporate"/>
    <s v="Business"/>
    <s v="Hiking"/>
    <s v="Hiking Daypack 20L"/>
    <n v="15"/>
    <n v="94.33"/>
    <n v="0.1"/>
    <n v="44.38"/>
    <n v="1273.4550000000002"/>
    <n v="665.7"/>
    <n v="607.75500000000011"/>
    <n v="0.47724890161018652"/>
  </r>
  <r>
    <n v="193"/>
    <d v="2026-04-02T00:00:00"/>
    <n v="2026"/>
    <s v="Apr"/>
    <s v="Q2"/>
    <x v="3"/>
    <x v="4"/>
    <s v="Retail Partners"/>
    <s v="Returning"/>
    <s v="Travel"/>
    <s v="Insulated Bottle"/>
    <n v="1"/>
    <n v="35.6"/>
    <n v="0.1"/>
    <n v="13.39"/>
    <n v="32.04"/>
    <n v="13.39"/>
    <n v="18.649999999999999"/>
    <n v="0.58208489388264661"/>
  </r>
  <r>
    <n v="2246"/>
    <d v="2026-04-02T00:00:00"/>
    <n v="2026"/>
    <s v="Apr"/>
    <s v="Q2"/>
    <x v="1"/>
    <x v="12"/>
    <s v="Marketplace"/>
    <s v="Returning"/>
    <s v="Cycling"/>
    <s v="Trail Bike Light"/>
    <n v="1"/>
    <n v="50.17"/>
    <n v="0"/>
    <n v="21.95"/>
    <n v="50.17"/>
    <n v="21.95"/>
    <n v="28.220000000000002"/>
    <n v="0.56248754235598963"/>
  </r>
  <r>
    <n v="2556"/>
    <d v="2026-04-02T00:00:00"/>
    <n v="2026"/>
    <s v="Apr"/>
    <s v="Q2"/>
    <x v="3"/>
    <x v="8"/>
    <s v="Online Store"/>
    <s v="Returning"/>
    <s v="Hiking"/>
    <s v="Trekking Poles"/>
    <n v="2"/>
    <n v="72.900000000000006"/>
    <n v="0"/>
    <n v="31.52"/>
    <n v="145.80000000000001"/>
    <n v="63.04"/>
    <n v="82.760000000000019"/>
    <n v="0.5676268861454048"/>
  </r>
  <r>
    <n v="169"/>
    <d v="2026-04-03T00:00:00"/>
    <n v="2026"/>
    <s v="Apr"/>
    <s v="Q2"/>
    <x v="2"/>
    <x v="16"/>
    <s v="Online Store"/>
    <s v="New"/>
    <s v="Hiking"/>
    <s v="Hiking Daypack 20L"/>
    <n v="2"/>
    <n v="93.48"/>
    <n v="0"/>
    <n v="45.15"/>
    <n v="186.96"/>
    <n v="90.3"/>
    <n v="96.660000000000011"/>
    <n v="0.51700898587933253"/>
  </r>
  <r>
    <n v="877"/>
    <d v="2026-04-03T00:00:00"/>
    <n v="2026"/>
    <s v="Apr"/>
    <s v="Q2"/>
    <x v="1"/>
    <x v="12"/>
    <s v="Online Store"/>
    <s v="New"/>
    <s v="Camping"/>
    <s v="Compact Sleeping Bag"/>
    <n v="1"/>
    <n v="123.63"/>
    <n v="0"/>
    <n v="58.88"/>
    <n v="123.63"/>
    <n v="58.88"/>
    <n v="64.75"/>
    <n v="0.52374019250990866"/>
  </r>
  <r>
    <n v="2023"/>
    <d v="2026-04-03T00:00:00"/>
    <n v="2026"/>
    <s v="Apr"/>
    <s v="Q2"/>
    <x v="1"/>
    <x v="12"/>
    <s v="Online Store"/>
    <s v="New"/>
    <s v="Travel"/>
    <s v="Travel Backpack 35L"/>
    <n v="3"/>
    <n v="168.37"/>
    <n v="0"/>
    <n v="87.15"/>
    <n v="505.11"/>
    <n v="261.45000000000005"/>
    <n v="243.65999999999997"/>
    <n v="0.4823899744610084"/>
  </r>
  <r>
    <n v="2548"/>
    <d v="2026-04-03T00:00:00"/>
    <n v="2026"/>
    <s v="Apr"/>
    <s v="Q2"/>
    <x v="0"/>
    <x v="9"/>
    <s v="Marketplace"/>
    <s v="New"/>
    <s v="Cycling"/>
    <s v="Trail Bike Light"/>
    <n v="4"/>
    <n v="51.68"/>
    <n v="0.05"/>
    <n v="23.09"/>
    <n v="196.38399999999999"/>
    <n v="92.36"/>
    <n v="104.02399999999999"/>
    <n v="0.52969692031937421"/>
  </r>
  <r>
    <n v="2602"/>
    <d v="2026-04-03T00:00:00"/>
    <n v="2026"/>
    <s v="Apr"/>
    <s v="Q2"/>
    <x v="1"/>
    <x v="12"/>
    <s v="Marketplace"/>
    <s v="New"/>
    <s v="Cycling"/>
    <s v="Compact Repair Kit"/>
    <n v="1"/>
    <n v="40.159999999999997"/>
    <n v="0"/>
    <n v="16.77"/>
    <n v="40.159999999999997"/>
    <n v="16.77"/>
    <n v="23.389999999999997"/>
    <n v="0.58242031872509958"/>
  </r>
  <r>
    <n v="3229"/>
    <d v="2026-04-03T00:00:00"/>
    <n v="2026"/>
    <s v="Apr"/>
    <s v="Q2"/>
    <x v="3"/>
    <x v="13"/>
    <s v="Retail Partners"/>
    <s v="Returning"/>
    <s v="Travel"/>
    <s v="Insulated Bottle"/>
    <n v="3"/>
    <n v="36.17"/>
    <n v="0.1"/>
    <n v="13.65"/>
    <n v="97.659000000000006"/>
    <n v="40.950000000000003"/>
    <n v="56.709000000000003"/>
    <n v="0.58068380794396834"/>
  </r>
  <r>
    <n v="3261"/>
    <d v="2026-04-03T00:00:00"/>
    <n v="2026"/>
    <s v="Apr"/>
    <s v="Q2"/>
    <x v="2"/>
    <x v="10"/>
    <s v="Online Store"/>
    <s v="New"/>
    <s v="Travel"/>
    <s v="Carry-On Duffel"/>
    <n v="4"/>
    <n v="130.55000000000001"/>
    <n v="0"/>
    <n v="67.66"/>
    <n v="522.20000000000005"/>
    <n v="270.64"/>
    <n v="251.56000000000006"/>
    <n v="0.48173113749521262"/>
  </r>
  <r>
    <n v="3621"/>
    <d v="2026-04-03T00:00:00"/>
    <n v="2026"/>
    <s v="Apr"/>
    <s v="Q2"/>
    <x v="3"/>
    <x v="8"/>
    <s v="Online Store"/>
    <s v="New"/>
    <s v="Cycling"/>
    <s v="Cycling Pack 12L"/>
    <n v="2"/>
    <n v="102.63"/>
    <n v="0"/>
    <n v="50.19"/>
    <n v="205.26"/>
    <n v="100.38"/>
    <n v="104.88"/>
    <n v="0.51096170710318622"/>
  </r>
  <r>
    <n v="4681"/>
    <d v="2026-04-03T00:00:00"/>
    <n v="2026"/>
    <s v="Apr"/>
    <s v="Q2"/>
    <x v="3"/>
    <x v="13"/>
    <s v="Marketplace"/>
    <s v="Returning"/>
    <s v="Cycling"/>
    <s v="Commuter Helmet"/>
    <n v="6"/>
    <n v="81.239999999999995"/>
    <n v="0"/>
    <n v="43.28"/>
    <n v="487.43999999999994"/>
    <n v="259.68"/>
    <n v="227.75999999999993"/>
    <n v="0.46725750861644505"/>
  </r>
  <r>
    <n v="4954"/>
    <d v="2026-04-03T00:00:00"/>
    <n v="2026"/>
    <s v="Apr"/>
    <s v="Q2"/>
    <x v="3"/>
    <x v="8"/>
    <s v="Online Store"/>
    <s v="New"/>
    <s v="Hiking"/>
    <s v="Trekking Poles"/>
    <n v="3"/>
    <n v="72.11"/>
    <n v="0.05"/>
    <n v="31.63"/>
    <n v="205.51349999999996"/>
    <n v="94.89"/>
    <n v="110.62349999999996"/>
    <n v="0.5382785072513484"/>
  </r>
  <r>
    <n v="1153"/>
    <d v="2026-04-04T00:00:00"/>
    <n v="2026"/>
    <s v="Apr"/>
    <s v="Q2"/>
    <x v="2"/>
    <x v="16"/>
    <s v="Retail Partners"/>
    <s v="New"/>
    <s v="Hiking"/>
    <s v="Hiking Daypack 20L"/>
    <n v="4"/>
    <n v="90.15"/>
    <n v="0"/>
    <n v="44.9"/>
    <n v="360.6"/>
    <n v="179.6"/>
    <n v="181.00000000000003"/>
    <n v="0.50194120909595119"/>
  </r>
  <r>
    <n v="1383"/>
    <d v="2026-04-04T00:00:00"/>
    <n v="2026"/>
    <s v="Apr"/>
    <s v="Q2"/>
    <x v="3"/>
    <x v="4"/>
    <s v="Retail Partners"/>
    <s v="Returning"/>
    <s v="Cycling"/>
    <s v="Trail Bike Light"/>
    <n v="1"/>
    <n v="50.7"/>
    <n v="0.05"/>
    <n v="21.85"/>
    <n v="48.164999999999999"/>
    <n v="21.85"/>
    <n v="26.314999999999998"/>
    <n v="0.54635108481262329"/>
  </r>
  <r>
    <n v="2583"/>
    <d v="2026-04-04T00:00:00"/>
    <n v="2026"/>
    <s v="Apr"/>
    <s v="Q2"/>
    <x v="0"/>
    <x v="0"/>
    <s v="Online Store"/>
    <s v="Returning"/>
    <s v="Fitness"/>
    <s v="Resistance Band Set"/>
    <n v="1"/>
    <n v="41.13"/>
    <n v="0"/>
    <n v="15.04"/>
    <n v="41.13"/>
    <n v="15.04"/>
    <n v="26.090000000000003"/>
    <n v="0.63433017262338931"/>
  </r>
  <r>
    <n v="4074"/>
    <d v="2026-04-04T00:00:00"/>
    <n v="2026"/>
    <s v="Apr"/>
    <s v="Q2"/>
    <x v="1"/>
    <x v="1"/>
    <s v="Retail Partners"/>
    <s v="Returning"/>
    <s v="Camping"/>
    <s v="Compact Sleeping Bag"/>
    <n v="1"/>
    <n v="121.66"/>
    <n v="0"/>
    <n v="61.37"/>
    <n v="121.66"/>
    <n v="61.37"/>
    <n v="60.29"/>
    <n v="0.49556140062469178"/>
  </r>
  <r>
    <n v="4301"/>
    <d v="2026-04-04T00:00:00"/>
    <n v="2026"/>
    <s v="Apr"/>
    <s v="Q2"/>
    <x v="2"/>
    <x v="16"/>
    <s v="Retail Partners"/>
    <s v="New"/>
    <s v="Fitness"/>
    <s v="Weighted Vest"/>
    <n v="1"/>
    <n v="122.77"/>
    <n v="0.1"/>
    <n v="70.59"/>
    <n v="110.49299999999999"/>
    <n v="70.59"/>
    <n v="39.902999999999992"/>
    <n v="0.36113599956558329"/>
  </r>
  <r>
    <n v="4692"/>
    <d v="2026-04-04T00:00:00"/>
    <n v="2026"/>
    <s v="Apr"/>
    <s v="Q2"/>
    <x v="3"/>
    <x v="13"/>
    <s v="Online Store"/>
    <s v="Returning"/>
    <s v="Cycling"/>
    <s v="Trail Bike Light"/>
    <n v="1"/>
    <n v="49.96"/>
    <n v="0"/>
    <n v="22.13"/>
    <n v="49.96"/>
    <n v="22.13"/>
    <n v="27.830000000000002"/>
    <n v="0.55704563650920735"/>
  </r>
  <r>
    <n v="1951"/>
    <d v="2026-04-05T00:00:00"/>
    <n v="2026"/>
    <s v="Apr"/>
    <s v="Q2"/>
    <x v="3"/>
    <x v="8"/>
    <s v="Marketplace"/>
    <s v="Returning"/>
    <s v="Hiking"/>
    <s v="Summit Backpack 45L"/>
    <n v="2"/>
    <n v="155.13"/>
    <n v="0.15"/>
    <n v="80.959999999999994"/>
    <n v="263.721"/>
    <n v="161.91999999999999"/>
    <n v="101.80100000000002"/>
    <n v="0.38601779911345707"/>
  </r>
  <r>
    <n v="2111"/>
    <d v="2026-04-05T00:00:00"/>
    <n v="2026"/>
    <s v="Apr"/>
    <s v="Q2"/>
    <x v="3"/>
    <x v="13"/>
    <s v="Online Store"/>
    <s v="New"/>
    <s v="Hiking"/>
    <s v="Trekking Poles"/>
    <n v="3"/>
    <n v="69.83"/>
    <n v="0.05"/>
    <n v="31.53"/>
    <n v="199.0155"/>
    <n v="94.59"/>
    <n v="104.4255"/>
    <n v="0.52471038687941396"/>
  </r>
  <r>
    <n v="2933"/>
    <d v="2026-04-05T00:00:00"/>
    <n v="2026"/>
    <s v="Apr"/>
    <s v="Q2"/>
    <x v="1"/>
    <x v="6"/>
    <s v="Retail Partners"/>
    <s v="Returning"/>
    <s v="Travel"/>
    <s v="Insulated Bottle"/>
    <n v="1"/>
    <n v="35.4"/>
    <n v="0"/>
    <n v="13.37"/>
    <n v="35.4"/>
    <n v="13.37"/>
    <n v="22.03"/>
    <n v="0.62231638418079105"/>
  </r>
  <r>
    <n v="3263"/>
    <d v="2026-04-05T00:00:00"/>
    <n v="2026"/>
    <s v="Apr"/>
    <s v="Q2"/>
    <x v="3"/>
    <x v="7"/>
    <s v="Online Store"/>
    <s v="New"/>
    <s v="Fitness"/>
    <s v="Training Mat"/>
    <n v="1"/>
    <n v="51.75"/>
    <n v="0.1"/>
    <n v="22.1"/>
    <n v="46.575000000000003"/>
    <n v="22.1"/>
    <n v="24.475000000000001"/>
    <n v="0.52549651100375738"/>
  </r>
  <r>
    <n v="4764"/>
    <d v="2026-04-05T00:00:00"/>
    <n v="2026"/>
    <s v="Apr"/>
    <s v="Q2"/>
    <x v="3"/>
    <x v="13"/>
    <s v="Marketplace"/>
    <s v="New"/>
    <s v="Cycling"/>
    <s v="Compact Repair Kit"/>
    <n v="6"/>
    <n v="39.6"/>
    <n v="0.15"/>
    <n v="17.010000000000002"/>
    <n v="201.96"/>
    <n v="102.06"/>
    <n v="99.9"/>
    <n v="0.49465240641711233"/>
  </r>
  <r>
    <n v="28"/>
    <d v="2026-04-06T00:00:00"/>
    <n v="2026"/>
    <s v="Apr"/>
    <s v="Q2"/>
    <x v="1"/>
    <x v="6"/>
    <s v="Retail Partners"/>
    <s v="New"/>
    <s v="Fitness"/>
    <s v="Weighted Vest"/>
    <n v="2"/>
    <n v="125.94"/>
    <n v="0.05"/>
    <n v="70.94"/>
    <n v="239.28599999999997"/>
    <n v="141.88"/>
    <n v="97.405999999999977"/>
    <n v="0.40706936469329585"/>
  </r>
  <r>
    <n v="581"/>
    <d v="2026-04-06T00:00:00"/>
    <n v="2026"/>
    <s v="Apr"/>
    <s v="Q2"/>
    <x v="1"/>
    <x v="1"/>
    <s v="Online Store"/>
    <s v="Returning"/>
    <s v="Camping"/>
    <s v="Compact Sleeping Bag"/>
    <n v="3"/>
    <n v="124.67"/>
    <n v="0"/>
    <n v="61.46"/>
    <n v="374.01"/>
    <n v="184.38"/>
    <n v="189.63"/>
    <n v="0.50701852891633914"/>
  </r>
  <r>
    <n v="643"/>
    <d v="2026-04-06T00:00:00"/>
    <n v="2026"/>
    <s v="Apr"/>
    <s v="Q2"/>
    <x v="3"/>
    <x v="8"/>
    <s v="Online Store"/>
    <s v="Returning"/>
    <s v="Hiking"/>
    <s v="Trekking Poles"/>
    <n v="2"/>
    <n v="72.260000000000005"/>
    <n v="0"/>
    <n v="33.21"/>
    <n v="144.52000000000001"/>
    <n v="66.42"/>
    <n v="78.100000000000009"/>
    <n v="0.54040963188486024"/>
  </r>
  <r>
    <n v="1907"/>
    <d v="2026-04-06T00:00:00"/>
    <n v="2026"/>
    <s v="Apr"/>
    <s v="Q2"/>
    <x v="1"/>
    <x v="12"/>
    <s v="Corporate"/>
    <s v="Business"/>
    <s v="Cycling"/>
    <s v="Trail Bike Light"/>
    <n v="10"/>
    <n v="50.64"/>
    <n v="0.2"/>
    <n v="22.99"/>
    <n v="405.12"/>
    <n v="229.89999999999998"/>
    <n v="175.22000000000003"/>
    <n v="0.43251382306477099"/>
  </r>
  <r>
    <n v="1950"/>
    <d v="2026-04-06T00:00:00"/>
    <n v="2026"/>
    <s v="Apr"/>
    <s v="Q2"/>
    <x v="0"/>
    <x v="9"/>
    <s v="Online Store"/>
    <s v="New"/>
    <s v="Hiking"/>
    <s v="Trekking Poles"/>
    <n v="1"/>
    <n v="73"/>
    <n v="0"/>
    <n v="32.4"/>
    <n v="73"/>
    <n v="32.4"/>
    <n v="40.6"/>
    <n v="0.55616438356164388"/>
  </r>
  <r>
    <n v="2443"/>
    <d v="2026-04-06T00:00:00"/>
    <n v="2026"/>
    <s v="Apr"/>
    <s v="Q2"/>
    <x v="0"/>
    <x v="15"/>
    <s v="Online Store"/>
    <s v="Returning"/>
    <s v="Travel"/>
    <s v="Insulated Bottle"/>
    <n v="1"/>
    <n v="35.700000000000003"/>
    <n v="0"/>
    <n v="13.8"/>
    <n v="35.700000000000003"/>
    <n v="13.8"/>
    <n v="21.900000000000002"/>
    <n v="0.61344537815126055"/>
  </r>
  <r>
    <n v="2480"/>
    <d v="2026-04-06T00:00:00"/>
    <n v="2026"/>
    <s v="Apr"/>
    <s v="Q2"/>
    <x v="2"/>
    <x v="16"/>
    <s v="Corporate"/>
    <s v="New"/>
    <s v="Hiking"/>
    <s v="Summit Backpack 45L"/>
    <n v="8"/>
    <n v="152.41999999999999"/>
    <n v="0.05"/>
    <n v="80.11"/>
    <n v="1158.3919999999998"/>
    <n v="640.88"/>
    <n v="517.51199999999983"/>
    <n v="0.44675032286134564"/>
  </r>
  <r>
    <n v="2515"/>
    <d v="2026-04-06T00:00:00"/>
    <n v="2026"/>
    <s v="Apr"/>
    <s v="Q2"/>
    <x v="3"/>
    <x v="8"/>
    <s v="Online Store"/>
    <s v="Returning"/>
    <s v="Cycling"/>
    <s v="Commuter Helmet"/>
    <n v="1"/>
    <n v="81.78"/>
    <n v="0"/>
    <n v="42.82"/>
    <n v="81.78"/>
    <n v="42.82"/>
    <n v="38.96"/>
    <n v="0.47640009782342874"/>
  </r>
  <r>
    <n v="2829"/>
    <d v="2026-04-06T00:00:00"/>
    <n v="2026"/>
    <s v="Apr"/>
    <s v="Q2"/>
    <x v="1"/>
    <x v="6"/>
    <s v="Online Store"/>
    <s v="Business"/>
    <s v="Cycling"/>
    <s v="Cycling Pack 12L"/>
    <n v="6"/>
    <n v="102.59"/>
    <n v="0.1"/>
    <n v="49.6"/>
    <n v="553.98599999999999"/>
    <n v="297.60000000000002"/>
    <n v="256.38599999999997"/>
    <n v="0.46280230908362302"/>
  </r>
  <r>
    <n v="4086"/>
    <d v="2026-04-06T00:00:00"/>
    <n v="2026"/>
    <s v="Apr"/>
    <s v="Q2"/>
    <x v="3"/>
    <x v="8"/>
    <s v="Retail Partners"/>
    <s v="Returning"/>
    <s v="Hiking"/>
    <s v="Summit Backpack 45L"/>
    <n v="2"/>
    <n v="152.44"/>
    <n v="0.15"/>
    <n v="76.680000000000007"/>
    <n v="259.14799999999997"/>
    <n v="153.36000000000001"/>
    <n v="105.78799999999995"/>
    <n v="0.4082146109559015"/>
  </r>
  <r>
    <n v="4512"/>
    <d v="2026-04-06T00:00:00"/>
    <n v="2026"/>
    <s v="Apr"/>
    <s v="Q2"/>
    <x v="1"/>
    <x v="1"/>
    <s v="Online Store"/>
    <s v="New"/>
    <s v="Travel"/>
    <s v="Carry-On Duffel"/>
    <n v="6"/>
    <n v="136.29"/>
    <n v="0"/>
    <n v="68.209999999999994"/>
    <n v="817.74"/>
    <n v="409.26"/>
    <n v="408.48"/>
    <n v="0.49952307579426225"/>
  </r>
  <r>
    <n v="4837"/>
    <d v="2026-04-06T00:00:00"/>
    <n v="2026"/>
    <s v="Apr"/>
    <s v="Q2"/>
    <x v="0"/>
    <x v="9"/>
    <s v="Corporate"/>
    <s v="Business"/>
    <s v="Hiking"/>
    <s v="Summit Backpack 45L"/>
    <n v="4"/>
    <n v="157.51"/>
    <n v="0.2"/>
    <n v="79.209999999999994"/>
    <n v="504.03199999999998"/>
    <n v="316.83999999999997"/>
    <n v="187.19200000000001"/>
    <n v="0.37138911815122855"/>
  </r>
  <r>
    <n v="1580"/>
    <d v="2026-04-07T00:00:00"/>
    <n v="2026"/>
    <s v="Apr"/>
    <s v="Q2"/>
    <x v="2"/>
    <x v="3"/>
    <s v="Online Store"/>
    <s v="New"/>
    <s v="Camping"/>
    <s v="Compact Sleeping Bag"/>
    <n v="2"/>
    <n v="120.5"/>
    <n v="0"/>
    <n v="61.42"/>
    <n v="241"/>
    <n v="122.84"/>
    <n v="118.16"/>
    <n v="0.49029045643153524"/>
  </r>
  <r>
    <n v="1962"/>
    <d v="2026-04-07T00:00:00"/>
    <n v="2026"/>
    <s v="Apr"/>
    <s v="Q2"/>
    <x v="0"/>
    <x v="0"/>
    <s v="Online Store"/>
    <s v="Returning"/>
    <s v="Hiking"/>
    <s v="Summit Backpack 45L"/>
    <n v="3"/>
    <n v="152.62"/>
    <n v="0.05"/>
    <n v="77.75"/>
    <n v="434.96699999999998"/>
    <n v="233.25"/>
    <n v="201.71699999999998"/>
    <n v="0.46375242259757637"/>
  </r>
  <r>
    <n v="2381"/>
    <d v="2026-04-07T00:00:00"/>
    <n v="2026"/>
    <s v="Apr"/>
    <s v="Q2"/>
    <x v="1"/>
    <x v="11"/>
    <s v="Online Store"/>
    <s v="Returning"/>
    <s v="Travel"/>
    <s v="Carry-On Duffel"/>
    <n v="2"/>
    <n v="134.16"/>
    <n v="0.05"/>
    <n v="67.08"/>
    <n v="254.90399999999997"/>
    <n v="134.16"/>
    <n v="120.74399999999997"/>
    <n v="0.47368421052631576"/>
  </r>
  <r>
    <n v="2655"/>
    <d v="2026-04-07T00:00:00"/>
    <n v="2026"/>
    <s v="Apr"/>
    <s v="Q2"/>
    <x v="3"/>
    <x v="13"/>
    <s v="Retail Partners"/>
    <s v="Business"/>
    <s v="Cycling"/>
    <s v="Cycling Pack 12L"/>
    <n v="1"/>
    <n v="101.13"/>
    <n v="0"/>
    <n v="50.8"/>
    <n v="101.13"/>
    <n v="50.8"/>
    <n v="50.33"/>
    <n v="0.49767625828141998"/>
  </r>
  <r>
    <n v="2944"/>
    <d v="2026-04-07T00:00:00"/>
    <n v="2026"/>
    <s v="Apr"/>
    <s v="Q2"/>
    <x v="1"/>
    <x v="14"/>
    <s v="Retail Partners"/>
    <s v="New"/>
    <s v="Fitness"/>
    <s v="Training Mat"/>
    <n v="1"/>
    <n v="51.36"/>
    <n v="0"/>
    <n v="22.21"/>
    <n v="51.36"/>
    <n v="22.21"/>
    <n v="29.15"/>
    <n v="0.56756230529595009"/>
  </r>
  <r>
    <n v="4756"/>
    <d v="2026-04-07T00:00:00"/>
    <n v="2026"/>
    <s v="Apr"/>
    <s v="Q2"/>
    <x v="2"/>
    <x v="16"/>
    <s v="Online Store"/>
    <s v="Business"/>
    <s v="Hiking"/>
    <s v="Summit Backpack 45L"/>
    <n v="5"/>
    <n v="151.88"/>
    <n v="0"/>
    <n v="80.56"/>
    <n v="759.4"/>
    <n v="402.8"/>
    <n v="356.59999999999997"/>
    <n v="0.46958124835396364"/>
  </r>
  <r>
    <n v="52"/>
    <d v="2026-04-08T00:00:00"/>
    <n v="2026"/>
    <s v="Apr"/>
    <s v="Q2"/>
    <x v="1"/>
    <x v="12"/>
    <s v="Online Store"/>
    <s v="New"/>
    <s v="Travel"/>
    <s v="Carry-On Duffel"/>
    <n v="2"/>
    <n v="133.59"/>
    <n v="0"/>
    <n v="66.83"/>
    <n v="267.18"/>
    <n v="133.66"/>
    <n v="133.52000000000001"/>
    <n v="0.49973800434164234"/>
  </r>
  <r>
    <n v="556"/>
    <d v="2026-04-08T00:00:00"/>
    <n v="2026"/>
    <s v="Apr"/>
    <s v="Q2"/>
    <x v="3"/>
    <x v="8"/>
    <s v="Online Store"/>
    <s v="New"/>
    <s v="Camping"/>
    <s v="Compact Sleeping Bag"/>
    <n v="2"/>
    <n v="124.39"/>
    <n v="0"/>
    <n v="61.27"/>
    <n v="248.78"/>
    <n v="122.54"/>
    <n v="126.24"/>
    <n v="0.50743628909076288"/>
  </r>
  <r>
    <n v="1233"/>
    <d v="2026-04-08T00:00:00"/>
    <n v="2026"/>
    <s v="Apr"/>
    <s v="Q2"/>
    <x v="0"/>
    <x v="15"/>
    <s v="Online Store"/>
    <s v="New"/>
    <s v="Cycling"/>
    <s v="Trail Bike Light"/>
    <n v="5"/>
    <n v="50.22"/>
    <n v="0.1"/>
    <n v="22.31"/>
    <n v="225.99"/>
    <n v="111.55"/>
    <n v="114.44000000000001"/>
    <n v="0.50639408823399268"/>
  </r>
  <r>
    <n v="1492"/>
    <d v="2026-04-08T00:00:00"/>
    <n v="2026"/>
    <s v="Apr"/>
    <s v="Q2"/>
    <x v="1"/>
    <x v="14"/>
    <s v="Online Store"/>
    <s v="Returning"/>
    <s v="Cycling"/>
    <s v="Compact Repair Kit"/>
    <n v="2"/>
    <n v="41.08"/>
    <n v="0"/>
    <n v="16.79"/>
    <n v="82.16"/>
    <n v="33.58"/>
    <n v="48.58"/>
    <n v="0.59128529698149956"/>
  </r>
  <r>
    <n v="1619"/>
    <d v="2026-04-08T00:00:00"/>
    <n v="2026"/>
    <s v="Apr"/>
    <s v="Q2"/>
    <x v="3"/>
    <x v="8"/>
    <s v="Retail Partners"/>
    <s v="New"/>
    <s v="Travel"/>
    <s v="Packing Cube Set"/>
    <n v="5"/>
    <n v="46.11"/>
    <n v="0"/>
    <n v="18.88"/>
    <n v="230.55"/>
    <n v="94.399999999999991"/>
    <n v="136.15000000000003"/>
    <n v="0.5905443504662764"/>
  </r>
  <r>
    <n v="1631"/>
    <d v="2026-04-08T00:00:00"/>
    <n v="2026"/>
    <s v="Apr"/>
    <s v="Q2"/>
    <x v="3"/>
    <x v="8"/>
    <s v="Online Store"/>
    <s v="Returning"/>
    <s v="Travel"/>
    <s v="Packing Cube Set"/>
    <n v="1"/>
    <n v="45.54"/>
    <n v="0"/>
    <n v="18.36"/>
    <n v="45.54"/>
    <n v="18.36"/>
    <n v="27.18"/>
    <n v="0.59683794466403162"/>
  </r>
  <r>
    <n v="1844"/>
    <d v="2026-04-08T00:00:00"/>
    <n v="2026"/>
    <s v="Apr"/>
    <s v="Q2"/>
    <x v="1"/>
    <x v="14"/>
    <s v="Retail Partners"/>
    <s v="New"/>
    <s v="Fitness"/>
    <s v="Recovery Roller"/>
    <n v="2"/>
    <n v="37.1"/>
    <n v="0.1"/>
    <n v="14.17"/>
    <n v="66.78"/>
    <n v="28.34"/>
    <n v="38.44"/>
    <n v="0.57562144354597178"/>
  </r>
  <r>
    <n v="4246"/>
    <d v="2026-04-08T00:00:00"/>
    <n v="2026"/>
    <s v="Apr"/>
    <s v="Q2"/>
    <x v="3"/>
    <x v="8"/>
    <s v="Corporate"/>
    <s v="Business"/>
    <s v="Hiking"/>
    <s v="Summit Backpack 45L"/>
    <n v="5"/>
    <n v="156.57"/>
    <n v="0.15"/>
    <n v="80.849999999999994"/>
    <n v="665.4224999999999"/>
    <n v="404.25"/>
    <n v="261.1724999999999"/>
    <n v="0.39249123677062309"/>
  </r>
  <r>
    <n v="5139"/>
    <d v="2026-04-08T00:00:00"/>
    <n v="2026"/>
    <s v="Apr"/>
    <s v="Q2"/>
    <x v="0"/>
    <x v="15"/>
    <s v="Online Store"/>
    <s v="Returning"/>
    <s v="Fitness"/>
    <s v="Training Mat"/>
    <n v="2"/>
    <n v="51.4"/>
    <n v="0"/>
    <n v="21.99"/>
    <n v="102.8"/>
    <n v="43.98"/>
    <n v="58.82"/>
    <n v="0.57217898832684821"/>
  </r>
  <r>
    <n v="186"/>
    <d v="2026-04-09T00:00:00"/>
    <n v="2026"/>
    <s v="Apr"/>
    <s v="Q2"/>
    <x v="0"/>
    <x v="0"/>
    <s v="Online Store"/>
    <s v="New"/>
    <s v="Travel"/>
    <s v="Packing Cube Set"/>
    <n v="2"/>
    <n v="46.42"/>
    <n v="0.1"/>
    <n v="18.73"/>
    <n v="83.556000000000012"/>
    <n v="37.46"/>
    <n v="46.096000000000011"/>
    <n v="0.55167791660682663"/>
  </r>
  <r>
    <n v="1742"/>
    <d v="2026-04-09T00:00:00"/>
    <n v="2026"/>
    <s v="Apr"/>
    <s v="Q2"/>
    <x v="3"/>
    <x v="4"/>
    <s v="Marketplace"/>
    <s v="Returning"/>
    <s v="Camping"/>
    <s v="Compact Sleeping Bag"/>
    <n v="2"/>
    <n v="120.75"/>
    <n v="0.05"/>
    <n v="60.31"/>
    <n v="229.42499999999998"/>
    <n v="120.62"/>
    <n v="108.80499999999998"/>
    <n v="0.47425084450256066"/>
  </r>
  <r>
    <n v="3189"/>
    <d v="2026-04-09T00:00:00"/>
    <n v="2026"/>
    <s v="Apr"/>
    <s v="Q2"/>
    <x v="1"/>
    <x v="11"/>
    <s v="Corporate"/>
    <s v="Business"/>
    <s v="Hiking"/>
    <s v="Summit Backpack 45L"/>
    <n v="6"/>
    <n v="157.38999999999999"/>
    <n v="0.05"/>
    <n v="79.239999999999995"/>
    <n v="897.12299999999993"/>
    <n v="475.43999999999994"/>
    <n v="421.68299999999999"/>
    <n v="0.47003922539049831"/>
  </r>
  <r>
    <n v="3747"/>
    <d v="2026-04-09T00:00:00"/>
    <n v="2026"/>
    <s v="Apr"/>
    <s v="Q2"/>
    <x v="3"/>
    <x v="7"/>
    <s v="Retail Partners"/>
    <s v="Returning"/>
    <s v="Camping"/>
    <s v="Compact Sleeping Bag"/>
    <n v="2"/>
    <n v="122.36"/>
    <n v="0.05"/>
    <n v="59.06"/>
    <n v="232.48399999999998"/>
    <n v="118.12"/>
    <n v="114.36399999999998"/>
    <n v="0.49192202474148755"/>
  </r>
  <r>
    <n v="3782"/>
    <d v="2026-04-09T00:00:00"/>
    <n v="2026"/>
    <s v="Apr"/>
    <s v="Q2"/>
    <x v="0"/>
    <x v="0"/>
    <s v="Retail Partners"/>
    <s v="Returning"/>
    <s v="Fitness"/>
    <s v="Resistance Band Set"/>
    <n v="2"/>
    <n v="39.68"/>
    <n v="0.05"/>
    <n v="14.98"/>
    <n v="75.391999999999996"/>
    <n v="29.96"/>
    <n v="45.431999999999995"/>
    <n v="0.60261035653650252"/>
  </r>
  <r>
    <n v="4344"/>
    <d v="2026-04-09T00:00:00"/>
    <n v="2026"/>
    <s v="Apr"/>
    <s v="Q2"/>
    <x v="2"/>
    <x v="5"/>
    <s v="Retail Partners"/>
    <s v="Business"/>
    <s v="Camping"/>
    <s v="Compact Sleeping Bag"/>
    <n v="3"/>
    <n v="121.56"/>
    <n v="0.15"/>
    <n v="61.31"/>
    <n v="309.97800000000001"/>
    <n v="183.93"/>
    <n v="126.048"/>
    <n v="0.40663530960261696"/>
  </r>
  <r>
    <n v="4901"/>
    <d v="2026-04-09T00:00:00"/>
    <n v="2026"/>
    <s v="Apr"/>
    <s v="Q2"/>
    <x v="0"/>
    <x v="0"/>
    <s v="Marketplace"/>
    <s v="New"/>
    <s v="Cycling"/>
    <s v="Commuter Helmet"/>
    <n v="1"/>
    <n v="80.19"/>
    <n v="0.1"/>
    <n v="42.15"/>
    <n v="72.171000000000006"/>
    <n v="42.15"/>
    <n v="30.021000000000008"/>
    <n v="0.4159704036247247"/>
  </r>
  <r>
    <n v="4969"/>
    <d v="2026-04-09T00:00:00"/>
    <n v="2026"/>
    <s v="Apr"/>
    <s v="Q2"/>
    <x v="3"/>
    <x v="7"/>
    <s v="Marketplace"/>
    <s v="Business"/>
    <s v="Cycling"/>
    <s v="Commuter Helmet"/>
    <n v="2"/>
    <n v="81.14"/>
    <n v="0"/>
    <n v="43.43"/>
    <n v="162.28"/>
    <n v="86.86"/>
    <n v="75.42"/>
    <n v="0.46475228000985952"/>
  </r>
  <r>
    <n v="673"/>
    <d v="2026-04-10T00:00:00"/>
    <n v="2026"/>
    <s v="Apr"/>
    <s v="Q2"/>
    <x v="3"/>
    <x v="8"/>
    <s v="Retail Partners"/>
    <s v="New"/>
    <s v="Camping"/>
    <s v="Trail Tent 2P"/>
    <n v="2"/>
    <n v="191.11"/>
    <n v="0"/>
    <n v="103.58"/>
    <n v="382.22"/>
    <n v="207.16"/>
    <n v="175.06000000000003"/>
    <n v="0.45800847679346979"/>
  </r>
  <r>
    <n v="888"/>
    <d v="2026-04-10T00:00:00"/>
    <n v="2026"/>
    <s v="Apr"/>
    <s v="Q2"/>
    <x v="3"/>
    <x v="7"/>
    <s v="Retail Partners"/>
    <s v="New"/>
    <s v="Cycling"/>
    <s v="Compact Repair Kit"/>
    <n v="2"/>
    <n v="40.58"/>
    <n v="0.05"/>
    <n v="17.149999999999999"/>
    <n v="77.10199999999999"/>
    <n v="34.299999999999997"/>
    <n v="42.801999999999992"/>
    <n v="0.55513475655625011"/>
  </r>
  <r>
    <n v="1541"/>
    <d v="2026-04-10T00:00:00"/>
    <n v="2026"/>
    <s v="Apr"/>
    <s v="Q2"/>
    <x v="0"/>
    <x v="15"/>
    <s v="Marketplace"/>
    <s v="Returning"/>
    <s v="Camping"/>
    <s v="Portable Camp Stove"/>
    <n v="1"/>
    <n v="83.44"/>
    <n v="0"/>
    <n v="40.299999999999997"/>
    <n v="83.44"/>
    <n v="40.299999999999997"/>
    <n v="43.14"/>
    <n v="0.51701821668264625"/>
  </r>
  <r>
    <n v="1881"/>
    <d v="2026-04-10T00:00:00"/>
    <n v="2026"/>
    <s v="Apr"/>
    <s v="Q2"/>
    <x v="3"/>
    <x v="7"/>
    <s v="Marketplace"/>
    <s v="New"/>
    <s v="Fitness"/>
    <s v="Training Mat"/>
    <n v="1"/>
    <n v="49.61"/>
    <n v="0"/>
    <n v="21.92"/>
    <n v="49.61"/>
    <n v="21.92"/>
    <n v="27.689999999999998"/>
    <n v="0.55815359806490628"/>
  </r>
  <r>
    <n v="2007"/>
    <d v="2026-04-10T00:00:00"/>
    <n v="2026"/>
    <s v="Apr"/>
    <s v="Q2"/>
    <x v="3"/>
    <x v="8"/>
    <s v="Online Store"/>
    <s v="Returning"/>
    <s v="Fitness"/>
    <s v="Weighted Vest"/>
    <n v="2"/>
    <n v="123.31"/>
    <n v="0"/>
    <n v="69.239999999999995"/>
    <n v="246.62"/>
    <n v="138.47999999999999"/>
    <n v="108.14000000000001"/>
    <n v="0.43848836266320662"/>
  </r>
  <r>
    <n v="2312"/>
    <d v="2026-04-10T00:00:00"/>
    <n v="2026"/>
    <s v="Apr"/>
    <s v="Q2"/>
    <x v="0"/>
    <x v="15"/>
    <s v="Retail Partners"/>
    <s v="New"/>
    <s v="Hiking"/>
    <s v="Hiking Daypack 20L"/>
    <n v="1"/>
    <n v="93.35"/>
    <n v="0.1"/>
    <n v="45.54"/>
    <n v="84.015000000000001"/>
    <n v="45.54"/>
    <n v="38.475000000000001"/>
    <n v="0.45795393679700053"/>
  </r>
  <r>
    <n v="4493"/>
    <d v="2026-04-10T00:00:00"/>
    <n v="2026"/>
    <s v="Apr"/>
    <s v="Q2"/>
    <x v="0"/>
    <x v="0"/>
    <s v="Corporate"/>
    <s v="Business"/>
    <s v="Hiking"/>
    <s v="Hiking Daypack 20L"/>
    <n v="5"/>
    <n v="92.63"/>
    <n v="0.15"/>
    <n v="46.33"/>
    <n v="393.67749999999995"/>
    <n v="231.64999999999998"/>
    <n v="162.02749999999997"/>
    <n v="0.41157419461361139"/>
  </r>
  <r>
    <n v="2072"/>
    <d v="2026-04-11T00:00:00"/>
    <n v="2026"/>
    <s v="Apr"/>
    <s v="Q2"/>
    <x v="0"/>
    <x v="9"/>
    <s v="Online Store"/>
    <s v="New"/>
    <s v="Camping"/>
    <s v="Compact Sleeping Bag"/>
    <n v="4"/>
    <n v="124.87"/>
    <n v="0.1"/>
    <n v="62.03"/>
    <n v="449.53200000000004"/>
    <n v="248.12"/>
    <n v="201.41200000000003"/>
    <n v="0.44804819234225823"/>
  </r>
  <r>
    <n v="2142"/>
    <d v="2026-04-11T00:00:00"/>
    <n v="2026"/>
    <s v="Apr"/>
    <s v="Q2"/>
    <x v="3"/>
    <x v="4"/>
    <s v="Marketplace"/>
    <s v="New"/>
    <s v="Camping"/>
    <s v="Alpine Tent 4P"/>
    <n v="1"/>
    <n v="339.64"/>
    <n v="0.1"/>
    <n v="195.81"/>
    <n v="305.67599999999999"/>
    <n v="195.81"/>
    <n v="109.86599999999999"/>
    <n v="0.35941977780394924"/>
  </r>
  <r>
    <n v="2911"/>
    <d v="2026-04-11T00:00:00"/>
    <n v="2026"/>
    <s v="Apr"/>
    <s v="Q2"/>
    <x v="2"/>
    <x v="2"/>
    <s v="Retail Partners"/>
    <s v="New"/>
    <s v="Cycling"/>
    <s v="Trail Bike Light"/>
    <n v="1"/>
    <n v="50.86"/>
    <n v="0.05"/>
    <n v="22.1"/>
    <n v="48.317"/>
    <n v="22.1"/>
    <n v="26.216999999999999"/>
    <n v="0.54260405240391574"/>
  </r>
  <r>
    <n v="4276"/>
    <d v="2026-04-11T00:00:00"/>
    <n v="2026"/>
    <s v="Apr"/>
    <s v="Q2"/>
    <x v="3"/>
    <x v="8"/>
    <s v="Online Store"/>
    <s v="New"/>
    <s v="Travel"/>
    <s v="Travel Backpack 35L"/>
    <n v="2"/>
    <n v="167.01"/>
    <n v="0"/>
    <n v="89.8"/>
    <n v="334.02"/>
    <n v="179.6"/>
    <n v="154.41999999999999"/>
    <n v="0.46230764624872761"/>
  </r>
  <r>
    <n v="5077"/>
    <d v="2026-04-11T00:00:00"/>
    <n v="2026"/>
    <s v="Apr"/>
    <s v="Q2"/>
    <x v="3"/>
    <x v="8"/>
    <s v="Marketplace"/>
    <s v="Returning"/>
    <s v="Hiking"/>
    <s v="Hiking Daypack 20L"/>
    <n v="2"/>
    <n v="92.63"/>
    <n v="0.15"/>
    <n v="44.96"/>
    <n v="157.47099999999998"/>
    <n v="89.92"/>
    <n v="67.550999999999974"/>
    <n v="0.42897422382533917"/>
  </r>
  <r>
    <n v="1259"/>
    <d v="2026-04-12T00:00:00"/>
    <n v="2026"/>
    <s v="Apr"/>
    <s v="Q2"/>
    <x v="1"/>
    <x v="12"/>
    <s v="Marketplace"/>
    <s v="New"/>
    <s v="Hiking"/>
    <s v="Summit Backpack 45L"/>
    <n v="2"/>
    <n v="151.01"/>
    <n v="0"/>
    <n v="80.209999999999994"/>
    <n v="302.02"/>
    <n v="160.41999999999999"/>
    <n v="141.6"/>
    <n v="0.4688431229719886"/>
  </r>
  <r>
    <n v="1720"/>
    <d v="2026-04-12T00:00:00"/>
    <n v="2026"/>
    <s v="Apr"/>
    <s v="Q2"/>
    <x v="0"/>
    <x v="15"/>
    <s v="Online Store"/>
    <s v="New"/>
    <s v="Hiking"/>
    <s v="Hiking Daypack 20L"/>
    <n v="2"/>
    <n v="92.07"/>
    <n v="0"/>
    <n v="44.1"/>
    <n v="184.14"/>
    <n v="88.2"/>
    <n v="95.939999999999984"/>
    <n v="0.52101661779081132"/>
  </r>
  <r>
    <n v="1975"/>
    <d v="2026-04-12T00:00:00"/>
    <n v="2026"/>
    <s v="Apr"/>
    <s v="Q2"/>
    <x v="0"/>
    <x v="15"/>
    <s v="Online Store"/>
    <s v="Returning"/>
    <s v="Fitness"/>
    <s v="Recovery Roller"/>
    <n v="1"/>
    <n v="36.840000000000003"/>
    <n v="0.1"/>
    <n v="13.86"/>
    <n v="33.156000000000006"/>
    <n v="13.86"/>
    <n v="19.296000000000006"/>
    <n v="0.58197611292073836"/>
  </r>
  <r>
    <n v="2848"/>
    <d v="2026-04-12T00:00:00"/>
    <n v="2026"/>
    <s v="Apr"/>
    <s v="Q2"/>
    <x v="1"/>
    <x v="6"/>
    <s v="Online Store"/>
    <s v="New"/>
    <s v="Hiking"/>
    <s v="Trekking Poles"/>
    <n v="1"/>
    <n v="71.64"/>
    <n v="0.05"/>
    <n v="32.729999999999997"/>
    <n v="68.057999999999993"/>
    <n v="32.729999999999997"/>
    <n v="35.327999999999996"/>
    <n v="0.51908666137706072"/>
  </r>
  <r>
    <n v="2979"/>
    <d v="2026-04-12T00:00:00"/>
    <n v="2026"/>
    <s v="Apr"/>
    <s v="Q2"/>
    <x v="1"/>
    <x v="14"/>
    <s v="Online Store"/>
    <s v="New"/>
    <s v="Fitness"/>
    <s v="Weighted Vest"/>
    <n v="1"/>
    <n v="124.18"/>
    <n v="0"/>
    <n v="67.42"/>
    <n v="124.18"/>
    <n v="67.42"/>
    <n v="56.760000000000005"/>
    <n v="0.45707843453052022"/>
  </r>
  <r>
    <n v="2996"/>
    <d v="2026-04-12T00:00:00"/>
    <n v="2026"/>
    <s v="Apr"/>
    <s v="Q2"/>
    <x v="1"/>
    <x v="12"/>
    <s v="Retail Partners"/>
    <s v="New"/>
    <s v="Travel"/>
    <s v="Carry-On Duffel"/>
    <n v="1"/>
    <n v="134.94999999999999"/>
    <n v="0"/>
    <n v="67.849999999999994"/>
    <n v="134.94999999999999"/>
    <n v="67.849999999999994"/>
    <n v="67.099999999999994"/>
    <n v="0.49722119303445722"/>
  </r>
  <r>
    <n v="749"/>
    <d v="2026-04-13T00:00:00"/>
    <n v="2026"/>
    <s v="Apr"/>
    <s v="Q2"/>
    <x v="0"/>
    <x v="15"/>
    <s v="Online Store"/>
    <s v="New"/>
    <s v="Camping"/>
    <s v="Compact Sleeping Bag"/>
    <n v="2"/>
    <n v="124"/>
    <n v="0"/>
    <n v="60.14"/>
    <n v="248"/>
    <n v="120.28"/>
    <n v="127.72"/>
    <n v="0.51500000000000001"/>
  </r>
  <r>
    <n v="1928"/>
    <d v="2026-04-13T00:00:00"/>
    <n v="2026"/>
    <s v="Apr"/>
    <s v="Q2"/>
    <x v="3"/>
    <x v="13"/>
    <s v="Marketplace"/>
    <s v="Returning"/>
    <s v="Fitness"/>
    <s v="Training Mat"/>
    <n v="2"/>
    <n v="50.2"/>
    <n v="0.1"/>
    <n v="21.48"/>
    <n v="90.360000000000014"/>
    <n v="42.96"/>
    <n v="47.400000000000013"/>
    <n v="0.5245683930942896"/>
  </r>
  <r>
    <n v="2486"/>
    <d v="2026-04-13T00:00:00"/>
    <n v="2026"/>
    <s v="Apr"/>
    <s v="Q2"/>
    <x v="1"/>
    <x v="11"/>
    <s v="Online Store"/>
    <s v="Business"/>
    <s v="Hiking"/>
    <s v="Hiking Daypack 20L"/>
    <n v="1"/>
    <n v="93.65"/>
    <n v="0"/>
    <n v="44.15"/>
    <n v="93.65"/>
    <n v="44.15"/>
    <n v="49.500000000000007"/>
    <n v="0.5285638013881474"/>
  </r>
  <r>
    <n v="2688"/>
    <d v="2026-04-13T00:00:00"/>
    <n v="2026"/>
    <s v="Apr"/>
    <s v="Q2"/>
    <x v="2"/>
    <x v="16"/>
    <s v="Marketplace"/>
    <s v="New"/>
    <s v="Travel"/>
    <s v="Packing Cube Set"/>
    <n v="5"/>
    <n v="47.25"/>
    <n v="0.1"/>
    <n v="17.93"/>
    <n v="212.625"/>
    <n v="89.65"/>
    <n v="122.97499999999999"/>
    <n v="0.57836566725455607"/>
  </r>
  <r>
    <n v="2712"/>
    <d v="2026-04-13T00:00:00"/>
    <n v="2026"/>
    <s v="Apr"/>
    <s v="Q2"/>
    <x v="2"/>
    <x v="5"/>
    <s v="Online Store"/>
    <s v="Returning"/>
    <s v="Fitness"/>
    <s v="Recovery Roller"/>
    <n v="1"/>
    <n v="35.69"/>
    <n v="0.05"/>
    <n v="13.53"/>
    <n v="33.905499999999996"/>
    <n v="13.53"/>
    <n v="20.375499999999995"/>
    <n v="0.60094969842650892"/>
  </r>
  <r>
    <n v="3853"/>
    <d v="2026-04-13T00:00:00"/>
    <n v="2026"/>
    <s v="Apr"/>
    <s v="Q2"/>
    <x v="3"/>
    <x v="13"/>
    <s v="Online Store"/>
    <s v="Returning"/>
    <s v="Travel"/>
    <s v="Carry-On Duffel"/>
    <n v="3"/>
    <n v="136.12"/>
    <n v="0"/>
    <n v="66.58"/>
    <n v="408.36"/>
    <n v="199.74"/>
    <n v="208.62"/>
    <n v="0.51087275933000298"/>
  </r>
  <r>
    <n v="4043"/>
    <d v="2026-04-13T00:00:00"/>
    <n v="2026"/>
    <s v="Apr"/>
    <s v="Q2"/>
    <x v="3"/>
    <x v="7"/>
    <s v="Marketplace"/>
    <s v="New"/>
    <s v="Hiking"/>
    <s v="Summit Backpack 45L"/>
    <n v="1"/>
    <n v="155.88999999999999"/>
    <n v="0"/>
    <n v="77.260000000000005"/>
    <n v="155.88999999999999"/>
    <n v="77.260000000000005"/>
    <n v="78.629999999999981"/>
    <n v="0.50439412406183837"/>
  </r>
  <r>
    <n v="290"/>
    <d v="2026-04-14T00:00:00"/>
    <n v="2026"/>
    <s v="Apr"/>
    <s v="Q2"/>
    <x v="0"/>
    <x v="15"/>
    <s v="Online Store"/>
    <s v="Business"/>
    <s v="Travel"/>
    <s v="Carry-On Duffel"/>
    <n v="1"/>
    <n v="130.81"/>
    <n v="0"/>
    <n v="67.86"/>
    <n v="130.81"/>
    <n v="67.86"/>
    <n v="62.95"/>
    <n v="0.48123232168794439"/>
  </r>
  <r>
    <n v="2953"/>
    <d v="2026-04-14T00:00:00"/>
    <n v="2026"/>
    <s v="Apr"/>
    <s v="Q2"/>
    <x v="0"/>
    <x v="0"/>
    <s v="Online Store"/>
    <s v="Returning"/>
    <s v="Travel"/>
    <s v="Packing Cube Set"/>
    <n v="2"/>
    <n v="47.56"/>
    <n v="0.05"/>
    <n v="18.649999999999999"/>
    <n v="90.364000000000004"/>
    <n v="37.299999999999997"/>
    <n v="53.064000000000007"/>
    <n v="0.58722500110663545"/>
  </r>
  <r>
    <n v="3179"/>
    <d v="2026-04-14T00:00:00"/>
    <n v="2026"/>
    <s v="Apr"/>
    <s v="Q2"/>
    <x v="1"/>
    <x v="14"/>
    <s v="Online Store"/>
    <s v="New"/>
    <s v="Hiking"/>
    <s v="Trail Boots"/>
    <n v="2"/>
    <n v="140.65"/>
    <n v="0.05"/>
    <n v="78.900000000000006"/>
    <n v="267.23500000000001"/>
    <n v="157.80000000000001"/>
    <n v="109.435"/>
    <n v="0.40950848504125581"/>
  </r>
  <r>
    <n v="3301"/>
    <d v="2026-04-14T00:00:00"/>
    <n v="2026"/>
    <s v="Apr"/>
    <s v="Q2"/>
    <x v="3"/>
    <x v="4"/>
    <s v="Retail Partners"/>
    <s v="New"/>
    <s v="Cycling"/>
    <s v="Commuter Helmet"/>
    <n v="1"/>
    <n v="82.75"/>
    <n v="0"/>
    <n v="43.18"/>
    <n v="82.75"/>
    <n v="43.18"/>
    <n v="39.57"/>
    <n v="0.47818731117824775"/>
  </r>
  <r>
    <n v="3349"/>
    <d v="2026-04-14T00:00:00"/>
    <n v="2026"/>
    <s v="Apr"/>
    <s v="Q2"/>
    <x v="3"/>
    <x v="8"/>
    <s v="Online Store"/>
    <s v="Returning"/>
    <s v="Fitness"/>
    <s v="Resistance Band Set"/>
    <n v="2"/>
    <n v="40.909999999999997"/>
    <n v="0.1"/>
    <n v="14.95"/>
    <n v="73.637999999999991"/>
    <n v="29.9"/>
    <n v="43.737999999999992"/>
    <n v="0.59395964040305271"/>
  </r>
  <r>
    <n v="4874"/>
    <d v="2026-04-14T00:00:00"/>
    <n v="2026"/>
    <s v="Apr"/>
    <s v="Q2"/>
    <x v="0"/>
    <x v="0"/>
    <s v="Retail Partners"/>
    <s v="Returning"/>
    <s v="Travel"/>
    <s v="Packing Cube Set"/>
    <n v="1"/>
    <n v="46.62"/>
    <n v="0"/>
    <n v="18.86"/>
    <n v="46.62"/>
    <n v="18.86"/>
    <n v="27.759999999999998"/>
    <n v="0.59545259545259543"/>
  </r>
  <r>
    <n v="1045"/>
    <d v="2026-04-15T00:00:00"/>
    <n v="2026"/>
    <s v="Apr"/>
    <s v="Q2"/>
    <x v="0"/>
    <x v="15"/>
    <s v="Online Store"/>
    <s v="Returning"/>
    <s v="Camping"/>
    <s v="Trail Tent 2P"/>
    <n v="2"/>
    <n v="196.57"/>
    <n v="0.05"/>
    <n v="106.2"/>
    <n v="373.48299999999995"/>
    <n v="212.4"/>
    <n v="161.08299999999994"/>
    <n v="0.43129941657317727"/>
  </r>
  <r>
    <n v="1703"/>
    <d v="2026-04-15T00:00:00"/>
    <n v="2026"/>
    <s v="Apr"/>
    <s v="Q2"/>
    <x v="1"/>
    <x v="1"/>
    <s v="Online Store"/>
    <s v="Returning"/>
    <s v="Hiking"/>
    <s v="Hiking Daypack 20L"/>
    <n v="1"/>
    <n v="90.52"/>
    <n v="0"/>
    <n v="46.5"/>
    <n v="90.52"/>
    <n v="46.5"/>
    <n v="44.019999999999996"/>
    <n v="0.4863013698630137"/>
  </r>
  <r>
    <n v="2107"/>
    <d v="2026-04-15T00:00:00"/>
    <n v="2026"/>
    <s v="Apr"/>
    <s v="Q2"/>
    <x v="0"/>
    <x v="15"/>
    <s v="Online Store"/>
    <s v="Returning"/>
    <s v="Travel"/>
    <s v="Travel Backpack 35L"/>
    <n v="5"/>
    <n v="165.35"/>
    <n v="0.05"/>
    <n v="89.38"/>
    <n v="785.41249999999991"/>
    <n v="446.9"/>
    <n v="338.51249999999993"/>
    <n v="0.43099963395031271"/>
  </r>
  <r>
    <n v="2265"/>
    <d v="2026-04-15T00:00:00"/>
    <n v="2026"/>
    <s v="Apr"/>
    <s v="Q2"/>
    <x v="1"/>
    <x v="11"/>
    <s v="Retail Partners"/>
    <s v="Returning"/>
    <s v="Travel"/>
    <s v="Insulated Bottle"/>
    <n v="2"/>
    <n v="36.35"/>
    <n v="0"/>
    <n v="13.55"/>
    <n v="72.7"/>
    <n v="27.1"/>
    <n v="45.6"/>
    <n v="0.6272352132049519"/>
  </r>
  <r>
    <n v="2839"/>
    <d v="2026-04-15T00:00:00"/>
    <n v="2026"/>
    <s v="Apr"/>
    <s v="Q2"/>
    <x v="1"/>
    <x v="14"/>
    <s v="Retail Partners"/>
    <s v="New"/>
    <s v="Travel"/>
    <s v="Packing Cube Set"/>
    <n v="1"/>
    <n v="47"/>
    <n v="0"/>
    <n v="18.64"/>
    <n v="47"/>
    <n v="18.64"/>
    <n v="28.36"/>
    <n v="0.60340425531914887"/>
  </r>
  <r>
    <n v="4742"/>
    <d v="2026-04-15T00:00:00"/>
    <n v="2026"/>
    <s v="Apr"/>
    <s v="Q2"/>
    <x v="3"/>
    <x v="13"/>
    <s v="Marketplace"/>
    <s v="Returning"/>
    <s v="Travel"/>
    <s v="Packing Cube Set"/>
    <n v="1"/>
    <n v="46.86"/>
    <n v="0"/>
    <n v="18.190000000000001"/>
    <n v="46.86"/>
    <n v="18.190000000000001"/>
    <n v="28.669999999999998"/>
    <n v="0.61182244985061884"/>
  </r>
  <r>
    <n v="4899"/>
    <d v="2026-04-15T00:00:00"/>
    <n v="2026"/>
    <s v="Apr"/>
    <s v="Q2"/>
    <x v="0"/>
    <x v="9"/>
    <s v="Online Store"/>
    <s v="New"/>
    <s v="Camping"/>
    <s v="Portable Camp Stove"/>
    <n v="2"/>
    <n v="82.13"/>
    <n v="0.05"/>
    <n v="39.909999999999997"/>
    <n v="156.047"/>
    <n v="79.819999999999993"/>
    <n v="76.227000000000004"/>
    <n v="0.48848744288579726"/>
  </r>
  <r>
    <n v="5042"/>
    <d v="2026-04-15T00:00:00"/>
    <n v="2026"/>
    <s v="Apr"/>
    <s v="Q2"/>
    <x v="1"/>
    <x v="6"/>
    <s v="Retail Partners"/>
    <s v="Business"/>
    <s v="Travel"/>
    <s v="Travel Backpack 35L"/>
    <n v="1"/>
    <n v="163.16"/>
    <n v="0"/>
    <n v="88.78"/>
    <n v="163.16"/>
    <n v="88.78"/>
    <n v="74.38"/>
    <n v="0.45587153714145623"/>
  </r>
  <r>
    <n v="2248"/>
    <d v="2026-04-16T00:00:00"/>
    <n v="2026"/>
    <s v="Apr"/>
    <s v="Q2"/>
    <x v="0"/>
    <x v="15"/>
    <s v="Retail Partners"/>
    <s v="New"/>
    <s v="Travel"/>
    <s v="Insulated Bottle"/>
    <n v="2"/>
    <n v="36.68"/>
    <n v="0.1"/>
    <n v="13.92"/>
    <n v="66.024000000000001"/>
    <n v="27.84"/>
    <n v="38.183999999999997"/>
    <n v="0.57833515085423481"/>
  </r>
  <r>
    <n v="2427"/>
    <d v="2026-04-16T00:00:00"/>
    <n v="2026"/>
    <s v="Apr"/>
    <s v="Q2"/>
    <x v="3"/>
    <x v="13"/>
    <s v="Online Store"/>
    <s v="New"/>
    <s v="Travel"/>
    <s v="Packing Cube Set"/>
    <n v="1"/>
    <n v="45.82"/>
    <n v="0.1"/>
    <n v="18.48"/>
    <n v="41.238"/>
    <n v="18.48"/>
    <n v="22.757999999999999"/>
    <n v="0.55186963480285167"/>
  </r>
  <r>
    <n v="2445"/>
    <d v="2026-04-16T00:00:00"/>
    <n v="2026"/>
    <s v="Apr"/>
    <s v="Q2"/>
    <x v="0"/>
    <x v="15"/>
    <s v="Online Store"/>
    <s v="Returning"/>
    <s v="Hiking"/>
    <s v="Trekking Poles"/>
    <n v="1"/>
    <n v="70.95"/>
    <n v="0"/>
    <n v="31.43"/>
    <n v="70.95"/>
    <n v="31.43"/>
    <n v="39.520000000000003"/>
    <n v="0.55701198026779419"/>
  </r>
  <r>
    <n v="3311"/>
    <d v="2026-04-16T00:00:00"/>
    <n v="2026"/>
    <s v="Apr"/>
    <s v="Q2"/>
    <x v="1"/>
    <x v="11"/>
    <s v="Online Store"/>
    <s v="New"/>
    <s v="Travel"/>
    <s v="Packing Cube Set"/>
    <n v="1"/>
    <n v="46.68"/>
    <n v="0.05"/>
    <n v="18.350000000000001"/>
    <n v="44.345999999999997"/>
    <n v="18.350000000000001"/>
    <n v="25.995999999999995"/>
    <n v="0.58620845172056102"/>
  </r>
  <r>
    <n v="3320"/>
    <d v="2026-04-16T00:00:00"/>
    <n v="2026"/>
    <s v="Apr"/>
    <s v="Q2"/>
    <x v="2"/>
    <x v="16"/>
    <s v="Online Store"/>
    <s v="Business"/>
    <s v="Travel"/>
    <s v="Travel Backpack 35L"/>
    <n v="5"/>
    <n v="164.31"/>
    <n v="0.05"/>
    <n v="85.41"/>
    <n v="780.47249999999997"/>
    <n v="427.04999999999995"/>
    <n v="353.42250000000001"/>
    <n v="0.45283145786686912"/>
  </r>
  <r>
    <n v="3321"/>
    <d v="2026-04-16T00:00:00"/>
    <n v="2026"/>
    <s v="Apr"/>
    <s v="Q2"/>
    <x v="1"/>
    <x v="6"/>
    <s v="Online Store"/>
    <s v="Business"/>
    <s v="Travel"/>
    <s v="Insulated Bottle"/>
    <n v="3"/>
    <n v="35.57"/>
    <n v="0"/>
    <n v="13.67"/>
    <n v="106.71000000000001"/>
    <n v="41.01"/>
    <n v="65.700000000000017"/>
    <n v="0.61568737700309262"/>
  </r>
  <r>
    <n v="5181"/>
    <d v="2026-04-16T00:00:00"/>
    <n v="2026"/>
    <s v="Apr"/>
    <s v="Q2"/>
    <x v="0"/>
    <x v="0"/>
    <s v="Marketplace"/>
    <s v="New"/>
    <s v="Travel"/>
    <s v="Packing Cube Set"/>
    <n v="2"/>
    <n v="45.51"/>
    <n v="0.1"/>
    <n v="18.809999999999999"/>
    <n v="81.917999999999992"/>
    <n v="37.619999999999997"/>
    <n v="44.297999999999995"/>
    <n v="0.54076027246758951"/>
  </r>
  <r>
    <n v="5187"/>
    <d v="2026-04-16T00:00:00"/>
    <n v="2026"/>
    <s v="Apr"/>
    <s v="Q2"/>
    <x v="3"/>
    <x v="8"/>
    <s v="Online Store"/>
    <s v="Returning"/>
    <s v="Camping"/>
    <s v="Trail Tent 2P"/>
    <n v="2"/>
    <n v="198.32"/>
    <n v="0"/>
    <n v="106.8"/>
    <n v="396.64"/>
    <n v="213.6"/>
    <n v="183.04"/>
    <n v="0.46147640177490923"/>
  </r>
  <r>
    <n v="605"/>
    <d v="2026-04-17T00:00:00"/>
    <n v="2026"/>
    <s v="Apr"/>
    <s v="Q2"/>
    <x v="3"/>
    <x v="8"/>
    <s v="Marketplace"/>
    <s v="Business"/>
    <s v="Travel"/>
    <s v="Carry-On Duffel"/>
    <n v="2"/>
    <n v="130.94"/>
    <n v="0"/>
    <n v="67.459999999999994"/>
    <n v="261.88"/>
    <n v="134.91999999999999"/>
    <n v="126.96000000000001"/>
    <n v="0.48480219948067821"/>
  </r>
  <r>
    <n v="3244"/>
    <d v="2026-04-17T00:00:00"/>
    <n v="2026"/>
    <s v="Apr"/>
    <s v="Q2"/>
    <x v="1"/>
    <x v="11"/>
    <s v="Marketplace"/>
    <s v="Returning"/>
    <s v="Travel"/>
    <s v="Carry-On Duffel"/>
    <n v="1"/>
    <n v="131.62"/>
    <n v="0"/>
    <n v="66.95"/>
    <n v="131.62"/>
    <n v="66.95"/>
    <n v="64.67"/>
    <n v="0.49133870232487464"/>
  </r>
  <r>
    <n v="4047"/>
    <d v="2026-04-17T00:00:00"/>
    <n v="2026"/>
    <s v="Apr"/>
    <s v="Q2"/>
    <x v="0"/>
    <x v="0"/>
    <s v="Corporate"/>
    <s v="Business"/>
    <s v="Travel"/>
    <s v="Travel Backpack 35L"/>
    <n v="8"/>
    <n v="168.34"/>
    <n v="0.15"/>
    <n v="88.7"/>
    <n v="1144.712"/>
    <n v="709.6"/>
    <n v="435.11199999999997"/>
    <n v="0.38010608781946897"/>
  </r>
  <r>
    <n v="4101"/>
    <d v="2026-04-17T00:00:00"/>
    <n v="2026"/>
    <s v="Apr"/>
    <s v="Q2"/>
    <x v="1"/>
    <x v="6"/>
    <s v="Online Store"/>
    <s v="Returning"/>
    <s v="Camping"/>
    <s v="Portable Camp Stove"/>
    <n v="1"/>
    <n v="81.040000000000006"/>
    <n v="0"/>
    <n v="39.97"/>
    <n v="81.040000000000006"/>
    <n v="39.97"/>
    <n v="41.070000000000007"/>
    <n v="0.50678677196446209"/>
  </r>
  <r>
    <n v="4537"/>
    <d v="2026-04-17T00:00:00"/>
    <n v="2026"/>
    <s v="Apr"/>
    <s v="Q2"/>
    <x v="3"/>
    <x v="8"/>
    <s v="Online Store"/>
    <s v="Business"/>
    <s v="Camping"/>
    <s v="Portable Camp Stove"/>
    <n v="3"/>
    <n v="81.53"/>
    <n v="0.05"/>
    <n v="38.630000000000003"/>
    <n v="232.3605"/>
    <n v="115.89000000000001"/>
    <n v="116.47049999999999"/>
    <n v="0.50124913657872139"/>
  </r>
  <r>
    <n v="754"/>
    <d v="2026-04-18T00:00:00"/>
    <n v="2026"/>
    <s v="Apr"/>
    <s v="Q2"/>
    <x v="2"/>
    <x v="10"/>
    <s v="Marketplace"/>
    <s v="Returning"/>
    <s v="Cycling"/>
    <s v="Cycling Pack 12L"/>
    <n v="3"/>
    <n v="104.8"/>
    <n v="0.1"/>
    <n v="50.59"/>
    <n v="282.95999999999998"/>
    <n v="151.77000000000001"/>
    <n v="131.18999999999997"/>
    <n v="0.46363443596268017"/>
  </r>
  <r>
    <n v="1340"/>
    <d v="2026-04-18T00:00:00"/>
    <n v="2026"/>
    <s v="Apr"/>
    <s v="Q2"/>
    <x v="3"/>
    <x v="8"/>
    <s v="Online Store"/>
    <s v="New"/>
    <s v="Fitness"/>
    <s v="Training Mat"/>
    <n v="2"/>
    <n v="51.24"/>
    <n v="0"/>
    <n v="22.52"/>
    <n v="102.48"/>
    <n v="45.04"/>
    <n v="57.440000000000005"/>
    <n v="0.56049960967993762"/>
  </r>
  <r>
    <n v="1444"/>
    <d v="2026-04-18T00:00:00"/>
    <n v="2026"/>
    <s v="Apr"/>
    <s v="Q2"/>
    <x v="2"/>
    <x v="10"/>
    <s v="Retail Partners"/>
    <s v="Returning"/>
    <s v="Camping"/>
    <s v="Compact Sleeping Bag"/>
    <n v="1"/>
    <n v="120.52"/>
    <n v="0.1"/>
    <n v="59.01"/>
    <n v="108.468"/>
    <n v="59.01"/>
    <n v="49.458000000000006"/>
    <n v="0.45596858059519862"/>
  </r>
  <r>
    <n v="2390"/>
    <d v="2026-04-18T00:00:00"/>
    <n v="2026"/>
    <s v="Apr"/>
    <s v="Q2"/>
    <x v="3"/>
    <x v="8"/>
    <s v="Retail Partners"/>
    <s v="Returning"/>
    <s v="Camping"/>
    <s v="Portable Camp Stove"/>
    <n v="1"/>
    <n v="80.98"/>
    <n v="0"/>
    <n v="40.19"/>
    <n v="80.98"/>
    <n v="40.19"/>
    <n v="40.790000000000006"/>
    <n v="0.50370461842430236"/>
  </r>
  <r>
    <n v="3076"/>
    <d v="2026-04-18T00:00:00"/>
    <n v="2026"/>
    <s v="Apr"/>
    <s v="Q2"/>
    <x v="2"/>
    <x v="2"/>
    <s v="Online Store"/>
    <s v="Business"/>
    <s v="Camping"/>
    <s v="Portable Camp Stove"/>
    <n v="2"/>
    <n v="82.58"/>
    <n v="0.1"/>
    <n v="39.93"/>
    <n v="148.64400000000001"/>
    <n v="79.86"/>
    <n v="68.784000000000006"/>
    <n v="0.46274319851457174"/>
  </r>
  <r>
    <n v="3157"/>
    <d v="2026-04-18T00:00:00"/>
    <n v="2026"/>
    <s v="Apr"/>
    <s v="Q2"/>
    <x v="3"/>
    <x v="8"/>
    <s v="Online Store"/>
    <s v="New"/>
    <s v="Camping"/>
    <s v="Trail Tent 2P"/>
    <n v="2"/>
    <n v="200.36"/>
    <n v="0"/>
    <n v="105.12"/>
    <n v="400.72"/>
    <n v="210.24"/>
    <n v="190.48000000000002"/>
    <n v="0.47534438011579161"/>
  </r>
  <r>
    <n v="4516"/>
    <d v="2026-04-18T00:00:00"/>
    <n v="2026"/>
    <s v="Apr"/>
    <s v="Q2"/>
    <x v="2"/>
    <x v="5"/>
    <s v="Online Store"/>
    <s v="Returning"/>
    <s v="Camping"/>
    <s v="Trail Tent 2P"/>
    <n v="1"/>
    <n v="196.24"/>
    <n v="0"/>
    <n v="106.34"/>
    <n v="196.24"/>
    <n v="106.34"/>
    <n v="89.9"/>
    <n v="0.45811251528740321"/>
  </r>
  <r>
    <n v="5119"/>
    <d v="2026-04-18T00:00:00"/>
    <n v="2026"/>
    <s v="Apr"/>
    <s v="Q2"/>
    <x v="0"/>
    <x v="15"/>
    <s v="Online Store"/>
    <s v="Business"/>
    <s v="Hiking"/>
    <s v="Hiking Daypack 20L"/>
    <n v="1"/>
    <n v="93.32"/>
    <n v="0"/>
    <n v="44.82"/>
    <n v="93.32"/>
    <n v="44.82"/>
    <n v="48.499999999999993"/>
    <n v="0.51971710244320612"/>
  </r>
  <r>
    <n v="125"/>
    <d v="2026-04-19T00:00:00"/>
    <n v="2026"/>
    <s v="Apr"/>
    <s v="Q2"/>
    <x v="3"/>
    <x v="7"/>
    <s v="Online Store"/>
    <s v="Returning"/>
    <s v="Cycling"/>
    <s v="Cycling Pack 12L"/>
    <n v="2"/>
    <n v="101.61"/>
    <n v="0"/>
    <n v="49.9"/>
    <n v="203.22"/>
    <n v="99.8"/>
    <n v="103.42"/>
    <n v="0.50890660368074014"/>
  </r>
  <r>
    <n v="728"/>
    <d v="2026-04-19T00:00:00"/>
    <n v="2026"/>
    <s v="Apr"/>
    <s v="Q2"/>
    <x v="1"/>
    <x v="14"/>
    <s v="Online Store"/>
    <s v="Returning"/>
    <s v="Cycling"/>
    <s v="Cycling Pack 12L"/>
    <n v="1"/>
    <n v="104.91"/>
    <n v="0"/>
    <n v="51.68"/>
    <n v="104.91"/>
    <n v="51.68"/>
    <n v="53.23"/>
    <n v="0.50738728433895719"/>
  </r>
  <r>
    <n v="1271"/>
    <d v="2026-04-19T00:00:00"/>
    <n v="2026"/>
    <s v="Apr"/>
    <s v="Q2"/>
    <x v="2"/>
    <x v="2"/>
    <s v="Corporate"/>
    <s v="Business"/>
    <s v="Fitness"/>
    <s v="Resistance Band Set"/>
    <n v="8"/>
    <n v="39.99"/>
    <n v="0.15"/>
    <n v="14.92"/>
    <n v="271.93200000000002"/>
    <n v="119.36"/>
    <n v="152.572"/>
    <n v="0.56106673727255341"/>
  </r>
  <r>
    <n v="1284"/>
    <d v="2026-04-19T00:00:00"/>
    <n v="2026"/>
    <s v="Apr"/>
    <s v="Q2"/>
    <x v="1"/>
    <x v="12"/>
    <s v="Retail Partners"/>
    <s v="New"/>
    <s v="Travel"/>
    <s v="Carry-On Duffel"/>
    <n v="1"/>
    <n v="136.01"/>
    <n v="0"/>
    <n v="66.59"/>
    <n v="136.01"/>
    <n v="66.59"/>
    <n v="69.419999999999987"/>
    <n v="0.51040364679067707"/>
  </r>
  <r>
    <n v="1657"/>
    <d v="2026-04-19T00:00:00"/>
    <n v="2026"/>
    <s v="Apr"/>
    <s v="Q2"/>
    <x v="0"/>
    <x v="0"/>
    <s v="Corporate"/>
    <s v="Business"/>
    <s v="Camping"/>
    <s v="Compact Sleeping Bag"/>
    <n v="15"/>
    <n v="122.1"/>
    <n v="0.15"/>
    <n v="62.33"/>
    <n v="1556.7749999999999"/>
    <n v="934.94999999999993"/>
    <n v="621.82499999999993"/>
    <n v="0.39943151707857588"/>
  </r>
  <r>
    <n v="2240"/>
    <d v="2026-04-19T00:00:00"/>
    <n v="2026"/>
    <s v="Apr"/>
    <s v="Q2"/>
    <x v="0"/>
    <x v="15"/>
    <s v="Marketplace"/>
    <s v="Returning"/>
    <s v="Camping"/>
    <s v="Alpine Tent 4P"/>
    <n v="4"/>
    <n v="341.75"/>
    <n v="0.1"/>
    <n v="191.91"/>
    <n v="1230.3"/>
    <n v="767.64"/>
    <n v="462.65999999999997"/>
    <n v="0.37605462082418922"/>
  </r>
  <r>
    <n v="3050"/>
    <d v="2026-04-19T00:00:00"/>
    <n v="2026"/>
    <s v="Apr"/>
    <s v="Q2"/>
    <x v="3"/>
    <x v="13"/>
    <s v="Retail Partners"/>
    <s v="Returning"/>
    <s v="Hiking"/>
    <s v="Summit Backpack 45L"/>
    <n v="3"/>
    <n v="156.16"/>
    <n v="0.05"/>
    <n v="77.81"/>
    <n v="445.05599999999998"/>
    <n v="233.43"/>
    <n v="211.62599999999998"/>
    <n v="0.47550420621225192"/>
  </r>
  <r>
    <n v="3213"/>
    <d v="2026-04-19T00:00:00"/>
    <n v="2026"/>
    <s v="Apr"/>
    <s v="Q2"/>
    <x v="0"/>
    <x v="15"/>
    <s v="Online Store"/>
    <s v="Returning"/>
    <s v="Travel"/>
    <s v="Carry-On Duffel"/>
    <n v="2"/>
    <n v="132.53"/>
    <n v="0.05"/>
    <n v="66.39"/>
    <n v="251.80699999999999"/>
    <n v="132.78"/>
    <n v="119.02699999999999"/>
    <n v="0.47269138665724142"/>
  </r>
  <r>
    <n v="3367"/>
    <d v="2026-04-19T00:00:00"/>
    <n v="2026"/>
    <s v="Apr"/>
    <s v="Q2"/>
    <x v="2"/>
    <x v="3"/>
    <s v="Online Store"/>
    <s v="Returning"/>
    <s v="Travel"/>
    <s v="Packing Cube Set"/>
    <n v="3"/>
    <n v="45.79"/>
    <n v="0"/>
    <n v="17.98"/>
    <n v="137.37"/>
    <n v="53.94"/>
    <n v="83.43"/>
    <n v="0.60733784669141733"/>
  </r>
  <r>
    <n v="3885"/>
    <d v="2026-04-19T00:00:00"/>
    <n v="2026"/>
    <s v="Apr"/>
    <s v="Q2"/>
    <x v="0"/>
    <x v="15"/>
    <s v="Online Store"/>
    <s v="New"/>
    <s v="Travel"/>
    <s v="Carry-On Duffel"/>
    <n v="2"/>
    <n v="133.97"/>
    <n v="0.15"/>
    <n v="67.36"/>
    <n v="227.749"/>
    <n v="134.72"/>
    <n v="93.028999999999996"/>
    <n v="0.40847160690057915"/>
  </r>
  <r>
    <n v="4372"/>
    <d v="2026-04-19T00:00:00"/>
    <n v="2026"/>
    <s v="Apr"/>
    <s v="Q2"/>
    <x v="0"/>
    <x v="15"/>
    <s v="Online Store"/>
    <s v="New"/>
    <s v="Fitness"/>
    <s v="Recovery Roller"/>
    <n v="1"/>
    <n v="37.11"/>
    <n v="0.1"/>
    <n v="14.27"/>
    <n v="33.399000000000001"/>
    <n v="14.27"/>
    <n v="19.129000000000001"/>
    <n v="0.5727416988532591"/>
  </r>
  <r>
    <n v="4417"/>
    <d v="2026-04-19T00:00:00"/>
    <n v="2026"/>
    <s v="Apr"/>
    <s v="Q2"/>
    <x v="3"/>
    <x v="8"/>
    <s v="Retail Partners"/>
    <s v="New"/>
    <s v="Camping"/>
    <s v="Alpine Tent 4P"/>
    <n v="3"/>
    <n v="334.01"/>
    <n v="0.15"/>
    <n v="192.17"/>
    <n v="851.72550000000001"/>
    <n v="576.51"/>
    <n v="275.21550000000002"/>
    <n v="0.32312699337990941"/>
  </r>
  <r>
    <n v="1147"/>
    <d v="2026-04-20T00:00:00"/>
    <n v="2026"/>
    <s v="Apr"/>
    <s v="Q2"/>
    <x v="3"/>
    <x v="7"/>
    <s v="Online Store"/>
    <s v="New"/>
    <s v="Travel"/>
    <s v="Carry-On Duffel"/>
    <n v="1"/>
    <n v="131.46"/>
    <n v="0"/>
    <n v="67.77"/>
    <n v="131.46"/>
    <n v="67.77"/>
    <n v="63.690000000000012"/>
    <n v="0.48448197170241902"/>
  </r>
  <r>
    <n v="1514"/>
    <d v="2026-04-20T00:00:00"/>
    <n v="2026"/>
    <s v="Apr"/>
    <s v="Q2"/>
    <x v="2"/>
    <x v="3"/>
    <s v="Retail Partners"/>
    <s v="Returning"/>
    <s v="Hiking"/>
    <s v="Trekking Poles"/>
    <n v="3"/>
    <n v="72.48"/>
    <n v="0"/>
    <n v="32.36"/>
    <n v="217.44"/>
    <n v="97.08"/>
    <n v="120.36"/>
    <n v="0.55353200883002207"/>
  </r>
  <r>
    <n v="1538"/>
    <d v="2026-04-20T00:00:00"/>
    <n v="2026"/>
    <s v="Apr"/>
    <s v="Q2"/>
    <x v="2"/>
    <x v="2"/>
    <s v="Marketplace"/>
    <s v="New"/>
    <s v="Cycling"/>
    <s v="Commuter Helmet"/>
    <n v="1"/>
    <n v="81.98"/>
    <n v="0"/>
    <n v="43.15"/>
    <n v="81.98"/>
    <n v="43.15"/>
    <n v="38.830000000000005"/>
    <n v="0.47365211027079779"/>
  </r>
  <r>
    <n v="1679"/>
    <d v="2026-04-20T00:00:00"/>
    <n v="2026"/>
    <s v="Apr"/>
    <s v="Q2"/>
    <x v="3"/>
    <x v="13"/>
    <s v="Marketplace"/>
    <s v="Returning"/>
    <s v="Travel"/>
    <s v="Packing Cube Set"/>
    <n v="1"/>
    <n v="46.71"/>
    <n v="0"/>
    <n v="18.18"/>
    <n v="46.71"/>
    <n v="18.18"/>
    <n v="28.53"/>
    <n v="0.61078998073217727"/>
  </r>
  <r>
    <n v="1708"/>
    <d v="2026-04-20T00:00:00"/>
    <n v="2026"/>
    <s v="Apr"/>
    <s v="Q2"/>
    <x v="2"/>
    <x v="5"/>
    <s v="Marketplace"/>
    <s v="New"/>
    <s v="Fitness"/>
    <s v="Resistance Band Set"/>
    <n v="1"/>
    <n v="41.01"/>
    <n v="0"/>
    <n v="14.5"/>
    <n v="41.01"/>
    <n v="14.5"/>
    <n v="26.509999999999998"/>
    <n v="0.64642770056083876"/>
  </r>
  <r>
    <n v="2686"/>
    <d v="2026-04-20T00:00:00"/>
    <n v="2026"/>
    <s v="Apr"/>
    <s v="Q2"/>
    <x v="1"/>
    <x v="12"/>
    <s v="Online Store"/>
    <s v="Returning"/>
    <s v="Hiking"/>
    <s v="Trekking Poles"/>
    <n v="1"/>
    <n v="70.45"/>
    <n v="0.05"/>
    <n v="31.98"/>
    <n v="66.927499999999995"/>
    <n v="31.98"/>
    <n v="34.947499999999991"/>
    <n v="0.52216951178514059"/>
  </r>
  <r>
    <n v="3307"/>
    <d v="2026-04-20T00:00:00"/>
    <n v="2026"/>
    <s v="Apr"/>
    <s v="Q2"/>
    <x v="3"/>
    <x v="13"/>
    <s v="Retail Partners"/>
    <s v="Business"/>
    <s v="Cycling"/>
    <s v="Trail Bike Light"/>
    <n v="2"/>
    <n v="51.39"/>
    <n v="0.05"/>
    <n v="22.28"/>
    <n v="97.640999999999991"/>
    <n v="44.56"/>
    <n v="53.080999999999989"/>
    <n v="0.54363433393758764"/>
  </r>
  <r>
    <n v="3772"/>
    <d v="2026-04-20T00:00:00"/>
    <n v="2026"/>
    <s v="Apr"/>
    <s v="Q2"/>
    <x v="0"/>
    <x v="15"/>
    <s v="Retail Partners"/>
    <s v="Returning"/>
    <s v="Camping"/>
    <s v="Compact Sleeping Bag"/>
    <n v="2"/>
    <n v="122.03"/>
    <n v="0"/>
    <n v="59.43"/>
    <n v="244.06"/>
    <n v="118.86"/>
    <n v="125.2"/>
    <n v="0.51298860935835455"/>
  </r>
  <r>
    <n v="3877"/>
    <d v="2026-04-20T00:00:00"/>
    <n v="2026"/>
    <s v="Apr"/>
    <s v="Q2"/>
    <x v="3"/>
    <x v="4"/>
    <s v="Online Store"/>
    <s v="New"/>
    <s v="Travel"/>
    <s v="Carry-On Duffel"/>
    <n v="3"/>
    <n v="132.07"/>
    <n v="0.05"/>
    <n v="66.41"/>
    <n v="376.39949999999999"/>
    <n v="199.23"/>
    <n v="177.1695"/>
    <n v="0.47069536489819991"/>
  </r>
  <r>
    <n v="4117"/>
    <d v="2026-04-20T00:00:00"/>
    <n v="2026"/>
    <s v="Apr"/>
    <s v="Q2"/>
    <x v="3"/>
    <x v="7"/>
    <s v="Marketplace"/>
    <s v="Returning"/>
    <s v="Cycling"/>
    <s v="Compact Repair Kit"/>
    <n v="1"/>
    <n v="41.04"/>
    <n v="0.1"/>
    <n v="17.02"/>
    <n v="36.936"/>
    <n v="17.02"/>
    <n v="19.916"/>
    <n v="0.53920294563569415"/>
  </r>
  <r>
    <n v="4562"/>
    <d v="2026-04-20T00:00:00"/>
    <n v="2026"/>
    <s v="Apr"/>
    <s v="Q2"/>
    <x v="1"/>
    <x v="1"/>
    <s v="Retail Partners"/>
    <s v="New"/>
    <s v="Fitness"/>
    <s v="Resistance Band Set"/>
    <n v="2"/>
    <n v="40.56"/>
    <n v="0"/>
    <n v="15.09"/>
    <n v="81.12"/>
    <n v="30.18"/>
    <n v="50.940000000000005"/>
    <n v="0.62795857988165682"/>
  </r>
  <r>
    <n v="4683"/>
    <d v="2026-04-20T00:00:00"/>
    <n v="2026"/>
    <s v="Apr"/>
    <s v="Q2"/>
    <x v="2"/>
    <x v="16"/>
    <s v="Online Store"/>
    <s v="Business"/>
    <s v="Fitness"/>
    <s v="Training Mat"/>
    <n v="3"/>
    <n v="51.36"/>
    <n v="0"/>
    <n v="22.05"/>
    <n v="154.07999999999998"/>
    <n v="66.150000000000006"/>
    <n v="87.929999999999978"/>
    <n v="0.57067757009345788"/>
  </r>
  <r>
    <n v="308"/>
    <d v="2026-04-21T00:00:00"/>
    <n v="2026"/>
    <s v="Apr"/>
    <s v="Q2"/>
    <x v="3"/>
    <x v="7"/>
    <s v="Online Store"/>
    <s v="Returning"/>
    <s v="Hiking"/>
    <s v="Hiking Daypack 20L"/>
    <n v="6"/>
    <n v="93.58"/>
    <n v="0"/>
    <n v="46.68"/>
    <n v="561.48"/>
    <n v="280.08"/>
    <n v="281.40000000000003"/>
    <n v="0.5011754648429152"/>
  </r>
  <r>
    <n v="773"/>
    <d v="2026-04-21T00:00:00"/>
    <n v="2026"/>
    <s v="Apr"/>
    <s v="Q2"/>
    <x v="3"/>
    <x v="7"/>
    <s v="Online Store"/>
    <s v="Business"/>
    <s v="Cycling"/>
    <s v="Commuter Helmet"/>
    <n v="5"/>
    <n v="80.16"/>
    <n v="0.1"/>
    <n v="42.5"/>
    <n v="360.71999999999997"/>
    <n v="212.5"/>
    <n v="148.21999999999997"/>
    <n v="0.41090042137946325"/>
  </r>
  <r>
    <n v="1303"/>
    <d v="2026-04-21T00:00:00"/>
    <n v="2026"/>
    <s v="Apr"/>
    <s v="Q2"/>
    <x v="1"/>
    <x v="12"/>
    <s v="Online Store"/>
    <s v="New"/>
    <s v="Hiking"/>
    <s v="Trail Boots"/>
    <n v="1"/>
    <n v="142.22999999999999"/>
    <n v="0.05"/>
    <n v="77.66"/>
    <n v="135.11849999999998"/>
    <n v="77.66"/>
    <n v="57.458499999999987"/>
    <n v="0.42524524768999061"/>
  </r>
  <r>
    <n v="1348"/>
    <d v="2026-04-21T00:00:00"/>
    <n v="2026"/>
    <s v="Apr"/>
    <s v="Q2"/>
    <x v="1"/>
    <x v="14"/>
    <s v="Online Store"/>
    <s v="Returning"/>
    <s v="Hiking"/>
    <s v="Trekking Poles"/>
    <n v="2"/>
    <n v="71.77"/>
    <n v="0"/>
    <n v="32.450000000000003"/>
    <n v="143.54"/>
    <n v="64.900000000000006"/>
    <n v="78.639999999999986"/>
    <n v="0.54786122335237553"/>
  </r>
  <r>
    <n v="1496"/>
    <d v="2026-04-21T00:00:00"/>
    <n v="2026"/>
    <s v="Apr"/>
    <s v="Q2"/>
    <x v="0"/>
    <x v="0"/>
    <s v="Marketplace"/>
    <s v="Returning"/>
    <s v="Hiking"/>
    <s v="Trekking Poles"/>
    <n v="1"/>
    <n v="71.23"/>
    <n v="0.05"/>
    <n v="33.28"/>
    <n v="67.668499999999995"/>
    <n v="33.28"/>
    <n v="34.388499999999993"/>
    <n v="0.50819066478494423"/>
  </r>
  <r>
    <n v="1695"/>
    <d v="2026-04-21T00:00:00"/>
    <n v="2026"/>
    <s v="Apr"/>
    <s v="Q2"/>
    <x v="0"/>
    <x v="0"/>
    <s v="Retail Partners"/>
    <s v="Returning"/>
    <s v="Hiking"/>
    <s v="Trekking Poles"/>
    <n v="1"/>
    <n v="71.239999999999995"/>
    <n v="0.1"/>
    <n v="33.07"/>
    <n v="64.116"/>
    <n v="33.07"/>
    <n v="31.045999999999999"/>
    <n v="0.48421610830369954"/>
  </r>
  <r>
    <n v="2812"/>
    <d v="2026-04-21T00:00:00"/>
    <n v="2026"/>
    <s v="Apr"/>
    <s v="Q2"/>
    <x v="1"/>
    <x v="6"/>
    <s v="Online Store"/>
    <s v="New"/>
    <s v="Cycling"/>
    <s v="Trail Bike Light"/>
    <n v="1"/>
    <n v="51.39"/>
    <n v="0"/>
    <n v="22.08"/>
    <n v="51.39"/>
    <n v="22.08"/>
    <n v="29.310000000000002"/>
    <n v="0.57034442498540572"/>
  </r>
  <r>
    <n v="3017"/>
    <d v="2026-04-21T00:00:00"/>
    <n v="2026"/>
    <s v="Apr"/>
    <s v="Q2"/>
    <x v="1"/>
    <x v="12"/>
    <s v="Online Store"/>
    <s v="Returning"/>
    <s v="Cycling"/>
    <s v="Cycling Pack 12L"/>
    <n v="1"/>
    <n v="102.64"/>
    <n v="0"/>
    <n v="51.86"/>
    <n v="102.64"/>
    <n v="51.86"/>
    <n v="50.78"/>
    <n v="0.49473889321901793"/>
  </r>
  <r>
    <n v="3719"/>
    <d v="2026-04-21T00:00:00"/>
    <n v="2026"/>
    <s v="Apr"/>
    <s v="Q2"/>
    <x v="2"/>
    <x v="2"/>
    <s v="Online Store"/>
    <s v="New"/>
    <s v="Fitness"/>
    <s v="Recovery Roller"/>
    <n v="2"/>
    <n v="35.56"/>
    <n v="0.1"/>
    <n v="13.85"/>
    <n v="64.00800000000001"/>
    <n v="27.7"/>
    <n v="36.308000000000007"/>
    <n v="0.56724159480064995"/>
  </r>
  <r>
    <n v="3920"/>
    <d v="2026-04-21T00:00:00"/>
    <n v="2026"/>
    <s v="Apr"/>
    <s v="Q2"/>
    <x v="1"/>
    <x v="11"/>
    <s v="Online Store"/>
    <s v="Returning"/>
    <s v="Cycling"/>
    <s v="Cycling Pack 12L"/>
    <n v="2"/>
    <n v="100.39"/>
    <n v="0"/>
    <n v="49.05"/>
    <n v="200.78"/>
    <n v="98.1"/>
    <n v="102.68"/>
    <n v="0.51140551847793603"/>
  </r>
  <r>
    <n v="4654"/>
    <d v="2026-04-21T00:00:00"/>
    <n v="2026"/>
    <s v="Apr"/>
    <s v="Q2"/>
    <x v="0"/>
    <x v="15"/>
    <s v="Retail Partners"/>
    <s v="Returning"/>
    <s v="Camping"/>
    <s v="Trail Tent 2P"/>
    <n v="2"/>
    <n v="191.51"/>
    <n v="0.1"/>
    <n v="101.25"/>
    <n v="344.71800000000002"/>
    <n v="202.5"/>
    <n v="142.21800000000002"/>
    <n v="0.41256331262075091"/>
  </r>
  <r>
    <n v="4920"/>
    <d v="2026-04-21T00:00:00"/>
    <n v="2026"/>
    <s v="Apr"/>
    <s v="Q2"/>
    <x v="1"/>
    <x v="12"/>
    <s v="Retail Partners"/>
    <s v="New"/>
    <s v="Hiking"/>
    <s v="Trail Boots"/>
    <n v="2"/>
    <n v="147.30000000000001"/>
    <n v="0"/>
    <n v="81.2"/>
    <n v="294.60000000000002"/>
    <n v="162.4"/>
    <n v="132.20000000000002"/>
    <n v="0.44874405974202308"/>
  </r>
  <r>
    <n v="5191"/>
    <d v="2026-04-21T00:00:00"/>
    <n v="2026"/>
    <s v="Apr"/>
    <s v="Q2"/>
    <x v="1"/>
    <x v="11"/>
    <s v="Retail Partners"/>
    <s v="Returning"/>
    <s v="Cycling"/>
    <s v="Commuter Helmet"/>
    <n v="1"/>
    <n v="79.92"/>
    <n v="0.1"/>
    <n v="43.13"/>
    <n v="71.927999999999997"/>
    <n v="43.13"/>
    <n v="28.797999999999995"/>
    <n v="0.40037259481703918"/>
  </r>
  <r>
    <n v="413"/>
    <d v="2026-04-22T00:00:00"/>
    <n v="2026"/>
    <s v="Apr"/>
    <s v="Q2"/>
    <x v="1"/>
    <x v="1"/>
    <s v="Online Store"/>
    <s v="Returning"/>
    <s v="Camping"/>
    <s v="Alpine Tent 4P"/>
    <n v="2"/>
    <n v="344.29"/>
    <n v="0.1"/>
    <n v="192.66"/>
    <n v="619.72200000000009"/>
    <n v="385.32"/>
    <n v="234.4020000000001"/>
    <n v="0.37823733867766524"/>
  </r>
  <r>
    <n v="1658"/>
    <d v="2026-04-22T00:00:00"/>
    <n v="2026"/>
    <s v="Apr"/>
    <s v="Q2"/>
    <x v="2"/>
    <x v="5"/>
    <s v="Online Store"/>
    <s v="Returning"/>
    <s v="Hiking"/>
    <s v="Summit Backpack 45L"/>
    <n v="1"/>
    <n v="151.15"/>
    <n v="0"/>
    <n v="77.680000000000007"/>
    <n v="151.15"/>
    <n v="77.680000000000007"/>
    <n v="73.47"/>
    <n v="0.48607343698312933"/>
  </r>
  <r>
    <n v="2024"/>
    <d v="2026-04-22T00:00:00"/>
    <n v="2026"/>
    <s v="Apr"/>
    <s v="Q2"/>
    <x v="1"/>
    <x v="6"/>
    <s v="Retail Partners"/>
    <s v="New"/>
    <s v="Camping"/>
    <s v="Portable Camp Stove"/>
    <n v="1"/>
    <n v="81.73"/>
    <n v="0.05"/>
    <n v="39.979999999999997"/>
    <n v="77.643500000000003"/>
    <n v="39.979999999999997"/>
    <n v="37.663500000000006"/>
    <n v="0.48508246021882068"/>
  </r>
  <r>
    <n v="3980"/>
    <d v="2026-04-22T00:00:00"/>
    <n v="2026"/>
    <s v="Apr"/>
    <s v="Q2"/>
    <x v="3"/>
    <x v="4"/>
    <s v="Retail Partners"/>
    <s v="New"/>
    <s v="Hiking"/>
    <s v="Trail Boots"/>
    <n v="1"/>
    <n v="142.53"/>
    <n v="0.05"/>
    <n v="77.77"/>
    <n v="135.40350000000001"/>
    <n v="77.77"/>
    <n v="57.633500000000012"/>
    <n v="0.4256426163282338"/>
  </r>
  <r>
    <n v="4239"/>
    <d v="2026-04-22T00:00:00"/>
    <n v="2026"/>
    <s v="Apr"/>
    <s v="Q2"/>
    <x v="1"/>
    <x v="1"/>
    <s v="Online Store"/>
    <s v="New"/>
    <s v="Camping"/>
    <s v="Portable Camp Stove"/>
    <n v="2"/>
    <n v="83.24"/>
    <n v="0"/>
    <n v="40.03"/>
    <n v="166.48"/>
    <n v="80.06"/>
    <n v="86.419999999999987"/>
    <n v="0.51910139356078799"/>
  </r>
  <r>
    <n v="4761"/>
    <d v="2026-04-22T00:00:00"/>
    <n v="2026"/>
    <s v="Apr"/>
    <s v="Q2"/>
    <x v="0"/>
    <x v="0"/>
    <s v="Marketplace"/>
    <s v="New"/>
    <s v="Hiking"/>
    <s v="Trail Boots"/>
    <n v="1"/>
    <n v="141.99"/>
    <n v="0.05"/>
    <n v="79.7"/>
    <n v="134.8905"/>
    <n v="79.7"/>
    <n v="55.1905"/>
    <n v="0.40915038494186023"/>
  </r>
  <r>
    <n v="5160"/>
    <d v="2026-04-22T00:00:00"/>
    <n v="2026"/>
    <s v="Apr"/>
    <s v="Q2"/>
    <x v="1"/>
    <x v="12"/>
    <s v="Online Store"/>
    <s v="New"/>
    <s v="Fitness"/>
    <s v="Recovery Roller"/>
    <n v="2"/>
    <n v="35.94"/>
    <n v="0.05"/>
    <n v="14.17"/>
    <n v="68.285999999999987"/>
    <n v="28.34"/>
    <n v="39.945999999999984"/>
    <n v="0.5849808159798493"/>
  </r>
  <r>
    <n v="2224"/>
    <d v="2026-04-23T00:00:00"/>
    <n v="2026"/>
    <s v="Apr"/>
    <s v="Q2"/>
    <x v="1"/>
    <x v="1"/>
    <s v="Online Store"/>
    <s v="New"/>
    <s v="Fitness"/>
    <s v="Training Mat"/>
    <n v="3"/>
    <n v="49.55"/>
    <n v="0"/>
    <n v="22.55"/>
    <n v="148.64999999999998"/>
    <n v="67.650000000000006"/>
    <n v="80.999999999999972"/>
    <n v="0.54490413723511588"/>
  </r>
  <r>
    <n v="2832"/>
    <d v="2026-04-23T00:00:00"/>
    <n v="2026"/>
    <s v="Apr"/>
    <s v="Q2"/>
    <x v="3"/>
    <x v="8"/>
    <s v="Marketplace"/>
    <s v="Returning"/>
    <s v="Fitness"/>
    <s v="Resistance Band Set"/>
    <n v="1"/>
    <n v="39.89"/>
    <n v="0.05"/>
    <n v="15.06"/>
    <n v="37.895499999999998"/>
    <n v="15.06"/>
    <n v="22.835499999999996"/>
    <n v="0.60259133670224685"/>
  </r>
  <r>
    <n v="3000"/>
    <d v="2026-04-23T00:00:00"/>
    <n v="2026"/>
    <s v="Apr"/>
    <s v="Q2"/>
    <x v="3"/>
    <x v="7"/>
    <s v="Marketplace"/>
    <s v="New"/>
    <s v="Fitness"/>
    <s v="Resistance Band Set"/>
    <n v="1"/>
    <n v="40.630000000000003"/>
    <n v="0.1"/>
    <n v="14.67"/>
    <n v="36.567"/>
    <n v="14.67"/>
    <n v="21.896999999999998"/>
    <n v="0.59881860694068423"/>
  </r>
  <r>
    <n v="3206"/>
    <d v="2026-04-23T00:00:00"/>
    <n v="2026"/>
    <s v="Apr"/>
    <s v="Q2"/>
    <x v="3"/>
    <x v="8"/>
    <s v="Marketplace"/>
    <s v="Returning"/>
    <s v="Cycling"/>
    <s v="Compact Repair Kit"/>
    <n v="4"/>
    <n v="39.78"/>
    <n v="0.05"/>
    <n v="16.7"/>
    <n v="151.16399999999999"/>
    <n v="66.8"/>
    <n v="84.36399999999999"/>
    <n v="0.55809584292556425"/>
  </r>
  <r>
    <n v="3777"/>
    <d v="2026-04-23T00:00:00"/>
    <n v="2026"/>
    <s v="Apr"/>
    <s v="Q2"/>
    <x v="3"/>
    <x v="4"/>
    <s v="Marketplace"/>
    <s v="Business"/>
    <s v="Hiking"/>
    <s v="Hiking Daypack 20L"/>
    <n v="1"/>
    <n v="92.74"/>
    <n v="0"/>
    <n v="46.1"/>
    <n v="92.74"/>
    <n v="46.1"/>
    <n v="46.639999999999993"/>
    <n v="0.50291136510675005"/>
  </r>
  <r>
    <n v="4980"/>
    <d v="2026-04-23T00:00:00"/>
    <n v="2026"/>
    <s v="Apr"/>
    <s v="Q2"/>
    <x v="1"/>
    <x v="6"/>
    <s v="Retail Partners"/>
    <s v="Returning"/>
    <s v="Camping"/>
    <s v="Compact Sleeping Bag"/>
    <n v="2"/>
    <n v="120.49"/>
    <n v="0.1"/>
    <n v="62.23"/>
    <n v="216.88200000000001"/>
    <n v="124.46"/>
    <n v="92.422000000000011"/>
    <n v="0.42613955976060719"/>
  </r>
  <r>
    <n v="1102"/>
    <d v="2026-04-24T00:00:00"/>
    <n v="2026"/>
    <s v="Apr"/>
    <s v="Q2"/>
    <x v="1"/>
    <x v="6"/>
    <s v="Online Store"/>
    <s v="Business"/>
    <s v="Hiking"/>
    <s v="Trekking Poles"/>
    <n v="2"/>
    <n v="70.53"/>
    <n v="0"/>
    <n v="32.229999999999997"/>
    <n v="141.06"/>
    <n v="64.459999999999994"/>
    <n v="76.600000000000009"/>
    <n v="0.54303133418403526"/>
  </r>
  <r>
    <n v="1333"/>
    <d v="2026-04-24T00:00:00"/>
    <n v="2026"/>
    <s v="Apr"/>
    <s v="Q2"/>
    <x v="1"/>
    <x v="14"/>
    <s v="Online Store"/>
    <s v="New"/>
    <s v="Hiking"/>
    <s v="Hiking Daypack 20L"/>
    <n v="1"/>
    <n v="90.87"/>
    <n v="0.1"/>
    <n v="44.4"/>
    <n v="81.783000000000001"/>
    <n v="44.4"/>
    <n v="37.383000000000003"/>
    <n v="0.45709988628443565"/>
  </r>
  <r>
    <n v="1369"/>
    <d v="2026-04-24T00:00:00"/>
    <n v="2026"/>
    <s v="Apr"/>
    <s v="Q2"/>
    <x v="1"/>
    <x v="14"/>
    <s v="Corporate"/>
    <s v="Returning"/>
    <s v="Fitness"/>
    <s v="Weighted Vest"/>
    <n v="3"/>
    <n v="124.31"/>
    <n v="0.2"/>
    <n v="67.97"/>
    <n v="298.34399999999999"/>
    <n v="203.91"/>
    <n v="94.433999999999997"/>
    <n v="0.31652723031131846"/>
  </r>
  <r>
    <n v="1712"/>
    <d v="2026-04-24T00:00:00"/>
    <n v="2026"/>
    <s v="Apr"/>
    <s v="Q2"/>
    <x v="1"/>
    <x v="1"/>
    <s v="Corporate"/>
    <s v="Returning"/>
    <s v="Cycling"/>
    <s v="Compact Repair Kit"/>
    <n v="15"/>
    <n v="41.21"/>
    <n v="0.15"/>
    <n v="16.760000000000002"/>
    <n v="525.42750000000001"/>
    <n v="251.40000000000003"/>
    <n v="274.02749999999997"/>
    <n v="0.52153246642020068"/>
  </r>
  <r>
    <n v="2229"/>
    <d v="2026-04-24T00:00:00"/>
    <n v="2026"/>
    <s v="Apr"/>
    <s v="Q2"/>
    <x v="0"/>
    <x v="0"/>
    <s v="Online Store"/>
    <s v="New"/>
    <s v="Hiking"/>
    <s v="Trail Boots"/>
    <n v="2"/>
    <n v="145.75"/>
    <n v="0.1"/>
    <n v="78.900000000000006"/>
    <n v="262.35000000000002"/>
    <n v="157.80000000000001"/>
    <n v="104.55000000000001"/>
    <n v="0.39851343624928531"/>
  </r>
  <r>
    <n v="3458"/>
    <d v="2026-04-24T00:00:00"/>
    <n v="2026"/>
    <s v="Apr"/>
    <s v="Q2"/>
    <x v="2"/>
    <x v="3"/>
    <s v="Online Store"/>
    <s v="New"/>
    <s v="Travel"/>
    <s v="Carry-On Duffel"/>
    <n v="1"/>
    <n v="134.86000000000001"/>
    <n v="0"/>
    <n v="66.040000000000006"/>
    <n v="134.86000000000001"/>
    <n v="66.040000000000006"/>
    <n v="68.820000000000007"/>
    <n v="0.51030698502150373"/>
  </r>
  <r>
    <n v="4637"/>
    <d v="2026-04-24T00:00:00"/>
    <n v="2026"/>
    <s v="Apr"/>
    <s v="Q2"/>
    <x v="3"/>
    <x v="13"/>
    <s v="Retail Partners"/>
    <s v="New"/>
    <s v="Travel"/>
    <s v="Carry-On Duffel"/>
    <n v="1"/>
    <n v="136.07"/>
    <n v="0"/>
    <n v="65.17"/>
    <n v="136.07"/>
    <n v="65.17"/>
    <n v="70.899999999999991"/>
    <n v="0.52105533916366575"/>
  </r>
  <r>
    <n v="4726"/>
    <d v="2026-04-24T00:00:00"/>
    <n v="2026"/>
    <s v="Apr"/>
    <s v="Q2"/>
    <x v="0"/>
    <x v="15"/>
    <s v="Retail Partners"/>
    <s v="Business"/>
    <s v="Travel"/>
    <s v="Packing Cube Set"/>
    <n v="1"/>
    <n v="47.25"/>
    <n v="0.1"/>
    <n v="18.25"/>
    <n v="42.524999999999999"/>
    <n v="18.25"/>
    <n v="24.274999999999999"/>
    <n v="0.57084068195179305"/>
  </r>
  <r>
    <n v="4838"/>
    <d v="2026-04-24T00:00:00"/>
    <n v="2026"/>
    <s v="Apr"/>
    <s v="Q2"/>
    <x v="0"/>
    <x v="0"/>
    <s v="Online Store"/>
    <s v="Business"/>
    <s v="Cycling"/>
    <s v="Compact Repair Kit"/>
    <n v="2"/>
    <n v="41.32"/>
    <n v="0.1"/>
    <n v="16.66"/>
    <n v="74.376000000000005"/>
    <n v="33.32"/>
    <n v="41.056000000000004"/>
    <n v="0.5520060234484242"/>
  </r>
  <r>
    <n v="5075"/>
    <d v="2026-04-24T00:00:00"/>
    <n v="2026"/>
    <s v="Apr"/>
    <s v="Q2"/>
    <x v="0"/>
    <x v="15"/>
    <s v="Marketplace"/>
    <s v="New"/>
    <s v="Cycling"/>
    <s v="Commuter Helmet"/>
    <n v="2"/>
    <n v="81.75"/>
    <n v="0"/>
    <n v="41.92"/>
    <n v="163.5"/>
    <n v="83.84"/>
    <n v="79.66"/>
    <n v="0.48721712538226297"/>
  </r>
  <r>
    <n v="149"/>
    <d v="2026-04-25T00:00:00"/>
    <n v="2026"/>
    <s v="Apr"/>
    <s v="Q2"/>
    <x v="1"/>
    <x v="12"/>
    <s v="Online Store"/>
    <s v="Returning"/>
    <s v="Travel"/>
    <s v="Insulated Bottle"/>
    <n v="1"/>
    <n v="36.020000000000003"/>
    <n v="0.05"/>
    <n v="13.72"/>
    <n v="34.219000000000001"/>
    <n v="13.72"/>
    <n v="20.499000000000002"/>
    <n v="0.59905315760250155"/>
  </r>
  <r>
    <n v="449"/>
    <d v="2026-04-25T00:00:00"/>
    <n v="2026"/>
    <s v="Apr"/>
    <s v="Q2"/>
    <x v="2"/>
    <x v="5"/>
    <s v="Online Store"/>
    <s v="Business"/>
    <s v="Travel"/>
    <s v="Insulated Bottle"/>
    <n v="1"/>
    <n v="36.68"/>
    <n v="0"/>
    <n v="13.27"/>
    <n v="36.68"/>
    <n v="13.27"/>
    <n v="23.41"/>
    <n v="0.63822246455834242"/>
  </r>
  <r>
    <n v="1422"/>
    <d v="2026-04-25T00:00:00"/>
    <n v="2026"/>
    <s v="Apr"/>
    <s v="Q2"/>
    <x v="3"/>
    <x v="8"/>
    <s v="Corporate"/>
    <s v="Business"/>
    <s v="Camping"/>
    <s v="Alpine Tent 4P"/>
    <n v="6"/>
    <n v="348.16"/>
    <n v="0.1"/>
    <n v="198.24"/>
    <n v="1880.0640000000001"/>
    <n v="1189.44"/>
    <n v="690.62400000000002"/>
    <n v="0.36734068627450978"/>
  </r>
  <r>
    <n v="3248"/>
    <d v="2026-04-25T00:00:00"/>
    <n v="2026"/>
    <s v="Apr"/>
    <s v="Q2"/>
    <x v="2"/>
    <x v="16"/>
    <s v="Online Store"/>
    <s v="Returning"/>
    <s v="Cycling"/>
    <s v="Compact Repair Kit"/>
    <n v="2"/>
    <n v="39.799999999999997"/>
    <n v="0.05"/>
    <n v="16.23"/>
    <n v="75.61999999999999"/>
    <n v="32.46"/>
    <n v="43.159999999999989"/>
    <n v="0.57074847923829664"/>
  </r>
  <r>
    <n v="3445"/>
    <d v="2026-04-25T00:00:00"/>
    <n v="2026"/>
    <s v="Apr"/>
    <s v="Q2"/>
    <x v="0"/>
    <x v="15"/>
    <s v="Online Store"/>
    <s v="Returning"/>
    <s v="Cycling"/>
    <s v="Compact Repair Kit"/>
    <n v="5"/>
    <n v="39.369999999999997"/>
    <n v="0.05"/>
    <n v="16.760000000000002"/>
    <n v="187.00749999999999"/>
    <n v="83.800000000000011"/>
    <n v="103.20749999999998"/>
    <n v="0.55188963009504954"/>
  </r>
  <r>
    <n v="3930"/>
    <d v="2026-04-25T00:00:00"/>
    <n v="2026"/>
    <s v="Apr"/>
    <s v="Q2"/>
    <x v="1"/>
    <x v="12"/>
    <s v="Marketplace"/>
    <s v="Returning"/>
    <s v="Fitness"/>
    <s v="Resistance Band Set"/>
    <n v="2"/>
    <n v="40.85"/>
    <n v="0"/>
    <n v="14.99"/>
    <n v="81.7"/>
    <n v="29.98"/>
    <n v="51.72"/>
    <n v="0.633047735618115"/>
  </r>
  <r>
    <n v="3969"/>
    <d v="2026-04-25T00:00:00"/>
    <n v="2026"/>
    <s v="Apr"/>
    <s v="Q2"/>
    <x v="3"/>
    <x v="8"/>
    <s v="Marketplace"/>
    <s v="Returning"/>
    <s v="Hiking"/>
    <s v="Hiking Daypack 20L"/>
    <n v="1"/>
    <n v="92.91"/>
    <n v="0.05"/>
    <n v="46"/>
    <n v="88.264499999999998"/>
    <n v="46"/>
    <n v="42.264499999999998"/>
    <n v="0.4788391709010984"/>
  </r>
  <r>
    <n v="4190"/>
    <d v="2026-04-25T00:00:00"/>
    <n v="2026"/>
    <s v="Apr"/>
    <s v="Q2"/>
    <x v="3"/>
    <x v="13"/>
    <s v="Online Store"/>
    <s v="New"/>
    <s v="Hiking"/>
    <s v="Summit Backpack 45L"/>
    <n v="1"/>
    <n v="152.01"/>
    <n v="0"/>
    <n v="80.33"/>
    <n v="152.01"/>
    <n v="80.33"/>
    <n v="71.679999999999993"/>
    <n v="0.47154792447865268"/>
  </r>
  <r>
    <n v="4442"/>
    <d v="2026-04-25T00:00:00"/>
    <n v="2026"/>
    <s v="Apr"/>
    <s v="Q2"/>
    <x v="1"/>
    <x v="6"/>
    <s v="Marketplace"/>
    <s v="New"/>
    <s v="Travel"/>
    <s v="Insulated Bottle"/>
    <n v="1"/>
    <n v="36.65"/>
    <n v="0"/>
    <n v="13.28"/>
    <n v="36.65"/>
    <n v="13.28"/>
    <n v="23.369999999999997"/>
    <n v="0.63765347885402446"/>
  </r>
  <r>
    <n v="228"/>
    <d v="2026-04-26T00:00:00"/>
    <n v="2026"/>
    <s v="Apr"/>
    <s v="Q2"/>
    <x v="3"/>
    <x v="8"/>
    <s v="Online Store"/>
    <s v="Returning"/>
    <s v="Camping"/>
    <s v="Portable Camp Stove"/>
    <n v="5"/>
    <n v="80.819999999999993"/>
    <n v="0"/>
    <n v="40.47"/>
    <n v="404.09999999999997"/>
    <n v="202.35"/>
    <n v="201.74999999999997"/>
    <n v="0.49925760950259834"/>
  </r>
  <r>
    <n v="2101"/>
    <d v="2026-04-26T00:00:00"/>
    <n v="2026"/>
    <s v="Apr"/>
    <s v="Q2"/>
    <x v="3"/>
    <x v="4"/>
    <s v="Online Store"/>
    <s v="New"/>
    <s v="Hiking"/>
    <s v="Trail Boots"/>
    <n v="4"/>
    <n v="144.69999999999999"/>
    <n v="0"/>
    <n v="79.41"/>
    <n v="578.79999999999995"/>
    <n v="317.64"/>
    <n v="261.15999999999997"/>
    <n v="0.45120939875604699"/>
  </r>
  <r>
    <n v="2590"/>
    <d v="2026-04-26T00:00:00"/>
    <n v="2026"/>
    <s v="Apr"/>
    <s v="Q2"/>
    <x v="1"/>
    <x v="6"/>
    <s v="Retail Partners"/>
    <s v="New"/>
    <s v="Fitness"/>
    <s v="Recovery Roller"/>
    <n v="2"/>
    <n v="36.51"/>
    <n v="0.1"/>
    <n v="14.18"/>
    <n v="65.718000000000004"/>
    <n v="28.36"/>
    <n v="37.358000000000004"/>
    <n v="0.56845917404668433"/>
  </r>
  <r>
    <n v="2957"/>
    <d v="2026-04-26T00:00:00"/>
    <n v="2026"/>
    <s v="Apr"/>
    <s v="Q2"/>
    <x v="3"/>
    <x v="7"/>
    <s v="Marketplace"/>
    <s v="New"/>
    <s v="Travel"/>
    <s v="Insulated Bottle"/>
    <n v="3"/>
    <n v="36.58"/>
    <n v="0.05"/>
    <n v="13.71"/>
    <n v="104.25299999999999"/>
    <n v="41.13"/>
    <n v="63.122999999999983"/>
    <n v="0.60547897902218628"/>
  </r>
  <r>
    <n v="4270"/>
    <d v="2026-04-26T00:00:00"/>
    <n v="2026"/>
    <s v="Apr"/>
    <s v="Q2"/>
    <x v="3"/>
    <x v="7"/>
    <s v="Retail Partners"/>
    <s v="Business"/>
    <s v="Camping"/>
    <s v="Trail Tent 2P"/>
    <n v="2"/>
    <n v="191.59"/>
    <n v="0"/>
    <n v="102.52"/>
    <n v="383.18"/>
    <n v="205.04"/>
    <n v="178.14000000000001"/>
    <n v="0.46489900307949272"/>
  </r>
  <r>
    <n v="4324"/>
    <d v="2026-04-26T00:00:00"/>
    <n v="2026"/>
    <s v="Apr"/>
    <s v="Q2"/>
    <x v="3"/>
    <x v="8"/>
    <s v="Corporate"/>
    <s v="Business"/>
    <s v="Camping"/>
    <s v="Alpine Tent 4P"/>
    <n v="6"/>
    <n v="337.24"/>
    <n v="0.05"/>
    <n v="198.63"/>
    <n v="1922.268"/>
    <n v="1191.78"/>
    <n v="730.48800000000006"/>
    <n v="0.38001360892445801"/>
  </r>
  <r>
    <n v="5010"/>
    <d v="2026-04-26T00:00:00"/>
    <n v="2026"/>
    <s v="Apr"/>
    <s v="Q2"/>
    <x v="3"/>
    <x v="7"/>
    <s v="Corporate"/>
    <s v="Business"/>
    <s v="Travel"/>
    <s v="Packing Cube Set"/>
    <n v="3"/>
    <n v="46.2"/>
    <n v="0.1"/>
    <n v="18.149999999999999"/>
    <n v="124.74000000000002"/>
    <n v="54.449999999999996"/>
    <n v="70.29000000000002"/>
    <n v="0.5634920634920636"/>
  </r>
  <r>
    <n v="5092"/>
    <d v="2026-04-26T00:00:00"/>
    <n v="2026"/>
    <s v="Apr"/>
    <s v="Q2"/>
    <x v="1"/>
    <x v="1"/>
    <s v="Marketplace"/>
    <s v="Business"/>
    <s v="Fitness"/>
    <s v="Training Mat"/>
    <n v="4"/>
    <n v="50.84"/>
    <n v="0.05"/>
    <n v="22.63"/>
    <n v="193.19200000000001"/>
    <n v="90.52"/>
    <n v="102.67200000000001"/>
    <n v="0.53145057766367143"/>
  </r>
  <r>
    <n v="1061"/>
    <d v="2026-04-27T00:00:00"/>
    <n v="2026"/>
    <s v="Apr"/>
    <s v="Q2"/>
    <x v="3"/>
    <x v="13"/>
    <s v="Online Store"/>
    <s v="Returning"/>
    <s v="Travel"/>
    <s v="Travel Backpack 35L"/>
    <n v="1"/>
    <n v="166.5"/>
    <n v="0"/>
    <n v="85.55"/>
    <n v="166.5"/>
    <n v="85.55"/>
    <n v="80.95"/>
    <n v="0.4861861861861862"/>
  </r>
  <r>
    <n v="1099"/>
    <d v="2026-04-27T00:00:00"/>
    <n v="2026"/>
    <s v="Apr"/>
    <s v="Q2"/>
    <x v="3"/>
    <x v="4"/>
    <s v="Marketplace"/>
    <s v="New"/>
    <s v="Hiking"/>
    <s v="Trekking Poles"/>
    <n v="1"/>
    <n v="70.2"/>
    <n v="0"/>
    <n v="32.06"/>
    <n v="70.2"/>
    <n v="32.06"/>
    <n v="38.14"/>
    <n v="0.5433048433048433"/>
  </r>
  <r>
    <n v="3500"/>
    <d v="2026-04-27T00:00:00"/>
    <n v="2026"/>
    <s v="Apr"/>
    <s v="Q2"/>
    <x v="1"/>
    <x v="12"/>
    <s v="Online Store"/>
    <s v="New"/>
    <s v="Fitness"/>
    <s v="Training Mat"/>
    <n v="4"/>
    <n v="50.67"/>
    <n v="0"/>
    <n v="22.62"/>
    <n v="202.68"/>
    <n v="90.48"/>
    <n v="112.2"/>
    <n v="0.55358200118413259"/>
  </r>
  <r>
    <n v="3856"/>
    <d v="2026-04-27T00:00:00"/>
    <n v="2026"/>
    <s v="Apr"/>
    <s v="Q2"/>
    <x v="1"/>
    <x v="11"/>
    <s v="Retail Partners"/>
    <s v="New"/>
    <s v="Travel"/>
    <s v="Travel Backpack 35L"/>
    <n v="3"/>
    <n v="161.05000000000001"/>
    <n v="0.05"/>
    <n v="87.43"/>
    <n v="458.99250000000001"/>
    <n v="262.29000000000002"/>
    <n v="196.70249999999999"/>
    <n v="0.4285527541299694"/>
  </r>
  <r>
    <n v="4044"/>
    <d v="2026-04-27T00:00:00"/>
    <n v="2026"/>
    <s v="Apr"/>
    <s v="Q2"/>
    <x v="1"/>
    <x v="6"/>
    <s v="Corporate"/>
    <s v="New"/>
    <s v="Fitness"/>
    <s v="Weighted Vest"/>
    <n v="10"/>
    <n v="124.59"/>
    <n v="0.15"/>
    <n v="67.14"/>
    <n v="1059.0150000000001"/>
    <n v="671.4"/>
    <n v="387.61500000000012"/>
    <n v="0.36601464568490538"/>
  </r>
  <r>
    <n v="4235"/>
    <d v="2026-04-27T00:00:00"/>
    <n v="2026"/>
    <s v="Apr"/>
    <s v="Q2"/>
    <x v="2"/>
    <x v="16"/>
    <s v="Online Store"/>
    <s v="Business"/>
    <s v="Fitness"/>
    <s v="Training Mat"/>
    <n v="1"/>
    <n v="50.18"/>
    <n v="0"/>
    <n v="22.05"/>
    <n v="50.18"/>
    <n v="22.05"/>
    <n v="28.13"/>
    <n v="0.56058190514149064"/>
  </r>
  <r>
    <n v="122"/>
    <d v="2026-04-28T00:00:00"/>
    <n v="2026"/>
    <s v="Apr"/>
    <s v="Q2"/>
    <x v="1"/>
    <x v="11"/>
    <s v="Online Store"/>
    <s v="New"/>
    <s v="Camping"/>
    <s v="Portable Camp Stove"/>
    <n v="1"/>
    <n v="83.38"/>
    <n v="0"/>
    <n v="38.979999999999997"/>
    <n v="83.38"/>
    <n v="38.979999999999997"/>
    <n v="44.4"/>
    <n v="0.53250179899256422"/>
  </r>
  <r>
    <n v="239"/>
    <d v="2026-04-28T00:00:00"/>
    <n v="2026"/>
    <s v="Apr"/>
    <s v="Q2"/>
    <x v="3"/>
    <x v="7"/>
    <s v="Online Store"/>
    <s v="Returning"/>
    <s v="Travel"/>
    <s v="Insulated Bottle"/>
    <n v="1"/>
    <n v="35.549999999999997"/>
    <n v="0.05"/>
    <n v="13.25"/>
    <n v="33.772499999999994"/>
    <n v="13.25"/>
    <n v="20.522499999999994"/>
    <n v="0.60766896143311855"/>
  </r>
  <r>
    <n v="356"/>
    <d v="2026-04-28T00:00:00"/>
    <n v="2026"/>
    <s v="Apr"/>
    <s v="Q2"/>
    <x v="3"/>
    <x v="8"/>
    <s v="Retail Partners"/>
    <s v="New"/>
    <s v="Hiking"/>
    <s v="Summit Backpack 45L"/>
    <n v="1"/>
    <n v="154.36000000000001"/>
    <n v="0"/>
    <n v="77.760000000000005"/>
    <n v="154.36000000000001"/>
    <n v="77.760000000000005"/>
    <n v="76.600000000000009"/>
    <n v="0.49624254988338951"/>
  </r>
  <r>
    <n v="785"/>
    <d v="2026-04-28T00:00:00"/>
    <n v="2026"/>
    <s v="Apr"/>
    <s v="Q2"/>
    <x v="0"/>
    <x v="9"/>
    <s v="Marketplace"/>
    <s v="New"/>
    <s v="Hiking"/>
    <s v="Summit Backpack 45L"/>
    <n v="1"/>
    <n v="155.68"/>
    <n v="0"/>
    <n v="77.97"/>
    <n v="155.68"/>
    <n v="77.97"/>
    <n v="77.710000000000008"/>
    <n v="0.49916495375128472"/>
  </r>
  <r>
    <n v="2325"/>
    <d v="2026-04-28T00:00:00"/>
    <n v="2026"/>
    <s v="Apr"/>
    <s v="Q2"/>
    <x v="0"/>
    <x v="0"/>
    <s v="Online Store"/>
    <s v="Returning"/>
    <s v="Fitness"/>
    <s v="Resistance Band Set"/>
    <n v="1"/>
    <n v="40.950000000000003"/>
    <n v="0.15"/>
    <n v="14.89"/>
    <n v="34.807500000000005"/>
    <n v="14.89"/>
    <n v="19.917500000000004"/>
    <n v="0.57221863104216053"/>
  </r>
  <r>
    <n v="2566"/>
    <d v="2026-04-28T00:00:00"/>
    <n v="2026"/>
    <s v="Apr"/>
    <s v="Q2"/>
    <x v="3"/>
    <x v="13"/>
    <s v="Marketplace"/>
    <s v="Returning"/>
    <s v="Travel"/>
    <s v="Packing Cube Set"/>
    <n v="3"/>
    <n v="47.28"/>
    <n v="0.05"/>
    <n v="18.52"/>
    <n v="134.74799999999999"/>
    <n v="55.56"/>
    <n v="79.187999999999988"/>
    <n v="0.58767477068305274"/>
  </r>
  <r>
    <n v="3105"/>
    <d v="2026-04-28T00:00:00"/>
    <n v="2026"/>
    <s v="Apr"/>
    <s v="Q2"/>
    <x v="3"/>
    <x v="7"/>
    <s v="Online Store"/>
    <s v="Returning"/>
    <s v="Fitness"/>
    <s v="Training Mat"/>
    <n v="4"/>
    <n v="51.57"/>
    <n v="0.1"/>
    <n v="22.58"/>
    <n v="185.65200000000002"/>
    <n v="90.32"/>
    <n v="95.332000000000022"/>
    <n v="0.51349837330058401"/>
  </r>
  <r>
    <n v="3167"/>
    <d v="2026-04-28T00:00:00"/>
    <n v="2026"/>
    <s v="Apr"/>
    <s v="Q2"/>
    <x v="3"/>
    <x v="8"/>
    <s v="Online Store"/>
    <s v="Business"/>
    <s v="Cycling"/>
    <s v="Trail Bike Light"/>
    <n v="1"/>
    <n v="51.61"/>
    <n v="0"/>
    <n v="23"/>
    <n v="51.61"/>
    <n v="23"/>
    <n v="28.61"/>
    <n v="0.55434993218368533"/>
  </r>
  <r>
    <n v="4396"/>
    <d v="2026-04-28T00:00:00"/>
    <n v="2026"/>
    <s v="Apr"/>
    <s v="Q2"/>
    <x v="0"/>
    <x v="15"/>
    <s v="Retail Partners"/>
    <s v="Returning"/>
    <s v="Fitness"/>
    <s v="Training Mat"/>
    <n v="1"/>
    <n v="50.56"/>
    <n v="0.05"/>
    <n v="22.06"/>
    <n v="48.031999999999996"/>
    <n v="22.06"/>
    <n v="25.971999999999998"/>
    <n v="0.54072285143237842"/>
  </r>
  <r>
    <n v="4475"/>
    <d v="2026-04-28T00:00:00"/>
    <n v="2026"/>
    <s v="Apr"/>
    <s v="Q2"/>
    <x v="2"/>
    <x v="5"/>
    <s v="Marketplace"/>
    <s v="Business"/>
    <s v="Travel"/>
    <s v="Travel Backpack 35L"/>
    <n v="2"/>
    <n v="165.74"/>
    <n v="0"/>
    <n v="87.73"/>
    <n v="331.48"/>
    <n v="175.46"/>
    <n v="156.02000000000001"/>
    <n v="0.47067696391939184"/>
  </r>
  <r>
    <n v="4482"/>
    <d v="2026-04-28T00:00:00"/>
    <n v="2026"/>
    <s v="Apr"/>
    <s v="Q2"/>
    <x v="2"/>
    <x v="2"/>
    <s v="Online Store"/>
    <s v="Business"/>
    <s v="Fitness"/>
    <s v="Recovery Roller"/>
    <n v="3"/>
    <n v="36.770000000000003"/>
    <n v="0"/>
    <n v="13.63"/>
    <n v="110.31"/>
    <n v="40.89"/>
    <n v="69.42"/>
    <n v="0.62931737829752521"/>
  </r>
  <r>
    <n v="5022"/>
    <d v="2026-04-28T00:00:00"/>
    <n v="2026"/>
    <s v="Apr"/>
    <s v="Q2"/>
    <x v="3"/>
    <x v="7"/>
    <s v="Online Store"/>
    <s v="Business"/>
    <s v="Camping"/>
    <s v="Trail Tent 2P"/>
    <n v="2"/>
    <n v="196.37"/>
    <n v="0"/>
    <n v="101.73"/>
    <n v="392.74"/>
    <n v="203.46"/>
    <n v="189.28"/>
    <n v="0.48194734429902736"/>
  </r>
  <r>
    <n v="1304"/>
    <d v="2026-04-29T00:00:00"/>
    <n v="2026"/>
    <s v="Apr"/>
    <s v="Q2"/>
    <x v="0"/>
    <x v="0"/>
    <s v="Marketplace"/>
    <s v="Returning"/>
    <s v="Travel"/>
    <s v="Insulated Bottle"/>
    <n v="2"/>
    <n v="35.33"/>
    <n v="0"/>
    <n v="13.69"/>
    <n v="70.66"/>
    <n v="27.38"/>
    <n v="43.28"/>
    <n v="0.61251061420888764"/>
  </r>
  <r>
    <n v="3008"/>
    <d v="2026-04-29T00:00:00"/>
    <n v="2026"/>
    <s v="Apr"/>
    <s v="Q2"/>
    <x v="2"/>
    <x v="2"/>
    <s v="Corporate"/>
    <s v="Business"/>
    <s v="Travel"/>
    <s v="Packing Cube Set"/>
    <n v="4"/>
    <n v="46.43"/>
    <n v="0.1"/>
    <n v="18.04"/>
    <n v="167.148"/>
    <n v="72.16"/>
    <n v="94.988"/>
    <n v="0.56828678775695796"/>
  </r>
  <r>
    <n v="4140"/>
    <d v="2026-04-29T00:00:00"/>
    <n v="2026"/>
    <s v="Apr"/>
    <s v="Q2"/>
    <x v="3"/>
    <x v="7"/>
    <s v="Marketplace"/>
    <s v="New"/>
    <s v="Fitness"/>
    <s v="Weighted Vest"/>
    <n v="1"/>
    <n v="125.25"/>
    <n v="0"/>
    <n v="70.88"/>
    <n v="125.25"/>
    <n v="70.88"/>
    <n v="54.370000000000005"/>
    <n v="0.43409181636726552"/>
  </r>
  <r>
    <n v="4151"/>
    <d v="2026-04-29T00:00:00"/>
    <n v="2026"/>
    <s v="Apr"/>
    <s v="Q2"/>
    <x v="1"/>
    <x v="14"/>
    <s v="Online Store"/>
    <s v="Returning"/>
    <s v="Camping"/>
    <s v="Alpine Tent 4P"/>
    <n v="1"/>
    <n v="341.98"/>
    <n v="0"/>
    <n v="192.43"/>
    <n v="341.98"/>
    <n v="192.43"/>
    <n v="149.55000000000001"/>
    <n v="0.43730627522077314"/>
  </r>
  <r>
    <n v="4650"/>
    <d v="2026-04-29T00:00:00"/>
    <n v="2026"/>
    <s v="Apr"/>
    <s v="Q2"/>
    <x v="1"/>
    <x v="6"/>
    <s v="Marketplace"/>
    <s v="Business"/>
    <s v="Fitness"/>
    <s v="Resistance Band Set"/>
    <n v="1"/>
    <n v="40.04"/>
    <n v="0"/>
    <n v="14.72"/>
    <n v="40.04"/>
    <n v="14.72"/>
    <n v="25.32"/>
    <n v="0.63236763236763238"/>
  </r>
  <r>
    <n v="4897"/>
    <d v="2026-04-29T00:00:00"/>
    <n v="2026"/>
    <s v="Apr"/>
    <s v="Q2"/>
    <x v="3"/>
    <x v="13"/>
    <s v="Online Store"/>
    <s v="Returning"/>
    <s v="Cycling"/>
    <s v="Compact Repair Kit"/>
    <n v="3"/>
    <n v="40.47"/>
    <n v="0.05"/>
    <n v="17.14"/>
    <n v="115.33949999999999"/>
    <n v="51.42"/>
    <n v="63.919499999999985"/>
    <n v="0.5541856866034619"/>
  </r>
  <r>
    <n v="792"/>
    <d v="2026-04-30T00:00:00"/>
    <n v="2026"/>
    <s v="Apr"/>
    <s v="Q2"/>
    <x v="3"/>
    <x v="8"/>
    <s v="Corporate"/>
    <s v="Returning"/>
    <s v="Camping"/>
    <s v="Portable Camp Stove"/>
    <n v="6"/>
    <n v="83.7"/>
    <n v="0.2"/>
    <n v="38.58"/>
    <n v="401.76000000000005"/>
    <n v="231.48"/>
    <n v="170.28000000000006"/>
    <n v="0.42383512544802876"/>
  </r>
  <r>
    <n v="1796"/>
    <d v="2026-04-30T00:00:00"/>
    <n v="2026"/>
    <s v="Apr"/>
    <s v="Q2"/>
    <x v="0"/>
    <x v="15"/>
    <s v="Online Store"/>
    <s v="Returning"/>
    <s v="Camping"/>
    <s v="Portable Camp Stove"/>
    <n v="4"/>
    <n v="83.27"/>
    <n v="0"/>
    <n v="39.979999999999997"/>
    <n v="333.08"/>
    <n v="159.91999999999999"/>
    <n v="173.16"/>
    <n v="0.51987510507986068"/>
  </r>
  <r>
    <n v="3222"/>
    <d v="2026-04-30T00:00:00"/>
    <n v="2026"/>
    <s v="Apr"/>
    <s v="Q2"/>
    <x v="2"/>
    <x v="16"/>
    <s v="Corporate"/>
    <s v="Business"/>
    <s v="Camping"/>
    <s v="Compact Sleeping Bag"/>
    <n v="3"/>
    <n v="126.03"/>
    <n v="0.1"/>
    <n v="61.75"/>
    <n v="340.28100000000006"/>
    <n v="185.25"/>
    <n v="155.03100000000006"/>
    <n v="0.45559699189787273"/>
  </r>
  <r>
    <n v="3237"/>
    <d v="2026-04-30T00:00:00"/>
    <n v="2026"/>
    <s v="Apr"/>
    <s v="Q2"/>
    <x v="1"/>
    <x v="14"/>
    <s v="Online Store"/>
    <s v="New"/>
    <s v="Camping"/>
    <s v="Compact Sleeping Bag"/>
    <n v="1"/>
    <n v="122.86"/>
    <n v="0.05"/>
    <n v="59.22"/>
    <n v="116.717"/>
    <n v="59.22"/>
    <n v="57.497"/>
    <n v="0.49261889870370212"/>
  </r>
  <r>
    <n v="3695"/>
    <d v="2026-04-30T00:00:00"/>
    <n v="2026"/>
    <s v="Apr"/>
    <s v="Q2"/>
    <x v="2"/>
    <x v="2"/>
    <s v="Online Store"/>
    <s v="New"/>
    <s v="Cycling"/>
    <s v="Compact Repair Kit"/>
    <n v="1"/>
    <n v="39.44"/>
    <n v="0.1"/>
    <n v="16.63"/>
    <n v="35.496000000000002"/>
    <n v="16.63"/>
    <n v="18.866000000000003"/>
    <n v="0.53149650664863657"/>
  </r>
  <r>
    <n v="5148"/>
    <d v="2026-04-30T00:00:00"/>
    <n v="2026"/>
    <s v="Apr"/>
    <s v="Q2"/>
    <x v="2"/>
    <x v="10"/>
    <s v="Online Store"/>
    <s v="Returning"/>
    <s v="Travel"/>
    <s v="Carry-On Duffel"/>
    <n v="1"/>
    <n v="130.34"/>
    <n v="0.1"/>
    <n v="66.680000000000007"/>
    <n v="117.30600000000001"/>
    <n v="66.680000000000007"/>
    <n v="50.626000000000005"/>
    <n v="0.43157212759790631"/>
  </r>
  <r>
    <n v="534"/>
    <d v="2026-05-01T00:00:00"/>
    <n v="2026"/>
    <s v="May"/>
    <s v="Q2"/>
    <x v="1"/>
    <x v="12"/>
    <s v="Online Store"/>
    <s v="Business"/>
    <s v="Hiking"/>
    <s v="Summit Backpack 45L"/>
    <n v="1"/>
    <n v="154.86000000000001"/>
    <n v="0"/>
    <n v="78.37"/>
    <n v="154.86000000000001"/>
    <n v="78.37"/>
    <n v="76.490000000000009"/>
    <n v="0.49393000129148912"/>
  </r>
  <r>
    <n v="551"/>
    <d v="2026-05-01T00:00:00"/>
    <n v="2026"/>
    <s v="May"/>
    <s v="Q2"/>
    <x v="3"/>
    <x v="8"/>
    <s v="Retail Partners"/>
    <s v="Returning"/>
    <s v="Cycling"/>
    <s v="Cycling Pack 12L"/>
    <n v="4"/>
    <n v="103.64"/>
    <n v="0"/>
    <n v="50.59"/>
    <n v="414.56"/>
    <n v="202.36"/>
    <n v="212.2"/>
    <n v="0.51186800463141646"/>
  </r>
  <r>
    <n v="2110"/>
    <d v="2026-05-01T00:00:00"/>
    <n v="2026"/>
    <s v="May"/>
    <s v="Q2"/>
    <x v="0"/>
    <x v="15"/>
    <s v="Online Store"/>
    <s v="Returning"/>
    <s v="Travel"/>
    <s v="Travel Backpack 35L"/>
    <n v="1"/>
    <n v="164.49"/>
    <n v="0.05"/>
    <n v="87.81"/>
    <n v="156.2655"/>
    <n v="87.81"/>
    <n v="68.455500000000001"/>
    <n v="0.43807174328306631"/>
  </r>
  <r>
    <n v="2217"/>
    <d v="2026-05-01T00:00:00"/>
    <n v="2026"/>
    <s v="May"/>
    <s v="Q2"/>
    <x v="3"/>
    <x v="8"/>
    <s v="Corporate"/>
    <s v="Returning"/>
    <s v="Travel"/>
    <s v="Travel Backpack 35L"/>
    <n v="3"/>
    <n v="163.44999999999999"/>
    <n v="0.05"/>
    <n v="87.54"/>
    <n v="465.83249999999992"/>
    <n v="262.62"/>
    <n v="203.21249999999992"/>
    <n v="0.4362351274331438"/>
  </r>
  <r>
    <n v="2544"/>
    <d v="2026-05-01T00:00:00"/>
    <n v="2026"/>
    <s v="May"/>
    <s v="Q2"/>
    <x v="3"/>
    <x v="4"/>
    <s v="Online Store"/>
    <s v="Returning"/>
    <s v="Hiking"/>
    <s v="Trekking Poles"/>
    <n v="1"/>
    <n v="71.87"/>
    <n v="0.05"/>
    <n v="31.97"/>
    <n v="68.276499999999999"/>
    <n v="31.97"/>
    <n v="36.3065"/>
    <n v="0.53175690025118449"/>
  </r>
  <r>
    <n v="3678"/>
    <d v="2026-05-01T00:00:00"/>
    <n v="2026"/>
    <s v="May"/>
    <s v="Q2"/>
    <x v="1"/>
    <x v="14"/>
    <s v="Marketplace"/>
    <s v="Returning"/>
    <s v="Camping"/>
    <s v="Trail Tent 2P"/>
    <n v="2"/>
    <n v="194.97"/>
    <n v="0"/>
    <n v="101.14"/>
    <n v="389.94"/>
    <n v="202.28"/>
    <n v="187.66"/>
    <n v="0.48125352618351541"/>
  </r>
  <r>
    <n v="3726"/>
    <d v="2026-05-01T00:00:00"/>
    <n v="2026"/>
    <s v="May"/>
    <s v="Q2"/>
    <x v="3"/>
    <x v="8"/>
    <s v="Marketplace"/>
    <s v="Returning"/>
    <s v="Cycling"/>
    <s v="Trail Bike Light"/>
    <n v="2"/>
    <n v="49.53"/>
    <n v="0"/>
    <n v="22.91"/>
    <n v="99.06"/>
    <n v="45.82"/>
    <n v="53.24"/>
    <n v="0.53745204926307288"/>
  </r>
  <r>
    <n v="3897"/>
    <d v="2026-05-01T00:00:00"/>
    <n v="2026"/>
    <s v="May"/>
    <s v="Q2"/>
    <x v="3"/>
    <x v="8"/>
    <s v="Corporate"/>
    <s v="Business"/>
    <s v="Fitness"/>
    <s v="Recovery Roller"/>
    <n v="4"/>
    <n v="35.619999999999997"/>
    <n v="0.15"/>
    <n v="13.76"/>
    <n v="121.10799999999999"/>
    <n v="55.04"/>
    <n v="66.067999999999984"/>
    <n v="0.54552960993493405"/>
  </r>
  <r>
    <n v="1262"/>
    <d v="2026-05-02T00:00:00"/>
    <n v="2026"/>
    <s v="May"/>
    <s v="Q2"/>
    <x v="3"/>
    <x v="7"/>
    <s v="Retail Partners"/>
    <s v="Returning"/>
    <s v="Travel"/>
    <s v="Packing Cube Set"/>
    <n v="2"/>
    <n v="45.47"/>
    <n v="0"/>
    <n v="18.37"/>
    <n v="90.94"/>
    <n v="36.74"/>
    <n v="54.199999999999996"/>
    <n v="0.59599736089729494"/>
  </r>
  <r>
    <n v="2657"/>
    <d v="2026-05-02T00:00:00"/>
    <n v="2026"/>
    <s v="May"/>
    <s v="Q2"/>
    <x v="0"/>
    <x v="0"/>
    <s v="Retail Partners"/>
    <s v="New"/>
    <s v="Hiking"/>
    <s v="Trail Boots"/>
    <n v="1"/>
    <n v="145.68"/>
    <n v="0"/>
    <n v="77.8"/>
    <n v="145.68"/>
    <n v="77.8"/>
    <n v="67.88000000000001"/>
    <n v="0.46595277320153766"/>
  </r>
  <r>
    <n v="3238"/>
    <d v="2026-05-02T00:00:00"/>
    <n v="2026"/>
    <s v="May"/>
    <s v="Q2"/>
    <x v="3"/>
    <x v="8"/>
    <s v="Marketplace"/>
    <s v="Returning"/>
    <s v="Camping"/>
    <s v="Portable Camp Stove"/>
    <n v="2"/>
    <n v="82.65"/>
    <n v="0.05"/>
    <n v="40.46"/>
    <n v="157.035"/>
    <n v="80.92"/>
    <n v="76.114999999999995"/>
    <n v="0.48470086286496639"/>
  </r>
  <r>
    <n v="3607"/>
    <d v="2026-05-02T00:00:00"/>
    <n v="2026"/>
    <s v="May"/>
    <s v="Q2"/>
    <x v="1"/>
    <x v="6"/>
    <s v="Online Store"/>
    <s v="Business"/>
    <s v="Travel"/>
    <s v="Insulated Bottle"/>
    <n v="1"/>
    <n v="36.270000000000003"/>
    <n v="0"/>
    <n v="13.8"/>
    <n v="36.270000000000003"/>
    <n v="13.8"/>
    <n v="22.470000000000002"/>
    <n v="0.61952026468155497"/>
  </r>
  <r>
    <n v="5070"/>
    <d v="2026-05-02T00:00:00"/>
    <n v="2026"/>
    <s v="May"/>
    <s v="Q2"/>
    <x v="2"/>
    <x v="16"/>
    <s v="Retail Partners"/>
    <s v="New"/>
    <s v="Camping"/>
    <s v="Portable Camp Stove"/>
    <n v="1"/>
    <n v="80.819999999999993"/>
    <n v="0"/>
    <n v="39.950000000000003"/>
    <n v="80.819999999999993"/>
    <n v="39.950000000000003"/>
    <n v="40.86999999999999"/>
    <n v="0.50569166048007907"/>
  </r>
  <r>
    <n v="5171"/>
    <d v="2026-05-02T00:00:00"/>
    <n v="2026"/>
    <s v="May"/>
    <s v="Q2"/>
    <x v="1"/>
    <x v="1"/>
    <s v="Retail Partners"/>
    <s v="New"/>
    <s v="Hiking"/>
    <s v="Summit Backpack 45L"/>
    <n v="2"/>
    <n v="157.84"/>
    <n v="0.1"/>
    <n v="79.28"/>
    <n v="284.11200000000002"/>
    <n v="158.56"/>
    <n v="125.55200000000002"/>
    <n v="0.44191023258433298"/>
  </r>
  <r>
    <n v="617"/>
    <d v="2026-05-03T00:00:00"/>
    <n v="2026"/>
    <s v="May"/>
    <s v="Q2"/>
    <x v="1"/>
    <x v="14"/>
    <s v="Marketplace"/>
    <s v="Returning"/>
    <s v="Fitness"/>
    <s v="Recovery Roller"/>
    <n v="4"/>
    <n v="36.909999999999997"/>
    <n v="0.1"/>
    <n v="13.85"/>
    <n v="132.876"/>
    <n v="55.4"/>
    <n v="77.475999999999999"/>
    <n v="0.58306992985941775"/>
  </r>
  <r>
    <n v="849"/>
    <d v="2026-05-03T00:00:00"/>
    <n v="2026"/>
    <s v="May"/>
    <s v="Q2"/>
    <x v="1"/>
    <x v="14"/>
    <s v="Corporate"/>
    <s v="Business"/>
    <s v="Camping"/>
    <s v="Trail Tent 2P"/>
    <n v="3"/>
    <n v="193.18"/>
    <n v="0.1"/>
    <n v="102.31"/>
    <n v="521.58600000000001"/>
    <n v="306.93"/>
    <n v="214.65600000000001"/>
    <n v="0.41154478839539405"/>
  </r>
  <r>
    <n v="956"/>
    <d v="2026-05-03T00:00:00"/>
    <n v="2026"/>
    <s v="May"/>
    <s v="Q2"/>
    <x v="0"/>
    <x v="15"/>
    <s v="Online Store"/>
    <s v="Business"/>
    <s v="Hiking"/>
    <s v="Summit Backpack 45L"/>
    <n v="1"/>
    <n v="157.59"/>
    <n v="0.05"/>
    <n v="77.599999999999994"/>
    <n v="149.7105"/>
    <n v="77.599999999999994"/>
    <n v="72.110500000000002"/>
    <n v="0.48166628259206939"/>
  </r>
  <r>
    <n v="1896"/>
    <d v="2026-05-03T00:00:00"/>
    <n v="2026"/>
    <s v="May"/>
    <s v="Q2"/>
    <x v="1"/>
    <x v="12"/>
    <s v="Marketplace"/>
    <s v="New"/>
    <s v="Fitness"/>
    <s v="Training Mat"/>
    <n v="2"/>
    <n v="49.97"/>
    <n v="0"/>
    <n v="22.63"/>
    <n v="99.94"/>
    <n v="45.26"/>
    <n v="54.68"/>
    <n v="0.54712827696617972"/>
  </r>
  <r>
    <n v="2317"/>
    <d v="2026-05-03T00:00:00"/>
    <n v="2026"/>
    <s v="May"/>
    <s v="Q2"/>
    <x v="0"/>
    <x v="15"/>
    <s v="Corporate"/>
    <s v="Business"/>
    <s v="Hiking"/>
    <s v="Summit Backpack 45L"/>
    <n v="5"/>
    <n v="155.54"/>
    <n v="0.1"/>
    <n v="78.02"/>
    <n v="699.93"/>
    <n v="390.09999999999997"/>
    <n v="309.83"/>
    <n v="0.44265855156944267"/>
  </r>
  <r>
    <n v="2542"/>
    <d v="2026-05-03T00:00:00"/>
    <n v="2026"/>
    <s v="May"/>
    <s v="Q2"/>
    <x v="3"/>
    <x v="8"/>
    <s v="Retail Partners"/>
    <s v="New"/>
    <s v="Travel"/>
    <s v="Carry-On Duffel"/>
    <n v="1"/>
    <n v="131.13"/>
    <n v="0.05"/>
    <n v="67.010000000000005"/>
    <n v="124.5735"/>
    <n v="67.010000000000005"/>
    <n v="57.563499999999991"/>
    <n v="0.46208463276700096"/>
  </r>
  <r>
    <n v="4535"/>
    <d v="2026-05-03T00:00:00"/>
    <n v="2026"/>
    <s v="May"/>
    <s v="Q2"/>
    <x v="2"/>
    <x v="5"/>
    <s v="Online Store"/>
    <s v="New"/>
    <s v="Travel"/>
    <s v="Insulated Bottle"/>
    <n v="1"/>
    <n v="36.82"/>
    <n v="0.1"/>
    <n v="13.4"/>
    <n v="33.137999999999998"/>
    <n v="13.4"/>
    <n v="19.738"/>
    <n v="0.5956303941094816"/>
  </r>
  <r>
    <n v="4988"/>
    <d v="2026-05-03T00:00:00"/>
    <n v="2026"/>
    <s v="May"/>
    <s v="Q2"/>
    <x v="2"/>
    <x v="10"/>
    <s v="Retail Partners"/>
    <s v="New"/>
    <s v="Fitness"/>
    <s v="Weighted Vest"/>
    <n v="1"/>
    <n v="122.28"/>
    <n v="0"/>
    <n v="67.28"/>
    <n v="122.28"/>
    <n v="67.28"/>
    <n v="55"/>
    <n v="0.44978737324174028"/>
  </r>
  <r>
    <n v="253"/>
    <d v="2026-05-04T00:00:00"/>
    <n v="2026"/>
    <s v="May"/>
    <s v="Q2"/>
    <x v="2"/>
    <x v="10"/>
    <s v="Retail Partners"/>
    <s v="Business"/>
    <s v="Hiking"/>
    <s v="Hiking Daypack 20L"/>
    <n v="1"/>
    <n v="90.92"/>
    <n v="0.15"/>
    <n v="44.93"/>
    <n v="77.281999999999996"/>
    <n v="44.93"/>
    <n v="32.351999999999997"/>
    <n v="0.41862270645169636"/>
  </r>
  <r>
    <n v="1743"/>
    <d v="2026-05-04T00:00:00"/>
    <n v="2026"/>
    <s v="May"/>
    <s v="Q2"/>
    <x v="1"/>
    <x v="12"/>
    <s v="Online Store"/>
    <s v="New"/>
    <s v="Fitness"/>
    <s v="Training Mat"/>
    <n v="1"/>
    <n v="51.02"/>
    <n v="0"/>
    <n v="21.83"/>
    <n v="51.02"/>
    <n v="21.83"/>
    <n v="29.190000000000005"/>
    <n v="0.5721285770286163"/>
  </r>
  <r>
    <n v="1801"/>
    <d v="2026-05-04T00:00:00"/>
    <n v="2026"/>
    <s v="May"/>
    <s v="Q2"/>
    <x v="2"/>
    <x v="2"/>
    <s v="Online Store"/>
    <s v="Business"/>
    <s v="Travel"/>
    <s v="Insulated Bottle"/>
    <n v="2"/>
    <n v="36.299999999999997"/>
    <n v="0.05"/>
    <n v="13.9"/>
    <n v="68.969999999999985"/>
    <n v="27.8"/>
    <n v="41.169999999999987"/>
    <n v="0.59692619979701311"/>
  </r>
  <r>
    <n v="2511"/>
    <d v="2026-05-04T00:00:00"/>
    <n v="2026"/>
    <s v="May"/>
    <s v="Q2"/>
    <x v="2"/>
    <x v="10"/>
    <s v="Corporate"/>
    <s v="Business"/>
    <s v="Camping"/>
    <s v="Trail Tent 2P"/>
    <n v="8"/>
    <n v="195.03"/>
    <n v="0.15"/>
    <n v="101.13"/>
    <n v="1326.204"/>
    <n v="809.04"/>
    <n v="517.16399999999999"/>
    <n v="0.38995810599274322"/>
  </r>
  <r>
    <n v="3186"/>
    <d v="2026-05-04T00:00:00"/>
    <n v="2026"/>
    <s v="May"/>
    <s v="Q2"/>
    <x v="1"/>
    <x v="6"/>
    <s v="Online Store"/>
    <s v="New"/>
    <s v="Hiking"/>
    <s v="Trail Boots"/>
    <n v="1"/>
    <n v="143.66"/>
    <n v="0.1"/>
    <n v="79.25"/>
    <n v="129.29400000000001"/>
    <n v="79.25"/>
    <n v="50.044000000000011"/>
    <n v="0.38705585719368268"/>
  </r>
  <r>
    <n v="3378"/>
    <d v="2026-05-04T00:00:00"/>
    <n v="2026"/>
    <s v="May"/>
    <s v="Q2"/>
    <x v="0"/>
    <x v="0"/>
    <s v="Corporate"/>
    <s v="Business"/>
    <s v="Fitness"/>
    <s v="Weighted Vest"/>
    <n v="3"/>
    <n v="120.28"/>
    <n v="0.2"/>
    <n v="69.23"/>
    <n v="288.67200000000003"/>
    <n v="207.69"/>
    <n v="80.982000000000028"/>
    <n v="0.28053292317924849"/>
  </r>
  <r>
    <n v="4255"/>
    <d v="2026-05-04T00:00:00"/>
    <n v="2026"/>
    <s v="May"/>
    <s v="Q2"/>
    <x v="3"/>
    <x v="7"/>
    <s v="Marketplace"/>
    <s v="Returning"/>
    <s v="Travel"/>
    <s v="Insulated Bottle"/>
    <n v="6"/>
    <n v="36.04"/>
    <n v="0"/>
    <n v="13.38"/>
    <n v="216.24"/>
    <n v="80.28"/>
    <n v="135.96"/>
    <n v="0.62874583795782468"/>
  </r>
  <r>
    <n v="4587"/>
    <d v="2026-05-04T00:00:00"/>
    <n v="2026"/>
    <s v="May"/>
    <s v="Q2"/>
    <x v="2"/>
    <x v="2"/>
    <s v="Marketplace"/>
    <s v="Returning"/>
    <s v="Hiking"/>
    <s v="Hiking Daypack 20L"/>
    <n v="2"/>
    <n v="91.72"/>
    <n v="0"/>
    <n v="45.67"/>
    <n v="183.44"/>
    <n v="91.34"/>
    <n v="92.1"/>
    <n v="0.50207152202354988"/>
  </r>
  <r>
    <n v="830"/>
    <d v="2026-05-05T00:00:00"/>
    <n v="2026"/>
    <s v="May"/>
    <s v="Q2"/>
    <x v="3"/>
    <x v="8"/>
    <s v="Online Store"/>
    <s v="Business"/>
    <s v="Cycling"/>
    <s v="Trail Bike Light"/>
    <n v="2"/>
    <n v="50.4"/>
    <n v="0"/>
    <n v="22.21"/>
    <n v="100.8"/>
    <n v="44.42"/>
    <n v="56.379999999999995"/>
    <n v="0.55932539682539684"/>
  </r>
  <r>
    <n v="4320"/>
    <d v="2026-05-05T00:00:00"/>
    <n v="2026"/>
    <s v="May"/>
    <s v="Q2"/>
    <x v="1"/>
    <x v="6"/>
    <s v="Online Store"/>
    <s v="Returning"/>
    <s v="Travel"/>
    <s v="Travel Backpack 35L"/>
    <n v="2"/>
    <n v="165.17"/>
    <n v="0"/>
    <n v="87.78"/>
    <n v="330.34"/>
    <n v="175.56"/>
    <n v="154.77999999999997"/>
    <n v="0.46854755706242052"/>
  </r>
  <r>
    <n v="4386"/>
    <d v="2026-05-05T00:00:00"/>
    <n v="2026"/>
    <s v="May"/>
    <s v="Q2"/>
    <x v="0"/>
    <x v="15"/>
    <s v="Online Store"/>
    <s v="Returning"/>
    <s v="Hiking"/>
    <s v="Trekking Poles"/>
    <n v="1"/>
    <n v="69.819999999999993"/>
    <n v="0.05"/>
    <n v="33.29"/>
    <n v="66.328999999999994"/>
    <n v="33.29"/>
    <n v="33.038999999999994"/>
    <n v="0.49810791659756665"/>
  </r>
  <r>
    <n v="4602"/>
    <d v="2026-05-05T00:00:00"/>
    <n v="2026"/>
    <s v="May"/>
    <s v="Q2"/>
    <x v="1"/>
    <x v="12"/>
    <s v="Marketplace"/>
    <s v="New"/>
    <s v="Travel"/>
    <s v="Carry-On Duffel"/>
    <n v="2"/>
    <n v="131.36000000000001"/>
    <n v="0.1"/>
    <n v="65.3"/>
    <n v="236.44800000000004"/>
    <n v="130.6"/>
    <n v="105.84800000000004"/>
    <n v="0.4476586818243336"/>
  </r>
  <r>
    <n v="5190"/>
    <d v="2026-05-05T00:00:00"/>
    <n v="2026"/>
    <s v="May"/>
    <s v="Q2"/>
    <x v="3"/>
    <x v="8"/>
    <s v="Corporate"/>
    <s v="Returning"/>
    <s v="Hiking"/>
    <s v="Hiking Daypack 20L"/>
    <n v="15"/>
    <n v="93.65"/>
    <n v="0.1"/>
    <n v="44.89"/>
    <n v="1264.2750000000001"/>
    <n v="673.35"/>
    <n v="590.92500000000007"/>
    <n v="0.46740226612089936"/>
  </r>
  <r>
    <n v="393"/>
    <d v="2026-05-06T00:00:00"/>
    <n v="2026"/>
    <s v="May"/>
    <s v="Q2"/>
    <x v="1"/>
    <x v="12"/>
    <s v="Marketplace"/>
    <s v="New"/>
    <s v="Camping"/>
    <s v="Trail Tent 2P"/>
    <n v="3"/>
    <n v="199.93"/>
    <n v="0"/>
    <n v="104.86"/>
    <n v="599.79"/>
    <n v="314.58"/>
    <n v="285.20999999999998"/>
    <n v="0.47551643075076278"/>
  </r>
  <r>
    <n v="812"/>
    <d v="2026-05-06T00:00:00"/>
    <n v="2026"/>
    <s v="May"/>
    <s v="Q2"/>
    <x v="0"/>
    <x v="0"/>
    <s v="Online Store"/>
    <s v="New"/>
    <s v="Hiking"/>
    <s v="Trekking Poles"/>
    <n v="5"/>
    <n v="70.150000000000006"/>
    <n v="0"/>
    <n v="32.700000000000003"/>
    <n v="350.75"/>
    <n v="163.5"/>
    <n v="187.25"/>
    <n v="0.53385602280826805"/>
  </r>
  <r>
    <n v="1297"/>
    <d v="2026-05-06T00:00:00"/>
    <n v="2026"/>
    <s v="May"/>
    <s v="Q2"/>
    <x v="2"/>
    <x v="2"/>
    <s v="Retail Partners"/>
    <s v="New"/>
    <s v="Fitness"/>
    <s v="Recovery Roller"/>
    <n v="2"/>
    <n v="35.86"/>
    <n v="0"/>
    <n v="13.9"/>
    <n v="71.72"/>
    <n v="27.8"/>
    <n v="43.92"/>
    <n v="0.61238148354712774"/>
  </r>
  <r>
    <n v="1574"/>
    <d v="2026-05-06T00:00:00"/>
    <n v="2026"/>
    <s v="May"/>
    <s v="Q2"/>
    <x v="1"/>
    <x v="6"/>
    <s v="Online Store"/>
    <s v="Returning"/>
    <s v="Hiking"/>
    <s v="Hiking Daypack 20L"/>
    <n v="1"/>
    <n v="92.27"/>
    <n v="0"/>
    <n v="46.5"/>
    <n v="92.27"/>
    <n v="46.5"/>
    <n v="45.769999999999996"/>
    <n v="0.49604421805570603"/>
  </r>
  <r>
    <n v="3060"/>
    <d v="2026-05-06T00:00:00"/>
    <n v="2026"/>
    <s v="May"/>
    <s v="Q2"/>
    <x v="1"/>
    <x v="6"/>
    <s v="Corporate"/>
    <s v="Business"/>
    <s v="Hiking"/>
    <s v="Summit Backpack 45L"/>
    <n v="6"/>
    <n v="157.31"/>
    <n v="0.15"/>
    <n v="80.34"/>
    <n v="802.28099999999995"/>
    <n v="482.04"/>
    <n v="320.24099999999993"/>
    <n v="0.3991631361081715"/>
  </r>
  <r>
    <n v="3490"/>
    <d v="2026-05-06T00:00:00"/>
    <n v="2026"/>
    <s v="May"/>
    <s v="Q2"/>
    <x v="1"/>
    <x v="11"/>
    <s v="Online Store"/>
    <s v="New"/>
    <s v="Travel"/>
    <s v="Packing Cube Set"/>
    <n v="2"/>
    <n v="46.18"/>
    <n v="0.05"/>
    <n v="17.899999999999999"/>
    <n v="87.74199999999999"/>
    <n v="35.799999999999997"/>
    <n v="51.941999999999993"/>
    <n v="0.59198559412823959"/>
  </r>
  <r>
    <n v="3654"/>
    <d v="2026-05-06T00:00:00"/>
    <n v="2026"/>
    <s v="May"/>
    <s v="Q2"/>
    <x v="2"/>
    <x v="10"/>
    <s v="Online Store"/>
    <s v="Business"/>
    <s v="Cycling"/>
    <s v="Trail Bike Light"/>
    <n v="1"/>
    <n v="51.44"/>
    <n v="0.1"/>
    <n v="22.88"/>
    <n v="46.295999999999999"/>
    <n v="22.88"/>
    <n v="23.416"/>
    <n v="0.50578883704855715"/>
  </r>
  <r>
    <n v="4209"/>
    <d v="2026-05-06T00:00:00"/>
    <n v="2026"/>
    <s v="May"/>
    <s v="Q2"/>
    <x v="1"/>
    <x v="1"/>
    <s v="Online Store"/>
    <s v="New"/>
    <s v="Fitness"/>
    <s v="Training Mat"/>
    <n v="2"/>
    <n v="50.97"/>
    <n v="0.05"/>
    <n v="21.67"/>
    <n v="96.842999999999989"/>
    <n v="43.34"/>
    <n v="53.502999999999986"/>
    <n v="0.55247152607829153"/>
  </r>
  <r>
    <n v="4227"/>
    <d v="2026-05-06T00:00:00"/>
    <n v="2026"/>
    <s v="May"/>
    <s v="Q2"/>
    <x v="1"/>
    <x v="1"/>
    <s v="Online Store"/>
    <s v="New"/>
    <s v="Cycling"/>
    <s v="Compact Repair Kit"/>
    <n v="2"/>
    <n v="40.549999999999997"/>
    <n v="0"/>
    <n v="16.52"/>
    <n v="81.099999999999994"/>
    <n v="33.04"/>
    <n v="48.059999999999995"/>
    <n v="0.59260172626387175"/>
  </r>
  <r>
    <n v="4247"/>
    <d v="2026-05-06T00:00:00"/>
    <n v="2026"/>
    <s v="May"/>
    <s v="Q2"/>
    <x v="2"/>
    <x v="16"/>
    <s v="Online Store"/>
    <s v="New"/>
    <s v="Cycling"/>
    <s v="Trail Bike Light"/>
    <n v="2"/>
    <n v="51.3"/>
    <n v="0"/>
    <n v="23.12"/>
    <n v="102.6"/>
    <n v="46.24"/>
    <n v="56.359999999999992"/>
    <n v="0.54931773879142298"/>
  </r>
  <r>
    <n v="5196"/>
    <d v="2026-05-06T00:00:00"/>
    <n v="2026"/>
    <s v="May"/>
    <s v="Q2"/>
    <x v="3"/>
    <x v="8"/>
    <s v="Online Store"/>
    <s v="New"/>
    <s v="Camping"/>
    <s v="Portable Camp Stove"/>
    <n v="3"/>
    <n v="82.56"/>
    <n v="0"/>
    <n v="39.99"/>
    <n v="247.68"/>
    <n v="119.97"/>
    <n v="127.71000000000001"/>
    <n v="0.515625"/>
  </r>
  <r>
    <n v="400"/>
    <d v="2026-05-07T00:00:00"/>
    <n v="2026"/>
    <s v="May"/>
    <s v="Q2"/>
    <x v="1"/>
    <x v="12"/>
    <s v="Corporate"/>
    <s v="Business"/>
    <s v="Hiking"/>
    <s v="Hiking Daypack 20L"/>
    <n v="6"/>
    <n v="92.66"/>
    <n v="0.15"/>
    <n v="44.71"/>
    <n v="472.56600000000003"/>
    <n v="268.26"/>
    <n v="204.30600000000004"/>
    <n v="0.43233326138571126"/>
  </r>
  <r>
    <n v="829"/>
    <d v="2026-05-07T00:00:00"/>
    <n v="2026"/>
    <s v="May"/>
    <s v="Q2"/>
    <x v="2"/>
    <x v="16"/>
    <s v="Marketplace"/>
    <s v="New"/>
    <s v="Fitness"/>
    <s v="Resistance Band Set"/>
    <n v="1"/>
    <n v="39.42"/>
    <n v="0"/>
    <n v="14.86"/>
    <n v="39.42"/>
    <n v="14.86"/>
    <n v="24.560000000000002"/>
    <n v="0.62303399289700667"/>
  </r>
  <r>
    <n v="1236"/>
    <d v="2026-05-07T00:00:00"/>
    <n v="2026"/>
    <s v="May"/>
    <s v="Q2"/>
    <x v="0"/>
    <x v="9"/>
    <s v="Retail Partners"/>
    <s v="Returning"/>
    <s v="Fitness"/>
    <s v="Weighted Vest"/>
    <n v="2"/>
    <n v="124.25"/>
    <n v="0"/>
    <n v="69.510000000000005"/>
    <n v="248.5"/>
    <n v="139.02000000000001"/>
    <n v="109.47999999999999"/>
    <n v="0.44056338028169012"/>
  </r>
  <r>
    <n v="1364"/>
    <d v="2026-05-07T00:00:00"/>
    <n v="2026"/>
    <s v="May"/>
    <s v="Q2"/>
    <x v="1"/>
    <x v="14"/>
    <s v="Online Store"/>
    <s v="New"/>
    <s v="Hiking"/>
    <s v="Summit Backpack 45L"/>
    <n v="2"/>
    <n v="156.43"/>
    <n v="0"/>
    <n v="78.569999999999993"/>
    <n v="312.86"/>
    <n v="157.13999999999999"/>
    <n v="155.72000000000003"/>
    <n v="0.49773061433228927"/>
  </r>
  <r>
    <n v="2105"/>
    <d v="2026-05-07T00:00:00"/>
    <n v="2026"/>
    <s v="May"/>
    <s v="Q2"/>
    <x v="1"/>
    <x v="14"/>
    <s v="Retail Partners"/>
    <s v="New"/>
    <s v="Camping"/>
    <s v="Portable Camp Stove"/>
    <n v="1"/>
    <n v="80.3"/>
    <n v="0"/>
    <n v="40.020000000000003"/>
    <n v="80.3"/>
    <n v="40.020000000000003"/>
    <n v="40.279999999999994"/>
    <n v="0.50161892901618921"/>
  </r>
  <r>
    <n v="4706"/>
    <d v="2026-05-07T00:00:00"/>
    <n v="2026"/>
    <s v="May"/>
    <s v="Q2"/>
    <x v="3"/>
    <x v="13"/>
    <s v="Retail Partners"/>
    <s v="New"/>
    <s v="Camping"/>
    <s v="Portable Camp Stove"/>
    <n v="1"/>
    <n v="79.89"/>
    <n v="0"/>
    <n v="39.549999999999997"/>
    <n v="79.89"/>
    <n v="39.549999999999997"/>
    <n v="40.340000000000003"/>
    <n v="0.50494429841031419"/>
  </r>
  <r>
    <n v="68"/>
    <d v="2026-05-08T00:00:00"/>
    <n v="2026"/>
    <s v="May"/>
    <s v="Q2"/>
    <x v="3"/>
    <x v="7"/>
    <s v="Retail Partners"/>
    <s v="New"/>
    <s v="Fitness"/>
    <s v="Resistance Band Set"/>
    <n v="1"/>
    <n v="39.5"/>
    <n v="0"/>
    <n v="14.68"/>
    <n v="39.5"/>
    <n v="14.68"/>
    <n v="24.82"/>
    <n v="0.62835443037974681"/>
  </r>
  <r>
    <n v="1352"/>
    <d v="2026-05-08T00:00:00"/>
    <n v="2026"/>
    <s v="May"/>
    <s v="Q2"/>
    <x v="3"/>
    <x v="7"/>
    <s v="Online Store"/>
    <s v="Returning"/>
    <s v="Cycling"/>
    <s v="Commuter Helmet"/>
    <n v="1"/>
    <n v="80.7"/>
    <n v="0"/>
    <n v="41.88"/>
    <n v="80.7"/>
    <n v="41.88"/>
    <n v="38.82"/>
    <n v="0.48104089219330853"/>
  </r>
  <r>
    <n v="2526"/>
    <d v="2026-05-08T00:00:00"/>
    <n v="2026"/>
    <s v="May"/>
    <s v="Q2"/>
    <x v="1"/>
    <x v="14"/>
    <s v="Online Store"/>
    <s v="New"/>
    <s v="Camping"/>
    <s v="Portable Camp Stove"/>
    <n v="1"/>
    <n v="80.86"/>
    <n v="0"/>
    <n v="38.44"/>
    <n v="80.86"/>
    <n v="38.44"/>
    <n v="42.42"/>
    <n v="0.52461043779371752"/>
  </r>
  <r>
    <n v="3298"/>
    <d v="2026-05-08T00:00:00"/>
    <n v="2026"/>
    <s v="May"/>
    <s v="Q2"/>
    <x v="1"/>
    <x v="14"/>
    <s v="Marketplace"/>
    <s v="New"/>
    <s v="Camping"/>
    <s v="Alpine Tent 4P"/>
    <n v="2"/>
    <n v="337.7"/>
    <n v="0.1"/>
    <n v="192.16"/>
    <n v="607.86"/>
    <n v="384.32"/>
    <n v="223.54000000000002"/>
    <n v="0.36774915276543946"/>
  </r>
  <r>
    <n v="3510"/>
    <d v="2026-05-08T00:00:00"/>
    <n v="2026"/>
    <s v="May"/>
    <s v="Q2"/>
    <x v="2"/>
    <x v="2"/>
    <s v="Online Store"/>
    <s v="Returning"/>
    <s v="Camping"/>
    <s v="Compact Sleeping Bag"/>
    <n v="4"/>
    <n v="121.81"/>
    <n v="0"/>
    <n v="58.95"/>
    <n v="487.24"/>
    <n v="235.8"/>
    <n v="251.44"/>
    <n v="0.5160495854199163"/>
  </r>
  <r>
    <n v="3638"/>
    <d v="2026-05-08T00:00:00"/>
    <n v="2026"/>
    <s v="May"/>
    <s v="Q2"/>
    <x v="3"/>
    <x v="7"/>
    <s v="Corporate"/>
    <s v="Business"/>
    <s v="Travel"/>
    <s v="Travel Backpack 35L"/>
    <n v="10"/>
    <n v="168.55"/>
    <n v="0.1"/>
    <n v="88.85"/>
    <n v="1516.95"/>
    <n v="888.5"/>
    <n v="628.45000000000005"/>
    <n v="0.41428524341606515"/>
  </r>
  <r>
    <n v="3754"/>
    <d v="2026-05-08T00:00:00"/>
    <n v="2026"/>
    <s v="May"/>
    <s v="Q2"/>
    <x v="1"/>
    <x v="12"/>
    <s v="Online Store"/>
    <s v="Returning"/>
    <s v="Cycling"/>
    <s v="Compact Repair Kit"/>
    <n v="1"/>
    <n v="39.42"/>
    <n v="0.05"/>
    <n v="16.77"/>
    <n v="37.448999999999998"/>
    <n v="16.77"/>
    <n v="20.678999999999998"/>
    <n v="0.55219097973243614"/>
  </r>
  <r>
    <n v="4029"/>
    <d v="2026-05-08T00:00:00"/>
    <n v="2026"/>
    <s v="May"/>
    <s v="Q2"/>
    <x v="3"/>
    <x v="13"/>
    <s v="Retail Partners"/>
    <s v="New"/>
    <s v="Travel"/>
    <s v="Travel Backpack 35L"/>
    <n v="1"/>
    <n v="161.36000000000001"/>
    <n v="0"/>
    <n v="87"/>
    <n v="161.36000000000001"/>
    <n v="87"/>
    <n v="74.360000000000014"/>
    <n v="0.46083292017848293"/>
  </r>
  <r>
    <n v="4651"/>
    <d v="2026-05-08T00:00:00"/>
    <n v="2026"/>
    <s v="May"/>
    <s v="Q2"/>
    <x v="1"/>
    <x v="11"/>
    <s v="Online Store"/>
    <s v="Business"/>
    <s v="Camping"/>
    <s v="Compact Sleeping Bag"/>
    <n v="1"/>
    <n v="123.68"/>
    <n v="0"/>
    <n v="59.26"/>
    <n v="123.68"/>
    <n v="59.26"/>
    <n v="64.420000000000016"/>
    <n v="0.52086028460543343"/>
  </r>
  <r>
    <n v="4886"/>
    <d v="2026-05-08T00:00:00"/>
    <n v="2026"/>
    <s v="May"/>
    <s v="Q2"/>
    <x v="3"/>
    <x v="8"/>
    <s v="Marketplace"/>
    <s v="Returning"/>
    <s v="Hiking"/>
    <s v="Trail Boots"/>
    <n v="1"/>
    <n v="146.29"/>
    <n v="0"/>
    <n v="81.16"/>
    <n v="146.29"/>
    <n v="81.16"/>
    <n v="65.13"/>
    <n v="0.44521156606740037"/>
  </r>
  <r>
    <n v="162"/>
    <d v="2026-05-09T00:00:00"/>
    <n v="2026"/>
    <s v="May"/>
    <s v="Q2"/>
    <x v="0"/>
    <x v="0"/>
    <s v="Online Store"/>
    <s v="New"/>
    <s v="Travel"/>
    <s v="Travel Backpack 35L"/>
    <n v="2"/>
    <n v="164.95"/>
    <n v="0.1"/>
    <n v="86.27"/>
    <n v="296.90999999999997"/>
    <n v="172.54"/>
    <n v="124.36999999999998"/>
    <n v="0.41888114243373409"/>
  </r>
  <r>
    <n v="184"/>
    <d v="2026-05-09T00:00:00"/>
    <n v="2026"/>
    <s v="May"/>
    <s v="Q2"/>
    <x v="0"/>
    <x v="15"/>
    <s v="Retail Partners"/>
    <s v="Business"/>
    <s v="Hiking"/>
    <s v="Hiking Daypack 20L"/>
    <n v="2"/>
    <n v="91.59"/>
    <n v="0"/>
    <n v="44.97"/>
    <n v="183.18"/>
    <n v="89.94"/>
    <n v="93.240000000000009"/>
    <n v="0.50900753357353423"/>
  </r>
  <r>
    <n v="328"/>
    <d v="2026-05-09T00:00:00"/>
    <n v="2026"/>
    <s v="May"/>
    <s v="Q2"/>
    <x v="3"/>
    <x v="13"/>
    <s v="Online Store"/>
    <s v="Returning"/>
    <s v="Fitness"/>
    <s v="Training Mat"/>
    <n v="1"/>
    <n v="51.78"/>
    <n v="0.1"/>
    <n v="21.63"/>
    <n v="46.602000000000004"/>
    <n v="21.63"/>
    <n v="24.972000000000005"/>
    <n v="0.53585683017896235"/>
  </r>
  <r>
    <n v="908"/>
    <d v="2026-05-09T00:00:00"/>
    <n v="2026"/>
    <s v="May"/>
    <s v="Q2"/>
    <x v="3"/>
    <x v="8"/>
    <s v="Retail Partners"/>
    <s v="Returning"/>
    <s v="Travel"/>
    <s v="Packing Cube Set"/>
    <n v="2"/>
    <n v="46.25"/>
    <n v="0"/>
    <n v="18.12"/>
    <n v="92.5"/>
    <n v="36.24"/>
    <n v="56.26"/>
    <n v="0.60821621621621624"/>
  </r>
  <r>
    <n v="3159"/>
    <d v="2026-05-09T00:00:00"/>
    <n v="2026"/>
    <s v="May"/>
    <s v="Q2"/>
    <x v="0"/>
    <x v="0"/>
    <s v="Online Store"/>
    <s v="Returning"/>
    <s v="Camping"/>
    <s v="Trail Tent 2P"/>
    <n v="3"/>
    <n v="198.5"/>
    <n v="0"/>
    <n v="102.23"/>
    <n v="595.5"/>
    <n v="306.69"/>
    <n v="288.81"/>
    <n v="0.48498740554156172"/>
  </r>
  <r>
    <n v="4509"/>
    <d v="2026-05-09T00:00:00"/>
    <n v="2026"/>
    <s v="May"/>
    <s v="Q2"/>
    <x v="3"/>
    <x v="8"/>
    <s v="Online Store"/>
    <s v="New"/>
    <s v="Hiking"/>
    <s v="Summit Backpack 45L"/>
    <n v="1"/>
    <n v="152.80000000000001"/>
    <n v="0.1"/>
    <n v="77.67"/>
    <n v="137.52000000000001"/>
    <n v="77.67"/>
    <n v="59.850000000000009"/>
    <n v="0.43520942408376967"/>
  </r>
  <r>
    <n v="4677"/>
    <d v="2026-05-09T00:00:00"/>
    <n v="2026"/>
    <s v="May"/>
    <s v="Q2"/>
    <x v="1"/>
    <x v="14"/>
    <s v="Online Store"/>
    <s v="Business"/>
    <s v="Travel"/>
    <s v="Travel Backpack 35L"/>
    <n v="2"/>
    <n v="161.47999999999999"/>
    <n v="0"/>
    <n v="85.03"/>
    <n v="322.95999999999998"/>
    <n v="170.06"/>
    <n v="152.89999999999998"/>
    <n v="0.47343324250681196"/>
  </r>
  <r>
    <n v="4867"/>
    <d v="2026-05-09T00:00:00"/>
    <n v="2026"/>
    <s v="May"/>
    <s v="Q2"/>
    <x v="1"/>
    <x v="6"/>
    <s v="Retail Partners"/>
    <s v="Returning"/>
    <s v="Cycling"/>
    <s v="Commuter Helmet"/>
    <n v="1"/>
    <n v="82.86"/>
    <n v="0"/>
    <n v="42.67"/>
    <n v="82.86"/>
    <n v="42.67"/>
    <n v="40.19"/>
    <n v="0.48503499879314504"/>
  </r>
  <r>
    <n v="1615"/>
    <d v="2026-05-10T00:00:00"/>
    <n v="2026"/>
    <s v="May"/>
    <s v="Q2"/>
    <x v="3"/>
    <x v="4"/>
    <s v="Online Store"/>
    <s v="New"/>
    <s v="Fitness"/>
    <s v="Training Mat"/>
    <n v="1"/>
    <n v="51.15"/>
    <n v="0"/>
    <n v="21.39"/>
    <n v="51.15"/>
    <n v="21.39"/>
    <n v="29.759999999999998"/>
    <n v="0.58181818181818179"/>
  </r>
  <r>
    <n v="1812"/>
    <d v="2026-05-10T00:00:00"/>
    <n v="2026"/>
    <s v="May"/>
    <s v="Q2"/>
    <x v="2"/>
    <x v="2"/>
    <s v="Corporate"/>
    <s v="Business"/>
    <s v="Fitness"/>
    <s v="Training Mat"/>
    <n v="12"/>
    <n v="50.53"/>
    <n v="0.1"/>
    <n v="22.09"/>
    <n v="545.72400000000005"/>
    <n v="265.08"/>
    <n v="280.64400000000006"/>
    <n v="0.5142599555819426"/>
  </r>
  <r>
    <n v="3645"/>
    <d v="2026-05-10T00:00:00"/>
    <n v="2026"/>
    <s v="May"/>
    <s v="Q2"/>
    <x v="1"/>
    <x v="1"/>
    <s v="Marketplace"/>
    <s v="Returning"/>
    <s v="Cycling"/>
    <s v="Trail Bike Light"/>
    <n v="2"/>
    <n v="50.93"/>
    <n v="0"/>
    <n v="22.91"/>
    <n v="101.86"/>
    <n v="45.82"/>
    <n v="56.04"/>
    <n v="0.55016689573924993"/>
  </r>
  <r>
    <n v="3804"/>
    <d v="2026-05-10T00:00:00"/>
    <n v="2026"/>
    <s v="May"/>
    <s v="Q2"/>
    <x v="2"/>
    <x v="5"/>
    <s v="Online Store"/>
    <s v="Returning"/>
    <s v="Fitness"/>
    <s v="Training Mat"/>
    <n v="2"/>
    <n v="50.79"/>
    <n v="0.05"/>
    <n v="21.83"/>
    <n v="96.500999999999991"/>
    <n v="43.66"/>
    <n v="52.840999999999994"/>
    <n v="0.54756945523880585"/>
  </r>
  <r>
    <n v="4367"/>
    <d v="2026-05-10T00:00:00"/>
    <n v="2026"/>
    <s v="May"/>
    <s v="Q2"/>
    <x v="3"/>
    <x v="8"/>
    <s v="Online Store"/>
    <s v="Business"/>
    <s v="Travel"/>
    <s v="Travel Backpack 35L"/>
    <n v="5"/>
    <n v="160.94"/>
    <n v="0.1"/>
    <n v="88.89"/>
    <n v="724.23"/>
    <n v="444.45"/>
    <n v="279.78000000000003"/>
    <n v="0.38631374011018604"/>
  </r>
  <r>
    <n v="4746"/>
    <d v="2026-05-10T00:00:00"/>
    <n v="2026"/>
    <s v="May"/>
    <s v="Q2"/>
    <x v="1"/>
    <x v="1"/>
    <s v="Online Store"/>
    <s v="Returning"/>
    <s v="Fitness"/>
    <s v="Recovery Roller"/>
    <n v="2"/>
    <n v="36.409999999999997"/>
    <n v="0"/>
    <n v="13.92"/>
    <n v="72.819999999999993"/>
    <n v="27.84"/>
    <n v="44.97999999999999"/>
    <n v="0.61768744850315838"/>
  </r>
  <r>
    <n v="4795"/>
    <d v="2026-05-10T00:00:00"/>
    <n v="2026"/>
    <s v="May"/>
    <s v="Q2"/>
    <x v="3"/>
    <x v="4"/>
    <s v="Marketplace"/>
    <s v="Returning"/>
    <s v="Hiking"/>
    <s v="Trekking Poles"/>
    <n v="2"/>
    <n v="72.25"/>
    <n v="0"/>
    <n v="32.25"/>
    <n v="144.5"/>
    <n v="64.5"/>
    <n v="80"/>
    <n v="0.55363321799307963"/>
  </r>
  <r>
    <n v="4800"/>
    <d v="2026-05-10T00:00:00"/>
    <n v="2026"/>
    <s v="May"/>
    <s v="Q2"/>
    <x v="3"/>
    <x v="8"/>
    <s v="Retail Partners"/>
    <s v="New"/>
    <s v="Cycling"/>
    <s v="Cycling Pack 12L"/>
    <n v="4"/>
    <n v="103.36"/>
    <n v="0"/>
    <n v="51.59"/>
    <n v="413.44"/>
    <n v="206.36"/>
    <n v="207.07999999999998"/>
    <n v="0.50087074303405565"/>
  </r>
  <r>
    <n v="5018"/>
    <d v="2026-05-10T00:00:00"/>
    <n v="2026"/>
    <s v="May"/>
    <s v="Q2"/>
    <x v="2"/>
    <x v="2"/>
    <s v="Corporate"/>
    <s v="Business"/>
    <s v="Hiking"/>
    <s v="Trail Boots"/>
    <n v="4"/>
    <n v="145.85"/>
    <n v="0.15"/>
    <n v="79.69"/>
    <n v="495.89"/>
    <n v="318.76"/>
    <n v="177.13"/>
    <n v="0.35719615237250196"/>
  </r>
  <r>
    <n v="474"/>
    <d v="2026-05-11T00:00:00"/>
    <n v="2026"/>
    <s v="May"/>
    <s v="Q2"/>
    <x v="1"/>
    <x v="12"/>
    <s v="Online Store"/>
    <s v="Returning"/>
    <s v="Cycling"/>
    <s v="Cycling Pack 12L"/>
    <n v="2"/>
    <n v="100.49"/>
    <n v="0.1"/>
    <n v="50.11"/>
    <n v="180.88200000000001"/>
    <n v="100.22"/>
    <n v="80.662000000000006"/>
    <n v="0.44593713028383147"/>
  </r>
  <r>
    <n v="1175"/>
    <d v="2026-05-11T00:00:00"/>
    <n v="2026"/>
    <s v="May"/>
    <s v="Q2"/>
    <x v="2"/>
    <x v="16"/>
    <s v="Corporate"/>
    <s v="Returning"/>
    <s v="Camping"/>
    <s v="Alpine Tent 4P"/>
    <n v="4"/>
    <n v="332.89"/>
    <n v="0.1"/>
    <n v="198.06"/>
    <n v="1198.404"/>
    <n v="792.24"/>
    <n v="406.16399999999999"/>
    <n v="0.33892076461694054"/>
  </r>
  <r>
    <n v="2015"/>
    <d v="2026-05-11T00:00:00"/>
    <n v="2026"/>
    <s v="May"/>
    <s v="Q2"/>
    <x v="1"/>
    <x v="12"/>
    <s v="Online Store"/>
    <s v="New"/>
    <s v="Hiking"/>
    <s v="Summit Backpack 45L"/>
    <n v="1"/>
    <n v="154.6"/>
    <n v="0"/>
    <n v="80.05"/>
    <n v="154.6"/>
    <n v="80.05"/>
    <n v="74.55"/>
    <n v="0.48221216041397152"/>
  </r>
  <r>
    <n v="2196"/>
    <d v="2026-05-11T00:00:00"/>
    <n v="2026"/>
    <s v="May"/>
    <s v="Q2"/>
    <x v="3"/>
    <x v="4"/>
    <s v="Marketplace"/>
    <s v="Returning"/>
    <s v="Cycling"/>
    <s v="Commuter Helmet"/>
    <n v="1"/>
    <n v="83.23"/>
    <n v="0.05"/>
    <n v="43.82"/>
    <n v="79.0685"/>
    <n v="43.82"/>
    <n v="35.2485"/>
    <n v="0.44579699880483376"/>
  </r>
  <r>
    <n v="3508"/>
    <d v="2026-05-11T00:00:00"/>
    <n v="2026"/>
    <s v="May"/>
    <s v="Q2"/>
    <x v="1"/>
    <x v="12"/>
    <s v="Marketplace"/>
    <s v="Returning"/>
    <s v="Travel"/>
    <s v="Packing Cube Set"/>
    <n v="3"/>
    <n v="46.23"/>
    <n v="0"/>
    <n v="18.47"/>
    <n v="138.69"/>
    <n v="55.41"/>
    <n v="83.28"/>
    <n v="0.60047588146225395"/>
  </r>
  <r>
    <n v="3516"/>
    <d v="2026-05-11T00:00:00"/>
    <n v="2026"/>
    <s v="May"/>
    <s v="Q2"/>
    <x v="3"/>
    <x v="7"/>
    <s v="Marketplace"/>
    <s v="Returning"/>
    <s v="Camping"/>
    <s v="Compact Sleeping Bag"/>
    <n v="1"/>
    <n v="125.3"/>
    <n v="0.05"/>
    <n v="59.62"/>
    <n v="119.035"/>
    <n v="59.62"/>
    <n v="59.414999999999999"/>
    <n v="0.49913890872432476"/>
  </r>
  <r>
    <n v="3570"/>
    <d v="2026-05-11T00:00:00"/>
    <n v="2026"/>
    <s v="May"/>
    <s v="Q2"/>
    <x v="1"/>
    <x v="12"/>
    <s v="Online Store"/>
    <s v="Business"/>
    <s v="Travel"/>
    <s v="Insulated Bottle"/>
    <n v="1"/>
    <n v="36.159999999999997"/>
    <n v="0.1"/>
    <n v="13.38"/>
    <n v="32.543999999999997"/>
    <n v="13.38"/>
    <n v="19.163999999999994"/>
    <n v="0.58886430678466062"/>
  </r>
  <r>
    <n v="4799"/>
    <d v="2026-05-11T00:00:00"/>
    <n v="2026"/>
    <s v="May"/>
    <s v="Q2"/>
    <x v="3"/>
    <x v="13"/>
    <s v="Online Store"/>
    <s v="Returning"/>
    <s v="Camping"/>
    <s v="Compact Sleeping Bag"/>
    <n v="1"/>
    <n v="121.41"/>
    <n v="0.05"/>
    <n v="60.75"/>
    <n v="115.33949999999999"/>
    <n v="60.75"/>
    <n v="54.589499999999987"/>
    <n v="0.47329405797666879"/>
  </r>
  <r>
    <n v="5156"/>
    <d v="2026-05-11T00:00:00"/>
    <n v="2026"/>
    <s v="May"/>
    <s v="Q2"/>
    <x v="0"/>
    <x v="0"/>
    <s v="Retail Partners"/>
    <s v="New"/>
    <s v="Travel"/>
    <s v="Carry-On Duffel"/>
    <n v="3"/>
    <n v="132.58000000000001"/>
    <n v="0.1"/>
    <n v="67.88"/>
    <n v="357.96600000000001"/>
    <n v="203.64"/>
    <n v="154.32600000000002"/>
    <n v="0.43111915656794225"/>
  </r>
  <r>
    <n v="526"/>
    <d v="2026-05-12T00:00:00"/>
    <n v="2026"/>
    <s v="May"/>
    <s v="Q2"/>
    <x v="1"/>
    <x v="1"/>
    <s v="Retail Partners"/>
    <s v="Returning"/>
    <s v="Camping"/>
    <s v="Portable Camp Stove"/>
    <n v="2"/>
    <n v="81.11"/>
    <n v="0.05"/>
    <n v="40.049999999999997"/>
    <n v="154.10899999999998"/>
    <n v="80.099999999999994"/>
    <n v="74.008999999999986"/>
    <n v="0.48023801335418437"/>
  </r>
  <r>
    <n v="712"/>
    <d v="2026-05-12T00:00:00"/>
    <n v="2026"/>
    <s v="May"/>
    <s v="Q2"/>
    <x v="1"/>
    <x v="14"/>
    <s v="Marketplace"/>
    <s v="Business"/>
    <s v="Cycling"/>
    <s v="Cycling Pack 12L"/>
    <n v="3"/>
    <n v="104.54"/>
    <n v="0"/>
    <n v="51.45"/>
    <n v="313.62"/>
    <n v="154.35000000000002"/>
    <n v="159.26999999999998"/>
    <n v="0.50784388750717424"/>
  </r>
  <r>
    <n v="1533"/>
    <d v="2026-05-12T00:00:00"/>
    <n v="2026"/>
    <s v="May"/>
    <s v="Q2"/>
    <x v="2"/>
    <x v="16"/>
    <s v="Retail Partners"/>
    <s v="New"/>
    <s v="Hiking"/>
    <s v="Trail Boots"/>
    <n v="3"/>
    <n v="143.87"/>
    <n v="0"/>
    <n v="79.2"/>
    <n v="431.61"/>
    <n v="237.60000000000002"/>
    <n v="194.01"/>
    <n v="0.44950302356293875"/>
  </r>
  <r>
    <n v="1933"/>
    <d v="2026-05-12T00:00:00"/>
    <n v="2026"/>
    <s v="May"/>
    <s v="Q2"/>
    <x v="3"/>
    <x v="13"/>
    <s v="Online Store"/>
    <s v="Returning"/>
    <s v="Travel"/>
    <s v="Insulated Bottle"/>
    <n v="1"/>
    <n v="36.950000000000003"/>
    <n v="0.1"/>
    <n v="13.26"/>
    <n v="33.255000000000003"/>
    <n v="13.26"/>
    <n v="19.995000000000005"/>
    <n v="0.60126296797474077"/>
  </r>
  <r>
    <n v="3128"/>
    <d v="2026-05-12T00:00:00"/>
    <n v="2026"/>
    <s v="May"/>
    <s v="Q2"/>
    <x v="2"/>
    <x v="5"/>
    <s v="Online Store"/>
    <s v="New"/>
    <s v="Camping"/>
    <s v="Compact Sleeping Bag"/>
    <n v="1"/>
    <n v="121.38"/>
    <n v="0"/>
    <n v="59.68"/>
    <n v="121.38"/>
    <n v="59.68"/>
    <n v="61.699999999999996"/>
    <n v="0.50832097544900312"/>
  </r>
  <r>
    <n v="4922"/>
    <d v="2026-05-12T00:00:00"/>
    <n v="2026"/>
    <s v="May"/>
    <s v="Q2"/>
    <x v="3"/>
    <x v="8"/>
    <s v="Online Store"/>
    <s v="Returning"/>
    <s v="Fitness"/>
    <s v="Resistance Band Set"/>
    <n v="2"/>
    <n v="39.79"/>
    <n v="0.1"/>
    <n v="14.33"/>
    <n v="71.622"/>
    <n v="28.66"/>
    <n v="42.962000000000003"/>
    <n v="0.59984362346764963"/>
  </r>
  <r>
    <n v="5051"/>
    <d v="2026-05-12T00:00:00"/>
    <n v="2026"/>
    <s v="May"/>
    <s v="Q2"/>
    <x v="0"/>
    <x v="15"/>
    <s v="Retail Partners"/>
    <s v="Returning"/>
    <s v="Cycling"/>
    <s v="Trail Bike Light"/>
    <n v="4"/>
    <n v="51.31"/>
    <n v="0"/>
    <n v="22.19"/>
    <n v="205.24"/>
    <n v="88.76"/>
    <n v="116.48"/>
    <n v="0.56753069577080495"/>
  </r>
  <r>
    <n v="5182"/>
    <d v="2026-05-12T00:00:00"/>
    <n v="2026"/>
    <s v="May"/>
    <s v="Q2"/>
    <x v="3"/>
    <x v="7"/>
    <s v="Online Store"/>
    <s v="Returning"/>
    <s v="Fitness"/>
    <s v="Training Mat"/>
    <n v="2"/>
    <n v="51.15"/>
    <n v="0"/>
    <n v="22.53"/>
    <n v="102.3"/>
    <n v="45.06"/>
    <n v="57.239999999999995"/>
    <n v="0.55953079178885623"/>
  </r>
  <r>
    <n v="1071"/>
    <d v="2026-05-13T00:00:00"/>
    <n v="2026"/>
    <s v="May"/>
    <s v="Q2"/>
    <x v="1"/>
    <x v="12"/>
    <s v="Retail Partners"/>
    <s v="Business"/>
    <s v="Fitness"/>
    <s v="Training Mat"/>
    <n v="1"/>
    <n v="50.83"/>
    <n v="0.1"/>
    <n v="21.82"/>
    <n v="45.747"/>
    <n v="21.82"/>
    <n v="23.927"/>
    <n v="0.52302883249174803"/>
  </r>
  <r>
    <n v="1210"/>
    <d v="2026-05-13T00:00:00"/>
    <n v="2026"/>
    <s v="May"/>
    <s v="Q2"/>
    <x v="2"/>
    <x v="2"/>
    <s v="Corporate"/>
    <s v="Business"/>
    <s v="Hiking"/>
    <s v="Trail Boots"/>
    <n v="6"/>
    <n v="141.9"/>
    <n v="0.1"/>
    <n v="79.64"/>
    <n v="766.2600000000001"/>
    <n v="477.84000000000003"/>
    <n v="288.42000000000007"/>
    <n v="0.37639965546942294"/>
  </r>
  <r>
    <n v="1244"/>
    <d v="2026-05-13T00:00:00"/>
    <n v="2026"/>
    <s v="May"/>
    <s v="Q2"/>
    <x v="3"/>
    <x v="8"/>
    <s v="Online Store"/>
    <s v="Returning"/>
    <s v="Camping"/>
    <s v="Compact Sleeping Bag"/>
    <n v="1"/>
    <n v="122.11"/>
    <n v="0"/>
    <n v="59.86"/>
    <n v="122.11"/>
    <n v="59.86"/>
    <n v="62.25"/>
    <n v="0.50978625829170421"/>
  </r>
  <r>
    <n v="1403"/>
    <d v="2026-05-13T00:00:00"/>
    <n v="2026"/>
    <s v="May"/>
    <s v="Q2"/>
    <x v="1"/>
    <x v="11"/>
    <s v="Online Store"/>
    <s v="Returning"/>
    <s v="Cycling"/>
    <s v="Cycling Pack 12L"/>
    <n v="1"/>
    <n v="102.38"/>
    <n v="0"/>
    <n v="50.82"/>
    <n v="102.38"/>
    <n v="50.82"/>
    <n v="51.559999999999995"/>
    <n v="0.50361398710685679"/>
  </r>
  <r>
    <n v="1592"/>
    <d v="2026-05-13T00:00:00"/>
    <n v="2026"/>
    <s v="May"/>
    <s v="Q2"/>
    <x v="2"/>
    <x v="16"/>
    <s v="Retail Partners"/>
    <s v="Returning"/>
    <s v="Fitness"/>
    <s v="Recovery Roller"/>
    <n v="5"/>
    <n v="37.119999999999997"/>
    <n v="0.1"/>
    <n v="13.96"/>
    <n v="167.04"/>
    <n v="69.800000000000011"/>
    <n v="97.239999999999981"/>
    <n v="0.58213601532567039"/>
  </r>
  <r>
    <n v="2581"/>
    <d v="2026-05-13T00:00:00"/>
    <n v="2026"/>
    <s v="May"/>
    <s v="Q2"/>
    <x v="1"/>
    <x v="12"/>
    <s v="Online Store"/>
    <s v="New"/>
    <s v="Hiking"/>
    <s v="Hiking Daypack 20L"/>
    <n v="2"/>
    <n v="91.76"/>
    <n v="0.05"/>
    <n v="46.31"/>
    <n v="174.34399999999999"/>
    <n v="92.62"/>
    <n v="81.72399999999999"/>
    <n v="0.46875143394668006"/>
  </r>
  <r>
    <n v="3428"/>
    <d v="2026-05-13T00:00:00"/>
    <n v="2026"/>
    <s v="May"/>
    <s v="Q2"/>
    <x v="3"/>
    <x v="4"/>
    <s v="Online Store"/>
    <s v="Returning"/>
    <s v="Hiking"/>
    <s v="Trail Boots"/>
    <n v="1"/>
    <n v="144.51"/>
    <n v="0"/>
    <n v="79.22"/>
    <n v="144.51"/>
    <n v="79.22"/>
    <n v="65.289999999999992"/>
    <n v="0.45180264341568055"/>
  </r>
  <r>
    <n v="765"/>
    <d v="2026-05-14T00:00:00"/>
    <n v="2026"/>
    <s v="May"/>
    <s v="Q2"/>
    <x v="1"/>
    <x v="6"/>
    <s v="Corporate"/>
    <s v="Business"/>
    <s v="Fitness"/>
    <s v="Training Mat"/>
    <n v="3"/>
    <n v="49.7"/>
    <n v="0.1"/>
    <n v="21.84"/>
    <n v="134.19000000000003"/>
    <n v="65.52"/>
    <n v="68.67000000000003"/>
    <n v="0.5117370892018781"/>
  </r>
  <r>
    <n v="854"/>
    <d v="2026-05-14T00:00:00"/>
    <n v="2026"/>
    <s v="May"/>
    <s v="Q2"/>
    <x v="0"/>
    <x v="0"/>
    <s v="Online Store"/>
    <s v="Returning"/>
    <s v="Camping"/>
    <s v="Compact Sleeping Bag"/>
    <n v="1"/>
    <n v="120.9"/>
    <n v="0"/>
    <n v="59.31"/>
    <n v="120.9"/>
    <n v="59.31"/>
    <n v="61.59"/>
    <n v="0.50942928039702229"/>
  </r>
  <r>
    <n v="1087"/>
    <d v="2026-05-14T00:00:00"/>
    <n v="2026"/>
    <s v="May"/>
    <s v="Q2"/>
    <x v="2"/>
    <x v="10"/>
    <s v="Online Store"/>
    <s v="Returning"/>
    <s v="Camping"/>
    <s v="Trail Tent 2P"/>
    <n v="1"/>
    <n v="195.72"/>
    <n v="0.05"/>
    <n v="105.73"/>
    <n v="185.934"/>
    <n v="105.73"/>
    <n v="80.203999999999994"/>
    <n v="0.43135736336549524"/>
  </r>
  <r>
    <n v="1150"/>
    <d v="2026-05-14T00:00:00"/>
    <n v="2026"/>
    <s v="May"/>
    <s v="Q2"/>
    <x v="0"/>
    <x v="0"/>
    <s v="Corporate"/>
    <s v="Returning"/>
    <s v="Cycling"/>
    <s v="Compact Repair Kit"/>
    <n v="8"/>
    <n v="40.15"/>
    <n v="0.15"/>
    <n v="16.91"/>
    <n v="273.02"/>
    <n v="135.28"/>
    <n v="137.73999999999998"/>
    <n v="0.50450516445681637"/>
  </r>
  <r>
    <n v="1902"/>
    <d v="2026-05-14T00:00:00"/>
    <n v="2026"/>
    <s v="May"/>
    <s v="Q2"/>
    <x v="1"/>
    <x v="14"/>
    <s v="Retail Partners"/>
    <s v="Business"/>
    <s v="Travel"/>
    <s v="Carry-On Duffel"/>
    <n v="4"/>
    <n v="130.83000000000001"/>
    <n v="0"/>
    <n v="66.959999999999994"/>
    <n v="523.32000000000005"/>
    <n v="267.83999999999997"/>
    <n v="255.48000000000008"/>
    <n v="0.48819078193074994"/>
  </r>
  <r>
    <n v="3913"/>
    <d v="2026-05-14T00:00:00"/>
    <n v="2026"/>
    <s v="May"/>
    <s v="Q2"/>
    <x v="1"/>
    <x v="12"/>
    <s v="Online Store"/>
    <s v="New"/>
    <s v="Cycling"/>
    <s v="Trail Bike Light"/>
    <n v="1"/>
    <n v="50.34"/>
    <n v="0.05"/>
    <n v="22.23"/>
    <n v="47.823"/>
    <n v="22.23"/>
    <n v="25.593"/>
    <n v="0.53516090584028608"/>
  </r>
  <r>
    <n v="4378"/>
    <d v="2026-05-14T00:00:00"/>
    <n v="2026"/>
    <s v="May"/>
    <s v="Q2"/>
    <x v="2"/>
    <x v="10"/>
    <s v="Online Store"/>
    <s v="Returning"/>
    <s v="Cycling"/>
    <s v="Cycling Pack 12L"/>
    <n v="2"/>
    <n v="103.37"/>
    <n v="0"/>
    <n v="50.49"/>
    <n v="206.74"/>
    <n v="100.98"/>
    <n v="105.76"/>
    <n v="0.51156041404662866"/>
  </r>
  <r>
    <n v="4551"/>
    <d v="2026-05-14T00:00:00"/>
    <n v="2026"/>
    <s v="May"/>
    <s v="Q2"/>
    <x v="1"/>
    <x v="14"/>
    <s v="Retail Partners"/>
    <s v="Business"/>
    <s v="Fitness"/>
    <s v="Weighted Vest"/>
    <n v="3"/>
    <n v="122.31"/>
    <n v="0.05"/>
    <n v="71.11"/>
    <n v="348.58350000000002"/>
    <n v="213.32999999999998"/>
    <n v="135.25350000000003"/>
    <n v="0.38800889887214979"/>
  </r>
  <r>
    <n v="787"/>
    <d v="2026-05-15T00:00:00"/>
    <n v="2026"/>
    <s v="May"/>
    <s v="Q2"/>
    <x v="0"/>
    <x v="9"/>
    <s v="Online Store"/>
    <s v="Business"/>
    <s v="Travel"/>
    <s v="Travel Backpack 35L"/>
    <n v="1"/>
    <n v="166.48"/>
    <n v="0"/>
    <n v="89.42"/>
    <n v="166.48"/>
    <n v="89.42"/>
    <n v="77.059999999999988"/>
    <n v="0.4628784238346948"/>
  </r>
  <r>
    <n v="1133"/>
    <d v="2026-05-15T00:00:00"/>
    <n v="2026"/>
    <s v="May"/>
    <s v="Q2"/>
    <x v="0"/>
    <x v="15"/>
    <s v="Retail Partners"/>
    <s v="New"/>
    <s v="Camping"/>
    <s v="Trail Tent 2P"/>
    <n v="3"/>
    <n v="192.21"/>
    <n v="0"/>
    <n v="103.51"/>
    <n v="576.63"/>
    <n v="310.53000000000003"/>
    <n v="266.09999999999997"/>
    <n v="0.46147442900993701"/>
  </r>
  <r>
    <n v="2075"/>
    <d v="2026-05-15T00:00:00"/>
    <n v="2026"/>
    <s v="May"/>
    <s v="Q2"/>
    <x v="0"/>
    <x v="9"/>
    <s v="Corporate"/>
    <s v="Business"/>
    <s v="Camping"/>
    <s v="Portable Camp Stove"/>
    <n v="6"/>
    <n v="81.13"/>
    <n v="0.05"/>
    <n v="39.409999999999997"/>
    <n v="462.44099999999997"/>
    <n v="236.45999999999998"/>
    <n v="225.98099999999999"/>
    <n v="0.48866990599881932"/>
  </r>
  <r>
    <n v="2172"/>
    <d v="2026-05-15T00:00:00"/>
    <n v="2026"/>
    <s v="May"/>
    <s v="Q2"/>
    <x v="2"/>
    <x v="10"/>
    <s v="Corporate"/>
    <s v="Business"/>
    <s v="Travel"/>
    <s v="Insulated Bottle"/>
    <n v="6"/>
    <n v="37.1"/>
    <n v="0.1"/>
    <n v="13.63"/>
    <n v="200.34000000000003"/>
    <n v="81.78"/>
    <n v="118.56000000000003"/>
    <n v="0.59179395028451642"/>
  </r>
  <r>
    <n v="2977"/>
    <d v="2026-05-15T00:00:00"/>
    <n v="2026"/>
    <s v="May"/>
    <s v="Q2"/>
    <x v="1"/>
    <x v="14"/>
    <s v="Corporate"/>
    <s v="Business"/>
    <s v="Travel"/>
    <s v="Insulated Bottle"/>
    <n v="6"/>
    <n v="35.92"/>
    <n v="0.15"/>
    <n v="13.3"/>
    <n v="183.19200000000001"/>
    <n v="79.800000000000011"/>
    <n v="103.392"/>
    <n v="0.56439145814227687"/>
  </r>
  <r>
    <n v="3531"/>
    <d v="2026-05-15T00:00:00"/>
    <n v="2026"/>
    <s v="May"/>
    <s v="Q2"/>
    <x v="3"/>
    <x v="13"/>
    <s v="Retail Partners"/>
    <s v="Business"/>
    <s v="Fitness"/>
    <s v="Recovery Roller"/>
    <n v="4"/>
    <n v="36.21"/>
    <n v="0"/>
    <n v="14.3"/>
    <n v="144.84"/>
    <n v="57.2"/>
    <n v="87.64"/>
    <n v="0.60508146920740125"/>
  </r>
  <r>
    <n v="3881"/>
    <d v="2026-05-15T00:00:00"/>
    <n v="2026"/>
    <s v="May"/>
    <s v="Q2"/>
    <x v="2"/>
    <x v="10"/>
    <s v="Online Store"/>
    <s v="Business"/>
    <s v="Hiking"/>
    <s v="Trekking Poles"/>
    <n v="3"/>
    <n v="73.03"/>
    <n v="0.05"/>
    <n v="33.200000000000003"/>
    <n v="208.13550000000001"/>
    <n v="99.600000000000009"/>
    <n v="108.5355"/>
    <n v="0.52146558371829888"/>
  </r>
  <r>
    <n v="4469"/>
    <d v="2026-05-15T00:00:00"/>
    <n v="2026"/>
    <s v="May"/>
    <s v="Q2"/>
    <x v="2"/>
    <x v="5"/>
    <s v="Retail Partners"/>
    <s v="Returning"/>
    <s v="Cycling"/>
    <s v="Commuter Helmet"/>
    <n v="2"/>
    <n v="80.81"/>
    <n v="0"/>
    <n v="42.53"/>
    <n v="161.62"/>
    <n v="85.06"/>
    <n v="76.56"/>
    <n v="0.47370374953594852"/>
  </r>
  <r>
    <n v="5037"/>
    <d v="2026-05-15T00:00:00"/>
    <n v="2026"/>
    <s v="May"/>
    <s v="Q2"/>
    <x v="1"/>
    <x v="11"/>
    <s v="Online Store"/>
    <s v="New"/>
    <s v="Cycling"/>
    <s v="Trail Bike Light"/>
    <n v="1"/>
    <n v="51.53"/>
    <n v="0.1"/>
    <n v="23.06"/>
    <n v="46.377000000000002"/>
    <n v="23.06"/>
    <n v="23.317000000000004"/>
    <n v="0.50277076999374692"/>
  </r>
  <r>
    <n v="35"/>
    <d v="2026-05-16T00:00:00"/>
    <n v="2026"/>
    <s v="May"/>
    <s v="Q2"/>
    <x v="3"/>
    <x v="13"/>
    <s v="Corporate"/>
    <s v="Business"/>
    <s v="Camping"/>
    <s v="Portable Camp Stove"/>
    <n v="5"/>
    <n v="81.75"/>
    <n v="0.05"/>
    <n v="39.159999999999997"/>
    <n v="388.3125"/>
    <n v="195.79999999999998"/>
    <n v="192.51250000000002"/>
    <n v="0.49576694028649609"/>
  </r>
  <r>
    <n v="226"/>
    <d v="2026-05-16T00:00:00"/>
    <n v="2026"/>
    <s v="May"/>
    <s v="Q2"/>
    <x v="2"/>
    <x v="10"/>
    <s v="Online Store"/>
    <s v="New"/>
    <s v="Travel"/>
    <s v="Travel Backpack 35L"/>
    <n v="1"/>
    <n v="165.99"/>
    <n v="0.1"/>
    <n v="89.9"/>
    <n v="149.39100000000002"/>
    <n v="89.9"/>
    <n v="59.491000000000014"/>
    <n v="0.3982234538894579"/>
  </r>
  <r>
    <n v="1713"/>
    <d v="2026-05-16T00:00:00"/>
    <n v="2026"/>
    <s v="May"/>
    <s v="Q2"/>
    <x v="0"/>
    <x v="15"/>
    <s v="Retail Partners"/>
    <s v="New"/>
    <s v="Camping"/>
    <s v="Compact Sleeping Bag"/>
    <n v="2"/>
    <n v="121.22"/>
    <n v="0"/>
    <n v="60.38"/>
    <n v="242.44"/>
    <n v="120.76"/>
    <n v="121.67999999999999"/>
    <n v="0.50189737667051637"/>
  </r>
  <r>
    <n v="2320"/>
    <d v="2026-05-16T00:00:00"/>
    <n v="2026"/>
    <s v="May"/>
    <s v="Q2"/>
    <x v="1"/>
    <x v="12"/>
    <s v="Retail Partners"/>
    <s v="Business"/>
    <s v="Travel"/>
    <s v="Carry-On Duffel"/>
    <n v="2"/>
    <n v="131.1"/>
    <n v="0"/>
    <n v="65.55"/>
    <n v="262.2"/>
    <n v="131.1"/>
    <n v="131.1"/>
    <n v="0.5"/>
  </r>
  <r>
    <n v="2496"/>
    <d v="2026-05-16T00:00:00"/>
    <n v="2026"/>
    <s v="May"/>
    <s v="Q2"/>
    <x v="1"/>
    <x v="6"/>
    <s v="Online Store"/>
    <s v="Returning"/>
    <s v="Travel"/>
    <s v="Packing Cube Set"/>
    <n v="2"/>
    <n v="46.44"/>
    <n v="0"/>
    <n v="18.63"/>
    <n v="92.88"/>
    <n v="37.26"/>
    <n v="55.62"/>
    <n v="0.59883720930232553"/>
  </r>
  <r>
    <n v="2504"/>
    <d v="2026-05-16T00:00:00"/>
    <n v="2026"/>
    <s v="May"/>
    <s v="Q2"/>
    <x v="3"/>
    <x v="7"/>
    <s v="Online Store"/>
    <s v="New"/>
    <s v="Travel"/>
    <s v="Insulated Bottle"/>
    <n v="1"/>
    <n v="36.659999999999997"/>
    <n v="0"/>
    <n v="13.61"/>
    <n v="36.659999999999997"/>
    <n v="13.61"/>
    <n v="23.049999999999997"/>
    <n v="0.62875068194217132"/>
  </r>
  <r>
    <n v="2598"/>
    <d v="2026-05-16T00:00:00"/>
    <n v="2026"/>
    <s v="May"/>
    <s v="Q2"/>
    <x v="3"/>
    <x v="8"/>
    <s v="Online Store"/>
    <s v="New"/>
    <s v="Hiking"/>
    <s v="Summit Backpack 45L"/>
    <n v="5"/>
    <n v="156.16999999999999"/>
    <n v="0.1"/>
    <n v="80.59"/>
    <n v="702.76499999999999"/>
    <n v="402.95000000000005"/>
    <n v="299.81499999999994"/>
    <n v="0.42662198601239382"/>
  </r>
  <r>
    <n v="2600"/>
    <d v="2026-05-16T00:00:00"/>
    <n v="2026"/>
    <s v="May"/>
    <s v="Q2"/>
    <x v="1"/>
    <x v="12"/>
    <s v="Retail Partners"/>
    <s v="New"/>
    <s v="Travel"/>
    <s v="Insulated Bottle"/>
    <n v="1"/>
    <n v="35.97"/>
    <n v="0.1"/>
    <n v="13.54"/>
    <n v="32.372999999999998"/>
    <n v="13.54"/>
    <n v="18.832999999999998"/>
    <n v="0.58175022395205878"/>
  </r>
  <r>
    <n v="2856"/>
    <d v="2026-05-16T00:00:00"/>
    <n v="2026"/>
    <s v="May"/>
    <s v="Q2"/>
    <x v="1"/>
    <x v="11"/>
    <s v="Corporate"/>
    <s v="Business"/>
    <s v="Fitness"/>
    <s v="Weighted Vest"/>
    <n v="4"/>
    <n v="125.11"/>
    <n v="0.15"/>
    <n v="70.010000000000005"/>
    <n v="425.37399999999997"/>
    <n v="280.04000000000002"/>
    <n v="145.33399999999995"/>
    <n v="0.34166169065340135"/>
  </r>
  <r>
    <n v="3478"/>
    <d v="2026-05-16T00:00:00"/>
    <n v="2026"/>
    <s v="May"/>
    <s v="Q2"/>
    <x v="3"/>
    <x v="8"/>
    <s v="Online Store"/>
    <s v="New"/>
    <s v="Fitness"/>
    <s v="Recovery Roller"/>
    <n v="4"/>
    <n v="36.29"/>
    <n v="0.1"/>
    <n v="13.77"/>
    <n v="130.64400000000001"/>
    <n v="55.08"/>
    <n v="75.564000000000007"/>
    <n v="0.57839625241113257"/>
  </r>
  <r>
    <n v="3599"/>
    <d v="2026-05-16T00:00:00"/>
    <n v="2026"/>
    <s v="May"/>
    <s v="Q2"/>
    <x v="1"/>
    <x v="6"/>
    <s v="Online Store"/>
    <s v="New"/>
    <s v="Hiking"/>
    <s v="Trail Boots"/>
    <n v="4"/>
    <n v="143.34"/>
    <n v="0"/>
    <n v="80.55"/>
    <n v="573.36"/>
    <n v="322.2"/>
    <n v="251.16000000000003"/>
    <n v="0.43804939305148599"/>
  </r>
  <r>
    <n v="282"/>
    <d v="2026-05-17T00:00:00"/>
    <n v="2026"/>
    <s v="May"/>
    <s v="Q2"/>
    <x v="1"/>
    <x v="12"/>
    <s v="Marketplace"/>
    <s v="New"/>
    <s v="Cycling"/>
    <s v="Trail Bike Light"/>
    <n v="3"/>
    <n v="51.68"/>
    <n v="0"/>
    <n v="22.4"/>
    <n v="155.04"/>
    <n v="67.199999999999989"/>
    <n v="87.84"/>
    <n v="0.56656346749226016"/>
  </r>
  <r>
    <n v="980"/>
    <d v="2026-05-17T00:00:00"/>
    <n v="2026"/>
    <s v="May"/>
    <s v="Q2"/>
    <x v="3"/>
    <x v="7"/>
    <s v="Online Store"/>
    <s v="Returning"/>
    <s v="Travel"/>
    <s v="Packing Cube Set"/>
    <n v="1"/>
    <n v="46.84"/>
    <n v="0"/>
    <n v="17.93"/>
    <n v="46.84"/>
    <n v="17.93"/>
    <n v="28.910000000000004"/>
    <n v="0.61720751494449189"/>
  </r>
  <r>
    <n v="1155"/>
    <d v="2026-05-17T00:00:00"/>
    <n v="2026"/>
    <s v="May"/>
    <s v="Q2"/>
    <x v="2"/>
    <x v="2"/>
    <s v="Marketplace"/>
    <s v="New"/>
    <s v="Hiking"/>
    <s v="Trekking Poles"/>
    <n v="5"/>
    <n v="72.900000000000006"/>
    <n v="0.05"/>
    <n v="31.57"/>
    <n v="346.27499999999998"/>
    <n v="157.85"/>
    <n v="188.42499999999998"/>
    <n v="0.54414843693596127"/>
  </r>
  <r>
    <n v="1816"/>
    <d v="2026-05-17T00:00:00"/>
    <n v="2026"/>
    <s v="May"/>
    <s v="Q2"/>
    <x v="3"/>
    <x v="7"/>
    <s v="Online Store"/>
    <s v="New"/>
    <s v="Hiking"/>
    <s v="Hiking Daypack 20L"/>
    <n v="1"/>
    <n v="91.07"/>
    <n v="0"/>
    <n v="45.3"/>
    <n v="91.07"/>
    <n v="45.3"/>
    <n v="45.769999999999996"/>
    <n v="0.50258043263423735"/>
  </r>
  <r>
    <n v="2128"/>
    <d v="2026-05-17T00:00:00"/>
    <n v="2026"/>
    <s v="May"/>
    <s v="Q2"/>
    <x v="2"/>
    <x v="10"/>
    <s v="Retail Partners"/>
    <s v="New"/>
    <s v="Cycling"/>
    <s v="Commuter Helmet"/>
    <n v="1"/>
    <n v="81.86"/>
    <n v="0"/>
    <n v="43.14"/>
    <n v="81.86"/>
    <n v="43.14"/>
    <n v="38.72"/>
    <n v="0.47300268751526997"/>
  </r>
  <r>
    <n v="2296"/>
    <d v="2026-05-17T00:00:00"/>
    <n v="2026"/>
    <s v="May"/>
    <s v="Q2"/>
    <x v="3"/>
    <x v="8"/>
    <s v="Online Store"/>
    <s v="Returning"/>
    <s v="Travel"/>
    <s v="Packing Cube Set"/>
    <n v="1"/>
    <n v="45.45"/>
    <n v="0"/>
    <n v="17.93"/>
    <n v="45.45"/>
    <n v="17.93"/>
    <n v="27.520000000000003"/>
    <n v="0.60550055005500558"/>
  </r>
  <r>
    <n v="2322"/>
    <d v="2026-05-17T00:00:00"/>
    <n v="2026"/>
    <s v="May"/>
    <s v="Q2"/>
    <x v="2"/>
    <x v="10"/>
    <s v="Retail Partners"/>
    <s v="Business"/>
    <s v="Hiking"/>
    <s v="Trekking Poles"/>
    <n v="1"/>
    <n v="70.62"/>
    <n v="0"/>
    <n v="32.53"/>
    <n v="70.62"/>
    <n v="32.53"/>
    <n v="38.090000000000003"/>
    <n v="0.53936561880487111"/>
  </r>
  <r>
    <n v="3480"/>
    <d v="2026-05-17T00:00:00"/>
    <n v="2026"/>
    <s v="May"/>
    <s v="Q2"/>
    <x v="3"/>
    <x v="8"/>
    <s v="Online Store"/>
    <s v="New"/>
    <s v="Fitness"/>
    <s v="Training Mat"/>
    <n v="2"/>
    <n v="51.56"/>
    <n v="0"/>
    <n v="22.46"/>
    <n v="103.12"/>
    <n v="44.92"/>
    <n v="58.2"/>
    <n v="0.56439100077579518"/>
  </r>
  <r>
    <n v="4426"/>
    <d v="2026-05-17T00:00:00"/>
    <n v="2026"/>
    <s v="May"/>
    <s v="Q2"/>
    <x v="3"/>
    <x v="8"/>
    <s v="Online Store"/>
    <s v="New"/>
    <s v="Hiking"/>
    <s v="Trail Boots"/>
    <n v="2"/>
    <n v="146.22"/>
    <n v="0"/>
    <n v="81.069999999999993"/>
    <n v="292.44"/>
    <n v="162.13999999999999"/>
    <n v="130.30000000000001"/>
    <n v="0.4455614826973055"/>
  </r>
  <r>
    <n v="4938"/>
    <d v="2026-05-17T00:00:00"/>
    <n v="2026"/>
    <s v="May"/>
    <s v="Q2"/>
    <x v="3"/>
    <x v="13"/>
    <s v="Retail Partners"/>
    <s v="Returning"/>
    <s v="Fitness"/>
    <s v="Training Mat"/>
    <n v="2"/>
    <n v="51.34"/>
    <n v="0"/>
    <n v="22.17"/>
    <n v="102.68"/>
    <n v="44.34"/>
    <n v="58.34"/>
    <n v="0.56817296455005839"/>
  </r>
  <r>
    <n v="915"/>
    <d v="2026-05-18T00:00:00"/>
    <n v="2026"/>
    <s v="May"/>
    <s v="Q2"/>
    <x v="3"/>
    <x v="8"/>
    <s v="Online Store"/>
    <s v="New"/>
    <s v="Hiking"/>
    <s v="Summit Backpack 45L"/>
    <n v="1"/>
    <n v="153.61000000000001"/>
    <n v="0.05"/>
    <n v="79.94"/>
    <n v="145.92950000000002"/>
    <n v="79.94"/>
    <n v="65.989500000000021"/>
    <n v="0.45220123415758989"/>
  </r>
  <r>
    <n v="1188"/>
    <d v="2026-05-18T00:00:00"/>
    <n v="2026"/>
    <s v="May"/>
    <s v="Q2"/>
    <x v="1"/>
    <x v="6"/>
    <s v="Online Store"/>
    <s v="Returning"/>
    <s v="Camping"/>
    <s v="Portable Camp Stove"/>
    <n v="1"/>
    <n v="82.44"/>
    <n v="0.15"/>
    <n v="39.380000000000003"/>
    <n v="70.073999999999998"/>
    <n v="39.380000000000003"/>
    <n v="30.693999999999996"/>
    <n v="0.43802266175757054"/>
  </r>
  <r>
    <n v="1594"/>
    <d v="2026-05-18T00:00:00"/>
    <n v="2026"/>
    <s v="May"/>
    <s v="Q2"/>
    <x v="0"/>
    <x v="0"/>
    <s v="Corporate"/>
    <s v="Business"/>
    <s v="Hiking"/>
    <s v="Hiking Daypack 20L"/>
    <n v="10"/>
    <n v="92.09"/>
    <n v="0.15"/>
    <n v="45.13"/>
    <n v="782.7650000000001"/>
    <n v="451.3"/>
    <n v="331.46500000000009"/>
    <n v="0.42345403792964686"/>
  </r>
  <r>
    <n v="3022"/>
    <d v="2026-05-18T00:00:00"/>
    <n v="2026"/>
    <s v="May"/>
    <s v="Q2"/>
    <x v="3"/>
    <x v="8"/>
    <s v="Marketplace"/>
    <s v="New"/>
    <s v="Travel"/>
    <s v="Insulated Bottle"/>
    <n v="1"/>
    <n v="36.72"/>
    <n v="0"/>
    <n v="13.67"/>
    <n v="36.72"/>
    <n v="13.67"/>
    <n v="23.049999999999997"/>
    <n v="0.62772331154684091"/>
  </r>
  <r>
    <n v="588"/>
    <d v="2026-05-19T00:00:00"/>
    <n v="2026"/>
    <s v="May"/>
    <s v="Q2"/>
    <x v="1"/>
    <x v="1"/>
    <s v="Corporate"/>
    <s v="Business"/>
    <s v="Travel"/>
    <s v="Carry-On Duffel"/>
    <n v="3"/>
    <n v="132.41999999999999"/>
    <n v="0.05"/>
    <n v="67.09"/>
    <n v="377.39699999999999"/>
    <n v="201.27"/>
    <n v="176.12699999999998"/>
    <n v="0.46668892439526544"/>
  </r>
  <r>
    <n v="1016"/>
    <d v="2026-05-19T00:00:00"/>
    <n v="2026"/>
    <s v="May"/>
    <s v="Q2"/>
    <x v="3"/>
    <x v="13"/>
    <s v="Retail Partners"/>
    <s v="Returning"/>
    <s v="Camping"/>
    <s v="Trail Tent 2P"/>
    <n v="2"/>
    <n v="192.1"/>
    <n v="0.05"/>
    <n v="106.07"/>
    <n v="364.98999999999995"/>
    <n v="212.14"/>
    <n v="152.84999999999997"/>
    <n v="0.41877859667388145"/>
  </r>
  <r>
    <n v="1930"/>
    <d v="2026-05-19T00:00:00"/>
    <n v="2026"/>
    <s v="May"/>
    <s v="Q2"/>
    <x v="2"/>
    <x v="16"/>
    <s v="Retail Partners"/>
    <s v="New"/>
    <s v="Travel"/>
    <s v="Insulated Bottle"/>
    <n v="4"/>
    <n v="36.94"/>
    <n v="0"/>
    <n v="13.63"/>
    <n v="147.76"/>
    <n v="54.52"/>
    <n v="93.239999999999981"/>
    <n v="0.63102328099620997"/>
  </r>
  <r>
    <n v="2658"/>
    <d v="2026-05-19T00:00:00"/>
    <n v="2026"/>
    <s v="May"/>
    <s v="Q2"/>
    <x v="0"/>
    <x v="15"/>
    <s v="Online Store"/>
    <s v="Business"/>
    <s v="Hiking"/>
    <s v="Summit Backpack 45L"/>
    <n v="1"/>
    <n v="153.16999999999999"/>
    <n v="0"/>
    <n v="78.489999999999995"/>
    <n v="153.16999999999999"/>
    <n v="78.489999999999995"/>
    <n v="74.679999999999993"/>
    <n v="0.48756283867598094"/>
  </r>
  <r>
    <n v="2951"/>
    <d v="2026-05-19T00:00:00"/>
    <n v="2026"/>
    <s v="May"/>
    <s v="Q2"/>
    <x v="0"/>
    <x v="0"/>
    <s v="Online Store"/>
    <s v="Business"/>
    <s v="Cycling"/>
    <s v="Commuter Helmet"/>
    <n v="2"/>
    <n v="82.85"/>
    <n v="0"/>
    <n v="42.53"/>
    <n v="165.7"/>
    <n v="85.06"/>
    <n v="80.639999999999986"/>
    <n v="0.48666264333132164"/>
  </r>
  <r>
    <n v="4328"/>
    <d v="2026-05-19T00:00:00"/>
    <n v="2026"/>
    <s v="May"/>
    <s v="Q2"/>
    <x v="2"/>
    <x v="5"/>
    <s v="Marketplace"/>
    <s v="New"/>
    <s v="Hiking"/>
    <s v="Trail Boots"/>
    <n v="1"/>
    <n v="143.52000000000001"/>
    <n v="0"/>
    <n v="81.040000000000006"/>
    <n v="143.52000000000001"/>
    <n v="81.040000000000006"/>
    <n v="62.480000000000004"/>
    <n v="0.435340022296544"/>
  </r>
  <r>
    <n v="4591"/>
    <d v="2026-05-19T00:00:00"/>
    <n v="2026"/>
    <s v="May"/>
    <s v="Q2"/>
    <x v="2"/>
    <x v="16"/>
    <s v="Retail Partners"/>
    <s v="New"/>
    <s v="Camping"/>
    <s v="Trail Tent 2P"/>
    <n v="1"/>
    <n v="192.94"/>
    <n v="0"/>
    <n v="105.15"/>
    <n v="192.94"/>
    <n v="105.15"/>
    <n v="87.789999999999992"/>
    <n v="0.45501192080439512"/>
  </r>
  <r>
    <n v="280"/>
    <d v="2026-05-20T00:00:00"/>
    <n v="2026"/>
    <s v="May"/>
    <s v="Q2"/>
    <x v="3"/>
    <x v="8"/>
    <s v="Retail Partners"/>
    <s v="Business"/>
    <s v="Travel"/>
    <s v="Travel Backpack 35L"/>
    <n v="1"/>
    <n v="168.56"/>
    <n v="0"/>
    <n v="85.46"/>
    <n v="168.56"/>
    <n v="85.46"/>
    <n v="83.100000000000009"/>
    <n v="0.49299952539155201"/>
  </r>
  <r>
    <n v="409"/>
    <d v="2026-05-20T00:00:00"/>
    <n v="2026"/>
    <s v="May"/>
    <s v="Q2"/>
    <x v="0"/>
    <x v="0"/>
    <s v="Online Store"/>
    <s v="New"/>
    <s v="Camping"/>
    <s v="Compact Sleeping Bag"/>
    <n v="2"/>
    <n v="123.9"/>
    <n v="0"/>
    <n v="58.95"/>
    <n v="247.8"/>
    <n v="117.9"/>
    <n v="129.9"/>
    <n v="0.52421307506053272"/>
  </r>
  <r>
    <n v="1372"/>
    <d v="2026-05-20T00:00:00"/>
    <n v="2026"/>
    <s v="May"/>
    <s v="Q2"/>
    <x v="0"/>
    <x v="9"/>
    <s v="Online Store"/>
    <s v="New"/>
    <s v="Hiking"/>
    <s v="Trail Boots"/>
    <n v="2"/>
    <n v="140.93"/>
    <n v="0"/>
    <n v="81.040000000000006"/>
    <n v="281.86"/>
    <n v="162.08000000000001"/>
    <n v="119.78"/>
    <n v="0.42496274746327961"/>
  </r>
  <r>
    <n v="2327"/>
    <d v="2026-05-20T00:00:00"/>
    <n v="2026"/>
    <s v="May"/>
    <s v="Q2"/>
    <x v="2"/>
    <x v="5"/>
    <s v="Retail Partners"/>
    <s v="Returning"/>
    <s v="Hiking"/>
    <s v="Trekking Poles"/>
    <n v="1"/>
    <n v="73.150000000000006"/>
    <n v="0"/>
    <n v="32.950000000000003"/>
    <n v="73.150000000000006"/>
    <n v="32.950000000000003"/>
    <n v="40.200000000000003"/>
    <n v="0.54955570745044424"/>
  </r>
  <r>
    <n v="2703"/>
    <d v="2026-05-20T00:00:00"/>
    <n v="2026"/>
    <s v="May"/>
    <s v="Q2"/>
    <x v="3"/>
    <x v="8"/>
    <s v="Retail Partners"/>
    <s v="Business"/>
    <s v="Camping"/>
    <s v="Trail Tent 2P"/>
    <n v="2"/>
    <n v="197.35"/>
    <n v="0.05"/>
    <n v="102.63"/>
    <n v="374.96499999999997"/>
    <n v="205.26"/>
    <n v="169.70499999999998"/>
    <n v="0.45258890829810783"/>
  </r>
  <r>
    <n v="2776"/>
    <d v="2026-05-20T00:00:00"/>
    <n v="2026"/>
    <s v="May"/>
    <s v="Q2"/>
    <x v="3"/>
    <x v="4"/>
    <s v="Online Store"/>
    <s v="Business"/>
    <s v="Travel"/>
    <s v="Insulated Bottle"/>
    <n v="3"/>
    <n v="36.74"/>
    <n v="0.05"/>
    <n v="13.97"/>
    <n v="104.70899999999999"/>
    <n v="41.910000000000004"/>
    <n v="62.798999999999985"/>
    <n v="0.59974787267570118"/>
  </r>
  <r>
    <n v="3411"/>
    <d v="2026-05-20T00:00:00"/>
    <n v="2026"/>
    <s v="May"/>
    <s v="Q2"/>
    <x v="1"/>
    <x v="11"/>
    <s v="Online Store"/>
    <s v="Returning"/>
    <s v="Hiking"/>
    <s v="Summit Backpack 45L"/>
    <n v="2"/>
    <n v="151.35"/>
    <n v="0.05"/>
    <n v="77.150000000000006"/>
    <n v="287.565"/>
    <n v="154.30000000000001"/>
    <n v="133.26499999999999"/>
    <n v="0.46342566028550064"/>
  </r>
  <r>
    <n v="3841"/>
    <d v="2026-05-20T00:00:00"/>
    <n v="2026"/>
    <s v="May"/>
    <s v="Q2"/>
    <x v="0"/>
    <x v="15"/>
    <s v="Retail Partners"/>
    <s v="New"/>
    <s v="Cycling"/>
    <s v="Trail Bike Light"/>
    <n v="2"/>
    <n v="50.09"/>
    <n v="0.05"/>
    <n v="23.16"/>
    <n v="95.171000000000006"/>
    <n v="46.32"/>
    <n v="48.851000000000006"/>
    <n v="0.51329711781950382"/>
  </r>
  <r>
    <n v="5121"/>
    <d v="2026-05-20T00:00:00"/>
    <n v="2026"/>
    <s v="May"/>
    <s v="Q2"/>
    <x v="0"/>
    <x v="9"/>
    <s v="Online Store"/>
    <s v="New"/>
    <s v="Fitness"/>
    <s v="Weighted Vest"/>
    <n v="2"/>
    <n v="121.96"/>
    <n v="0.05"/>
    <n v="71.2"/>
    <n v="231.72399999999999"/>
    <n v="142.4"/>
    <n v="89.323999999999984"/>
    <n v="0.38547582468799085"/>
  </r>
  <r>
    <n v="53"/>
    <d v="2026-05-21T00:00:00"/>
    <n v="2026"/>
    <s v="May"/>
    <s v="Q2"/>
    <x v="3"/>
    <x v="13"/>
    <s v="Online Store"/>
    <s v="Business"/>
    <s v="Travel"/>
    <s v="Carry-On Duffel"/>
    <n v="1"/>
    <n v="134.28"/>
    <n v="0.05"/>
    <n v="65.44"/>
    <n v="127.56599999999999"/>
    <n v="65.44"/>
    <n v="62.125999999999991"/>
    <n v="0.487010645469796"/>
  </r>
  <r>
    <n v="127"/>
    <d v="2026-05-21T00:00:00"/>
    <n v="2026"/>
    <s v="May"/>
    <s v="Q2"/>
    <x v="3"/>
    <x v="7"/>
    <s v="Online Store"/>
    <s v="Business"/>
    <s v="Cycling"/>
    <s v="Cycling Pack 12L"/>
    <n v="3"/>
    <n v="100.48"/>
    <n v="0.05"/>
    <n v="50.68"/>
    <n v="286.36799999999999"/>
    <n v="152.04"/>
    <n v="134.328"/>
    <n v="0.46907475695608447"/>
  </r>
  <r>
    <n v="1092"/>
    <d v="2026-05-21T00:00:00"/>
    <n v="2026"/>
    <s v="May"/>
    <s v="Q2"/>
    <x v="3"/>
    <x v="8"/>
    <s v="Online Store"/>
    <s v="New"/>
    <s v="Fitness"/>
    <s v="Recovery Roller"/>
    <n v="3"/>
    <n v="36.229999999999997"/>
    <n v="0"/>
    <n v="13.55"/>
    <n v="108.69"/>
    <n v="40.650000000000006"/>
    <n v="68.039999999999992"/>
    <n v="0.62600055202870541"/>
  </r>
  <r>
    <n v="1213"/>
    <d v="2026-05-21T00:00:00"/>
    <n v="2026"/>
    <s v="May"/>
    <s v="Q2"/>
    <x v="2"/>
    <x v="2"/>
    <s v="Marketplace"/>
    <s v="Returning"/>
    <s v="Camping"/>
    <s v="Compact Sleeping Bag"/>
    <n v="3"/>
    <n v="120.61"/>
    <n v="0"/>
    <n v="60.17"/>
    <n v="361.83"/>
    <n v="180.51"/>
    <n v="181.32"/>
    <n v="0.50111931017328581"/>
  </r>
  <r>
    <n v="1849"/>
    <d v="2026-05-21T00:00:00"/>
    <n v="2026"/>
    <s v="May"/>
    <s v="Q2"/>
    <x v="2"/>
    <x v="5"/>
    <s v="Marketplace"/>
    <s v="Returning"/>
    <s v="Travel"/>
    <s v="Packing Cube Set"/>
    <n v="3"/>
    <n v="46.46"/>
    <n v="0"/>
    <n v="18.71"/>
    <n v="139.38"/>
    <n v="56.13"/>
    <n v="83.25"/>
    <n v="0.59728798966853214"/>
  </r>
  <r>
    <n v="2395"/>
    <d v="2026-05-21T00:00:00"/>
    <n v="2026"/>
    <s v="May"/>
    <s v="Q2"/>
    <x v="1"/>
    <x v="12"/>
    <s v="Online Store"/>
    <s v="Business"/>
    <s v="Fitness"/>
    <s v="Recovery Roller"/>
    <n v="1"/>
    <n v="36.9"/>
    <n v="0.05"/>
    <n v="13.89"/>
    <n v="35.055"/>
    <n v="13.89"/>
    <n v="21.164999999999999"/>
    <n v="0.60376551133932388"/>
  </r>
  <r>
    <n v="4166"/>
    <d v="2026-05-21T00:00:00"/>
    <n v="2026"/>
    <s v="May"/>
    <s v="Q2"/>
    <x v="2"/>
    <x v="3"/>
    <s v="Online Store"/>
    <s v="New"/>
    <s v="Fitness"/>
    <s v="Resistance Band Set"/>
    <n v="6"/>
    <n v="40.61"/>
    <n v="0.05"/>
    <n v="15.14"/>
    <n v="231.47699999999998"/>
    <n v="90.84"/>
    <n v="140.63699999999997"/>
    <n v="0.607563602431343"/>
  </r>
  <r>
    <n v="1004"/>
    <d v="2026-05-22T00:00:00"/>
    <n v="2026"/>
    <s v="May"/>
    <s v="Q2"/>
    <x v="3"/>
    <x v="13"/>
    <s v="Online Store"/>
    <s v="Business"/>
    <s v="Travel"/>
    <s v="Insulated Bottle"/>
    <n v="2"/>
    <n v="36.86"/>
    <n v="0.05"/>
    <n v="13.85"/>
    <n v="70.033999999999992"/>
    <n v="27.7"/>
    <n v="42.333999999999989"/>
    <n v="0.60447782505640113"/>
  </r>
  <r>
    <n v="1012"/>
    <d v="2026-05-22T00:00:00"/>
    <n v="2026"/>
    <s v="May"/>
    <s v="Q2"/>
    <x v="1"/>
    <x v="6"/>
    <s v="Online Store"/>
    <s v="New"/>
    <s v="Hiking"/>
    <s v="Summit Backpack 45L"/>
    <n v="3"/>
    <n v="156.74"/>
    <n v="0"/>
    <n v="79.819999999999993"/>
    <n v="470.22"/>
    <n v="239.45999999999998"/>
    <n v="230.76000000000005"/>
    <n v="0.49074901110118674"/>
  </r>
  <r>
    <n v="2180"/>
    <d v="2026-05-22T00:00:00"/>
    <n v="2026"/>
    <s v="May"/>
    <s v="Q2"/>
    <x v="0"/>
    <x v="9"/>
    <s v="Corporate"/>
    <s v="Returning"/>
    <s v="Cycling"/>
    <s v="Trail Bike Light"/>
    <n v="3"/>
    <n v="51.04"/>
    <n v="0.2"/>
    <n v="22.32"/>
    <n v="122.49600000000001"/>
    <n v="66.960000000000008"/>
    <n v="55.536000000000001"/>
    <n v="0.45336990595611282"/>
  </r>
  <r>
    <n v="3659"/>
    <d v="2026-05-22T00:00:00"/>
    <n v="2026"/>
    <s v="May"/>
    <s v="Q2"/>
    <x v="3"/>
    <x v="13"/>
    <s v="Retail Partners"/>
    <s v="New"/>
    <s v="Hiking"/>
    <s v="Hiking Daypack 20L"/>
    <n v="2"/>
    <n v="93.55"/>
    <n v="0"/>
    <n v="44.31"/>
    <n v="187.1"/>
    <n v="88.62"/>
    <n v="98.47999999999999"/>
    <n v="0.52634954569748793"/>
  </r>
  <r>
    <n v="3775"/>
    <d v="2026-05-22T00:00:00"/>
    <n v="2026"/>
    <s v="May"/>
    <s v="Q2"/>
    <x v="2"/>
    <x v="2"/>
    <s v="Online Store"/>
    <s v="Business"/>
    <s v="Travel"/>
    <s v="Carry-On Duffel"/>
    <n v="1"/>
    <n v="131.74"/>
    <n v="0"/>
    <n v="66.650000000000006"/>
    <n v="131.74"/>
    <n v="66.650000000000006"/>
    <n v="65.09"/>
    <n v="0.49407924700166994"/>
  </r>
  <r>
    <n v="4071"/>
    <d v="2026-05-22T00:00:00"/>
    <n v="2026"/>
    <s v="May"/>
    <s v="Q2"/>
    <x v="3"/>
    <x v="8"/>
    <s v="Online Store"/>
    <s v="New"/>
    <s v="Hiking"/>
    <s v="Hiking Daypack 20L"/>
    <n v="5"/>
    <n v="91.79"/>
    <n v="0.05"/>
    <n v="44.48"/>
    <n v="436.0025"/>
    <n v="222.39999999999998"/>
    <n v="213.60250000000002"/>
    <n v="0.48991118170193981"/>
  </r>
  <r>
    <n v="5137"/>
    <d v="2026-05-22T00:00:00"/>
    <n v="2026"/>
    <s v="May"/>
    <s v="Q2"/>
    <x v="3"/>
    <x v="13"/>
    <s v="Online Store"/>
    <s v="Business"/>
    <s v="Hiking"/>
    <s v="Summit Backpack 45L"/>
    <n v="4"/>
    <n v="155.4"/>
    <n v="0.05"/>
    <n v="77.31"/>
    <n v="590.52"/>
    <n v="309.24"/>
    <n v="281.27999999999997"/>
    <n v="0.47632595001016048"/>
  </r>
  <r>
    <n v="133"/>
    <d v="2026-05-23T00:00:00"/>
    <n v="2026"/>
    <s v="May"/>
    <s v="Q2"/>
    <x v="1"/>
    <x v="1"/>
    <s v="Online Store"/>
    <s v="New"/>
    <s v="Travel"/>
    <s v="Insulated Bottle"/>
    <n v="1"/>
    <n v="36.57"/>
    <n v="0.05"/>
    <n v="13.33"/>
    <n v="34.741500000000002"/>
    <n v="13.33"/>
    <n v="21.411500000000004"/>
    <n v="0.61630902522919284"/>
  </r>
  <r>
    <n v="1385"/>
    <d v="2026-05-23T00:00:00"/>
    <n v="2026"/>
    <s v="May"/>
    <s v="Q2"/>
    <x v="2"/>
    <x v="16"/>
    <s v="Online Store"/>
    <s v="New"/>
    <s v="Cycling"/>
    <s v="Compact Repair Kit"/>
    <n v="2"/>
    <n v="41.19"/>
    <n v="0"/>
    <n v="17.190000000000001"/>
    <n v="82.38"/>
    <n v="34.380000000000003"/>
    <n v="47.999999999999993"/>
    <n v="0.58266569555717407"/>
  </r>
  <r>
    <n v="1597"/>
    <d v="2026-05-23T00:00:00"/>
    <n v="2026"/>
    <s v="May"/>
    <s v="Q2"/>
    <x v="3"/>
    <x v="8"/>
    <s v="Online Store"/>
    <s v="Returning"/>
    <s v="Travel"/>
    <s v="Carry-On Duffel"/>
    <n v="1"/>
    <n v="136.66999999999999"/>
    <n v="0.05"/>
    <n v="67.099999999999994"/>
    <n v="129.83649999999997"/>
    <n v="67.099999999999994"/>
    <n v="62.736499999999978"/>
    <n v="0.48319617364916639"/>
  </r>
  <r>
    <n v="2273"/>
    <d v="2026-05-23T00:00:00"/>
    <n v="2026"/>
    <s v="May"/>
    <s v="Q2"/>
    <x v="2"/>
    <x v="2"/>
    <s v="Retail Partners"/>
    <s v="New"/>
    <s v="Fitness"/>
    <s v="Recovery Roller"/>
    <n v="2"/>
    <n v="35.700000000000003"/>
    <n v="0"/>
    <n v="13.52"/>
    <n v="71.400000000000006"/>
    <n v="27.04"/>
    <n v="44.360000000000007"/>
    <n v="0.62128851540616248"/>
  </r>
  <r>
    <n v="2931"/>
    <d v="2026-05-23T00:00:00"/>
    <n v="2026"/>
    <s v="May"/>
    <s v="Q2"/>
    <x v="0"/>
    <x v="0"/>
    <s v="Online Store"/>
    <s v="Returning"/>
    <s v="Cycling"/>
    <s v="Cycling Pack 12L"/>
    <n v="1"/>
    <n v="100.87"/>
    <n v="0"/>
    <n v="50.4"/>
    <n v="100.87"/>
    <n v="50.4"/>
    <n v="50.470000000000006"/>
    <n v="0.5003469812630118"/>
  </r>
  <r>
    <n v="4143"/>
    <d v="2026-05-23T00:00:00"/>
    <n v="2026"/>
    <s v="May"/>
    <s v="Q2"/>
    <x v="2"/>
    <x v="16"/>
    <s v="Retail Partners"/>
    <s v="Returning"/>
    <s v="Travel"/>
    <s v="Carry-On Duffel"/>
    <n v="1"/>
    <n v="130.80000000000001"/>
    <n v="0"/>
    <n v="68.7"/>
    <n v="130.80000000000001"/>
    <n v="68.7"/>
    <n v="62.100000000000009"/>
    <n v="0.4747706422018349"/>
  </r>
  <r>
    <n v="4504"/>
    <d v="2026-05-23T00:00:00"/>
    <n v="2026"/>
    <s v="May"/>
    <s v="Q2"/>
    <x v="0"/>
    <x v="9"/>
    <s v="Marketplace"/>
    <s v="Returning"/>
    <s v="Hiking"/>
    <s v="Summit Backpack 45L"/>
    <n v="1"/>
    <n v="153.88999999999999"/>
    <n v="0"/>
    <n v="79.64"/>
    <n v="153.88999999999999"/>
    <n v="79.64"/>
    <n v="74.249999999999986"/>
    <n v="0.4824874910650464"/>
  </r>
  <r>
    <n v="656"/>
    <d v="2026-05-24T00:00:00"/>
    <n v="2026"/>
    <s v="May"/>
    <s v="Q2"/>
    <x v="3"/>
    <x v="7"/>
    <s v="Online Store"/>
    <s v="New"/>
    <s v="Camping"/>
    <s v="Compact Sleeping Bag"/>
    <n v="1"/>
    <n v="122.51"/>
    <n v="0.15"/>
    <n v="62.2"/>
    <n v="104.1335"/>
    <n v="62.2"/>
    <n v="41.933499999999995"/>
    <n v="0.40268981643755369"/>
  </r>
  <r>
    <n v="979"/>
    <d v="2026-05-24T00:00:00"/>
    <n v="2026"/>
    <s v="May"/>
    <s v="Q2"/>
    <x v="3"/>
    <x v="4"/>
    <s v="Corporate"/>
    <s v="Returning"/>
    <s v="Cycling"/>
    <s v="Commuter Helmet"/>
    <n v="8"/>
    <n v="79.94"/>
    <n v="0.15"/>
    <n v="41.65"/>
    <n v="543.59199999999998"/>
    <n v="333.2"/>
    <n v="210.392"/>
    <n v="0.38704028021015763"/>
  </r>
  <r>
    <n v="1510"/>
    <d v="2026-05-24T00:00:00"/>
    <n v="2026"/>
    <s v="May"/>
    <s v="Q2"/>
    <x v="3"/>
    <x v="7"/>
    <s v="Online Store"/>
    <s v="New"/>
    <s v="Cycling"/>
    <s v="Trail Bike Light"/>
    <n v="2"/>
    <n v="50.78"/>
    <n v="0.05"/>
    <n v="23.03"/>
    <n v="96.481999999999999"/>
    <n v="46.06"/>
    <n v="50.421999999999997"/>
    <n v="0.52260525279326708"/>
  </r>
  <r>
    <n v="1959"/>
    <d v="2026-05-24T00:00:00"/>
    <n v="2026"/>
    <s v="May"/>
    <s v="Q2"/>
    <x v="0"/>
    <x v="15"/>
    <s v="Marketplace"/>
    <s v="Business"/>
    <s v="Cycling"/>
    <s v="Commuter Helmet"/>
    <n v="2"/>
    <n v="80.59"/>
    <n v="0.05"/>
    <n v="41.44"/>
    <n v="153.12100000000001"/>
    <n v="82.88"/>
    <n v="70.241000000000014"/>
    <n v="0.45872871781140412"/>
  </r>
  <r>
    <n v="2089"/>
    <d v="2026-05-24T00:00:00"/>
    <n v="2026"/>
    <s v="May"/>
    <s v="Q2"/>
    <x v="0"/>
    <x v="15"/>
    <s v="Marketplace"/>
    <s v="New"/>
    <s v="Fitness"/>
    <s v="Recovery Roller"/>
    <n v="3"/>
    <n v="35.75"/>
    <n v="0.15"/>
    <n v="13.54"/>
    <n v="91.162499999999994"/>
    <n v="40.619999999999997"/>
    <n v="50.542499999999997"/>
    <n v="0.55442204853969557"/>
  </r>
  <r>
    <n v="2446"/>
    <d v="2026-05-24T00:00:00"/>
    <n v="2026"/>
    <s v="May"/>
    <s v="Q2"/>
    <x v="1"/>
    <x v="12"/>
    <s v="Online Store"/>
    <s v="New"/>
    <s v="Camping"/>
    <s v="Trail Tent 2P"/>
    <n v="5"/>
    <n v="195.78"/>
    <n v="0.1"/>
    <n v="101.98"/>
    <n v="881.01"/>
    <n v="509.90000000000003"/>
    <n v="371.10999999999996"/>
    <n v="0.4212324491208953"/>
  </r>
  <r>
    <n v="2847"/>
    <d v="2026-05-24T00:00:00"/>
    <n v="2026"/>
    <s v="May"/>
    <s v="Q2"/>
    <x v="3"/>
    <x v="13"/>
    <s v="Online Store"/>
    <s v="Returning"/>
    <s v="Camping"/>
    <s v="Compact Sleeping Bag"/>
    <n v="2"/>
    <n v="125.95"/>
    <n v="0.05"/>
    <n v="61.74"/>
    <n v="239.30500000000001"/>
    <n v="123.48"/>
    <n v="115.825"/>
    <n v="0.48400576669940032"/>
  </r>
  <r>
    <n v="3454"/>
    <d v="2026-05-24T00:00:00"/>
    <n v="2026"/>
    <s v="May"/>
    <s v="Q2"/>
    <x v="3"/>
    <x v="7"/>
    <s v="Online Store"/>
    <s v="New"/>
    <s v="Fitness"/>
    <s v="Resistance Band Set"/>
    <n v="2"/>
    <n v="41.32"/>
    <n v="0"/>
    <n v="14.91"/>
    <n v="82.64"/>
    <n v="29.82"/>
    <n v="52.82"/>
    <n v="0.63915779283639884"/>
  </r>
  <r>
    <n v="4472"/>
    <d v="2026-05-24T00:00:00"/>
    <n v="2026"/>
    <s v="May"/>
    <s v="Q2"/>
    <x v="3"/>
    <x v="8"/>
    <s v="Marketplace"/>
    <s v="New"/>
    <s v="Hiking"/>
    <s v="Trail Boots"/>
    <n v="2"/>
    <n v="144.01"/>
    <n v="0"/>
    <n v="79.37"/>
    <n v="288.02"/>
    <n v="158.74"/>
    <n v="129.27999999999997"/>
    <n v="0.44885771821401282"/>
  </r>
  <r>
    <n v="4852"/>
    <d v="2026-05-24T00:00:00"/>
    <n v="2026"/>
    <s v="May"/>
    <s v="Q2"/>
    <x v="0"/>
    <x v="15"/>
    <s v="Online Store"/>
    <s v="Business"/>
    <s v="Cycling"/>
    <s v="Trail Bike Light"/>
    <n v="2"/>
    <n v="51.17"/>
    <n v="0.05"/>
    <n v="21.97"/>
    <n v="97.222999999999999"/>
    <n v="43.94"/>
    <n v="53.283000000000001"/>
    <n v="0.54804932989107513"/>
  </r>
  <r>
    <n v="4959"/>
    <d v="2026-05-24T00:00:00"/>
    <n v="2026"/>
    <s v="May"/>
    <s v="Q2"/>
    <x v="0"/>
    <x v="0"/>
    <s v="Corporate"/>
    <s v="Business"/>
    <s v="Camping"/>
    <s v="Portable Camp Stove"/>
    <n v="6"/>
    <n v="83.58"/>
    <n v="0.2"/>
    <n v="40.5"/>
    <n v="401.18400000000003"/>
    <n v="243"/>
    <n v="158.18400000000003"/>
    <n v="0.39429289303661169"/>
  </r>
  <r>
    <n v="5056"/>
    <d v="2026-05-24T00:00:00"/>
    <n v="2026"/>
    <s v="May"/>
    <s v="Q2"/>
    <x v="2"/>
    <x v="16"/>
    <s v="Marketplace"/>
    <s v="Returning"/>
    <s v="Camping"/>
    <s v="Portable Camp Stove"/>
    <n v="2"/>
    <n v="80.010000000000005"/>
    <n v="0"/>
    <n v="38.54"/>
    <n v="160.02000000000001"/>
    <n v="77.08"/>
    <n v="82.940000000000012"/>
    <n v="0.51831021122359711"/>
  </r>
  <r>
    <n v="1152"/>
    <d v="2026-05-25T00:00:00"/>
    <n v="2026"/>
    <s v="May"/>
    <s v="Q2"/>
    <x v="3"/>
    <x v="7"/>
    <s v="Online Store"/>
    <s v="New"/>
    <s v="Hiking"/>
    <s v="Hiking Daypack 20L"/>
    <n v="2"/>
    <n v="94.4"/>
    <n v="0"/>
    <n v="46.39"/>
    <n v="188.8"/>
    <n v="92.78"/>
    <n v="96.02000000000001"/>
    <n v="0.50858050847457625"/>
  </r>
  <r>
    <n v="3919"/>
    <d v="2026-05-25T00:00:00"/>
    <n v="2026"/>
    <s v="May"/>
    <s v="Q2"/>
    <x v="2"/>
    <x v="2"/>
    <s v="Retail Partners"/>
    <s v="Business"/>
    <s v="Hiking"/>
    <s v="Summit Backpack 45L"/>
    <n v="6"/>
    <n v="157.33000000000001"/>
    <n v="0"/>
    <n v="78.849999999999994"/>
    <n v="943.98"/>
    <n v="473.09999999999997"/>
    <n v="470.88000000000005"/>
    <n v="0.4988241276298227"/>
  </r>
  <r>
    <n v="4202"/>
    <d v="2026-05-25T00:00:00"/>
    <n v="2026"/>
    <s v="May"/>
    <s v="Q2"/>
    <x v="2"/>
    <x v="3"/>
    <s v="Online Store"/>
    <s v="New"/>
    <s v="Camping"/>
    <s v="Compact Sleeping Bag"/>
    <n v="1"/>
    <n v="125.44"/>
    <n v="0"/>
    <n v="59.92"/>
    <n v="125.44"/>
    <n v="59.92"/>
    <n v="65.52"/>
    <n v="0.5223214285714286"/>
  </r>
  <r>
    <n v="4274"/>
    <d v="2026-05-25T00:00:00"/>
    <n v="2026"/>
    <s v="May"/>
    <s v="Q2"/>
    <x v="1"/>
    <x v="12"/>
    <s v="Marketplace"/>
    <s v="Returning"/>
    <s v="Fitness"/>
    <s v="Recovery Roller"/>
    <n v="2"/>
    <n v="36.18"/>
    <n v="0"/>
    <n v="13.71"/>
    <n v="72.36"/>
    <n v="27.42"/>
    <n v="44.94"/>
    <n v="0.62106135986733002"/>
  </r>
  <r>
    <n v="4364"/>
    <d v="2026-05-25T00:00:00"/>
    <n v="2026"/>
    <s v="May"/>
    <s v="Q2"/>
    <x v="0"/>
    <x v="15"/>
    <s v="Retail Partners"/>
    <s v="Returning"/>
    <s v="Fitness"/>
    <s v="Resistance Band Set"/>
    <n v="1"/>
    <n v="41"/>
    <n v="0.05"/>
    <n v="14.51"/>
    <n v="38.949999999999996"/>
    <n v="14.51"/>
    <n v="24.439999999999998"/>
    <n v="0.62747111681643131"/>
  </r>
  <r>
    <n v="4896"/>
    <d v="2026-05-25T00:00:00"/>
    <n v="2026"/>
    <s v="May"/>
    <s v="Q2"/>
    <x v="2"/>
    <x v="5"/>
    <s v="Online Store"/>
    <s v="Returning"/>
    <s v="Hiking"/>
    <s v="Trekking Poles"/>
    <n v="1"/>
    <n v="72.33"/>
    <n v="0.1"/>
    <n v="32.61"/>
    <n v="65.096999999999994"/>
    <n v="32.61"/>
    <n v="32.486999999999995"/>
    <n v="0.49905525600258072"/>
  </r>
  <r>
    <n v="5109"/>
    <d v="2026-05-25T00:00:00"/>
    <n v="2026"/>
    <s v="May"/>
    <s v="Q2"/>
    <x v="3"/>
    <x v="4"/>
    <s v="Online Store"/>
    <s v="Business"/>
    <s v="Camping"/>
    <s v="Compact Sleeping Bag"/>
    <n v="2"/>
    <n v="125.42"/>
    <n v="0"/>
    <n v="62.28"/>
    <n v="250.84"/>
    <n v="124.56"/>
    <n v="126.28"/>
    <n v="0.50342848030617127"/>
  </r>
  <r>
    <n v="289"/>
    <d v="2026-05-26T00:00:00"/>
    <n v="2026"/>
    <s v="May"/>
    <s v="Q2"/>
    <x v="0"/>
    <x v="15"/>
    <s v="Online Store"/>
    <s v="Business"/>
    <s v="Cycling"/>
    <s v="Compact Repair Kit"/>
    <n v="2"/>
    <n v="41.29"/>
    <n v="0.15"/>
    <n v="16.43"/>
    <n v="70.192999999999998"/>
    <n v="32.86"/>
    <n v="37.332999999999998"/>
    <n v="0.531862151496588"/>
  </r>
  <r>
    <n v="4092"/>
    <d v="2026-05-26T00:00:00"/>
    <n v="2026"/>
    <s v="May"/>
    <s v="Q2"/>
    <x v="3"/>
    <x v="8"/>
    <s v="Corporate"/>
    <s v="Business"/>
    <s v="Travel"/>
    <s v="Carry-On Duffel"/>
    <n v="8"/>
    <n v="131.4"/>
    <n v="0.05"/>
    <n v="66.489999999999995"/>
    <n v="998.64"/>
    <n v="531.91999999999996"/>
    <n v="466.72"/>
    <n v="0.46735560362092449"/>
  </r>
  <r>
    <n v="4727"/>
    <d v="2026-05-26T00:00:00"/>
    <n v="2026"/>
    <s v="May"/>
    <s v="Q2"/>
    <x v="2"/>
    <x v="16"/>
    <s v="Online Store"/>
    <s v="New"/>
    <s v="Hiking"/>
    <s v="Trail Boots"/>
    <n v="4"/>
    <n v="140.66999999999999"/>
    <n v="0"/>
    <n v="80.72"/>
    <n v="562.67999999999995"/>
    <n v="322.88"/>
    <n v="239.79999999999995"/>
    <n v="0.42617473519584842"/>
  </r>
  <r>
    <n v="4753"/>
    <d v="2026-05-26T00:00:00"/>
    <n v="2026"/>
    <s v="May"/>
    <s v="Q2"/>
    <x v="3"/>
    <x v="8"/>
    <s v="Online Store"/>
    <s v="Returning"/>
    <s v="Fitness"/>
    <s v="Recovery Roller"/>
    <n v="1"/>
    <n v="36.659999999999997"/>
    <n v="0.05"/>
    <n v="13.51"/>
    <n v="34.826999999999998"/>
    <n v="13.51"/>
    <n v="21.317"/>
    <n v="0.61208257960777557"/>
  </r>
  <r>
    <n v="942"/>
    <d v="2026-05-27T00:00:00"/>
    <n v="2026"/>
    <s v="May"/>
    <s v="Q2"/>
    <x v="3"/>
    <x v="4"/>
    <s v="Online Store"/>
    <s v="Returning"/>
    <s v="Travel"/>
    <s v="Packing Cube Set"/>
    <n v="1"/>
    <n v="46.28"/>
    <n v="0.05"/>
    <n v="17.95"/>
    <n v="43.966000000000001"/>
    <n v="17.95"/>
    <n v="26.016000000000002"/>
    <n v="0.591729973161079"/>
  </r>
  <r>
    <n v="1755"/>
    <d v="2026-05-27T00:00:00"/>
    <n v="2026"/>
    <s v="May"/>
    <s v="Q2"/>
    <x v="3"/>
    <x v="13"/>
    <s v="Marketplace"/>
    <s v="Returning"/>
    <s v="Hiking"/>
    <s v="Hiking Daypack 20L"/>
    <n v="2"/>
    <n v="92.12"/>
    <n v="0"/>
    <n v="46.64"/>
    <n v="184.24"/>
    <n v="93.28"/>
    <n v="90.960000000000008"/>
    <n v="0.49370386452453324"/>
  </r>
  <r>
    <n v="3073"/>
    <d v="2026-05-27T00:00:00"/>
    <n v="2026"/>
    <s v="May"/>
    <s v="Q2"/>
    <x v="3"/>
    <x v="13"/>
    <s v="Online Store"/>
    <s v="Returning"/>
    <s v="Fitness"/>
    <s v="Resistance Band Set"/>
    <n v="3"/>
    <n v="39.549999999999997"/>
    <n v="0"/>
    <n v="14.87"/>
    <n v="118.64999999999999"/>
    <n v="44.61"/>
    <n v="74.039999999999992"/>
    <n v="0.6240202275600506"/>
  </r>
  <r>
    <n v="4230"/>
    <d v="2026-05-27T00:00:00"/>
    <n v="2026"/>
    <s v="May"/>
    <s v="Q2"/>
    <x v="0"/>
    <x v="0"/>
    <s v="Retail Partners"/>
    <s v="New"/>
    <s v="Cycling"/>
    <s v="Commuter Helmet"/>
    <n v="1"/>
    <n v="83.3"/>
    <n v="0"/>
    <n v="41.93"/>
    <n v="83.3"/>
    <n v="41.93"/>
    <n v="41.37"/>
    <n v="0.49663865546218489"/>
  </r>
  <r>
    <n v="644"/>
    <d v="2026-05-28T00:00:00"/>
    <n v="2026"/>
    <s v="May"/>
    <s v="Q2"/>
    <x v="3"/>
    <x v="13"/>
    <s v="Retail Partners"/>
    <s v="New"/>
    <s v="Hiking"/>
    <s v="Hiking Daypack 20L"/>
    <n v="2"/>
    <n v="93.84"/>
    <n v="0"/>
    <n v="44.72"/>
    <n v="187.68"/>
    <n v="89.44"/>
    <n v="98.240000000000009"/>
    <n v="0.52344416027280483"/>
  </r>
  <r>
    <n v="1122"/>
    <d v="2026-05-28T00:00:00"/>
    <n v="2026"/>
    <s v="May"/>
    <s v="Q2"/>
    <x v="2"/>
    <x v="16"/>
    <s v="Online Store"/>
    <s v="Returning"/>
    <s v="Cycling"/>
    <s v="Trail Bike Light"/>
    <n v="2"/>
    <n v="51.25"/>
    <n v="0"/>
    <n v="22.57"/>
    <n v="102.5"/>
    <n v="45.14"/>
    <n v="57.36"/>
    <n v="0.55960975609756092"/>
  </r>
  <r>
    <n v="2019"/>
    <d v="2026-05-28T00:00:00"/>
    <n v="2026"/>
    <s v="May"/>
    <s v="Q2"/>
    <x v="3"/>
    <x v="13"/>
    <s v="Corporate"/>
    <s v="Business"/>
    <s v="Cycling"/>
    <s v="Commuter Helmet"/>
    <n v="8"/>
    <n v="80.13"/>
    <n v="0.1"/>
    <n v="43.8"/>
    <n v="576.93600000000004"/>
    <n v="350.4"/>
    <n v="226.53600000000006"/>
    <n v="0.39265360455925796"/>
  </r>
  <r>
    <n v="2432"/>
    <d v="2026-05-28T00:00:00"/>
    <n v="2026"/>
    <s v="May"/>
    <s v="Q2"/>
    <x v="1"/>
    <x v="12"/>
    <s v="Online Store"/>
    <s v="Returning"/>
    <s v="Fitness"/>
    <s v="Resistance Band Set"/>
    <n v="1"/>
    <n v="41.13"/>
    <n v="0"/>
    <n v="14.8"/>
    <n v="41.13"/>
    <n v="14.8"/>
    <n v="26.330000000000002"/>
    <n v="0.64016532944322879"/>
  </r>
  <r>
    <n v="2989"/>
    <d v="2026-05-28T00:00:00"/>
    <n v="2026"/>
    <s v="May"/>
    <s v="Q2"/>
    <x v="3"/>
    <x v="13"/>
    <s v="Online Store"/>
    <s v="Returning"/>
    <s v="Camping"/>
    <s v="Portable Camp Stove"/>
    <n v="1"/>
    <n v="81.28"/>
    <n v="0.15"/>
    <n v="39.020000000000003"/>
    <n v="69.087999999999994"/>
    <n v="39.020000000000003"/>
    <n v="30.067999999999991"/>
    <n v="0.43521306160259371"/>
  </r>
  <r>
    <n v="3019"/>
    <d v="2026-05-28T00:00:00"/>
    <n v="2026"/>
    <s v="May"/>
    <s v="Q2"/>
    <x v="2"/>
    <x v="3"/>
    <s v="Online Store"/>
    <s v="Business"/>
    <s v="Travel"/>
    <s v="Packing Cube Set"/>
    <n v="1"/>
    <n v="46.19"/>
    <n v="0"/>
    <n v="18.329999999999998"/>
    <n v="46.19"/>
    <n v="18.329999999999998"/>
    <n v="27.86"/>
    <n v="0.60316085732842606"/>
  </r>
  <r>
    <n v="3798"/>
    <d v="2026-05-28T00:00:00"/>
    <n v="2026"/>
    <s v="May"/>
    <s v="Q2"/>
    <x v="3"/>
    <x v="8"/>
    <s v="Online Store"/>
    <s v="Returning"/>
    <s v="Hiking"/>
    <s v="Summit Backpack 45L"/>
    <n v="3"/>
    <n v="156.58000000000001"/>
    <n v="0"/>
    <n v="79.099999999999994"/>
    <n v="469.74"/>
    <n v="237.29999999999998"/>
    <n v="232.44000000000003"/>
    <n v="0.49482692553327379"/>
  </r>
  <r>
    <n v="3862"/>
    <d v="2026-05-28T00:00:00"/>
    <n v="2026"/>
    <s v="May"/>
    <s v="Q2"/>
    <x v="3"/>
    <x v="13"/>
    <s v="Marketplace"/>
    <s v="New"/>
    <s v="Fitness"/>
    <s v="Weighted Vest"/>
    <n v="1"/>
    <n v="123.91"/>
    <n v="0"/>
    <n v="68.89"/>
    <n v="123.91"/>
    <n v="68.89"/>
    <n v="55.019999999999996"/>
    <n v="0.44403195867968687"/>
  </r>
  <r>
    <n v="4281"/>
    <d v="2026-05-28T00:00:00"/>
    <n v="2026"/>
    <s v="May"/>
    <s v="Q2"/>
    <x v="2"/>
    <x v="2"/>
    <s v="Marketplace"/>
    <s v="New"/>
    <s v="Cycling"/>
    <s v="Trail Bike Light"/>
    <n v="1"/>
    <n v="50.64"/>
    <n v="0"/>
    <n v="22.97"/>
    <n v="50.64"/>
    <n v="22.97"/>
    <n v="27.67"/>
    <n v="0.54640600315955767"/>
  </r>
  <r>
    <n v="191"/>
    <d v="2026-05-29T00:00:00"/>
    <n v="2026"/>
    <s v="May"/>
    <s v="Q2"/>
    <x v="2"/>
    <x v="5"/>
    <s v="Online Store"/>
    <s v="Returning"/>
    <s v="Hiking"/>
    <s v="Trekking Poles"/>
    <n v="2"/>
    <n v="70.48"/>
    <n v="0.1"/>
    <n v="33.229999999999997"/>
    <n v="126.864"/>
    <n v="66.459999999999994"/>
    <n v="60.404000000000011"/>
    <n v="0.47613192079707412"/>
  </r>
  <r>
    <n v="1039"/>
    <d v="2026-05-29T00:00:00"/>
    <n v="2026"/>
    <s v="May"/>
    <s v="Q2"/>
    <x v="1"/>
    <x v="11"/>
    <s v="Marketplace"/>
    <s v="New"/>
    <s v="Cycling"/>
    <s v="Compact Repair Kit"/>
    <n v="1"/>
    <n v="41.27"/>
    <n v="0.05"/>
    <n v="17.149999999999999"/>
    <n v="39.206499999999998"/>
    <n v="17.149999999999999"/>
    <n v="22.0565"/>
    <n v="0.56257253261576523"/>
  </r>
  <r>
    <n v="2641"/>
    <d v="2026-05-29T00:00:00"/>
    <n v="2026"/>
    <s v="May"/>
    <s v="Q2"/>
    <x v="0"/>
    <x v="15"/>
    <s v="Marketplace"/>
    <s v="Returning"/>
    <s v="Fitness"/>
    <s v="Recovery Roller"/>
    <n v="2"/>
    <n v="36.9"/>
    <n v="0"/>
    <n v="14.07"/>
    <n v="73.8"/>
    <n v="28.14"/>
    <n v="45.66"/>
    <n v="0.61869918699186988"/>
  </r>
  <r>
    <n v="3058"/>
    <d v="2026-05-29T00:00:00"/>
    <n v="2026"/>
    <s v="May"/>
    <s v="Q2"/>
    <x v="1"/>
    <x v="11"/>
    <s v="Online Store"/>
    <s v="Returning"/>
    <s v="Camping"/>
    <s v="Trail Tent 2P"/>
    <n v="1"/>
    <n v="196.91"/>
    <n v="0"/>
    <n v="106.31"/>
    <n v="196.91"/>
    <n v="106.31"/>
    <n v="90.6"/>
    <n v="0.46010867909197095"/>
  </r>
  <r>
    <n v="3110"/>
    <d v="2026-05-29T00:00:00"/>
    <n v="2026"/>
    <s v="May"/>
    <s v="Q2"/>
    <x v="1"/>
    <x v="6"/>
    <s v="Retail Partners"/>
    <s v="Business"/>
    <s v="Fitness"/>
    <s v="Recovery Roller"/>
    <n v="3"/>
    <n v="35.79"/>
    <n v="0"/>
    <n v="13.67"/>
    <n v="107.37"/>
    <n v="41.01"/>
    <n v="66.360000000000014"/>
    <n v="0.61804973456272716"/>
  </r>
  <r>
    <n v="3981"/>
    <d v="2026-05-29T00:00:00"/>
    <n v="2026"/>
    <s v="May"/>
    <s v="Q2"/>
    <x v="3"/>
    <x v="13"/>
    <s v="Online Store"/>
    <s v="New"/>
    <s v="Cycling"/>
    <s v="Commuter Helmet"/>
    <n v="2"/>
    <n v="82.22"/>
    <n v="0.05"/>
    <n v="42.35"/>
    <n v="156.21799999999999"/>
    <n v="84.7"/>
    <n v="71.517999999999986"/>
    <n v="0.45780895927485943"/>
  </r>
  <r>
    <n v="4663"/>
    <d v="2026-05-29T00:00:00"/>
    <n v="2026"/>
    <s v="May"/>
    <s v="Q2"/>
    <x v="2"/>
    <x v="5"/>
    <s v="Online Store"/>
    <s v="New"/>
    <s v="Cycling"/>
    <s v="Compact Repair Kit"/>
    <n v="1"/>
    <n v="40.57"/>
    <n v="0"/>
    <n v="16.809999999999999"/>
    <n v="40.57"/>
    <n v="16.809999999999999"/>
    <n v="23.76"/>
    <n v="0.58565442445156524"/>
  </r>
  <r>
    <n v="5021"/>
    <d v="2026-05-29T00:00:00"/>
    <n v="2026"/>
    <s v="May"/>
    <s v="Q2"/>
    <x v="2"/>
    <x v="10"/>
    <s v="Retail Partners"/>
    <s v="Returning"/>
    <s v="Camping"/>
    <s v="Trail Tent 2P"/>
    <n v="1"/>
    <n v="191.62"/>
    <n v="0.05"/>
    <n v="106.15"/>
    <n v="182.03899999999999"/>
    <n v="106.15"/>
    <n v="75.888999999999982"/>
    <n v="0.41688319535923613"/>
  </r>
  <r>
    <n v="5107"/>
    <d v="2026-05-29T00:00:00"/>
    <n v="2026"/>
    <s v="May"/>
    <s v="Q2"/>
    <x v="1"/>
    <x v="6"/>
    <s v="Marketplace"/>
    <s v="Returning"/>
    <s v="Hiking"/>
    <s v="Summit Backpack 45L"/>
    <n v="1"/>
    <n v="154.07"/>
    <n v="0.05"/>
    <n v="78.400000000000006"/>
    <n v="146.36649999999997"/>
    <n v="78.400000000000006"/>
    <n v="67.966499999999968"/>
    <n v="0.46435830603314271"/>
  </r>
  <r>
    <n v="454"/>
    <d v="2026-05-30T00:00:00"/>
    <n v="2026"/>
    <s v="May"/>
    <s v="Q2"/>
    <x v="2"/>
    <x v="10"/>
    <s v="Marketplace"/>
    <s v="Returning"/>
    <s v="Camping"/>
    <s v="Compact Sleeping Bag"/>
    <n v="1"/>
    <n v="120.8"/>
    <n v="0"/>
    <n v="61.4"/>
    <n v="120.8"/>
    <n v="61.4"/>
    <n v="59.4"/>
    <n v="0.49172185430463577"/>
  </r>
  <r>
    <n v="873"/>
    <d v="2026-05-30T00:00:00"/>
    <n v="2026"/>
    <s v="May"/>
    <s v="Q2"/>
    <x v="2"/>
    <x v="10"/>
    <s v="Online Store"/>
    <s v="Business"/>
    <s v="Cycling"/>
    <s v="Compact Repair Kit"/>
    <n v="1"/>
    <n v="40.15"/>
    <n v="0"/>
    <n v="16.82"/>
    <n v="40.15"/>
    <n v="16.82"/>
    <n v="23.33"/>
    <n v="0.58107098381070976"/>
  </r>
  <r>
    <n v="1116"/>
    <d v="2026-05-30T00:00:00"/>
    <n v="2026"/>
    <s v="May"/>
    <s v="Q2"/>
    <x v="1"/>
    <x v="12"/>
    <s v="Corporate"/>
    <s v="Business"/>
    <s v="Travel"/>
    <s v="Carry-On Duffel"/>
    <n v="5"/>
    <n v="134.4"/>
    <n v="0.15"/>
    <n v="67.709999999999994"/>
    <n v="571.19999999999993"/>
    <n v="338.54999999999995"/>
    <n v="232.64999999999998"/>
    <n v="0.40730042016806722"/>
  </r>
  <r>
    <n v="1206"/>
    <d v="2026-05-30T00:00:00"/>
    <n v="2026"/>
    <s v="May"/>
    <s v="Q2"/>
    <x v="3"/>
    <x v="13"/>
    <s v="Online Store"/>
    <s v="Returning"/>
    <s v="Travel"/>
    <s v="Insulated Bottle"/>
    <n v="2"/>
    <n v="37.130000000000003"/>
    <n v="0.05"/>
    <n v="13.44"/>
    <n v="70.546999999999997"/>
    <n v="26.88"/>
    <n v="43.667000000000002"/>
    <n v="0.6189774193091131"/>
  </r>
  <r>
    <n v="1576"/>
    <d v="2026-05-30T00:00:00"/>
    <n v="2026"/>
    <s v="May"/>
    <s v="Q2"/>
    <x v="1"/>
    <x v="1"/>
    <s v="Online Store"/>
    <s v="Business"/>
    <s v="Camping"/>
    <s v="Compact Sleeping Bag"/>
    <n v="6"/>
    <n v="123.82"/>
    <n v="0"/>
    <n v="61.91"/>
    <n v="742.92"/>
    <n v="371.46"/>
    <n v="371.46"/>
    <n v="0.5"/>
  </r>
  <r>
    <n v="2634"/>
    <d v="2026-05-30T00:00:00"/>
    <n v="2026"/>
    <s v="May"/>
    <s v="Q2"/>
    <x v="2"/>
    <x v="16"/>
    <s v="Marketplace"/>
    <s v="Returning"/>
    <s v="Travel"/>
    <s v="Insulated Bottle"/>
    <n v="2"/>
    <n v="36.94"/>
    <n v="0.05"/>
    <n v="13.82"/>
    <n v="70.185999999999993"/>
    <n v="27.64"/>
    <n v="42.545999999999992"/>
    <n v="0.60618926851508848"/>
  </r>
  <r>
    <n v="2649"/>
    <d v="2026-05-30T00:00:00"/>
    <n v="2026"/>
    <s v="May"/>
    <s v="Q2"/>
    <x v="0"/>
    <x v="0"/>
    <s v="Online Store"/>
    <s v="New"/>
    <s v="Camping"/>
    <s v="Trail Tent 2P"/>
    <n v="3"/>
    <n v="199.17"/>
    <n v="0.05"/>
    <n v="105.24"/>
    <n v="567.6345"/>
    <n v="315.71999999999997"/>
    <n v="251.91450000000003"/>
    <n v="0.4437970207941907"/>
  </r>
  <r>
    <n v="2774"/>
    <d v="2026-05-30T00:00:00"/>
    <n v="2026"/>
    <s v="May"/>
    <s v="Q2"/>
    <x v="0"/>
    <x v="9"/>
    <s v="Online Store"/>
    <s v="Returning"/>
    <s v="Camping"/>
    <s v="Portable Camp Stove"/>
    <n v="3"/>
    <n v="83.17"/>
    <n v="0"/>
    <n v="40.520000000000003"/>
    <n v="249.51"/>
    <n v="121.56"/>
    <n v="127.94999999999999"/>
    <n v="0.51280509799206442"/>
  </r>
  <r>
    <n v="3037"/>
    <d v="2026-05-30T00:00:00"/>
    <n v="2026"/>
    <s v="May"/>
    <s v="Q2"/>
    <x v="1"/>
    <x v="6"/>
    <s v="Online Store"/>
    <s v="Business"/>
    <s v="Travel"/>
    <s v="Packing Cube Set"/>
    <n v="1"/>
    <n v="45.8"/>
    <n v="0.05"/>
    <n v="17.88"/>
    <n v="43.51"/>
    <n v="17.88"/>
    <n v="25.63"/>
    <n v="0.58905998621006661"/>
  </r>
  <r>
    <n v="3138"/>
    <d v="2026-05-30T00:00:00"/>
    <n v="2026"/>
    <s v="May"/>
    <s v="Q2"/>
    <x v="2"/>
    <x v="2"/>
    <s v="Marketplace"/>
    <s v="Returning"/>
    <s v="Hiking"/>
    <s v="Summit Backpack 45L"/>
    <n v="1"/>
    <n v="154.85"/>
    <n v="0"/>
    <n v="80.17"/>
    <n v="154.85"/>
    <n v="80.17"/>
    <n v="74.679999999999993"/>
    <n v="0.48227316758153049"/>
  </r>
  <r>
    <n v="3228"/>
    <d v="2026-05-30T00:00:00"/>
    <n v="2026"/>
    <s v="May"/>
    <s v="Q2"/>
    <x v="3"/>
    <x v="13"/>
    <s v="Online Store"/>
    <s v="Business"/>
    <s v="Camping"/>
    <s v="Trail Tent 2P"/>
    <n v="1"/>
    <n v="194.99"/>
    <n v="0"/>
    <n v="101.21"/>
    <n v="194.99"/>
    <n v="101.21"/>
    <n v="93.780000000000015"/>
    <n v="0.48094774090979031"/>
  </r>
  <r>
    <n v="3401"/>
    <d v="2026-05-30T00:00:00"/>
    <n v="2026"/>
    <s v="May"/>
    <s v="Q2"/>
    <x v="2"/>
    <x v="10"/>
    <s v="Online Store"/>
    <s v="Returning"/>
    <s v="Fitness"/>
    <s v="Recovery Roller"/>
    <n v="1"/>
    <n v="36.31"/>
    <n v="0"/>
    <n v="13.93"/>
    <n v="36.31"/>
    <n v="13.93"/>
    <n v="22.380000000000003"/>
    <n v="0.61635912971633167"/>
  </r>
  <r>
    <n v="3511"/>
    <d v="2026-05-30T00:00:00"/>
    <n v="2026"/>
    <s v="May"/>
    <s v="Q2"/>
    <x v="0"/>
    <x v="0"/>
    <s v="Online Store"/>
    <s v="Returning"/>
    <s v="Travel"/>
    <s v="Packing Cube Set"/>
    <n v="1"/>
    <n v="47.19"/>
    <n v="0"/>
    <n v="18.54"/>
    <n v="47.19"/>
    <n v="18.54"/>
    <n v="28.65"/>
    <n v="0.60712015257469798"/>
  </r>
  <r>
    <n v="4485"/>
    <d v="2026-05-30T00:00:00"/>
    <n v="2026"/>
    <s v="May"/>
    <s v="Q2"/>
    <x v="3"/>
    <x v="8"/>
    <s v="Online Store"/>
    <s v="New"/>
    <s v="Fitness"/>
    <s v="Weighted Vest"/>
    <n v="1"/>
    <n v="124.14"/>
    <n v="0"/>
    <n v="70.900000000000006"/>
    <n v="124.14"/>
    <n v="70.900000000000006"/>
    <n v="53.239999999999995"/>
    <n v="0.42887062993394548"/>
  </r>
  <r>
    <n v="447"/>
    <d v="2026-05-31T00:00:00"/>
    <n v="2026"/>
    <s v="May"/>
    <s v="Q2"/>
    <x v="3"/>
    <x v="8"/>
    <s v="Online Store"/>
    <s v="Returning"/>
    <s v="Travel"/>
    <s v="Carry-On Duffel"/>
    <n v="1"/>
    <n v="131.94999999999999"/>
    <n v="0"/>
    <n v="65.17"/>
    <n v="131.94999999999999"/>
    <n v="65.17"/>
    <n v="66.779999999999987"/>
    <n v="0.50610079575596811"/>
  </r>
  <r>
    <n v="1208"/>
    <d v="2026-05-31T00:00:00"/>
    <n v="2026"/>
    <s v="May"/>
    <s v="Q2"/>
    <x v="3"/>
    <x v="8"/>
    <s v="Marketplace"/>
    <s v="New"/>
    <s v="Cycling"/>
    <s v="Cycling Pack 12L"/>
    <n v="1"/>
    <n v="102.24"/>
    <n v="0"/>
    <n v="50.75"/>
    <n v="102.24"/>
    <n v="50.75"/>
    <n v="51.489999999999995"/>
    <n v="0.50361893583724571"/>
  </r>
  <r>
    <n v="1355"/>
    <d v="2026-05-31T00:00:00"/>
    <n v="2026"/>
    <s v="May"/>
    <s v="Q2"/>
    <x v="3"/>
    <x v="13"/>
    <s v="Marketplace"/>
    <s v="New"/>
    <s v="Hiking"/>
    <s v="Summit Backpack 45L"/>
    <n v="2"/>
    <n v="152.07"/>
    <n v="0"/>
    <n v="76.849999999999994"/>
    <n v="304.14"/>
    <n v="153.69999999999999"/>
    <n v="150.44"/>
    <n v="0.49464062602748737"/>
  </r>
  <r>
    <n v="1474"/>
    <d v="2026-05-31T00:00:00"/>
    <n v="2026"/>
    <s v="May"/>
    <s v="Q2"/>
    <x v="2"/>
    <x v="3"/>
    <s v="Online Store"/>
    <s v="New"/>
    <s v="Camping"/>
    <s v="Compact Sleeping Bag"/>
    <n v="2"/>
    <n v="123.34"/>
    <n v="0.05"/>
    <n v="58.96"/>
    <n v="234.346"/>
    <n v="117.92"/>
    <n v="116.426"/>
    <n v="0.49681240558831813"/>
  </r>
  <r>
    <n v="1625"/>
    <d v="2026-05-31T00:00:00"/>
    <n v="2026"/>
    <s v="May"/>
    <s v="Q2"/>
    <x v="2"/>
    <x v="2"/>
    <s v="Retail Partners"/>
    <s v="Returning"/>
    <s v="Hiking"/>
    <s v="Summit Backpack 45L"/>
    <n v="1"/>
    <n v="155.81"/>
    <n v="0"/>
    <n v="80.31"/>
    <n v="155.81"/>
    <n v="80.31"/>
    <n v="75.5"/>
    <n v="0.48456453372697517"/>
  </r>
  <r>
    <n v="1877"/>
    <d v="2026-05-31T00:00:00"/>
    <n v="2026"/>
    <s v="May"/>
    <s v="Q2"/>
    <x v="2"/>
    <x v="16"/>
    <s v="Online Store"/>
    <s v="Returning"/>
    <s v="Travel"/>
    <s v="Travel Backpack 35L"/>
    <n v="1"/>
    <n v="163.19"/>
    <n v="0.05"/>
    <n v="87.95"/>
    <n v="155.03049999999999"/>
    <n v="87.95"/>
    <n v="67.080499999999986"/>
    <n v="0.4326922766810401"/>
  </r>
  <r>
    <n v="1978"/>
    <d v="2026-05-31T00:00:00"/>
    <n v="2026"/>
    <s v="May"/>
    <s v="Q2"/>
    <x v="1"/>
    <x v="12"/>
    <s v="Online Store"/>
    <s v="Returning"/>
    <s v="Hiking"/>
    <s v="Trail Boots"/>
    <n v="1"/>
    <n v="147.30000000000001"/>
    <n v="0.05"/>
    <n v="81.510000000000005"/>
    <n v="139.935"/>
    <n v="81.510000000000005"/>
    <n v="58.424999999999997"/>
    <n v="0.41751527494908347"/>
  </r>
  <r>
    <n v="3616"/>
    <d v="2026-05-31T00:00:00"/>
    <n v="2026"/>
    <s v="May"/>
    <s v="Q2"/>
    <x v="2"/>
    <x v="2"/>
    <s v="Online Store"/>
    <s v="Returning"/>
    <s v="Fitness"/>
    <s v="Weighted Vest"/>
    <n v="5"/>
    <n v="126.16"/>
    <n v="0"/>
    <n v="68.59"/>
    <n v="630.79999999999995"/>
    <n v="342.95000000000005"/>
    <n v="287.84999999999991"/>
    <n v="0.45632530120481918"/>
  </r>
  <r>
    <n v="3992"/>
    <d v="2026-05-31T00:00:00"/>
    <n v="2026"/>
    <s v="May"/>
    <s v="Q2"/>
    <x v="3"/>
    <x v="8"/>
    <s v="Online Store"/>
    <s v="New"/>
    <s v="Travel"/>
    <s v="Travel Backpack 35L"/>
    <n v="2"/>
    <n v="163.57"/>
    <n v="0"/>
    <n v="85.72"/>
    <n v="327.14"/>
    <n v="171.44"/>
    <n v="155.69999999999999"/>
    <n v="0.47594302133643085"/>
  </r>
  <r>
    <n v="4091"/>
    <d v="2026-05-31T00:00:00"/>
    <n v="2026"/>
    <s v="May"/>
    <s v="Q2"/>
    <x v="2"/>
    <x v="16"/>
    <s v="Online Store"/>
    <s v="New"/>
    <s v="Hiking"/>
    <s v="Trail Boots"/>
    <n v="1"/>
    <n v="142.06"/>
    <n v="0"/>
    <n v="77.36"/>
    <n v="142.06"/>
    <n v="77.36"/>
    <n v="64.7"/>
    <n v="0.45544136280444886"/>
  </r>
  <r>
    <n v="4204"/>
    <d v="2026-05-31T00:00:00"/>
    <n v="2026"/>
    <s v="May"/>
    <s v="Q2"/>
    <x v="1"/>
    <x v="11"/>
    <s v="Online Store"/>
    <s v="New"/>
    <s v="Cycling"/>
    <s v="Commuter Helmet"/>
    <n v="1"/>
    <n v="81.37"/>
    <n v="0"/>
    <n v="42.01"/>
    <n v="81.37"/>
    <n v="42.01"/>
    <n v="39.360000000000007"/>
    <n v="0.48371635737986979"/>
  </r>
  <r>
    <n v="4234"/>
    <d v="2026-05-31T00:00:00"/>
    <n v="2026"/>
    <s v="May"/>
    <s v="Q2"/>
    <x v="3"/>
    <x v="8"/>
    <s v="Retail Partners"/>
    <s v="New"/>
    <s v="Camping"/>
    <s v="Compact Sleeping Bag"/>
    <n v="1"/>
    <n v="120.75"/>
    <n v="0"/>
    <n v="61.21"/>
    <n v="120.75"/>
    <n v="61.21"/>
    <n v="59.54"/>
    <n v="0.49308488612836437"/>
  </r>
  <r>
    <n v="4696"/>
    <d v="2026-05-31T00:00:00"/>
    <n v="2026"/>
    <s v="May"/>
    <s v="Q2"/>
    <x v="1"/>
    <x v="14"/>
    <s v="Online Store"/>
    <s v="New"/>
    <s v="Cycling"/>
    <s v="Commuter Helmet"/>
    <n v="4"/>
    <n v="81.790000000000006"/>
    <n v="0"/>
    <n v="42.96"/>
    <n v="327.16000000000003"/>
    <n v="171.84"/>
    <n v="155.32000000000002"/>
    <n v="0.47475241472062601"/>
  </r>
  <r>
    <n v="4755"/>
    <d v="2026-05-31T00:00:00"/>
    <n v="2026"/>
    <s v="May"/>
    <s v="Q2"/>
    <x v="0"/>
    <x v="15"/>
    <s v="Online Store"/>
    <s v="New"/>
    <s v="Camping"/>
    <s v="Portable Camp Stove"/>
    <n v="1"/>
    <n v="81.2"/>
    <n v="0.1"/>
    <n v="40.270000000000003"/>
    <n v="73.08"/>
    <n v="40.270000000000003"/>
    <n v="32.809999999999995"/>
    <n v="0.44896004378762994"/>
  </r>
  <r>
    <n v="5090"/>
    <d v="2026-05-31T00:00:00"/>
    <n v="2026"/>
    <s v="May"/>
    <s v="Q2"/>
    <x v="1"/>
    <x v="1"/>
    <s v="Marketplace"/>
    <s v="New"/>
    <s v="Travel"/>
    <s v="Packing Cube Set"/>
    <n v="2"/>
    <n v="46.52"/>
    <n v="0.05"/>
    <n v="18.739999999999998"/>
    <n v="88.388000000000005"/>
    <n v="37.479999999999997"/>
    <n v="50.908000000000008"/>
    <n v="0.57596053762954258"/>
  </r>
  <r>
    <n v="27"/>
    <d v="2026-06-01T00:00:00"/>
    <n v="2026"/>
    <s v="Jun"/>
    <s v="Q2"/>
    <x v="3"/>
    <x v="13"/>
    <s v="Online Store"/>
    <s v="Returning"/>
    <s v="Camping"/>
    <s v="Trail Tent 2P"/>
    <n v="1"/>
    <n v="195.22"/>
    <n v="0"/>
    <n v="105.91"/>
    <n v="195.22"/>
    <n v="105.91"/>
    <n v="89.31"/>
    <n v="0.45748386435816002"/>
  </r>
  <r>
    <n v="463"/>
    <d v="2026-06-01T00:00:00"/>
    <n v="2026"/>
    <s v="Jun"/>
    <s v="Q2"/>
    <x v="3"/>
    <x v="4"/>
    <s v="Online Store"/>
    <s v="New"/>
    <s v="Cycling"/>
    <s v="Compact Repair Kit"/>
    <n v="1"/>
    <n v="40.71"/>
    <n v="0.05"/>
    <n v="16.559999999999999"/>
    <n v="38.674500000000002"/>
    <n v="16.559999999999999"/>
    <n v="22.114500000000003"/>
    <n v="0.57181088314005357"/>
  </r>
  <r>
    <n v="653"/>
    <d v="2026-06-01T00:00:00"/>
    <n v="2026"/>
    <s v="Jun"/>
    <s v="Q2"/>
    <x v="1"/>
    <x v="11"/>
    <s v="Online Store"/>
    <s v="Returning"/>
    <s v="Fitness"/>
    <s v="Resistance Band Set"/>
    <n v="1"/>
    <n v="41.26"/>
    <n v="0.05"/>
    <n v="14.32"/>
    <n v="39.196999999999996"/>
    <n v="14.32"/>
    <n v="24.876999999999995"/>
    <n v="0.63466591831007468"/>
  </r>
  <r>
    <n v="1485"/>
    <d v="2026-06-01T00:00:00"/>
    <n v="2026"/>
    <s v="Jun"/>
    <s v="Q2"/>
    <x v="1"/>
    <x v="11"/>
    <s v="Retail Partners"/>
    <s v="New"/>
    <s v="Fitness"/>
    <s v="Resistance Band Set"/>
    <n v="2"/>
    <n v="40.840000000000003"/>
    <n v="0"/>
    <n v="14.48"/>
    <n v="81.680000000000007"/>
    <n v="28.96"/>
    <n v="52.720000000000006"/>
    <n v="0.64544564152791384"/>
  </r>
  <r>
    <n v="1925"/>
    <d v="2026-06-01T00:00:00"/>
    <n v="2026"/>
    <s v="Jun"/>
    <s v="Q2"/>
    <x v="3"/>
    <x v="4"/>
    <s v="Online Store"/>
    <s v="Returning"/>
    <s v="Hiking"/>
    <s v="Trail Boots"/>
    <n v="1"/>
    <n v="143.32"/>
    <n v="0"/>
    <n v="80.36"/>
    <n v="143.32"/>
    <n v="80.36"/>
    <n v="62.959999999999994"/>
    <n v="0.43929667876081496"/>
  </r>
  <r>
    <n v="1952"/>
    <d v="2026-06-01T00:00:00"/>
    <n v="2026"/>
    <s v="Jun"/>
    <s v="Q2"/>
    <x v="0"/>
    <x v="15"/>
    <s v="Online Store"/>
    <s v="New"/>
    <s v="Hiking"/>
    <s v="Summit Backpack 45L"/>
    <n v="2"/>
    <n v="156.31"/>
    <n v="0"/>
    <n v="79.87"/>
    <n v="312.62"/>
    <n v="159.74"/>
    <n v="152.88"/>
    <n v="0.4890282131661442"/>
  </r>
  <r>
    <n v="2010"/>
    <d v="2026-06-01T00:00:00"/>
    <n v="2026"/>
    <s v="Jun"/>
    <s v="Q2"/>
    <x v="3"/>
    <x v="8"/>
    <s v="Online Store"/>
    <s v="New"/>
    <s v="Cycling"/>
    <s v="Cycling Pack 12L"/>
    <n v="3"/>
    <n v="100.69"/>
    <n v="0.1"/>
    <n v="51.31"/>
    <n v="271.863"/>
    <n v="153.93"/>
    <n v="117.93299999999999"/>
    <n v="0.43379569856876438"/>
  </r>
  <r>
    <n v="2114"/>
    <d v="2026-06-01T00:00:00"/>
    <n v="2026"/>
    <s v="Jun"/>
    <s v="Q2"/>
    <x v="3"/>
    <x v="13"/>
    <s v="Retail Partners"/>
    <s v="Business"/>
    <s v="Travel"/>
    <s v="Packing Cube Set"/>
    <n v="2"/>
    <n v="45.54"/>
    <n v="0.1"/>
    <n v="18.309999999999999"/>
    <n v="81.971999999999994"/>
    <n v="36.619999999999997"/>
    <n v="45.351999999999997"/>
    <n v="0.5532620894939736"/>
  </r>
  <r>
    <n v="3104"/>
    <d v="2026-06-01T00:00:00"/>
    <n v="2026"/>
    <s v="Jun"/>
    <s v="Q2"/>
    <x v="2"/>
    <x v="3"/>
    <s v="Corporate"/>
    <s v="Business"/>
    <s v="Hiking"/>
    <s v="Summit Backpack 45L"/>
    <n v="5"/>
    <n v="153.97"/>
    <n v="0.15"/>
    <n v="79.81"/>
    <n v="654.37249999999995"/>
    <n v="399.05"/>
    <n v="255.32249999999993"/>
    <n v="0.39017914108554369"/>
  </r>
  <r>
    <n v="3230"/>
    <d v="2026-06-01T00:00:00"/>
    <n v="2026"/>
    <s v="Jun"/>
    <s v="Q2"/>
    <x v="2"/>
    <x v="16"/>
    <s v="Retail Partners"/>
    <s v="Returning"/>
    <s v="Fitness"/>
    <s v="Weighted Vest"/>
    <n v="1"/>
    <n v="124.17"/>
    <n v="0"/>
    <n v="71.040000000000006"/>
    <n v="124.17"/>
    <n v="71.040000000000006"/>
    <n v="53.129999999999995"/>
    <n v="0.4278811307079004"/>
  </r>
  <r>
    <n v="3415"/>
    <d v="2026-06-01T00:00:00"/>
    <n v="2026"/>
    <s v="Jun"/>
    <s v="Q2"/>
    <x v="2"/>
    <x v="5"/>
    <s v="Retail Partners"/>
    <s v="Returning"/>
    <s v="Hiking"/>
    <s v="Summit Backpack 45L"/>
    <n v="1"/>
    <n v="152.94999999999999"/>
    <n v="0.05"/>
    <n v="76.97"/>
    <n v="145.30249999999998"/>
    <n v="76.97"/>
    <n v="68.332499999999982"/>
    <n v="0.47027752447480248"/>
  </r>
  <r>
    <n v="4130"/>
    <d v="2026-06-01T00:00:00"/>
    <n v="2026"/>
    <s v="Jun"/>
    <s v="Q2"/>
    <x v="3"/>
    <x v="13"/>
    <s v="Online Store"/>
    <s v="New"/>
    <s v="Cycling"/>
    <s v="Commuter Helmet"/>
    <n v="3"/>
    <n v="80.099999999999994"/>
    <n v="0"/>
    <n v="43.51"/>
    <n v="240.29999999999998"/>
    <n v="130.53"/>
    <n v="109.76999999999998"/>
    <n v="0.45680399500624214"/>
  </r>
  <r>
    <n v="4314"/>
    <d v="2026-06-01T00:00:00"/>
    <n v="2026"/>
    <s v="Jun"/>
    <s v="Q2"/>
    <x v="3"/>
    <x v="4"/>
    <s v="Retail Partners"/>
    <s v="New"/>
    <s v="Fitness"/>
    <s v="Recovery Roller"/>
    <n v="2"/>
    <n v="36.61"/>
    <n v="0"/>
    <n v="14.15"/>
    <n v="73.22"/>
    <n v="28.3"/>
    <n v="44.92"/>
    <n v="0.61349358098880091"/>
  </r>
  <r>
    <n v="998"/>
    <d v="2026-06-02T00:00:00"/>
    <n v="2026"/>
    <s v="Jun"/>
    <s v="Q2"/>
    <x v="1"/>
    <x v="11"/>
    <s v="Online Store"/>
    <s v="Returning"/>
    <s v="Travel"/>
    <s v="Carry-On Duffel"/>
    <n v="2"/>
    <n v="131.81"/>
    <n v="0.05"/>
    <n v="66.09"/>
    <n v="250.43899999999999"/>
    <n v="132.18"/>
    <n v="118.25899999999999"/>
    <n v="0.47220680485068217"/>
  </r>
  <r>
    <n v="1172"/>
    <d v="2026-06-02T00:00:00"/>
    <n v="2026"/>
    <s v="Jun"/>
    <s v="Q2"/>
    <x v="0"/>
    <x v="15"/>
    <s v="Online Store"/>
    <s v="Returning"/>
    <s v="Hiking"/>
    <s v="Summit Backpack 45L"/>
    <n v="1"/>
    <n v="153.43"/>
    <n v="0.05"/>
    <n v="78.16"/>
    <n v="145.7585"/>
    <n v="78.16"/>
    <n v="67.598500000000001"/>
    <n v="0.46377055197467043"/>
  </r>
  <r>
    <n v="1261"/>
    <d v="2026-06-02T00:00:00"/>
    <n v="2026"/>
    <s v="Jun"/>
    <s v="Q2"/>
    <x v="1"/>
    <x v="14"/>
    <s v="Online Store"/>
    <s v="New"/>
    <s v="Cycling"/>
    <s v="Commuter Helmet"/>
    <n v="2"/>
    <n v="80.06"/>
    <n v="0"/>
    <n v="42.87"/>
    <n v="160.12"/>
    <n v="85.74"/>
    <n v="74.38000000000001"/>
    <n v="0.4645266050462154"/>
  </r>
  <r>
    <n v="1762"/>
    <d v="2026-06-02T00:00:00"/>
    <n v="2026"/>
    <s v="Jun"/>
    <s v="Q2"/>
    <x v="3"/>
    <x v="13"/>
    <s v="Retail Partners"/>
    <s v="Business"/>
    <s v="Fitness"/>
    <s v="Resistance Band Set"/>
    <n v="1"/>
    <n v="40.549999999999997"/>
    <n v="0"/>
    <n v="15.16"/>
    <n v="40.549999999999997"/>
    <n v="15.16"/>
    <n v="25.389999999999997"/>
    <n v="0.62614056720098643"/>
  </r>
  <r>
    <n v="1851"/>
    <d v="2026-06-02T00:00:00"/>
    <n v="2026"/>
    <s v="Jun"/>
    <s v="Q2"/>
    <x v="1"/>
    <x v="6"/>
    <s v="Online Store"/>
    <s v="New"/>
    <s v="Travel"/>
    <s v="Packing Cube Set"/>
    <n v="3"/>
    <n v="45.43"/>
    <n v="0.15"/>
    <n v="17.850000000000001"/>
    <n v="115.84649999999999"/>
    <n v="53.550000000000004"/>
    <n v="62.296499999999988"/>
    <n v="0.53775038520801222"/>
  </r>
  <r>
    <n v="3205"/>
    <d v="2026-06-02T00:00:00"/>
    <n v="2026"/>
    <s v="Jun"/>
    <s v="Q2"/>
    <x v="3"/>
    <x v="4"/>
    <s v="Corporate"/>
    <s v="Business"/>
    <s v="Hiking"/>
    <s v="Trail Boots"/>
    <n v="6"/>
    <n v="146.85"/>
    <n v="0.15"/>
    <n v="80.45"/>
    <n v="748.93499999999995"/>
    <n v="482.70000000000005"/>
    <n v="266.2349999999999"/>
    <n v="0.35548478839952724"/>
  </r>
  <r>
    <n v="1396"/>
    <d v="2026-06-03T00:00:00"/>
    <n v="2026"/>
    <s v="Jun"/>
    <s v="Q2"/>
    <x v="2"/>
    <x v="3"/>
    <s v="Online Store"/>
    <s v="Business"/>
    <s v="Camping"/>
    <s v="Trail Tent 2P"/>
    <n v="1"/>
    <n v="192.33"/>
    <n v="0.1"/>
    <n v="105.15"/>
    <n v="173.09700000000001"/>
    <n v="105.15"/>
    <n v="67.947000000000003"/>
    <n v="0.39253713235931298"/>
  </r>
  <r>
    <n v="1441"/>
    <d v="2026-06-03T00:00:00"/>
    <n v="2026"/>
    <s v="Jun"/>
    <s v="Q2"/>
    <x v="2"/>
    <x v="10"/>
    <s v="Marketplace"/>
    <s v="New"/>
    <s v="Travel"/>
    <s v="Carry-On Duffel"/>
    <n v="3"/>
    <n v="135.4"/>
    <n v="0"/>
    <n v="65.16"/>
    <n v="406.20000000000005"/>
    <n v="195.48"/>
    <n v="210.72000000000006"/>
    <n v="0.51875923190546536"/>
  </r>
  <r>
    <n v="1511"/>
    <d v="2026-06-03T00:00:00"/>
    <n v="2026"/>
    <s v="Jun"/>
    <s v="Q2"/>
    <x v="2"/>
    <x v="5"/>
    <s v="Online Store"/>
    <s v="New"/>
    <s v="Fitness"/>
    <s v="Recovery Roller"/>
    <n v="2"/>
    <n v="36.08"/>
    <n v="0.05"/>
    <n v="13.73"/>
    <n v="68.551999999999992"/>
    <n v="27.46"/>
    <n v="41.091999999999992"/>
    <n v="0.59942817131520587"/>
  </r>
  <r>
    <n v="1701"/>
    <d v="2026-06-03T00:00:00"/>
    <n v="2026"/>
    <s v="Jun"/>
    <s v="Q2"/>
    <x v="0"/>
    <x v="9"/>
    <s v="Online Store"/>
    <s v="New"/>
    <s v="Travel"/>
    <s v="Packing Cube Set"/>
    <n v="1"/>
    <n v="46.16"/>
    <n v="0"/>
    <n v="18.36"/>
    <n v="46.16"/>
    <n v="18.36"/>
    <n v="27.799999999999997"/>
    <n v="0.60225303292894283"/>
  </r>
  <r>
    <n v="1984"/>
    <d v="2026-06-03T00:00:00"/>
    <n v="2026"/>
    <s v="Jun"/>
    <s v="Q2"/>
    <x v="1"/>
    <x v="1"/>
    <s v="Online Store"/>
    <s v="Returning"/>
    <s v="Cycling"/>
    <s v="Trail Bike Light"/>
    <n v="2"/>
    <n v="50.77"/>
    <n v="0"/>
    <n v="22.93"/>
    <n v="101.54"/>
    <n v="45.86"/>
    <n v="55.680000000000007"/>
    <n v="0.54835532794957653"/>
  </r>
  <r>
    <n v="2572"/>
    <d v="2026-06-03T00:00:00"/>
    <n v="2026"/>
    <s v="Jun"/>
    <s v="Q2"/>
    <x v="3"/>
    <x v="8"/>
    <s v="Marketplace"/>
    <s v="Business"/>
    <s v="Hiking"/>
    <s v="Trekking Poles"/>
    <n v="2"/>
    <n v="70.97"/>
    <n v="0.05"/>
    <n v="32.54"/>
    <n v="134.84299999999999"/>
    <n v="65.08"/>
    <n v="69.762999999999991"/>
    <n v="0.51736463887632278"/>
  </r>
  <r>
    <n v="2833"/>
    <d v="2026-06-03T00:00:00"/>
    <n v="2026"/>
    <s v="Jun"/>
    <s v="Q2"/>
    <x v="3"/>
    <x v="13"/>
    <s v="Online Store"/>
    <s v="Returning"/>
    <s v="Hiking"/>
    <s v="Trail Boots"/>
    <n v="3"/>
    <n v="141.6"/>
    <n v="0"/>
    <n v="78.02"/>
    <n v="424.79999999999995"/>
    <n v="234.06"/>
    <n v="190.73999999999995"/>
    <n v="0.44901129943502821"/>
  </r>
  <r>
    <n v="3522"/>
    <d v="2026-06-03T00:00:00"/>
    <n v="2026"/>
    <s v="Jun"/>
    <s v="Q2"/>
    <x v="3"/>
    <x v="13"/>
    <s v="Online Store"/>
    <s v="New"/>
    <s v="Cycling"/>
    <s v="Compact Repair Kit"/>
    <n v="1"/>
    <n v="40.57"/>
    <n v="0"/>
    <n v="16.329999999999998"/>
    <n v="40.57"/>
    <n v="16.329999999999998"/>
    <n v="24.240000000000002"/>
    <n v="0.59748582696573826"/>
  </r>
  <r>
    <n v="146"/>
    <d v="2026-06-04T00:00:00"/>
    <n v="2026"/>
    <s v="Jun"/>
    <s v="Q2"/>
    <x v="1"/>
    <x v="14"/>
    <s v="Marketplace"/>
    <s v="Returning"/>
    <s v="Cycling"/>
    <s v="Commuter Helmet"/>
    <n v="2"/>
    <n v="81.81"/>
    <n v="0"/>
    <n v="42.54"/>
    <n v="163.62"/>
    <n v="85.08"/>
    <n v="78.540000000000006"/>
    <n v="0.48001466813348004"/>
  </r>
  <r>
    <n v="161"/>
    <d v="2026-06-04T00:00:00"/>
    <n v="2026"/>
    <s v="Jun"/>
    <s v="Q2"/>
    <x v="0"/>
    <x v="0"/>
    <s v="Marketplace"/>
    <s v="Returning"/>
    <s v="Cycling"/>
    <s v="Trail Bike Light"/>
    <n v="2"/>
    <n v="50.09"/>
    <n v="0"/>
    <n v="22.91"/>
    <n v="100.18"/>
    <n v="45.82"/>
    <n v="54.360000000000007"/>
    <n v="0.54262327809942112"/>
  </r>
  <r>
    <n v="819"/>
    <d v="2026-06-04T00:00:00"/>
    <n v="2026"/>
    <s v="Jun"/>
    <s v="Q2"/>
    <x v="3"/>
    <x v="8"/>
    <s v="Online Store"/>
    <s v="Returning"/>
    <s v="Hiking"/>
    <s v="Trekking Poles"/>
    <n v="1"/>
    <n v="72.38"/>
    <n v="0"/>
    <n v="32.68"/>
    <n v="72.38"/>
    <n v="32.68"/>
    <n v="39.699999999999996"/>
    <n v="0.54849405913235694"/>
  </r>
  <r>
    <n v="2104"/>
    <d v="2026-06-04T00:00:00"/>
    <n v="2026"/>
    <s v="Jun"/>
    <s v="Q2"/>
    <x v="1"/>
    <x v="1"/>
    <s v="Online Store"/>
    <s v="New"/>
    <s v="Hiking"/>
    <s v="Hiking Daypack 20L"/>
    <n v="1"/>
    <n v="92.31"/>
    <n v="0"/>
    <n v="45.58"/>
    <n v="92.31"/>
    <n v="45.58"/>
    <n v="46.730000000000004"/>
    <n v="0.50622901094139316"/>
  </r>
  <r>
    <n v="2678"/>
    <d v="2026-06-04T00:00:00"/>
    <n v="2026"/>
    <s v="Jun"/>
    <s v="Q2"/>
    <x v="3"/>
    <x v="8"/>
    <s v="Corporate"/>
    <s v="Returning"/>
    <s v="Travel"/>
    <s v="Packing Cube Set"/>
    <n v="12"/>
    <n v="47.6"/>
    <n v="0.15"/>
    <n v="18.670000000000002"/>
    <n v="485.52000000000004"/>
    <n v="224.04000000000002"/>
    <n v="261.48"/>
    <n v="0.53855659911023235"/>
  </r>
  <r>
    <n v="3015"/>
    <d v="2026-06-04T00:00:00"/>
    <n v="2026"/>
    <s v="Jun"/>
    <s v="Q2"/>
    <x v="1"/>
    <x v="14"/>
    <s v="Online Store"/>
    <s v="Returning"/>
    <s v="Travel"/>
    <s v="Packing Cube Set"/>
    <n v="1"/>
    <n v="45.5"/>
    <n v="0.05"/>
    <n v="18.89"/>
    <n v="43.225000000000001"/>
    <n v="18.89"/>
    <n v="24.335000000000001"/>
    <n v="0.56298438403701567"/>
  </r>
  <r>
    <n v="3243"/>
    <d v="2026-06-04T00:00:00"/>
    <n v="2026"/>
    <s v="Jun"/>
    <s v="Q2"/>
    <x v="2"/>
    <x v="5"/>
    <s v="Online Store"/>
    <s v="Returning"/>
    <s v="Fitness"/>
    <s v="Recovery Roller"/>
    <n v="1"/>
    <n v="35.99"/>
    <n v="0"/>
    <n v="14.05"/>
    <n v="35.99"/>
    <n v="14.05"/>
    <n v="21.94"/>
    <n v="0.60961378160600166"/>
  </r>
  <r>
    <n v="3283"/>
    <d v="2026-06-04T00:00:00"/>
    <n v="2026"/>
    <s v="Jun"/>
    <s v="Q2"/>
    <x v="1"/>
    <x v="12"/>
    <s v="Marketplace"/>
    <s v="Returning"/>
    <s v="Fitness"/>
    <s v="Weighted Vest"/>
    <n v="1"/>
    <n v="122.55"/>
    <n v="0"/>
    <n v="68.97"/>
    <n v="122.55"/>
    <n v="68.97"/>
    <n v="53.58"/>
    <n v="0.43720930232558142"/>
  </r>
  <r>
    <n v="3966"/>
    <d v="2026-06-04T00:00:00"/>
    <n v="2026"/>
    <s v="Jun"/>
    <s v="Q2"/>
    <x v="3"/>
    <x v="8"/>
    <s v="Online Store"/>
    <s v="New"/>
    <s v="Fitness"/>
    <s v="Weighted Vest"/>
    <n v="3"/>
    <n v="126.22"/>
    <n v="0"/>
    <n v="69.599999999999994"/>
    <n v="378.65999999999997"/>
    <n v="208.79999999999998"/>
    <n v="169.85999999999999"/>
    <n v="0.4485818412295991"/>
  </r>
  <r>
    <n v="1349"/>
    <d v="2026-06-05T00:00:00"/>
    <n v="2026"/>
    <s v="Jun"/>
    <s v="Q2"/>
    <x v="0"/>
    <x v="15"/>
    <s v="Retail Partners"/>
    <s v="Returning"/>
    <s v="Hiking"/>
    <s v="Hiking Daypack 20L"/>
    <n v="6"/>
    <n v="91.98"/>
    <n v="0.05"/>
    <n v="46.46"/>
    <n v="524.28599999999994"/>
    <n v="278.76"/>
    <n v="245.52599999999995"/>
    <n v="0.46830546686350577"/>
  </r>
  <r>
    <n v="2333"/>
    <d v="2026-06-05T00:00:00"/>
    <n v="2026"/>
    <s v="Jun"/>
    <s v="Q2"/>
    <x v="2"/>
    <x v="5"/>
    <s v="Online Store"/>
    <s v="Business"/>
    <s v="Camping"/>
    <s v="Compact Sleeping Bag"/>
    <n v="1"/>
    <n v="125.32"/>
    <n v="0"/>
    <n v="59.03"/>
    <n v="125.32"/>
    <n v="59.03"/>
    <n v="66.289999999999992"/>
    <n v="0.52896584743057773"/>
  </r>
  <r>
    <n v="2628"/>
    <d v="2026-06-05T00:00:00"/>
    <n v="2026"/>
    <s v="Jun"/>
    <s v="Q2"/>
    <x v="3"/>
    <x v="8"/>
    <s v="Marketplace"/>
    <s v="Returning"/>
    <s v="Travel"/>
    <s v="Travel Backpack 35L"/>
    <n v="2"/>
    <n v="167.26"/>
    <n v="0"/>
    <n v="89.65"/>
    <n v="334.52"/>
    <n v="179.3"/>
    <n v="155.21999999999997"/>
    <n v="0.46400813105344968"/>
  </r>
  <r>
    <n v="2718"/>
    <d v="2026-06-05T00:00:00"/>
    <n v="2026"/>
    <s v="Jun"/>
    <s v="Q2"/>
    <x v="0"/>
    <x v="0"/>
    <s v="Marketplace"/>
    <s v="Returning"/>
    <s v="Cycling"/>
    <s v="Commuter Helmet"/>
    <n v="1"/>
    <n v="80.19"/>
    <n v="0"/>
    <n v="42.18"/>
    <n v="80.19"/>
    <n v="42.18"/>
    <n v="38.01"/>
    <n v="0.47399925177702956"/>
  </r>
  <r>
    <n v="3185"/>
    <d v="2026-06-05T00:00:00"/>
    <n v="2026"/>
    <s v="Jun"/>
    <s v="Q2"/>
    <x v="0"/>
    <x v="15"/>
    <s v="Online Store"/>
    <s v="New"/>
    <s v="Cycling"/>
    <s v="Trail Bike Light"/>
    <n v="1"/>
    <n v="49.86"/>
    <n v="0"/>
    <n v="22.72"/>
    <n v="49.86"/>
    <n v="22.72"/>
    <n v="27.14"/>
    <n v="0.5443241075010028"/>
  </r>
  <r>
    <n v="4495"/>
    <d v="2026-06-05T00:00:00"/>
    <n v="2026"/>
    <s v="Jun"/>
    <s v="Q2"/>
    <x v="2"/>
    <x v="10"/>
    <s v="Retail Partners"/>
    <s v="New"/>
    <s v="Camping"/>
    <s v="Trail Tent 2P"/>
    <n v="2"/>
    <n v="195.51"/>
    <n v="0"/>
    <n v="102.97"/>
    <n v="391.02"/>
    <n v="205.94"/>
    <n v="185.07999999999998"/>
    <n v="0.47332617257429288"/>
  </r>
  <r>
    <n v="815"/>
    <d v="2026-06-06T00:00:00"/>
    <n v="2026"/>
    <s v="Jun"/>
    <s v="Q2"/>
    <x v="0"/>
    <x v="0"/>
    <s v="Retail Partners"/>
    <s v="New"/>
    <s v="Fitness"/>
    <s v="Resistance Band Set"/>
    <n v="1"/>
    <n v="39.61"/>
    <n v="0"/>
    <n v="14.75"/>
    <n v="39.61"/>
    <n v="14.75"/>
    <n v="24.86"/>
    <n v="0.62761928805857103"/>
  </r>
  <r>
    <n v="1140"/>
    <d v="2026-06-06T00:00:00"/>
    <n v="2026"/>
    <s v="Jun"/>
    <s v="Q2"/>
    <x v="1"/>
    <x v="1"/>
    <s v="Retail Partners"/>
    <s v="Returning"/>
    <s v="Hiking"/>
    <s v="Trekking Poles"/>
    <n v="1"/>
    <n v="70.86"/>
    <n v="0"/>
    <n v="31.47"/>
    <n v="70.86"/>
    <n v="31.47"/>
    <n v="39.39"/>
    <n v="0.55588484335309063"/>
  </r>
  <r>
    <n v="1544"/>
    <d v="2026-06-06T00:00:00"/>
    <n v="2026"/>
    <s v="Jun"/>
    <s v="Q2"/>
    <x v="3"/>
    <x v="7"/>
    <s v="Corporate"/>
    <s v="Returning"/>
    <s v="Fitness"/>
    <s v="Resistance Band Set"/>
    <n v="8"/>
    <n v="40.46"/>
    <n v="0.2"/>
    <n v="14.7"/>
    <n v="258.94400000000002"/>
    <n v="117.6"/>
    <n v="141.34400000000002"/>
    <n v="0.54584775086505199"/>
  </r>
  <r>
    <n v="2420"/>
    <d v="2026-06-06T00:00:00"/>
    <n v="2026"/>
    <s v="Jun"/>
    <s v="Q2"/>
    <x v="2"/>
    <x v="5"/>
    <s v="Online Store"/>
    <s v="New"/>
    <s v="Travel"/>
    <s v="Carry-On Duffel"/>
    <n v="1"/>
    <n v="131.79"/>
    <n v="0"/>
    <n v="68.22"/>
    <n v="131.79"/>
    <n v="68.22"/>
    <n v="63.569999999999993"/>
    <n v="0.48235829729114499"/>
  </r>
  <r>
    <n v="2805"/>
    <d v="2026-06-06T00:00:00"/>
    <n v="2026"/>
    <s v="Jun"/>
    <s v="Q2"/>
    <x v="2"/>
    <x v="10"/>
    <s v="Corporate"/>
    <s v="Returning"/>
    <s v="Camping"/>
    <s v="Alpine Tent 4P"/>
    <n v="12"/>
    <n v="338.45"/>
    <n v="0.1"/>
    <n v="196.78"/>
    <n v="3655.2599999999998"/>
    <n v="2361.36"/>
    <n v="1293.8999999999996"/>
    <n v="0.35398302719915947"/>
  </r>
  <r>
    <n v="3160"/>
    <d v="2026-06-06T00:00:00"/>
    <n v="2026"/>
    <s v="Jun"/>
    <s v="Q2"/>
    <x v="2"/>
    <x v="3"/>
    <s v="Retail Partners"/>
    <s v="Returning"/>
    <s v="Fitness"/>
    <s v="Resistance Band Set"/>
    <n v="2"/>
    <n v="40.99"/>
    <n v="0"/>
    <n v="14.53"/>
    <n v="81.98"/>
    <n v="29.06"/>
    <n v="52.92"/>
    <n v="0.64552329836545497"/>
  </r>
  <r>
    <n v="3278"/>
    <d v="2026-06-06T00:00:00"/>
    <n v="2026"/>
    <s v="Jun"/>
    <s v="Q2"/>
    <x v="1"/>
    <x v="12"/>
    <s v="Retail Partners"/>
    <s v="Returning"/>
    <s v="Cycling"/>
    <s v="Cycling Pack 12L"/>
    <n v="1"/>
    <n v="101.85"/>
    <n v="0"/>
    <n v="51.59"/>
    <n v="101.85"/>
    <n v="51.59"/>
    <n v="50.259999999999991"/>
    <n v="0.49347079037800679"/>
  </r>
  <r>
    <n v="3555"/>
    <d v="2026-06-06T00:00:00"/>
    <n v="2026"/>
    <s v="Jun"/>
    <s v="Q2"/>
    <x v="2"/>
    <x v="2"/>
    <s v="Corporate"/>
    <s v="Business"/>
    <s v="Camping"/>
    <s v="Alpine Tent 4P"/>
    <n v="4"/>
    <n v="346.14"/>
    <n v="0.05"/>
    <n v="198.97"/>
    <n v="1315.3319999999999"/>
    <n v="795.88"/>
    <n v="519.45199999999988"/>
    <n v="0.39492082607280893"/>
  </r>
  <r>
    <n v="3702"/>
    <d v="2026-06-06T00:00:00"/>
    <n v="2026"/>
    <s v="Jun"/>
    <s v="Q2"/>
    <x v="0"/>
    <x v="9"/>
    <s v="Retail Partners"/>
    <s v="Business"/>
    <s v="Cycling"/>
    <s v="Commuter Helmet"/>
    <n v="2"/>
    <n v="83.28"/>
    <n v="0"/>
    <n v="43.56"/>
    <n v="166.56"/>
    <n v="87.12"/>
    <n v="79.44"/>
    <n v="0.47694524495677232"/>
  </r>
  <r>
    <n v="4349"/>
    <d v="2026-06-06T00:00:00"/>
    <n v="2026"/>
    <s v="Jun"/>
    <s v="Q2"/>
    <x v="3"/>
    <x v="7"/>
    <s v="Retail Partners"/>
    <s v="Business"/>
    <s v="Cycling"/>
    <s v="Commuter Helmet"/>
    <n v="1"/>
    <n v="80.349999999999994"/>
    <n v="0.15"/>
    <n v="43.51"/>
    <n v="68.297499999999999"/>
    <n v="43.51"/>
    <n v="24.787500000000001"/>
    <n v="0.3629342216040119"/>
  </r>
  <r>
    <n v="4989"/>
    <d v="2026-06-06T00:00:00"/>
    <n v="2026"/>
    <s v="Jun"/>
    <s v="Q2"/>
    <x v="1"/>
    <x v="1"/>
    <s v="Online Store"/>
    <s v="Returning"/>
    <s v="Cycling"/>
    <s v="Compact Repair Kit"/>
    <n v="1"/>
    <n v="40.86"/>
    <n v="0.05"/>
    <n v="16.899999999999999"/>
    <n v="38.817"/>
    <n v="16.899999999999999"/>
    <n v="21.917000000000002"/>
    <n v="0.564623747327202"/>
  </r>
  <r>
    <n v="713"/>
    <d v="2026-06-07T00:00:00"/>
    <n v="2026"/>
    <s v="Jun"/>
    <s v="Q2"/>
    <x v="1"/>
    <x v="6"/>
    <s v="Retail Partners"/>
    <s v="Returning"/>
    <s v="Travel"/>
    <s v="Insulated Bottle"/>
    <n v="4"/>
    <n v="36.299999999999997"/>
    <n v="0.05"/>
    <n v="13.16"/>
    <n v="137.93999999999997"/>
    <n v="52.64"/>
    <n v="85.299999999999969"/>
    <n v="0.61838480498767567"/>
  </r>
  <r>
    <n v="3355"/>
    <d v="2026-06-07T00:00:00"/>
    <n v="2026"/>
    <s v="Jun"/>
    <s v="Q2"/>
    <x v="0"/>
    <x v="15"/>
    <s v="Corporate"/>
    <s v="New"/>
    <s v="Camping"/>
    <s v="Alpine Tent 4P"/>
    <n v="10"/>
    <n v="338.26"/>
    <n v="0.05"/>
    <n v="197.42"/>
    <n v="3213.47"/>
    <n v="1974.1999999999998"/>
    <n v="1239.27"/>
    <n v="0.38564853569505864"/>
  </r>
  <r>
    <n v="3879"/>
    <d v="2026-06-07T00:00:00"/>
    <n v="2026"/>
    <s v="Jun"/>
    <s v="Q2"/>
    <x v="0"/>
    <x v="9"/>
    <s v="Marketplace"/>
    <s v="Returning"/>
    <s v="Cycling"/>
    <s v="Compact Repair Kit"/>
    <n v="2"/>
    <n v="41.25"/>
    <n v="0"/>
    <n v="17.13"/>
    <n v="82.5"/>
    <n v="34.26"/>
    <n v="48.24"/>
    <n v="0.58472727272727276"/>
  </r>
  <r>
    <n v="3989"/>
    <d v="2026-06-07T00:00:00"/>
    <n v="2026"/>
    <s v="Jun"/>
    <s v="Q2"/>
    <x v="1"/>
    <x v="12"/>
    <s v="Online Store"/>
    <s v="Returning"/>
    <s v="Hiking"/>
    <s v="Hiking Daypack 20L"/>
    <n v="2"/>
    <n v="92"/>
    <n v="0"/>
    <n v="44.27"/>
    <n v="184"/>
    <n v="88.54"/>
    <n v="95.46"/>
    <n v="0.51880434782608698"/>
  </r>
  <r>
    <n v="4193"/>
    <d v="2026-06-07T00:00:00"/>
    <n v="2026"/>
    <s v="Jun"/>
    <s v="Q2"/>
    <x v="1"/>
    <x v="6"/>
    <s v="Online Store"/>
    <s v="New"/>
    <s v="Camping"/>
    <s v="Portable Camp Stove"/>
    <n v="1"/>
    <n v="80.89"/>
    <n v="0.1"/>
    <n v="40.32"/>
    <n v="72.801000000000002"/>
    <n v="40.32"/>
    <n v="32.481000000000002"/>
    <n v="0.44616145382618372"/>
  </r>
  <r>
    <n v="4413"/>
    <d v="2026-06-07T00:00:00"/>
    <n v="2026"/>
    <s v="Jun"/>
    <s v="Q2"/>
    <x v="0"/>
    <x v="0"/>
    <s v="Retail Partners"/>
    <s v="New"/>
    <s v="Camping"/>
    <s v="Trail Tent 2P"/>
    <n v="1"/>
    <n v="194.73"/>
    <n v="0"/>
    <n v="101.91"/>
    <n v="194.73"/>
    <n v="101.91"/>
    <n v="92.82"/>
    <n v="0.47665999075643195"/>
  </r>
  <r>
    <n v="4598"/>
    <d v="2026-06-07T00:00:00"/>
    <n v="2026"/>
    <s v="Jun"/>
    <s v="Q2"/>
    <x v="3"/>
    <x v="4"/>
    <s v="Corporate"/>
    <s v="Business"/>
    <s v="Hiking"/>
    <s v="Hiking Daypack 20L"/>
    <n v="5"/>
    <n v="93.82"/>
    <n v="0.15"/>
    <n v="46.06"/>
    <n v="398.73499999999996"/>
    <n v="230.3"/>
    <n v="168.43499999999995"/>
    <n v="0.4224234140469233"/>
  </r>
  <r>
    <n v="72"/>
    <d v="2026-06-08T00:00:00"/>
    <n v="2026"/>
    <s v="Jun"/>
    <s v="Q2"/>
    <x v="2"/>
    <x v="10"/>
    <s v="Retail Partners"/>
    <s v="New"/>
    <s v="Hiking"/>
    <s v="Trail Boots"/>
    <n v="3"/>
    <n v="142.53"/>
    <n v="0"/>
    <n v="80.67"/>
    <n v="427.59000000000003"/>
    <n v="242.01"/>
    <n v="185.58000000000004"/>
    <n v="0.43401389181225014"/>
  </r>
  <r>
    <n v="176"/>
    <d v="2026-06-08T00:00:00"/>
    <n v="2026"/>
    <s v="Jun"/>
    <s v="Q2"/>
    <x v="1"/>
    <x v="14"/>
    <s v="Online Store"/>
    <s v="Returning"/>
    <s v="Camping"/>
    <s v="Trail Tent 2P"/>
    <n v="1"/>
    <n v="196.33"/>
    <n v="0"/>
    <n v="103.27"/>
    <n v="196.33"/>
    <n v="103.27"/>
    <n v="93.060000000000016"/>
    <n v="0.47399786074466466"/>
  </r>
  <r>
    <n v="205"/>
    <d v="2026-06-08T00:00:00"/>
    <n v="2026"/>
    <s v="Jun"/>
    <s v="Q2"/>
    <x v="3"/>
    <x v="7"/>
    <s v="Online Store"/>
    <s v="New"/>
    <s v="Cycling"/>
    <s v="Compact Repair Kit"/>
    <n v="2"/>
    <n v="41.05"/>
    <n v="0"/>
    <n v="16.690000000000001"/>
    <n v="82.1"/>
    <n v="33.380000000000003"/>
    <n v="48.719999999999992"/>
    <n v="0.59342265529841653"/>
  </r>
  <r>
    <n v="896"/>
    <d v="2026-06-08T00:00:00"/>
    <n v="2026"/>
    <s v="Jun"/>
    <s v="Q2"/>
    <x v="3"/>
    <x v="8"/>
    <s v="Online Store"/>
    <s v="New"/>
    <s v="Fitness"/>
    <s v="Weighted Vest"/>
    <n v="1"/>
    <n v="123.09"/>
    <n v="0"/>
    <n v="68.03"/>
    <n v="123.09"/>
    <n v="68.03"/>
    <n v="55.06"/>
    <n v="0.44731497278414167"/>
  </r>
  <r>
    <n v="1697"/>
    <d v="2026-06-08T00:00:00"/>
    <n v="2026"/>
    <s v="Jun"/>
    <s v="Q2"/>
    <x v="1"/>
    <x v="12"/>
    <s v="Online Store"/>
    <s v="Business"/>
    <s v="Hiking"/>
    <s v="Trail Boots"/>
    <n v="2"/>
    <n v="141.09"/>
    <n v="0"/>
    <n v="81.69"/>
    <n v="282.18"/>
    <n v="163.38"/>
    <n v="118.80000000000001"/>
    <n v="0.42100786731873274"/>
  </r>
  <r>
    <n v="2159"/>
    <d v="2026-06-08T00:00:00"/>
    <n v="2026"/>
    <s v="Jun"/>
    <s v="Q2"/>
    <x v="2"/>
    <x v="10"/>
    <s v="Retail Partners"/>
    <s v="New"/>
    <s v="Hiking"/>
    <s v="Summit Backpack 45L"/>
    <n v="1"/>
    <n v="157.04"/>
    <n v="0"/>
    <n v="77.540000000000006"/>
    <n v="157.04"/>
    <n v="77.540000000000006"/>
    <n v="79.499999999999986"/>
    <n v="0.5062404482934284"/>
  </r>
  <r>
    <n v="2772"/>
    <d v="2026-06-08T00:00:00"/>
    <n v="2026"/>
    <s v="Jun"/>
    <s v="Q2"/>
    <x v="3"/>
    <x v="7"/>
    <s v="Retail Partners"/>
    <s v="New"/>
    <s v="Travel"/>
    <s v="Carry-On Duffel"/>
    <n v="6"/>
    <n v="136.46"/>
    <n v="0"/>
    <n v="68.61"/>
    <n v="818.76"/>
    <n v="411.65999999999997"/>
    <n v="407.1"/>
    <n v="0.49721530118716112"/>
  </r>
  <r>
    <n v="3091"/>
    <d v="2026-06-08T00:00:00"/>
    <n v="2026"/>
    <s v="Jun"/>
    <s v="Q2"/>
    <x v="0"/>
    <x v="0"/>
    <s v="Online Store"/>
    <s v="New"/>
    <s v="Fitness"/>
    <s v="Recovery Roller"/>
    <n v="1"/>
    <n v="36.1"/>
    <n v="0"/>
    <n v="13.65"/>
    <n v="36.1"/>
    <n v="13.65"/>
    <n v="22.450000000000003"/>
    <n v="0.62188365650969535"/>
  </r>
  <r>
    <n v="4241"/>
    <d v="2026-06-08T00:00:00"/>
    <n v="2026"/>
    <s v="Jun"/>
    <s v="Q2"/>
    <x v="3"/>
    <x v="13"/>
    <s v="Online Store"/>
    <s v="New"/>
    <s v="Hiking"/>
    <s v="Hiking Daypack 20L"/>
    <n v="3"/>
    <n v="92.73"/>
    <n v="0"/>
    <n v="44.68"/>
    <n v="278.19"/>
    <n v="134.04"/>
    <n v="144.15"/>
    <n v="0.51817103418526911"/>
  </r>
  <r>
    <n v="5185"/>
    <d v="2026-06-08T00:00:00"/>
    <n v="2026"/>
    <s v="Jun"/>
    <s v="Q2"/>
    <x v="1"/>
    <x v="12"/>
    <s v="Online Store"/>
    <s v="New"/>
    <s v="Travel"/>
    <s v="Travel Backpack 35L"/>
    <n v="3"/>
    <n v="164.31"/>
    <n v="0.05"/>
    <n v="86"/>
    <n v="468.2835"/>
    <n v="258"/>
    <n v="210.2835"/>
    <n v="0.44905169624810615"/>
  </r>
  <r>
    <n v="1437"/>
    <d v="2026-06-09T00:00:00"/>
    <n v="2026"/>
    <s v="Jun"/>
    <s v="Q2"/>
    <x v="3"/>
    <x v="8"/>
    <s v="Marketplace"/>
    <s v="New"/>
    <s v="Travel"/>
    <s v="Insulated Bottle"/>
    <n v="2"/>
    <n v="36.85"/>
    <n v="0.1"/>
    <n v="13.92"/>
    <n v="66.33"/>
    <n v="27.84"/>
    <n v="38.489999999999995"/>
    <n v="0.58028041610131154"/>
  </r>
  <r>
    <n v="2316"/>
    <d v="2026-06-09T00:00:00"/>
    <n v="2026"/>
    <s v="Jun"/>
    <s v="Q2"/>
    <x v="1"/>
    <x v="11"/>
    <s v="Marketplace"/>
    <s v="New"/>
    <s v="Fitness"/>
    <s v="Recovery Roller"/>
    <n v="1"/>
    <n v="35.619999999999997"/>
    <n v="0"/>
    <n v="14.05"/>
    <n v="35.619999999999997"/>
    <n v="14.05"/>
    <n v="21.569999999999997"/>
    <n v="0.60555867490174053"/>
  </r>
  <r>
    <n v="2329"/>
    <d v="2026-06-09T00:00:00"/>
    <n v="2026"/>
    <s v="Jun"/>
    <s v="Q2"/>
    <x v="3"/>
    <x v="8"/>
    <s v="Online Store"/>
    <s v="New"/>
    <s v="Hiking"/>
    <s v="Summit Backpack 45L"/>
    <n v="3"/>
    <n v="157.43"/>
    <n v="0.15"/>
    <n v="77.56"/>
    <n v="401.44650000000001"/>
    <n v="232.68"/>
    <n v="168.76650000000001"/>
    <n v="0.42039599299034863"/>
  </r>
  <r>
    <n v="3036"/>
    <d v="2026-06-09T00:00:00"/>
    <n v="2026"/>
    <s v="Jun"/>
    <s v="Q2"/>
    <x v="1"/>
    <x v="12"/>
    <s v="Retail Partners"/>
    <s v="New"/>
    <s v="Cycling"/>
    <s v="Commuter Helmet"/>
    <n v="1"/>
    <n v="81.2"/>
    <n v="0.1"/>
    <n v="41.64"/>
    <n v="73.08"/>
    <n v="41.64"/>
    <n v="31.439999999999998"/>
    <n v="0.43021346469622329"/>
  </r>
  <r>
    <n v="3429"/>
    <d v="2026-06-09T00:00:00"/>
    <n v="2026"/>
    <s v="Jun"/>
    <s v="Q2"/>
    <x v="3"/>
    <x v="13"/>
    <s v="Online Store"/>
    <s v="Returning"/>
    <s v="Hiking"/>
    <s v="Hiking Daypack 20L"/>
    <n v="4"/>
    <n v="93.58"/>
    <n v="0.1"/>
    <n v="44.56"/>
    <n v="336.88799999999998"/>
    <n v="178.24"/>
    <n v="158.64799999999997"/>
    <n v="0.4709220868656645"/>
  </r>
  <r>
    <n v="3615"/>
    <d v="2026-06-09T00:00:00"/>
    <n v="2026"/>
    <s v="Jun"/>
    <s v="Q2"/>
    <x v="1"/>
    <x v="14"/>
    <s v="Online Store"/>
    <s v="New"/>
    <s v="Hiking"/>
    <s v="Summit Backpack 45L"/>
    <n v="4"/>
    <n v="155.22"/>
    <n v="0"/>
    <n v="77.209999999999994"/>
    <n v="620.88"/>
    <n v="308.83999999999997"/>
    <n v="312.04000000000002"/>
    <n v="0.50257698750161062"/>
  </r>
  <r>
    <n v="3661"/>
    <d v="2026-06-09T00:00:00"/>
    <n v="2026"/>
    <s v="Jun"/>
    <s v="Q2"/>
    <x v="3"/>
    <x v="8"/>
    <s v="Online Store"/>
    <s v="New"/>
    <s v="Cycling"/>
    <s v="Cycling Pack 12L"/>
    <n v="4"/>
    <n v="100.33"/>
    <n v="0"/>
    <n v="49.99"/>
    <n v="401.32"/>
    <n v="199.96"/>
    <n v="201.35999999999999"/>
    <n v="0.5017442439948171"/>
  </r>
  <r>
    <n v="3831"/>
    <d v="2026-06-09T00:00:00"/>
    <n v="2026"/>
    <s v="Jun"/>
    <s v="Q2"/>
    <x v="2"/>
    <x v="3"/>
    <s v="Online Store"/>
    <s v="Business"/>
    <s v="Travel"/>
    <s v="Carry-On Duffel"/>
    <n v="2"/>
    <n v="134.28"/>
    <n v="0"/>
    <n v="69.12"/>
    <n v="268.56"/>
    <n v="138.24"/>
    <n v="130.32"/>
    <n v="0.48525469168900803"/>
  </r>
  <r>
    <n v="4394"/>
    <d v="2026-06-09T00:00:00"/>
    <n v="2026"/>
    <s v="Jun"/>
    <s v="Q2"/>
    <x v="2"/>
    <x v="2"/>
    <s v="Online Store"/>
    <s v="New"/>
    <s v="Fitness"/>
    <s v="Training Mat"/>
    <n v="2"/>
    <n v="51.16"/>
    <n v="0"/>
    <n v="21.57"/>
    <n v="102.32"/>
    <n v="43.14"/>
    <n v="59.179999999999993"/>
    <n v="0.57838154808444098"/>
  </r>
  <r>
    <n v="372"/>
    <d v="2026-06-10T00:00:00"/>
    <n v="2026"/>
    <s v="Jun"/>
    <s v="Q2"/>
    <x v="1"/>
    <x v="12"/>
    <s v="Online Store"/>
    <s v="Returning"/>
    <s v="Fitness"/>
    <s v="Recovery Roller"/>
    <n v="3"/>
    <n v="35.94"/>
    <n v="0.1"/>
    <n v="14.04"/>
    <n v="97.037999999999997"/>
    <n v="42.12"/>
    <n v="54.917999999999999"/>
    <n v="0.56594323873121866"/>
  </r>
  <r>
    <n v="532"/>
    <d v="2026-06-10T00:00:00"/>
    <n v="2026"/>
    <s v="Jun"/>
    <s v="Q2"/>
    <x v="2"/>
    <x v="10"/>
    <s v="Retail Partners"/>
    <s v="Returning"/>
    <s v="Hiking"/>
    <s v="Trail Boots"/>
    <n v="1"/>
    <n v="145.34"/>
    <n v="0.05"/>
    <n v="77.89"/>
    <n v="138.07300000000001"/>
    <n v="77.89"/>
    <n v="60.183000000000007"/>
    <n v="0.43587812244247609"/>
  </r>
  <r>
    <n v="910"/>
    <d v="2026-06-10T00:00:00"/>
    <n v="2026"/>
    <s v="Jun"/>
    <s v="Q2"/>
    <x v="2"/>
    <x v="16"/>
    <s v="Online Store"/>
    <s v="Business"/>
    <s v="Travel"/>
    <s v="Insulated Bottle"/>
    <n v="1"/>
    <n v="35.950000000000003"/>
    <n v="0.1"/>
    <n v="13.63"/>
    <n v="32.355000000000004"/>
    <n v="13.63"/>
    <n v="18.725000000000001"/>
    <n v="0.57873589862463293"/>
  </r>
  <r>
    <n v="938"/>
    <d v="2026-06-10T00:00:00"/>
    <n v="2026"/>
    <s v="Jun"/>
    <s v="Q2"/>
    <x v="3"/>
    <x v="13"/>
    <s v="Retail Partners"/>
    <s v="Business"/>
    <s v="Fitness"/>
    <s v="Training Mat"/>
    <n v="1"/>
    <n v="51.09"/>
    <n v="0"/>
    <n v="22.4"/>
    <n v="51.09"/>
    <n v="22.4"/>
    <n v="28.690000000000005"/>
    <n v="0.56155803484047762"/>
  </r>
  <r>
    <n v="1079"/>
    <d v="2026-06-10T00:00:00"/>
    <n v="2026"/>
    <s v="Jun"/>
    <s v="Q2"/>
    <x v="1"/>
    <x v="14"/>
    <s v="Retail Partners"/>
    <s v="Returning"/>
    <s v="Camping"/>
    <s v="Trail Tent 2P"/>
    <n v="2"/>
    <n v="198.69"/>
    <n v="0.15"/>
    <n v="104.25"/>
    <n v="337.77299999999997"/>
    <n v="208.5"/>
    <n v="129.27299999999997"/>
    <n v="0.38272153191640534"/>
  </r>
  <r>
    <n v="1662"/>
    <d v="2026-06-10T00:00:00"/>
    <n v="2026"/>
    <s v="Jun"/>
    <s v="Q2"/>
    <x v="1"/>
    <x v="6"/>
    <s v="Retail Partners"/>
    <s v="New"/>
    <s v="Cycling"/>
    <s v="Commuter Helmet"/>
    <n v="3"/>
    <n v="83.45"/>
    <n v="0"/>
    <n v="43.73"/>
    <n v="250.35000000000002"/>
    <n v="131.19"/>
    <n v="119.16000000000003"/>
    <n v="0.47597363690832839"/>
  </r>
  <r>
    <n v="2748"/>
    <d v="2026-06-10T00:00:00"/>
    <n v="2026"/>
    <s v="Jun"/>
    <s v="Q2"/>
    <x v="2"/>
    <x v="2"/>
    <s v="Online Store"/>
    <s v="New"/>
    <s v="Fitness"/>
    <s v="Resistance Band Set"/>
    <n v="2"/>
    <n v="40.86"/>
    <n v="0"/>
    <n v="14.59"/>
    <n v="81.72"/>
    <n v="29.18"/>
    <n v="52.54"/>
    <n v="0.64292706803720023"/>
  </r>
  <r>
    <n v="3354"/>
    <d v="2026-06-10T00:00:00"/>
    <n v="2026"/>
    <s v="Jun"/>
    <s v="Q2"/>
    <x v="1"/>
    <x v="6"/>
    <s v="Retail Partners"/>
    <s v="New"/>
    <s v="Camping"/>
    <s v="Portable Camp Stove"/>
    <n v="1"/>
    <n v="82.21"/>
    <n v="0.05"/>
    <n v="39.04"/>
    <n v="78.099499999999992"/>
    <n v="39.04"/>
    <n v="39.059499999999993"/>
    <n v="0.50012484074802011"/>
  </r>
  <r>
    <n v="3532"/>
    <d v="2026-06-10T00:00:00"/>
    <n v="2026"/>
    <s v="Jun"/>
    <s v="Q2"/>
    <x v="2"/>
    <x v="10"/>
    <s v="Marketplace"/>
    <s v="Business"/>
    <s v="Fitness"/>
    <s v="Recovery Roller"/>
    <n v="1"/>
    <n v="35.93"/>
    <n v="0.1"/>
    <n v="13.52"/>
    <n v="32.337000000000003"/>
    <n v="13.52"/>
    <n v="18.817000000000004"/>
    <n v="0.58190308315551853"/>
  </r>
  <r>
    <n v="3636"/>
    <d v="2026-06-10T00:00:00"/>
    <n v="2026"/>
    <s v="Jun"/>
    <s v="Q2"/>
    <x v="0"/>
    <x v="0"/>
    <s v="Marketplace"/>
    <s v="New"/>
    <s v="Travel"/>
    <s v="Travel Backpack 35L"/>
    <n v="2"/>
    <n v="164.77"/>
    <n v="0"/>
    <n v="89.07"/>
    <n v="329.54"/>
    <n v="178.14"/>
    <n v="151.40000000000003"/>
    <n v="0.45942829398555568"/>
  </r>
  <r>
    <n v="3810"/>
    <d v="2026-06-10T00:00:00"/>
    <n v="2026"/>
    <s v="Jun"/>
    <s v="Q2"/>
    <x v="2"/>
    <x v="2"/>
    <s v="Corporate"/>
    <s v="Business"/>
    <s v="Travel"/>
    <s v="Packing Cube Set"/>
    <n v="4"/>
    <n v="47.36"/>
    <n v="0.1"/>
    <n v="18.87"/>
    <n v="170.49600000000001"/>
    <n v="75.48"/>
    <n v="95.016000000000005"/>
    <n v="0.55729166666666663"/>
  </r>
  <r>
    <n v="4137"/>
    <d v="2026-06-10T00:00:00"/>
    <n v="2026"/>
    <s v="Jun"/>
    <s v="Q2"/>
    <x v="3"/>
    <x v="8"/>
    <s v="Online Store"/>
    <s v="Returning"/>
    <s v="Hiking"/>
    <s v="Hiking Daypack 20L"/>
    <n v="1"/>
    <n v="90.7"/>
    <n v="0"/>
    <n v="44.18"/>
    <n v="90.7"/>
    <n v="44.18"/>
    <n v="46.52"/>
    <n v="0.51289966923925034"/>
  </r>
  <r>
    <n v="4303"/>
    <d v="2026-06-10T00:00:00"/>
    <n v="2026"/>
    <s v="Jun"/>
    <s v="Q2"/>
    <x v="2"/>
    <x v="10"/>
    <s v="Marketplace"/>
    <s v="Returning"/>
    <s v="Travel"/>
    <s v="Packing Cube Set"/>
    <n v="1"/>
    <n v="45.59"/>
    <n v="0"/>
    <n v="18.57"/>
    <n v="45.59"/>
    <n v="18.57"/>
    <n v="27.020000000000003"/>
    <n v="0.59267383198069756"/>
  </r>
  <r>
    <n v="4991"/>
    <d v="2026-06-10T00:00:00"/>
    <n v="2026"/>
    <s v="Jun"/>
    <s v="Q2"/>
    <x v="3"/>
    <x v="4"/>
    <s v="Online Store"/>
    <s v="New"/>
    <s v="Hiking"/>
    <s v="Trail Boots"/>
    <n v="3"/>
    <n v="146.55000000000001"/>
    <n v="0.1"/>
    <n v="79.59"/>
    <n v="395.68500000000006"/>
    <n v="238.77"/>
    <n v="156.91500000000005"/>
    <n v="0.39656544978960545"/>
  </r>
  <r>
    <n v="39"/>
    <d v="2026-06-11T00:00:00"/>
    <n v="2026"/>
    <s v="Jun"/>
    <s v="Q2"/>
    <x v="3"/>
    <x v="8"/>
    <s v="Marketplace"/>
    <s v="Business"/>
    <s v="Cycling"/>
    <s v="Compact Repair Kit"/>
    <n v="4"/>
    <n v="40.33"/>
    <n v="0.1"/>
    <n v="17.170000000000002"/>
    <n v="145.18799999999999"/>
    <n v="68.680000000000007"/>
    <n v="76.507999999999981"/>
    <n v="0.52695815081136177"/>
  </r>
  <r>
    <n v="206"/>
    <d v="2026-06-11T00:00:00"/>
    <n v="2026"/>
    <s v="Jun"/>
    <s v="Q2"/>
    <x v="0"/>
    <x v="0"/>
    <s v="Retail Partners"/>
    <s v="New"/>
    <s v="Cycling"/>
    <s v="Trail Bike Light"/>
    <n v="2"/>
    <n v="51.83"/>
    <n v="0.1"/>
    <n v="23.1"/>
    <n v="93.293999999999997"/>
    <n v="46.2"/>
    <n v="47.093999999999994"/>
    <n v="0.50479130490706792"/>
  </r>
  <r>
    <n v="397"/>
    <d v="2026-06-11T00:00:00"/>
    <n v="2026"/>
    <s v="Jun"/>
    <s v="Q2"/>
    <x v="3"/>
    <x v="8"/>
    <s v="Online Store"/>
    <s v="Business"/>
    <s v="Camping"/>
    <s v="Compact Sleeping Bag"/>
    <n v="2"/>
    <n v="121.19"/>
    <n v="0.05"/>
    <n v="58.91"/>
    <n v="230.261"/>
    <n v="117.82"/>
    <n v="112.441"/>
    <n v="0.48831977625390321"/>
  </r>
  <r>
    <n v="763"/>
    <d v="2026-06-11T00:00:00"/>
    <n v="2026"/>
    <s v="Jun"/>
    <s v="Q2"/>
    <x v="3"/>
    <x v="13"/>
    <s v="Retail Partners"/>
    <s v="New"/>
    <s v="Hiking"/>
    <s v="Summit Backpack 45L"/>
    <n v="1"/>
    <n v="154.09"/>
    <n v="0"/>
    <n v="77.37"/>
    <n v="154.09"/>
    <n v="77.37"/>
    <n v="76.72"/>
    <n v="0.49789084301382308"/>
  </r>
  <r>
    <n v="1059"/>
    <d v="2026-06-11T00:00:00"/>
    <n v="2026"/>
    <s v="Jun"/>
    <s v="Q2"/>
    <x v="0"/>
    <x v="0"/>
    <s v="Online Store"/>
    <s v="New"/>
    <s v="Cycling"/>
    <s v="Commuter Helmet"/>
    <n v="1"/>
    <n v="80.64"/>
    <n v="0.05"/>
    <n v="43.85"/>
    <n v="76.60799999999999"/>
    <n v="43.85"/>
    <n v="32.757999999999988"/>
    <n v="0.42760547201336668"/>
  </r>
  <r>
    <n v="1332"/>
    <d v="2026-06-11T00:00:00"/>
    <n v="2026"/>
    <s v="Jun"/>
    <s v="Q2"/>
    <x v="1"/>
    <x v="12"/>
    <s v="Marketplace"/>
    <s v="Returning"/>
    <s v="Hiking"/>
    <s v="Hiking Daypack 20L"/>
    <n v="1"/>
    <n v="94.01"/>
    <n v="0.15"/>
    <n v="46.12"/>
    <n v="79.908500000000004"/>
    <n v="46.12"/>
    <n v="33.788500000000006"/>
    <n v="0.42283987310486376"/>
  </r>
  <r>
    <n v="1447"/>
    <d v="2026-06-11T00:00:00"/>
    <n v="2026"/>
    <s v="Jun"/>
    <s v="Q2"/>
    <x v="1"/>
    <x v="6"/>
    <s v="Online Store"/>
    <s v="Returning"/>
    <s v="Cycling"/>
    <s v="Trail Bike Light"/>
    <n v="1"/>
    <n v="51.09"/>
    <n v="0"/>
    <n v="22.78"/>
    <n v="51.09"/>
    <n v="22.78"/>
    <n v="28.310000000000002"/>
    <n v="0.55412018007437858"/>
  </r>
  <r>
    <n v="2990"/>
    <d v="2026-06-11T00:00:00"/>
    <n v="2026"/>
    <s v="Jun"/>
    <s v="Q2"/>
    <x v="1"/>
    <x v="6"/>
    <s v="Marketplace"/>
    <s v="Returning"/>
    <s v="Hiking"/>
    <s v="Trail Boots"/>
    <n v="1"/>
    <n v="146.66"/>
    <n v="0"/>
    <n v="78.709999999999994"/>
    <n v="146.66"/>
    <n v="78.709999999999994"/>
    <n v="67.95"/>
    <n v="0.4633165143870176"/>
  </r>
  <r>
    <n v="3769"/>
    <d v="2026-06-11T00:00:00"/>
    <n v="2026"/>
    <s v="Jun"/>
    <s v="Q2"/>
    <x v="1"/>
    <x v="12"/>
    <s v="Retail Partners"/>
    <s v="New"/>
    <s v="Camping"/>
    <s v="Trail Tent 2P"/>
    <n v="2"/>
    <n v="199.03"/>
    <n v="0"/>
    <n v="104.7"/>
    <n v="398.06"/>
    <n v="209.4"/>
    <n v="188.66"/>
    <n v="0.47394865095714211"/>
  </r>
  <r>
    <n v="4152"/>
    <d v="2026-06-11T00:00:00"/>
    <n v="2026"/>
    <s v="Jun"/>
    <s v="Q2"/>
    <x v="2"/>
    <x v="2"/>
    <s v="Online Store"/>
    <s v="Returning"/>
    <s v="Cycling"/>
    <s v="Compact Repair Kit"/>
    <n v="5"/>
    <n v="41.18"/>
    <n v="0.05"/>
    <n v="16.87"/>
    <n v="195.60499999999999"/>
    <n v="84.350000000000009"/>
    <n v="111.25499999999998"/>
    <n v="0.56877380435060443"/>
  </r>
  <r>
    <n v="4242"/>
    <d v="2026-06-11T00:00:00"/>
    <n v="2026"/>
    <s v="Jun"/>
    <s v="Q2"/>
    <x v="1"/>
    <x v="12"/>
    <s v="Retail Partners"/>
    <s v="Business"/>
    <s v="Hiking"/>
    <s v="Trail Boots"/>
    <n v="2"/>
    <n v="141.18"/>
    <n v="0"/>
    <n v="78.66"/>
    <n v="282.36"/>
    <n v="157.32"/>
    <n v="125.04000000000002"/>
    <n v="0.44283892902677441"/>
  </r>
  <r>
    <n v="4780"/>
    <d v="2026-06-11T00:00:00"/>
    <n v="2026"/>
    <s v="Jun"/>
    <s v="Q2"/>
    <x v="1"/>
    <x v="12"/>
    <s v="Retail Partners"/>
    <s v="Returning"/>
    <s v="Cycling"/>
    <s v="Commuter Helmet"/>
    <n v="1"/>
    <n v="82.47"/>
    <n v="0.1"/>
    <n v="42.73"/>
    <n v="74.222999999999999"/>
    <n v="42.73"/>
    <n v="31.493000000000002"/>
    <n v="0.42430243994449163"/>
  </r>
  <r>
    <n v="63"/>
    <d v="2026-06-12T00:00:00"/>
    <n v="2026"/>
    <s v="Jun"/>
    <s v="Q2"/>
    <x v="1"/>
    <x v="1"/>
    <s v="Marketplace"/>
    <s v="Returning"/>
    <s v="Travel"/>
    <s v="Travel Backpack 35L"/>
    <n v="1"/>
    <n v="166.91"/>
    <n v="0"/>
    <n v="85.58"/>
    <n v="166.91"/>
    <n v="85.58"/>
    <n v="81.33"/>
    <n v="0.48726858786172189"/>
  </r>
  <r>
    <n v="190"/>
    <d v="2026-06-12T00:00:00"/>
    <n v="2026"/>
    <s v="Jun"/>
    <s v="Q2"/>
    <x v="0"/>
    <x v="0"/>
    <s v="Retail Partners"/>
    <s v="Business"/>
    <s v="Travel"/>
    <s v="Packing Cube Set"/>
    <n v="1"/>
    <n v="45.99"/>
    <n v="0"/>
    <n v="18.579999999999998"/>
    <n v="45.99"/>
    <n v="18.579999999999998"/>
    <n v="27.410000000000004"/>
    <n v="0.59599913024570561"/>
  </r>
  <r>
    <n v="268"/>
    <d v="2026-06-12T00:00:00"/>
    <n v="2026"/>
    <s v="Jun"/>
    <s v="Q2"/>
    <x v="3"/>
    <x v="13"/>
    <s v="Retail Partners"/>
    <s v="Business"/>
    <s v="Fitness"/>
    <s v="Recovery Roller"/>
    <n v="1"/>
    <n v="37.01"/>
    <n v="0.05"/>
    <n v="14.18"/>
    <n v="35.159499999999994"/>
    <n v="14.18"/>
    <n v="20.979499999999994"/>
    <n v="0.59669506107879799"/>
  </r>
  <r>
    <n v="691"/>
    <d v="2026-06-12T00:00:00"/>
    <n v="2026"/>
    <s v="Jun"/>
    <s v="Q2"/>
    <x v="3"/>
    <x v="8"/>
    <s v="Marketplace"/>
    <s v="Business"/>
    <s v="Hiking"/>
    <s v="Trail Boots"/>
    <n v="5"/>
    <n v="140.9"/>
    <n v="0"/>
    <n v="80.16"/>
    <n v="704.5"/>
    <n v="400.79999999999995"/>
    <n v="303.70000000000005"/>
    <n v="0.43108587650816188"/>
  </r>
  <r>
    <n v="810"/>
    <d v="2026-06-12T00:00:00"/>
    <n v="2026"/>
    <s v="Jun"/>
    <s v="Q2"/>
    <x v="1"/>
    <x v="12"/>
    <s v="Retail Partners"/>
    <s v="New"/>
    <s v="Fitness"/>
    <s v="Recovery Roller"/>
    <n v="3"/>
    <n v="36.659999999999997"/>
    <n v="0"/>
    <n v="13.55"/>
    <n v="109.97999999999999"/>
    <n v="40.650000000000006"/>
    <n v="69.329999999999984"/>
    <n v="0.63038734315330047"/>
  </r>
  <r>
    <n v="855"/>
    <d v="2026-06-12T00:00:00"/>
    <n v="2026"/>
    <s v="Jun"/>
    <s v="Q2"/>
    <x v="1"/>
    <x v="6"/>
    <s v="Online Store"/>
    <s v="Business"/>
    <s v="Travel"/>
    <s v="Insulated Bottle"/>
    <n v="1"/>
    <n v="36.299999999999997"/>
    <n v="0.1"/>
    <n v="13.69"/>
    <n v="32.67"/>
    <n v="13.69"/>
    <n v="18.980000000000004"/>
    <n v="0.58096112641567199"/>
  </r>
  <r>
    <n v="1612"/>
    <d v="2026-06-12T00:00:00"/>
    <n v="2026"/>
    <s v="Jun"/>
    <s v="Q2"/>
    <x v="2"/>
    <x v="16"/>
    <s v="Online Store"/>
    <s v="New"/>
    <s v="Camping"/>
    <s v="Compact Sleeping Bag"/>
    <n v="2"/>
    <n v="120.64"/>
    <n v="0"/>
    <n v="61.66"/>
    <n v="241.28"/>
    <n v="123.32"/>
    <n v="117.96000000000001"/>
    <n v="0.48889257294429711"/>
  </r>
  <r>
    <n v="1704"/>
    <d v="2026-06-12T00:00:00"/>
    <n v="2026"/>
    <s v="Jun"/>
    <s v="Q2"/>
    <x v="2"/>
    <x v="16"/>
    <s v="Online Store"/>
    <s v="Returning"/>
    <s v="Travel"/>
    <s v="Packing Cube Set"/>
    <n v="1"/>
    <n v="47.07"/>
    <n v="0"/>
    <n v="18.7"/>
    <n v="47.07"/>
    <n v="18.7"/>
    <n v="28.37"/>
    <n v="0.60271935415338862"/>
  </r>
  <r>
    <n v="1857"/>
    <d v="2026-06-12T00:00:00"/>
    <n v="2026"/>
    <s v="Jun"/>
    <s v="Q2"/>
    <x v="2"/>
    <x v="3"/>
    <s v="Marketplace"/>
    <s v="Business"/>
    <s v="Hiking"/>
    <s v="Summit Backpack 45L"/>
    <n v="2"/>
    <n v="154.94"/>
    <n v="0.05"/>
    <n v="77.260000000000005"/>
    <n v="294.38599999999997"/>
    <n v="154.52000000000001"/>
    <n v="139.86599999999996"/>
    <n v="0.47511090880680457"/>
  </r>
  <r>
    <n v="1888"/>
    <d v="2026-06-12T00:00:00"/>
    <n v="2026"/>
    <s v="Jun"/>
    <s v="Q2"/>
    <x v="1"/>
    <x v="12"/>
    <s v="Online Store"/>
    <s v="Returning"/>
    <s v="Travel"/>
    <s v="Packing Cube Set"/>
    <n v="1"/>
    <n v="45.97"/>
    <n v="0.05"/>
    <n v="18.41"/>
    <n v="43.671499999999995"/>
    <n v="18.41"/>
    <n v="25.261499999999995"/>
    <n v="0.57844360738696854"/>
  </r>
  <r>
    <n v="2683"/>
    <d v="2026-06-12T00:00:00"/>
    <n v="2026"/>
    <s v="Jun"/>
    <s v="Q2"/>
    <x v="3"/>
    <x v="8"/>
    <s v="Online Store"/>
    <s v="Returning"/>
    <s v="Camping"/>
    <s v="Trail Tent 2P"/>
    <n v="1"/>
    <n v="198.64"/>
    <n v="0.05"/>
    <n v="101.89"/>
    <n v="188.70799999999997"/>
    <n v="101.89"/>
    <n v="86.817999999999969"/>
    <n v="0.46006528605040581"/>
  </r>
  <r>
    <n v="4211"/>
    <d v="2026-06-12T00:00:00"/>
    <n v="2026"/>
    <s v="Jun"/>
    <s v="Q2"/>
    <x v="2"/>
    <x v="3"/>
    <s v="Online Store"/>
    <s v="New"/>
    <s v="Travel"/>
    <s v="Travel Backpack 35L"/>
    <n v="5"/>
    <n v="168.57"/>
    <n v="0"/>
    <n v="88.65"/>
    <n v="842.84999999999991"/>
    <n v="443.25"/>
    <n v="399.59999999999991"/>
    <n v="0.47410571276027758"/>
  </r>
  <r>
    <n v="4353"/>
    <d v="2026-06-12T00:00:00"/>
    <n v="2026"/>
    <s v="Jun"/>
    <s v="Q2"/>
    <x v="1"/>
    <x v="6"/>
    <s v="Retail Partners"/>
    <s v="New"/>
    <s v="Travel"/>
    <s v="Insulated Bottle"/>
    <n v="1"/>
    <n v="36.65"/>
    <n v="0"/>
    <n v="13.97"/>
    <n v="36.65"/>
    <n v="13.97"/>
    <n v="22.68"/>
    <n v="0.61882673942701227"/>
  </r>
  <r>
    <n v="5020"/>
    <d v="2026-06-12T00:00:00"/>
    <n v="2026"/>
    <s v="Jun"/>
    <s v="Q2"/>
    <x v="2"/>
    <x v="5"/>
    <s v="Retail Partners"/>
    <s v="Returning"/>
    <s v="Travel"/>
    <s v="Insulated Bottle"/>
    <n v="2"/>
    <n v="35.450000000000003"/>
    <n v="0.05"/>
    <n v="13.39"/>
    <n v="67.355000000000004"/>
    <n v="26.78"/>
    <n v="40.575000000000003"/>
    <n v="0.60240516665429444"/>
  </r>
  <r>
    <n v="564"/>
    <d v="2026-06-13T00:00:00"/>
    <n v="2026"/>
    <s v="Jun"/>
    <s v="Q2"/>
    <x v="2"/>
    <x v="5"/>
    <s v="Retail Partners"/>
    <s v="New"/>
    <s v="Travel"/>
    <s v="Packing Cube Set"/>
    <n v="3"/>
    <n v="45.82"/>
    <n v="0.1"/>
    <n v="18.61"/>
    <n v="123.71400000000001"/>
    <n v="55.83"/>
    <n v="67.884000000000015"/>
    <n v="0.54871720258014456"/>
  </r>
  <r>
    <n v="736"/>
    <d v="2026-06-13T00:00:00"/>
    <n v="2026"/>
    <s v="Jun"/>
    <s v="Q2"/>
    <x v="3"/>
    <x v="13"/>
    <s v="Retail Partners"/>
    <s v="Business"/>
    <s v="Hiking"/>
    <s v="Summit Backpack 45L"/>
    <n v="1"/>
    <n v="152.78"/>
    <n v="0"/>
    <n v="78.540000000000006"/>
    <n v="152.78"/>
    <n v="78.540000000000006"/>
    <n v="74.239999999999995"/>
    <n v="0.48592747741851022"/>
  </r>
  <r>
    <n v="1300"/>
    <d v="2026-06-13T00:00:00"/>
    <n v="2026"/>
    <s v="Jun"/>
    <s v="Q2"/>
    <x v="1"/>
    <x v="6"/>
    <s v="Online Store"/>
    <s v="New"/>
    <s v="Cycling"/>
    <s v="Trail Bike Light"/>
    <n v="1"/>
    <n v="49.76"/>
    <n v="0.05"/>
    <n v="22.58"/>
    <n v="47.271999999999998"/>
    <n v="22.58"/>
    <n v="24.692"/>
    <n v="0.52233880521238796"/>
  </r>
  <r>
    <n v="1948"/>
    <d v="2026-06-13T00:00:00"/>
    <n v="2026"/>
    <s v="Jun"/>
    <s v="Q2"/>
    <x v="3"/>
    <x v="8"/>
    <s v="Retail Partners"/>
    <s v="New"/>
    <s v="Hiking"/>
    <s v="Summit Backpack 45L"/>
    <n v="1"/>
    <n v="157.6"/>
    <n v="0.05"/>
    <n v="79.34"/>
    <n v="149.72"/>
    <n v="79.34"/>
    <n v="70.38"/>
    <n v="0.47007747795885652"/>
  </r>
  <r>
    <n v="2272"/>
    <d v="2026-06-13T00:00:00"/>
    <n v="2026"/>
    <s v="Jun"/>
    <s v="Q2"/>
    <x v="3"/>
    <x v="8"/>
    <s v="Online Store"/>
    <s v="Returning"/>
    <s v="Fitness"/>
    <s v="Weighted Vest"/>
    <n v="1"/>
    <n v="125.01"/>
    <n v="0.15"/>
    <n v="70.39"/>
    <n v="106.2585"/>
    <n v="70.39"/>
    <n v="35.868499999999997"/>
    <n v="0.33755887764272974"/>
  </r>
  <r>
    <n v="2680"/>
    <d v="2026-06-13T00:00:00"/>
    <n v="2026"/>
    <s v="Jun"/>
    <s v="Q2"/>
    <x v="1"/>
    <x v="14"/>
    <s v="Online Store"/>
    <s v="Returning"/>
    <s v="Hiking"/>
    <s v="Hiking Daypack 20L"/>
    <n v="1"/>
    <n v="93.59"/>
    <n v="0.15"/>
    <n v="46.48"/>
    <n v="79.551500000000004"/>
    <n v="46.48"/>
    <n v="33.071500000000007"/>
    <n v="0.41572440494522422"/>
  </r>
  <r>
    <n v="4178"/>
    <d v="2026-06-13T00:00:00"/>
    <n v="2026"/>
    <s v="Jun"/>
    <s v="Q2"/>
    <x v="2"/>
    <x v="2"/>
    <s v="Retail Partners"/>
    <s v="Returning"/>
    <s v="Hiking"/>
    <s v="Trail Boots"/>
    <n v="4"/>
    <n v="143.9"/>
    <n v="0.05"/>
    <n v="79.709999999999994"/>
    <n v="546.82000000000005"/>
    <n v="318.83999999999997"/>
    <n v="227.98000000000008"/>
    <n v="0.41691964448996022"/>
  </r>
  <r>
    <n v="4272"/>
    <d v="2026-06-13T00:00:00"/>
    <n v="2026"/>
    <s v="Jun"/>
    <s v="Q2"/>
    <x v="3"/>
    <x v="7"/>
    <s v="Marketplace"/>
    <s v="Returning"/>
    <s v="Camping"/>
    <s v="Trail Tent 2P"/>
    <n v="4"/>
    <n v="190.97"/>
    <n v="0"/>
    <n v="103.36"/>
    <n v="763.88"/>
    <n v="413.44"/>
    <n v="350.44"/>
    <n v="0.45876315651673039"/>
  </r>
  <r>
    <n v="4713"/>
    <d v="2026-06-13T00:00:00"/>
    <n v="2026"/>
    <s v="Jun"/>
    <s v="Q2"/>
    <x v="3"/>
    <x v="13"/>
    <s v="Retail Partners"/>
    <s v="Business"/>
    <s v="Fitness"/>
    <s v="Recovery Roller"/>
    <n v="1"/>
    <n v="35.78"/>
    <n v="0"/>
    <n v="14"/>
    <n v="35.78"/>
    <n v="14"/>
    <n v="21.78"/>
    <n v="0.60871995528228062"/>
  </r>
  <r>
    <n v="5166"/>
    <d v="2026-06-13T00:00:00"/>
    <n v="2026"/>
    <s v="Jun"/>
    <s v="Q2"/>
    <x v="3"/>
    <x v="7"/>
    <s v="Marketplace"/>
    <s v="New"/>
    <s v="Camping"/>
    <s v="Compact Sleeping Bag"/>
    <n v="3"/>
    <n v="125.25"/>
    <n v="0.05"/>
    <n v="58.95"/>
    <n v="356.96249999999998"/>
    <n v="176.85000000000002"/>
    <n v="180.11249999999995"/>
    <n v="0.50456980775291516"/>
  </r>
  <r>
    <n v="486"/>
    <d v="2026-06-14T00:00:00"/>
    <n v="2026"/>
    <s v="Jun"/>
    <s v="Q2"/>
    <x v="0"/>
    <x v="9"/>
    <s v="Corporate"/>
    <s v="Business"/>
    <s v="Hiking"/>
    <s v="Trekking Poles"/>
    <n v="8"/>
    <n v="72.36"/>
    <n v="0.1"/>
    <n v="32.229999999999997"/>
    <n v="520.99199999999996"/>
    <n v="257.83999999999997"/>
    <n v="263.15199999999999"/>
    <n v="0.5050979669553467"/>
  </r>
  <r>
    <n v="1507"/>
    <d v="2026-06-14T00:00:00"/>
    <n v="2026"/>
    <s v="Jun"/>
    <s v="Q2"/>
    <x v="0"/>
    <x v="15"/>
    <s v="Retail Partners"/>
    <s v="Returning"/>
    <s v="Travel"/>
    <s v="Travel Backpack 35L"/>
    <n v="1"/>
    <n v="162.51"/>
    <n v="0"/>
    <n v="88.29"/>
    <n v="162.51"/>
    <n v="88.29"/>
    <n v="74.219999999999985"/>
    <n v="0.45671035628576695"/>
  </r>
  <r>
    <n v="1821"/>
    <d v="2026-06-14T00:00:00"/>
    <n v="2026"/>
    <s v="Jun"/>
    <s v="Q2"/>
    <x v="0"/>
    <x v="15"/>
    <s v="Retail Partners"/>
    <s v="Business"/>
    <s v="Hiking"/>
    <s v="Trekking Poles"/>
    <n v="3"/>
    <n v="70.52"/>
    <n v="0"/>
    <n v="33.119999999999997"/>
    <n v="211.56"/>
    <n v="99.359999999999985"/>
    <n v="112.20000000000002"/>
    <n v="0.53034600113442998"/>
  </r>
  <r>
    <n v="2588"/>
    <d v="2026-06-14T00:00:00"/>
    <n v="2026"/>
    <s v="Jun"/>
    <s v="Q2"/>
    <x v="3"/>
    <x v="8"/>
    <s v="Marketplace"/>
    <s v="Returning"/>
    <s v="Hiking"/>
    <s v="Hiking Daypack 20L"/>
    <n v="1"/>
    <n v="90.28"/>
    <n v="0"/>
    <n v="46.04"/>
    <n v="90.28"/>
    <n v="46.04"/>
    <n v="44.24"/>
    <n v="0.4900310146211786"/>
  </r>
  <r>
    <n v="2815"/>
    <d v="2026-06-14T00:00:00"/>
    <n v="2026"/>
    <s v="Jun"/>
    <s v="Q2"/>
    <x v="3"/>
    <x v="13"/>
    <s v="Marketplace"/>
    <s v="New"/>
    <s v="Camping"/>
    <s v="Alpine Tent 4P"/>
    <n v="2"/>
    <n v="342.25"/>
    <n v="0"/>
    <n v="196.86"/>
    <n v="684.5"/>
    <n v="393.72"/>
    <n v="290.77999999999997"/>
    <n v="0.42480642804967128"/>
  </r>
  <r>
    <n v="3258"/>
    <d v="2026-06-14T00:00:00"/>
    <n v="2026"/>
    <s v="Jun"/>
    <s v="Q2"/>
    <x v="1"/>
    <x v="1"/>
    <s v="Online Store"/>
    <s v="Business"/>
    <s v="Cycling"/>
    <s v="Trail Bike Light"/>
    <n v="6"/>
    <n v="50.92"/>
    <n v="0.05"/>
    <n v="22.87"/>
    <n v="290.24399999999997"/>
    <n v="137.22"/>
    <n v="153.02399999999997"/>
    <n v="0.52722536899987593"/>
  </r>
  <r>
    <n v="3361"/>
    <d v="2026-06-14T00:00:00"/>
    <n v="2026"/>
    <s v="Jun"/>
    <s v="Q2"/>
    <x v="0"/>
    <x v="0"/>
    <s v="Retail Partners"/>
    <s v="Returning"/>
    <s v="Travel"/>
    <s v="Insulated Bottle"/>
    <n v="5"/>
    <n v="36.72"/>
    <n v="0.15"/>
    <n v="13.2"/>
    <n v="156.06"/>
    <n v="66"/>
    <n v="90.06"/>
    <n v="0.57708573625528647"/>
  </r>
  <r>
    <n v="3629"/>
    <d v="2026-06-14T00:00:00"/>
    <n v="2026"/>
    <s v="Jun"/>
    <s v="Q2"/>
    <x v="0"/>
    <x v="15"/>
    <s v="Online Store"/>
    <s v="New"/>
    <s v="Camping"/>
    <s v="Alpine Tent 4P"/>
    <n v="4"/>
    <n v="348.96"/>
    <n v="0.15"/>
    <n v="197.02"/>
    <n v="1186.4639999999999"/>
    <n v="788.08"/>
    <n v="398.3839999999999"/>
    <n v="0.3357741996385899"/>
  </r>
  <r>
    <n v="3750"/>
    <d v="2026-06-14T00:00:00"/>
    <n v="2026"/>
    <s v="Jun"/>
    <s v="Q2"/>
    <x v="0"/>
    <x v="0"/>
    <s v="Online Store"/>
    <s v="Returning"/>
    <s v="Hiking"/>
    <s v="Trekking Poles"/>
    <n v="1"/>
    <n v="71.28"/>
    <n v="0"/>
    <n v="31.92"/>
    <n v="71.28"/>
    <n v="31.92"/>
    <n v="39.36"/>
    <n v="0.55218855218855212"/>
  </r>
  <r>
    <n v="5088"/>
    <d v="2026-06-14T00:00:00"/>
    <n v="2026"/>
    <s v="Jun"/>
    <s v="Q2"/>
    <x v="1"/>
    <x v="12"/>
    <s v="Online Store"/>
    <s v="New"/>
    <s v="Travel"/>
    <s v="Travel Backpack 35L"/>
    <n v="1"/>
    <n v="160.99"/>
    <n v="0.05"/>
    <n v="89.15"/>
    <n v="152.94050000000001"/>
    <n v="89.15"/>
    <n v="63.790500000000009"/>
    <n v="0.41709357560619981"/>
  </r>
  <r>
    <n v="1450"/>
    <d v="2026-06-15T00:00:00"/>
    <n v="2026"/>
    <s v="Jun"/>
    <s v="Q2"/>
    <x v="1"/>
    <x v="14"/>
    <s v="Online Store"/>
    <s v="Returning"/>
    <s v="Fitness"/>
    <s v="Weighted Vest"/>
    <n v="1"/>
    <n v="124.19"/>
    <n v="0.05"/>
    <n v="67.209999999999994"/>
    <n v="117.98049999999999"/>
    <n v="67.209999999999994"/>
    <n v="50.770499999999998"/>
    <n v="0.43032958836417884"/>
  </r>
  <r>
    <n v="2330"/>
    <d v="2026-06-15T00:00:00"/>
    <n v="2026"/>
    <s v="Jun"/>
    <s v="Q2"/>
    <x v="1"/>
    <x v="1"/>
    <s v="Online Store"/>
    <s v="New"/>
    <s v="Travel"/>
    <s v="Insulated Bottle"/>
    <n v="2"/>
    <n v="36.11"/>
    <n v="0.05"/>
    <n v="13.29"/>
    <n v="68.608999999999995"/>
    <n v="26.58"/>
    <n v="42.028999999999996"/>
    <n v="0.6125872698917052"/>
  </r>
  <r>
    <n v="4655"/>
    <d v="2026-06-15T00:00:00"/>
    <n v="2026"/>
    <s v="Jun"/>
    <s v="Q2"/>
    <x v="0"/>
    <x v="0"/>
    <s v="Corporate"/>
    <s v="Business"/>
    <s v="Fitness"/>
    <s v="Resistance Band Set"/>
    <n v="4"/>
    <n v="40.909999999999997"/>
    <n v="0.05"/>
    <n v="14.42"/>
    <n v="155.45799999999997"/>
    <n v="57.68"/>
    <n v="97.777999999999963"/>
    <n v="0.62896730949838531"/>
  </r>
  <r>
    <n v="137"/>
    <d v="2026-06-16T00:00:00"/>
    <n v="2026"/>
    <s v="Jun"/>
    <s v="Q2"/>
    <x v="1"/>
    <x v="6"/>
    <s v="Online Store"/>
    <s v="Returning"/>
    <s v="Hiking"/>
    <s v="Trail Boots"/>
    <n v="5"/>
    <n v="141.66999999999999"/>
    <n v="0.1"/>
    <n v="80.59"/>
    <n v="637.51499999999999"/>
    <n v="402.95000000000005"/>
    <n v="234.56499999999994"/>
    <n v="0.36793644071119885"/>
  </r>
  <r>
    <n v="141"/>
    <d v="2026-06-16T00:00:00"/>
    <n v="2026"/>
    <s v="Jun"/>
    <s v="Q2"/>
    <x v="3"/>
    <x v="7"/>
    <s v="Online Store"/>
    <s v="Returning"/>
    <s v="Travel"/>
    <s v="Packing Cube Set"/>
    <n v="1"/>
    <n v="47.53"/>
    <n v="0.05"/>
    <n v="18.5"/>
    <n v="45.153500000000001"/>
    <n v="18.5"/>
    <n v="26.653500000000001"/>
    <n v="0.59028646727274736"/>
  </r>
  <r>
    <n v="335"/>
    <d v="2026-06-16T00:00:00"/>
    <n v="2026"/>
    <s v="Jun"/>
    <s v="Q2"/>
    <x v="3"/>
    <x v="8"/>
    <s v="Online Store"/>
    <s v="Returning"/>
    <s v="Travel"/>
    <s v="Travel Backpack 35L"/>
    <n v="3"/>
    <n v="163.65"/>
    <n v="0.15"/>
    <n v="85.8"/>
    <n v="417.3075"/>
    <n v="257.39999999999998"/>
    <n v="159.90750000000003"/>
    <n v="0.38318865584730688"/>
  </r>
  <r>
    <n v="498"/>
    <d v="2026-06-16T00:00:00"/>
    <n v="2026"/>
    <s v="Jun"/>
    <s v="Q2"/>
    <x v="0"/>
    <x v="15"/>
    <s v="Corporate"/>
    <s v="Business"/>
    <s v="Travel"/>
    <s v="Carry-On Duffel"/>
    <n v="5"/>
    <n v="130.94999999999999"/>
    <n v="0.15"/>
    <n v="68.47"/>
    <n v="556.53750000000002"/>
    <n v="342.35"/>
    <n v="214.1875"/>
    <n v="0.38485726478449339"/>
  </r>
  <r>
    <n v="2611"/>
    <d v="2026-06-16T00:00:00"/>
    <n v="2026"/>
    <s v="Jun"/>
    <s v="Q2"/>
    <x v="3"/>
    <x v="13"/>
    <s v="Online Store"/>
    <s v="Returning"/>
    <s v="Travel"/>
    <s v="Travel Backpack 35L"/>
    <n v="5"/>
    <n v="160.82"/>
    <n v="0"/>
    <n v="90.14"/>
    <n v="804.09999999999991"/>
    <n v="450.7"/>
    <n v="353.39999999999992"/>
    <n v="0.43949757492849145"/>
  </r>
  <r>
    <n v="3197"/>
    <d v="2026-06-16T00:00:00"/>
    <n v="2026"/>
    <s v="Jun"/>
    <s v="Q2"/>
    <x v="1"/>
    <x v="12"/>
    <s v="Retail Partners"/>
    <s v="New"/>
    <s v="Cycling"/>
    <s v="Compact Repair Kit"/>
    <n v="3"/>
    <n v="40.51"/>
    <n v="0"/>
    <n v="16.940000000000001"/>
    <n v="121.53"/>
    <n v="50.820000000000007"/>
    <n v="70.709999999999994"/>
    <n v="0.58183164650703523"/>
  </r>
  <r>
    <n v="4668"/>
    <d v="2026-06-16T00:00:00"/>
    <n v="2026"/>
    <s v="Jun"/>
    <s v="Q2"/>
    <x v="1"/>
    <x v="11"/>
    <s v="Online Store"/>
    <s v="Business"/>
    <s v="Cycling"/>
    <s v="Commuter Helmet"/>
    <n v="1"/>
    <n v="81.08"/>
    <n v="0"/>
    <n v="41.52"/>
    <n v="81.08"/>
    <n v="41.52"/>
    <n v="39.559999999999995"/>
    <n v="0.48791317217562896"/>
  </r>
  <r>
    <n v="4994"/>
    <d v="2026-06-16T00:00:00"/>
    <n v="2026"/>
    <s v="Jun"/>
    <s v="Q2"/>
    <x v="2"/>
    <x v="10"/>
    <s v="Corporate"/>
    <s v="Business"/>
    <s v="Hiking"/>
    <s v="Summit Backpack 45L"/>
    <n v="4"/>
    <n v="150.43"/>
    <n v="0.1"/>
    <n v="77.650000000000006"/>
    <n v="541.548"/>
    <n v="310.60000000000002"/>
    <n v="230.94799999999998"/>
    <n v="0.42645896577957998"/>
  </r>
  <r>
    <n v="512"/>
    <d v="2026-06-17T00:00:00"/>
    <n v="2026"/>
    <s v="Jun"/>
    <s v="Q2"/>
    <x v="1"/>
    <x v="12"/>
    <s v="Marketplace"/>
    <s v="Returning"/>
    <s v="Camping"/>
    <s v="Trail Tent 2P"/>
    <n v="1"/>
    <n v="192.42"/>
    <n v="0"/>
    <n v="103.31"/>
    <n v="192.42"/>
    <n v="103.31"/>
    <n v="89.109999999999985"/>
    <n v="0.46310154869556175"/>
  </r>
  <r>
    <n v="717"/>
    <d v="2026-06-17T00:00:00"/>
    <n v="2026"/>
    <s v="Jun"/>
    <s v="Q2"/>
    <x v="3"/>
    <x v="7"/>
    <s v="Corporate"/>
    <s v="Business"/>
    <s v="Camping"/>
    <s v="Alpine Tent 4P"/>
    <n v="10"/>
    <n v="333.14"/>
    <n v="0.15"/>
    <n v="194.52"/>
    <n v="2831.6899999999996"/>
    <n v="1945.2"/>
    <n v="886.48999999999955"/>
    <n v="0.31306039856057677"/>
  </r>
  <r>
    <n v="952"/>
    <d v="2026-06-17T00:00:00"/>
    <n v="2026"/>
    <s v="Jun"/>
    <s v="Q2"/>
    <x v="0"/>
    <x v="0"/>
    <s v="Online Store"/>
    <s v="Business"/>
    <s v="Camping"/>
    <s v="Portable Camp Stove"/>
    <n v="1"/>
    <n v="79.900000000000006"/>
    <n v="0.05"/>
    <n v="40.19"/>
    <n v="75.905000000000001"/>
    <n v="40.19"/>
    <n v="35.715000000000003"/>
    <n v="0.47052236348066667"/>
  </r>
  <r>
    <n v="1081"/>
    <d v="2026-06-17T00:00:00"/>
    <n v="2026"/>
    <s v="Jun"/>
    <s v="Q2"/>
    <x v="3"/>
    <x v="13"/>
    <s v="Online Store"/>
    <s v="Returning"/>
    <s v="Cycling"/>
    <s v="Trail Bike Light"/>
    <n v="1"/>
    <n v="51.12"/>
    <n v="0"/>
    <n v="22.43"/>
    <n v="51.12"/>
    <n v="22.43"/>
    <n v="28.689999999999998"/>
    <n v="0.56122848200312991"/>
  </r>
  <r>
    <n v="2043"/>
    <d v="2026-06-17T00:00:00"/>
    <n v="2026"/>
    <s v="Jun"/>
    <s v="Q2"/>
    <x v="1"/>
    <x v="6"/>
    <s v="Online Store"/>
    <s v="New"/>
    <s v="Hiking"/>
    <s v="Hiking Daypack 20L"/>
    <n v="2"/>
    <n v="90.33"/>
    <n v="0"/>
    <n v="46.3"/>
    <n v="180.66"/>
    <n v="92.6"/>
    <n v="88.06"/>
    <n v="0.48743496069965686"/>
  </r>
  <r>
    <n v="4040"/>
    <d v="2026-06-17T00:00:00"/>
    <n v="2026"/>
    <s v="Jun"/>
    <s v="Q2"/>
    <x v="3"/>
    <x v="7"/>
    <s v="Online Store"/>
    <s v="Business"/>
    <s v="Travel"/>
    <s v="Insulated Bottle"/>
    <n v="2"/>
    <n v="36.799999999999997"/>
    <n v="0.05"/>
    <n v="13.94"/>
    <n v="69.919999999999987"/>
    <n v="27.88"/>
    <n v="42.039999999999992"/>
    <n v="0.60125858123569798"/>
  </r>
  <r>
    <n v="2295"/>
    <d v="2026-06-18T00:00:00"/>
    <n v="2026"/>
    <s v="Jun"/>
    <s v="Q2"/>
    <x v="1"/>
    <x v="11"/>
    <s v="Marketplace"/>
    <s v="New"/>
    <s v="Travel"/>
    <s v="Packing Cube Set"/>
    <n v="1"/>
    <n v="45.7"/>
    <n v="0.1"/>
    <n v="18.600000000000001"/>
    <n v="41.13"/>
    <n v="18.600000000000001"/>
    <n v="22.53"/>
    <n v="0.5477753464624362"/>
  </r>
  <r>
    <n v="2670"/>
    <d v="2026-06-18T00:00:00"/>
    <n v="2026"/>
    <s v="Jun"/>
    <s v="Q2"/>
    <x v="2"/>
    <x v="5"/>
    <s v="Marketplace"/>
    <s v="Returning"/>
    <s v="Travel"/>
    <s v="Travel Backpack 35L"/>
    <n v="3"/>
    <n v="162.30000000000001"/>
    <n v="0.1"/>
    <n v="86.43"/>
    <n v="438.21000000000004"/>
    <n v="259.29000000000002"/>
    <n v="178.92000000000002"/>
    <n v="0.40829739166153217"/>
  </r>
  <r>
    <n v="2777"/>
    <d v="2026-06-18T00:00:00"/>
    <n v="2026"/>
    <s v="Jun"/>
    <s v="Q2"/>
    <x v="1"/>
    <x v="14"/>
    <s v="Corporate"/>
    <s v="Business"/>
    <s v="Hiking"/>
    <s v="Trekking Poles"/>
    <n v="5"/>
    <n v="72.37"/>
    <n v="0.2"/>
    <n v="32.840000000000003"/>
    <n v="289.48"/>
    <n v="164.20000000000002"/>
    <n v="125.28"/>
    <n v="0.43277601215973466"/>
  </r>
  <r>
    <n v="2780"/>
    <d v="2026-06-18T00:00:00"/>
    <n v="2026"/>
    <s v="Jun"/>
    <s v="Q2"/>
    <x v="2"/>
    <x v="3"/>
    <s v="Online Store"/>
    <s v="New"/>
    <s v="Fitness"/>
    <s v="Recovery Roller"/>
    <n v="2"/>
    <n v="35.61"/>
    <n v="0.15"/>
    <n v="13.96"/>
    <n v="60.536999999999999"/>
    <n v="27.92"/>
    <n v="32.616999999999997"/>
    <n v="0.53879445628293432"/>
  </r>
  <r>
    <n v="3209"/>
    <d v="2026-06-18T00:00:00"/>
    <n v="2026"/>
    <s v="Jun"/>
    <s v="Q2"/>
    <x v="3"/>
    <x v="13"/>
    <s v="Online Store"/>
    <s v="Returning"/>
    <s v="Travel"/>
    <s v="Carry-On Duffel"/>
    <n v="2"/>
    <n v="133.12"/>
    <n v="0"/>
    <n v="67.02"/>
    <n v="266.24"/>
    <n v="134.04"/>
    <n v="132.20000000000002"/>
    <n v="0.4965444711538462"/>
  </r>
  <r>
    <n v="3414"/>
    <d v="2026-06-18T00:00:00"/>
    <n v="2026"/>
    <s v="Jun"/>
    <s v="Q2"/>
    <x v="0"/>
    <x v="15"/>
    <s v="Marketplace"/>
    <s v="Returning"/>
    <s v="Cycling"/>
    <s v="Trail Bike Light"/>
    <n v="1"/>
    <n v="51.23"/>
    <n v="0.05"/>
    <n v="23.12"/>
    <n v="48.668499999999995"/>
    <n v="23.12"/>
    <n v="25.548499999999994"/>
    <n v="0.5249494025909982"/>
  </r>
  <r>
    <n v="3846"/>
    <d v="2026-06-18T00:00:00"/>
    <n v="2026"/>
    <s v="Jun"/>
    <s v="Q2"/>
    <x v="1"/>
    <x v="12"/>
    <s v="Online Store"/>
    <s v="Business"/>
    <s v="Hiking"/>
    <s v="Hiking Daypack 20L"/>
    <n v="1"/>
    <n v="93.5"/>
    <n v="0"/>
    <n v="46.63"/>
    <n v="93.5"/>
    <n v="46.63"/>
    <n v="46.87"/>
    <n v="0.50128342245989299"/>
  </r>
  <r>
    <n v="4120"/>
    <d v="2026-06-18T00:00:00"/>
    <n v="2026"/>
    <s v="Jun"/>
    <s v="Q2"/>
    <x v="3"/>
    <x v="4"/>
    <s v="Retail Partners"/>
    <s v="Returning"/>
    <s v="Fitness"/>
    <s v="Resistance Band Set"/>
    <n v="3"/>
    <n v="41.16"/>
    <n v="0"/>
    <n v="14.79"/>
    <n v="123.47999999999999"/>
    <n v="44.37"/>
    <n v="79.109999999999985"/>
    <n v="0.64067055393586003"/>
  </r>
  <r>
    <n v="4217"/>
    <d v="2026-06-18T00:00:00"/>
    <n v="2026"/>
    <s v="Jun"/>
    <s v="Q2"/>
    <x v="1"/>
    <x v="12"/>
    <s v="Marketplace"/>
    <s v="New"/>
    <s v="Fitness"/>
    <s v="Resistance Band Set"/>
    <n v="1"/>
    <n v="39.74"/>
    <n v="0.05"/>
    <n v="14.39"/>
    <n v="37.753"/>
    <n v="14.39"/>
    <n v="23.363"/>
    <n v="0.6188382380208195"/>
  </r>
  <r>
    <n v="4786"/>
    <d v="2026-06-18T00:00:00"/>
    <n v="2026"/>
    <s v="Jun"/>
    <s v="Q2"/>
    <x v="3"/>
    <x v="7"/>
    <s v="Online Store"/>
    <s v="Returning"/>
    <s v="Travel"/>
    <s v="Packing Cube Set"/>
    <n v="3"/>
    <n v="46.79"/>
    <n v="0.1"/>
    <n v="18.25"/>
    <n v="126.33300000000001"/>
    <n v="54.75"/>
    <n v="71.583000000000013"/>
    <n v="0.56662154781411034"/>
  </r>
  <r>
    <n v="23"/>
    <d v="2026-06-19T00:00:00"/>
    <n v="2026"/>
    <s v="Jun"/>
    <s v="Q2"/>
    <x v="3"/>
    <x v="13"/>
    <s v="Corporate"/>
    <s v="Business"/>
    <s v="Hiking"/>
    <s v="Hiking Daypack 20L"/>
    <n v="4"/>
    <n v="91.74"/>
    <n v="0.2"/>
    <n v="44.74"/>
    <n v="293.56799999999998"/>
    <n v="178.96"/>
    <n v="114.60799999999998"/>
    <n v="0.39039677349029861"/>
  </r>
  <r>
    <n v="99"/>
    <d v="2026-06-19T00:00:00"/>
    <n v="2026"/>
    <s v="Jun"/>
    <s v="Q2"/>
    <x v="3"/>
    <x v="13"/>
    <s v="Online Store"/>
    <s v="New"/>
    <s v="Fitness"/>
    <s v="Recovery Roller"/>
    <n v="1"/>
    <n v="36.28"/>
    <n v="0.1"/>
    <n v="13.8"/>
    <n v="32.652000000000001"/>
    <n v="13.8"/>
    <n v="18.852"/>
    <n v="0.5773612642410878"/>
  </r>
  <r>
    <n v="269"/>
    <d v="2026-06-19T00:00:00"/>
    <n v="2026"/>
    <s v="Jun"/>
    <s v="Q2"/>
    <x v="3"/>
    <x v="13"/>
    <s v="Corporate"/>
    <s v="Returning"/>
    <s v="Hiking"/>
    <s v="Trekking Poles"/>
    <n v="3"/>
    <n v="73.02"/>
    <n v="0.1"/>
    <n v="32.69"/>
    <n v="197.154"/>
    <n v="98.07"/>
    <n v="99.084000000000003"/>
    <n v="0.50257159377948202"/>
  </r>
  <r>
    <n v="1772"/>
    <d v="2026-06-19T00:00:00"/>
    <n v="2026"/>
    <s v="Jun"/>
    <s v="Q2"/>
    <x v="3"/>
    <x v="4"/>
    <s v="Online Store"/>
    <s v="New"/>
    <s v="Hiking"/>
    <s v="Summit Backpack 45L"/>
    <n v="4"/>
    <n v="153.38"/>
    <n v="0"/>
    <n v="76.92"/>
    <n v="613.52"/>
    <n v="307.68"/>
    <n v="305.83999999999997"/>
    <n v="0.49850045638283996"/>
  </r>
  <r>
    <n v="1906"/>
    <d v="2026-06-19T00:00:00"/>
    <n v="2026"/>
    <s v="Jun"/>
    <s v="Q2"/>
    <x v="3"/>
    <x v="8"/>
    <s v="Marketplace"/>
    <s v="Returning"/>
    <s v="Camping"/>
    <s v="Compact Sleeping Bag"/>
    <n v="2"/>
    <n v="125.5"/>
    <n v="0"/>
    <n v="61.67"/>
    <n v="251"/>
    <n v="123.34"/>
    <n v="127.66"/>
    <n v="0.50860557768924297"/>
  </r>
  <r>
    <n v="2473"/>
    <d v="2026-06-19T00:00:00"/>
    <n v="2026"/>
    <s v="Jun"/>
    <s v="Q2"/>
    <x v="0"/>
    <x v="0"/>
    <s v="Corporate"/>
    <s v="Returning"/>
    <s v="Cycling"/>
    <s v="Commuter Helmet"/>
    <n v="3"/>
    <n v="80.75"/>
    <n v="0.15"/>
    <n v="42.81"/>
    <n v="205.91249999999999"/>
    <n v="128.43"/>
    <n v="77.482499999999987"/>
    <n v="0.37628847204516475"/>
  </r>
  <r>
    <n v="2549"/>
    <d v="2026-06-19T00:00:00"/>
    <n v="2026"/>
    <s v="Jun"/>
    <s v="Q2"/>
    <x v="3"/>
    <x v="13"/>
    <s v="Corporate"/>
    <s v="Returning"/>
    <s v="Fitness"/>
    <s v="Recovery Roller"/>
    <n v="8"/>
    <n v="36.15"/>
    <n v="0.05"/>
    <n v="13.55"/>
    <n v="274.73999999999995"/>
    <n v="108.4"/>
    <n v="166.33999999999995"/>
    <n v="0.60544514814005956"/>
  </r>
  <r>
    <n v="3341"/>
    <d v="2026-06-19T00:00:00"/>
    <n v="2026"/>
    <s v="Jun"/>
    <s v="Q2"/>
    <x v="0"/>
    <x v="15"/>
    <s v="Online Store"/>
    <s v="New"/>
    <s v="Hiking"/>
    <s v="Trail Boots"/>
    <n v="2"/>
    <n v="143.1"/>
    <n v="0"/>
    <n v="78.11"/>
    <n v="286.2"/>
    <n v="156.22"/>
    <n v="129.97999999999999"/>
    <n v="0.45415793151642209"/>
  </r>
  <r>
    <n v="3351"/>
    <d v="2026-06-19T00:00:00"/>
    <n v="2026"/>
    <s v="Jun"/>
    <s v="Q2"/>
    <x v="1"/>
    <x v="1"/>
    <s v="Marketplace"/>
    <s v="New"/>
    <s v="Camping"/>
    <s v="Compact Sleeping Bag"/>
    <n v="4"/>
    <n v="123.89"/>
    <n v="0"/>
    <n v="59.42"/>
    <n v="495.56"/>
    <n v="237.68"/>
    <n v="257.88"/>
    <n v="0.5203809831301961"/>
  </r>
  <r>
    <n v="3366"/>
    <d v="2026-06-19T00:00:00"/>
    <n v="2026"/>
    <s v="Jun"/>
    <s v="Q2"/>
    <x v="1"/>
    <x v="11"/>
    <s v="Online Store"/>
    <s v="Business"/>
    <s v="Travel"/>
    <s v="Carry-On Duffel"/>
    <n v="1"/>
    <n v="135.41999999999999"/>
    <n v="0.05"/>
    <n v="68.180000000000007"/>
    <n v="128.64899999999997"/>
    <n v="68.180000000000007"/>
    <n v="60.468999999999966"/>
    <n v="0.47003085915941811"/>
  </r>
  <r>
    <n v="3691"/>
    <d v="2026-06-19T00:00:00"/>
    <n v="2026"/>
    <s v="Jun"/>
    <s v="Q2"/>
    <x v="1"/>
    <x v="6"/>
    <s v="Retail Partners"/>
    <s v="Returning"/>
    <s v="Hiking"/>
    <s v="Hiking Daypack 20L"/>
    <n v="1"/>
    <n v="93.48"/>
    <n v="0.05"/>
    <n v="44.31"/>
    <n v="88.805999999999997"/>
    <n v="44.31"/>
    <n v="44.495999999999995"/>
    <n v="0.50104722653874734"/>
  </r>
  <r>
    <n v="3909"/>
    <d v="2026-06-19T00:00:00"/>
    <n v="2026"/>
    <s v="Jun"/>
    <s v="Q2"/>
    <x v="1"/>
    <x v="1"/>
    <s v="Marketplace"/>
    <s v="Returning"/>
    <s v="Hiking"/>
    <s v="Summit Backpack 45L"/>
    <n v="1"/>
    <n v="156.05000000000001"/>
    <n v="0.05"/>
    <n v="81.28"/>
    <n v="148.2475"/>
    <n v="81.28"/>
    <n v="66.967500000000001"/>
    <n v="0.45172768512116562"/>
  </r>
  <r>
    <n v="4862"/>
    <d v="2026-06-19T00:00:00"/>
    <n v="2026"/>
    <s v="Jun"/>
    <s v="Q2"/>
    <x v="1"/>
    <x v="6"/>
    <s v="Online Store"/>
    <s v="Returning"/>
    <s v="Fitness"/>
    <s v="Recovery Roller"/>
    <n v="1"/>
    <n v="36.74"/>
    <n v="0"/>
    <n v="14.15"/>
    <n v="36.74"/>
    <n v="14.15"/>
    <n v="22.590000000000003"/>
    <n v="0.61486118671747425"/>
  </r>
  <r>
    <n v="5096"/>
    <d v="2026-06-19T00:00:00"/>
    <n v="2026"/>
    <s v="Jun"/>
    <s v="Q2"/>
    <x v="0"/>
    <x v="15"/>
    <s v="Online Store"/>
    <s v="Returning"/>
    <s v="Camping"/>
    <s v="Trail Tent 2P"/>
    <n v="2"/>
    <n v="199.28"/>
    <n v="0"/>
    <n v="102.85"/>
    <n v="398.56"/>
    <n v="205.7"/>
    <n v="192.86"/>
    <n v="0.48389201124046571"/>
  </r>
  <r>
    <n v="5112"/>
    <d v="2026-06-19T00:00:00"/>
    <n v="2026"/>
    <s v="Jun"/>
    <s v="Q2"/>
    <x v="0"/>
    <x v="0"/>
    <s v="Marketplace"/>
    <s v="Returning"/>
    <s v="Fitness"/>
    <s v="Recovery Roller"/>
    <n v="2"/>
    <n v="37.04"/>
    <n v="0.05"/>
    <n v="13.76"/>
    <n v="70.375999999999991"/>
    <n v="27.52"/>
    <n v="42.855999999999995"/>
    <n v="0.60895759918153913"/>
  </r>
  <r>
    <n v="501"/>
    <d v="2026-06-20T00:00:00"/>
    <n v="2026"/>
    <s v="Jun"/>
    <s v="Q2"/>
    <x v="3"/>
    <x v="4"/>
    <s v="Online Store"/>
    <s v="New"/>
    <s v="Camping"/>
    <s v="Portable Camp Stove"/>
    <n v="2"/>
    <n v="80.95"/>
    <n v="0.1"/>
    <n v="39.44"/>
    <n v="145.71"/>
    <n v="78.88"/>
    <n v="66.830000000000013"/>
    <n v="0.45865074462974409"/>
  </r>
  <r>
    <n v="540"/>
    <d v="2026-06-20T00:00:00"/>
    <n v="2026"/>
    <s v="Jun"/>
    <s v="Q2"/>
    <x v="0"/>
    <x v="9"/>
    <s v="Marketplace"/>
    <s v="Returning"/>
    <s v="Hiking"/>
    <s v="Summit Backpack 45L"/>
    <n v="1"/>
    <n v="151.46"/>
    <n v="0.05"/>
    <n v="77.98"/>
    <n v="143.887"/>
    <n v="77.98"/>
    <n v="65.906999999999996"/>
    <n v="0.45804693961233467"/>
  </r>
  <r>
    <n v="2255"/>
    <d v="2026-06-20T00:00:00"/>
    <n v="2026"/>
    <s v="Jun"/>
    <s v="Q2"/>
    <x v="0"/>
    <x v="9"/>
    <s v="Online Store"/>
    <s v="Business"/>
    <s v="Hiking"/>
    <s v="Hiking Daypack 20L"/>
    <n v="5"/>
    <n v="90.1"/>
    <n v="0"/>
    <n v="44.32"/>
    <n v="450.5"/>
    <n v="221.6"/>
    <n v="228.9"/>
    <n v="0.50810210876803552"/>
  </r>
  <r>
    <n v="3126"/>
    <d v="2026-06-20T00:00:00"/>
    <n v="2026"/>
    <s v="Jun"/>
    <s v="Q2"/>
    <x v="0"/>
    <x v="0"/>
    <s v="Marketplace"/>
    <s v="Business"/>
    <s v="Hiking"/>
    <s v="Summit Backpack 45L"/>
    <n v="1"/>
    <n v="155.69"/>
    <n v="0.1"/>
    <n v="79.42"/>
    <n v="140.12100000000001"/>
    <n v="79.42"/>
    <n v="60.701000000000008"/>
    <n v="0.43320415926235184"/>
  </r>
  <r>
    <n v="3223"/>
    <d v="2026-06-20T00:00:00"/>
    <n v="2026"/>
    <s v="Jun"/>
    <s v="Q2"/>
    <x v="1"/>
    <x v="14"/>
    <s v="Retail Partners"/>
    <s v="Returning"/>
    <s v="Fitness"/>
    <s v="Training Mat"/>
    <n v="1"/>
    <n v="50.11"/>
    <n v="0.05"/>
    <n v="21.38"/>
    <n v="47.604499999999994"/>
    <n v="21.38"/>
    <n v="26.224499999999995"/>
    <n v="0.55088279469377888"/>
  </r>
  <r>
    <n v="3260"/>
    <d v="2026-06-20T00:00:00"/>
    <n v="2026"/>
    <s v="Jun"/>
    <s v="Q2"/>
    <x v="2"/>
    <x v="2"/>
    <s v="Retail Partners"/>
    <s v="Returning"/>
    <s v="Hiking"/>
    <s v="Trail Boots"/>
    <n v="1"/>
    <n v="142.55000000000001"/>
    <n v="0.1"/>
    <n v="79.709999999999994"/>
    <n v="128.29500000000002"/>
    <n v="79.709999999999994"/>
    <n v="48.585000000000022"/>
    <n v="0.37869753302934656"/>
  </r>
  <r>
    <n v="3404"/>
    <d v="2026-06-20T00:00:00"/>
    <n v="2026"/>
    <s v="Jun"/>
    <s v="Q2"/>
    <x v="3"/>
    <x v="8"/>
    <s v="Online Store"/>
    <s v="New"/>
    <s v="Camping"/>
    <s v="Trail Tent 2P"/>
    <n v="3"/>
    <n v="191.11"/>
    <n v="0.05"/>
    <n v="102.82"/>
    <n v="544.6635"/>
    <n v="308.45999999999998"/>
    <n v="236.20350000000002"/>
    <n v="0.43366867800026992"/>
  </r>
  <r>
    <n v="4267"/>
    <d v="2026-06-20T00:00:00"/>
    <n v="2026"/>
    <s v="Jun"/>
    <s v="Q2"/>
    <x v="3"/>
    <x v="13"/>
    <s v="Corporate"/>
    <s v="Business"/>
    <s v="Cycling"/>
    <s v="Compact Repair Kit"/>
    <n v="6"/>
    <n v="40.229999999999997"/>
    <n v="0.15"/>
    <n v="17.079999999999998"/>
    <n v="205.173"/>
    <n v="102.47999999999999"/>
    <n v="102.69300000000001"/>
    <n v="0.50051907414718322"/>
  </r>
  <r>
    <n v="5082"/>
    <d v="2026-06-20T00:00:00"/>
    <n v="2026"/>
    <s v="Jun"/>
    <s v="Q2"/>
    <x v="1"/>
    <x v="11"/>
    <s v="Online Store"/>
    <s v="Business"/>
    <s v="Cycling"/>
    <s v="Commuter Helmet"/>
    <n v="2"/>
    <n v="81.489999999999995"/>
    <n v="0"/>
    <n v="42.15"/>
    <n v="162.97999999999999"/>
    <n v="84.3"/>
    <n v="78.679999999999993"/>
    <n v="0.48275862068965514"/>
  </r>
  <r>
    <n v="5108"/>
    <d v="2026-06-20T00:00:00"/>
    <n v="2026"/>
    <s v="Jun"/>
    <s v="Q2"/>
    <x v="1"/>
    <x v="6"/>
    <s v="Corporate"/>
    <s v="Business"/>
    <s v="Travel"/>
    <s v="Travel Backpack 35L"/>
    <n v="8"/>
    <n v="162.71"/>
    <n v="0.2"/>
    <n v="85.27"/>
    <n v="1041.3440000000001"/>
    <n v="682.16"/>
    <n v="359.18400000000008"/>
    <n v="0.34492348349824847"/>
  </r>
  <r>
    <n v="1105"/>
    <d v="2026-06-21T00:00:00"/>
    <n v="2026"/>
    <s v="Jun"/>
    <s v="Q2"/>
    <x v="2"/>
    <x v="5"/>
    <s v="Marketplace"/>
    <s v="Returning"/>
    <s v="Travel"/>
    <s v="Insulated Bottle"/>
    <n v="1"/>
    <n v="36.479999999999997"/>
    <n v="0.1"/>
    <n v="13.9"/>
    <n v="32.832000000000001"/>
    <n v="13.9"/>
    <n v="18.932000000000002"/>
    <n v="0.57663255360623789"/>
  </r>
  <r>
    <n v="2757"/>
    <d v="2026-06-21T00:00:00"/>
    <n v="2026"/>
    <s v="Jun"/>
    <s v="Q2"/>
    <x v="1"/>
    <x v="6"/>
    <s v="Corporate"/>
    <s v="Business"/>
    <s v="Travel"/>
    <s v="Carry-On Duffel"/>
    <n v="6"/>
    <n v="136.65"/>
    <n v="0.15"/>
    <n v="68.56"/>
    <n v="696.91500000000008"/>
    <n v="411.36"/>
    <n v="285.55500000000006"/>
    <n v="0.4097415036266977"/>
  </r>
  <r>
    <n v="3325"/>
    <d v="2026-06-21T00:00:00"/>
    <n v="2026"/>
    <s v="Jun"/>
    <s v="Q2"/>
    <x v="2"/>
    <x v="2"/>
    <s v="Online Store"/>
    <s v="New"/>
    <s v="Cycling"/>
    <s v="Trail Bike Light"/>
    <n v="4"/>
    <n v="50.57"/>
    <n v="0"/>
    <n v="21.85"/>
    <n v="202.28"/>
    <n v="87.4"/>
    <n v="114.88"/>
    <n v="0.56792564761716435"/>
  </r>
  <r>
    <n v="4070"/>
    <d v="2026-06-21T00:00:00"/>
    <n v="2026"/>
    <s v="Jun"/>
    <s v="Q2"/>
    <x v="3"/>
    <x v="8"/>
    <s v="Online Store"/>
    <s v="New"/>
    <s v="Cycling"/>
    <s v="Cycling Pack 12L"/>
    <n v="3"/>
    <n v="103.72"/>
    <n v="0"/>
    <n v="50.34"/>
    <n v="311.15999999999997"/>
    <n v="151.02000000000001"/>
    <n v="160.13999999999996"/>
    <n v="0.51465483995372152"/>
  </r>
  <r>
    <n v="4339"/>
    <d v="2026-06-21T00:00:00"/>
    <n v="2026"/>
    <s v="Jun"/>
    <s v="Q2"/>
    <x v="2"/>
    <x v="16"/>
    <s v="Marketplace"/>
    <s v="Returning"/>
    <s v="Travel"/>
    <s v="Carry-On Duffel"/>
    <n v="1"/>
    <n v="132.49"/>
    <n v="0"/>
    <n v="67.09"/>
    <n v="132.49"/>
    <n v="67.09"/>
    <n v="65.400000000000006"/>
    <n v="0.49362216016303118"/>
  </r>
  <r>
    <n v="731"/>
    <d v="2026-06-22T00:00:00"/>
    <n v="2026"/>
    <s v="Jun"/>
    <s v="Q2"/>
    <x v="2"/>
    <x v="3"/>
    <s v="Online Store"/>
    <s v="New"/>
    <s v="Camping"/>
    <s v="Portable Camp Stove"/>
    <n v="2"/>
    <n v="80.650000000000006"/>
    <n v="0"/>
    <n v="39.18"/>
    <n v="161.30000000000001"/>
    <n v="78.36"/>
    <n v="82.940000000000012"/>
    <n v="0.51419714817110973"/>
  </r>
  <r>
    <n v="1362"/>
    <d v="2026-06-22T00:00:00"/>
    <n v="2026"/>
    <s v="Jun"/>
    <s v="Q2"/>
    <x v="1"/>
    <x v="1"/>
    <s v="Retail Partners"/>
    <s v="New"/>
    <s v="Fitness"/>
    <s v="Recovery Roller"/>
    <n v="1"/>
    <n v="35.409999999999997"/>
    <n v="0.05"/>
    <n v="13.9"/>
    <n v="33.639499999999998"/>
    <n v="13.9"/>
    <n v="19.7395"/>
    <n v="0.58679528530447833"/>
  </r>
  <r>
    <n v="1512"/>
    <d v="2026-06-22T00:00:00"/>
    <n v="2026"/>
    <s v="Jun"/>
    <s v="Q2"/>
    <x v="0"/>
    <x v="0"/>
    <s v="Marketplace"/>
    <s v="Returning"/>
    <s v="Fitness"/>
    <s v="Resistance Band Set"/>
    <n v="3"/>
    <n v="41.01"/>
    <n v="0"/>
    <n v="14.33"/>
    <n v="123.03"/>
    <n v="42.99"/>
    <n v="80.039999999999992"/>
    <n v="0.65057303096805652"/>
  </r>
  <r>
    <n v="1647"/>
    <d v="2026-06-22T00:00:00"/>
    <n v="2026"/>
    <s v="Jun"/>
    <s v="Q2"/>
    <x v="3"/>
    <x v="8"/>
    <s v="Online Store"/>
    <s v="Business"/>
    <s v="Travel"/>
    <s v="Insulated Bottle"/>
    <n v="1"/>
    <n v="36.01"/>
    <n v="0"/>
    <n v="13.23"/>
    <n v="36.01"/>
    <n v="13.23"/>
    <n v="22.779999999999998"/>
    <n v="0.63260205498472644"/>
  </r>
  <r>
    <n v="2358"/>
    <d v="2026-06-22T00:00:00"/>
    <n v="2026"/>
    <s v="Jun"/>
    <s v="Q2"/>
    <x v="0"/>
    <x v="0"/>
    <s v="Marketplace"/>
    <s v="Returning"/>
    <s v="Fitness"/>
    <s v="Training Mat"/>
    <n v="2"/>
    <n v="50.21"/>
    <n v="0.05"/>
    <n v="21.74"/>
    <n v="95.399000000000001"/>
    <n v="43.48"/>
    <n v="51.919000000000004"/>
    <n v="0.54423002337550708"/>
  </r>
  <r>
    <n v="2366"/>
    <d v="2026-06-22T00:00:00"/>
    <n v="2026"/>
    <s v="Jun"/>
    <s v="Q2"/>
    <x v="2"/>
    <x v="10"/>
    <s v="Marketplace"/>
    <s v="Returning"/>
    <s v="Cycling"/>
    <s v="Cycling Pack 12L"/>
    <n v="3"/>
    <n v="100.3"/>
    <n v="0"/>
    <n v="49.26"/>
    <n v="300.89999999999998"/>
    <n v="147.78"/>
    <n v="153.11999999999998"/>
    <n v="0.5088733798604187"/>
  </r>
  <r>
    <n v="3481"/>
    <d v="2026-06-22T00:00:00"/>
    <n v="2026"/>
    <s v="Jun"/>
    <s v="Q2"/>
    <x v="3"/>
    <x v="8"/>
    <s v="Retail Partners"/>
    <s v="New"/>
    <s v="Travel"/>
    <s v="Packing Cube Set"/>
    <n v="1"/>
    <n v="47.7"/>
    <n v="0.1"/>
    <n v="18.760000000000002"/>
    <n v="42.930000000000007"/>
    <n v="18.760000000000002"/>
    <n v="24.170000000000005"/>
    <n v="0.56300955043093415"/>
  </r>
  <r>
    <n v="3595"/>
    <d v="2026-06-22T00:00:00"/>
    <n v="2026"/>
    <s v="Jun"/>
    <s v="Q2"/>
    <x v="1"/>
    <x v="14"/>
    <s v="Online Store"/>
    <s v="New"/>
    <s v="Cycling"/>
    <s v="Compact Repair Kit"/>
    <n v="2"/>
    <n v="40.94"/>
    <n v="0.1"/>
    <n v="16.88"/>
    <n v="73.691999999999993"/>
    <n v="33.76"/>
    <n v="39.931999999999995"/>
    <n v="0.54187700157411933"/>
  </r>
  <r>
    <n v="3766"/>
    <d v="2026-06-22T00:00:00"/>
    <n v="2026"/>
    <s v="Jun"/>
    <s v="Q2"/>
    <x v="3"/>
    <x v="8"/>
    <s v="Retail Partners"/>
    <s v="Returning"/>
    <s v="Hiking"/>
    <s v="Hiking Daypack 20L"/>
    <n v="1"/>
    <n v="93.78"/>
    <n v="0"/>
    <n v="46.62"/>
    <n v="93.78"/>
    <n v="46.62"/>
    <n v="47.160000000000004"/>
    <n v="0.50287907869481774"/>
  </r>
  <r>
    <n v="3933"/>
    <d v="2026-06-22T00:00:00"/>
    <n v="2026"/>
    <s v="Jun"/>
    <s v="Q2"/>
    <x v="3"/>
    <x v="4"/>
    <s v="Retail Partners"/>
    <s v="New"/>
    <s v="Fitness"/>
    <s v="Training Mat"/>
    <n v="2"/>
    <n v="51.42"/>
    <n v="0"/>
    <n v="22.19"/>
    <n v="102.84"/>
    <n v="44.38"/>
    <n v="58.46"/>
    <n v="0.56845585375340335"/>
  </r>
  <r>
    <n v="3951"/>
    <d v="2026-06-22T00:00:00"/>
    <n v="2026"/>
    <s v="Jun"/>
    <s v="Q2"/>
    <x v="2"/>
    <x v="2"/>
    <s v="Retail Partners"/>
    <s v="New"/>
    <s v="Travel"/>
    <s v="Travel Backpack 35L"/>
    <n v="1"/>
    <n v="164.99"/>
    <n v="0.1"/>
    <n v="86.6"/>
    <n v="148.49100000000001"/>
    <n v="86.6"/>
    <n v="61.89100000000002"/>
    <n v="0.41679967136055396"/>
  </r>
  <r>
    <n v="4078"/>
    <d v="2026-06-22T00:00:00"/>
    <n v="2026"/>
    <s v="Jun"/>
    <s v="Q2"/>
    <x v="2"/>
    <x v="5"/>
    <s v="Marketplace"/>
    <s v="Returning"/>
    <s v="Hiking"/>
    <s v="Trail Boots"/>
    <n v="1"/>
    <n v="145.65"/>
    <n v="0"/>
    <n v="79.87"/>
    <n v="145.65"/>
    <n v="79.87"/>
    <n v="65.78"/>
    <n v="0.45163062135255749"/>
  </r>
  <r>
    <n v="4182"/>
    <d v="2026-06-22T00:00:00"/>
    <n v="2026"/>
    <s v="Jun"/>
    <s v="Q2"/>
    <x v="1"/>
    <x v="11"/>
    <s v="Online Store"/>
    <s v="New"/>
    <s v="Fitness"/>
    <s v="Weighted Vest"/>
    <n v="4"/>
    <n v="120.94"/>
    <n v="0.05"/>
    <n v="70.84"/>
    <n v="459.57199999999995"/>
    <n v="283.36"/>
    <n v="176.21199999999993"/>
    <n v="0.38342631840059871"/>
  </r>
  <r>
    <n v="323"/>
    <d v="2026-06-23T00:00:00"/>
    <n v="2026"/>
    <s v="Jun"/>
    <s v="Q2"/>
    <x v="3"/>
    <x v="13"/>
    <s v="Online Store"/>
    <s v="Returning"/>
    <s v="Travel"/>
    <s v="Insulated Bottle"/>
    <n v="1"/>
    <n v="36.94"/>
    <n v="0"/>
    <n v="13.25"/>
    <n v="36.94"/>
    <n v="13.25"/>
    <n v="23.689999999999998"/>
    <n v="0.64131023280996213"/>
  </r>
  <r>
    <n v="544"/>
    <d v="2026-06-23T00:00:00"/>
    <n v="2026"/>
    <s v="Jun"/>
    <s v="Q2"/>
    <x v="0"/>
    <x v="15"/>
    <s v="Online Store"/>
    <s v="Business"/>
    <s v="Hiking"/>
    <s v="Hiking Daypack 20L"/>
    <n v="1"/>
    <n v="90.3"/>
    <n v="0.05"/>
    <n v="45.07"/>
    <n v="85.784999999999997"/>
    <n v="45.07"/>
    <n v="40.714999999999996"/>
    <n v="0.47461677449437545"/>
  </r>
  <r>
    <n v="1570"/>
    <d v="2026-06-23T00:00:00"/>
    <n v="2026"/>
    <s v="Jun"/>
    <s v="Q2"/>
    <x v="3"/>
    <x v="13"/>
    <s v="Marketplace"/>
    <s v="Returning"/>
    <s v="Camping"/>
    <s v="Alpine Tent 4P"/>
    <n v="1"/>
    <n v="335.05"/>
    <n v="0"/>
    <n v="191.67"/>
    <n v="335.05"/>
    <n v="191.67"/>
    <n v="143.38000000000002"/>
    <n v="0.42793612893597976"/>
  </r>
  <r>
    <n v="1932"/>
    <d v="2026-06-23T00:00:00"/>
    <n v="2026"/>
    <s v="Jun"/>
    <s v="Q2"/>
    <x v="3"/>
    <x v="8"/>
    <s v="Online Store"/>
    <s v="New"/>
    <s v="Travel"/>
    <s v="Insulated Bottle"/>
    <n v="1"/>
    <n v="35.9"/>
    <n v="0.05"/>
    <n v="13.81"/>
    <n v="34.104999999999997"/>
    <n v="13.81"/>
    <n v="20.294999999999995"/>
    <n v="0.59507403606509301"/>
  </r>
  <r>
    <n v="4352"/>
    <d v="2026-06-23T00:00:00"/>
    <n v="2026"/>
    <s v="Jun"/>
    <s v="Q2"/>
    <x v="3"/>
    <x v="13"/>
    <s v="Online Store"/>
    <s v="Returning"/>
    <s v="Cycling"/>
    <s v="Trail Bike Light"/>
    <n v="6"/>
    <n v="51.34"/>
    <n v="0.1"/>
    <n v="22.47"/>
    <n v="277.23600000000005"/>
    <n v="134.82"/>
    <n v="142.41600000000005"/>
    <n v="0.51369951954291659"/>
  </r>
  <r>
    <n v="4561"/>
    <d v="2026-06-23T00:00:00"/>
    <n v="2026"/>
    <s v="Jun"/>
    <s v="Q2"/>
    <x v="0"/>
    <x v="0"/>
    <s v="Retail Partners"/>
    <s v="Returning"/>
    <s v="Hiking"/>
    <s v="Summit Backpack 45L"/>
    <n v="1"/>
    <n v="157.91"/>
    <n v="0"/>
    <n v="77.12"/>
    <n v="157.91"/>
    <n v="77.12"/>
    <n v="80.789999999999992"/>
    <n v="0.51162054334747642"/>
  </r>
  <r>
    <n v="4741"/>
    <d v="2026-06-23T00:00:00"/>
    <n v="2026"/>
    <s v="Jun"/>
    <s v="Q2"/>
    <x v="3"/>
    <x v="13"/>
    <s v="Online Store"/>
    <s v="New"/>
    <s v="Cycling"/>
    <s v="Compact Repair Kit"/>
    <n v="3"/>
    <n v="41.09"/>
    <n v="0.05"/>
    <n v="16.809999999999999"/>
    <n v="117.10650000000001"/>
    <n v="50.429999999999993"/>
    <n v="66.676500000000019"/>
    <n v="0.569366346018368"/>
  </r>
  <r>
    <n v="4882"/>
    <d v="2026-06-23T00:00:00"/>
    <n v="2026"/>
    <s v="Jun"/>
    <s v="Q2"/>
    <x v="1"/>
    <x v="12"/>
    <s v="Online Store"/>
    <s v="Returning"/>
    <s v="Camping"/>
    <s v="Compact Sleeping Bag"/>
    <n v="2"/>
    <n v="120.18"/>
    <n v="0.05"/>
    <n v="59.4"/>
    <n v="228.34200000000001"/>
    <n v="118.8"/>
    <n v="109.54200000000002"/>
    <n v="0.47972777675591882"/>
  </r>
  <r>
    <n v="4885"/>
    <d v="2026-06-23T00:00:00"/>
    <n v="2026"/>
    <s v="Jun"/>
    <s v="Q2"/>
    <x v="3"/>
    <x v="13"/>
    <s v="Marketplace"/>
    <s v="New"/>
    <s v="Camping"/>
    <s v="Trail Tent 2P"/>
    <n v="1"/>
    <n v="198.1"/>
    <n v="0.1"/>
    <n v="103.46"/>
    <n v="178.29"/>
    <n v="103.46"/>
    <n v="74.83"/>
    <n v="0.41970946211228899"/>
  </r>
  <r>
    <n v="4982"/>
    <d v="2026-06-23T00:00:00"/>
    <n v="2026"/>
    <s v="Jun"/>
    <s v="Q2"/>
    <x v="2"/>
    <x v="10"/>
    <s v="Online Store"/>
    <s v="Returning"/>
    <s v="Travel"/>
    <s v="Insulated Bottle"/>
    <n v="1"/>
    <n v="36.700000000000003"/>
    <n v="0.15"/>
    <n v="13.59"/>
    <n v="31.195"/>
    <n v="13.59"/>
    <n v="17.605"/>
    <n v="0.56435326174066358"/>
  </r>
  <r>
    <n v="40"/>
    <d v="2026-06-24T00:00:00"/>
    <n v="2026"/>
    <s v="Jun"/>
    <s v="Q2"/>
    <x v="3"/>
    <x v="7"/>
    <s v="Retail Partners"/>
    <s v="New"/>
    <s v="Travel"/>
    <s v="Travel Backpack 35L"/>
    <n v="1"/>
    <n v="167.23"/>
    <n v="0.05"/>
    <n v="85.14"/>
    <n v="158.86849999999998"/>
    <n v="85.14"/>
    <n v="73.728499999999983"/>
    <n v="0.46408507665144438"/>
  </r>
  <r>
    <n v="110"/>
    <d v="2026-06-24T00:00:00"/>
    <n v="2026"/>
    <s v="Jun"/>
    <s v="Q2"/>
    <x v="1"/>
    <x v="12"/>
    <s v="Retail Partners"/>
    <s v="Business"/>
    <s v="Hiking"/>
    <s v="Trekking Poles"/>
    <n v="2"/>
    <n v="72.97"/>
    <n v="0"/>
    <n v="31.57"/>
    <n v="145.94"/>
    <n v="63.14"/>
    <n v="82.8"/>
    <n v="0.56735644785528294"/>
  </r>
  <r>
    <n v="1169"/>
    <d v="2026-06-24T00:00:00"/>
    <n v="2026"/>
    <s v="Jun"/>
    <s v="Q2"/>
    <x v="1"/>
    <x v="11"/>
    <s v="Retail Partners"/>
    <s v="New"/>
    <s v="Cycling"/>
    <s v="Commuter Helmet"/>
    <n v="3"/>
    <n v="82.91"/>
    <n v="0"/>
    <n v="42.29"/>
    <n v="248.73"/>
    <n v="126.87"/>
    <n v="121.85999999999999"/>
    <n v="0.4899288384995778"/>
  </r>
  <r>
    <n v="2211"/>
    <d v="2026-06-24T00:00:00"/>
    <n v="2026"/>
    <s v="Jun"/>
    <s v="Q2"/>
    <x v="2"/>
    <x v="10"/>
    <s v="Marketplace"/>
    <s v="New"/>
    <s v="Fitness"/>
    <s v="Resistance Band Set"/>
    <n v="2"/>
    <n v="41.25"/>
    <n v="0"/>
    <n v="14.72"/>
    <n v="82.5"/>
    <n v="29.44"/>
    <n v="53.06"/>
    <n v="0.64315151515151514"/>
  </r>
  <r>
    <n v="3494"/>
    <d v="2026-06-24T00:00:00"/>
    <n v="2026"/>
    <s v="Jun"/>
    <s v="Q2"/>
    <x v="3"/>
    <x v="8"/>
    <s v="Corporate"/>
    <s v="Business"/>
    <s v="Camping"/>
    <s v="Trail Tent 2P"/>
    <n v="6"/>
    <n v="194.79"/>
    <n v="0.15"/>
    <n v="106.78"/>
    <n v="993.42899999999997"/>
    <n v="640.68000000000006"/>
    <n v="352.74899999999991"/>
    <n v="0.3550822454347517"/>
  </r>
  <r>
    <n v="3586"/>
    <d v="2026-06-24T00:00:00"/>
    <n v="2026"/>
    <s v="Jun"/>
    <s v="Q2"/>
    <x v="0"/>
    <x v="15"/>
    <s v="Corporate"/>
    <s v="Business"/>
    <s v="Camping"/>
    <s v="Trail Tent 2P"/>
    <n v="6"/>
    <n v="193.13"/>
    <n v="0.15"/>
    <n v="106.49"/>
    <n v="984.96299999999997"/>
    <n v="638.93999999999994"/>
    <n v="346.02300000000002"/>
    <n v="0.35130558203709178"/>
  </r>
  <r>
    <n v="3660"/>
    <d v="2026-06-24T00:00:00"/>
    <n v="2026"/>
    <s v="Jun"/>
    <s v="Q2"/>
    <x v="2"/>
    <x v="3"/>
    <s v="Online Store"/>
    <s v="New"/>
    <s v="Cycling"/>
    <s v="Commuter Helmet"/>
    <n v="1"/>
    <n v="82.7"/>
    <n v="0.05"/>
    <n v="42.16"/>
    <n v="78.564999999999998"/>
    <n v="42.16"/>
    <n v="36.405000000000001"/>
    <n v="0.46337427607713361"/>
  </r>
  <r>
    <n v="4307"/>
    <d v="2026-06-24T00:00:00"/>
    <n v="2026"/>
    <s v="Jun"/>
    <s v="Q2"/>
    <x v="3"/>
    <x v="8"/>
    <s v="Online Store"/>
    <s v="Business"/>
    <s v="Cycling"/>
    <s v="Compact Repair Kit"/>
    <n v="1"/>
    <n v="40.33"/>
    <n v="0"/>
    <n v="16.48"/>
    <n v="40.33"/>
    <n v="16.48"/>
    <n v="23.849999999999998"/>
    <n v="0.59137118770146291"/>
  </r>
  <r>
    <n v="5133"/>
    <d v="2026-06-24T00:00:00"/>
    <n v="2026"/>
    <s v="Jun"/>
    <s v="Q2"/>
    <x v="0"/>
    <x v="0"/>
    <s v="Online Store"/>
    <s v="Business"/>
    <s v="Camping"/>
    <s v="Portable Camp Stove"/>
    <n v="1"/>
    <n v="81.99"/>
    <n v="0.15"/>
    <n v="40.29"/>
    <n v="69.691499999999991"/>
    <n v="40.29"/>
    <n v="29.401499999999992"/>
    <n v="0.4218807171606293"/>
  </r>
  <r>
    <n v="472"/>
    <d v="2026-06-25T00:00:00"/>
    <n v="2026"/>
    <s v="Jun"/>
    <s v="Q2"/>
    <x v="1"/>
    <x v="6"/>
    <s v="Retail Partners"/>
    <s v="Business"/>
    <s v="Travel"/>
    <s v="Packing Cube Set"/>
    <n v="3"/>
    <n v="46.29"/>
    <n v="0"/>
    <n v="18.309999999999999"/>
    <n v="138.87"/>
    <n v="54.929999999999993"/>
    <n v="83.940000000000012"/>
    <n v="0.60445020522791104"/>
  </r>
  <r>
    <n v="689"/>
    <d v="2026-06-25T00:00:00"/>
    <n v="2026"/>
    <s v="Jun"/>
    <s v="Q2"/>
    <x v="3"/>
    <x v="7"/>
    <s v="Online Store"/>
    <s v="New"/>
    <s v="Cycling"/>
    <s v="Compact Repair Kit"/>
    <n v="1"/>
    <n v="39.729999999999997"/>
    <n v="0"/>
    <n v="16.55"/>
    <n v="39.729999999999997"/>
    <n v="16.55"/>
    <n v="23.179999999999996"/>
    <n v="0.58343820790334755"/>
  </r>
  <r>
    <n v="864"/>
    <d v="2026-06-25T00:00:00"/>
    <n v="2026"/>
    <s v="Jun"/>
    <s v="Q2"/>
    <x v="3"/>
    <x v="8"/>
    <s v="Online Store"/>
    <s v="New"/>
    <s v="Travel"/>
    <s v="Carry-On Duffel"/>
    <n v="4"/>
    <n v="131.02000000000001"/>
    <n v="0.05"/>
    <n v="67.42"/>
    <n v="497.87600000000003"/>
    <n v="269.68"/>
    <n v="228.19600000000003"/>
    <n v="0.45833902417469413"/>
  </r>
  <r>
    <n v="1163"/>
    <d v="2026-06-25T00:00:00"/>
    <n v="2026"/>
    <s v="Jun"/>
    <s v="Q2"/>
    <x v="1"/>
    <x v="12"/>
    <s v="Online Store"/>
    <s v="New"/>
    <s v="Travel"/>
    <s v="Packing Cube Set"/>
    <n v="2"/>
    <n v="46.69"/>
    <n v="0.05"/>
    <n v="18.23"/>
    <n v="88.710999999999999"/>
    <n v="36.46"/>
    <n v="52.250999999999998"/>
    <n v="0.58900249123558523"/>
  </r>
  <r>
    <n v="1323"/>
    <d v="2026-06-25T00:00:00"/>
    <n v="2026"/>
    <s v="Jun"/>
    <s v="Q2"/>
    <x v="1"/>
    <x v="12"/>
    <s v="Online Store"/>
    <s v="Returning"/>
    <s v="Fitness"/>
    <s v="Resistance Band Set"/>
    <n v="2"/>
    <n v="39.57"/>
    <n v="0.1"/>
    <n v="14.64"/>
    <n v="71.225999999999999"/>
    <n v="29.28"/>
    <n v="41.945999999999998"/>
    <n v="0.58891416055934631"/>
  </r>
  <r>
    <n v="2098"/>
    <d v="2026-06-25T00:00:00"/>
    <n v="2026"/>
    <s v="Jun"/>
    <s v="Q2"/>
    <x v="2"/>
    <x v="2"/>
    <s v="Online Store"/>
    <s v="Returning"/>
    <s v="Hiking"/>
    <s v="Trail Boots"/>
    <n v="1"/>
    <n v="146.46"/>
    <n v="0.15"/>
    <n v="80.760000000000005"/>
    <n v="124.491"/>
    <n v="80.760000000000005"/>
    <n v="43.730999999999995"/>
    <n v="0.35127840566787955"/>
  </r>
  <r>
    <n v="2190"/>
    <d v="2026-06-25T00:00:00"/>
    <n v="2026"/>
    <s v="Jun"/>
    <s v="Q2"/>
    <x v="1"/>
    <x v="6"/>
    <s v="Retail Partners"/>
    <s v="Business"/>
    <s v="Cycling"/>
    <s v="Trail Bike Light"/>
    <n v="5"/>
    <n v="50.78"/>
    <n v="0"/>
    <n v="22.68"/>
    <n v="253.9"/>
    <n v="113.4"/>
    <n v="140.5"/>
    <n v="0.55336746750689247"/>
  </r>
  <r>
    <n v="2664"/>
    <d v="2026-06-25T00:00:00"/>
    <n v="2026"/>
    <s v="Jun"/>
    <s v="Q2"/>
    <x v="2"/>
    <x v="10"/>
    <s v="Marketplace"/>
    <s v="Returning"/>
    <s v="Travel"/>
    <s v="Packing Cube Set"/>
    <n v="3"/>
    <n v="47.61"/>
    <n v="0"/>
    <n v="18.21"/>
    <n v="142.82999999999998"/>
    <n v="54.63"/>
    <n v="88.199999999999989"/>
    <n v="0.61751732829237549"/>
  </r>
  <r>
    <n v="2992"/>
    <d v="2026-06-25T00:00:00"/>
    <n v="2026"/>
    <s v="Jun"/>
    <s v="Q2"/>
    <x v="2"/>
    <x v="16"/>
    <s v="Online Store"/>
    <s v="New"/>
    <s v="Cycling"/>
    <s v="Trail Bike Light"/>
    <n v="1"/>
    <n v="50.75"/>
    <n v="0.1"/>
    <n v="22.94"/>
    <n v="45.675000000000004"/>
    <n v="22.94"/>
    <n v="22.735000000000003"/>
    <n v="0.49775588396278053"/>
  </r>
  <r>
    <n v="3120"/>
    <d v="2026-06-25T00:00:00"/>
    <n v="2026"/>
    <s v="Jun"/>
    <s v="Q2"/>
    <x v="2"/>
    <x v="5"/>
    <s v="Marketplace"/>
    <s v="Returning"/>
    <s v="Fitness"/>
    <s v="Training Mat"/>
    <n v="1"/>
    <n v="50.33"/>
    <n v="0"/>
    <n v="21.66"/>
    <n v="50.33"/>
    <n v="21.66"/>
    <n v="28.669999999999998"/>
    <n v="0.56964037353467112"/>
  </r>
  <r>
    <n v="189"/>
    <d v="2026-06-26T00:00:00"/>
    <n v="2026"/>
    <s v="Jun"/>
    <s v="Q2"/>
    <x v="2"/>
    <x v="10"/>
    <s v="Online Store"/>
    <s v="Business"/>
    <s v="Travel"/>
    <s v="Packing Cube Set"/>
    <n v="1"/>
    <n v="47.5"/>
    <n v="0.1"/>
    <n v="18.8"/>
    <n v="42.75"/>
    <n v="18.8"/>
    <n v="23.95"/>
    <n v="0.56023391812865497"/>
  </r>
  <r>
    <n v="927"/>
    <d v="2026-06-26T00:00:00"/>
    <n v="2026"/>
    <s v="Jun"/>
    <s v="Q2"/>
    <x v="2"/>
    <x v="10"/>
    <s v="Marketplace"/>
    <s v="Returning"/>
    <s v="Travel"/>
    <s v="Carry-On Duffel"/>
    <n v="2"/>
    <n v="130.33000000000001"/>
    <n v="0.1"/>
    <n v="67.319999999999993"/>
    <n v="234.59400000000002"/>
    <n v="134.63999999999999"/>
    <n v="99.954000000000036"/>
    <n v="0.42607227806337772"/>
  </r>
  <r>
    <n v="1388"/>
    <d v="2026-06-26T00:00:00"/>
    <n v="2026"/>
    <s v="Jun"/>
    <s v="Q2"/>
    <x v="1"/>
    <x v="14"/>
    <s v="Online Store"/>
    <s v="Returning"/>
    <s v="Hiking"/>
    <s v="Summit Backpack 45L"/>
    <n v="3"/>
    <n v="156.76"/>
    <n v="0.05"/>
    <n v="78.63"/>
    <n v="446.76599999999996"/>
    <n v="235.89"/>
    <n v="210.87599999999998"/>
    <n v="0.47200547937846654"/>
  </r>
  <r>
    <n v="3932"/>
    <d v="2026-06-26T00:00:00"/>
    <n v="2026"/>
    <s v="Jun"/>
    <s v="Q2"/>
    <x v="2"/>
    <x v="10"/>
    <s v="Online Store"/>
    <s v="New"/>
    <s v="Fitness"/>
    <s v="Recovery Roller"/>
    <n v="4"/>
    <n v="35.770000000000003"/>
    <n v="0"/>
    <n v="13.75"/>
    <n v="143.08000000000001"/>
    <n v="55"/>
    <n v="88.080000000000013"/>
    <n v="0.61559966452334358"/>
  </r>
  <r>
    <n v="4008"/>
    <d v="2026-06-26T00:00:00"/>
    <n v="2026"/>
    <s v="Jun"/>
    <s v="Q2"/>
    <x v="1"/>
    <x v="14"/>
    <s v="Online Store"/>
    <s v="Returning"/>
    <s v="Cycling"/>
    <s v="Cycling Pack 12L"/>
    <n v="2"/>
    <n v="102.49"/>
    <n v="0"/>
    <n v="50.07"/>
    <n v="204.98"/>
    <n v="100.14"/>
    <n v="104.83999999999999"/>
    <n v="0.51146453312518292"/>
  </r>
  <r>
    <n v="4701"/>
    <d v="2026-06-26T00:00:00"/>
    <n v="2026"/>
    <s v="Jun"/>
    <s v="Q2"/>
    <x v="0"/>
    <x v="0"/>
    <s v="Corporate"/>
    <s v="Business"/>
    <s v="Cycling"/>
    <s v="Commuter Helmet"/>
    <n v="8"/>
    <n v="82.47"/>
    <n v="0.15"/>
    <n v="42.58"/>
    <n v="560.79599999999994"/>
    <n v="340.64"/>
    <n v="220.15599999999995"/>
    <n v="0.39257769313618496"/>
  </r>
  <r>
    <n v="4805"/>
    <d v="2026-06-26T00:00:00"/>
    <n v="2026"/>
    <s v="Jun"/>
    <s v="Q2"/>
    <x v="2"/>
    <x v="10"/>
    <s v="Online Store"/>
    <s v="Returning"/>
    <s v="Camping"/>
    <s v="Compact Sleeping Bag"/>
    <n v="1"/>
    <n v="121.44"/>
    <n v="0"/>
    <n v="62.34"/>
    <n v="121.44"/>
    <n v="62.34"/>
    <n v="59.099999999999994"/>
    <n v="0.48666007905138337"/>
  </r>
  <r>
    <n v="912"/>
    <d v="2026-06-27T00:00:00"/>
    <n v="2026"/>
    <s v="Jun"/>
    <s v="Q2"/>
    <x v="0"/>
    <x v="0"/>
    <s v="Marketplace"/>
    <s v="New"/>
    <s v="Travel"/>
    <s v="Packing Cube Set"/>
    <n v="4"/>
    <n v="46.44"/>
    <n v="0.05"/>
    <n v="18.2"/>
    <n v="176.47199999999998"/>
    <n v="72.8"/>
    <n v="103.67199999999998"/>
    <n v="0.58746996690693143"/>
  </r>
  <r>
    <n v="1837"/>
    <d v="2026-06-27T00:00:00"/>
    <n v="2026"/>
    <s v="Jun"/>
    <s v="Q2"/>
    <x v="0"/>
    <x v="0"/>
    <s v="Marketplace"/>
    <s v="Business"/>
    <s v="Camping"/>
    <s v="Trail Tent 2P"/>
    <n v="2"/>
    <n v="194.13"/>
    <n v="0.1"/>
    <n v="106.51"/>
    <n v="349.43400000000003"/>
    <n v="213.02"/>
    <n v="136.41400000000002"/>
    <n v="0.39038559499075648"/>
  </r>
  <r>
    <n v="2216"/>
    <d v="2026-06-27T00:00:00"/>
    <n v="2026"/>
    <s v="Jun"/>
    <s v="Q2"/>
    <x v="0"/>
    <x v="9"/>
    <s v="Online Store"/>
    <s v="Business"/>
    <s v="Cycling"/>
    <s v="Commuter Helmet"/>
    <n v="4"/>
    <n v="81.86"/>
    <n v="0.05"/>
    <n v="42.22"/>
    <n v="311.06799999999998"/>
    <n v="168.88"/>
    <n v="142.18799999999999"/>
    <n v="0.45709619761595532"/>
  </r>
  <r>
    <n v="2451"/>
    <d v="2026-06-27T00:00:00"/>
    <n v="2026"/>
    <s v="Jun"/>
    <s v="Q2"/>
    <x v="0"/>
    <x v="9"/>
    <s v="Corporate"/>
    <s v="Business"/>
    <s v="Travel"/>
    <s v="Travel Backpack 35L"/>
    <n v="4"/>
    <n v="162.61000000000001"/>
    <n v="0.05"/>
    <n v="88.64"/>
    <n v="617.91800000000001"/>
    <n v="354.56"/>
    <n v="263.358"/>
    <n v="0.4262021821665658"/>
  </r>
  <r>
    <n v="2874"/>
    <d v="2026-06-27T00:00:00"/>
    <n v="2026"/>
    <s v="Jun"/>
    <s v="Q2"/>
    <x v="1"/>
    <x v="12"/>
    <s v="Retail Partners"/>
    <s v="New"/>
    <s v="Cycling"/>
    <s v="Compact Repair Kit"/>
    <n v="1"/>
    <n v="40.26"/>
    <n v="0"/>
    <n v="16.62"/>
    <n v="40.26"/>
    <n v="16.62"/>
    <n v="23.639999999999997"/>
    <n v="0.58718330849478384"/>
  </r>
  <r>
    <n v="2885"/>
    <d v="2026-06-27T00:00:00"/>
    <n v="2026"/>
    <s v="Jun"/>
    <s v="Q2"/>
    <x v="0"/>
    <x v="0"/>
    <s v="Online Store"/>
    <s v="Business"/>
    <s v="Travel"/>
    <s v="Packing Cube Set"/>
    <n v="1"/>
    <n v="47.23"/>
    <n v="0.1"/>
    <n v="17.829999999999998"/>
    <n v="42.506999999999998"/>
    <n v="17.829999999999998"/>
    <n v="24.677"/>
    <n v="0.58053967581810062"/>
  </r>
  <r>
    <n v="3014"/>
    <d v="2026-06-27T00:00:00"/>
    <n v="2026"/>
    <s v="Jun"/>
    <s v="Q2"/>
    <x v="2"/>
    <x v="10"/>
    <s v="Online Store"/>
    <s v="New"/>
    <s v="Fitness"/>
    <s v="Training Mat"/>
    <n v="1"/>
    <n v="50.13"/>
    <n v="0.15"/>
    <n v="22.22"/>
    <n v="42.610500000000002"/>
    <n v="22.22"/>
    <n v="20.390500000000003"/>
    <n v="0.47853228664296366"/>
  </r>
  <r>
    <n v="3273"/>
    <d v="2026-06-27T00:00:00"/>
    <n v="2026"/>
    <s v="Jun"/>
    <s v="Q2"/>
    <x v="2"/>
    <x v="3"/>
    <s v="Online Store"/>
    <s v="Business"/>
    <s v="Camping"/>
    <s v="Alpine Tent 4P"/>
    <n v="2"/>
    <n v="345.82"/>
    <n v="0.05"/>
    <n v="196.24"/>
    <n v="657.05799999999999"/>
    <n v="392.48"/>
    <n v="264.57799999999997"/>
    <n v="0.40267069269379563"/>
  </r>
  <r>
    <n v="5041"/>
    <d v="2026-06-27T00:00:00"/>
    <n v="2026"/>
    <s v="Jun"/>
    <s v="Q2"/>
    <x v="0"/>
    <x v="15"/>
    <s v="Retail Partners"/>
    <s v="New"/>
    <s v="Camping"/>
    <s v="Compact Sleeping Bag"/>
    <n v="1"/>
    <n v="126.12"/>
    <n v="0"/>
    <n v="62.18"/>
    <n v="126.12"/>
    <n v="62.18"/>
    <n v="63.940000000000005"/>
    <n v="0.50697748176339996"/>
  </r>
  <r>
    <n v="312"/>
    <d v="2026-06-28T00:00:00"/>
    <n v="2026"/>
    <s v="Jun"/>
    <s v="Q2"/>
    <x v="3"/>
    <x v="7"/>
    <s v="Marketplace"/>
    <s v="Returning"/>
    <s v="Fitness"/>
    <s v="Recovery Roller"/>
    <n v="1"/>
    <n v="36"/>
    <n v="0"/>
    <n v="13.95"/>
    <n v="36"/>
    <n v="13.95"/>
    <n v="22.05"/>
    <n v="0.61250000000000004"/>
  </r>
  <r>
    <n v="647"/>
    <d v="2026-06-28T00:00:00"/>
    <n v="2026"/>
    <s v="Jun"/>
    <s v="Q2"/>
    <x v="0"/>
    <x v="0"/>
    <s v="Online Store"/>
    <s v="Returning"/>
    <s v="Travel"/>
    <s v="Travel Backpack 35L"/>
    <n v="1"/>
    <n v="162.25"/>
    <n v="0.05"/>
    <n v="89.28"/>
    <n v="154.13749999999999"/>
    <n v="89.28"/>
    <n v="64.857499999999987"/>
    <n v="0.42077690373854509"/>
  </r>
  <r>
    <n v="708"/>
    <d v="2026-06-28T00:00:00"/>
    <n v="2026"/>
    <s v="Jun"/>
    <s v="Q2"/>
    <x v="1"/>
    <x v="11"/>
    <s v="Online Store"/>
    <s v="Returning"/>
    <s v="Hiking"/>
    <s v="Summit Backpack 45L"/>
    <n v="1"/>
    <n v="150.44"/>
    <n v="0"/>
    <n v="80.5"/>
    <n v="150.44"/>
    <n v="80.5"/>
    <n v="69.94"/>
    <n v="0.46490295134272797"/>
  </r>
  <r>
    <n v="886"/>
    <d v="2026-06-28T00:00:00"/>
    <n v="2026"/>
    <s v="Jun"/>
    <s v="Q2"/>
    <x v="0"/>
    <x v="0"/>
    <s v="Retail Partners"/>
    <s v="Business"/>
    <s v="Camping"/>
    <s v="Compact Sleeping Bag"/>
    <n v="2"/>
    <n v="126.17"/>
    <n v="0.05"/>
    <n v="61.13"/>
    <n v="239.72299999999998"/>
    <n v="122.26"/>
    <n v="117.46299999999998"/>
    <n v="0.48999470221881081"/>
  </r>
  <r>
    <n v="944"/>
    <d v="2026-06-28T00:00:00"/>
    <n v="2026"/>
    <s v="Jun"/>
    <s v="Q2"/>
    <x v="3"/>
    <x v="7"/>
    <s v="Marketplace"/>
    <s v="Returning"/>
    <s v="Camping"/>
    <s v="Portable Camp Stove"/>
    <n v="2"/>
    <n v="83.72"/>
    <n v="0"/>
    <n v="38.96"/>
    <n v="167.44"/>
    <n v="77.92"/>
    <n v="89.52"/>
    <n v="0.53463927376970855"/>
  </r>
  <r>
    <n v="1050"/>
    <d v="2026-06-28T00:00:00"/>
    <n v="2026"/>
    <s v="Jun"/>
    <s v="Q2"/>
    <x v="3"/>
    <x v="8"/>
    <s v="Marketplace"/>
    <s v="New"/>
    <s v="Hiking"/>
    <s v="Trekking Poles"/>
    <n v="1"/>
    <n v="70.58"/>
    <n v="0"/>
    <n v="32.78"/>
    <n v="70.58"/>
    <n v="32.78"/>
    <n v="37.799999999999997"/>
    <n v="0.53556248228960046"/>
  </r>
  <r>
    <n v="1677"/>
    <d v="2026-06-28T00:00:00"/>
    <n v="2026"/>
    <s v="Jun"/>
    <s v="Q2"/>
    <x v="3"/>
    <x v="13"/>
    <s v="Corporate"/>
    <s v="Business"/>
    <s v="Camping"/>
    <s v="Portable Camp Stove"/>
    <n v="5"/>
    <n v="81.96"/>
    <n v="0.05"/>
    <n v="39.130000000000003"/>
    <n v="389.30999999999995"/>
    <n v="195.65"/>
    <n v="193.65999999999994"/>
    <n v="0.497444196141892"/>
  </r>
  <r>
    <n v="2109"/>
    <d v="2026-06-28T00:00:00"/>
    <n v="2026"/>
    <s v="Jun"/>
    <s v="Q2"/>
    <x v="1"/>
    <x v="14"/>
    <s v="Online Store"/>
    <s v="New"/>
    <s v="Cycling"/>
    <s v="Compact Repair Kit"/>
    <n v="1"/>
    <n v="40.67"/>
    <n v="0"/>
    <n v="16.5"/>
    <n v="40.67"/>
    <n v="16.5"/>
    <n v="24.17"/>
    <n v="0.59429554954511932"/>
  </r>
  <r>
    <n v="3688"/>
    <d v="2026-06-28T00:00:00"/>
    <n v="2026"/>
    <s v="Jun"/>
    <s v="Q2"/>
    <x v="2"/>
    <x v="16"/>
    <s v="Retail Partners"/>
    <s v="New"/>
    <s v="Fitness"/>
    <s v="Resistance Band Set"/>
    <n v="1"/>
    <n v="40.94"/>
    <n v="0"/>
    <n v="14.47"/>
    <n v="40.94"/>
    <n v="14.47"/>
    <n v="26.47"/>
    <n v="0.64655593551538837"/>
  </r>
  <r>
    <n v="521"/>
    <d v="2026-06-29T00:00:00"/>
    <n v="2026"/>
    <s v="Jun"/>
    <s v="Q2"/>
    <x v="3"/>
    <x v="8"/>
    <s v="Corporate"/>
    <s v="Business"/>
    <s v="Cycling"/>
    <s v="Cycling Pack 12L"/>
    <n v="3"/>
    <n v="100.89"/>
    <n v="0.05"/>
    <n v="49.08"/>
    <n v="287.53649999999999"/>
    <n v="147.24"/>
    <n v="140.29649999999998"/>
    <n v="0.48792588071427451"/>
  </r>
  <r>
    <n v="557"/>
    <d v="2026-06-29T00:00:00"/>
    <n v="2026"/>
    <s v="Jun"/>
    <s v="Q2"/>
    <x v="1"/>
    <x v="12"/>
    <s v="Corporate"/>
    <s v="Business"/>
    <s v="Cycling"/>
    <s v="Compact Repair Kit"/>
    <n v="3"/>
    <n v="39.78"/>
    <n v="0.15"/>
    <n v="16.850000000000001"/>
    <n v="101.43900000000001"/>
    <n v="50.550000000000004"/>
    <n v="50.889000000000003"/>
    <n v="0.50167095495815217"/>
  </r>
  <r>
    <n v="929"/>
    <d v="2026-06-29T00:00:00"/>
    <n v="2026"/>
    <s v="Jun"/>
    <s v="Q2"/>
    <x v="0"/>
    <x v="0"/>
    <s v="Online Store"/>
    <s v="Returning"/>
    <s v="Fitness"/>
    <s v="Resistance Band Set"/>
    <n v="1"/>
    <n v="40.299999999999997"/>
    <n v="0.05"/>
    <n v="14.79"/>
    <n v="38.284999999999997"/>
    <n v="14.79"/>
    <n v="23.494999999999997"/>
    <n v="0.61368682251534545"/>
  </r>
  <r>
    <n v="1089"/>
    <d v="2026-06-29T00:00:00"/>
    <n v="2026"/>
    <s v="Jun"/>
    <s v="Q2"/>
    <x v="1"/>
    <x v="11"/>
    <s v="Retail Partners"/>
    <s v="Returning"/>
    <s v="Hiking"/>
    <s v="Hiking Daypack 20L"/>
    <n v="1"/>
    <n v="90.91"/>
    <n v="0.05"/>
    <n v="45.9"/>
    <n v="86.364499999999992"/>
    <n v="45.9"/>
    <n v="40.464499999999994"/>
    <n v="0.46853163047316893"/>
  </r>
  <r>
    <n v="1655"/>
    <d v="2026-06-29T00:00:00"/>
    <n v="2026"/>
    <s v="Jun"/>
    <s v="Q2"/>
    <x v="0"/>
    <x v="0"/>
    <s v="Corporate"/>
    <s v="Business"/>
    <s v="Travel"/>
    <s v="Travel Backpack 35L"/>
    <n v="5"/>
    <n v="162.29"/>
    <n v="0.15"/>
    <n v="86.66"/>
    <n v="689.73249999999996"/>
    <n v="433.29999999999995"/>
    <n v="256.4325"/>
    <n v="0.37178543855770174"/>
  </r>
  <r>
    <n v="1897"/>
    <d v="2026-06-29T00:00:00"/>
    <n v="2026"/>
    <s v="Jun"/>
    <s v="Q2"/>
    <x v="1"/>
    <x v="11"/>
    <s v="Online Store"/>
    <s v="Business"/>
    <s v="Cycling"/>
    <s v="Trail Bike Light"/>
    <n v="2"/>
    <n v="51.03"/>
    <n v="0"/>
    <n v="22.59"/>
    <n v="102.06"/>
    <n v="45.18"/>
    <n v="56.88"/>
    <n v="0.55731922398589062"/>
  </r>
  <r>
    <n v="2417"/>
    <d v="2026-06-29T00:00:00"/>
    <n v="2026"/>
    <s v="Jun"/>
    <s v="Q2"/>
    <x v="1"/>
    <x v="12"/>
    <s v="Online Store"/>
    <s v="Business"/>
    <s v="Fitness"/>
    <s v="Training Mat"/>
    <n v="1"/>
    <n v="50.67"/>
    <n v="0"/>
    <n v="22.18"/>
    <n v="50.67"/>
    <n v="22.18"/>
    <n v="28.490000000000002"/>
    <n v="0.56226564041839355"/>
  </r>
  <r>
    <n v="3474"/>
    <d v="2026-06-29T00:00:00"/>
    <n v="2026"/>
    <s v="Jun"/>
    <s v="Q2"/>
    <x v="3"/>
    <x v="8"/>
    <s v="Corporate"/>
    <s v="Returning"/>
    <s v="Travel"/>
    <s v="Carry-On Duffel"/>
    <n v="10"/>
    <n v="130.62"/>
    <n v="0.05"/>
    <n v="67.05"/>
    <n v="1240.8899999999999"/>
    <n v="670.5"/>
    <n v="570.38999999999987"/>
    <n v="0.45966201677828006"/>
  </r>
  <r>
    <n v="4079"/>
    <d v="2026-06-29T00:00:00"/>
    <n v="2026"/>
    <s v="Jun"/>
    <s v="Q2"/>
    <x v="2"/>
    <x v="5"/>
    <s v="Online Store"/>
    <s v="New"/>
    <s v="Camping"/>
    <s v="Trail Tent 2P"/>
    <n v="4"/>
    <n v="194.6"/>
    <n v="0"/>
    <n v="104.64"/>
    <n v="778.4"/>
    <n v="418.56"/>
    <n v="359.84"/>
    <n v="0.46228160328879753"/>
  </r>
  <r>
    <n v="45"/>
    <d v="2026-06-30T00:00:00"/>
    <n v="2026"/>
    <s v="Jun"/>
    <s v="Q2"/>
    <x v="2"/>
    <x v="2"/>
    <s v="Retail Partners"/>
    <s v="New"/>
    <s v="Hiking"/>
    <s v="Hiking Daypack 20L"/>
    <n v="1"/>
    <n v="94"/>
    <n v="0"/>
    <n v="45.62"/>
    <n v="94"/>
    <n v="45.62"/>
    <n v="48.38"/>
    <n v="0.51468085106382977"/>
  </r>
  <r>
    <n v="2895"/>
    <d v="2026-06-30T00:00:00"/>
    <n v="2026"/>
    <s v="Jun"/>
    <s v="Q2"/>
    <x v="3"/>
    <x v="8"/>
    <s v="Online Store"/>
    <s v="Returning"/>
    <s v="Fitness"/>
    <s v="Resistance Band Set"/>
    <n v="2"/>
    <n v="40.46"/>
    <n v="0"/>
    <n v="15.15"/>
    <n v="80.92"/>
    <n v="30.3"/>
    <n v="50.620000000000005"/>
    <n v="0.62555610479485912"/>
  </r>
  <r>
    <n v="5158"/>
    <d v="2026-06-30T00:00:00"/>
    <n v="2026"/>
    <s v="Jun"/>
    <s v="Q2"/>
    <x v="1"/>
    <x v="6"/>
    <s v="Retail Partners"/>
    <s v="New"/>
    <s v="Hiking"/>
    <s v="Summit Backpack 45L"/>
    <n v="1"/>
    <n v="156.11000000000001"/>
    <n v="0"/>
    <n v="79.52"/>
    <n v="156.11000000000001"/>
    <n v="79.52"/>
    <n v="76.590000000000018"/>
    <n v="0.49061559157004681"/>
  </r>
  <r>
    <n v="1217"/>
    <d v="2026-07-01T00:00:00"/>
    <n v="2026"/>
    <s v="Jul"/>
    <s v="Q3"/>
    <x v="2"/>
    <x v="3"/>
    <s v="Online Store"/>
    <s v="Returning"/>
    <s v="Camping"/>
    <s v="Compact Sleeping Bag"/>
    <n v="2"/>
    <n v="121.78"/>
    <n v="0.1"/>
    <n v="59.62"/>
    <n v="219.20400000000001"/>
    <n v="119.24"/>
    <n v="99.964000000000013"/>
    <n v="0.45603182423678407"/>
  </r>
  <r>
    <n v="2249"/>
    <d v="2026-07-01T00:00:00"/>
    <n v="2026"/>
    <s v="Jul"/>
    <s v="Q3"/>
    <x v="0"/>
    <x v="15"/>
    <s v="Marketplace"/>
    <s v="New"/>
    <s v="Fitness"/>
    <s v="Recovery Roller"/>
    <n v="3"/>
    <n v="36.22"/>
    <n v="0.1"/>
    <n v="13.83"/>
    <n v="97.793999999999997"/>
    <n v="41.49"/>
    <n v="56.303999999999995"/>
    <n v="0.57574084299650286"/>
  </r>
  <r>
    <n v="2650"/>
    <d v="2026-07-01T00:00:00"/>
    <n v="2026"/>
    <s v="Jul"/>
    <s v="Q3"/>
    <x v="3"/>
    <x v="7"/>
    <s v="Corporate"/>
    <s v="Business"/>
    <s v="Travel"/>
    <s v="Travel Backpack 35L"/>
    <n v="10"/>
    <n v="161.78"/>
    <n v="0.1"/>
    <n v="85.11"/>
    <n v="1456.02"/>
    <n v="851.1"/>
    <n v="604.91999999999996"/>
    <n v="0.4154613260806857"/>
  </r>
  <r>
    <n v="3937"/>
    <d v="2026-07-01T00:00:00"/>
    <n v="2026"/>
    <s v="Jul"/>
    <s v="Q3"/>
    <x v="3"/>
    <x v="7"/>
    <s v="Online Store"/>
    <s v="Business"/>
    <s v="Camping"/>
    <s v="Compact Sleeping Bag"/>
    <n v="3"/>
    <n v="126.23"/>
    <n v="0.05"/>
    <n v="61.81"/>
    <n v="359.75549999999998"/>
    <n v="185.43"/>
    <n v="174.32549999999998"/>
    <n v="0.4845666014835075"/>
  </r>
  <r>
    <n v="4122"/>
    <d v="2026-07-01T00:00:00"/>
    <n v="2026"/>
    <s v="Jul"/>
    <s v="Q3"/>
    <x v="3"/>
    <x v="8"/>
    <s v="Online Store"/>
    <s v="Returning"/>
    <s v="Cycling"/>
    <s v="Commuter Helmet"/>
    <n v="4"/>
    <n v="79.97"/>
    <n v="0.1"/>
    <n v="43.36"/>
    <n v="287.892"/>
    <n v="173.44"/>
    <n v="114.452"/>
    <n v="0.39755185972517471"/>
  </r>
  <r>
    <n v="4589"/>
    <d v="2026-07-01T00:00:00"/>
    <n v="2026"/>
    <s v="Jul"/>
    <s v="Q3"/>
    <x v="3"/>
    <x v="8"/>
    <s v="Retail Partners"/>
    <s v="New"/>
    <s v="Cycling"/>
    <s v="Cycling Pack 12L"/>
    <n v="2"/>
    <n v="102.37"/>
    <n v="0"/>
    <n v="50.25"/>
    <n v="204.74"/>
    <n v="100.5"/>
    <n v="104.24000000000001"/>
    <n v="0.50913353521539517"/>
  </r>
  <r>
    <n v="4873"/>
    <d v="2026-07-01T00:00:00"/>
    <n v="2026"/>
    <s v="Jul"/>
    <s v="Q3"/>
    <x v="3"/>
    <x v="13"/>
    <s v="Online Store"/>
    <s v="New"/>
    <s v="Cycling"/>
    <s v="Cycling Pack 12L"/>
    <n v="1"/>
    <n v="102.13"/>
    <n v="0"/>
    <n v="49.17"/>
    <n v="102.13"/>
    <n v="49.17"/>
    <n v="52.959999999999994"/>
    <n v="0.5185547831195535"/>
  </r>
  <r>
    <n v="729"/>
    <d v="2026-07-02T00:00:00"/>
    <n v="2026"/>
    <s v="Jul"/>
    <s v="Q3"/>
    <x v="2"/>
    <x v="2"/>
    <s v="Online Store"/>
    <s v="Returning"/>
    <s v="Travel"/>
    <s v="Travel Backpack 35L"/>
    <n v="1"/>
    <n v="161.82"/>
    <n v="0"/>
    <n v="87.15"/>
    <n v="161.82"/>
    <n v="87.15"/>
    <n v="74.669999999999987"/>
    <n v="0.46143863552094916"/>
  </r>
  <r>
    <n v="906"/>
    <d v="2026-07-02T00:00:00"/>
    <n v="2026"/>
    <s v="Jul"/>
    <s v="Q3"/>
    <x v="3"/>
    <x v="8"/>
    <s v="Online Store"/>
    <s v="New"/>
    <s v="Cycling"/>
    <s v="Commuter Helmet"/>
    <n v="2"/>
    <n v="83.29"/>
    <n v="0"/>
    <n v="42.45"/>
    <n v="166.58"/>
    <n v="84.9"/>
    <n v="81.680000000000007"/>
    <n v="0.49033497418657701"/>
  </r>
  <r>
    <n v="1531"/>
    <d v="2026-07-02T00:00:00"/>
    <n v="2026"/>
    <s v="Jul"/>
    <s v="Q3"/>
    <x v="2"/>
    <x v="16"/>
    <s v="Online Store"/>
    <s v="New"/>
    <s v="Travel"/>
    <s v="Carry-On Duffel"/>
    <n v="2"/>
    <n v="136.72999999999999"/>
    <n v="0"/>
    <n v="66.03"/>
    <n v="273.45999999999998"/>
    <n v="132.06"/>
    <n v="141.39999999999998"/>
    <n v="0.5170774519125283"/>
  </r>
  <r>
    <n v="1683"/>
    <d v="2026-07-02T00:00:00"/>
    <n v="2026"/>
    <s v="Jul"/>
    <s v="Q3"/>
    <x v="2"/>
    <x v="2"/>
    <s v="Marketplace"/>
    <s v="Returning"/>
    <s v="Hiking"/>
    <s v="Summit Backpack 45L"/>
    <n v="2"/>
    <n v="152.44"/>
    <n v="0"/>
    <n v="81.23"/>
    <n v="304.88"/>
    <n v="162.46"/>
    <n v="142.41999999999999"/>
    <n v="0.46713461033849379"/>
  </r>
  <r>
    <n v="2363"/>
    <d v="2026-07-02T00:00:00"/>
    <n v="2026"/>
    <s v="Jul"/>
    <s v="Q3"/>
    <x v="3"/>
    <x v="7"/>
    <s v="Online Store"/>
    <s v="New"/>
    <s v="Hiking"/>
    <s v="Trekking Poles"/>
    <n v="2"/>
    <n v="71.28"/>
    <n v="0.1"/>
    <n v="32.67"/>
    <n v="128.304"/>
    <n v="65.34"/>
    <n v="62.963999999999999"/>
    <n v="0.4907407407407407"/>
  </r>
  <r>
    <n v="3858"/>
    <d v="2026-07-02T00:00:00"/>
    <n v="2026"/>
    <s v="Jul"/>
    <s v="Q3"/>
    <x v="2"/>
    <x v="3"/>
    <s v="Marketplace"/>
    <s v="Returning"/>
    <s v="Cycling"/>
    <s v="Commuter Helmet"/>
    <n v="1"/>
    <n v="80.290000000000006"/>
    <n v="0.1"/>
    <n v="43.47"/>
    <n v="72.26100000000001"/>
    <n v="43.47"/>
    <n v="28.791000000000011"/>
    <n v="0.39843068875326948"/>
  </r>
  <r>
    <n v="4233"/>
    <d v="2026-07-02T00:00:00"/>
    <n v="2026"/>
    <s v="Jul"/>
    <s v="Q3"/>
    <x v="1"/>
    <x v="6"/>
    <s v="Marketplace"/>
    <s v="New"/>
    <s v="Hiking"/>
    <s v="Trail Boots"/>
    <n v="1"/>
    <n v="142.38"/>
    <n v="0.05"/>
    <n v="77.17"/>
    <n v="135.261"/>
    <n v="77.17"/>
    <n v="58.090999999999994"/>
    <n v="0.42947338848596417"/>
  </r>
  <r>
    <n v="5071"/>
    <d v="2026-07-02T00:00:00"/>
    <n v="2026"/>
    <s v="Jul"/>
    <s v="Q3"/>
    <x v="3"/>
    <x v="7"/>
    <s v="Online Store"/>
    <s v="New"/>
    <s v="Hiking"/>
    <s v="Hiking Daypack 20L"/>
    <n v="3"/>
    <n v="91.47"/>
    <n v="0.05"/>
    <n v="45.6"/>
    <n v="260.68949999999995"/>
    <n v="136.80000000000001"/>
    <n v="123.88949999999994"/>
    <n v="0.47523778287963253"/>
  </r>
  <r>
    <n v="5174"/>
    <d v="2026-07-02T00:00:00"/>
    <n v="2026"/>
    <s v="Jul"/>
    <s v="Q3"/>
    <x v="1"/>
    <x v="11"/>
    <s v="Retail Partners"/>
    <s v="New"/>
    <s v="Travel"/>
    <s v="Packing Cube Set"/>
    <n v="1"/>
    <n v="45.92"/>
    <n v="0.05"/>
    <n v="17.91"/>
    <n v="43.624000000000002"/>
    <n v="17.91"/>
    <n v="25.714000000000002"/>
    <n v="0.58944617641665142"/>
  </r>
  <r>
    <n v="727"/>
    <d v="2026-07-03T00:00:00"/>
    <n v="2026"/>
    <s v="Jul"/>
    <s v="Q3"/>
    <x v="3"/>
    <x v="4"/>
    <s v="Retail Partners"/>
    <s v="New"/>
    <s v="Fitness"/>
    <s v="Recovery Roller"/>
    <n v="1"/>
    <n v="36.01"/>
    <n v="0"/>
    <n v="14.11"/>
    <n v="36.01"/>
    <n v="14.11"/>
    <n v="21.9"/>
    <n v="0.60816439877811723"/>
  </r>
  <r>
    <n v="1546"/>
    <d v="2026-07-03T00:00:00"/>
    <n v="2026"/>
    <s v="Jul"/>
    <s v="Q3"/>
    <x v="3"/>
    <x v="13"/>
    <s v="Online Store"/>
    <s v="Business"/>
    <s v="Travel"/>
    <s v="Travel Backpack 35L"/>
    <n v="1"/>
    <n v="165.8"/>
    <n v="0.1"/>
    <n v="88.32"/>
    <n v="149.22000000000003"/>
    <n v="88.32"/>
    <n v="60.900000000000034"/>
    <n v="0.40812223562525146"/>
  </r>
  <r>
    <n v="3610"/>
    <d v="2026-07-03T00:00:00"/>
    <n v="2026"/>
    <s v="Jul"/>
    <s v="Q3"/>
    <x v="2"/>
    <x v="2"/>
    <s v="Corporate"/>
    <s v="Business"/>
    <s v="Fitness"/>
    <s v="Resistance Band Set"/>
    <n v="5"/>
    <n v="40.36"/>
    <n v="0.15"/>
    <n v="14.57"/>
    <n v="171.53"/>
    <n v="72.849999999999994"/>
    <n v="98.68"/>
    <n v="0.57529295167026184"/>
  </r>
  <r>
    <n v="3931"/>
    <d v="2026-07-03T00:00:00"/>
    <n v="2026"/>
    <s v="Jul"/>
    <s v="Q3"/>
    <x v="2"/>
    <x v="16"/>
    <s v="Corporate"/>
    <s v="Business"/>
    <s v="Hiking"/>
    <s v="Trail Boots"/>
    <n v="12"/>
    <n v="143.77000000000001"/>
    <n v="0.1"/>
    <n v="81.680000000000007"/>
    <n v="1552.7160000000003"/>
    <n v="980.16000000000008"/>
    <n v="572.55600000000027"/>
    <n v="0.3687448316369511"/>
  </r>
  <r>
    <n v="3942"/>
    <d v="2026-07-03T00:00:00"/>
    <n v="2026"/>
    <s v="Jul"/>
    <s v="Q3"/>
    <x v="1"/>
    <x v="12"/>
    <s v="Online Store"/>
    <s v="New"/>
    <s v="Hiking"/>
    <s v="Trekking Poles"/>
    <n v="2"/>
    <n v="70.5"/>
    <n v="0"/>
    <n v="32.51"/>
    <n v="141"/>
    <n v="65.02"/>
    <n v="75.98"/>
    <n v="0.53886524822695037"/>
  </r>
  <r>
    <n v="4165"/>
    <d v="2026-07-03T00:00:00"/>
    <n v="2026"/>
    <s v="Jul"/>
    <s v="Q3"/>
    <x v="1"/>
    <x v="14"/>
    <s v="Online Store"/>
    <s v="New"/>
    <s v="Hiking"/>
    <s v="Summit Backpack 45L"/>
    <n v="2"/>
    <n v="152.88999999999999"/>
    <n v="0"/>
    <n v="81.34"/>
    <n v="305.77999999999997"/>
    <n v="162.68"/>
    <n v="143.09999999999997"/>
    <n v="0.46798351756164558"/>
  </r>
  <r>
    <n v="1149"/>
    <d v="2026-07-04T00:00:00"/>
    <n v="2026"/>
    <s v="Jul"/>
    <s v="Q3"/>
    <x v="0"/>
    <x v="15"/>
    <s v="Online Store"/>
    <s v="New"/>
    <s v="Cycling"/>
    <s v="Commuter Helmet"/>
    <n v="2"/>
    <n v="81.900000000000006"/>
    <n v="0"/>
    <n v="42.61"/>
    <n v="163.80000000000001"/>
    <n v="85.22"/>
    <n v="78.580000000000013"/>
    <n v="0.47973137973137975"/>
  </r>
  <r>
    <n v="1310"/>
    <d v="2026-07-04T00:00:00"/>
    <n v="2026"/>
    <s v="Jul"/>
    <s v="Q3"/>
    <x v="2"/>
    <x v="10"/>
    <s v="Retail Partners"/>
    <s v="New"/>
    <s v="Cycling"/>
    <s v="Cycling Pack 12L"/>
    <n v="1"/>
    <n v="103.58"/>
    <n v="0"/>
    <n v="51.94"/>
    <n v="103.58"/>
    <n v="51.94"/>
    <n v="51.64"/>
    <n v="0.49855184398532537"/>
  </r>
  <r>
    <n v="2352"/>
    <d v="2026-07-04T00:00:00"/>
    <n v="2026"/>
    <s v="Jul"/>
    <s v="Q3"/>
    <x v="2"/>
    <x v="3"/>
    <s v="Corporate"/>
    <s v="Returning"/>
    <s v="Hiking"/>
    <s v="Trekking Poles"/>
    <n v="4"/>
    <n v="69.7"/>
    <n v="0.1"/>
    <n v="32.799999999999997"/>
    <n v="250.92000000000002"/>
    <n v="131.19999999999999"/>
    <n v="119.72000000000003"/>
    <n v="0.47712418300653603"/>
  </r>
  <r>
    <n v="2547"/>
    <d v="2026-07-04T00:00:00"/>
    <n v="2026"/>
    <s v="Jul"/>
    <s v="Q3"/>
    <x v="1"/>
    <x v="12"/>
    <s v="Online Store"/>
    <s v="Business"/>
    <s v="Fitness"/>
    <s v="Resistance Band Set"/>
    <n v="1"/>
    <n v="40.549999999999997"/>
    <n v="0.05"/>
    <n v="14.44"/>
    <n v="38.522499999999994"/>
    <n v="14.44"/>
    <n v="24.082499999999996"/>
    <n v="0.62515413070283599"/>
  </r>
  <r>
    <n v="2720"/>
    <d v="2026-07-04T00:00:00"/>
    <n v="2026"/>
    <s v="Jul"/>
    <s v="Q3"/>
    <x v="3"/>
    <x v="8"/>
    <s v="Online Store"/>
    <s v="New"/>
    <s v="Hiking"/>
    <s v="Trail Boots"/>
    <n v="2"/>
    <n v="145.88999999999999"/>
    <n v="0"/>
    <n v="80.709999999999994"/>
    <n v="291.77999999999997"/>
    <n v="161.41999999999999"/>
    <n v="130.35999999999999"/>
    <n v="0.4467749674412228"/>
  </r>
  <r>
    <n v="3591"/>
    <d v="2026-07-04T00:00:00"/>
    <n v="2026"/>
    <s v="Jul"/>
    <s v="Q3"/>
    <x v="3"/>
    <x v="13"/>
    <s v="Online Store"/>
    <s v="Returning"/>
    <s v="Travel"/>
    <s v="Travel Backpack 35L"/>
    <n v="1"/>
    <n v="163.25"/>
    <n v="0"/>
    <n v="89.71"/>
    <n v="163.25"/>
    <n v="89.71"/>
    <n v="73.540000000000006"/>
    <n v="0.45047473200612559"/>
  </r>
  <r>
    <n v="3819"/>
    <d v="2026-07-04T00:00:00"/>
    <n v="2026"/>
    <s v="Jul"/>
    <s v="Q3"/>
    <x v="1"/>
    <x v="1"/>
    <s v="Online Store"/>
    <s v="Returning"/>
    <s v="Fitness"/>
    <s v="Resistance Band Set"/>
    <n v="1"/>
    <n v="40.39"/>
    <n v="0.1"/>
    <n v="14.38"/>
    <n v="36.350999999999999"/>
    <n v="14.38"/>
    <n v="21.970999999999997"/>
    <n v="0.60441253335534095"/>
  </r>
  <r>
    <n v="4869"/>
    <d v="2026-07-04T00:00:00"/>
    <n v="2026"/>
    <s v="Jul"/>
    <s v="Q3"/>
    <x v="0"/>
    <x v="15"/>
    <s v="Retail Partners"/>
    <s v="Returning"/>
    <s v="Camping"/>
    <s v="Trail Tent 2P"/>
    <n v="1"/>
    <n v="200.22"/>
    <n v="0"/>
    <n v="104.38"/>
    <n v="200.22"/>
    <n v="104.38"/>
    <n v="95.84"/>
    <n v="0.47867345919488563"/>
  </r>
  <r>
    <n v="4940"/>
    <d v="2026-07-04T00:00:00"/>
    <n v="2026"/>
    <s v="Jul"/>
    <s v="Q3"/>
    <x v="1"/>
    <x v="6"/>
    <s v="Online Store"/>
    <s v="Returning"/>
    <s v="Travel"/>
    <s v="Travel Backpack 35L"/>
    <n v="1"/>
    <n v="164.78"/>
    <n v="0.1"/>
    <n v="88.72"/>
    <n v="148.30199999999999"/>
    <n v="88.72"/>
    <n v="59.581999999999994"/>
    <n v="0.4017612709201494"/>
  </r>
  <r>
    <n v="5164"/>
    <d v="2026-07-04T00:00:00"/>
    <n v="2026"/>
    <s v="Jul"/>
    <s v="Q3"/>
    <x v="1"/>
    <x v="14"/>
    <s v="Online Store"/>
    <s v="Returning"/>
    <s v="Hiking"/>
    <s v="Trail Boots"/>
    <n v="4"/>
    <n v="142.86000000000001"/>
    <n v="0"/>
    <n v="81.62"/>
    <n v="571.44000000000005"/>
    <n v="326.48"/>
    <n v="244.96000000000004"/>
    <n v="0.42867142657146862"/>
  </r>
  <r>
    <n v="659"/>
    <d v="2026-07-05T00:00:00"/>
    <n v="2026"/>
    <s v="Jul"/>
    <s v="Q3"/>
    <x v="3"/>
    <x v="13"/>
    <s v="Marketplace"/>
    <s v="Business"/>
    <s v="Cycling"/>
    <s v="Compact Repair Kit"/>
    <n v="1"/>
    <n v="41.18"/>
    <n v="0"/>
    <n v="16.25"/>
    <n v="41.18"/>
    <n v="16.25"/>
    <n v="24.93"/>
    <n v="0.6053909664885867"/>
  </r>
  <r>
    <n v="969"/>
    <d v="2026-07-05T00:00:00"/>
    <n v="2026"/>
    <s v="Jul"/>
    <s v="Q3"/>
    <x v="1"/>
    <x v="11"/>
    <s v="Corporate"/>
    <s v="Business"/>
    <s v="Fitness"/>
    <s v="Recovery Roller"/>
    <n v="12"/>
    <n v="35.81"/>
    <n v="0.15"/>
    <n v="14.29"/>
    <n v="365.262"/>
    <n v="171.48"/>
    <n v="193.78200000000001"/>
    <n v="0.53052877112866936"/>
  </r>
  <r>
    <n v="1096"/>
    <d v="2026-07-05T00:00:00"/>
    <n v="2026"/>
    <s v="Jul"/>
    <s v="Q3"/>
    <x v="1"/>
    <x v="14"/>
    <s v="Retail Partners"/>
    <s v="New"/>
    <s v="Camping"/>
    <s v="Alpine Tent 4P"/>
    <n v="3"/>
    <n v="345.42"/>
    <n v="0"/>
    <n v="198.69"/>
    <n v="1036.26"/>
    <n v="596.06999999999994"/>
    <n v="440.19000000000005"/>
    <n v="0.42478721556366167"/>
  </r>
  <r>
    <n v="1440"/>
    <d v="2026-07-05T00:00:00"/>
    <n v="2026"/>
    <s v="Jul"/>
    <s v="Q3"/>
    <x v="3"/>
    <x v="8"/>
    <s v="Online Store"/>
    <s v="Returning"/>
    <s v="Cycling"/>
    <s v="Cycling Pack 12L"/>
    <n v="4"/>
    <n v="101.66"/>
    <n v="0.1"/>
    <n v="51.55"/>
    <n v="365.976"/>
    <n v="206.2"/>
    <n v="159.77600000000001"/>
    <n v="0.43657507596126527"/>
  </r>
  <r>
    <n v="2052"/>
    <d v="2026-07-05T00:00:00"/>
    <n v="2026"/>
    <s v="Jul"/>
    <s v="Q3"/>
    <x v="3"/>
    <x v="13"/>
    <s v="Online Store"/>
    <s v="Business"/>
    <s v="Hiking"/>
    <s v="Trail Boots"/>
    <n v="3"/>
    <n v="146.88999999999999"/>
    <n v="0"/>
    <n v="77.650000000000006"/>
    <n v="440.66999999999996"/>
    <n v="232.95000000000002"/>
    <n v="207.71999999999994"/>
    <n v="0.47137313636054179"/>
  </r>
  <r>
    <n v="2096"/>
    <d v="2026-07-05T00:00:00"/>
    <n v="2026"/>
    <s v="Jul"/>
    <s v="Q3"/>
    <x v="3"/>
    <x v="13"/>
    <s v="Marketplace"/>
    <s v="Returning"/>
    <s v="Travel"/>
    <s v="Travel Backpack 35L"/>
    <n v="2"/>
    <n v="161.21"/>
    <n v="0"/>
    <n v="85.2"/>
    <n v="322.42"/>
    <n v="170.4"/>
    <n v="152.02000000000001"/>
    <n v="0.47149680540909372"/>
  </r>
  <r>
    <n v="2488"/>
    <d v="2026-07-05T00:00:00"/>
    <n v="2026"/>
    <s v="Jul"/>
    <s v="Q3"/>
    <x v="3"/>
    <x v="8"/>
    <s v="Retail Partners"/>
    <s v="New"/>
    <s v="Hiking"/>
    <s v="Trekking Poles"/>
    <n v="2"/>
    <n v="71.27"/>
    <n v="0.05"/>
    <n v="32.85"/>
    <n v="135.41299999999998"/>
    <n v="65.7"/>
    <n v="69.71299999999998"/>
    <n v="0.5148176319851121"/>
  </r>
  <r>
    <n v="3220"/>
    <d v="2026-07-05T00:00:00"/>
    <n v="2026"/>
    <s v="Jul"/>
    <s v="Q3"/>
    <x v="0"/>
    <x v="9"/>
    <s v="Retail Partners"/>
    <s v="Returning"/>
    <s v="Fitness"/>
    <s v="Training Mat"/>
    <n v="3"/>
    <n v="50.16"/>
    <n v="0.05"/>
    <n v="22.24"/>
    <n v="142.95599999999999"/>
    <n v="66.72"/>
    <n v="76.23599999999999"/>
    <n v="0.53328296818601528"/>
  </r>
  <r>
    <n v="3711"/>
    <d v="2026-07-05T00:00:00"/>
    <n v="2026"/>
    <s v="Jul"/>
    <s v="Q3"/>
    <x v="3"/>
    <x v="4"/>
    <s v="Marketplace"/>
    <s v="New"/>
    <s v="Hiking"/>
    <s v="Trail Boots"/>
    <n v="1"/>
    <n v="145.37"/>
    <n v="0.05"/>
    <n v="81.02"/>
    <n v="138.10149999999999"/>
    <n v="81.02"/>
    <n v="57.081499999999991"/>
    <n v="0.41333005072356199"/>
  </r>
  <r>
    <n v="3823"/>
    <d v="2026-07-05T00:00:00"/>
    <n v="2026"/>
    <s v="Jul"/>
    <s v="Q3"/>
    <x v="3"/>
    <x v="7"/>
    <s v="Retail Partners"/>
    <s v="New"/>
    <s v="Travel"/>
    <s v="Packing Cube Set"/>
    <n v="2"/>
    <n v="47.1"/>
    <n v="0"/>
    <n v="17.920000000000002"/>
    <n v="94.2"/>
    <n v="35.840000000000003"/>
    <n v="58.36"/>
    <n v="0.6195329087048832"/>
  </r>
  <r>
    <n v="4058"/>
    <d v="2026-07-05T00:00:00"/>
    <n v="2026"/>
    <s v="Jul"/>
    <s v="Q3"/>
    <x v="3"/>
    <x v="13"/>
    <s v="Corporate"/>
    <s v="Business"/>
    <s v="Hiking"/>
    <s v="Summit Backpack 45L"/>
    <n v="5"/>
    <n v="155.09"/>
    <n v="0.1"/>
    <n v="78.52"/>
    <n v="697.90500000000009"/>
    <n v="392.59999999999997"/>
    <n v="305.30500000000012"/>
    <n v="0.43745925305020034"/>
  </r>
  <r>
    <n v="4126"/>
    <d v="2026-07-05T00:00:00"/>
    <n v="2026"/>
    <s v="Jul"/>
    <s v="Q3"/>
    <x v="3"/>
    <x v="13"/>
    <s v="Online Store"/>
    <s v="New"/>
    <s v="Cycling"/>
    <s v="Commuter Helmet"/>
    <n v="3"/>
    <n v="82.89"/>
    <n v="0"/>
    <n v="42.31"/>
    <n v="248.67000000000002"/>
    <n v="126.93"/>
    <n v="121.74000000000001"/>
    <n v="0.48956448304982508"/>
  </r>
  <r>
    <n v="5080"/>
    <d v="2026-07-05T00:00:00"/>
    <n v="2026"/>
    <s v="Jul"/>
    <s v="Q3"/>
    <x v="2"/>
    <x v="3"/>
    <s v="Retail Partners"/>
    <s v="New"/>
    <s v="Cycling"/>
    <s v="Commuter Helmet"/>
    <n v="2"/>
    <n v="80.8"/>
    <n v="0"/>
    <n v="42.21"/>
    <n v="161.6"/>
    <n v="84.42"/>
    <n v="77.179999999999993"/>
    <n v="0.47759900990099008"/>
  </r>
  <r>
    <n v="923"/>
    <d v="2026-07-06T00:00:00"/>
    <n v="2026"/>
    <s v="Jul"/>
    <s v="Q3"/>
    <x v="2"/>
    <x v="5"/>
    <s v="Online Store"/>
    <s v="New"/>
    <s v="Fitness"/>
    <s v="Resistance Band Set"/>
    <n v="2"/>
    <n v="39.54"/>
    <n v="0.05"/>
    <n v="14.68"/>
    <n v="75.125999999999991"/>
    <n v="29.36"/>
    <n v="45.765999999999991"/>
    <n v="0.60918989431089099"/>
  </r>
  <r>
    <n v="1549"/>
    <d v="2026-07-06T00:00:00"/>
    <n v="2026"/>
    <s v="Jul"/>
    <s v="Q3"/>
    <x v="2"/>
    <x v="2"/>
    <s v="Online Store"/>
    <s v="New"/>
    <s v="Fitness"/>
    <s v="Weighted Vest"/>
    <n v="2"/>
    <n v="121.35"/>
    <n v="0"/>
    <n v="71.06"/>
    <n v="242.7"/>
    <n v="142.12"/>
    <n v="100.57999999999998"/>
    <n v="0.41442109600329619"/>
  </r>
  <r>
    <n v="1839"/>
    <d v="2026-07-06T00:00:00"/>
    <n v="2026"/>
    <s v="Jul"/>
    <s v="Q3"/>
    <x v="3"/>
    <x v="8"/>
    <s v="Retail Partners"/>
    <s v="Returning"/>
    <s v="Fitness"/>
    <s v="Resistance Band Set"/>
    <n v="1"/>
    <n v="41.37"/>
    <n v="0"/>
    <n v="15.12"/>
    <n v="41.37"/>
    <n v="15.12"/>
    <n v="26.25"/>
    <n v="0.63451776649746194"/>
  </r>
  <r>
    <n v="2053"/>
    <d v="2026-07-06T00:00:00"/>
    <n v="2026"/>
    <s v="Jul"/>
    <s v="Q3"/>
    <x v="1"/>
    <x v="12"/>
    <s v="Online Store"/>
    <s v="New"/>
    <s v="Cycling"/>
    <s v="Commuter Helmet"/>
    <n v="5"/>
    <n v="81.63"/>
    <n v="0.05"/>
    <n v="42.36"/>
    <n v="387.74249999999995"/>
    <n v="211.8"/>
    <n v="175.94249999999994"/>
    <n v="0.45376119460724568"/>
  </r>
  <r>
    <n v="2342"/>
    <d v="2026-07-06T00:00:00"/>
    <n v="2026"/>
    <s v="Jul"/>
    <s v="Q3"/>
    <x v="1"/>
    <x v="1"/>
    <s v="Online Store"/>
    <s v="Returning"/>
    <s v="Fitness"/>
    <s v="Recovery Roller"/>
    <n v="1"/>
    <n v="36.19"/>
    <n v="0"/>
    <n v="13.91"/>
    <n v="36.19"/>
    <n v="13.91"/>
    <n v="22.279999999999998"/>
    <n v="0.61563967946946663"/>
  </r>
  <r>
    <n v="2465"/>
    <d v="2026-07-06T00:00:00"/>
    <n v="2026"/>
    <s v="Jul"/>
    <s v="Q3"/>
    <x v="1"/>
    <x v="1"/>
    <s v="Marketplace"/>
    <s v="New"/>
    <s v="Hiking"/>
    <s v="Trail Boots"/>
    <n v="1"/>
    <n v="142.04"/>
    <n v="0"/>
    <n v="81.67"/>
    <n v="142.04"/>
    <n v="81.67"/>
    <n v="60.36999999999999"/>
    <n v="0.4250211208110391"/>
  </r>
  <r>
    <n v="3990"/>
    <d v="2026-07-06T00:00:00"/>
    <n v="2026"/>
    <s v="Jul"/>
    <s v="Q3"/>
    <x v="2"/>
    <x v="5"/>
    <s v="Online Store"/>
    <s v="Business"/>
    <s v="Travel"/>
    <s v="Carry-On Duffel"/>
    <n v="1"/>
    <n v="133.66999999999999"/>
    <n v="0"/>
    <n v="68.25"/>
    <n v="133.66999999999999"/>
    <n v="68.25"/>
    <n v="65.419999999999987"/>
    <n v="0.48941422907159415"/>
  </r>
  <r>
    <n v="4370"/>
    <d v="2026-07-06T00:00:00"/>
    <n v="2026"/>
    <s v="Jul"/>
    <s v="Q3"/>
    <x v="2"/>
    <x v="10"/>
    <s v="Online Store"/>
    <s v="New"/>
    <s v="Travel"/>
    <s v="Travel Backpack 35L"/>
    <n v="6"/>
    <n v="166.6"/>
    <n v="0"/>
    <n v="88.14"/>
    <n v="999.59999999999991"/>
    <n v="528.84"/>
    <n v="470.75999999999988"/>
    <n v="0.47094837935174061"/>
  </r>
  <r>
    <n v="4856"/>
    <d v="2026-07-06T00:00:00"/>
    <n v="2026"/>
    <s v="Jul"/>
    <s v="Q3"/>
    <x v="1"/>
    <x v="12"/>
    <s v="Online Store"/>
    <s v="Returning"/>
    <s v="Cycling"/>
    <s v="Cycling Pack 12L"/>
    <n v="2"/>
    <n v="99.93"/>
    <n v="0.1"/>
    <n v="51.96"/>
    <n v="179.87400000000002"/>
    <n v="103.92"/>
    <n v="75.954000000000022"/>
    <n v="0.422262250241836"/>
  </r>
  <r>
    <n v="337"/>
    <d v="2026-07-07T00:00:00"/>
    <n v="2026"/>
    <s v="Jul"/>
    <s v="Q3"/>
    <x v="0"/>
    <x v="15"/>
    <s v="Retail Partners"/>
    <s v="Returning"/>
    <s v="Cycling"/>
    <s v="Cycling Pack 12L"/>
    <n v="6"/>
    <n v="100.56"/>
    <n v="0"/>
    <n v="49.47"/>
    <n v="603.36"/>
    <n v="296.82"/>
    <n v="306.54000000000002"/>
    <n v="0.508054892601432"/>
  </r>
  <r>
    <n v="1001"/>
    <d v="2026-07-07T00:00:00"/>
    <n v="2026"/>
    <s v="Jul"/>
    <s v="Q3"/>
    <x v="0"/>
    <x v="9"/>
    <s v="Online Store"/>
    <s v="Returning"/>
    <s v="Camping"/>
    <s v="Trail Tent 2P"/>
    <n v="1"/>
    <n v="200.48"/>
    <n v="0.05"/>
    <n v="104.11"/>
    <n v="190.45599999999999"/>
    <n v="104.11"/>
    <n v="86.345999999999989"/>
    <n v="0.45336455664300412"/>
  </r>
  <r>
    <n v="2424"/>
    <d v="2026-07-07T00:00:00"/>
    <n v="2026"/>
    <s v="Jul"/>
    <s v="Q3"/>
    <x v="3"/>
    <x v="8"/>
    <s v="Online Store"/>
    <s v="New"/>
    <s v="Cycling"/>
    <s v="Trail Bike Light"/>
    <n v="1"/>
    <n v="51.06"/>
    <n v="0.15"/>
    <n v="22.56"/>
    <n v="43.401000000000003"/>
    <n v="22.56"/>
    <n v="20.841000000000005"/>
    <n v="0.48019630884081022"/>
  </r>
  <r>
    <n v="2751"/>
    <d v="2026-07-07T00:00:00"/>
    <n v="2026"/>
    <s v="Jul"/>
    <s v="Q3"/>
    <x v="0"/>
    <x v="15"/>
    <s v="Retail Partners"/>
    <s v="New"/>
    <s v="Fitness"/>
    <s v="Weighted Vest"/>
    <n v="2"/>
    <n v="125.9"/>
    <n v="0.15"/>
    <n v="70.27"/>
    <n v="214.03"/>
    <n v="140.54"/>
    <n v="73.490000000000009"/>
    <n v="0.34336307994206422"/>
  </r>
  <r>
    <n v="375"/>
    <d v="2026-07-08T00:00:00"/>
    <n v="2026"/>
    <s v="Jul"/>
    <s v="Q3"/>
    <x v="1"/>
    <x v="12"/>
    <s v="Retail Partners"/>
    <s v="Returning"/>
    <s v="Camping"/>
    <s v="Trail Tent 2P"/>
    <n v="2"/>
    <n v="192.24"/>
    <n v="0.05"/>
    <n v="103.65"/>
    <n v="365.25599999999997"/>
    <n v="207.3"/>
    <n v="157.95599999999996"/>
    <n v="0.43245285498390162"/>
  </r>
  <r>
    <n v="650"/>
    <d v="2026-07-08T00:00:00"/>
    <n v="2026"/>
    <s v="Jul"/>
    <s v="Q3"/>
    <x v="0"/>
    <x v="0"/>
    <s v="Online Store"/>
    <s v="Business"/>
    <s v="Fitness"/>
    <s v="Resistance Band Set"/>
    <n v="2"/>
    <n v="40.79"/>
    <n v="0"/>
    <n v="14.61"/>
    <n v="81.58"/>
    <n v="29.22"/>
    <n v="52.36"/>
    <n v="0.64182397646481981"/>
  </r>
  <r>
    <n v="941"/>
    <d v="2026-07-08T00:00:00"/>
    <n v="2026"/>
    <s v="Jul"/>
    <s v="Q3"/>
    <x v="0"/>
    <x v="9"/>
    <s v="Retail Partners"/>
    <s v="New"/>
    <s v="Camping"/>
    <s v="Compact Sleeping Bag"/>
    <n v="2"/>
    <n v="125.73"/>
    <n v="0.15"/>
    <n v="61.75"/>
    <n v="213.74100000000001"/>
    <n v="123.5"/>
    <n v="90.241000000000014"/>
    <n v="0.42219789371248384"/>
  </r>
  <r>
    <n v="2719"/>
    <d v="2026-07-08T00:00:00"/>
    <n v="2026"/>
    <s v="Jul"/>
    <s v="Q3"/>
    <x v="0"/>
    <x v="15"/>
    <s v="Online Store"/>
    <s v="Business"/>
    <s v="Travel"/>
    <s v="Travel Backpack 35L"/>
    <n v="1"/>
    <n v="164.92"/>
    <n v="0"/>
    <n v="89.47"/>
    <n v="164.92"/>
    <n v="89.47"/>
    <n v="75.449999999999989"/>
    <n v="0.45749454280863444"/>
  </r>
  <r>
    <n v="3833"/>
    <d v="2026-07-08T00:00:00"/>
    <n v="2026"/>
    <s v="Jul"/>
    <s v="Q3"/>
    <x v="1"/>
    <x v="6"/>
    <s v="Retail Partners"/>
    <s v="New"/>
    <s v="Cycling"/>
    <s v="Cycling Pack 12L"/>
    <n v="5"/>
    <n v="103.91"/>
    <n v="0"/>
    <n v="51.19"/>
    <n v="519.54999999999995"/>
    <n v="255.95"/>
    <n v="263.59999999999997"/>
    <n v="0.50736214031373306"/>
  </r>
  <r>
    <n v="211"/>
    <d v="2026-07-09T00:00:00"/>
    <n v="2026"/>
    <s v="Jul"/>
    <s v="Q3"/>
    <x v="2"/>
    <x v="16"/>
    <s v="Corporate"/>
    <s v="Business"/>
    <s v="Cycling"/>
    <s v="Trail Bike Light"/>
    <n v="10"/>
    <n v="49.69"/>
    <n v="0.1"/>
    <n v="21.82"/>
    <n v="447.21"/>
    <n v="218.2"/>
    <n v="229.01"/>
    <n v="0.51208604458755391"/>
  </r>
  <r>
    <n v="392"/>
    <d v="2026-07-09T00:00:00"/>
    <n v="2026"/>
    <s v="Jul"/>
    <s v="Q3"/>
    <x v="3"/>
    <x v="7"/>
    <s v="Retail Partners"/>
    <s v="Returning"/>
    <s v="Hiking"/>
    <s v="Hiking Daypack 20L"/>
    <n v="3"/>
    <n v="94.19"/>
    <n v="0"/>
    <n v="44.1"/>
    <n v="282.57"/>
    <n v="132.30000000000001"/>
    <n v="150.26999999999998"/>
    <n v="0.53179743072512997"/>
  </r>
  <r>
    <n v="1302"/>
    <d v="2026-07-09T00:00:00"/>
    <n v="2026"/>
    <s v="Jul"/>
    <s v="Q3"/>
    <x v="1"/>
    <x v="14"/>
    <s v="Retail Partners"/>
    <s v="Returning"/>
    <s v="Travel"/>
    <s v="Packing Cube Set"/>
    <n v="1"/>
    <n v="46.87"/>
    <n v="0"/>
    <n v="18.649999999999999"/>
    <n v="46.87"/>
    <n v="18.649999999999999"/>
    <n v="28.22"/>
    <n v="0.60209088969490077"/>
  </r>
  <r>
    <n v="1366"/>
    <d v="2026-07-09T00:00:00"/>
    <n v="2026"/>
    <s v="Jul"/>
    <s v="Q3"/>
    <x v="2"/>
    <x v="16"/>
    <s v="Online Store"/>
    <s v="Returning"/>
    <s v="Travel"/>
    <s v="Insulated Bottle"/>
    <n v="1"/>
    <n v="36.99"/>
    <n v="0.1"/>
    <n v="13.2"/>
    <n v="33.291000000000004"/>
    <n v="13.2"/>
    <n v="20.091000000000005"/>
    <n v="0.60349644047940887"/>
  </r>
  <r>
    <n v="1974"/>
    <d v="2026-07-09T00:00:00"/>
    <n v="2026"/>
    <s v="Jul"/>
    <s v="Q3"/>
    <x v="0"/>
    <x v="15"/>
    <s v="Online Store"/>
    <s v="Returning"/>
    <s v="Travel"/>
    <s v="Carry-On Duffel"/>
    <n v="1"/>
    <n v="135.44"/>
    <n v="0"/>
    <n v="65.48"/>
    <n v="135.44"/>
    <n v="65.48"/>
    <n v="69.959999999999994"/>
    <n v="0.51653868871825159"/>
  </r>
  <r>
    <n v="2716"/>
    <d v="2026-07-09T00:00:00"/>
    <n v="2026"/>
    <s v="Jul"/>
    <s v="Q3"/>
    <x v="1"/>
    <x v="1"/>
    <s v="Online Store"/>
    <s v="New"/>
    <s v="Hiking"/>
    <s v="Hiking Daypack 20L"/>
    <n v="3"/>
    <n v="92.25"/>
    <n v="0"/>
    <n v="46.27"/>
    <n v="276.75"/>
    <n v="138.81"/>
    <n v="137.94"/>
    <n v="0.49842818428184282"/>
  </r>
  <r>
    <n v="3161"/>
    <d v="2026-07-09T00:00:00"/>
    <n v="2026"/>
    <s v="Jul"/>
    <s v="Q3"/>
    <x v="2"/>
    <x v="5"/>
    <s v="Online Store"/>
    <s v="New"/>
    <s v="Camping"/>
    <s v="Trail Tent 2P"/>
    <n v="2"/>
    <n v="192.6"/>
    <n v="0"/>
    <n v="104.89"/>
    <n v="385.2"/>
    <n v="209.78"/>
    <n v="175.42"/>
    <n v="0.45539979231568017"/>
  </r>
  <r>
    <n v="3240"/>
    <d v="2026-07-09T00:00:00"/>
    <n v="2026"/>
    <s v="Jul"/>
    <s v="Q3"/>
    <x v="3"/>
    <x v="8"/>
    <s v="Online Store"/>
    <s v="Returning"/>
    <s v="Cycling"/>
    <s v="Compact Repair Kit"/>
    <n v="1"/>
    <n v="39.94"/>
    <n v="0"/>
    <n v="16.89"/>
    <n v="39.94"/>
    <n v="16.89"/>
    <n v="23.049999999999997"/>
    <n v="0.57711567351026538"/>
  </r>
  <r>
    <n v="3682"/>
    <d v="2026-07-09T00:00:00"/>
    <n v="2026"/>
    <s v="Jul"/>
    <s v="Q3"/>
    <x v="2"/>
    <x v="2"/>
    <s v="Online Store"/>
    <s v="Returning"/>
    <s v="Hiking"/>
    <s v="Summit Backpack 45L"/>
    <n v="3"/>
    <n v="150.61000000000001"/>
    <n v="0"/>
    <n v="79.900000000000006"/>
    <n v="451.83000000000004"/>
    <n v="239.70000000000002"/>
    <n v="212.13000000000002"/>
    <n v="0.46949073766682159"/>
  </r>
  <r>
    <n v="4725"/>
    <d v="2026-07-09T00:00:00"/>
    <n v="2026"/>
    <s v="Jul"/>
    <s v="Q3"/>
    <x v="3"/>
    <x v="13"/>
    <s v="Online Store"/>
    <s v="Returning"/>
    <s v="Hiking"/>
    <s v="Trekking Poles"/>
    <n v="2"/>
    <n v="71.069999999999993"/>
    <n v="0"/>
    <n v="31.57"/>
    <n v="142.13999999999999"/>
    <n v="63.14"/>
    <n v="78.999999999999986"/>
    <n v="0.55579006613198245"/>
  </r>
  <r>
    <n v="758"/>
    <d v="2026-07-10T00:00:00"/>
    <n v="2026"/>
    <s v="Jul"/>
    <s v="Q3"/>
    <x v="0"/>
    <x v="0"/>
    <s v="Retail Partners"/>
    <s v="New"/>
    <s v="Cycling"/>
    <s v="Trail Bike Light"/>
    <n v="1"/>
    <n v="50.78"/>
    <n v="0"/>
    <n v="22.29"/>
    <n v="50.78"/>
    <n v="22.29"/>
    <n v="28.490000000000002"/>
    <n v="0.56104765655769995"/>
  </r>
  <r>
    <n v="1910"/>
    <d v="2026-07-10T00:00:00"/>
    <n v="2026"/>
    <s v="Jul"/>
    <s v="Q3"/>
    <x v="0"/>
    <x v="15"/>
    <s v="Online Store"/>
    <s v="Returning"/>
    <s v="Hiking"/>
    <s v="Trail Boots"/>
    <n v="2"/>
    <n v="141.51"/>
    <n v="0.05"/>
    <n v="77.040000000000006"/>
    <n v="268.86899999999997"/>
    <n v="154.08000000000001"/>
    <n v="114.78899999999996"/>
    <n v="0.42693281858451504"/>
  </r>
  <r>
    <n v="1941"/>
    <d v="2026-07-10T00:00:00"/>
    <n v="2026"/>
    <s v="Jul"/>
    <s v="Q3"/>
    <x v="1"/>
    <x v="12"/>
    <s v="Marketplace"/>
    <s v="Returning"/>
    <s v="Hiking"/>
    <s v="Summit Backpack 45L"/>
    <n v="1"/>
    <n v="156.44"/>
    <n v="0.1"/>
    <n v="80.72"/>
    <n v="140.79599999999999"/>
    <n v="80.72"/>
    <n v="60.075999999999993"/>
    <n v="0.42668825818915307"/>
  </r>
  <r>
    <n v="2324"/>
    <d v="2026-07-10T00:00:00"/>
    <n v="2026"/>
    <s v="Jul"/>
    <s v="Q3"/>
    <x v="1"/>
    <x v="12"/>
    <s v="Online Store"/>
    <s v="New"/>
    <s v="Fitness"/>
    <s v="Training Mat"/>
    <n v="2"/>
    <n v="51.75"/>
    <n v="0"/>
    <n v="21.4"/>
    <n v="103.5"/>
    <n v="42.8"/>
    <n v="60.7"/>
    <n v="0.58647342995169083"/>
  </r>
  <r>
    <n v="2869"/>
    <d v="2026-07-10T00:00:00"/>
    <n v="2026"/>
    <s v="Jul"/>
    <s v="Q3"/>
    <x v="2"/>
    <x v="5"/>
    <s v="Marketplace"/>
    <s v="New"/>
    <s v="Camping"/>
    <s v="Portable Camp Stove"/>
    <n v="1"/>
    <n v="82.23"/>
    <n v="0.1"/>
    <n v="38.340000000000003"/>
    <n v="74.007000000000005"/>
    <n v="38.340000000000003"/>
    <n v="35.667000000000002"/>
    <n v="0.48194089748267055"/>
  </r>
  <r>
    <n v="3236"/>
    <d v="2026-07-10T00:00:00"/>
    <n v="2026"/>
    <s v="Jul"/>
    <s v="Q3"/>
    <x v="1"/>
    <x v="6"/>
    <s v="Online Store"/>
    <s v="New"/>
    <s v="Hiking"/>
    <s v="Trail Boots"/>
    <n v="1"/>
    <n v="144.16999999999999"/>
    <n v="0.1"/>
    <n v="78.13"/>
    <n v="129.75299999999999"/>
    <n v="78.13"/>
    <n v="51.62299999999999"/>
    <n v="0.39785592625989374"/>
  </r>
  <r>
    <n v="3582"/>
    <d v="2026-07-10T00:00:00"/>
    <n v="2026"/>
    <s v="Jul"/>
    <s v="Q3"/>
    <x v="1"/>
    <x v="12"/>
    <s v="Online Store"/>
    <s v="Returning"/>
    <s v="Camping"/>
    <s v="Portable Camp Stove"/>
    <n v="4"/>
    <n v="82.47"/>
    <n v="0"/>
    <n v="40.22"/>
    <n v="329.88"/>
    <n v="160.88"/>
    <n v="169"/>
    <n v="0.51230750575967021"/>
  </r>
  <r>
    <n v="3715"/>
    <d v="2026-07-10T00:00:00"/>
    <n v="2026"/>
    <s v="Jul"/>
    <s v="Q3"/>
    <x v="3"/>
    <x v="8"/>
    <s v="Online Store"/>
    <s v="New"/>
    <s v="Camping"/>
    <s v="Compact Sleeping Bag"/>
    <n v="1"/>
    <n v="122.14"/>
    <n v="0.15"/>
    <n v="59.87"/>
    <n v="103.819"/>
    <n v="59.87"/>
    <n v="43.949000000000005"/>
    <n v="0.42332328379198414"/>
  </r>
  <r>
    <n v="3940"/>
    <d v="2026-07-10T00:00:00"/>
    <n v="2026"/>
    <s v="Jul"/>
    <s v="Q3"/>
    <x v="2"/>
    <x v="16"/>
    <s v="Retail Partners"/>
    <s v="Returning"/>
    <s v="Hiking"/>
    <s v="Trail Boots"/>
    <n v="3"/>
    <n v="143.59"/>
    <n v="0"/>
    <n v="78.91"/>
    <n v="430.77"/>
    <n v="236.73"/>
    <n v="194.04"/>
    <n v="0.45044919562643637"/>
  </r>
  <r>
    <n v="4760"/>
    <d v="2026-07-10T00:00:00"/>
    <n v="2026"/>
    <s v="Jul"/>
    <s v="Q3"/>
    <x v="3"/>
    <x v="13"/>
    <s v="Online Store"/>
    <s v="Business"/>
    <s v="Hiking"/>
    <s v="Summit Backpack 45L"/>
    <n v="2"/>
    <n v="157.66"/>
    <n v="0"/>
    <n v="78.760000000000005"/>
    <n v="315.32"/>
    <n v="157.52000000000001"/>
    <n v="157.79999999999998"/>
    <n v="0.50044399340352652"/>
  </r>
  <r>
    <n v="4768"/>
    <d v="2026-07-10T00:00:00"/>
    <n v="2026"/>
    <s v="Jul"/>
    <s v="Q3"/>
    <x v="1"/>
    <x v="1"/>
    <s v="Online Store"/>
    <s v="Business"/>
    <s v="Cycling"/>
    <s v="Cycling Pack 12L"/>
    <n v="1"/>
    <n v="101.58"/>
    <n v="0"/>
    <n v="49.83"/>
    <n v="101.58"/>
    <n v="49.83"/>
    <n v="51.75"/>
    <n v="0.50945067926757237"/>
  </r>
  <r>
    <n v="5025"/>
    <d v="2026-07-10T00:00:00"/>
    <n v="2026"/>
    <s v="Jul"/>
    <s v="Q3"/>
    <x v="2"/>
    <x v="3"/>
    <s v="Online Store"/>
    <s v="Returning"/>
    <s v="Travel"/>
    <s v="Travel Backpack 35L"/>
    <n v="4"/>
    <n v="166.71"/>
    <n v="0"/>
    <n v="86.55"/>
    <n v="666.84"/>
    <n v="346.2"/>
    <n v="320.64000000000004"/>
    <n v="0.48083498290444487"/>
  </r>
  <r>
    <n v="165"/>
    <d v="2026-07-11T00:00:00"/>
    <n v="2026"/>
    <s v="Jul"/>
    <s v="Q3"/>
    <x v="1"/>
    <x v="12"/>
    <s v="Retail Partners"/>
    <s v="New"/>
    <s v="Cycling"/>
    <s v="Commuter Helmet"/>
    <n v="2"/>
    <n v="83.33"/>
    <n v="0"/>
    <n v="42.11"/>
    <n v="166.66"/>
    <n v="84.22"/>
    <n v="82.44"/>
    <n v="0.49465978639145564"/>
  </r>
  <r>
    <n v="198"/>
    <d v="2026-07-11T00:00:00"/>
    <n v="2026"/>
    <s v="Jul"/>
    <s v="Q3"/>
    <x v="0"/>
    <x v="15"/>
    <s v="Online Store"/>
    <s v="New"/>
    <s v="Hiking"/>
    <s v="Trekking Poles"/>
    <n v="2"/>
    <n v="71.77"/>
    <n v="0.05"/>
    <n v="32.9"/>
    <n v="136.363"/>
    <n v="65.8"/>
    <n v="70.563000000000002"/>
    <n v="0.5174644148339359"/>
  </r>
  <r>
    <n v="1480"/>
    <d v="2026-07-11T00:00:00"/>
    <n v="2026"/>
    <s v="Jul"/>
    <s v="Q3"/>
    <x v="0"/>
    <x v="15"/>
    <s v="Online Store"/>
    <s v="New"/>
    <s v="Travel"/>
    <s v="Travel Backpack 35L"/>
    <n v="3"/>
    <n v="164.5"/>
    <n v="0"/>
    <n v="87.06"/>
    <n v="493.5"/>
    <n v="261.18"/>
    <n v="232.32"/>
    <n v="0.47075987841945288"/>
  </r>
  <r>
    <n v="1990"/>
    <d v="2026-07-11T00:00:00"/>
    <n v="2026"/>
    <s v="Jul"/>
    <s v="Q3"/>
    <x v="0"/>
    <x v="15"/>
    <s v="Online Store"/>
    <s v="Returning"/>
    <s v="Camping"/>
    <s v="Portable Camp Stove"/>
    <n v="3"/>
    <n v="82.28"/>
    <n v="0.1"/>
    <n v="39.51"/>
    <n v="222.15600000000001"/>
    <n v="118.53"/>
    <n v="103.626"/>
    <n v="0.46645600388915898"/>
  </r>
  <r>
    <n v="2298"/>
    <d v="2026-07-11T00:00:00"/>
    <n v="2026"/>
    <s v="Jul"/>
    <s v="Q3"/>
    <x v="2"/>
    <x v="2"/>
    <s v="Retail Partners"/>
    <s v="New"/>
    <s v="Cycling"/>
    <s v="Cycling Pack 12L"/>
    <n v="2"/>
    <n v="103.17"/>
    <n v="0"/>
    <n v="50.49"/>
    <n v="206.34"/>
    <n v="100.98"/>
    <n v="105.36"/>
    <n v="0.51061355045071244"/>
  </r>
  <r>
    <n v="2886"/>
    <d v="2026-07-11T00:00:00"/>
    <n v="2026"/>
    <s v="Jul"/>
    <s v="Q3"/>
    <x v="0"/>
    <x v="15"/>
    <s v="Online Store"/>
    <s v="New"/>
    <s v="Cycling"/>
    <s v="Trail Bike Light"/>
    <n v="1"/>
    <n v="50.33"/>
    <n v="0.05"/>
    <n v="22.06"/>
    <n v="47.813499999999998"/>
    <n v="22.06"/>
    <n v="25.753499999999999"/>
    <n v="0.53862402877848303"/>
  </r>
  <r>
    <n v="2893"/>
    <d v="2026-07-11T00:00:00"/>
    <n v="2026"/>
    <s v="Jul"/>
    <s v="Q3"/>
    <x v="1"/>
    <x v="11"/>
    <s v="Corporate"/>
    <s v="Business"/>
    <s v="Hiking"/>
    <s v="Trail Boots"/>
    <n v="6"/>
    <n v="142.78"/>
    <n v="0.15"/>
    <n v="80.38"/>
    <n v="728.178"/>
    <n v="482.28"/>
    <n v="245.89800000000002"/>
    <n v="0.33768941110552642"/>
  </r>
  <r>
    <n v="2939"/>
    <d v="2026-07-11T00:00:00"/>
    <n v="2026"/>
    <s v="Jul"/>
    <s v="Q3"/>
    <x v="1"/>
    <x v="6"/>
    <s v="Online Store"/>
    <s v="New"/>
    <s v="Camping"/>
    <s v="Trail Tent 2P"/>
    <n v="1"/>
    <n v="195.38"/>
    <n v="0.05"/>
    <n v="101.67"/>
    <n v="185.61099999999999"/>
    <n v="101.67"/>
    <n v="83.940999999999988"/>
    <n v="0.45224151585843508"/>
  </r>
  <r>
    <n v="3249"/>
    <d v="2026-07-11T00:00:00"/>
    <n v="2026"/>
    <s v="Jul"/>
    <s v="Q3"/>
    <x v="3"/>
    <x v="4"/>
    <s v="Retail Partners"/>
    <s v="Returning"/>
    <s v="Cycling"/>
    <s v="Cycling Pack 12L"/>
    <n v="5"/>
    <n v="104.8"/>
    <n v="0"/>
    <n v="50.94"/>
    <n v="524"/>
    <n v="254.7"/>
    <n v="269.3"/>
    <n v="0.51393129770992374"/>
  </r>
  <r>
    <n v="3832"/>
    <d v="2026-07-11T00:00:00"/>
    <n v="2026"/>
    <s v="Jul"/>
    <s v="Q3"/>
    <x v="3"/>
    <x v="7"/>
    <s v="Online Store"/>
    <s v="Returning"/>
    <s v="Camping"/>
    <s v="Portable Camp Stove"/>
    <n v="3"/>
    <n v="82.26"/>
    <n v="0"/>
    <n v="40.020000000000003"/>
    <n v="246.78000000000003"/>
    <n v="120.06"/>
    <n v="126.72000000000003"/>
    <n v="0.51349380014587898"/>
  </r>
  <r>
    <n v="3868"/>
    <d v="2026-07-11T00:00:00"/>
    <n v="2026"/>
    <s v="Jul"/>
    <s v="Q3"/>
    <x v="2"/>
    <x v="10"/>
    <s v="Online Store"/>
    <s v="Business"/>
    <s v="Hiking"/>
    <s v="Hiking Daypack 20L"/>
    <n v="1"/>
    <n v="90.79"/>
    <n v="0"/>
    <n v="46.39"/>
    <n v="90.79"/>
    <n v="46.39"/>
    <n v="44.400000000000006"/>
    <n v="0.4890406432426479"/>
  </r>
  <r>
    <n v="4365"/>
    <d v="2026-07-11T00:00:00"/>
    <n v="2026"/>
    <s v="Jul"/>
    <s v="Q3"/>
    <x v="1"/>
    <x v="11"/>
    <s v="Online Store"/>
    <s v="Returning"/>
    <s v="Cycling"/>
    <s v="Compact Repair Kit"/>
    <n v="1"/>
    <n v="41.33"/>
    <n v="0"/>
    <n v="17.2"/>
    <n v="41.33"/>
    <n v="17.2"/>
    <n v="24.13"/>
    <n v="0.58383740624243896"/>
  </r>
  <r>
    <n v="314"/>
    <d v="2026-07-12T00:00:00"/>
    <n v="2026"/>
    <s v="Jul"/>
    <s v="Q3"/>
    <x v="2"/>
    <x v="2"/>
    <s v="Online Store"/>
    <s v="Returning"/>
    <s v="Fitness"/>
    <s v="Resistance Band Set"/>
    <n v="2"/>
    <n v="41.09"/>
    <n v="0.05"/>
    <n v="14.54"/>
    <n v="78.070999999999998"/>
    <n v="29.08"/>
    <n v="48.991"/>
    <n v="0.62751854081541159"/>
  </r>
  <r>
    <n v="552"/>
    <d v="2026-07-12T00:00:00"/>
    <n v="2026"/>
    <s v="Jul"/>
    <s v="Q3"/>
    <x v="1"/>
    <x v="12"/>
    <s v="Corporate"/>
    <s v="Business"/>
    <s v="Camping"/>
    <s v="Portable Camp Stove"/>
    <n v="5"/>
    <n v="82.39"/>
    <n v="0.05"/>
    <n v="39.479999999999997"/>
    <n v="391.35249999999996"/>
    <n v="197.39999999999998"/>
    <n v="193.95249999999999"/>
    <n v="0.49559540312122702"/>
  </r>
  <r>
    <n v="1317"/>
    <d v="2026-07-12T00:00:00"/>
    <n v="2026"/>
    <s v="Jul"/>
    <s v="Q3"/>
    <x v="1"/>
    <x v="14"/>
    <s v="Online Store"/>
    <s v="Business"/>
    <s v="Fitness"/>
    <s v="Recovery Roller"/>
    <n v="3"/>
    <n v="37"/>
    <n v="0"/>
    <n v="13.69"/>
    <n v="111"/>
    <n v="41.07"/>
    <n v="69.930000000000007"/>
    <n v="0.63000000000000012"/>
  </r>
  <r>
    <n v="1515"/>
    <d v="2026-07-12T00:00:00"/>
    <n v="2026"/>
    <s v="Jul"/>
    <s v="Q3"/>
    <x v="3"/>
    <x v="8"/>
    <s v="Retail Partners"/>
    <s v="New"/>
    <s v="Fitness"/>
    <s v="Resistance Band Set"/>
    <n v="2"/>
    <n v="40.9"/>
    <n v="0"/>
    <n v="14.81"/>
    <n v="81.8"/>
    <n v="29.62"/>
    <n v="52.179999999999993"/>
    <n v="0.63789731051344734"/>
  </r>
  <r>
    <n v="1674"/>
    <d v="2026-07-12T00:00:00"/>
    <n v="2026"/>
    <s v="Jul"/>
    <s v="Q3"/>
    <x v="0"/>
    <x v="0"/>
    <s v="Online Store"/>
    <s v="New"/>
    <s v="Fitness"/>
    <s v="Weighted Vest"/>
    <n v="1"/>
    <n v="123.33"/>
    <n v="0.1"/>
    <n v="70.900000000000006"/>
    <n v="110.997"/>
    <n v="70.900000000000006"/>
    <n v="40.096999999999994"/>
    <n v="0.36124399758552028"/>
  </r>
  <r>
    <n v="2407"/>
    <d v="2026-07-12T00:00:00"/>
    <n v="2026"/>
    <s v="Jul"/>
    <s v="Q3"/>
    <x v="1"/>
    <x v="12"/>
    <s v="Marketplace"/>
    <s v="Business"/>
    <s v="Hiking"/>
    <s v="Summit Backpack 45L"/>
    <n v="1"/>
    <n v="153.25"/>
    <n v="0.15"/>
    <n v="78.28"/>
    <n v="130.26249999999999"/>
    <n v="78.28"/>
    <n v="51.982499999999987"/>
    <n v="0.39905959121005657"/>
  </r>
  <r>
    <n v="2817"/>
    <d v="2026-07-12T00:00:00"/>
    <n v="2026"/>
    <s v="Jul"/>
    <s v="Q3"/>
    <x v="3"/>
    <x v="7"/>
    <s v="Marketplace"/>
    <s v="New"/>
    <s v="Travel"/>
    <s v="Carry-On Duffel"/>
    <n v="3"/>
    <n v="134.43"/>
    <n v="0.1"/>
    <n v="65.78"/>
    <n v="362.96100000000001"/>
    <n v="197.34"/>
    <n v="165.62100000000001"/>
    <n v="0.45630522287518493"/>
  </r>
  <r>
    <n v="3059"/>
    <d v="2026-07-12T00:00:00"/>
    <n v="2026"/>
    <s v="Jul"/>
    <s v="Q3"/>
    <x v="0"/>
    <x v="0"/>
    <s v="Online Store"/>
    <s v="Returning"/>
    <s v="Hiking"/>
    <s v="Hiking Daypack 20L"/>
    <n v="1"/>
    <n v="93.73"/>
    <n v="0.05"/>
    <n v="44.51"/>
    <n v="89.043499999999995"/>
    <n v="44.51"/>
    <n v="44.533499999999997"/>
    <n v="0.50013195797559618"/>
  </r>
  <r>
    <n v="3210"/>
    <d v="2026-07-12T00:00:00"/>
    <n v="2026"/>
    <s v="Jul"/>
    <s v="Q3"/>
    <x v="0"/>
    <x v="0"/>
    <s v="Online Store"/>
    <s v="Returning"/>
    <s v="Travel"/>
    <s v="Insulated Bottle"/>
    <n v="1"/>
    <n v="37.090000000000003"/>
    <n v="0"/>
    <n v="13.43"/>
    <n v="37.090000000000003"/>
    <n v="13.43"/>
    <n v="23.660000000000004"/>
    <n v="0.63790779185764357"/>
  </r>
  <r>
    <n v="3670"/>
    <d v="2026-07-12T00:00:00"/>
    <n v="2026"/>
    <s v="Jul"/>
    <s v="Q3"/>
    <x v="0"/>
    <x v="0"/>
    <s v="Retail Partners"/>
    <s v="New"/>
    <s v="Travel"/>
    <s v="Packing Cube Set"/>
    <n v="1"/>
    <n v="45.43"/>
    <n v="0"/>
    <n v="18.66"/>
    <n v="45.43"/>
    <n v="18.66"/>
    <n v="26.77"/>
    <n v="0.58925819942769098"/>
  </r>
  <r>
    <n v="4017"/>
    <d v="2026-07-12T00:00:00"/>
    <n v="2026"/>
    <s v="Jul"/>
    <s v="Q3"/>
    <x v="3"/>
    <x v="8"/>
    <s v="Marketplace"/>
    <s v="New"/>
    <s v="Fitness"/>
    <s v="Resistance Band Set"/>
    <n v="1"/>
    <n v="39.5"/>
    <n v="0.1"/>
    <n v="14.86"/>
    <n v="35.550000000000004"/>
    <n v="14.86"/>
    <n v="20.690000000000005"/>
    <n v="0.58199718706047832"/>
  </r>
  <r>
    <n v="5012"/>
    <d v="2026-07-12T00:00:00"/>
    <n v="2026"/>
    <s v="Jul"/>
    <s v="Q3"/>
    <x v="2"/>
    <x v="16"/>
    <s v="Retail Partners"/>
    <s v="Returning"/>
    <s v="Fitness"/>
    <s v="Weighted Vest"/>
    <n v="2"/>
    <n v="123.58"/>
    <n v="0.1"/>
    <n v="68.739999999999995"/>
    <n v="222.44399999999999"/>
    <n v="137.47999999999999"/>
    <n v="84.963999999999999"/>
    <n v="0.3819568071065077"/>
  </r>
  <r>
    <n v="884"/>
    <d v="2026-07-13T00:00:00"/>
    <n v="2026"/>
    <s v="Jul"/>
    <s v="Q3"/>
    <x v="3"/>
    <x v="13"/>
    <s v="Retail Partners"/>
    <s v="Returning"/>
    <s v="Cycling"/>
    <s v="Cycling Pack 12L"/>
    <n v="1"/>
    <n v="103.61"/>
    <n v="0"/>
    <n v="51.84"/>
    <n v="103.61"/>
    <n v="51.84"/>
    <n v="51.769999999999996"/>
    <n v="0.49966219476884466"/>
  </r>
  <r>
    <n v="1025"/>
    <d v="2026-07-13T00:00:00"/>
    <n v="2026"/>
    <s v="Jul"/>
    <s v="Q3"/>
    <x v="2"/>
    <x v="2"/>
    <s v="Retail Partners"/>
    <s v="Returning"/>
    <s v="Hiking"/>
    <s v="Trail Boots"/>
    <n v="2"/>
    <n v="145.75"/>
    <n v="0.05"/>
    <n v="79.319999999999993"/>
    <n v="276.92500000000001"/>
    <n v="158.63999999999999"/>
    <n v="118.28500000000003"/>
    <n v="0.42713731154644768"/>
  </r>
  <r>
    <n v="1279"/>
    <d v="2026-07-13T00:00:00"/>
    <n v="2026"/>
    <s v="Jul"/>
    <s v="Q3"/>
    <x v="3"/>
    <x v="8"/>
    <s v="Marketplace"/>
    <s v="New"/>
    <s v="Camping"/>
    <s v="Trail Tent 2P"/>
    <n v="2"/>
    <n v="193.76"/>
    <n v="0.1"/>
    <n v="104.66"/>
    <n v="348.76799999999997"/>
    <n v="209.32"/>
    <n v="139.44799999999998"/>
    <n v="0.39983025965684921"/>
  </r>
  <r>
    <n v="1534"/>
    <d v="2026-07-13T00:00:00"/>
    <n v="2026"/>
    <s v="Jul"/>
    <s v="Q3"/>
    <x v="2"/>
    <x v="16"/>
    <s v="Online Store"/>
    <s v="Returning"/>
    <s v="Hiking"/>
    <s v="Trail Boots"/>
    <n v="2"/>
    <n v="146.09"/>
    <n v="0.1"/>
    <n v="79.36"/>
    <n v="262.96199999999999"/>
    <n v="158.72"/>
    <n v="104.24199999999999"/>
    <n v="0.39641469109605187"/>
  </r>
  <r>
    <n v="2147"/>
    <d v="2026-07-13T00:00:00"/>
    <n v="2026"/>
    <s v="Jul"/>
    <s v="Q3"/>
    <x v="1"/>
    <x v="14"/>
    <s v="Retail Partners"/>
    <s v="New"/>
    <s v="Travel"/>
    <s v="Carry-On Duffel"/>
    <n v="1"/>
    <n v="131.91999999999999"/>
    <n v="0"/>
    <n v="66.19"/>
    <n v="131.91999999999999"/>
    <n v="66.19"/>
    <n v="65.72999999999999"/>
    <n v="0.49825651910248631"/>
  </r>
  <r>
    <n v="2385"/>
    <d v="2026-07-13T00:00:00"/>
    <n v="2026"/>
    <s v="Jul"/>
    <s v="Q3"/>
    <x v="1"/>
    <x v="11"/>
    <s v="Corporate"/>
    <s v="Business"/>
    <s v="Camping"/>
    <s v="Portable Camp Stove"/>
    <n v="6"/>
    <n v="83.28"/>
    <n v="0.15"/>
    <n v="38.76"/>
    <n v="424.72800000000001"/>
    <n v="232.56"/>
    <n v="192.16800000000001"/>
    <n v="0.45244956772334294"/>
  </r>
  <r>
    <n v="2517"/>
    <d v="2026-07-13T00:00:00"/>
    <n v="2026"/>
    <s v="Jul"/>
    <s v="Q3"/>
    <x v="1"/>
    <x v="6"/>
    <s v="Online Store"/>
    <s v="New"/>
    <s v="Travel"/>
    <s v="Insulated Bottle"/>
    <n v="1"/>
    <n v="36.479999999999997"/>
    <n v="0.05"/>
    <n v="13.22"/>
    <n v="34.655999999999999"/>
    <n v="13.22"/>
    <n v="21.436"/>
    <n v="0.61853647276084955"/>
  </r>
  <r>
    <n v="2746"/>
    <d v="2026-07-13T00:00:00"/>
    <n v="2026"/>
    <s v="Jul"/>
    <s v="Q3"/>
    <x v="0"/>
    <x v="0"/>
    <s v="Retail Partners"/>
    <s v="New"/>
    <s v="Hiking"/>
    <s v="Summit Backpack 45L"/>
    <n v="3"/>
    <n v="155.44"/>
    <n v="0.05"/>
    <n v="79.95"/>
    <n v="443.00399999999996"/>
    <n v="239.85000000000002"/>
    <n v="203.15399999999994"/>
    <n v="0.45858276674702703"/>
  </r>
  <r>
    <n v="3297"/>
    <d v="2026-07-13T00:00:00"/>
    <n v="2026"/>
    <s v="Jul"/>
    <s v="Q3"/>
    <x v="0"/>
    <x v="15"/>
    <s v="Corporate"/>
    <s v="Returning"/>
    <s v="Fitness"/>
    <s v="Resistance Band Set"/>
    <n v="6"/>
    <n v="40.58"/>
    <n v="0.15"/>
    <n v="15.06"/>
    <n v="206.958"/>
    <n v="90.36"/>
    <n v="116.598"/>
    <n v="0.5633896732670397"/>
  </r>
  <r>
    <n v="772"/>
    <d v="2026-07-14T00:00:00"/>
    <n v="2026"/>
    <s v="Jul"/>
    <s v="Q3"/>
    <x v="3"/>
    <x v="13"/>
    <s v="Online Store"/>
    <s v="Returning"/>
    <s v="Cycling"/>
    <s v="Cycling Pack 12L"/>
    <n v="2"/>
    <n v="101.03"/>
    <n v="0.1"/>
    <n v="50.98"/>
    <n v="181.85400000000001"/>
    <n v="101.96"/>
    <n v="79.89400000000002"/>
    <n v="0.43933045190097558"/>
  </r>
  <r>
    <n v="838"/>
    <d v="2026-07-14T00:00:00"/>
    <n v="2026"/>
    <s v="Jul"/>
    <s v="Q3"/>
    <x v="0"/>
    <x v="9"/>
    <s v="Retail Partners"/>
    <s v="Returning"/>
    <s v="Camping"/>
    <s v="Portable Camp Stove"/>
    <n v="1"/>
    <n v="80.150000000000006"/>
    <n v="0.05"/>
    <n v="38.89"/>
    <n v="76.142499999999998"/>
    <n v="38.89"/>
    <n v="37.252499999999998"/>
    <n v="0.48924713530551267"/>
  </r>
  <r>
    <n v="1144"/>
    <d v="2026-07-14T00:00:00"/>
    <n v="2026"/>
    <s v="Jul"/>
    <s v="Q3"/>
    <x v="2"/>
    <x v="2"/>
    <s v="Retail Partners"/>
    <s v="New"/>
    <s v="Camping"/>
    <s v="Portable Camp Stove"/>
    <n v="1"/>
    <n v="83.74"/>
    <n v="0"/>
    <n v="38.96"/>
    <n v="83.74"/>
    <n v="38.96"/>
    <n v="44.779999999999994"/>
    <n v="0.53475041796035339"/>
  </r>
  <r>
    <n v="1686"/>
    <d v="2026-07-14T00:00:00"/>
    <n v="2026"/>
    <s v="Jul"/>
    <s v="Q3"/>
    <x v="2"/>
    <x v="5"/>
    <s v="Corporate"/>
    <s v="Returning"/>
    <s v="Travel"/>
    <s v="Insulated Bottle"/>
    <n v="8"/>
    <n v="35.75"/>
    <n v="0.15"/>
    <n v="13.56"/>
    <n v="243.1"/>
    <n v="108.48"/>
    <n v="134.62"/>
    <n v="0.55376388317564795"/>
  </r>
  <r>
    <n v="2823"/>
    <d v="2026-07-14T00:00:00"/>
    <n v="2026"/>
    <s v="Jul"/>
    <s v="Q3"/>
    <x v="0"/>
    <x v="15"/>
    <s v="Online Store"/>
    <s v="New"/>
    <s v="Cycling"/>
    <s v="Commuter Helmet"/>
    <n v="3"/>
    <n v="81.39"/>
    <n v="0"/>
    <n v="43.54"/>
    <n v="244.17000000000002"/>
    <n v="130.62"/>
    <n v="113.55000000000001"/>
    <n v="0.46504484580415284"/>
  </r>
  <r>
    <n v="2883"/>
    <d v="2026-07-14T00:00:00"/>
    <n v="2026"/>
    <s v="Jul"/>
    <s v="Q3"/>
    <x v="2"/>
    <x v="10"/>
    <s v="Marketplace"/>
    <s v="New"/>
    <s v="Travel"/>
    <s v="Insulated Bottle"/>
    <n v="1"/>
    <n v="36.799999999999997"/>
    <n v="0"/>
    <n v="13.91"/>
    <n v="36.799999999999997"/>
    <n v="13.91"/>
    <n v="22.889999999999997"/>
    <n v="0.62201086956521734"/>
  </r>
  <r>
    <n v="3259"/>
    <d v="2026-07-14T00:00:00"/>
    <n v="2026"/>
    <s v="Jul"/>
    <s v="Q3"/>
    <x v="2"/>
    <x v="16"/>
    <s v="Corporate"/>
    <s v="Returning"/>
    <s v="Camping"/>
    <s v="Trail Tent 2P"/>
    <n v="6"/>
    <n v="194.15"/>
    <n v="0.1"/>
    <n v="105.12"/>
    <n v="1048.4100000000001"/>
    <n v="630.72"/>
    <n v="417.69000000000005"/>
    <n v="0.3984032964202936"/>
  </r>
  <r>
    <n v="3709"/>
    <d v="2026-07-14T00:00:00"/>
    <n v="2026"/>
    <s v="Jul"/>
    <s v="Q3"/>
    <x v="0"/>
    <x v="9"/>
    <s v="Online Store"/>
    <s v="New"/>
    <s v="Fitness"/>
    <s v="Training Mat"/>
    <n v="1"/>
    <n v="50.94"/>
    <n v="0"/>
    <n v="22.28"/>
    <n v="50.94"/>
    <n v="22.28"/>
    <n v="28.659999999999997"/>
    <n v="0.5626226933647428"/>
  </r>
  <r>
    <n v="61"/>
    <d v="2026-07-15T00:00:00"/>
    <n v="2026"/>
    <s v="Jul"/>
    <s v="Q3"/>
    <x v="3"/>
    <x v="8"/>
    <s v="Online Store"/>
    <s v="Returning"/>
    <s v="Fitness"/>
    <s v="Weighted Vest"/>
    <n v="2"/>
    <n v="125.89"/>
    <n v="0"/>
    <n v="70.8"/>
    <n v="251.78"/>
    <n v="141.6"/>
    <n v="110.18"/>
    <n v="0.43760425768528083"/>
  </r>
  <r>
    <n v="357"/>
    <d v="2026-07-15T00:00:00"/>
    <n v="2026"/>
    <s v="Jul"/>
    <s v="Q3"/>
    <x v="0"/>
    <x v="9"/>
    <s v="Online Store"/>
    <s v="New"/>
    <s v="Fitness"/>
    <s v="Training Mat"/>
    <n v="2"/>
    <n v="51.9"/>
    <n v="0"/>
    <n v="21.82"/>
    <n v="103.8"/>
    <n v="43.64"/>
    <n v="60.16"/>
    <n v="0.57957610789980729"/>
  </r>
  <r>
    <n v="1607"/>
    <d v="2026-07-15T00:00:00"/>
    <n v="2026"/>
    <s v="Jul"/>
    <s v="Q3"/>
    <x v="0"/>
    <x v="0"/>
    <s v="Retail Partners"/>
    <s v="New"/>
    <s v="Fitness"/>
    <s v="Resistance Band Set"/>
    <n v="2"/>
    <n v="39.75"/>
    <n v="0"/>
    <n v="14.78"/>
    <n v="79.5"/>
    <n v="29.56"/>
    <n v="49.94"/>
    <n v="0.62817610062893081"/>
  </r>
  <r>
    <n v="3295"/>
    <d v="2026-07-15T00:00:00"/>
    <n v="2026"/>
    <s v="Jul"/>
    <s v="Q3"/>
    <x v="1"/>
    <x v="12"/>
    <s v="Marketplace"/>
    <s v="Returning"/>
    <s v="Hiking"/>
    <s v="Hiking Daypack 20L"/>
    <n v="1"/>
    <n v="93.46"/>
    <n v="0.15"/>
    <n v="46.65"/>
    <n v="79.440999999999988"/>
    <n v="46.65"/>
    <n v="32.79099999999999"/>
    <n v="0.41277174255107557"/>
  </r>
  <r>
    <n v="4048"/>
    <d v="2026-07-15T00:00:00"/>
    <n v="2026"/>
    <s v="Jul"/>
    <s v="Q3"/>
    <x v="3"/>
    <x v="13"/>
    <s v="Corporate"/>
    <s v="Business"/>
    <s v="Cycling"/>
    <s v="Commuter Helmet"/>
    <n v="3"/>
    <n v="82.79"/>
    <n v="0.1"/>
    <n v="43.07"/>
    <n v="223.53300000000002"/>
    <n v="129.21"/>
    <n v="94.323000000000008"/>
    <n v="0.42196454214813922"/>
  </r>
  <r>
    <n v="4424"/>
    <d v="2026-07-15T00:00:00"/>
    <n v="2026"/>
    <s v="Jul"/>
    <s v="Q3"/>
    <x v="2"/>
    <x v="2"/>
    <s v="Retail Partners"/>
    <s v="Business"/>
    <s v="Hiking"/>
    <s v="Hiking Daypack 20L"/>
    <n v="1"/>
    <n v="92.54"/>
    <n v="0"/>
    <n v="44.48"/>
    <n v="92.54"/>
    <n v="44.48"/>
    <n v="48.060000000000009"/>
    <n v="0.51934298681651181"/>
  </r>
  <r>
    <n v="4732"/>
    <d v="2026-07-15T00:00:00"/>
    <n v="2026"/>
    <s v="Jul"/>
    <s v="Q3"/>
    <x v="1"/>
    <x v="14"/>
    <s v="Retail Partners"/>
    <s v="New"/>
    <s v="Travel"/>
    <s v="Packing Cube Set"/>
    <n v="1"/>
    <n v="46.53"/>
    <n v="0"/>
    <n v="18.829999999999998"/>
    <n v="46.53"/>
    <n v="18.829999999999998"/>
    <n v="27.700000000000003"/>
    <n v="0.59531485063399958"/>
  </r>
  <r>
    <n v="194"/>
    <d v="2026-07-16T00:00:00"/>
    <n v="2026"/>
    <s v="Jul"/>
    <s v="Q3"/>
    <x v="1"/>
    <x v="12"/>
    <s v="Online Store"/>
    <s v="Returning"/>
    <s v="Cycling"/>
    <s v="Trail Bike Light"/>
    <n v="2"/>
    <n v="49.69"/>
    <n v="0"/>
    <n v="21.97"/>
    <n v="99.38"/>
    <n v="43.94"/>
    <n v="55.44"/>
    <n v="0.557858724089354"/>
  </r>
  <r>
    <n v="258"/>
    <d v="2026-07-16T00:00:00"/>
    <n v="2026"/>
    <s v="Jul"/>
    <s v="Q3"/>
    <x v="3"/>
    <x v="8"/>
    <s v="Marketplace"/>
    <s v="New"/>
    <s v="Hiking"/>
    <s v="Trekking Poles"/>
    <n v="3"/>
    <n v="71.34"/>
    <n v="0.1"/>
    <n v="31.71"/>
    <n v="192.61800000000002"/>
    <n v="95.13"/>
    <n v="97.488000000000028"/>
    <n v="0.50612092327819835"/>
  </r>
  <r>
    <n v="543"/>
    <d v="2026-07-16T00:00:00"/>
    <n v="2026"/>
    <s v="Jul"/>
    <s v="Q3"/>
    <x v="1"/>
    <x v="14"/>
    <s v="Marketplace"/>
    <s v="Returning"/>
    <s v="Cycling"/>
    <s v="Commuter Helmet"/>
    <n v="1"/>
    <n v="83.03"/>
    <n v="0"/>
    <n v="42.41"/>
    <n v="83.03"/>
    <n v="42.41"/>
    <n v="40.620000000000005"/>
    <n v="0.48922076357942917"/>
  </r>
  <r>
    <n v="972"/>
    <d v="2026-07-16T00:00:00"/>
    <n v="2026"/>
    <s v="Jul"/>
    <s v="Q3"/>
    <x v="3"/>
    <x v="4"/>
    <s v="Online Store"/>
    <s v="Returning"/>
    <s v="Fitness"/>
    <s v="Resistance Band Set"/>
    <n v="1"/>
    <n v="40.799999999999997"/>
    <n v="0"/>
    <n v="14.42"/>
    <n v="40.799999999999997"/>
    <n v="14.42"/>
    <n v="26.379999999999995"/>
    <n v="0.64656862745098032"/>
  </r>
  <r>
    <n v="1146"/>
    <d v="2026-07-16T00:00:00"/>
    <n v="2026"/>
    <s v="Jul"/>
    <s v="Q3"/>
    <x v="1"/>
    <x v="6"/>
    <s v="Marketplace"/>
    <s v="Returning"/>
    <s v="Camping"/>
    <s v="Compact Sleeping Bag"/>
    <n v="2"/>
    <n v="125.34"/>
    <n v="0.15"/>
    <n v="59.04"/>
    <n v="213.078"/>
    <n v="118.08"/>
    <n v="94.998000000000005"/>
    <n v="0.44583673584321237"/>
  </r>
  <r>
    <n v="1464"/>
    <d v="2026-07-16T00:00:00"/>
    <n v="2026"/>
    <s v="Jul"/>
    <s v="Q3"/>
    <x v="0"/>
    <x v="9"/>
    <s v="Online Store"/>
    <s v="Returning"/>
    <s v="Fitness"/>
    <s v="Weighted Vest"/>
    <n v="1"/>
    <n v="122.73"/>
    <n v="0.1"/>
    <n v="70.540000000000006"/>
    <n v="110.45700000000001"/>
    <n v="70.540000000000006"/>
    <n v="39.917000000000002"/>
    <n v="0.36138044668966202"/>
  </r>
  <r>
    <n v="1581"/>
    <d v="2026-07-16T00:00:00"/>
    <n v="2026"/>
    <s v="Jul"/>
    <s v="Q3"/>
    <x v="2"/>
    <x v="5"/>
    <s v="Retail Partners"/>
    <s v="New"/>
    <s v="Hiking"/>
    <s v="Hiking Daypack 20L"/>
    <n v="5"/>
    <n v="92.72"/>
    <n v="0.1"/>
    <n v="46.2"/>
    <n v="417.24"/>
    <n v="231"/>
    <n v="186.24"/>
    <n v="0.44636180615473109"/>
  </r>
  <r>
    <n v="1894"/>
    <d v="2026-07-16T00:00:00"/>
    <n v="2026"/>
    <s v="Jul"/>
    <s v="Q3"/>
    <x v="3"/>
    <x v="7"/>
    <s v="Corporate"/>
    <s v="Business"/>
    <s v="Fitness"/>
    <s v="Recovery Roller"/>
    <n v="5"/>
    <n v="36.29"/>
    <n v="0.05"/>
    <n v="13.52"/>
    <n v="172.37749999999997"/>
    <n v="67.599999999999994"/>
    <n v="104.77749999999997"/>
    <n v="0.60783744978317933"/>
  </r>
  <r>
    <n v="2100"/>
    <d v="2026-07-16T00:00:00"/>
    <n v="2026"/>
    <s v="Jul"/>
    <s v="Q3"/>
    <x v="2"/>
    <x v="2"/>
    <s v="Online Store"/>
    <s v="Business"/>
    <s v="Cycling"/>
    <s v="Trail Bike Light"/>
    <n v="2"/>
    <n v="49.84"/>
    <n v="0.1"/>
    <n v="23.06"/>
    <n v="89.712000000000003"/>
    <n v="46.12"/>
    <n v="43.592000000000006"/>
    <n v="0.48591046905653651"/>
  </r>
  <r>
    <n v="2902"/>
    <d v="2026-07-16T00:00:00"/>
    <n v="2026"/>
    <s v="Jul"/>
    <s v="Q3"/>
    <x v="1"/>
    <x v="12"/>
    <s v="Marketplace"/>
    <s v="Business"/>
    <s v="Fitness"/>
    <s v="Recovery Roller"/>
    <n v="1"/>
    <n v="35.799999999999997"/>
    <n v="0"/>
    <n v="14.05"/>
    <n v="35.799999999999997"/>
    <n v="14.05"/>
    <n v="21.749999999999996"/>
    <n v="0.60754189944134074"/>
  </r>
  <r>
    <n v="3115"/>
    <d v="2026-07-16T00:00:00"/>
    <n v="2026"/>
    <s v="Jul"/>
    <s v="Q3"/>
    <x v="3"/>
    <x v="13"/>
    <s v="Online Store"/>
    <s v="New"/>
    <s v="Camping"/>
    <s v="Trail Tent 2P"/>
    <n v="1"/>
    <n v="195.12"/>
    <n v="0"/>
    <n v="101.14"/>
    <n v="195.12"/>
    <n v="101.14"/>
    <n v="93.98"/>
    <n v="0.48165231652316526"/>
  </r>
  <r>
    <n v="3546"/>
    <d v="2026-07-16T00:00:00"/>
    <n v="2026"/>
    <s v="Jul"/>
    <s v="Q3"/>
    <x v="0"/>
    <x v="15"/>
    <s v="Online Store"/>
    <s v="New"/>
    <s v="Cycling"/>
    <s v="Compact Repair Kit"/>
    <n v="2"/>
    <n v="39.69"/>
    <n v="0.05"/>
    <n v="16.88"/>
    <n v="75.410999999999987"/>
    <n v="33.76"/>
    <n v="41.650999999999989"/>
    <n v="0.55231995332245953"/>
  </r>
  <r>
    <n v="4224"/>
    <d v="2026-07-16T00:00:00"/>
    <n v="2026"/>
    <s v="Jul"/>
    <s v="Q3"/>
    <x v="2"/>
    <x v="3"/>
    <s v="Retail Partners"/>
    <s v="Returning"/>
    <s v="Camping"/>
    <s v="Alpine Tent 4P"/>
    <n v="1"/>
    <n v="348.73"/>
    <n v="0.15"/>
    <n v="190.33"/>
    <n v="296.4205"/>
    <n v="190.33"/>
    <n v="106.09049999999999"/>
    <n v="0.35790540802677273"/>
  </r>
  <r>
    <n v="4858"/>
    <d v="2026-07-16T00:00:00"/>
    <n v="2026"/>
    <s v="Jul"/>
    <s v="Q3"/>
    <x v="1"/>
    <x v="12"/>
    <s v="Retail Partners"/>
    <s v="Returning"/>
    <s v="Travel"/>
    <s v="Insulated Bottle"/>
    <n v="1"/>
    <n v="35.5"/>
    <n v="0"/>
    <n v="13.26"/>
    <n v="35.5"/>
    <n v="13.26"/>
    <n v="22.240000000000002"/>
    <n v="0.62647887323943663"/>
  </r>
  <r>
    <n v="768"/>
    <d v="2026-07-17T00:00:00"/>
    <n v="2026"/>
    <s v="Jul"/>
    <s v="Q3"/>
    <x v="0"/>
    <x v="9"/>
    <s v="Online Store"/>
    <s v="Business"/>
    <s v="Travel"/>
    <s v="Packing Cube Set"/>
    <n v="1"/>
    <n v="46.44"/>
    <n v="0"/>
    <n v="18.47"/>
    <n v="46.44"/>
    <n v="18.47"/>
    <n v="27.97"/>
    <n v="0.60228251507321273"/>
  </r>
  <r>
    <n v="1901"/>
    <d v="2026-07-17T00:00:00"/>
    <n v="2026"/>
    <s v="Jul"/>
    <s v="Q3"/>
    <x v="1"/>
    <x v="14"/>
    <s v="Online Store"/>
    <s v="New"/>
    <s v="Hiking"/>
    <s v="Trekking Poles"/>
    <n v="1"/>
    <n v="70.44"/>
    <n v="0.05"/>
    <n v="32.229999999999997"/>
    <n v="66.917999999999992"/>
    <n v="32.229999999999997"/>
    <n v="34.687999999999995"/>
    <n v="0.51836576108072563"/>
  </r>
  <r>
    <n v="2226"/>
    <d v="2026-07-17T00:00:00"/>
    <n v="2026"/>
    <s v="Jul"/>
    <s v="Q3"/>
    <x v="0"/>
    <x v="15"/>
    <s v="Retail Partners"/>
    <s v="New"/>
    <s v="Hiking"/>
    <s v="Trekking Poles"/>
    <n v="1"/>
    <n v="69.78"/>
    <n v="0.05"/>
    <n v="32.83"/>
    <n v="66.290999999999997"/>
    <n v="32.83"/>
    <n v="33.460999999999999"/>
    <n v="0.50475931876121949"/>
  </r>
  <r>
    <n v="2660"/>
    <d v="2026-07-17T00:00:00"/>
    <n v="2026"/>
    <s v="Jul"/>
    <s v="Q3"/>
    <x v="2"/>
    <x v="5"/>
    <s v="Retail Partners"/>
    <s v="New"/>
    <s v="Travel"/>
    <s v="Insulated Bottle"/>
    <n v="4"/>
    <n v="35.450000000000003"/>
    <n v="0.1"/>
    <n v="13.83"/>
    <n v="127.62000000000002"/>
    <n v="55.32"/>
    <n v="72.300000000000011"/>
    <n v="0.56652562294311237"/>
  </r>
  <r>
    <n v="3004"/>
    <d v="2026-07-17T00:00:00"/>
    <n v="2026"/>
    <s v="Jul"/>
    <s v="Q3"/>
    <x v="3"/>
    <x v="8"/>
    <s v="Online Store"/>
    <s v="Returning"/>
    <s v="Cycling"/>
    <s v="Trail Bike Light"/>
    <n v="1"/>
    <n v="50.82"/>
    <n v="0.05"/>
    <n v="22.36"/>
    <n v="48.278999999999996"/>
    <n v="22.36"/>
    <n v="25.918999999999997"/>
    <n v="0.5368586756146565"/>
  </r>
  <r>
    <n v="4020"/>
    <d v="2026-07-17T00:00:00"/>
    <n v="2026"/>
    <s v="Jul"/>
    <s v="Q3"/>
    <x v="2"/>
    <x v="2"/>
    <s v="Online Store"/>
    <s v="Returning"/>
    <s v="Camping"/>
    <s v="Compact Sleeping Bag"/>
    <n v="1"/>
    <n v="126.13"/>
    <n v="0.15"/>
    <n v="60.43"/>
    <n v="107.2105"/>
    <n v="60.43"/>
    <n v="46.780499999999996"/>
    <n v="0.43634252242084498"/>
  </r>
  <r>
    <n v="4154"/>
    <d v="2026-07-17T00:00:00"/>
    <n v="2026"/>
    <s v="Jul"/>
    <s v="Q3"/>
    <x v="2"/>
    <x v="10"/>
    <s v="Online Store"/>
    <s v="Returning"/>
    <s v="Hiking"/>
    <s v="Trekking Poles"/>
    <n v="3"/>
    <n v="72.150000000000006"/>
    <n v="0"/>
    <n v="33.01"/>
    <n v="216.45000000000002"/>
    <n v="99.03"/>
    <n v="117.42000000000002"/>
    <n v="0.54248094248094247"/>
  </r>
  <r>
    <n v="4957"/>
    <d v="2026-07-17T00:00:00"/>
    <n v="2026"/>
    <s v="Jul"/>
    <s v="Q3"/>
    <x v="1"/>
    <x v="1"/>
    <s v="Online Store"/>
    <s v="Returning"/>
    <s v="Fitness"/>
    <s v="Recovery Roller"/>
    <n v="1"/>
    <n v="35.58"/>
    <n v="0"/>
    <n v="13.68"/>
    <n v="35.58"/>
    <n v="13.68"/>
    <n v="21.9"/>
    <n v="0.61551433389544685"/>
  </r>
  <r>
    <n v="945"/>
    <d v="2026-07-18T00:00:00"/>
    <n v="2026"/>
    <s v="Jul"/>
    <s v="Q3"/>
    <x v="2"/>
    <x v="3"/>
    <s v="Online Store"/>
    <s v="New"/>
    <s v="Hiking"/>
    <s v="Summit Backpack 45L"/>
    <n v="1"/>
    <n v="154.9"/>
    <n v="0.05"/>
    <n v="77.819999999999993"/>
    <n v="147.155"/>
    <n v="77.819999999999993"/>
    <n v="69.335000000000008"/>
    <n v="0.47116985491488572"/>
  </r>
  <r>
    <n v="1726"/>
    <d v="2026-07-18T00:00:00"/>
    <n v="2026"/>
    <s v="Jul"/>
    <s v="Q3"/>
    <x v="1"/>
    <x v="14"/>
    <s v="Retail Partners"/>
    <s v="Business"/>
    <s v="Camping"/>
    <s v="Portable Camp Stove"/>
    <n v="2"/>
    <n v="80.98"/>
    <n v="0.05"/>
    <n v="39.85"/>
    <n v="153.86199999999999"/>
    <n v="79.7"/>
    <n v="74.161999999999992"/>
    <n v="0.48200335365457353"/>
  </r>
  <r>
    <n v="1790"/>
    <d v="2026-07-18T00:00:00"/>
    <n v="2026"/>
    <s v="Jul"/>
    <s v="Q3"/>
    <x v="1"/>
    <x v="12"/>
    <s v="Online Store"/>
    <s v="New"/>
    <s v="Hiking"/>
    <s v="Hiking Daypack 20L"/>
    <n v="1"/>
    <n v="91.36"/>
    <n v="0"/>
    <n v="44.86"/>
    <n v="91.36"/>
    <n v="44.86"/>
    <n v="46.5"/>
    <n v="0.50897548161120842"/>
  </r>
  <r>
    <n v="2193"/>
    <d v="2026-07-18T00:00:00"/>
    <n v="2026"/>
    <s v="Jul"/>
    <s v="Q3"/>
    <x v="2"/>
    <x v="2"/>
    <s v="Online Store"/>
    <s v="Returning"/>
    <s v="Cycling"/>
    <s v="Compact Repair Kit"/>
    <n v="2"/>
    <n v="39.409999999999997"/>
    <n v="0"/>
    <n v="16.8"/>
    <n v="78.819999999999993"/>
    <n v="33.6"/>
    <n v="45.219999999999992"/>
    <n v="0.57371225577264651"/>
  </r>
  <r>
    <n v="2781"/>
    <d v="2026-07-18T00:00:00"/>
    <n v="2026"/>
    <s v="Jul"/>
    <s v="Q3"/>
    <x v="0"/>
    <x v="0"/>
    <s v="Online Store"/>
    <s v="Returning"/>
    <s v="Travel"/>
    <s v="Carry-On Duffel"/>
    <n v="2"/>
    <n v="134.99"/>
    <n v="0"/>
    <n v="68.77"/>
    <n v="269.98"/>
    <n v="137.54"/>
    <n v="132.44000000000003"/>
    <n v="0.49055485591525305"/>
  </r>
  <r>
    <n v="3043"/>
    <d v="2026-07-18T00:00:00"/>
    <n v="2026"/>
    <s v="Jul"/>
    <s v="Q3"/>
    <x v="1"/>
    <x v="12"/>
    <s v="Marketplace"/>
    <s v="New"/>
    <s v="Cycling"/>
    <s v="Compact Repair Kit"/>
    <n v="2"/>
    <n v="40.93"/>
    <n v="0.05"/>
    <n v="16.89"/>
    <n v="77.766999999999996"/>
    <n v="33.78"/>
    <n v="43.986999999999995"/>
    <n v="0.56562552239381736"/>
  </r>
  <r>
    <n v="3102"/>
    <d v="2026-07-18T00:00:00"/>
    <n v="2026"/>
    <s v="Jul"/>
    <s v="Q3"/>
    <x v="3"/>
    <x v="13"/>
    <s v="Marketplace"/>
    <s v="Returning"/>
    <s v="Hiking"/>
    <s v="Hiking Daypack 20L"/>
    <n v="1"/>
    <n v="90.02"/>
    <n v="0.05"/>
    <n v="45.83"/>
    <n v="85.518999999999991"/>
    <n v="45.83"/>
    <n v="39.688999999999993"/>
    <n v="0.46409569803201622"/>
  </r>
  <r>
    <n v="3156"/>
    <d v="2026-07-18T00:00:00"/>
    <n v="2026"/>
    <s v="Jul"/>
    <s v="Q3"/>
    <x v="0"/>
    <x v="0"/>
    <s v="Retail Partners"/>
    <s v="Returning"/>
    <s v="Fitness"/>
    <s v="Training Mat"/>
    <n v="2"/>
    <n v="50.73"/>
    <n v="0"/>
    <n v="21.87"/>
    <n v="101.46"/>
    <n v="43.74"/>
    <n v="57.719999999999992"/>
    <n v="0.56889414547604966"/>
  </r>
  <r>
    <n v="3308"/>
    <d v="2026-07-18T00:00:00"/>
    <n v="2026"/>
    <s v="Jul"/>
    <s v="Q3"/>
    <x v="3"/>
    <x v="13"/>
    <s v="Retail Partners"/>
    <s v="New"/>
    <s v="Fitness"/>
    <s v="Weighted Vest"/>
    <n v="3"/>
    <n v="121.05"/>
    <n v="0.05"/>
    <n v="68.56"/>
    <n v="344.99249999999995"/>
    <n v="205.68"/>
    <n v="139.31249999999994"/>
    <n v="0.40381312637231231"/>
  </r>
  <r>
    <n v="3329"/>
    <d v="2026-07-18T00:00:00"/>
    <n v="2026"/>
    <s v="Jul"/>
    <s v="Q3"/>
    <x v="1"/>
    <x v="11"/>
    <s v="Online Store"/>
    <s v="New"/>
    <s v="Cycling"/>
    <s v="Commuter Helmet"/>
    <n v="2"/>
    <n v="81.739999999999995"/>
    <n v="0"/>
    <n v="42.75"/>
    <n v="163.47999999999999"/>
    <n v="85.5"/>
    <n v="77.97999999999999"/>
    <n v="0.47700024467824809"/>
  </r>
  <r>
    <n v="4102"/>
    <d v="2026-07-18T00:00:00"/>
    <n v="2026"/>
    <s v="Jul"/>
    <s v="Q3"/>
    <x v="1"/>
    <x v="12"/>
    <s v="Online Store"/>
    <s v="Returning"/>
    <s v="Hiking"/>
    <s v="Summit Backpack 45L"/>
    <n v="3"/>
    <n v="154.01"/>
    <n v="0.1"/>
    <n v="78.78"/>
    <n v="415.827"/>
    <n v="236.34"/>
    <n v="179.48699999999999"/>
    <n v="0.43163863818366771"/>
  </r>
  <r>
    <n v="4109"/>
    <d v="2026-07-18T00:00:00"/>
    <n v="2026"/>
    <s v="Jul"/>
    <s v="Q3"/>
    <x v="1"/>
    <x v="12"/>
    <s v="Marketplace"/>
    <s v="New"/>
    <s v="Cycling"/>
    <s v="Cycling Pack 12L"/>
    <n v="4"/>
    <n v="101.61"/>
    <n v="0"/>
    <n v="51.68"/>
    <n v="406.44"/>
    <n v="206.72"/>
    <n v="199.72"/>
    <n v="0.49138864285011319"/>
  </r>
  <r>
    <n v="4813"/>
    <d v="2026-07-18T00:00:00"/>
    <n v="2026"/>
    <s v="Jul"/>
    <s v="Q3"/>
    <x v="2"/>
    <x v="10"/>
    <s v="Retail Partners"/>
    <s v="Returning"/>
    <s v="Fitness"/>
    <s v="Recovery Roller"/>
    <n v="2"/>
    <n v="36.869999999999997"/>
    <n v="0.15"/>
    <n v="13.94"/>
    <n v="62.678999999999995"/>
    <n v="27.88"/>
    <n v="34.798999999999992"/>
    <n v="0.55519392459994565"/>
  </r>
  <r>
    <n v="5054"/>
    <d v="2026-07-18T00:00:00"/>
    <n v="2026"/>
    <s v="Jul"/>
    <s v="Q3"/>
    <x v="3"/>
    <x v="8"/>
    <s v="Online Store"/>
    <s v="New"/>
    <s v="Camping"/>
    <s v="Compact Sleeping Bag"/>
    <n v="2"/>
    <n v="121.06"/>
    <n v="0"/>
    <n v="59.62"/>
    <n v="242.12"/>
    <n v="119.24"/>
    <n v="122.88000000000001"/>
    <n v="0.50751693375185858"/>
  </r>
  <r>
    <n v="138"/>
    <d v="2026-07-19T00:00:00"/>
    <n v="2026"/>
    <s v="Jul"/>
    <s v="Q3"/>
    <x v="1"/>
    <x v="12"/>
    <s v="Online Store"/>
    <s v="New"/>
    <s v="Hiking"/>
    <s v="Trekking Poles"/>
    <n v="2"/>
    <n v="71.81"/>
    <n v="0"/>
    <n v="32.35"/>
    <n v="143.62"/>
    <n v="64.7"/>
    <n v="78.92"/>
    <n v="0.54950563988302459"/>
  </r>
  <r>
    <n v="433"/>
    <d v="2026-07-19T00:00:00"/>
    <n v="2026"/>
    <s v="Jul"/>
    <s v="Q3"/>
    <x v="1"/>
    <x v="12"/>
    <s v="Online Store"/>
    <s v="New"/>
    <s v="Hiking"/>
    <s v="Trail Boots"/>
    <n v="4"/>
    <n v="145.18"/>
    <n v="0"/>
    <n v="79.540000000000006"/>
    <n v="580.72"/>
    <n v="318.16000000000003"/>
    <n v="262.56"/>
    <n v="0.45212839234054275"/>
  </r>
  <r>
    <n v="484"/>
    <d v="2026-07-19T00:00:00"/>
    <n v="2026"/>
    <s v="Jul"/>
    <s v="Q3"/>
    <x v="1"/>
    <x v="12"/>
    <s v="Online Store"/>
    <s v="New"/>
    <s v="Fitness"/>
    <s v="Recovery Roller"/>
    <n v="2"/>
    <n v="36.07"/>
    <n v="0"/>
    <n v="13.6"/>
    <n v="72.14"/>
    <n v="27.2"/>
    <n v="44.94"/>
    <n v="0.62295536456889378"/>
  </r>
  <r>
    <n v="492"/>
    <d v="2026-07-19T00:00:00"/>
    <n v="2026"/>
    <s v="Jul"/>
    <s v="Q3"/>
    <x v="1"/>
    <x v="14"/>
    <s v="Retail Partners"/>
    <s v="New"/>
    <s v="Hiking"/>
    <s v="Trekking Poles"/>
    <n v="3"/>
    <n v="72.23"/>
    <n v="0.1"/>
    <n v="31.67"/>
    <n v="195.02100000000002"/>
    <n v="95.01"/>
    <n v="100.01100000000001"/>
    <n v="0.5128216961250327"/>
  </r>
  <r>
    <n v="626"/>
    <d v="2026-07-19T00:00:00"/>
    <n v="2026"/>
    <s v="Jul"/>
    <s v="Q3"/>
    <x v="1"/>
    <x v="14"/>
    <s v="Retail Partners"/>
    <s v="Returning"/>
    <s v="Travel"/>
    <s v="Insulated Bottle"/>
    <n v="1"/>
    <n v="36.549999999999997"/>
    <n v="0.1"/>
    <n v="13.2"/>
    <n v="32.894999999999996"/>
    <n v="13.2"/>
    <n v="19.694999999999997"/>
    <n v="0.59872321021431829"/>
  </r>
  <r>
    <n v="1409"/>
    <d v="2026-07-19T00:00:00"/>
    <n v="2026"/>
    <s v="Jul"/>
    <s v="Q3"/>
    <x v="1"/>
    <x v="14"/>
    <s v="Online Store"/>
    <s v="New"/>
    <s v="Camping"/>
    <s v="Compact Sleeping Bag"/>
    <n v="5"/>
    <n v="124.68"/>
    <n v="0.05"/>
    <n v="60.61"/>
    <n v="592.23"/>
    <n v="303.05"/>
    <n v="289.18"/>
    <n v="0.48829002245749115"/>
  </r>
  <r>
    <n v="1486"/>
    <d v="2026-07-19T00:00:00"/>
    <n v="2026"/>
    <s v="Jul"/>
    <s v="Q3"/>
    <x v="3"/>
    <x v="8"/>
    <s v="Online Store"/>
    <s v="Returning"/>
    <s v="Cycling"/>
    <s v="Cycling Pack 12L"/>
    <n v="1"/>
    <n v="101.7"/>
    <n v="0.05"/>
    <n v="49.92"/>
    <n v="96.614999999999995"/>
    <n v="49.92"/>
    <n v="46.694999999999993"/>
    <n v="0.48331004502406455"/>
  </r>
  <r>
    <n v="1940"/>
    <d v="2026-07-19T00:00:00"/>
    <n v="2026"/>
    <s v="Jul"/>
    <s v="Q3"/>
    <x v="2"/>
    <x v="16"/>
    <s v="Online Store"/>
    <s v="New"/>
    <s v="Fitness"/>
    <s v="Training Mat"/>
    <n v="2"/>
    <n v="50.24"/>
    <n v="0.05"/>
    <n v="21.88"/>
    <n v="95.456000000000003"/>
    <n v="43.76"/>
    <n v="51.696000000000005"/>
    <n v="0.54156889037881328"/>
  </r>
  <r>
    <n v="2215"/>
    <d v="2026-07-19T00:00:00"/>
    <n v="2026"/>
    <s v="Jul"/>
    <s v="Q3"/>
    <x v="3"/>
    <x v="13"/>
    <s v="Retail Partners"/>
    <s v="Returning"/>
    <s v="Fitness"/>
    <s v="Recovery Roller"/>
    <n v="3"/>
    <n v="35.53"/>
    <n v="0"/>
    <n v="14"/>
    <n v="106.59"/>
    <n v="42"/>
    <n v="64.59"/>
    <n v="0.60596678862932729"/>
  </r>
  <r>
    <n v="2555"/>
    <d v="2026-07-19T00:00:00"/>
    <n v="2026"/>
    <s v="Jul"/>
    <s v="Q3"/>
    <x v="2"/>
    <x v="2"/>
    <s v="Marketplace"/>
    <s v="New"/>
    <s v="Travel"/>
    <s v="Packing Cube Set"/>
    <n v="2"/>
    <n v="46.89"/>
    <n v="0.1"/>
    <n v="18.53"/>
    <n v="84.402000000000001"/>
    <n v="37.06"/>
    <n v="47.341999999999999"/>
    <n v="0.56091087888912583"/>
  </r>
  <r>
    <n v="4710"/>
    <d v="2026-07-19T00:00:00"/>
    <n v="2026"/>
    <s v="Jul"/>
    <s v="Q3"/>
    <x v="0"/>
    <x v="0"/>
    <s v="Retail Partners"/>
    <s v="Returning"/>
    <s v="Camping"/>
    <s v="Trail Tent 2P"/>
    <n v="1"/>
    <n v="197.29"/>
    <n v="0.1"/>
    <n v="104.7"/>
    <n v="177.56100000000001"/>
    <n v="104.7"/>
    <n v="72.861000000000004"/>
    <n v="0.4103434875901803"/>
  </r>
  <r>
    <n v="4974"/>
    <d v="2026-07-19T00:00:00"/>
    <n v="2026"/>
    <s v="Jul"/>
    <s v="Q3"/>
    <x v="0"/>
    <x v="9"/>
    <s v="Retail Partners"/>
    <s v="Business"/>
    <s v="Hiking"/>
    <s v="Trekking Poles"/>
    <n v="1"/>
    <n v="70.52"/>
    <n v="0.1"/>
    <n v="33.28"/>
    <n v="63.467999999999996"/>
    <n v="33.28"/>
    <n v="30.187999999999995"/>
    <n v="0.47564126804058732"/>
  </r>
  <r>
    <n v="5048"/>
    <d v="2026-07-19T00:00:00"/>
    <n v="2026"/>
    <s v="Jul"/>
    <s v="Q3"/>
    <x v="1"/>
    <x v="12"/>
    <s v="Marketplace"/>
    <s v="New"/>
    <s v="Fitness"/>
    <s v="Training Mat"/>
    <n v="3"/>
    <n v="49.9"/>
    <n v="0.05"/>
    <n v="22.27"/>
    <n v="142.21499999999997"/>
    <n v="66.81"/>
    <n v="75.404999999999973"/>
    <n v="0.53021833139964125"/>
  </r>
  <r>
    <n v="1"/>
    <d v="2026-07-20T00:00:00"/>
    <n v="2026"/>
    <s v="Jul"/>
    <s v="Q3"/>
    <x v="3"/>
    <x v="7"/>
    <s v="Retail Partners"/>
    <s v="New"/>
    <s v="Hiking"/>
    <s v="Summit Backpack 45L"/>
    <n v="3"/>
    <n v="156.25"/>
    <n v="0"/>
    <n v="79.900000000000006"/>
    <n v="468.75"/>
    <n v="239.70000000000002"/>
    <n v="229.04999999999998"/>
    <n v="0.48863999999999996"/>
  </r>
  <r>
    <n v="270"/>
    <d v="2026-07-20T00:00:00"/>
    <n v="2026"/>
    <s v="Jul"/>
    <s v="Q3"/>
    <x v="2"/>
    <x v="2"/>
    <s v="Marketplace"/>
    <s v="Returning"/>
    <s v="Camping"/>
    <s v="Compact Sleeping Bag"/>
    <n v="3"/>
    <n v="120.14"/>
    <n v="0"/>
    <n v="58.9"/>
    <n v="360.42"/>
    <n v="176.7"/>
    <n v="183.72000000000003"/>
    <n v="0.5097386382553688"/>
  </r>
  <r>
    <n v="2130"/>
    <d v="2026-07-20T00:00:00"/>
    <n v="2026"/>
    <s v="Jul"/>
    <s v="Q3"/>
    <x v="1"/>
    <x v="14"/>
    <s v="Retail Partners"/>
    <s v="Returning"/>
    <s v="Hiking"/>
    <s v="Trail Boots"/>
    <n v="1"/>
    <n v="145.21"/>
    <n v="0"/>
    <n v="80.52"/>
    <n v="145.21"/>
    <n v="80.52"/>
    <n v="64.690000000000012"/>
    <n v="0.44549273466014744"/>
  </r>
  <r>
    <n v="2474"/>
    <d v="2026-07-20T00:00:00"/>
    <n v="2026"/>
    <s v="Jul"/>
    <s v="Q3"/>
    <x v="2"/>
    <x v="2"/>
    <s v="Retail Partners"/>
    <s v="Returning"/>
    <s v="Cycling"/>
    <s v="Compact Repair Kit"/>
    <n v="2"/>
    <n v="39.78"/>
    <n v="0.1"/>
    <n v="16.260000000000002"/>
    <n v="71.603999999999999"/>
    <n v="32.520000000000003"/>
    <n v="39.083999999999996"/>
    <n v="0.54583542818836928"/>
  </r>
  <r>
    <n v="2514"/>
    <d v="2026-07-20T00:00:00"/>
    <n v="2026"/>
    <s v="Jul"/>
    <s v="Q3"/>
    <x v="1"/>
    <x v="6"/>
    <s v="Online Store"/>
    <s v="New"/>
    <s v="Travel"/>
    <s v="Travel Backpack 35L"/>
    <n v="2"/>
    <n v="161.97"/>
    <n v="0.1"/>
    <n v="88.57"/>
    <n v="291.54599999999999"/>
    <n v="177.14"/>
    <n v="114.40600000000001"/>
    <n v="0.39241148909606033"/>
  </r>
  <r>
    <n v="2616"/>
    <d v="2026-07-20T00:00:00"/>
    <n v="2026"/>
    <s v="Jul"/>
    <s v="Q3"/>
    <x v="2"/>
    <x v="3"/>
    <s v="Retail Partners"/>
    <s v="New"/>
    <s v="Fitness"/>
    <s v="Weighted Vest"/>
    <n v="2"/>
    <n v="125.37"/>
    <n v="0"/>
    <n v="68.040000000000006"/>
    <n v="250.74"/>
    <n v="136.08000000000001"/>
    <n v="114.66"/>
    <n v="0.457286432160804"/>
  </r>
  <r>
    <n v="2632"/>
    <d v="2026-07-20T00:00:00"/>
    <n v="2026"/>
    <s v="Jul"/>
    <s v="Q3"/>
    <x v="0"/>
    <x v="15"/>
    <s v="Online Store"/>
    <s v="New"/>
    <s v="Camping"/>
    <s v="Trail Tent 2P"/>
    <n v="1"/>
    <n v="196.57"/>
    <n v="0"/>
    <n v="104.78"/>
    <n v="196.57"/>
    <n v="104.78"/>
    <n v="91.789999999999992"/>
    <n v="0.46695833545301924"/>
  </r>
  <r>
    <n v="3725"/>
    <d v="2026-07-20T00:00:00"/>
    <n v="2026"/>
    <s v="Jul"/>
    <s v="Q3"/>
    <x v="2"/>
    <x v="16"/>
    <s v="Online Store"/>
    <s v="Returning"/>
    <s v="Camping"/>
    <s v="Trail Tent 2P"/>
    <n v="2"/>
    <n v="195.74"/>
    <n v="0.05"/>
    <n v="107.17"/>
    <n v="371.90600000000001"/>
    <n v="214.34"/>
    <n v="157.566"/>
    <n v="0.4236715729243411"/>
  </r>
  <r>
    <n v="3834"/>
    <d v="2026-07-20T00:00:00"/>
    <n v="2026"/>
    <s v="Jul"/>
    <s v="Q3"/>
    <x v="1"/>
    <x v="14"/>
    <s v="Retail Partners"/>
    <s v="New"/>
    <s v="Camping"/>
    <s v="Trail Tent 2P"/>
    <n v="3"/>
    <n v="192.28"/>
    <n v="0"/>
    <n v="104.3"/>
    <n v="576.84"/>
    <n v="312.89999999999998"/>
    <n v="263.94000000000005"/>
    <n v="0.45756188891200339"/>
  </r>
  <r>
    <n v="159"/>
    <d v="2026-07-21T00:00:00"/>
    <n v="2026"/>
    <s v="Jul"/>
    <s v="Q3"/>
    <x v="1"/>
    <x v="1"/>
    <s v="Online Store"/>
    <s v="Returning"/>
    <s v="Hiking"/>
    <s v="Trekking Poles"/>
    <n v="2"/>
    <n v="70.150000000000006"/>
    <n v="0.05"/>
    <n v="32.950000000000003"/>
    <n v="133.285"/>
    <n v="65.900000000000006"/>
    <n v="67.384999999999991"/>
    <n v="0.50557076940390888"/>
  </r>
  <r>
    <n v="435"/>
    <d v="2026-07-21T00:00:00"/>
    <n v="2026"/>
    <s v="Jul"/>
    <s v="Q3"/>
    <x v="2"/>
    <x v="2"/>
    <s v="Online Store"/>
    <s v="Returning"/>
    <s v="Camping"/>
    <s v="Alpine Tent 4P"/>
    <n v="2"/>
    <n v="342.38"/>
    <n v="0.05"/>
    <n v="192.01"/>
    <n v="650.52199999999993"/>
    <n v="384.02"/>
    <n v="266.50199999999995"/>
    <n v="0.40967407712575438"/>
  </r>
  <r>
    <n v="1467"/>
    <d v="2026-07-21T00:00:00"/>
    <n v="2026"/>
    <s v="Jul"/>
    <s v="Q3"/>
    <x v="1"/>
    <x v="14"/>
    <s v="Marketplace"/>
    <s v="New"/>
    <s v="Fitness"/>
    <s v="Training Mat"/>
    <n v="1"/>
    <n v="50.59"/>
    <n v="0.05"/>
    <n v="22.04"/>
    <n v="48.060499999999998"/>
    <n v="22.04"/>
    <n v="26.020499999999998"/>
    <n v="0.54141134611583319"/>
  </r>
  <r>
    <n v="1552"/>
    <d v="2026-07-21T00:00:00"/>
    <n v="2026"/>
    <s v="Jul"/>
    <s v="Q3"/>
    <x v="3"/>
    <x v="4"/>
    <s v="Retail Partners"/>
    <s v="New"/>
    <s v="Travel"/>
    <s v="Packing Cube Set"/>
    <n v="2"/>
    <n v="46.34"/>
    <n v="0.1"/>
    <n v="18.41"/>
    <n v="83.412000000000006"/>
    <n v="36.82"/>
    <n v="46.592000000000006"/>
    <n v="0.55857670359180933"/>
  </r>
  <r>
    <n v="1745"/>
    <d v="2026-07-21T00:00:00"/>
    <n v="2026"/>
    <s v="Jul"/>
    <s v="Q3"/>
    <x v="1"/>
    <x v="6"/>
    <s v="Marketplace"/>
    <s v="New"/>
    <s v="Hiking"/>
    <s v="Hiking Daypack 20L"/>
    <n v="1"/>
    <n v="91.45"/>
    <n v="0"/>
    <n v="44.16"/>
    <n v="91.45"/>
    <n v="44.16"/>
    <n v="47.290000000000006"/>
    <n v="0.51711317659923461"/>
  </r>
  <r>
    <n v="2174"/>
    <d v="2026-07-21T00:00:00"/>
    <n v="2026"/>
    <s v="Jul"/>
    <s v="Q3"/>
    <x v="3"/>
    <x v="8"/>
    <s v="Marketplace"/>
    <s v="Returning"/>
    <s v="Cycling"/>
    <s v="Compact Repair Kit"/>
    <n v="3"/>
    <n v="40.28"/>
    <n v="0"/>
    <n v="17.12"/>
    <n v="120.84"/>
    <n v="51.36"/>
    <n v="69.48"/>
    <n v="0.57497517378351537"/>
  </r>
  <r>
    <n v="3444"/>
    <d v="2026-07-21T00:00:00"/>
    <n v="2026"/>
    <s v="Jul"/>
    <s v="Q3"/>
    <x v="1"/>
    <x v="14"/>
    <s v="Online Store"/>
    <s v="Returning"/>
    <s v="Fitness"/>
    <s v="Recovery Roller"/>
    <n v="2"/>
    <n v="36.93"/>
    <n v="0"/>
    <n v="13.63"/>
    <n v="73.86"/>
    <n v="27.26"/>
    <n v="46.599999999999994"/>
    <n v="0.63092336853506625"/>
  </r>
  <r>
    <n v="3646"/>
    <d v="2026-07-21T00:00:00"/>
    <n v="2026"/>
    <s v="Jul"/>
    <s v="Q3"/>
    <x v="2"/>
    <x v="2"/>
    <s v="Marketplace"/>
    <s v="Returning"/>
    <s v="Hiking"/>
    <s v="Trail Boots"/>
    <n v="1"/>
    <n v="143.69"/>
    <n v="0"/>
    <n v="80.87"/>
    <n v="143.69"/>
    <n v="80.87"/>
    <n v="62.819999999999993"/>
    <n v="0.43719117544714309"/>
  </r>
  <r>
    <n v="4558"/>
    <d v="2026-07-21T00:00:00"/>
    <n v="2026"/>
    <s v="Jul"/>
    <s v="Q3"/>
    <x v="1"/>
    <x v="14"/>
    <s v="Marketplace"/>
    <s v="New"/>
    <s v="Hiking"/>
    <s v="Trail Boots"/>
    <n v="2"/>
    <n v="147.09"/>
    <n v="0"/>
    <n v="81.58"/>
    <n v="294.18"/>
    <n v="163.16"/>
    <n v="131.02000000000001"/>
    <n v="0.44537358080087025"/>
  </r>
  <r>
    <n v="4564"/>
    <d v="2026-07-21T00:00:00"/>
    <n v="2026"/>
    <s v="Jul"/>
    <s v="Q3"/>
    <x v="2"/>
    <x v="5"/>
    <s v="Online Store"/>
    <s v="New"/>
    <s v="Hiking"/>
    <s v="Summit Backpack 45L"/>
    <n v="1"/>
    <n v="153.88"/>
    <n v="0"/>
    <n v="80.98"/>
    <n v="153.88"/>
    <n v="80.98"/>
    <n v="72.899999999999991"/>
    <n v="0.47374577592929551"/>
  </r>
  <r>
    <n v="4616"/>
    <d v="2026-07-21T00:00:00"/>
    <n v="2026"/>
    <s v="Jul"/>
    <s v="Q3"/>
    <x v="3"/>
    <x v="13"/>
    <s v="Marketplace"/>
    <s v="New"/>
    <s v="Hiking"/>
    <s v="Trekking Poles"/>
    <n v="3"/>
    <n v="72.2"/>
    <n v="0"/>
    <n v="31.45"/>
    <n v="216.60000000000002"/>
    <n v="94.35"/>
    <n v="122.25000000000003"/>
    <n v="0.5644044321329641"/>
  </r>
  <r>
    <n v="536"/>
    <d v="2026-07-22T00:00:00"/>
    <n v="2026"/>
    <s v="Jul"/>
    <s v="Q3"/>
    <x v="3"/>
    <x v="13"/>
    <s v="Retail Partners"/>
    <s v="Business"/>
    <s v="Fitness"/>
    <s v="Resistance Band Set"/>
    <n v="1"/>
    <n v="40.67"/>
    <n v="0"/>
    <n v="14.28"/>
    <n v="40.67"/>
    <n v="14.28"/>
    <n v="26.39"/>
    <n v="0.64888123924268504"/>
  </r>
  <r>
    <n v="571"/>
    <d v="2026-07-22T00:00:00"/>
    <n v="2026"/>
    <s v="Jul"/>
    <s v="Q3"/>
    <x v="0"/>
    <x v="0"/>
    <s v="Online Store"/>
    <s v="New"/>
    <s v="Hiking"/>
    <s v="Summit Backpack 45L"/>
    <n v="3"/>
    <n v="152.53"/>
    <n v="0"/>
    <n v="80.88"/>
    <n v="457.59000000000003"/>
    <n v="242.64"/>
    <n v="214.95000000000005"/>
    <n v="0.46974365698551113"/>
  </r>
  <r>
    <n v="965"/>
    <d v="2026-07-22T00:00:00"/>
    <n v="2026"/>
    <s v="Jul"/>
    <s v="Q3"/>
    <x v="1"/>
    <x v="11"/>
    <s v="Retail Partners"/>
    <s v="Returning"/>
    <s v="Travel"/>
    <s v="Insulated Bottle"/>
    <n v="2"/>
    <n v="35.39"/>
    <n v="0.05"/>
    <n v="13.39"/>
    <n v="67.241"/>
    <n v="26.78"/>
    <n v="40.460999999999999"/>
    <n v="0.60173108668818132"/>
  </r>
  <r>
    <n v="1504"/>
    <d v="2026-07-22T00:00:00"/>
    <n v="2026"/>
    <s v="Jul"/>
    <s v="Q3"/>
    <x v="3"/>
    <x v="4"/>
    <s v="Online Store"/>
    <s v="Returning"/>
    <s v="Hiking"/>
    <s v="Hiking Daypack 20L"/>
    <n v="5"/>
    <n v="93.35"/>
    <n v="0"/>
    <n v="46.31"/>
    <n v="466.75"/>
    <n v="231.55"/>
    <n v="235.2"/>
    <n v="0.50391001606855912"/>
  </r>
  <r>
    <n v="2560"/>
    <d v="2026-07-22T00:00:00"/>
    <n v="2026"/>
    <s v="Jul"/>
    <s v="Q3"/>
    <x v="1"/>
    <x v="12"/>
    <s v="Online Store"/>
    <s v="Returning"/>
    <s v="Cycling"/>
    <s v="Trail Bike Light"/>
    <n v="2"/>
    <n v="51.71"/>
    <n v="0"/>
    <n v="22.75"/>
    <n v="103.42"/>
    <n v="45.5"/>
    <n v="57.92"/>
    <n v="0.5600464126861342"/>
  </r>
  <r>
    <n v="2758"/>
    <d v="2026-07-22T00:00:00"/>
    <n v="2026"/>
    <s v="Jul"/>
    <s v="Q3"/>
    <x v="0"/>
    <x v="0"/>
    <s v="Online Store"/>
    <s v="New"/>
    <s v="Cycling"/>
    <s v="Compact Repair Kit"/>
    <n v="1"/>
    <n v="39.86"/>
    <n v="0"/>
    <n v="16.53"/>
    <n v="39.86"/>
    <n v="16.53"/>
    <n v="23.33"/>
    <n v="0.58529854490717503"/>
  </r>
  <r>
    <n v="4030"/>
    <d v="2026-07-22T00:00:00"/>
    <n v="2026"/>
    <s v="Jul"/>
    <s v="Q3"/>
    <x v="3"/>
    <x v="8"/>
    <s v="Online Store"/>
    <s v="New"/>
    <s v="Camping"/>
    <s v="Portable Camp Stove"/>
    <n v="2"/>
    <n v="83.71"/>
    <n v="0"/>
    <n v="39.29"/>
    <n v="167.42"/>
    <n v="78.58"/>
    <n v="88.839999999999989"/>
    <n v="0.53064150041811009"/>
  </r>
  <r>
    <n v="4337"/>
    <d v="2026-07-22T00:00:00"/>
    <n v="2026"/>
    <s v="Jul"/>
    <s v="Q3"/>
    <x v="1"/>
    <x v="14"/>
    <s v="Retail Partners"/>
    <s v="New"/>
    <s v="Travel"/>
    <s v="Packing Cube Set"/>
    <n v="1"/>
    <n v="47.62"/>
    <n v="0"/>
    <n v="17.82"/>
    <n v="47.62"/>
    <n v="17.82"/>
    <n v="29.799999999999997"/>
    <n v="0.62578748425031494"/>
  </r>
  <r>
    <n v="5129"/>
    <d v="2026-07-22T00:00:00"/>
    <n v="2026"/>
    <s v="Jul"/>
    <s v="Q3"/>
    <x v="1"/>
    <x v="12"/>
    <s v="Online Store"/>
    <s v="Returning"/>
    <s v="Cycling"/>
    <s v="Commuter Helmet"/>
    <n v="1"/>
    <n v="80.05"/>
    <n v="0.05"/>
    <n v="43.81"/>
    <n v="76.047499999999999"/>
    <n v="43.81"/>
    <n v="32.237499999999997"/>
    <n v="0.42391268615010352"/>
  </r>
  <r>
    <n v="81"/>
    <d v="2026-07-23T00:00:00"/>
    <n v="2026"/>
    <s v="Jul"/>
    <s v="Q3"/>
    <x v="3"/>
    <x v="8"/>
    <s v="Retail Partners"/>
    <s v="Returning"/>
    <s v="Fitness"/>
    <s v="Training Mat"/>
    <n v="1"/>
    <n v="51.82"/>
    <n v="0"/>
    <n v="21.43"/>
    <n v="51.82"/>
    <n v="21.43"/>
    <n v="30.39"/>
    <n v="0.58645310690852959"/>
  </r>
  <r>
    <n v="493"/>
    <d v="2026-07-23T00:00:00"/>
    <n v="2026"/>
    <s v="Jul"/>
    <s v="Q3"/>
    <x v="1"/>
    <x v="11"/>
    <s v="Online Store"/>
    <s v="Business"/>
    <s v="Travel"/>
    <s v="Travel Backpack 35L"/>
    <n v="4"/>
    <n v="161.28"/>
    <n v="0.15"/>
    <n v="89.2"/>
    <n v="548.35199999999998"/>
    <n v="356.8"/>
    <n v="191.55199999999996"/>
    <n v="0.3493230625583566"/>
  </r>
  <r>
    <n v="613"/>
    <d v="2026-07-23T00:00:00"/>
    <n v="2026"/>
    <s v="Jul"/>
    <s v="Q3"/>
    <x v="0"/>
    <x v="0"/>
    <s v="Online Store"/>
    <s v="New"/>
    <s v="Cycling"/>
    <s v="Compact Repair Kit"/>
    <n v="1"/>
    <n v="39.86"/>
    <n v="0.05"/>
    <n v="16.989999999999998"/>
    <n v="37.866999999999997"/>
    <n v="16.989999999999998"/>
    <n v="20.876999999999999"/>
    <n v="0.55132437214461139"/>
  </r>
  <r>
    <n v="958"/>
    <d v="2026-07-23T00:00:00"/>
    <n v="2026"/>
    <s v="Jul"/>
    <s v="Q3"/>
    <x v="3"/>
    <x v="8"/>
    <s v="Marketplace"/>
    <s v="New"/>
    <s v="Cycling"/>
    <s v="Cycling Pack 12L"/>
    <n v="6"/>
    <n v="102.96"/>
    <n v="0.05"/>
    <n v="51.74"/>
    <n v="586.87199999999996"/>
    <n v="310.44"/>
    <n v="276.43199999999996"/>
    <n v="0.47102604997341835"/>
  </r>
  <r>
    <n v="1270"/>
    <d v="2026-07-23T00:00:00"/>
    <n v="2026"/>
    <s v="Jul"/>
    <s v="Q3"/>
    <x v="1"/>
    <x v="12"/>
    <s v="Marketplace"/>
    <s v="Returning"/>
    <s v="Hiking"/>
    <s v="Hiking Daypack 20L"/>
    <n v="1"/>
    <n v="94.04"/>
    <n v="0"/>
    <n v="44.88"/>
    <n v="94.04"/>
    <n v="44.88"/>
    <n v="49.160000000000004"/>
    <n v="0.52275627392598889"/>
  </r>
  <r>
    <n v="1513"/>
    <d v="2026-07-23T00:00:00"/>
    <n v="2026"/>
    <s v="Jul"/>
    <s v="Q3"/>
    <x v="3"/>
    <x v="8"/>
    <s v="Online Store"/>
    <s v="New"/>
    <s v="Hiking"/>
    <s v="Trekking Poles"/>
    <n v="2"/>
    <n v="70.790000000000006"/>
    <n v="0"/>
    <n v="32.44"/>
    <n v="141.58000000000001"/>
    <n v="64.88"/>
    <n v="76.700000000000017"/>
    <n v="0.541743184065546"/>
  </r>
  <r>
    <n v="2009"/>
    <d v="2026-07-23T00:00:00"/>
    <n v="2026"/>
    <s v="Jul"/>
    <s v="Q3"/>
    <x v="2"/>
    <x v="10"/>
    <s v="Online Store"/>
    <s v="New"/>
    <s v="Travel"/>
    <s v="Packing Cube Set"/>
    <n v="2"/>
    <n v="46.41"/>
    <n v="0"/>
    <n v="18.600000000000001"/>
    <n v="92.82"/>
    <n v="37.200000000000003"/>
    <n v="55.61999999999999"/>
    <n v="0.59922430510665803"/>
  </r>
  <r>
    <n v="2838"/>
    <d v="2026-07-23T00:00:00"/>
    <n v="2026"/>
    <s v="Jul"/>
    <s v="Q3"/>
    <x v="3"/>
    <x v="13"/>
    <s v="Marketplace"/>
    <s v="New"/>
    <s v="Hiking"/>
    <s v="Trekking Poles"/>
    <n v="1"/>
    <n v="69.75"/>
    <n v="0"/>
    <n v="33.299999999999997"/>
    <n v="69.75"/>
    <n v="33.299999999999997"/>
    <n v="36.450000000000003"/>
    <n v="0.52258064516129032"/>
  </r>
  <r>
    <n v="3730"/>
    <d v="2026-07-23T00:00:00"/>
    <n v="2026"/>
    <s v="Jul"/>
    <s v="Q3"/>
    <x v="0"/>
    <x v="15"/>
    <s v="Retail Partners"/>
    <s v="Business"/>
    <s v="Cycling"/>
    <s v="Compact Repair Kit"/>
    <n v="3"/>
    <n v="40.81"/>
    <n v="0"/>
    <n v="16.86"/>
    <n v="122.43"/>
    <n v="50.58"/>
    <n v="71.850000000000009"/>
    <n v="0.58686596422445481"/>
  </r>
  <r>
    <n v="4287"/>
    <d v="2026-07-23T00:00:00"/>
    <n v="2026"/>
    <s v="Jul"/>
    <s v="Q3"/>
    <x v="3"/>
    <x v="8"/>
    <s v="Marketplace"/>
    <s v="Returning"/>
    <s v="Hiking"/>
    <s v="Summit Backpack 45L"/>
    <n v="5"/>
    <n v="156.69"/>
    <n v="0"/>
    <n v="80.489999999999995"/>
    <n v="783.45"/>
    <n v="402.45"/>
    <n v="381.00000000000006"/>
    <n v="0.48631054949262881"/>
  </r>
  <r>
    <n v="4297"/>
    <d v="2026-07-23T00:00:00"/>
    <n v="2026"/>
    <s v="Jul"/>
    <s v="Q3"/>
    <x v="1"/>
    <x v="6"/>
    <s v="Marketplace"/>
    <s v="Returning"/>
    <s v="Travel"/>
    <s v="Travel Backpack 35L"/>
    <n v="1"/>
    <n v="168.59"/>
    <n v="0.1"/>
    <n v="88.8"/>
    <n v="151.73099999999999"/>
    <n v="88.8"/>
    <n v="62.930999999999997"/>
    <n v="0.41475374181940405"/>
  </r>
  <r>
    <n v="5118"/>
    <d v="2026-07-23T00:00:00"/>
    <n v="2026"/>
    <s v="Jul"/>
    <s v="Q3"/>
    <x v="1"/>
    <x v="12"/>
    <s v="Online Store"/>
    <s v="Business"/>
    <s v="Travel"/>
    <s v="Insulated Bottle"/>
    <n v="5"/>
    <n v="36.880000000000003"/>
    <n v="0.1"/>
    <n v="13.76"/>
    <n v="165.96"/>
    <n v="68.8"/>
    <n v="97.160000000000011"/>
    <n v="0.58544227524704751"/>
  </r>
  <r>
    <n v="363"/>
    <d v="2026-07-24T00:00:00"/>
    <n v="2026"/>
    <s v="Jul"/>
    <s v="Q3"/>
    <x v="0"/>
    <x v="0"/>
    <s v="Corporate"/>
    <s v="Business"/>
    <s v="Travel"/>
    <s v="Carry-On Duffel"/>
    <n v="8"/>
    <n v="136.13"/>
    <n v="0.1"/>
    <n v="66.55"/>
    <n v="980.13599999999997"/>
    <n v="532.4"/>
    <n v="447.73599999999999"/>
    <n v="0.45681007533648393"/>
  </r>
  <r>
    <n v="4243"/>
    <d v="2026-07-24T00:00:00"/>
    <n v="2026"/>
    <s v="Jul"/>
    <s v="Q3"/>
    <x v="1"/>
    <x v="14"/>
    <s v="Marketplace"/>
    <s v="Returning"/>
    <s v="Cycling"/>
    <s v="Compact Repair Kit"/>
    <n v="2"/>
    <n v="40.479999999999997"/>
    <n v="0.05"/>
    <n v="16.93"/>
    <n v="76.911999999999992"/>
    <n v="33.86"/>
    <n v="43.051999999999992"/>
    <n v="0.5597566049511129"/>
  </r>
  <r>
    <n v="4348"/>
    <d v="2026-07-24T00:00:00"/>
    <n v="2026"/>
    <s v="Jul"/>
    <s v="Q3"/>
    <x v="0"/>
    <x v="0"/>
    <s v="Online Store"/>
    <s v="New"/>
    <s v="Cycling"/>
    <s v="Trail Bike Light"/>
    <n v="4"/>
    <n v="50.09"/>
    <n v="0"/>
    <n v="22.11"/>
    <n v="200.36"/>
    <n v="88.44"/>
    <n v="111.92000000000002"/>
    <n v="0.55859452984627678"/>
  </r>
  <r>
    <n v="4405"/>
    <d v="2026-07-24T00:00:00"/>
    <n v="2026"/>
    <s v="Jul"/>
    <s v="Q3"/>
    <x v="3"/>
    <x v="8"/>
    <s v="Online Store"/>
    <s v="Returning"/>
    <s v="Hiking"/>
    <s v="Summit Backpack 45L"/>
    <n v="1"/>
    <n v="156.54"/>
    <n v="0.1"/>
    <n v="77.38"/>
    <n v="140.886"/>
    <n v="77.38"/>
    <n v="63.506"/>
    <n v="0.4507616086765186"/>
  </r>
  <r>
    <n v="4857"/>
    <d v="2026-07-24T00:00:00"/>
    <n v="2026"/>
    <s v="Jul"/>
    <s v="Q3"/>
    <x v="1"/>
    <x v="6"/>
    <s v="Retail Partners"/>
    <s v="Returning"/>
    <s v="Hiking"/>
    <s v="Summit Backpack 45L"/>
    <n v="1"/>
    <n v="152.1"/>
    <n v="0.1"/>
    <n v="80.459999999999994"/>
    <n v="136.88999999999999"/>
    <n v="80.459999999999994"/>
    <n v="56.429999999999993"/>
    <n v="0.41222879684418146"/>
  </r>
  <r>
    <n v="87"/>
    <d v="2026-07-25T00:00:00"/>
    <n v="2026"/>
    <s v="Jul"/>
    <s v="Q3"/>
    <x v="1"/>
    <x v="11"/>
    <s v="Online Store"/>
    <s v="Returning"/>
    <s v="Hiking"/>
    <s v="Summit Backpack 45L"/>
    <n v="1"/>
    <n v="155.35"/>
    <n v="0"/>
    <n v="80.47"/>
    <n v="155.35"/>
    <n v="80.47"/>
    <n v="74.88"/>
    <n v="0.48200836820083681"/>
  </r>
  <r>
    <n v="315"/>
    <d v="2026-07-25T00:00:00"/>
    <n v="2026"/>
    <s v="Jul"/>
    <s v="Q3"/>
    <x v="2"/>
    <x v="3"/>
    <s v="Marketplace"/>
    <s v="New"/>
    <s v="Cycling"/>
    <s v="Commuter Helmet"/>
    <n v="1"/>
    <n v="81.13"/>
    <n v="0.05"/>
    <n v="42.41"/>
    <n v="77.073499999999996"/>
    <n v="42.41"/>
    <n v="34.663499999999999"/>
    <n v="0.44974602165465433"/>
  </r>
  <r>
    <n v="970"/>
    <d v="2026-07-25T00:00:00"/>
    <n v="2026"/>
    <s v="Jul"/>
    <s v="Q3"/>
    <x v="1"/>
    <x v="11"/>
    <s v="Online Store"/>
    <s v="New"/>
    <s v="Hiking"/>
    <s v="Trail Boots"/>
    <n v="1"/>
    <n v="145.87"/>
    <n v="0"/>
    <n v="81.430000000000007"/>
    <n v="145.87"/>
    <n v="81.430000000000007"/>
    <n v="64.44"/>
    <n v="0.44176321382052508"/>
  </r>
  <r>
    <n v="1891"/>
    <d v="2026-07-25T00:00:00"/>
    <n v="2026"/>
    <s v="Jul"/>
    <s v="Q3"/>
    <x v="1"/>
    <x v="12"/>
    <s v="Online Store"/>
    <s v="New"/>
    <s v="Hiking"/>
    <s v="Summit Backpack 45L"/>
    <n v="6"/>
    <n v="151.88999999999999"/>
    <n v="0.15"/>
    <n v="76.83"/>
    <n v="774.6389999999999"/>
    <n v="460.98"/>
    <n v="313.65899999999988"/>
    <n v="0.40490989996630677"/>
  </r>
  <r>
    <n v="2148"/>
    <d v="2026-07-25T00:00:00"/>
    <n v="2026"/>
    <s v="Jul"/>
    <s v="Q3"/>
    <x v="2"/>
    <x v="10"/>
    <s v="Online Store"/>
    <s v="New"/>
    <s v="Fitness"/>
    <s v="Resistance Band Set"/>
    <n v="2"/>
    <n v="41.14"/>
    <n v="0.1"/>
    <n v="14.84"/>
    <n v="74.052000000000007"/>
    <n v="29.68"/>
    <n v="44.372000000000007"/>
    <n v="0.59920056176740677"/>
  </r>
  <r>
    <n v="2467"/>
    <d v="2026-07-25T00:00:00"/>
    <n v="2026"/>
    <s v="Jul"/>
    <s v="Q3"/>
    <x v="3"/>
    <x v="4"/>
    <s v="Retail Partners"/>
    <s v="Returning"/>
    <s v="Cycling"/>
    <s v="Trail Bike Light"/>
    <n v="1"/>
    <n v="49.5"/>
    <n v="0"/>
    <n v="21.83"/>
    <n v="49.5"/>
    <n v="21.83"/>
    <n v="27.67"/>
    <n v="0.55898989898989904"/>
  </r>
  <r>
    <n v="3710"/>
    <d v="2026-07-25T00:00:00"/>
    <n v="2026"/>
    <s v="Jul"/>
    <s v="Q3"/>
    <x v="3"/>
    <x v="7"/>
    <s v="Online Store"/>
    <s v="New"/>
    <s v="Travel"/>
    <s v="Packing Cube Set"/>
    <n v="2"/>
    <n v="46.48"/>
    <n v="0.05"/>
    <n v="18.760000000000002"/>
    <n v="88.311999999999983"/>
    <n v="37.520000000000003"/>
    <n v="50.79199999999998"/>
    <n v="0.57514267596702584"/>
  </r>
  <r>
    <n v="3714"/>
    <d v="2026-07-25T00:00:00"/>
    <n v="2026"/>
    <s v="Jul"/>
    <s v="Q3"/>
    <x v="2"/>
    <x v="2"/>
    <s v="Marketplace"/>
    <s v="Returning"/>
    <s v="Travel"/>
    <s v="Insulated Bottle"/>
    <n v="1"/>
    <n v="36.909999999999997"/>
    <n v="0"/>
    <n v="13.56"/>
    <n v="36.909999999999997"/>
    <n v="13.56"/>
    <n v="23.349999999999994"/>
    <n v="0.63261988620969922"/>
  </r>
  <r>
    <n v="3893"/>
    <d v="2026-07-25T00:00:00"/>
    <n v="2026"/>
    <s v="Jul"/>
    <s v="Q3"/>
    <x v="0"/>
    <x v="0"/>
    <s v="Online Store"/>
    <s v="Returning"/>
    <s v="Travel"/>
    <s v="Insulated Bottle"/>
    <n v="1"/>
    <n v="35.6"/>
    <n v="0"/>
    <n v="13.91"/>
    <n v="35.6"/>
    <n v="13.91"/>
    <n v="21.69"/>
    <n v="0.60926966292134832"/>
  </r>
  <r>
    <n v="4136"/>
    <d v="2026-07-25T00:00:00"/>
    <n v="2026"/>
    <s v="Jul"/>
    <s v="Q3"/>
    <x v="1"/>
    <x v="11"/>
    <s v="Retail Partners"/>
    <s v="New"/>
    <s v="Cycling"/>
    <s v="Commuter Helmet"/>
    <n v="2"/>
    <n v="80.25"/>
    <n v="0.05"/>
    <n v="42.39"/>
    <n v="152.47499999999999"/>
    <n v="84.78"/>
    <n v="67.694999999999993"/>
    <n v="0.44397442203639936"/>
  </r>
  <r>
    <n v="4212"/>
    <d v="2026-07-25T00:00:00"/>
    <n v="2026"/>
    <s v="Jul"/>
    <s v="Q3"/>
    <x v="0"/>
    <x v="0"/>
    <s v="Marketplace"/>
    <s v="Returning"/>
    <s v="Travel"/>
    <s v="Packing Cube Set"/>
    <n v="2"/>
    <n v="47.52"/>
    <n v="0.1"/>
    <n v="17.86"/>
    <n v="85.536000000000001"/>
    <n v="35.72"/>
    <n v="49.816000000000003"/>
    <n v="0.58239805462027683"/>
  </r>
  <r>
    <n v="4332"/>
    <d v="2026-07-25T00:00:00"/>
    <n v="2026"/>
    <s v="Jul"/>
    <s v="Q3"/>
    <x v="3"/>
    <x v="13"/>
    <s v="Online Store"/>
    <s v="New"/>
    <s v="Travel"/>
    <s v="Travel Backpack 35L"/>
    <n v="2"/>
    <n v="164.58"/>
    <n v="0.1"/>
    <n v="86.55"/>
    <n v="296.24400000000003"/>
    <n v="173.1"/>
    <n v="123.14400000000003"/>
    <n v="0.41568436829100341"/>
  </r>
  <r>
    <n v="702"/>
    <d v="2026-07-26T00:00:00"/>
    <n v="2026"/>
    <s v="Jul"/>
    <s v="Q3"/>
    <x v="0"/>
    <x v="9"/>
    <s v="Online Store"/>
    <s v="New"/>
    <s v="Cycling"/>
    <s v="Compact Repair Kit"/>
    <n v="1"/>
    <n v="39.99"/>
    <n v="0.05"/>
    <n v="16.739999999999998"/>
    <n v="37.990499999999997"/>
    <n v="16.739999999999998"/>
    <n v="21.250499999999999"/>
    <n v="0.55936352509179932"/>
  </r>
  <r>
    <n v="1223"/>
    <d v="2026-07-26T00:00:00"/>
    <n v="2026"/>
    <s v="Jul"/>
    <s v="Q3"/>
    <x v="1"/>
    <x v="12"/>
    <s v="Retail Partners"/>
    <s v="New"/>
    <s v="Hiking"/>
    <s v="Trail Boots"/>
    <n v="1"/>
    <n v="140.44"/>
    <n v="0"/>
    <n v="77.08"/>
    <n v="140.44"/>
    <n v="77.08"/>
    <n v="63.36"/>
    <n v="0.45115351751637711"/>
  </r>
  <r>
    <n v="1370"/>
    <d v="2026-07-26T00:00:00"/>
    <n v="2026"/>
    <s v="Jul"/>
    <s v="Q3"/>
    <x v="2"/>
    <x v="10"/>
    <s v="Marketplace"/>
    <s v="New"/>
    <s v="Fitness"/>
    <s v="Weighted Vest"/>
    <n v="2"/>
    <n v="123.73"/>
    <n v="0.05"/>
    <n v="68.22"/>
    <n v="235.08699999999999"/>
    <n v="136.44"/>
    <n v="98.646999999999991"/>
    <n v="0.41961911973014243"/>
  </r>
  <r>
    <n v="3476"/>
    <d v="2026-07-26T00:00:00"/>
    <n v="2026"/>
    <s v="Jul"/>
    <s v="Q3"/>
    <x v="3"/>
    <x v="13"/>
    <s v="Corporate"/>
    <s v="New"/>
    <s v="Travel"/>
    <s v="Carry-On Duffel"/>
    <n v="3"/>
    <n v="132.68"/>
    <n v="0.15"/>
    <n v="67.38"/>
    <n v="338.334"/>
    <n v="202.14"/>
    <n v="136.19400000000002"/>
    <n v="0.40254304917625783"/>
  </r>
  <r>
    <n v="4066"/>
    <d v="2026-07-26T00:00:00"/>
    <n v="2026"/>
    <s v="Jul"/>
    <s v="Q3"/>
    <x v="3"/>
    <x v="7"/>
    <s v="Retail Partners"/>
    <s v="New"/>
    <s v="Fitness"/>
    <s v="Recovery Roller"/>
    <n v="1"/>
    <n v="35.479999999999997"/>
    <n v="0.05"/>
    <n v="14.15"/>
    <n v="33.705999999999996"/>
    <n v="14.15"/>
    <n v="19.555999999999997"/>
    <n v="0.58019343737020113"/>
  </r>
  <r>
    <n v="4153"/>
    <d v="2026-07-26T00:00:00"/>
    <n v="2026"/>
    <s v="Jul"/>
    <s v="Q3"/>
    <x v="3"/>
    <x v="7"/>
    <s v="Online Store"/>
    <s v="Business"/>
    <s v="Travel"/>
    <s v="Carry-On Duffel"/>
    <n v="3"/>
    <n v="134.63"/>
    <n v="0"/>
    <n v="67.2"/>
    <n v="403.89"/>
    <n v="201.60000000000002"/>
    <n v="202.28999999999996"/>
    <n v="0.50085419297333422"/>
  </r>
  <r>
    <n v="379"/>
    <d v="2026-07-27T00:00:00"/>
    <n v="2026"/>
    <s v="Jul"/>
    <s v="Q3"/>
    <x v="0"/>
    <x v="9"/>
    <s v="Marketplace"/>
    <s v="New"/>
    <s v="Hiking"/>
    <s v="Trekking Poles"/>
    <n v="3"/>
    <n v="72.03"/>
    <n v="0"/>
    <n v="32.46"/>
    <n v="216.09"/>
    <n v="97.38"/>
    <n v="118.71000000000001"/>
    <n v="0.54935443565181175"/>
  </r>
  <r>
    <n v="820"/>
    <d v="2026-07-27T00:00:00"/>
    <n v="2026"/>
    <s v="Jul"/>
    <s v="Q3"/>
    <x v="3"/>
    <x v="7"/>
    <s v="Marketplace"/>
    <s v="Returning"/>
    <s v="Fitness"/>
    <s v="Resistance Band Set"/>
    <n v="1"/>
    <n v="40.24"/>
    <n v="0"/>
    <n v="15.05"/>
    <n v="40.24"/>
    <n v="15.05"/>
    <n v="25.19"/>
    <n v="0.62599403578528823"/>
  </r>
  <r>
    <n v="2003"/>
    <d v="2026-07-27T00:00:00"/>
    <n v="2026"/>
    <s v="Jul"/>
    <s v="Q3"/>
    <x v="2"/>
    <x v="5"/>
    <s v="Retail Partners"/>
    <s v="Returning"/>
    <s v="Travel"/>
    <s v="Insulated Bottle"/>
    <n v="1"/>
    <n v="36.14"/>
    <n v="0"/>
    <n v="13.52"/>
    <n v="36.14"/>
    <n v="13.52"/>
    <n v="22.62"/>
    <n v="0.62589928057553956"/>
  </r>
  <r>
    <n v="2682"/>
    <d v="2026-07-27T00:00:00"/>
    <n v="2026"/>
    <s v="Jul"/>
    <s v="Q3"/>
    <x v="1"/>
    <x v="11"/>
    <s v="Online Store"/>
    <s v="New"/>
    <s v="Fitness"/>
    <s v="Resistance Band Set"/>
    <n v="2"/>
    <n v="40.22"/>
    <n v="0.05"/>
    <n v="14.72"/>
    <n v="76.417999999999992"/>
    <n v="29.44"/>
    <n v="46.977999999999994"/>
    <n v="0.61475045146431473"/>
  </r>
  <r>
    <n v="3860"/>
    <d v="2026-07-27T00:00:00"/>
    <n v="2026"/>
    <s v="Jul"/>
    <s v="Q3"/>
    <x v="3"/>
    <x v="7"/>
    <s v="Online Store"/>
    <s v="Returning"/>
    <s v="Fitness"/>
    <s v="Recovery Roller"/>
    <n v="3"/>
    <n v="37.130000000000003"/>
    <n v="0.05"/>
    <n v="14.29"/>
    <n v="105.82050000000001"/>
    <n v="42.87"/>
    <n v="62.950500000000012"/>
    <n v="0.59488000907196625"/>
  </r>
  <r>
    <n v="4063"/>
    <d v="2026-07-27T00:00:00"/>
    <n v="2026"/>
    <s v="Jul"/>
    <s v="Q3"/>
    <x v="0"/>
    <x v="9"/>
    <s v="Online Store"/>
    <s v="New"/>
    <s v="Camping"/>
    <s v="Compact Sleeping Bag"/>
    <n v="4"/>
    <n v="125.07"/>
    <n v="0.05"/>
    <n v="60"/>
    <n v="475.26599999999996"/>
    <n v="240"/>
    <n v="235.26599999999996"/>
    <n v="0.4950196311118405"/>
  </r>
  <r>
    <n v="4474"/>
    <d v="2026-07-27T00:00:00"/>
    <n v="2026"/>
    <s v="Jul"/>
    <s v="Q3"/>
    <x v="3"/>
    <x v="13"/>
    <s v="Corporate"/>
    <s v="Returning"/>
    <s v="Fitness"/>
    <s v="Weighted Vest"/>
    <n v="5"/>
    <n v="122.14"/>
    <n v="0.05"/>
    <n v="70.64"/>
    <n v="580.16499999999996"/>
    <n v="353.2"/>
    <n v="226.96499999999997"/>
    <n v="0.39120767367903958"/>
  </r>
  <r>
    <n v="21"/>
    <d v="2026-07-28T00:00:00"/>
    <n v="2026"/>
    <s v="Jul"/>
    <s v="Q3"/>
    <x v="1"/>
    <x v="11"/>
    <s v="Online Store"/>
    <s v="Business"/>
    <s v="Camping"/>
    <s v="Compact Sleeping Bag"/>
    <n v="1"/>
    <n v="120.09"/>
    <n v="0"/>
    <n v="62.18"/>
    <n v="120.09"/>
    <n v="62.18"/>
    <n v="57.910000000000004"/>
    <n v="0.48222166708302111"/>
  </r>
  <r>
    <n v="368"/>
    <d v="2026-07-28T00:00:00"/>
    <n v="2026"/>
    <s v="Jul"/>
    <s v="Q3"/>
    <x v="3"/>
    <x v="4"/>
    <s v="Marketplace"/>
    <s v="Returning"/>
    <s v="Cycling"/>
    <s v="Cycling Pack 12L"/>
    <n v="6"/>
    <n v="102.75"/>
    <n v="0"/>
    <n v="51.55"/>
    <n v="616.5"/>
    <n v="309.29999999999995"/>
    <n v="307.20000000000005"/>
    <n v="0.49829683698296845"/>
  </r>
  <r>
    <n v="457"/>
    <d v="2026-07-28T00:00:00"/>
    <n v="2026"/>
    <s v="Jul"/>
    <s v="Q3"/>
    <x v="2"/>
    <x v="2"/>
    <s v="Online Store"/>
    <s v="Returning"/>
    <s v="Camping"/>
    <s v="Trail Tent 2P"/>
    <n v="4"/>
    <n v="191.15"/>
    <n v="0"/>
    <n v="105.01"/>
    <n v="764.6"/>
    <n v="420.04"/>
    <n v="344.56"/>
    <n v="0.45064085796494896"/>
  </r>
  <r>
    <n v="1516"/>
    <d v="2026-07-28T00:00:00"/>
    <n v="2026"/>
    <s v="Jul"/>
    <s v="Q3"/>
    <x v="0"/>
    <x v="9"/>
    <s v="Online Store"/>
    <s v="Business"/>
    <s v="Fitness"/>
    <s v="Resistance Band Set"/>
    <n v="2"/>
    <n v="40.15"/>
    <n v="0.1"/>
    <n v="14.86"/>
    <n v="72.27"/>
    <n v="29.72"/>
    <n v="42.55"/>
    <n v="0.58876435588764353"/>
  </r>
  <r>
    <n v="2266"/>
    <d v="2026-07-28T00:00:00"/>
    <n v="2026"/>
    <s v="Jul"/>
    <s v="Q3"/>
    <x v="1"/>
    <x v="11"/>
    <s v="Marketplace"/>
    <s v="Business"/>
    <s v="Camping"/>
    <s v="Portable Camp Stove"/>
    <n v="1"/>
    <n v="83.05"/>
    <n v="0"/>
    <n v="38.86"/>
    <n v="83.05"/>
    <n v="38.86"/>
    <n v="44.19"/>
    <n v="0.53208910295003009"/>
  </r>
  <r>
    <n v="2802"/>
    <d v="2026-07-28T00:00:00"/>
    <n v="2026"/>
    <s v="Jul"/>
    <s v="Q3"/>
    <x v="0"/>
    <x v="9"/>
    <s v="Online Store"/>
    <s v="Returning"/>
    <s v="Hiking"/>
    <s v="Trail Boots"/>
    <n v="2"/>
    <n v="146.22999999999999"/>
    <n v="0"/>
    <n v="79.040000000000006"/>
    <n v="292.45999999999998"/>
    <n v="158.08000000000001"/>
    <n v="134.37999999999997"/>
    <n v="0.45948163851466861"/>
  </r>
  <r>
    <n v="3604"/>
    <d v="2026-07-28T00:00:00"/>
    <n v="2026"/>
    <s v="Jul"/>
    <s v="Q3"/>
    <x v="1"/>
    <x v="14"/>
    <s v="Online Store"/>
    <s v="Returning"/>
    <s v="Hiking"/>
    <s v="Trail Boots"/>
    <n v="2"/>
    <n v="144.09"/>
    <n v="0"/>
    <n v="77.67"/>
    <n v="288.18"/>
    <n v="155.34"/>
    <n v="132.84"/>
    <n v="0.46096189881324173"/>
  </r>
  <r>
    <n v="3644"/>
    <d v="2026-07-28T00:00:00"/>
    <n v="2026"/>
    <s v="Jul"/>
    <s v="Q3"/>
    <x v="2"/>
    <x v="10"/>
    <s v="Retail Partners"/>
    <s v="Business"/>
    <s v="Hiking"/>
    <s v="Hiking Daypack 20L"/>
    <n v="3"/>
    <n v="93.01"/>
    <n v="0.15"/>
    <n v="46.68"/>
    <n v="237.17550000000003"/>
    <n v="140.04"/>
    <n v="97.135500000000036"/>
    <n v="0.4095511551572571"/>
  </r>
  <r>
    <n v="4271"/>
    <d v="2026-07-28T00:00:00"/>
    <n v="2026"/>
    <s v="Jul"/>
    <s v="Q3"/>
    <x v="0"/>
    <x v="0"/>
    <s v="Retail Partners"/>
    <s v="New"/>
    <s v="Camping"/>
    <s v="Compact Sleeping Bag"/>
    <n v="1"/>
    <n v="121.61"/>
    <n v="0.1"/>
    <n v="60.58"/>
    <n v="109.449"/>
    <n v="60.58"/>
    <n v="48.869"/>
    <n v="0.4465001964385239"/>
  </r>
  <r>
    <n v="272"/>
    <d v="2026-07-29T00:00:00"/>
    <n v="2026"/>
    <s v="Jul"/>
    <s v="Q3"/>
    <x v="3"/>
    <x v="4"/>
    <s v="Online Store"/>
    <s v="Business"/>
    <s v="Camping"/>
    <s v="Trail Tent 2P"/>
    <n v="2"/>
    <n v="195.09"/>
    <n v="0"/>
    <n v="106.82"/>
    <n v="390.18"/>
    <n v="213.64"/>
    <n v="176.54000000000002"/>
    <n v="0.45245783997129535"/>
  </r>
  <r>
    <n v="1469"/>
    <d v="2026-07-29T00:00:00"/>
    <n v="2026"/>
    <s v="Jul"/>
    <s v="Q3"/>
    <x v="2"/>
    <x v="10"/>
    <s v="Retail Partners"/>
    <s v="Returning"/>
    <s v="Travel"/>
    <s v="Travel Backpack 35L"/>
    <n v="3"/>
    <n v="167.52"/>
    <n v="0"/>
    <n v="87.26"/>
    <n v="502.56000000000006"/>
    <n v="261.78000000000003"/>
    <n v="240.78000000000003"/>
    <n v="0.4791069723018147"/>
  </r>
  <r>
    <n v="2253"/>
    <d v="2026-07-29T00:00:00"/>
    <n v="2026"/>
    <s v="Jul"/>
    <s v="Q3"/>
    <x v="1"/>
    <x v="14"/>
    <s v="Marketplace"/>
    <s v="New"/>
    <s v="Cycling"/>
    <s v="Trail Bike Light"/>
    <n v="3"/>
    <n v="50.98"/>
    <n v="0"/>
    <n v="22.63"/>
    <n v="152.94"/>
    <n v="67.89"/>
    <n v="85.05"/>
    <n v="0.55610043154178113"/>
  </r>
  <r>
    <n v="2554"/>
    <d v="2026-07-29T00:00:00"/>
    <n v="2026"/>
    <s v="Jul"/>
    <s v="Q3"/>
    <x v="1"/>
    <x v="11"/>
    <s v="Marketplace"/>
    <s v="New"/>
    <s v="Fitness"/>
    <s v="Training Mat"/>
    <n v="2"/>
    <n v="49.98"/>
    <n v="0.1"/>
    <n v="21.91"/>
    <n v="89.963999999999999"/>
    <n v="43.82"/>
    <n v="46.143999999999998"/>
    <n v="0.51291627762215997"/>
  </r>
  <r>
    <n v="2624"/>
    <d v="2026-07-29T00:00:00"/>
    <n v="2026"/>
    <s v="Jul"/>
    <s v="Q3"/>
    <x v="3"/>
    <x v="4"/>
    <s v="Corporate"/>
    <s v="Business"/>
    <s v="Travel"/>
    <s v="Insulated Bottle"/>
    <n v="4"/>
    <n v="36.44"/>
    <n v="0.15"/>
    <n v="13.32"/>
    <n v="123.89599999999999"/>
    <n v="53.28"/>
    <n v="70.615999999999985"/>
    <n v="0.5699619035319945"/>
  </r>
  <r>
    <n v="3338"/>
    <d v="2026-07-29T00:00:00"/>
    <n v="2026"/>
    <s v="Jul"/>
    <s v="Q3"/>
    <x v="0"/>
    <x v="0"/>
    <s v="Online Store"/>
    <s v="Returning"/>
    <s v="Camping"/>
    <s v="Trail Tent 2P"/>
    <n v="1"/>
    <n v="195.34"/>
    <n v="0.05"/>
    <n v="106.6"/>
    <n v="185.57300000000001"/>
    <n v="106.6"/>
    <n v="78.973000000000013"/>
    <n v="0.42556298599472991"/>
  </r>
  <r>
    <n v="4575"/>
    <d v="2026-07-29T00:00:00"/>
    <n v="2026"/>
    <s v="Jul"/>
    <s v="Q3"/>
    <x v="2"/>
    <x v="5"/>
    <s v="Online Store"/>
    <s v="Business"/>
    <s v="Cycling"/>
    <s v="Cycling Pack 12L"/>
    <n v="1"/>
    <n v="103.31"/>
    <n v="0"/>
    <n v="50.93"/>
    <n v="103.31"/>
    <n v="50.93"/>
    <n v="52.38"/>
    <n v="0.50701771367728199"/>
  </r>
  <r>
    <n v="4871"/>
    <d v="2026-07-29T00:00:00"/>
    <n v="2026"/>
    <s v="Jul"/>
    <s v="Q3"/>
    <x v="0"/>
    <x v="0"/>
    <s v="Online Store"/>
    <s v="New"/>
    <s v="Camping"/>
    <s v="Compact Sleeping Bag"/>
    <n v="3"/>
    <n v="123.31"/>
    <n v="0"/>
    <n v="59.16"/>
    <n v="369.93"/>
    <n v="177.48"/>
    <n v="192.45000000000002"/>
    <n v="0.52023355770010549"/>
  </r>
  <r>
    <n v="4931"/>
    <d v="2026-07-29T00:00:00"/>
    <n v="2026"/>
    <s v="Jul"/>
    <s v="Q3"/>
    <x v="0"/>
    <x v="15"/>
    <s v="Online Store"/>
    <s v="New"/>
    <s v="Fitness"/>
    <s v="Resistance Band Set"/>
    <n v="1"/>
    <n v="40.36"/>
    <n v="0.1"/>
    <n v="14.82"/>
    <n v="36.323999999999998"/>
    <n v="14.82"/>
    <n v="21.503999999999998"/>
    <n v="0.59200528576148004"/>
  </r>
  <r>
    <n v="4962"/>
    <d v="2026-07-29T00:00:00"/>
    <n v="2026"/>
    <s v="Jul"/>
    <s v="Q3"/>
    <x v="0"/>
    <x v="15"/>
    <s v="Retail Partners"/>
    <s v="New"/>
    <s v="Camping"/>
    <s v="Portable Camp Stove"/>
    <n v="2"/>
    <n v="83.06"/>
    <n v="0"/>
    <n v="38.74"/>
    <n v="166.12"/>
    <n v="77.48"/>
    <n v="88.64"/>
    <n v="0.5335901757765471"/>
  </r>
  <r>
    <n v="5006"/>
    <d v="2026-07-29T00:00:00"/>
    <n v="2026"/>
    <s v="Jul"/>
    <s v="Q3"/>
    <x v="2"/>
    <x v="3"/>
    <s v="Online Store"/>
    <s v="Returning"/>
    <s v="Hiking"/>
    <s v="Summit Backpack 45L"/>
    <n v="2"/>
    <n v="151.72999999999999"/>
    <n v="0"/>
    <n v="81.209999999999994"/>
    <n v="303.45999999999998"/>
    <n v="162.41999999999999"/>
    <n v="141.04"/>
    <n v="0.46477295195412904"/>
  </r>
  <r>
    <n v="5033"/>
    <d v="2026-07-29T00:00:00"/>
    <n v="2026"/>
    <s v="Jul"/>
    <s v="Q3"/>
    <x v="3"/>
    <x v="8"/>
    <s v="Online Store"/>
    <s v="New"/>
    <s v="Hiking"/>
    <s v="Trekking Poles"/>
    <n v="4"/>
    <n v="72.010000000000005"/>
    <n v="0.05"/>
    <n v="32.36"/>
    <n v="273.63800000000003"/>
    <n v="129.44"/>
    <n v="144.19800000000004"/>
    <n v="0.52696628392255473"/>
  </r>
  <r>
    <n v="5117"/>
    <d v="2026-07-29T00:00:00"/>
    <n v="2026"/>
    <s v="Jul"/>
    <s v="Q3"/>
    <x v="1"/>
    <x v="11"/>
    <s v="Online Store"/>
    <s v="Business"/>
    <s v="Hiking"/>
    <s v="Summit Backpack 45L"/>
    <n v="1"/>
    <n v="154.87"/>
    <n v="0"/>
    <n v="80.459999999999994"/>
    <n v="154.87"/>
    <n v="80.459999999999994"/>
    <n v="74.410000000000011"/>
    <n v="0.48046748886162594"/>
  </r>
  <r>
    <n v="954"/>
    <d v="2026-07-30T00:00:00"/>
    <n v="2026"/>
    <s v="Jul"/>
    <s v="Q3"/>
    <x v="1"/>
    <x v="1"/>
    <s v="Online Store"/>
    <s v="New"/>
    <s v="Travel"/>
    <s v="Carry-On Duffel"/>
    <n v="3"/>
    <n v="134.61000000000001"/>
    <n v="0.1"/>
    <n v="65.77"/>
    <n v="363.44700000000006"/>
    <n v="197.31"/>
    <n v="166.13700000000006"/>
    <n v="0.45711479252820914"/>
  </r>
  <r>
    <n v="1644"/>
    <d v="2026-07-30T00:00:00"/>
    <n v="2026"/>
    <s v="Jul"/>
    <s v="Q3"/>
    <x v="3"/>
    <x v="13"/>
    <s v="Online Store"/>
    <s v="Returning"/>
    <s v="Cycling"/>
    <s v="Commuter Helmet"/>
    <n v="3"/>
    <n v="81.5"/>
    <n v="0.05"/>
    <n v="43.85"/>
    <n v="232.27499999999998"/>
    <n v="131.55000000000001"/>
    <n v="100.72499999999997"/>
    <n v="0.43364546335163051"/>
  </r>
  <r>
    <n v="2030"/>
    <d v="2026-07-30T00:00:00"/>
    <n v="2026"/>
    <s v="Jul"/>
    <s v="Q3"/>
    <x v="0"/>
    <x v="0"/>
    <s v="Marketplace"/>
    <s v="Business"/>
    <s v="Travel"/>
    <s v="Carry-On Duffel"/>
    <n v="2"/>
    <n v="135.63"/>
    <n v="0"/>
    <n v="66.63"/>
    <n v="271.26"/>
    <n v="133.26"/>
    <n v="138"/>
    <n v="0.50873700508737008"/>
  </r>
  <r>
    <n v="2595"/>
    <d v="2026-07-30T00:00:00"/>
    <n v="2026"/>
    <s v="Jul"/>
    <s v="Q3"/>
    <x v="0"/>
    <x v="9"/>
    <s v="Corporate"/>
    <s v="Business"/>
    <s v="Travel"/>
    <s v="Carry-On Duffel"/>
    <n v="15"/>
    <n v="133.44999999999999"/>
    <n v="0.2"/>
    <n v="65.819999999999993"/>
    <n v="1601.3999999999999"/>
    <n v="987.3"/>
    <n v="614.09999999999991"/>
    <n v="0.3834769576620457"/>
  </r>
  <r>
    <n v="2763"/>
    <d v="2026-07-30T00:00:00"/>
    <n v="2026"/>
    <s v="Jul"/>
    <s v="Q3"/>
    <x v="0"/>
    <x v="15"/>
    <s v="Online Store"/>
    <s v="Business"/>
    <s v="Camping"/>
    <s v="Compact Sleeping Bag"/>
    <n v="1"/>
    <n v="120.94"/>
    <n v="0"/>
    <n v="62.24"/>
    <n v="120.94"/>
    <n v="62.24"/>
    <n v="58.699999999999996"/>
    <n v="0.48536464362493797"/>
  </r>
  <r>
    <n v="3537"/>
    <d v="2026-07-30T00:00:00"/>
    <n v="2026"/>
    <s v="Jul"/>
    <s v="Q3"/>
    <x v="1"/>
    <x v="11"/>
    <s v="Online Store"/>
    <s v="Returning"/>
    <s v="Camping"/>
    <s v="Alpine Tent 4P"/>
    <n v="2"/>
    <n v="332.99"/>
    <n v="0.15"/>
    <n v="199.09"/>
    <n v="566.08299999999997"/>
    <n v="398.18"/>
    <n v="167.90299999999996"/>
    <n v="0.29660491482697759"/>
  </r>
  <r>
    <n v="3550"/>
    <d v="2026-07-30T00:00:00"/>
    <n v="2026"/>
    <s v="Jul"/>
    <s v="Q3"/>
    <x v="0"/>
    <x v="15"/>
    <s v="Online Store"/>
    <s v="Returning"/>
    <s v="Camping"/>
    <s v="Compact Sleeping Bag"/>
    <n v="3"/>
    <n v="120.88"/>
    <n v="0"/>
    <n v="60.97"/>
    <n v="362.64"/>
    <n v="182.91"/>
    <n v="179.73"/>
    <n v="0.49561548643282594"/>
  </r>
  <r>
    <n v="3875"/>
    <d v="2026-07-30T00:00:00"/>
    <n v="2026"/>
    <s v="Jul"/>
    <s v="Q3"/>
    <x v="3"/>
    <x v="8"/>
    <s v="Online Store"/>
    <s v="Returning"/>
    <s v="Cycling"/>
    <s v="Cycling Pack 12L"/>
    <n v="1"/>
    <n v="101.73"/>
    <n v="0.05"/>
    <n v="51.63"/>
    <n v="96.643500000000003"/>
    <n v="51.63"/>
    <n v="45.013500000000001"/>
    <n v="0.46576852038678235"/>
  </r>
  <r>
    <n v="4467"/>
    <d v="2026-07-30T00:00:00"/>
    <n v="2026"/>
    <s v="Jul"/>
    <s v="Q3"/>
    <x v="3"/>
    <x v="7"/>
    <s v="Online Store"/>
    <s v="Returning"/>
    <s v="Travel"/>
    <s v="Insulated Bottle"/>
    <n v="2"/>
    <n v="36.21"/>
    <n v="0"/>
    <n v="13.5"/>
    <n v="72.42"/>
    <n v="27"/>
    <n v="45.42"/>
    <n v="0.62717481358740679"/>
  </r>
  <r>
    <n v="739"/>
    <d v="2026-07-31T00:00:00"/>
    <n v="2026"/>
    <s v="Jul"/>
    <s v="Q3"/>
    <x v="3"/>
    <x v="7"/>
    <s v="Online Store"/>
    <s v="Business"/>
    <s v="Cycling"/>
    <s v="Cycling Pack 12L"/>
    <n v="5"/>
    <n v="104.65"/>
    <n v="0"/>
    <n v="49.2"/>
    <n v="523.25"/>
    <n v="246"/>
    <n v="277.25"/>
    <n v="0.52986144290492121"/>
  </r>
  <r>
    <n v="2376"/>
    <d v="2026-07-31T00:00:00"/>
    <n v="2026"/>
    <s v="Jul"/>
    <s v="Q3"/>
    <x v="2"/>
    <x v="5"/>
    <s v="Corporate"/>
    <s v="Returning"/>
    <s v="Camping"/>
    <s v="Trail Tent 2P"/>
    <n v="5"/>
    <n v="198.35"/>
    <n v="0.05"/>
    <n v="104.96"/>
    <n v="942.16249999999991"/>
    <n v="524.79999999999995"/>
    <n v="417.36249999999995"/>
    <n v="0.44298356175288234"/>
  </r>
  <r>
    <n v="3109"/>
    <d v="2026-07-31T00:00:00"/>
    <n v="2026"/>
    <s v="Jul"/>
    <s v="Q3"/>
    <x v="0"/>
    <x v="0"/>
    <s v="Marketplace"/>
    <s v="Returning"/>
    <s v="Fitness"/>
    <s v="Recovery Roller"/>
    <n v="2"/>
    <n v="36.56"/>
    <n v="0.05"/>
    <n v="13.76"/>
    <n v="69.463999999999999"/>
    <n v="27.52"/>
    <n v="41.944000000000003"/>
    <n v="0.60382356328457909"/>
  </r>
  <r>
    <n v="4362"/>
    <d v="2026-07-31T00:00:00"/>
    <n v="2026"/>
    <s v="Jul"/>
    <s v="Q3"/>
    <x v="1"/>
    <x v="14"/>
    <s v="Online Store"/>
    <s v="Returning"/>
    <s v="Hiking"/>
    <s v="Hiking Daypack 20L"/>
    <n v="5"/>
    <n v="92.41"/>
    <n v="0"/>
    <n v="44.29"/>
    <n v="462.04999999999995"/>
    <n v="221.45"/>
    <n v="240.59999999999997"/>
    <n v="0.52072286549074775"/>
  </r>
  <r>
    <n v="777"/>
    <d v="2026-08-01T00:00:00"/>
    <n v="2026"/>
    <s v="Aug"/>
    <s v="Q3"/>
    <x v="3"/>
    <x v="13"/>
    <s v="Online Store"/>
    <s v="Returning"/>
    <s v="Camping"/>
    <s v="Compact Sleeping Bag"/>
    <n v="4"/>
    <n v="121.87"/>
    <n v="0"/>
    <n v="59.89"/>
    <n v="487.48"/>
    <n v="239.56"/>
    <n v="247.92000000000002"/>
    <n v="0.50857471075736438"/>
  </r>
  <r>
    <n v="831"/>
    <d v="2026-08-01T00:00:00"/>
    <n v="2026"/>
    <s v="Aug"/>
    <s v="Q3"/>
    <x v="3"/>
    <x v="8"/>
    <s v="Online Store"/>
    <s v="Returning"/>
    <s v="Travel"/>
    <s v="Carry-On Duffel"/>
    <n v="2"/>
    <n v="130.9"/>
    <n v="0.05"/>
    <n v="67.959999999999994"/>
    <n v="248.71"/>
    <n v="135.91999999999999"/>
    <n v="112.79000000000002"/>
    <n v="0.45350006031120588"/>
  </r>
  <r>
    <n v="2059"/>
    <d v="2026-08-01T00:00:00"/>
    <n v="2026"/>
    <s v="Aug"/>
    <s v="Q3"/>
    <x v="2"/>
    <x v="2"/>
    <s v="Retail Partners"/>
    <s v="New"/>
    <s v="Cycling"/>
    <s v="Trail Bike Light"/>
    <n v="1"/>
    <n v="50.98"/>
    <n v="0"/>
    <n v="22.92"/>
    <n v="50.98"/>
    <n v="22.92"/>
    <n v="28.059999999999995"/>
    <n v="0.55041192624558644"/>
  </r>
  <r>
    <n v="2519"/>
    <d v="2026-08-01T00:00:00"/>
    <n v="2026"/>
    <s v="Aug"/>
    <s v="Q3"/>
    <x v="2"/>
    <x v="2"/>
    <s v="Online Store"/>
    <s v="Returning"/>
    <s v="Hiking"/>
    <s v="Hiking Daypack 20L"/>
    <n v="2"/>
    <n v="91.11"/>
    <n v="0"/>
    <n v="44.19"/>
    <n v="182.22"/>
    <n v="88.38"/>
    <n v="93.84"/>
    <n v="0.51498189002304906"/>
  </r>
  <r>
    <n v="2644"/>
    <d v="2026-08-01T00:00:00"/>
    <n v="2026"/>
    <s v="Aug"/>
    <s v="Q3"/>
    <x v="0"/>
    <x v="0"/>
    <s v="Marketplace"/>
    <s v="Returning"/>
    <s v="Travel"/>
    <s v="Insulated Bottle"/>
    <n v="3"/>
    <n v="35.619999999999997"/>
    <n v="0.05"/>
    <n v="13.47"/>
    <n v="101.51699999999998"/>
    <n v="40.410000000000004"/>
    <n v="61.106999999999978"/>
    <n v="0.60193859156594454"/>
  </r>
  <r>
    <n v="4141"/>
    <d v="2026-08-01T00:00:00"/>
    <n v="2026"/>
    <s v="Aug"/>
    <s v="Q3"/>
    <x v="3"/>
    <x v="13"/>
    <s v="Online Store"/>
    <s v="New"/>
    <s v="Hiking"/>
    <s v="Hiking Daypack 20L"/>
    <n v="1"/>
    <n v="91.95"/>
    <n v="0.05"/>
    <n v="46.47"/>
    <n v="87.352499999999992"/>
    <n v="46.47"/>
    <n v="40.882499999999993"/>
    <n v="0.46801751523997592"/>
  </r>
  <r>
    <n v="4804"/>
    <d v="2026-08-01T00:00:00"/>
    <n v="2026"/>
    <s v="Aug"/>
    <s v="Q3"/>
    <x v="0"/>
    <x v="9"/>
    <s v="Online Store"/>
    <s v="Returning"/>
    <s v="Fitness"/>
    <s v="Training Mat"/>
    <n v="1"/>
    <n v="49.46"/>
    <n v="0"/>
    <n v="21.47"/>
    <n v="49.46"/>
    <n v="21.47"/>
    <n v="27.990000000000002"/>
    <n v="0.5659118479579458"/>
  </r>
  <r>
    <n v="5161"/>
    <d v="2026-08-01T00:00:00"/>
    <n v="2026"/>
    <s v="Aug"/>
    <s v="Q3"/>
    <x v="0"/>
    <x v="15"/>
    <s v="Online Store"/>
    <s v="New"/>
    <s v="Cycling"/>
    <s v="Compact Repair Kit"/>
    <n v="1"/>
    <n v="41.25"/>
    <n v="0.05"/>
    <n v="16.98"/>
    <n v="39.1875"/>
    <n v="16.98"/>
    <n v="22.2075"/>
    <n v="0.56669856459330148"/>
  </r>
  <r>
    <n v="590"/>
    <d v="2026-08-02T00:00:00"/>
    <n v="2026"/>
    <s v="Aug"/>
    <s v="Q3"/>
    <x v="2"/>
    <x v="5"/>
    <s v="Online Store"/>
    <s v="Returning"/>
    <s v="Travel"/>
    <s v="Carry-On Duffel"/>
    <n v="4"/>
    <n v="133.65"/>
    <n v="0"/>
    <n v="66"/>
    <n v="534.6"/>
    <n v="264"/>
    <n v="270.60000000000002"/>
    <n v="0.50617283950617287"/>
  </r>
  <r>
    <n v="1599"/>
    <d v="2026-08-02T00:00:00"/>
    <n v="2026"/>
    <s v="Aug"/>
    <s v="Q3"/>
    <x v="3"/>
    <x v="4"/>
    <s v="Online Store"/>
    <s v="Returning"/>
    <s v="Camping"/>
    <s v="Trail Tent 2P"/>
    <n v="2"/>
    <n v="200.45"/>
    <n v="0.05"/>
    <n v="105.42"/>
    <n v="380.85499999999996"/>
    <n v="210.84"/>
    <n v="170.01499999999996"/>
    <n v="0.44640348689133652"/>
  </r>
  <r>
    <n v="1665"/>
    <d v="2026-08-02T00:00:00"/>
    <n v="2026"/>
    <s v="Aug"/>
    <s v="Q3"/>
    <x v="0"/>
    <x v="0"/>
    <s v="Marketplace"/>
    <s v="Returning"/>
    <s v="Cycling"/>
    <s v="Trail Bike Light"/>
    <n v="2"/>
    <n v="51.87"/>
    <n v="0.05"/>
    <n v="21.98"/>
    <n v="98.552999999999997"/>
    <n v="43.96"/>
    <n v="54.592999999999996"/>
    <n v="0.55394559272675614"/>
  </r>
  <r>
    <n v="2409"/>
    <d v="2026-08-02T00:00:00"/>
    <n v="2026"/>
    <s v="Aug"/>
    <s v="Q3"/>
    <x v="3"/>
    <x v="13"/>
    <s v="Online Store"/>
    <s v="Returning"/>
    <s v="Camping"/>
    <s v="Portable Camp Stove"/>
    <n v="1"/>
    <n v="83.6"/>
    <n v="0.05"/>
    <n v="38.51"/>
    <n v="79.419999999999987"/>
    <n v="38.51"/>
    <n v="40.909999999999989"/>
    <n v="0.51510954419541677"/>
  </r>
  <r>
    <n v="2936"/>
    <d v="2026-08-02T00:00:00"/>
    <n v="2026"/>
    <s v="Aug"/>
    <s v="Q3"/>
    <x v="2"/>
    <x v="16"/>
    <s v="Online Store"/>
    <s v="New"/>
    <s v="Travel"/>
    <s v="Insulated Bottle"/>
    <n v="1"/>
    <n v="35.74"/>
    <n v="0"/>
    <n v="13.49"/>
    <n v="35.74"/>
    <n v="13.49"/>
    <n v="22.25"/>
    <n v="0.62255176273083379"/>
  </r>
  <r>
    <n v="3397"/>
    <d v="2026-08-02T00:00:00"/>
    <n v="2026"/>
    <s v="Aug"/>
    <s v="Q3"/>
    <x v="3"/>
    <x v="4"/>
    <s v="Online Store"/>
    <s v="Returning"/>
    <s v="Cycling"/>
    <s v="Commuter Helmet"/>
    <n v="1"/>
    <n v="79.849999999999994"/>
    <n v="0.1"/>
    <n v="43.11"/>
    <n v="71.864999999999995"/>
    <n v="43.11"/>
    <n v="28.754999999999995"/>
    <n v="0.40012523481527862"/>
  </r>
  <r>
    <n v="4556"/>
    <d v="2026-08-02T00:00:00"/>
    <n v="2026"/>
    <s v="Aug"/>
    <s v="Q3"/>
    <x v="0"/>
    <x v="15"/>
    <s v="Online Store"/>
    <s v="Returning"/>
    <s v="Travel"/>
    <s v="Packing Cube Set"/>
    <n v="2"/>
    <n v="46.44"/>
    <n v="0"/>
    <n v="18.489999999999998"/>
    <n v="92.88"/>
    <n v="36.979999999999997"/>
    <n v="55.9"/>
    <n v="0.60185185185185186"/>
  </r>
  <r>
    <n v="4614"/>
    <d v="2026-08-02T00:00:00"/>
    <n v="2026"/>
    <s v="Aug"/>
    <s v="Q3"/>
    <x v="3"/>
    <x v="8"/>
    <s v="Retail Partners"/>
    <s v="Returning"/>
    <s v="Cycling"/>
    <s v="Trail Bike Light"/>
    <n v="2"/>
    <n v="50.44"/>
    <n v="0"/>
    <n v="22.99"/>
    <n v="100.88"/>
    <n v="45.98"/>
    <n v="54.9"/>
    <n v="0.54421094369547984"/>
  </r>
  <r>
    <n v="4999"/>
    <d v="2026-08-02T00:00:00"/>
    <n v="2026"/>
    <s v="Aug"/>
    <s v="Q3"/>
    <x v="3"/>
    <x v="8"/>
    <s v="Online Store"/>
    <s v="Returning"/>
    <s v="Cycling"/>
    <s v="Commuter Helmet"/>
    <n v="2"/>
    <n v="81.38"/>
    <n v="0"/>
    <n v="42.19"/>
    <n v="162.76"/>
    <n v="84.38"/>
    <n v="78.38"/>
    <n v="0.4815679528139592"/>
  </r>
  <r>
    <n v="207"/>
    <d v="2026-08-03T00:00:00"/>
    <n v="2026"/>
    <s v="Aug"/>
    <s v="Q3"/>
    <x v="2"/>
    <x v="16"/>
    <s v="Online Store"/>
    <s v="Returning"/>
    <s v="Fitness"/>
    <s v="Resistance Band Set"/>
    <n v="1"/>
    <n v="41.3"/>
    <n v="0"/>
    <n v="14.52"/>
    <n v="41.3"/>
    <n v="14.52"/>
    <n v="26.779999999999998"/>
    <n v="0.64842615012106541"/>
  </r>
  <r>
    <n v="295"/>
    <d v="2026-08-03T00:00:00"/>
    <n v="2026"/>
    <s v="Aug"/>
    <s v="Q3"/>
    <x v="3"/>
    <x v="8"/>
    <s v="Marketplace"/>
    <s v="Returning"/>
    <s v="Travel"/>
    <s v="Insulated Bottle"/>
    <n v="2"/>
    <n v="36.15"/>
    <n v="0.1"/>
    <n v="13.19"/>
    <n v="65.069999999999993"/>
    <n v="26.38"/>
    <n v="38.69"/>
    <n v="0.59459044106347014"/>
  </r>
  <r>
    <n v="657"/>
    <d v="2026-08-03T00:00:00"/>
    <n v="2026"/>
    <s v="Aug"/>
    <s v="Q3"/>
    <x v="1"/>
    <x v="12"/>
    <s v="Online Store"/>
    <s v="Returning"/>
    <s v="Travel"/>
    <s v="Carry-On Duffel"/>
    <n v="3"/>
    <n v="132.59"/>
    <n v="0.1"/>
    <n v="66.040000000000006"/>
    <n v="357.99299999999999"/>
    <n v="198.12"/>
    <n v="159.87299999999999"/>
    <n v="0.44658135773604507"/>
  </r>
  <r>
    <n v="694"/>
    <d v="2026-08-03T00:00:00"/>
    <n v="2026"/>
    <s v="Aug"/>
    <s v="Q3"/>
    <x v="2"/>
    <x v="3"/>
    <s v="Online Store"/>
    <s v="New"/>
    <s v="Hiking"/>
    <s v="Trail Boots"/>
    <n v="3"/>
    <n v="144"/>
    <n v="0"/>
    <n v="78.89"/>
    <n v="432"/>
    <n v="236.67000000000002"/>
    <n v="195.32999999999998"/>
    <n v="0.45215277777777774"/>
  </r>
  <r>
    <n v="1187"/>
    <d v="2026-08-03T00:00:00"/>
    <n v="2026"/>
    <s v="Aug"/>
    <s v="Q3"/>
    <x v="0"/>
    <x v="0"/>
    <s v="Online Store"/>
    <s v="Returning"/>
    <s v="Travel"/>
    <s v="Packing Cube Set"/>
    <n v="2"/>
    <n v="45.45"/>
    <n v="0.05"/>
    <n v="18.829999999999998"/>
    <n v="86.355000000000004"/>
    <n v="37.659999999999997"/>
    <n v="48.695000000000007"/>
    <n v="0.56389323142840608"/>
  </r>
  <r>
    <n v="1915"/>
    <d v="2026-08-03T00:00:00"/>
    <n v="2026"/>
    <s v="Aug"/>
    <s v="Q3"/>
    <x v="1"/>
    <x v="6"/>
    <s v="Online Store"/>
    <s v="Returning"/>
    <s v="Cycling"/>
    <s v="Compact Repair Kit"/>
    <n v="1"/>
    <n v="41.16"/>
    <n v="0.05"/>
    <n v="16.66"/>
    <n v="39.101999999999997"/>
    <n v="16.66"/>
    <n v="22.441999999999997"/>
    <n v="0.57393483709273174"/>
  </r>
  <r>
    <n v="2156"/>
    <d v="2026-08-03T00:00:00"/>
    <n v="2026"/>
    <s v="Aug"/>
    <s v="Q3"/>
    <x v="0"/>
    <x v="0"/>
    <s v="Retail Partners"/>
    <s v="Returning"/>
    <s v="Travel"/>
    <s v="Travel Backpack 35L"/>
    <n v="1"/>
    <n v="162.78"/>
    <n v="0"/>
    <n v="85.08"/>
    <n v="162.78"/>
    <n v="85.08"/>
    <n v="77.7"/>
    <n v="0.47733136748986366"/>
  </r>
  <r>
    <n v="2539"/>
    <d v="2026-08-03T00:00:00"/>
    <n v="2026"/>
    <s v="Aug"/>
    <s v="Q3"/>
    <x v="2"/>
    <x v="16"/>
    <s v="Retail Partners"/>
    <s v="New"/>
    <s v="Cycling"/>
    <s v="Commuter Helmet"/>
    <n v="1"/>
    <n v="80.040000000000006"/>
    <n v="0.1"/>
    <n v="41.88"/>
    <n v="72.036000000000001"/>
    <n v="41.88"/>
    <n v="30.155999999999999"/>
    <n v="0.41862402132267196"/>
  </r>
  <r>
    <n v="3803"/>
    <d v="2026-08-03T00:00:00"/>
    <n v="2026"/>
    <s v="Aug"/>
    <s v="Q3"/>
    <x v="2"/>
    <x v="5"/>
    <s v="Online Store"/>
    <s v="New"/>
    <s v="Hiking"/>
    <s v="Hiking Daypack 20L"/>
    <n v="1"/>
    <n v="90.21"/>
    <n v="0"/>
    <n v="46.31"/>
    <n v="90.21"/>
    <n v="46.31"/>
    <n v="43.899999999999991"/>
    <n v="0.48664227912648261"/>
  </r>
  <r>
    <n v="100"/>
    <d v="2026-08-04T00:00:00"/>
    <n v="2026"/>
    <s v="Aug"/>
    <s v="Q3"/>
    <x v="0"/>
    <x v="9"/>
    <s v="Retail Partners"/>
    <s v="Business"/>
    <s v="Travel"/>
    <s v="Carry-On Duffel"/>
    <n v="1"/>
    <n v="133.6"/>
    <n v="0.1"/>
    <n v="67.3"/>
    <n v="120.24"/>
    <n v="67.3"/>
    <n v="52.94"/>
    <n v="0.44028609447771122"/>
  </r>
  <r>
    <n v="118"/>
    <d v="2026-08-04T00:00:00"/>
    <n v="2026"/>
    <s v="Aug"/>
    <s v="Q3"/>
    <x v="3"/>
    <x v="4"/>
    <s v="Online Store"/>
    <s v="Returning"/>
    <s v="Travel"/>
    <s v="Packing Cube Set"/>
    <n v="1"/>
    <n v="47.53"/>
    <n v="0"/>
    <n v="18.04"/>
    <n v="47.53"/>
    <n v="18.04"/>
    <n v="29.490000000000002"/>
    <n v="0.62045024195245113"/>
  </r>
  <r>
    <n v="220"/>
    <d v="2026-08-04T00:00:00"/>
    <n v="2026"/>
    <s v="Aug"/>
    <s v="Q3"/>
    <x v="0"/>
    <x v="15"/>
    <s v="Online Store"/>
    <s v="Returning"/>
    <s v="Travel"/>
    <s v="Packing Cube Set"/>
    <n v="2"/>
    <n v="46.71"/>
    <n v="0"/>
    <n v="18.41"/>
    <n v="93.42"/>
    <n v="36.82"/>
    <n v="56.6"/>
    <n v="0.60586598158852489"/>
  </r>
  <r>
    <n v="1145"/>
    <d v="2026-08-04T00:00:00"/>
    <n v="2026"/>
    <s v="Aug"/>
    <s v="Q3"/>
    <x v="2"/>
    <x v="16"/>
    <s v="Marketplace"/>
    <s v="New"/>
    <s v="Camping"/>
    <s v="Trail Tent 2P"/>
    <n v="1"/>
    <n v="197.26"/>
    <n v="0"/>
    <n v="104.09"/>
    <n v="197.26"/>
    <n v="104.09"/>
    <n v="93.169999999999987"/>
    <n v="0.47232079488999285"/>
  </r>
  <r>
    <n v="1289"/>
    <d v="2026-08-04T00:00:00"/>
    <n v="2026"/>
    <s v="Aug"/>
    <s v="Q3"/>
    <x v="2"/>
    <x v="16"/>
    <s v="Marketplace"/>
    <s v="New"/>
    <s v="Hiking"/>
    <s v="Trekking Poles"/>
    <n v="1"/>
    <n v="70.56"/>
    <n v="0"/>
    <n v="32.11"/>
    <n v="70.56"/>
    <n v="32.11"/>
    <n v="38.450000000000003"/>
    <n v="0.54492630385487528"/>
  </r>
  <r>
    <n v="1411"/>
    <d v="2026-08-04T00:00:00"/>
    <n v="2026"/>
    <s v="Aug"/>
    <s v="Q3"/>
    <x v="1"/>
    <x v="12"/>
    <s v="Online Store"/>
    <s v="Business"/>
    <s v="Fitness"/>
    <s v="Recovery Roller"/>
    <n v="1"/>
    <n v="36.58"/>
    <n v="0"/>
    <n v="13.98"/>
    <n v="36.58"/>
    <n v="13.98"/>
    <n v="22.599999999999998"/>
    <n v="0.61782394751230174"/>
  </r>
  <r>
    <n v="1799"/>
    <d v="2026-08-04T00:00:00"/>
    <n v="2026"/>
    <s v="Aug"/>
    <s v="Q3"/>
    <x v="3"/>
    <x v="13"/>
    <s v="Corporate"/>
    <s v="Business"/>
    <s v="Cycling"/>
    <s v="Commuter Helmet"/>
    <n v="4"/>
    <n v="82.98"/>
    <n v="0.05"/>
    <n v="43.79"/>
    <n v="315.32400000000001"/>
    <n v="175.16"/>
    <n v="140.16400000000002"/>
    <n v="0.44450787126891711"/>
  </r>
  <r>
    <n v="1871"/>
    <d v="2026-08-04T00:00:00"/>
    <n v="2026"/>
    <s v="Aug"/>
    <s v="Q3"/>
    <x v="0"/>
    <x v="0"/>
    <s v="Online Store"/>
    <s v="New"/>
    <s v="Cycling"/>
    <s v="Compact Repair Kit"/>
    <n v="1"/>
    <n v="41.25"/>
    <n v="0"/>
    <n v="17.02"/>
    <n v="41.25"/>
    <n v="17.02"/>
    <n v="24.23"/>
    <n v="0.58739393939393936"/>
  </r>
  <r>
    <n v="4180"/>
    <d v="2026-08-04T00:00:00"/>
    <n v="2026"/>
    <s v="Aug"/>
    <s v="Q3"/>
    <x v="2"/>
    <x v="3"/>
    <s v="Online Store"/>
    <s v="Returning"/>
    <s v="Cycling"/>
    <s v="Cycling Pack 12L"/>
    <n v="1"/>
    <n v="101.37"/>
    <n v="0"/>
    <n v="51.56"/>
    <n v="101.37"/>
    <n v="51.56"/>
    <n v="49.81"/>
    <n v="0.49136825490776365"/>
  </r>
  <r>
    <n v="4338"/>
    <d v="2026-08-04T00:00:00"/>
    <n v="2026"/>
    <s v="Aug"/>
    <s v="Q3"/>
    <x v="2"/>
    <x v="16"/>
    <s v="Online Store"/>
    <s v="Returning"/>
    <s v="Camping"/>
    <s v="Alpine Tent 4P"/>
    <n v="1"/>
    <n v="340.66"/>
    <n v="0.05"/>
    <n v="194.13"/>
    <n v="323.62700000000001"/>
    <n v="194.13"/>
    <n v="129.49700000000001"/>
    <n v="0.40014275693931595"/>
  </r>
  <r>
    <n v="4463"/>
    <d v="2026-08-04T00:00:00"/>
    <n v="2026"/>
    <s v="Aug"/>
    <s v="Q3"/>
    <x v="2"/>
    <x v="2"/>
    <s v="Marketplace"/>
    <s v="Business"/>
    <s v="Cycling"/>
    <s v="Trail Bike Light"/>
    <n v="1"/>
    <n v="50.43"/>
    <n v="0.15"/>
    <n v="22.94"/>
    <n v="42.865499999999997"/>
    <n v="22.94"/>
    <n v="19.925499999999996"/>
    <n v="0.46483768998378644"/>
  </r>
  <r>
    <n v="382"/>
    <d v="2026-08-05T00:00:00"/>
    <n v="2026"/>
    <s v="Aug"/>
    <s v="Q3"/>
    <x v="3"/>
    <x v="8"/>
    <s v="Online Store"/>
    <s v="New"/>
    <s v="Fitness"/>
    <s v="Resistance Band Set"/>
    <n v="1"/>
    <n v="40.42"/>
    <n v="0.05"/>
    <n v="14.33"/>
    <n v="38.399000000000001"/>
    <n v="14.33"/>
    <n v="24.069000000000003"/>
    <n v="0.62681319826037141"/>
  </r>
  <r>
    <n v="1011"/>
    <d v="2026-08-05T00:00:00"/>
    <n v="2026"/>
    <s v="Aug"/>
    <s v="Q3"/>
    <x v="0"/>
    <x v="0"/>
    <s v="Online Store"/>
    <s v="New"/>
    <s v="Cycling"/>
    <s v="Trail Bike Light"/>
    <n v="1"/>
    <n v="51.81"/>
    <n v="0.05"/>
    <n v="22.28"/>
    <n v="49.219499999999996"/>
    <n v="22.28"/>
    <n v="26.939499999999995"/>
    <n v="0.54733388189640275"/>
  </r>
  <r>
    <n v="1148"/>
    <d v="2026-08-05T00:00:00"/>
    <n v="2026"/>
    <s v="Aug"/>
    <s v="Q3"/>
    <x v="2"/>
    <x v="2"/>
    <s v="Retail Partners"/>
    <s v="New"/>
    <s v="Fitness"/>
    <s v="Recovery Roller"/>
    <n v="3"/>
    <n v="35.9"/>
    <n v="0"/>
    <n v="14.11"/>
    <n v="107.69999999999999"/>
    <n v="42.33"/>
    <n v="65.36999999999999"/>
    <n v="0.60696378830083564"/>
  </r>
  <r>
    <n v="1397"/>
    <d v="2026-08-05T00:00:00"/>
    <n v="2026"/>
    <s v="Aug"/>
    <s v="Q3"/>
    <x v="1"/>
    <x v="14"/>
    <s v="Retail Partners"/>
    <s v="Business"/>
    <s v="Hiking"/>
    <s v="Hiking Daypack 20L"/>
    <n v="2"/>
    <n v="90.27"/>
    <n v="0.05"/>
    <n v="46.38"/>
    <n v="171.51299999999998"/>
    <n v="92.76"/>
    <n v="78.752999999999972"/>
    <n v="0.45916636056742044"/>
  </r>
  <r>
    <n v="2252"/>
    <d v="2026-08-05T00:00:00"/>
    <n v="2026"/>
    <s v="Aug"/>
    <s v="Q3"/>
    <x v="1"/>
    <x v="11"/>
    <s v="Online Store"/>
    <s v="New"/>
    <s v="Cycling"/>
    <s v="Trail Bike Light"/>
    <n v="1"/>
    <n v="49.68"/>
    <n v="0.05"/>
    <n v="22.02"/>
    <n v="47.195999999999998"/>
    <n v="22.02"/>
    <n v="25.175999999999998"/>
    <n v="0.53343503686753113"/>
  </r>
  <r>
    <n v="2415"/>
    <d v="2026-08-05T00:00:00"/>
    <n v="2026"/>
    <s v="Aug"/>
    <s v="Q3"/>
    <x v="1"/>
    <x v="12"/>
    <s v="Online Store"/>
    <s v="New"/>
    <s v="Travel"/>
    <s v="Carry-On Duffel"/>
    <n v="2"/>
    <n v="131.25"/>
    <n v="0.05"/>
    <n v="65.42"/>
    <n v="249.375"/>
    <n v="130.84"/>
    <n v="118.535"/>
    <n v="0.47532832080200499"/>
  </r>
  <r>
    <n v="2525"/>
    <d v="2026-08-05T00:00:00"/>
    <n v="2026"/>
    <s v="Aug"/>
    <s v="Q3"/>
    <x v="3"/>
    <x v="4"/>
    <s v="Retail Partners"/>
    <s v="New"/>
    <s v="Fitness"/>
    <s v="Recovery Roller"/>
    <n v="2"/>
    <n v="36.78"/>
    <n v="0.05"/>
    <n v="13.85"/>
    <n v="69.882000000000005"/>
    <n v="27.7"/>
    <n v="42.182000000000002"/>
    <n v="0.60361752668784519"/>
  </r>
  <r>
    <n v="2652"/>
    <d v="2026-08-05T00:00:00"/>
    <n v="2026"/>
    <s v="Aug"/>
    <s v="Q3"/>
    <x v="2"/>
    <x v="2"/>
    <s v="Retail Partners"/>
    <s v="Returning"/>
    <s v="Cycling"/>
    <s v="Commuter Helmet"/>
    <n v="1"/>
    <n v="80.790000000000006"/>
    <n v="0.1"/>
    <n v="43.65"/>
    <n v="72.711000000000013"/>
    <n v="43.65"/>
    <n v="29.061000000000014"/>
    <n v="0.39967817799232591"/>
  </r>
  <r>
    <n v="4035"/>
    <d v="2026-08-05T00:00:00"/>
    <n v="2026"/>
    <s v="Aug"/>
    <s v="Q3"/>
    <x v="0"/>
    <x v="9"/>
    <s v="Online Store"/>
    <s v="Returning"/>
    <s v="Cycling"/>
    <s v="Compact Repair Kit"/>
    <n v="2"/>
    <n v="40.53"/>
    <n v="0.05"/>
    <n v="17.100000000000001"/>
    <n v="77.007000000000005"/>
    <n v="34.200000000000003"/>
    <n v="42.807000000000002"/>
    <n v="0.55588452997779425"/>
  </r>
  <r>
    <n v="4377"/>
    <d v="2026-08-05T00:00:00"/>
    <n v="2026"/>
    <s v="Aug"/>
    <s v="Q3"/>
    <x v="2"/>
    <x v="2"/>
    <s v="Marketplace"/>
    <s v="New"/>
    <s v="Cycling"/>
    <s v="Commuter Helmet"/>
    <n v="2"/>
    <n v="81.66"/>
    <n v="0"/>
    <n v="42.11"/>
    <n v="163.32"/>
    <n v="84.22"/>
    <n v="79.099999999999994"/>
    <n v="0.48432525104090129"/>
  </r>
  <r>
    <n v="4734"/>
    <d v="2026-08-05T00:00:00"/>
    <n v="2026"/>
    <s v="Aug"/>
    <s v="Q3"/>
    <x v="1"/>
    <x v="12"/>
    <s v="Marketplace"/>
    <s v="Returning"/>
    <s v="Hiking"/>
    <s v="Trail Boots"/>
    <n v="1"/>
    <n v="146.55000000000001"/>
    <n v="0"/>
    <n v="78.8"/>
    <n v="146.55000000000001"/>
    <n v="78.8"/>
    <n v="67.750000000000014"/>
    <n v="0.46229955646537024"/>
  </r>
  <r>
    <n v="4892"/>
    <d v="2026-08-05T00:00:00"/>
    <n v="2026"/>
    <s v="Aug"/>
    <s v="Q3"/>
    <x v="1"/>
    <x v="1"/>
    <s v="Retail Partners"/>
    <s v="Returning"/>
    <s v="Travel"/>
    <s v="Travel Backpack 35L"/>
    <n v="2"/>
    <n v="161.75"/>
    <n v="0.1"/>
    <n v="85.85"/>
    <n v="291.15000000000003"/>
    <n v="171.7"/>
    <n v="119.45000000000005"/>
    <n v="0.41026962047054794"/>
  </r>
  <r>
    <n v="5059"/>
    <d v="2026-08-05T00:00:00"/>
    <n v="2026"/>
    <s v="Aug"/>
    <s v="Q3"/>
    <x v="1"/>
    <x v="1"/>
    <s v="Marketplace"/>
    <s v="Returning"/>
    <s v="Camping"/>
    <s v="Compact Sleeping Bag"/>
    <n v="2"/>
    <n v="122.47"/>
    <n v="0"/>
    <n v="59.73"/>
    <n v="244.94"/>
    <n v="119.46"/>
    <n v="125.48"/>
    <n v="0.5122887237690863"/>
  </r>
  <r>
    <n v="835"/>
    <d v="2026-08-06T00:00:00"/>
    <n v="2026"/>
    <s v="Aug"/>
    <s v="Q3"/>
    <x v="3"/>
    <x v="7"/>
    <s v="Marketplace"/>
    <s v="Returning"/>
    <s v="Hiking"/>
    <s v="Trekking Poles"/>
    <n v="3"/>
    <n v="70.930000000000007"/>
    <n v="0"/>
    <n v="32.9"/>
    <n v="212.79000000000002"/>
    <n v="98.699999999999989"/>
    <n v="114.09000000000003"/>
    <n v="0.53616241364725792"/>
  </r>
  <r>
    <n v="1104"/>
    <d v="2026-08-06T00:00:00"/>
    <n v="2026"/>
    <s v="Aug"/>
    <s v="Q3"/>
    <x v="0"/>
    <x v="15"/>
    <s v="Online Store"/>
    <s v="Returning"/>
    <s v="Camping"/>
    <s v="Trail Tent 2P"/>
    <n v="1"/>
    <n v="191.44"/>
    <n v="0"/>
    <n v="102.13"/>
    <n v="191.44"/>
    <n v="102.13"/>
    <n v="89.31"/>
    <n v="0.46651692436272463"/>
  </r>
  <r>
    <n v="1976"/>
    <d v="2026-08-06T00:00:00"/>
    <n v="2026"/>
    <s v="Aug"/>
    <s v="Q3"/>
    <x v="3"/>
    <x v="8"/>
    <s v="Online Store"/>
    <s v="Returning"/>
    <s v="Cycling"/>
    <s v="Commuter Helmet"/>
    <n v="2"/>
    <n v="82.92"/>
    <n v="0"/>
    <n v="41.64"/>
    <n v="165.84"/>
    <n v="83.28"/>
    <n v="82.56"/>
    <n v="0.49782923299565845"/>
  </r>
  <r>
    <n v="2596"/>
    <d v="2026-08-06T00:00:00"/>
    <n v="2026"/>
    <s v="Aug"/>
    <s v="Q3"/>
    <x v="2"/>
    <x v="3"/>
    <s v="Retail Partners"/>
    <s v="Returning"/>
    <s v="Camping"/>
    <s v="Portable Camp Stove"/>
    <n v="1"/>
    <n v="82.82"/>
    <n v="0"/>
    <n v="38.83"/>
    <n v="82.82"/>
    <n v="38.83"/>
    <n v="43.989999999999995"/>
    <n v="0.53115189567737264"/>
  </r>
  <r>
    <n v="2693"/>
    <d v="2026-08-06T00:00:00"/>
    <n v="2026"/>
    <s v="Aug"/>
    <s v="Q3"/>
    <x v="3"/>
    <x v="8"/>
    <s v="Online Store"/>
    <s v="New"/>
    <s v="Camping"/>
    <s v="Alpine Tent 4P"/>
    <n v="1"/>
    <n v="335.26"/>
    <n v="0.05"/>
    <n v="193.73"/>
    <n v="318.49699999999996"/>
    <n v="193.73"/>
    <n v="124.76699999999997"/>
    <n v="0.39173681384754011"/>
  </r>
  <r>
    <n v="3045"/>
    <d v="2026-08-06T00:00:00"/>
    <n v="2026"/>
    <s v="Aug"/>
    <s v="Q3"/>
    <x v="2"/>
    <x v="16"/>
    <s v="Marketplace"/>
    <s v="Business"/>
    <s v="Travel"/>
    <s v="Packing Cube Set"/>
    <n v="1"/>
    <n v="47.19"/>
    <n v="0.05"/>
    <n v="18.11"/>
    <n v="44.830499999999994"/>
    <n v="18.11"/>
    <n v="26.720499999999994"/>
    <n v="0.59603395010093574"/>
  </r>
  <r>
    <n v="3340"/>
    <d v="2026-08-06T00:00:00"/>
    <n v="2026"/>
    <s v="Aug"/>
    <s v="Q3"/>
    <x v="2"/>
    <x v="16"/>
    <s v="Marketplace"/>
    <s v="Returning"/>
    <s v="Hiking"/>
    <s v="Hiking Daypack 20L"/>
    <n v="3"/>
    <n v="91.57"/>
    <n v="0"/>
    <n v="44.52"/>
    <n v="274.70999999999998"/>
    <n v="133.56"/>
    <n v="141.14999999999998"/>
    <n v="0.51381456808998571"/>
  </r>
  <r>
    <n v="3553"/>
    <d v="2026-08-06T00:00:00"/>
    <n v="2026"/>
    <s v="Aug"/>
    <s v="Q3"/>
    <x v="3"/>
    <x v="13"/>
    <s v="Online Store"/>
    <s v="New"/>
    <s v="Hiking"/>
    <s v="Summit Backpack 45L"/>
    <n v="4"/>
    <n v="154.41999999999999"/>
    <n v="0"/>
    <n v="77.86"/>
    <n v="617.67999999999995"/>
    <n v="311.44"/>
    <n v="306.23999999999995"/>
    <n v="0.49579070068643954"/>
  </r>
  <r>
    <n v="3807"/>
    <d v="2026-08-06T00:00:00"/>
    <n v="2026"/>
    <s v="Aug"/>
    <s v="Q3"/>
    <x v="0"/>
    <x v="0"/>
    <s v="Marketplace"/>
    <s v="Returning"/>
    <s v="Cycling"/>
    <s v="Trail Bike Light"/>
    <n v="2"/>
    <n v="49.91"/>
    <n v="0.05"/>
    <n v="21.86"/>
    <n v="94.828999999999994"/>
    <n v="43.72"/>
    <n v="51.108999999999995"/>
    <n v="0.53895960096594919"/>
  </r>
  <r>
    <n v="4061"/>
    <d v="2026-08-06T00:00:00"/>
    <n v="2026"/>
    <s v="Aug"/>
    <s v="Q3"/>
    <x v="3"/>
    <x v="8"/>
    <s v="Marketplace"/>
    <s v="Returning"/>
    <s v="Hiking"/>
    <s v="Hiking Daypack 20L"/>
    <n v="1"/>
    <n v="91.58"/>
    <n v="0.1"/>
    <n v="44.87"/>
    <n v="82.421999999999997"/>
    <n v="44.87"/>
    <n v="37.552"/>
    <n v="0.45560651282424597"/>
  </r>
  <r>
    <n v="4645"/>
    <d v="2026-08-06T00:00:00"/>
    <n v="2026"/>
    <s v="Aug"/>
    <s v="Q3"/>
    <x v="2"/>
    <x v="10"/>
    <s v="Online Store"/>
    <s v="New"/>
    <s v="Fitness"/>
    <s v="Resistance Band Set"/>
    <n v="3"/>
    <n v="41.11"/>
    <n v="0"/>
    <n v="14.49"/>
    <n v="123.33"/>
    <n v="43.47"/>
    <n v="79.86"/>
    <n v="0.64753101435173921"/>
  </r>
  <r>
    <n v="5104"/>
    <d v="2026-08-06T00:00:00"/>
    <n v="2026"/>
    <s v="Aug"/>
    <s v="Q3"/>
    <x v="1"/>
    <x v="12"/>
    <s v="Online Store"/>
    <s v="Returning"/>
    <s v="Travel"/>
    <s v="Insulated Bottle"/>
    <n v="4"/>
    <n v="35.9"/>
    <n v="0"/>
    <n v="13.49"/>
    <n v="143.6"/>
    <n v="53.96"/>
    <n v="89.639999999999986"/>
    <n v="0.62423398328690805"/>
  </r>
  <r>
    <n v="813"/>
    <d v="2026-08-07T00:00:00"/>
    <n v="2026"/>
    <s v="Aug"/>
    <s v="Q3"/>
    <x v="2"/>
    <x v="16"/>
    <s v="Online Store"/>
    <s v="Returning"/>
    <s v="Fitness"/>
    <s v="Recovery Roller"/>
    <n v="1"/>
    <n v="36.33"/>
    <n v="0.05"/>
    <n v="13.78"/>
    <n v="34.513499999999993"/>
    <n v="13.78"/>
    <n v="20.733499999999992"/>
    <n v="0.60073594390600771"/>
  </r>
  <r>
    <n v="836"/>
    <d v="2026-08-07T00:00:00"/>
    <n v="2026"/>
    <s v="Aug"/>
    <s v="Q3"/>
    <x v="1"/>
    <x v="14"/>
    <s v="Marketplace"/>
    <s v="New"/>
    <s v="Travel"/>
    <s v="Packing Cube Set"/>
    <n v="5"/>
    <n v="45.94"/>
    <n v="0.05"/>
    <n v="18.059999999999999"/>
    <n v="218.21499999999997"/>
    <n v="90.3"/>
    <n v="127.91499999999998"/>
    <n v="0.5861879339183832"/>
  </r>
  <r>
    <n v="1266"/>
    <d v="2026-08-07T00:00:00"/>
    <n v="2026"/>
    <s v="Aug"/>
    <s v="Q3"/>
    <x v="0"/>
    <x v="15"/>
    <s v="Retail Partners"/>
    <s v="Returning"/>
    <s v="Fitness"/>
    <s v="Recovery Roller"/>
    <n v="1"/>
    <n v="36.630000000000003"/>
    <n v="0"/>
    <n v="13.7"/>
    <n v="36.630000000000003"/>
    <n v="13.7"/>
    <n v="22.930000000000003"/>
    <n v="0.62598962598962604"/>
  </r>
  <r>
    <n v="2201"/>
    <d v="2026-08-07T00:00:00"/>
    <n v="2026"/>
    <s v="Aug"/>
    <s v="Q3"/>
    <x v="1"/>
    <x v="1"/>
    <s v="Online Store"/>
    <s v="Returning"/>
    <s v="Hiking"/>
    <s v="Trail Boots"/>
    <n v="1"/>
    <n v="141.38"/>
    <n v="0.05"/>
    <n v="77.14"/>
    <n v="134.31099999999998"/>
    <n v="77.14"/>
    <n v="57.170999999999978"/>
    <n v="0.42566133823737434"/>
  </r>
  <r>
    <n v="2382"/>
    <d v="2026-08-07T00:00:00"/>
    <n v="2026"/>
    <s v="Aug"/>
    <s v="Q3"/>
    <x v="1"/>
    <x v="14"/>
    <s v="Retail Partners"/>
    <s v="Returning"/>
    <s v="Camping"/>
    <s v="Alpine Tent 4P"/>
    <n v="3"/>
    <n v="343.45"/>
    <n v="0.05"/>
    <n v="195.73"/>
    <n v="978.83249999999987"/>
    <n v="587.18999999999994"/>
    <n v="391.64249999999993"/>
    <n v="0.40011186796515236"/>
  </r>
  <r>
    <n v="1227"/>
    <d v="2026-08-08T00:00:00"/>
    <n v="2026"/>
    <s v="Aug"/>
    <s v="Q3"/>
    <x v="3"/>
    <x v="8"/>
    <s v="Online Store"/>
    <s v="Returning"/>
    <s v="Cycling"/>
    <s v="Cycling Pack 12L"/>
    <n v="1"/>
    <n v="104.69"/>
    <n v="0"/>
    <n v="49.06"/>
    <n v="104.69"/>
    <n v="49.06"/>
    <n v="55.629999999999995"/>
    <n v="0.53137835514375775"/>
  </r>
  <r>
    <n v="1843"/>
    <d v="2026-08-08T00:00:00"/>
    <n v="2026"/>
    <s v="Aug"/>
    <s v="Q3"/>
    <x v="3"/>
    <x v="8"/>
    <s v="Online Store"/>
    <s v="New"/>
    <s v="Camping"/>
    <s v="Alpine Tent 4P"/>
    <n v="2"/>
    <n v="341.23"/>
    <n v="0.05"/>
    <n v="192.5"/>
    <n v="648.33699999999999"/>
    <n v="385"/>
    <n v="263.33699999999999"/>
    <n v="0.40617302421425894"/>
  </r>
  <r>
    <n v="2369"/>
    <d v="2026-08-08T00:00:00"/>
    <n v="2026"/>
    <s v="Aug"/>
    <s v="Q3"/>
    <x v="3"/>
    <x v="8"/>
    <s v="Retail Partners"/>
    <s v="New"/>
    <s v="Camping"/>
    <s v="Compact Sleeping Bag"/>
    <n v="1"/>
    <n v="125.95"/>
    <n v="0.05"/>
    <n v="61.9"/>
    <n v="119.6525"/>
    <n v="61.9"/>
    <n v="57.752500000000005"/>
    <n v="0.48266856104134892"/>
  </r>
  <r>
    <n v="2386"/>
    <d v="2026-08-08T00:00:00"/>
    <n v="2026"/>
    <s v="Aug"/>
    <s v="Q3"/>
    <x v="1"/>
    <x v="1"/>
    <s v="Online Store"/>
    <s v="Returning"/>
    <s v="Hiking"/>
    <s v="Hiking Daypack 20L"/>
    <n v="6"/>
    <n v="91.9"/>
    <n v="0.05"/>
    <n v="44.69"/>
    <n v="523.83000000000004"/>
    <n v="268.14"/>
    <n v="255.69000000000005"/>
    <n v="0.48811637363266713"/>
  </r>
  <r>
    <n v="2579"/>
    <d v="2026-08-08T00:00:00"/>
    <n v="2026"/>
    <s v="Aug"/>
    <s v="Q3"/>
    <x v="3"/>
    <x v="8"/>
    <s v="Retail Partners"/>
    <s v="Returning"/>
    <s v="Camping"/>
    <s v="Portable Camp Stove"/>
    <n v="1"/>
    <n v="81.22"/>
    <n v="0"/>
    <n v="39.18"/>
    <n v="81.22"/>
    <n v="39.18"/>
    <n v="42.04"/>
    <n v="0.51760650086185667"/>
  </r>
  <r>
    <n v="3075"/>
    <d v="2026-08-08T00:00:00"/>
    <n v="2026"/>
    <s v="Aug"/>
    <s v="Q3"/>
    <x v="0"/>
    <x v="0"/>
    <s v="Online Store"/>
    <s v="Business"/>
    <s v="Hiking"/>
    <s v="Trekking Poles"/>
    <n v="2"/>
    <n v="72.31"/>
    <n v="0"/>
    <n v="31.75"/>
    <n v="144.62"/>
    <n v="63.5"/>
    <n v="81.12"/>
    <n v="0.56091826856589688"/>
  </r>
  <r>
    <n v="3982"/>
    <d v="2026-08-08T00:00:00"/>
    <n v="2026"/>
    <s v="Aug"/>
    <s v="Q3"/>
    <x v="2"/>
    <x v="2"/>
    <s v="Retail Partners"/>
    <s v="Returning"/>
    <s v="Camping"/>
    <s v="Portable Camp Stove"/>
    <n v="1"/>
    <n v="79.989999999999995"/>
    <n v="0.05"/>
    <n v="40.25"/>
    <n v="75.990499999999997"/>
    <n v="40.25"/>
    <n v="35.740499999999997"/>
    <n v="0.47032852790809376"/>
  </r>
  <r>
    <n v="4530"/>
    <d v="2026-08-08T00:00:00"/>
    <n v="2026"/>
    <s v="Aug"/>
    <s v="Q3"/>
    <x v="3"/>
    <x v="13"/>
    <s v="Online Store"/>
    <s v="New"/>
    <s v="Hiking"/>
    <s v="Summit Backpack 45L"/>
    <n v="1"/>
    <n v="151.87"/>
    <n v="0.1"/>
    <n v="76.97"/>
    <n v="136.68300000000002"/>
    <n v="76.97"/>
    <n v="59.713000000000022"/>
    <n v="0.4368721786908395"/>
  </r>
  <r>
    <n v="4641"/>
    <d v="2026-08-08T00:00:00"/>
    <n v="2026"/>
    <s v="Aug"/>
    <s v="Q3"/>
    <x v="3"/>
    <x v="8"/>
    <s v="Marketplace"/>
    <s v="New"/>
    <s v="Hiking"/>
    <s v="Summit Backpack 45L"/>
    <n v="1"/>
    <n v="156.55000000000001"/>
    <n v="0"/>
    <n v="80.430000000000007"/>
    <n v="156.55000000000001"/>
    <n v="80.430000000000007"/>
    <n v="76.12"/>
    <n v="0.48623442989460236"/>
  </r>
  <r>
    <n v="4778"/>
    <d v="2026-08-08T00:00:00"/>
    <n v="2026"/>
    <s v="Aug"/>
    <s v="Q3"/>
    <x v="1"/>
    <x v="12"/>
    <s v="Retail Partners"/>
    <s v="New"/>
    <s v="Hiking"/>
    <s v="Summit Backpack 45L"/>
    <n v="1"/>
    <n v="152.72"/>
    <n v="0"/>
    <n v="77.73"/>
    <n v="152.72"/>
    <n v="77.73"/>
    <n v="74.989999999999995"/>
    <n v="0.4910293347302252"/>
  </r>
  <r>
    <n v="5132"/>
    <d v="2026-08-08T00:00:00"/>
    <n v="2026"/>
    <s v="Aug"/>
    <s v="Q3"/>
    <x v="1"/>
    <x v="12"/>
    <s v="Online Store"/>
    <s v="Business"/>
    <s v="Cycling"/>
    <s v="Compact Repair Kit"/>
    <n v="1"/>
    <n v="40.51"/>
    <n v="0.05"/>
    <n v="16.29"/>
    <n v="38.484499999999997"/>
    <n v="16.29"/>
    <n v="22.194499999999998"/>
    <n v="0.57671270251659756"/>
  </r>
  <r>
    <n v="227"/>
    <d v="2026-08-09T00:00:00"/>
    <n v="2026"/>
    <s v="Aug"/>
    <s v="Q3"/>
    <x v="3"/>
    <x v="7"/>
    <s v="Marketplace"/>
    <s v="Returning"/>
    <s v="Fitness"/>
    <s v="Resistance Band Set"/>
    <n v="3"/>
    <n v="40.61"/>
    <n v="0"/>
    <n v="14.72"/>
    <n v="121.83"/>
    <n v="44.160000000000004"/>
    <n v="77.669999999999987"/>
    <n v="0.63752770253632096"/>
  </r>
  <r>
    <n v="390"/>
    <d v="2026-08-09T00:00:00"/>
    <n v="2026"/>
    <s v="Aug"/>
    <s v="Q3"/>
    <x v="2"/>
    <x v="5"/>
    <s v="Retail Partners"/>
    <s v="New"/>
    <s v="Hiking"/>
    <s v="Hiking Daypack 20L"/>
    <n v="1"/>
    <n v="93.41"/>
    <n v="0.05"/>
    <n v="44.7"/>
    <n v="88.739499999999992"/>
    <n v="44.7"/>
    <n v="44.03949999999999"/>
    <n v="0.49627843294136198"/>
  </r>
  <r>
    <n v="859"/>
    <d v="2026-08-09T00:00:00"/>
    <n v="2026"/>
    <s v="Aug"/>
    <s v="Q3"/>
    <x v="0"/>
    <x v="0"/>
    <s v="Retail Partners"/>
    <s v="New"/>
    <s v="Hiking"/>
    <s v="Hiking Daypack 20L"/>
    <n v="2"/>
    <n v="90.23"/>
    <n v="0"/>
    <n v="44.22"/>
    <n v="180.46"/>
    <n v="88.44"/>
    <n v="92.02000000000001"/>
    <n v="0.50991909564446414"/>
  </r>
  <r>
    <n v="1468"/>
    <d v="2026-08-09T00:00:00"/>
    <n v="2026"/>
    <s v="Aug"/>
    <s v="Q3"/>
    <x v="1"/>
    <x v="11"/>
    <s v="Retail Partners"/>
    <s v="Returning"/>
    <s v="Cycling"/>
    <s v="Trail Bike Light"/>
    <n v="1"/>
    <n v="51.75"/>
    <n v="0"/>
    <n v="22.36"/>
    <n v="51.75"/>
    <n v="22.36"/>
    <n v="29.39"/>
    <n v="0.56792270531400968"/>
  </r>
  <r>
    <n v="2356"/>
    <d v="2026-08-09T00:00:00"/>
    <n v="2026"/>
    <s v="Aug"/>
    <s v="Q3"/>
    <x v="3"/>
    <x v="13"/>
    <s v="Retail Partners"/>
    <s v="New"/>
    <s v="Cycling"/>
    <s v="Cycling Pack 12L"/>
    <n v="3"/>
    <n v="102.91"/>
    <n v="0.1"/>
    <n v="50.23"/>
    <n v="277.85700000000003"/>
    <n v="150.69"/>
    <n v="127.16700000000003"/>
    <n v="0.45767067232425318"/>
  </r>
  <r>
    <n v="3556"/>
    <d v="2026-08-09T00:00:00"/>
    <n v="2026"/>
    <s v="Aug"/>
    <s v="Q3"/>
    <x v="2"/>
    <x v="16"/>
    <s v="Online Store"/>
    <s v="New"/>
    <s v="Cycling"/>
    <s v="Commuter Helmet"/>
    <n v="4"/>
    <n v="82.63"/>
    <n v="0.1"/>
    <n v="43.78"/>
    <n v="297.46800000000002"/>
    <n v="175.12"/>
    <n v="122.34800000000001"/>
    <n v="0.41129802197211129"/>
  </r>
  <r>
    <n v="925"/>
    <d v="2026-08-10T00:00:00"/>
    <n v="2026"/>
    <s v="Aug"/>
    <s v="Q3"/>
    <x v="0"/>
    <x v="0"/>
    <s v="Retail Partners"/>
    <s v="Returning"/>
    <s v="Camping"/>
    <s v="Trail Tent 2P"/>
    <n v="1"/>
    <n v="196.39"/>
    <n v="0"/>
    <n v="102.92"/>
    <n v="196.39"/>
    <n v="102.92"/>
    <n v="93.469999999999985"/>
    <n v="0.47594073017974436"/>
  </r>
  <r>
    <n v="1563"/>
    <d v="2026-08-10T00:00:00"/>
    <n v="2026"/>
    <s v="Aug"/>
    <s v="Q3"/>
    <x v="2"/>
    <x v="10"/>
    <s v="Marketplace"/>
    <s v="Business"/>
    <s v="Travel"/>
    <s v="Insulated Bottle"/>
    <n v="2"/>
    <n v="36.25"/>
    <n v="0"/>
    <n v="13.77"/>
    <n v="72.5"/>
    <n v="27.54"/>
    <n v="44.96"/>
    <n v="0.62013793103448278"/>
  </r>
  <r>
    <n v="1634"/>
    <d v="2026-08-10T00:00:00"/>
    <n v="2026"/>
    <s v="Aug"/>
    <s v="Q3"/>
    <x v="1"/>
    <x v="1"/>
    <s v="Retail Partners"/>
    <s v="Returning"/>
    <s v="Camping"/>
    <s v="Trail Tent 2P"/>
    <n v="2"/>
    <n v="199.85"/>
    <n v="0.05"/>
    <n v="104.34"/>
    <n v="379.71499999999997"/>
    <n v="208.68"/>
    <n v="171.03499999999997"/>
    <n v="0.45042992770893953"/>
  </r>
  <r>
    <n v="2187"/>
    <d v="2026-08-10T00:00:00"/>
    <n v="2026"/>
    <s v="Aug"/>
    <s v="Q3"/>
    <x v="2"/>
    <x v="2"/>
    <s v="Retail Partners"/>
    <s v="New"/>
    <s v="Travel"/>
    <s v="Packing Cube Set"/>
    <n v="1"/>
    <n v="46.32"/>
    <n v="0.05"/>
    <n v="18.34"/>
    <n v="44.003999999999998"/>
    <n v="18.34"/>
    <n v="25.663999999999998"/>
    <n v="0.58321970729933637"/>
  </r>
  <r>
    <n v="2773"/>
    <d v="2026-08-10T00:00:00"/>
    <n v="2026"/>
    <s v="Aug"/>
    <s v="Q3"/>
    <x v="1"/>
    <x v="14"/>
    <s v="Online Store"/>
    <s v="New"/>
    <s v="Hiking"/>
    <s v="Summit Backpack 45L"/>
    <n v="4"/>
    <n v="151.06"/>
    <n v="0"/>
    <n v="77.67"/>
    <n v="604.24"/>
    <n v="310.68"/>
    <n v="293.56"/>
    <n v="0.48583344366476894"/>
  </r>
  <r>
    <n v="5040"/>
    <d v="2026-08-10T00:00:00"/>
    <n v="2026"/>
    <s v="Aug"/>
    <s v="Q3"/>
    <x v="3"/>
    <x v="7"/>
    <s v="Online Store"/>
    <s v="Returning"/>
    <s v="Hiking"/>
    <s v="Trekking Poles"/>
    <n v="1"/>
    <n v="72.39"/>
    <n v="0.1"/>
    <n v="31.64"/>
    <n v="65.150999999999996"/>
    <n v="31.64"/>
    <n v="33.510999999999996"/>
    <n v="0.51435895074519189"/>
  </r>
  <r>
    <n v="415"/>
    <d v="2026-08-11T00:00:00"/>
    <n v="2026"/>
    <s v="Aug"/>
    <s v="Q3"/>
    <x v="0"/>
    <x v="9"/>
    <s v="Retail Partners"/>
    <s v="Returning"/>
    <s v="Hiking"/>
    <s v="Trekking Poles"/>
    <n v="1"/>
    <n v="72.650000000000006"/>
    <n v="0"/>
    <n v="31.72"/>
    <n v="72.650000000000006"/>
    <n v="31.72"/>
    <n v="40.930000000000007"/>
    <n v="0.56338609772883697"/>
  </r>
  <r>
    <n v="1111"/>
    <d v="2026-08-11T00:00:00"/>
    <n v="2026"/>
    <s v="Aug"/>
    <s v="Q3"/>
    <x v="3"/>
    <x v="13"/>
    <s v="Online Store"/>
    <s v="New"/>
    <s v="Camping"/>
    <s v="Trail Tent 2P"/>
    <n v="1"/>
    <n v="198.44"/>
    <n v="0"/>
    <n v="106.79"/>
    <n v="198.44"/>
    <n v="106.79"/>
    <n v="91.649999999999991"/>
    <n v="0.46185244910300338"/>
  </r>
  <r>
    <n v="1243"/>
    <d v="2026-08-11T00:00:00"/>
    <n v="2026"/>
    <s v="Aug"/>
    <s v="Q3"/>
    <x v="2"/>
    <x v="16"/>
    <s v="Online Store"/>
    <s v="Returning"/>
    <s v="Camping"/>
    <s v="Trail Tent 2P"/>
    <n v="1"/>
    <n v="193.67"/>
    <n v="0"/>
    <n v="103.79"/>
    <n v="193.67"/>
    <n v="103.79"/>
    <n v="89.879999999999981"/>
    <n v="0.46408839779005517"/>
  </r>
  <r>
    <n v="1326"/>
    <d v="2026-08-11T00:00:00"/>
    <n v="2026"/>
    <s v="Aug"/>
    <s v="Q3"/>
    <x v="3"/>
    <x v="8"/>
    <s v="Online Store"/>
    <s v="Returning"/>
    <s v="Travel"/>
    <s v="Travel Backpack 35L"/>
    <n v="5"/>
    <n v="166.03"/>
    <n v="0"/>
    <n v="87.46"/>
    <n v="830.15"/>
    <n v="437.29999999999995"/>
    <n v="392.85"/>
    <n v="0.47322772992832624"/>
  </r>
  <r>
    <n v="1682"/>
    <d v="2026-08-11T00:00:00"/>
    <n v="2026"/>
    <s v="Aug"/>
    <s v="Q3"/>
    <x v="0"/>
    <x v="0"/>
    <s v="Online Store"/>
    <s v="Business"/>
    <s v="Camping"/>
    <s v="Portable Camp Stove"/>
    <n v="2"/>
    <n v="81.569999999999993"/>
    <n v="0"/>
    <n v="40.36"/>
    <n v="163.13999999999999"/>
    <n v="80.72"/>
    <n v="82.419999999999987"/>
    <n v="0.50521024886600463"/>
  </r>
  <r>
    <n v="2618"/>
    <d v="2026-08-11T00:00:00"/>
    <n v="2026"/>
    <s v="Aug"/>
    <s v="Q3"/>
    <x v="0"/>
    <x v="15"/>
    <s v="Retail Partners"/>
    <s v="Business"/>
    <s v="Hiking"/>
    <s v="Trail Boots"/>
    <n v="2"/>
    <n v="143.86000000000001"/>
    <n v="0"/>
    <n v="81.23"/>
    <n v="287.72000000000003"/>
    <n v="162.46"/>
    <n v="125.26000000000002"/>
    <n v="0.43535381621020441"/>
  </r>
  <r>
    <n v="3319"/>
    <d v="2026-08-11T00:00:00"/>
    <n v="2026"/>
    <s v="Aug"/>
    <s v="Q3"/>
    <x v="1"/>
    <x v="14"/>
    <s v="Online Store"/>
    <s v="Returning"/>
    <s v="Hiking"/>
    <s v="Hiking Daypack 20L"/>
    <n v="3"/>
    <n v="93.53"/>
    <n v="0"/>
    <n v="46.19"/>
    <n v="280.59000000000003"/>
    <n v="138.57"/>
    <n v="142.02000000000004"/>
    <n v="0.5061477600769807"/>
  </r>
  <r>
    <n v="4600"/>
    <d v="2026-08-11T00:00:00"/>
    <n v="2026"/>
    <s v="Aug"/>
    <s v="Q3"/>
    <x v="3"/>
    <x v="4"/>
    <s v="Corporate"/>
    <s v="Business"/>
    <s v="Travel"/>
    <s v="Travel Backpack 35L"/>
    <n v="10"/>
    <n v="162.38"/>
    <n v="0.05"/>
    <n v="85.82"/>
    <n v="1542.61"/>
    <n v="858.19999999999993"/>
    <n v="684.41"/>
    <n v="0.44367014345816508"/>
  </r>
  <r>
    <n v="5168"/>
    <d v="2026-08-11T00:00:00"/>
    <n v="2026"/>
    <s v="Aug"/>
    <s v="Q3"/>
    <x v="0"/>
    <x v="15"/>
    <s v="Marketplace"/>
    <s v="Business"/>
    <s v="Fitness"/>
    <s v="Weighted Vest"/>
    <n v="1"/>
    <n v="122.52"/>
    <n v="0.05"/>
    <n v="69.66"/>
    <n v="116.39399999999999"/>
    <n v="69.66"/>
    <n v="46.733999999999995"/>
    <n v="0.40151554203824935"/>
  </r>
  <r>
    <n v="245"/>
    <d v="2026-08-12T00:00:00"/>
    <n v="2026"/>
    <s v="Aug"/>
    <s v="Q3"/>
    <x v="3"/>
    <x v="13"/>
    <s v="Marketplace"/>
    <s v="Returning"/>
    <s v="Hiking"/>
    <s v="Trail Boots"/>
    <n v="1"/>
    <n v="142.84"/>
    <n v="0"/>
    <n v="77.7"/>
    <n v="142.84"/>
    <n v="77.7"/>
    <n v="65.14"/>
    <n v="0.4560347241669"/>
  </r>
  <r>
    <n v="322"/>
    <d v="2026-08-12T00:00:00"/>
    <n v="2026"/>
    <s v="Aug"/>
    <s v="Q3"/>
    <x v="1"/>
    <x v="14"/>
    <s v="Retail Partners"/>
    <s v="Returning"/>
    <s v="Hiking"/>
    <s v="Trekking Poles"/>
    <n v="3"/>
    <n v="72.349999999999994"/>
    <n v="0"/>
    <n v="32.119999999999997"/>
    <n v="217.04999999999998"/>
    <n v="96.359999999999985"/>
    <n v="120.69"/>
    <n v="0.55604699378023503"/>
  </r>
  <r>
    <n v="1101"/>
    <d v="2026-08-12T00:00:00"/>
    <n v="2026"/>
    <s v="Aug"/>
    <s v="Q3"/>
    <x v="3"/>
    <x v="4"/>
    <s v="Online Store"/>
    <s v="New"/>
    <s v="Fitness"/>
    <s v="Resistance Band Set"/>
    <n v="3"/>
    <n v="40.14"/>
    <n v="0.05"/>
    <n v="14.53"/>
    <n v="114.399"/>
    <n v="43.589999999999996"/>
    <n v="70.808999999999997"/>
    <n v="0.61896520074476169"/>
  </r>
  <r>
    <n v="1564"/>
    <d v="2026-08-12T00:00:00"/>
    <n v="2026"/>
    <s v="Aug"/>
    <s v="Q3"/>
    <x v="3"/>
    <x v="13"/>
    <s v="Online Store"/>
    <s v="New"/>
    <s v="Fitness"/>
    <s v="Training Mat"/>
    <n v="2"/>
    <n v="51.84"/>
    <n v="0"/>
    <n v="21.62"/>
    <n v="103.68"/>
    <n v="43.24"/>
    <n v="60.440000000000005"/>
    <n v="0.58294753086419759"/>
  </r>
  <r>
    <n v="3712"/>
    <d v="2026-08-12T00:00:00"/>
    <n v="2026"/>
    <s v="Aug"/>
    <s v="Q3"/>
    <x v="3"/>
    <x v="8"/>
    <s v="Online Store"/>
    <s v="New"/>
    <s v="Cycling"/>
    <s v="Commuter Helmet"/>
    <n v="3"/>
    <n v="82.32"/>
    <n v="0.15"/>
    <n v="41.95"/>
    <n v="209.91599999999997"/>
    <n v="125.85000000000001"/>
    <n v="84.06599999999996"/>
    <n v="0.40047447550448739"/>
  </r>
  <r>
    <n v="771"/>
    <d v="2026-08-13T00:00:00"/>
    <n v="2026"/>
    <s v="Aug"/>
    <s v="Q3"/>
    <x v="2"/>
    <x v="5"/>
    <s v="Online Store"/>
    <s v="Returning"/>
    <s v="Hiking"/>
    <s v="Hiking Daypack 20L"/>
    <n v="1"/>
    <n v="91.78"/>
    <n v="0"/>
    <n v="46.15"/>
    <n v="91.78"/>
    <n v="46.15"/>
    <n v="45.63"/>
    <n v="0.49716713881019831"/>
  </r>
  <r>
    <n v="2749"/>
    <d v="2026-08-13T00:00:00"/>
    <n v="2026"/>
    <s v="Aug"/>
    <s v="Q3"/>
    <x v="1"/>
    <x v="14"/>
    <s v="Online Store"/>
    <s v="Business"/>
    <s v="Hiking"/>
    <s v="Hiking Daypack 20L"/>
    <n v="2"/>
    <n v="93.13"/>
    <n v="0"/>
    <n v="45.68"/>
    <n v="186.26"/>
    <n v="91.36"/>
    <n v="94.899999999999991"/>
    <n v="0.50950284548480618"/>
  </r>
  <r>
    <n v="4252"/>
    <d v="2026-08-13T00:00:00"/>
    <n v="2026"/>
    <s v="Aug"/>
    <s v="Q3"/>
    <x v="1"/>
    <x v="12"/>
    <s v="Online Store"/>
    <s v="Returning"/>
    <s v="Travel"/>
    <s v="Insulated Bottle"/>
    <n v="1"/>
    <n v="36.67"/>
    <n v="0.1"/>
    <n v="13.18"/>
    <n v="33.003"/>
    <n v="13.18"/>
    <n v="19.823"/>
    <n v="0.60064236584552921"/>
  </r>
  <r>
    <n v="4665"/>
    <d v="2026-08-13T00:00:00"/>
    <n v="2026"/>
    <s v="Aug"/>
    <s v="Q3"/>
    <x v="3"/>
    <x v="8"/>
    <s v="Corporate"/>
    <s v="Returning"/>
    <s v="Fitness"/>
    <s v="Training Mat"/>
    <n v="4"/>
    <n v="51.25"/>
    <n v="0.1"/>
    <n v="21.77"/>
    <n v="184.5"/>
    <n v="87.08"/>
    <n v="97.42"/>
    <n v="0.52802168021680218"/>
  </r>
  <r>
    <n v="4767"/>
    <d v="2026-08-13T00:00:00"/>
    <n v="2026"/>
    <s v="Aug"/>
    <s v="Q3"/>
    <x v="3"/>
    <x v="8"/>
    <s v="Marketplace"/>
    <s v="Business"/>
    <s v="Fitness"/>
    <s v="Resistance Band Set"/>
    <n v="1"/>
    <n v="39.61"/>
    <n v="0.1"/>
    <n v="14.85"/>
    <n v="35.649000000000001"/>
    <n v="14.85"/>
    <n v="20.798999999999999"/>
    <n v="0.58343852562484222"/>
  </r>
  <r>
    <n v="4832"/>
    <d v="2026-08-13T00:00:00"/>
    <n v="2026"/>
    <s v="Aug"/>
    <s v="Q3"/>
    <x v="0"/>
    <x v="15"/>
    <s v="Marketplace"/>
    <s v="Returning"/>
    <s v="Cycling"/>
    <s v="Commuter Helmet"/>
    <n v="2"/>
    <n v="81.59"/>
    <n v="0.15"/>
    <n v="43.9"/>
    <n v="138.703"/>
    <n v="87.8"/>
    <n v="50.903000000000006"/>
    <n v="0.3669927831409559"/>
  </r>
  <r>
    <n v="747"/>
    <d v="2026-08-14T00:00:00"/>
    <n v="2026"/>
    <s v="Aug"/>
    <s v="Q3"/>
    <x v="1"/>
    <x v="1"/>
    <s v="Retail Partners"/>
    <s v="New"/>
    <s v="Fitness"/>
    <s v="Weighted Vest"/>
    <n v="3"/>
    <n v="122.96"/>
    <n v="0.1"/>
    <n v="67.62"/>
    <n v="331.99200000000002"/>
    <n v="202.86"/>
    <n v="129.13200000000001"/>
    <n v="0.38896117978746475"/>
  </r>
  <r>
    <n v="2281"/>
    <d v="2026-08-14T00:00:00"/>
    <n v="2026"/>
    <s v="Aug"/>
    <s v="Q3"/>
    <x v="1"/>
    <x v="11"/>
    <s v="Retail Partners"/>
    <s v="Returning"/>
    <s v="Hiking"/>
    <s v="Trekking Poles"/>
    <n v="1"/>
    <n v="70.91"/>
    <n v="0"/>
    <n v="33.11"/>
    <n v="70.91"/>
    <n v="33.11"/>
    <n v="37.799999999999997"/>
    <n v="0.53307008884501483"/>
  </r>
  <r>
    <n v="2414"/>
    <d v="2026-08-14T00:00:00"/>
    <n v="2026"/>
    <s v="Aug"/>
    <s v="Q3"/>
    <x v="1"/>
    <x v="6"/>
    <s v="Corporate"/>
    <s v="Business"/>
    <s v="Cycling"/>
    <s v="Trail Bike Light"/>
    <n v="6"/>
    <n v="50.94"/>
    <n v="0.1"/>
    <n v="22.76"/>
    <n v="275.07600000000002"/>
    <n v="136.56"/>
    <n v="138.51600000000002"/>
    <n v="0.50355538105832576"/>
  </r>
  <r>
    <n v="3162"/>
    <d v="2026-08-14T00:00:00"/>
    <n v="2026"/>
    <s v="Aug"/>
    <s v="Q3"/>
    <x v="1"/>
    <x v="1"/>
    <s v="Online Store"/>
    <s v="New"/>
    <s v="Hiking"/>
    <s v="Trail Boots"/>
    <n v="1"/>
    <n v="144.96"/>
    <n v="0.05"/>
    <n v="77.959999999999994"/>
    <n v="137.71199999999999"/>
    <n v="77.959999999999994"/>
    <n v="59.751999999999995"/>
    <n v="0.43389101893807364"/>
  </r>
  <r>
    <n v="3200"/>
    <d v="2026-08-14T00:00:00"/>
    <n v="2026"/>
    <s v="Aug"/>
    <s v="Q3"/>
    <x v="3"/>
    <x v="8"/>
    <s v="Retail Partners"/>
    <s v="New"/>
    <s v="Hiking"/>
    <s v="Summit Backpack 45L"/>
    <n v="1"/>
    <n v="152.97"/>
    <n v="0"/>
    <n v="79.66"/>
    <n v="152.97"/>
    <n v="79.66"/>
    <n v="73.31"/>
    <n v="0.47924429626724196"/>
  </r>
  <r>
    <n v="3521"/>
    <d v="2026-08-14T00:00:00"/>
    <n v="2026"/>
    <s v="Aug"/>
    <s v="Q3"/>
    <x v="2"/>
    <x v="16"/>
    <s v="Online Store"/>
    <s v="Business"/>
    <s v="Travel"/>
    <s v="Packing Cube Set"/>
    <n v="2"/>
    <n v="45.79"/>
    <n v="0"/>
    <n v="18.23"/>
    <n v="91.58"/>
    <n v="36.46"/>
    <n v="55.12"/>
    <n v="0.60187813933173184"/>
  </r>
  <r>
    <n v="4447"/>
    <d v="2026-08-14T00:00:00"/>
    <n v="2026"/>
    <s v="Aug"/>
    <s v="Q3"/>
    <x v="1"/>
    <x v="6"/>
    <s v="Online Store"/>
    <s v="New"/>
    <s v="Travel"/>
    <s v="Travel Backpack 35L"/>
    <n v="1"/>
    <n v="161.31"/>
    <n v="0"/>
    <n v="87.81"/>
    <n v="161.31"/>
    <n v="87.81"/>
    <n v="73.5"/>
    <n v="0.45564441138181139"/>
  </r>
  <r>
    <n v="421"/>
    <d v="2026-08-15T00:00:00"/>
    <n v="2026"/>
    <s v="Aug"/>
    <s v="Q3"/>
    <x v="3"/>
    <x v="7"/>
    <s v="Online Store"/>
    <s v="New"/>
    <s v="Fitness"/>
    <s v="Recovery Roller"/>
    <n v="2"/>
    <n v="35.97"/>
    <n v="0.05"/>
    <n v="14.28"/>
    <n v="68.342999999999989"/>
    <n v="28.56"/>
    <n v="39.782999999999987"/>
    <n v="0.58210789693165343"/>
  </r>
  <r>
    <n v="962"/>
    <d v="2026-08-15T00:00:00"/>
    <n v="2026"/>
    <s v="Aug"/>
    <s v="Q3"/>
    <x v="0"/>
    <x v="0"/>
    <s v="Retail Partners"/>
    <s v="New"/>
    <s v="Fitness"/>
    <s v="Resistance Band Set"/>
    <n v="2"/>
    <n v="39.729999999999997"/>
    <n v="0"/>
    <n v="14.95"/>
    <n v="79.459999999999994"/>
    <n v="29.9"/>
    <n v="49.559999999999995"/>
    <n v="0.62371004278882458"/>
  </r>
  <r>
    <n v="1386"/>
    <d v="2026-08-15T00:00:00"/>
    <n v="2026"/>
    <s v="Aug"/>
    <s v="Q3"/>
    <x v="1"/>
    <x v="12"/>
    <s v="Online Store"/>
    <s v="Business"/>
    <s v="Travel"/>
    <s v="Insulated Bottle"/>
    <n v="2"/>
    <n v="36.049999999999997"/>
    <n v="0"/>
    <n v="13.8"/>
    <n v="72.099999999999994"/>
    <n v="27.6"/>
    <n v="44.499999999999993"/>
    <n v="0.61719833564493753"/>
  </r>
  <r>
    <n v="3083"/>
    <d v="2026-08-15T00:00:00"/>
    <n v="2026"/>
    <s v="Aug"/>
    <s v="Q3"/>
    <x v="3"/>
    <x v="7"/>
    <s v="Online Store"/>
    <s v="New"/>
    <s v="Camping"/>
    <s v="Trail Tent 2P"/>
    <n v="1"/>
    <n v="194.36"/>
    <n v="0"/>
    <n v="106.01"/>
    <n v="194.36"/>
    <n v="106.01"/>
    <n v="88.350000000000009"/>
    <n v="0.45456884132537562"/>
  </r>
  <r>
    <n v="3174"/>
    <d v="2026-08-15T00:00:00"/>
    <n v="2026"/>
    <s v="Aug"/>
    <s v="Q3"/>
    <x v="3"/>
    <x v="4"/>
    <s v="Retail Partners"/>
    <s v="Returning"/>
    <s v="Camping"/>
    <s v="Trail Tent 2P"/>
    <n v="1"/>
    <n v="192.67"/>
    <n v="0.05"/>
    <n v="103.37"/>
    <n v="183.03649999999999"/>
    <n v="103.37"/>
    <n v="79.666499999999985"/>
    <n v="0.43524925356417976"/>
  </r>
  <r>
    <n v="4045"/>
    <d v="2026-08-15T00:00:00"/>
    <n v="2026"/>
    <s v="Aug"/>
    <s v="Q3"/>
    <x v="2"/>
    <x v="16"/>
    <s v="Online Store"/>
    <s v="New"/>
    <s v="Hiking"/>
    <s v="Hiking Daypack 20L"/>
    <n v="3"/>
    <n v="92.12"/>
    <n v="0.1"/>
    <n v="44.1"/>
    <n v="248.72400000000002"/>
    <n v="132.30000000000001"/>
    <n v="116.42400000000001"/>
    <n v="0.46808510638297873"/>
  </r>
  <r>
    <n v="4850"/>
    <d v="2026-08-15T00:00:00"/>
    <n v="2026"/>
    <s v="Aug"/>
    <s v="Q3"/>
    <x v="1"/>
    <x v="1"/>
    <s v="Retail Partners"/>
    <s v="Business"/>
    <s v="Camping"/>
    <s v="Trail Tent 2P"/>
    <n v="1"/>
    <n v="192.82"/>
    <n v="0"/>
    <n v="104.98"/>
    <n v="192.82"/>
    <n v="104.98"/>
    <n v="87.839999999999989"/>
    <n v="0.45555440307022088"/>
  </r>
  <r>
    <n v="71"/>
    <d v="2026-08-16T00:00:00"/>
    <n v="2026"/>
    <s v="Aug"/>
    <s v="Q3"/>
    <x v="2"/>
    <x v="16"/>
    <s v="Online Store"/>
    <s v="New"/>
    <s v="Cycling"/>
    <s v="Commuter Helmet"/>
    <n v="3"/>
    <n v="80.099999999999994"/>
    <n v="0"/>
    <n v="42.41"/>
    <n v="240.29999999999998"/>
    <n v="127.22999999999999"/>
    <n v="113.07"/>
    <n v="0.47053682896379528"/>
  </r>
  <r>
    <n v="627"/>
    <d v="2026-08-16T00:00:00"/>
    <n v="2026"/>
    <s v="Aug"/>
    <s v="Q3"/>
    <x v="3"/>
    <x v="7"/>
    <s v="Marketplace"/>
    <s v="New"/>
    <s v="Cycling"/>
    <s v="Commuter Helmet"/>
    <n v="6"/>
    <n v="83.26"/>
    <n v="0"/>
    <n v="43.8"/>
    <n v="499.56000000000006"/>
    <n v="262.79999999999995"/>
    <n v="236.7600000000001"/>
    <n v="0.47393706461686297"/>
  </r>
  <r>
    <n v="959"/>
    <d v="2026-08-16T00:00:00"/>
    <n v="2026"/>
    <s v="Aug"/>
    <s v="Q3"/>
    <x v="1"/>
    <x v="1"/>
    <s v="Retail Partners"/>
    <s v="Returning"/>
    <s v="Fitness"/>
    <s v="Resistance Band Set"/>
    <n v="4"/>
    <n v="40.46"/>
    <n v="0"/>
    <n v="15.12"/>
    <n v="161.84"/>
    <n v="60.48"/>
    <n v="101.36000000000001"/>
    <n v="0.62629757785467133"/>
  </r>
  <r>
    <n v="967"/>
    <d v="2026-08-16T00:00:00"/>
    <n v="2026"/>
    <s v="Aug"/>
    <s v="Q3"/>
    <x v="2"/>
    <x v="16"/>
    <s v="Corporate"/>
    <s v="Returning"/>
    <s v="Cycling"/>
    <s v="Commuter Helmet"/>
    <n v="5"/>
    <n v="81.55"/>
    <n v="0.2"/>
    <n v="42.09"/>
    <n v="326.20000000000005"/>
    <n v="210.45000000000002"/>
    <n v="115.75000000000003"/>
    <n v="0.3548436541998774"/>
  </r>
  <r>
    <n v="1267"/>
    <d v="2026-08-16T00:00:00"/>
    <n v="2026"/>
    <s v="Aug"/>
    <s v="Q3"/>
    <x v="1"/>
    <x v="12"/>
    <s v="Retail Partners"/>
    <s v="New"/>
    <s v="Camping"/>
    <s v="Portable Camp Stove"/>
    <n v="2"/>
    <n v="83.56"/>
    <n v="0"/>
    <n v="39.119999999999997"/>
    <n v="167.12"/>
    <n v="78.239999999999995"/>
    <n v="88.88000000000001"/>
    <n v="0.53183341311632359"/>
  </r>
  <r>
    <n v="1394"/>
    <d v="2026-08-16T00:00:00"/>
    <n v="2026"/>
    <s v="Aug"/>
    <s v="Q3"/>
    <x v="2"/>
    <x v="10"/>
    <s v="Online Store"/>
    <s v="Returning"/>
    <s v="Camping"/>
    <s v="Compact Sleeping Bag"/>
    <n v="3"/>
    <n v="125.75"/>
    <n v="0"/>
    <n v="62.05"/>
    <n v="377.25"/>
    <n v="186.14999999999998"/>
    <n v="191.10000000000002"/>
    <n v="0.50656063618290259"/>
  </r>
  <r>
    <n v="1652"/>
    <d v="2026-08-16T00:00:00"/>
    <n v="2026"/>
    <s v="Aug"/>
    <s v="Q3"/>
    <x v="0"/>
    <x v="0"/>
    <s v="Online Store"/>
    <s v="Returning"/>
    <s v="Travel"/>
    <s v="Insulated Bottle"/>
    <n v="1"/>
    <n v="35.619999999999997"/>
    <n v="0.1"/>
    <n v="13.55"/>
    <n v="32.058"/>
    <n v="13.55"/>
    <n v="18.507999999999999"/>
    <n v="0.57732859192713204"/>
  </r>
  <r>
    <n v="2126"/>
    <d v="2026-08-16T00:00:00"/>
    <n v="2026"/>
    <s v="Aug"/>
    <s v="Q3"/>
    <x v="1"/>
    <x v="14"/>
    <s v="Online Store"/>
    <s v="Business"/>
    <s v="Cycling"/>
    <s v="Cycling Pack 12L"/>
    <n v="2"/>
    <n v="104.02"/>
    <n v="0"/>
    <n v="50.26"/>
    <n v="208.04"/>
    <n v="100.52"/>
    <n v="107.52"/>
    <n v="0.51682368775235532"/>
  </r>
  <r>
    <n v="2282"/>
    <d v="2026-08-16T00:00:00"/>
    <n v="2026"/>
    <s v="Aug"/>
    <s v="Q3"/>
    <x v="1"/>
    <x v="6"/>
    <s v="Corporate"/>
    <s v="Business"/>
    <s v="Hiking"/>
    <s v="Hiking Daypack 20L"/>
    <n v="8"/>
    <n v="92.71"/>
    <n v="0.1"/>
    <n v="44.83"/>
    <n v="667.51199999999994"/>
    <n v="358.64"/>
    <n v="308.87199999999996"/>
    <n v="0.46272126943036229"/>
  </r>
  <r>
    <n v="2426"/>
    <d v="2026-08-16T00:00:00"/>
    <n v="2026"/>
    <s v="Aug"/>
    <s v="Q3"/>
    <x v="1"/>
    <x v="12"/>
    <s v="Online Store"/>
    <s v="New"/>
    <s v="Hiking"/>
    <s v="Hiking Daypack 20L"/>
    <n v="1"/>
    <n v="90.58"/>
    <n v="0"/>
    <n v="44.53"/>
    <n v="90.58"/>
    <n v="44.53"/>
    <n v="46.05"/>
    <n v="0.50839037315080593"/>
  </r>
  <r>
    <n v="2534"/>
    <d v="2026-08-16T00:00:00"/>
    <n v="2026"/>
    <s v="Aug"/>
    <s v="Q3"/>
    <x v="1"/>
    <x v="14"/>
    <s v="Online Store"/>
    <s v="New"/>
    <s v="Camping"/>
    <s v="Compact Sleeping Bag"/>
    <n v="1"/>
    <n v="120.22"/>
    <n v="0"/>
    <n v="62.31"/>
    <n v="120.22"/>
    <n v="62.31"/>
    <n v="57.91"/>
    <n v="0.48170021627017134"/>
  </r>
  <r>
    <n v="2948"/>
    <d v="2026-08-16T00:00:00"/>
    <n v="2026"/>
    <s v="Aug"/>
    <s v="Q3"/>
    <x v="2"/>
    <x v="2"/>
    <s v="Retail Partners"/>
    <s v="New"/>
    <s v="Travel"/>
    <s v="Insulated Bottle"/>
    <n v="3"/>
    <n v="36.35"/>
    <n v="0"/>
    <n v="13.42"/>
    <n v="109.05000000000001"/>
    <n v="40.26"/>
    <n v="68.79000000000002"/>
    <n v="0.63081155433287495"/>
  </r>
  <r>
    <n v="3141"/>
    <d v="2026-08-16T00:00:00"/>
    <n v="2026"/>
    <s v="Aug"/>
    <s v="Q3"/>
    <x v="1"/>
    <x v="12"/>
    <s v="Marketplace"/>
    <s v="Returning"/>
    <s v="Camping"/>
    <s v="Trail Tent 2P"/>
    <n v="2"/>
    <n v="195.28"/>
    <n v="0"/>
    <n v="102.24"/>
    <n v="390.56"/>
    <n v="204.48"/>
    <n v="186.08"/>
    <n v="0.4764440802949611"/>
  </r>
  <r>
    <n v="3935"/>
    <d v="2026-08-16T00:00:00"/>
    <n v="2026"/>
    <s v="Aug"/>
    <s v="Q3"/>
    <x v="2"/>
    <x v="16"/>
    <s v="Marketplace"/>
    <s v="Returning"/>
    <s v="Travel"/>
    <s v="Packing Cube Set"/>
    <n v="4"/>
    <n v="46.05"/>
    <n v="0"/>
    <n v="18.75"/>
    <n v="184.2"/>
    <n v="75"/>
    <n v="109.19999999999999"/>
    <n v="0.5928338762214983"/>
  </r>
  <r>
    <n v="4636"/>
    <d v="2026-08-16T00:00:00"/>
    <n v="2026"/>
    <s v="Aug"/>
    <s v="Q3"/>
    <x v="0"/>
    <x v="0"/>
    <s v="Retail Partners"/>
    <s v="Returning"/>
    <s v="Camping"/>
    <s v="Portable Camp Stove"/>
    <n v="1"/>
    <n v="81.040000000000006"/>
    <n v="0.1"/>
    <n v="39.29"/>
    <n v="72.936000000000007"/>
    <n v="39.29"/>
    <n v="33.646000000000008"/>
    <n v="0.46130854447735009"/>
  </r>
  <r>
    <n v="4895"/>
    <d v="2026-08-16T00:00:00"/>
    <n v="2026"/>
    <s v="Aug"/>
    <s v="Q3"/>
    <x v="0"/>
    <x v="15"/>
    <s v="Retail Partners"/>
    <s v="Business"/>
    <s v="Camping"/>
    <s v="Trail Tent 2P"/>
    <n v="1"/>
    <n v="191.12"/>
    <n v="0.05"/>
    <n v="106.14"/>
    <n v="181.56399999999999"/>
    <n v="106.14"/>
    <n v="75.423999999999992"/>
    <n v="0.41541274702033443"/>
  </r>
  <r>
    <n v="5029"/>
    <d v="2026-08-16T00:00:00"/>
    <n v="2026"/>
    <s v="Aug"/>
    <s v="Q3"/>
    <x v="0"/>
    <x v="15"/>
    <s v="Online Store"/>
    <s v="New"/>
    <s v="Hiking"/>
    <s v="Summit Backpack 45L"/>
    <n v="1"/>
    <n v="156.19"/>
    <n v="0"/>
    <n v="79.239999999999995"/>
    <n v="156.19"/>
    <n v="79.239999999999995"/>
    <n v="76.95"/>
    <n v="0.49266918496702738"/>
  </r>
  <r>
    <n v="1965"/>
    <d v="2026-08-17T00:00:00"/>
    <n v="2026"/>
    <s v="Aug"/>
    <s v="Q3"/>
    <x v="1"/>
    <x v="11"/>
    <s v="Online Store"/>
    <s v="Returning"/>
    <s v="Travel"/>
    <s v="Insulated Bottle"/>
    <n v="4"/>
    <n v="36.93"/>
    <n v="0"/>
    <n v="13.36"/>
    <n v="147.72"/>
    <n v="53.44"/>
    <n v="94.28"/>
    <n v="0.63823449769834828"/>
  </r>
  <r>
    <n v="3647"/>
    <d v="2026-08-17T00:00:00"/>
    <n v="2026"/>
    <s v="Aug"/>
    <s v="Q3"/>
    <x v="1"/>
    <x v="12"/>
    <s v="Retail Partners"/>
    <s v="Returning"/>
    <s v="Cycling"/>
    <s v="Cycling Pack 12L"/>
    <n v="3"/>
    <n v="104.96"/>
    <n v="0.05"/>
    <n v="51.66"/>
    <n v="299.13599999999997"/>
    <n v="154.97999999999999"/>
    <n v="144.15599999999998"/>
    <n v="0.48190789473684209"/>
  </r>
  <r>
    <n v="3918"/>
    <d v="2026-08-17T00:00:00"/>
    <n v="2026"/>
    <s v="Aug"/>
    <s v="Q3"/>
    <x v="1"/>
    <x v="1"/>
    <s v="Marketplace"/>
    <s v="New"/>
    <s v="Travel"/>
    <s v="Travel Backpack 35L"/>
    <n v="3"/>
    <n v="168.51"/>
    <n v="0"/>
    <n v="85.34"/>
    <n v="505.53"/>
    <n v="256.02"/>
    <n v="249.51"/>
    <n v="0.49356121298439265"/>
  </r>
  <r>
    <n v="4256"/>
    <d v="2026-08-17T00:00:00"/>
    <n v="2026"/>
    <s v="Aug"/>
    <s v="Q3"/>
    <x v="1"/>
    <x v="12"/>
    <s v="Retail Partners"/>
    <s v="New"/>
    <s v="Travel"/>
    <s v="Packing Cube Set"/>
    <n v="1"/>
    <n v="46.44"/>
    <n v="0.05"/>
    <n v="18.59"/>
    <n v="44.117999999999995"/>
    <n v="18.59"/>
    <n v="25.527999999999995"/>
    <n v="0.57863003762636556"/>
  </r>
  <r>
    <n v="5087"/>
    <d v="2026-08-17T00:00:00"/>
    <n v="2026"/>
    <s v="Aug"/>
    <s v="Q3"/>
    <x v="0"/>
    <x v="0"/>
    <s v="Online Store"/>
    <s v="New"/>
    <s v="Hiking"/>
    <s v="Trekking Poles"/>
    <n v="1"/>
    <n v="69.900000000000006"/>
    <n v="0.1"/>
    <n v="31.43"/>
    <n v="62.910000000000004"/>
    <n v="31.43"/>
    <n v="31.480000000000004"/>
    <n v="0.50039739310125575"/>
  </r>
  <r>
    <n v="1921"/>
    <d v="2026-08-18T00:00:00"/>
    <n v="2026"/>
    <s v="Aug"/>
    <s v="Q3"/>
    <x v="3"/>
    <x v="13"/>
    <s v="Online Store"/>
    <s v="New"/>
    <s v="Cycling"/>
    <s v="Compact Repair Kit"/>
    <n v="2"/>
    <n v="39.83"/>
    <n v="0"/>
    <n v="17.18"/>
    <n v="79.66"/>
    <n v="34.36"/>
    <n v="45.3"/>
    <n v="0.56866683404468987"/>
  </r>
  <r>
    <n v="1966"/>
    <d v="2026-08-18T00:00:00"/>
    <n v="2026"/>
    <s v="Aug"/>
    <s v="Q3"/>
    <x v="0"/>
    <x v="9"/>
    <s v="Online Store"/>
    <s v="New"/>
    <s v="Travel"/>
    <s v="Insulated Bottle"/>
    <n v="2"/>
    <n v="36.020000000000003"/>
    <n v="0"/>
    <n v="13.87"/>
    <n v="72.040000000000006"/>
    <n v="27.74"/>
    <n v="44.300000000000011"/>
    <n v="0.61493614658523055"/>
  </r>
  <r>
    <n v="2431"/>
    <d v="2026-08-18T00:00:00"/>
    <n v="2026"/>
    <s v="Aug"/>
    <s v="Q3"/>
    <x v="0"/>
    <x v="15"/>
    <s v="Marketplace"/>
    <s v="Business"/>
    <s v="Fitness"/>
    <s v="Weighted Vest"/>
    <n v="3"/>
    <n v="125.31"/>
    <n v="0"/>
    <n v="67.64"/>
    <n v="375.93"/>
    <n v="202.92000000000002"/>
    <n v="173.01"/>
    <n v="0.46021865772883247"/>
  </r>
  <r>
    <n v="3676"/>
    <d v="2026-08-18T00:00:00"/>
    <n v="2026"/>
    <s v="Aug"/>
    <s v="Q3"/>
    <x v="1"/>
    <x v="12"/>
    <s v="Online Store"/>
    <s v="Returning"/>
    <s v="Hiking"/>
    <s v="Hiking Daypack 20L"/>
    <n v="3"/>
    <n v="92.5"/>
    <n v="0.1"/>
    <n v="46.38"/>
    <n v="249.75"/>
    <n v="139.14000000000001"/>
    <n v="110.60999999999999"/>
    <n v="0.4428828828828828"/>
  </r>
  <r>
    <n v="3972"/>
    <d v="2026-08-18T00:00:00"/>
    <n v="2026"/>
    <s v="Aug"/>
    <s v="Q3"/>
    <x v="1"/>
    <x v="1"/>
    <s v="Corporate"/>
    <s v="Business"/>
    <s v="Cycling"/>
    <s v="Cycling Pack 12L"/>
    <n v="5"/>
    <n v="100.48"/>
    <n v="0.1"/>
    <n v="49.67"/>
    <n v="452.16"/>
    <n v="248.35000000000002"/>
    <n v="203.81"/>
    <n v="0.45074752300070769"/>
  </r>
  <r>
    <n v="4056"/>
    <d v="2026-08-18T00:00:00"/>
    <n v="2026"/>
    <s v="Aug"/>
    <s v="Q3"/>
    <x v="0"/>
    <x v="15"/>
    <s v="Marketplace"/>
    <s v="New"/>
    <s v="Camping"/>
    <s v="Portable Camp Stove"/>
    <n v="2"/>
    <n v="79.78"/>
    <n v="0"/>
    <n v="38.770000000000003"/>
    <n v="159.56"/>
    <n v="77.540000000000006"/>
    <n v="82.02"/>
    <n v="0.51403860616695907"/>
  </r>
  <r>
    <n v="4471"/>
    <d v="2026-08-18T00:00:00"/>
    <n v="2026"/>
    <s v="Aug"/>
    <s v="Q3"/>
    <x v="2"/>
    <x v="10"/>
    <s v="Corporate"/>
    <s v="Business"/>
    <s v="Hiking"/>
    <s v="Trail Boots"/>
    <n v="4"/>
    <n v="144.44"/>
    <n v="0.1"/>
    <n v="77.66"/>
    <n v="519.98400000000004"/>
    <n v="310.64"/>
    <n v="209.34400000000005"/>
    <n v="0.4025970029847073"/>
  </r>
  <r>
    <n v="1054"/>
    <d v="2026-08-19T00:00:00"/>
    <n v="2026"/>
    <s v="Aug"/>
    <s v="Q3"/>
    <x v="1"/>
    <x v="1"/>
    <s v="Online Store"/>
    <s v="Returning"/>
    <s v="Hiking"/>
    <s v="Summit Backpack 45L"/>
    <n v="3"/>
    <n v="157.41999999999999"/>
    <n v="0"/>
    <n v="77.989999999999995"/>
    <n v="472.26"/>
    <n v="233.96999999999997"/>
    <n v="238.29000000000002"/>
    <n v="0.5045737517469191"/>
  </r>
  <r>
    <n v="1854"/>
    <d v="2026-08-19T00:00:00"/>
    <n v="2026"/>
    <s v="Aug"/>
    <s v="Q3"/>
    <x v="1"/>
    <x v="14"/>
    <s v="Marketplace"/>
    <s v="Business"/>
    <s v="Hiking"/>
    <s v="Hiking Daypack 20L"/>
    <n v="1"/>
    <n v="90.37"/>
    <n v="0.05"/>
    <n v="45.89"/>
    <n v="85.851500000000001"/>
    <n v="45.89"/>
    <n v="39.961500000000001"/>
    <n v="0.46547235633623174"/>
  </r>
  <r>
    <n v="2140"/>
    <d v="2026-08-19T00:00:00"/>
    <n v="2026"/>
    <s v="Aug"/>
    <s v="Q3"/>
    <x v="1"/>
    <x v="6"/>
    <s v="Corporate"/>
    <s v="Business"/>
    <s v="Cycling"/>
    <s v="Cycling Pack 12L"/>
    <n v="15"/>
    <n v="104.79"/>
    <n v="0.15"/>
    <n v="49.67"/>
    <n v="1336.0725"/>
    <n v="745.05000000000007"/>
    <n v="591.02249999999992"/>
    <n v="0.44235810556687599"/>
  </r>
  <r>
    <n v="2328"/>
    <d v="2026-08-19T00:00:00"/>
    <n v="2026"/>
    <s v="Aug"/>
    <s v="Q3"/>
    <x v="2"/>
    <x v="2"/>
    <s v="Online Store"/>
    <s v="Returning"/>
    <s v="Travel"/>
    <s v="Carry-On Duffel"/>
    <n v="1"/>
    <n v="130.94"/>
    <n v="0"/>
    <n v="66.06"/>
    <n v="130.94"/>
    <n v="66.06"/>
    <n v="64.88"/>
    <n v="0.49549411944402011"/>
  </r>
  <r>
    <n v="4215"/>
    <d v="2026-08-19T00:00:00"/>
    <n v="2026"/>
    <s v="Aug"/>
    <s v="Q3"/>
    <x v="1"/>
    <x v="6"/>
    <s v="Online Store"/>
    <s v="Returning"/>
    <s v="Cycling"/>
    <s v="Compact Repair Kit"/>
    <n v="1"/>
    <n v="40.42"/>
    <n v="0.05"/>
    <n v="16.62"/>
    <n v="38.399000000000001"/>
    <n v="16.62"/>
    <n v="21.779"/>
    <n v="0.5671762285476184"/>
  </r>
  <r>
    <n v="4563"/>
    <d v="2026-08-19T00:00:00"/>
    <n v="2026"/>
    <s v="Aug"/>
    <s v="Q3"/>
    <x v="1"/>
    <x v="11"/>
    <s v="Marketplace"/>
    <s v="Returning"/>
    <s v="Camping"/>
    <s v="Alpine Tent 4P"/>
    <n v="1"/>
    <n v="338.45"/>
    <n v="0.15"/>
    <n v="197.2"/>
    <n v="287.6825"/>
    <n v="197.2"/>
    <n v="90.482500000000016"/>
    <n v="0.31452208598020392"/>
  </r>
  <r>
    <n v="4775"/>
    <d v="2026-08-19T00:00:00"/>
    <n v="2026"/>
    <s v="Aug"/>
    <s v="Q3"/>
    <x v="2"/>
    <x v="10"/>
    <s v="Marketplace"/>
    <s v="Returning"/>
    <s v="Cycling"/>
    <s v="Cycling Pack 12L"/>
    <n v="1"/>
    <n v="103.92"/>
    <n v="0.05"/>
    <n v="50.71"/>
    <n v="98.724000000000004"/>
    <n v="50.71"/>
    <n v="48.014000000000003"/>
    <n v="0.48634577205137558"/>
  </r>
  <r>
    <n v="247"/>
    <d v="2026-08-20T00:00:00"/>
    <n v="2026"/>
    <s v="Aug"/>
    <s v="Q3"/>
    <x v="0"/>
    <x v="9"/>
    <s v="Online Store"/>
    <s v="New"/>
    <s v="Cycling"/>
    <s v="Trail Bike Light"/>
    <n v="6"/>
    <n v="51.67"/>
    <n v="0.1"/>
    <n v="23.1"/>
    <n v="279.01799999999997"/>
    <n v="138.60000000000002"/>
    <n v="140.41799999999995"/>
    <n v="0.50325785433197845"/>
  </r>
  <r>
    <n v="827"/>
    <d v="2026-08-20T00:00:00"/>
    <n v="2026"/>
    <s v="Aug"/>
    <s v="Q3"/>
    <x v="1"/>
    <x v="12"/>
    <s v="Corporate"/>
    <s v="Returning"/>
    <s v="Travel"/>
    <s v="Travel Backpack 35L"/>
    <n v="4"/>
    <n v="166.02"/>
    <n v="0.1"/>
    <n v="87.99"/>
    <n v="597.67200000000003"/>
    <n v="351.96"/>
    <n v="245.71200000000005"/>
    <n v="0.4111151266915633"/>
  </r>
  <r>
    <n v="1156"/>
    <d v="2026-08-20T00:00:00"/>
    <n v="2026"/>
    <s v="Aug"/>
    <s v="Q3"/>
    <x v="2"/>
    <x v="5"/>
    <s v="Retail Partners"/>
    <s v="New"/>
    <s v="Cycling"/>
    <s v="Trail Bike Light"/>
    <n v="2"/>
    <n v="50.59"/>
    <n v="0.1"/>
    <n v="22.68"/>
    <n v="91.062000000000012"/>
    <n v="45.36"/>
    <n v="45.702000000000012"/>
    <n v="0.5018778414706464"/>
  </r>
  <r>
    <n v="1543"/>
    <d v="2026-08-20T00:00:00"/>
    <n v="2026"/>
    <s v="Aug"/>
    <s v="Q3"/>
    <x v="3"/>
    <x v="7"/>
    <s v="Retail Partners"/>
    <s v="Returning"/>
    <s v="Hiking"/>
    <s v="Summit Backpack 45L"/>
    <n v="1"/>
    <n v="155.83000000000001"/>
    <n v="0"/>
    <n v="77.260000000000005"/>
    <n v="155.83000000000001"/>
    <n v="77.260000000000005"/>
    <n v="78.570000000000007"/>
    <n v="0.50420329846627732"/>
  </r>
  <r>
    <n v="2613"/>
    <d v="2026-08-20T00:00:00"/>
    <n v="2026"/>
    <s v="Aug"/>
    <s v="Q3"/>
    <x v="3"/>
    <x v="4"/>
    <s v="Online Store"/>
    <s v="New"/>
    <s v="Fitness"/>
    <s v="Recovery Roller"/>
    <n v="1"/>
    <n v="36.380000000000003"/>
    <n v="0.05"/>
    <n v="14.2"/>
    <n v="34.561"/>
    <n v="14.2"/>
    <n v="20.361000000000001"/>
    <n v="0.58913225890454557"/>
  </r>
  <r>
    <n v="3002"/>
    <d v="2026-08-20T00:00:00"/>
    <n v="2026"/>
    <s v="Aug"/>
    <s v="Q3"/>
    <x v="1"/>
    <x v="12"/>
    <s v="Retail Partners"/>
    <s v="New"/>
    <s v="Camping"/>
    <s v="Compact Sleeping Bag"/>
    <n v="2"/>
    <n v="124.09"/>
    <n v="0"/>
    <n v="60.39"/>
    <n v="248.18"/>
    <n v="120.78"/>
    <n v="127.4"/>
    <n v="0.513337094044645"/>
  </r>
  <r>
    <n v="3103"/>
    <d v="2026-08-20T00:00:00"/>
    <n v="2026"/>
    <s v="Aug"/>
    <s v="Q3"/>
    <x v="3"/>
    <x v="8"/>
    <s v="Online Store"/>
    <s v="New"/>
    <s v="Hiking"/>
    <s v="Trail Boots"/>
    <n v="1"/>
    <n v="141.97999999999999"/>
    <n v="0.05"/>
    <n v="79.510000000000005"/>
    <n v="134.88099999999997"/>
    <n v="79.510000000000005"/>
    <n v="55.370999999999967"/>
    <n v="0.41051741905828082"/>
  </r>
  <r>
    <n v="3234"/>
    <d v="2026-08-20T00:00:00"/>
    <n v="2026"/>
    <s v="Aug"/>
    <s v="Q3"/>
    <x v="3"/>
    <x v="13"/>
    <s v="Retail Partners"/>
    <s v="New"/>
    <s v="Camping"/>
    <s v="Compact Sleeping Bag"/>
    <n v="5"/>
    <n v="121.93"/>
    <n v="0.15"/>
    <n v="62.28"/>
    <n v="518.2025000000001"/>
    <n v="311.39999999999998"/>
    <n v="206.80250000000012"/>
    <n v="0.39907661580173792"/>
  </r>
  <r>
    <n v="3281"/>
    <d v="2026-08-20T00:00:00"/>
    <n v="2026"/>
    <s v="Aug"/>
    <s v="Q3"/>
    <x v="3"/>
    <x v="4"/>
    <s v="Online Store"/>
    <s v="New"/>
    <s v="Travel"/>
    <s v="Insulated Bottle"/>
    <n v="1"/>
    <n v="35.58"/>
    <n v="0.15"/>
    <n v="13.94"/>
    <n v="30.242999999999999"/>
    <n v="13.94"/>
    <n v="16.302999999999997"/>
    <n v="0.53906689151208542"/>
  </r>
  <r>
    <n v="3870"/>
    <d v="2026-08-20T00:00:00"/>
    <n v="2026"/>
    <s v="Aug"/>
    <s v="Q3"/>
    <x v="2"/>
    <x v="5"/>
    <s v="Marketplace"/>
    <s v="Returning"/>
    <s v="Hiking"/>
    <s v="Summit Backpack 45L"/>
    <n v="1"/>
    <n v="157.84"/>
    <n v="0"/>
    <n v="77.87"/>
    <n v="157.84"/>
    <n v="77.87"/>
    <n v="79.97"/>
    <n v="0.50665230613279266"/>
  </r>
  <r>
    <n v="3938"/>
    <d v="2026-08-20T00:00:00"/>
    <n v="2026"/>
    <s v="Aug"/>
    <s v="Q3"/>
    <x v="1"/>
    <x v="12"/>
    <s v="Online Store"/>
    <s v="New"/>
    <s v="Camping"/>
    <s v="Alpine Tent 4P"/>
    <n v="1"/>
    <n v="336.35"/>
    <n v="0"/>
    <n v="195.07"/>
    <n v="336.35"/>
    <n v="195.07"/>
    <n v="141.28000000000003"/>
    <n v="0.42003865021554931"/>
  </r>
  <r>
    <n v="4237"/>
    <d v="2026-08-20T00:00:00"/>
    <n v="2026"/>
    <s v="Aug"/>
    <s v="Q3"/>
    <x v="3"/>
    <x v="13"/>
    <s v="Corporate"/>
    <s v="Returning"/>
    <s v="Hiking"/>
    <s v="Summit Backpack 45L"/>
    <n v="3"/>
    <n v="153.03"/>
    <n v="0.15"/>
    <n v="78.239999999999995"/>
    <n v="390.22650000000004"/>
    <n v="234.71999999999997"/>
    <n v="155.50650000000007"/>
    <n v="0.39850317700104954"/>
  </r>
  <r>
    <n v="4970"/>
    <d v="2026-08-20T00:00:00"/>
    <n v="2026"/>
    <s v="Aug"/>
    <s v="Q3"/>
    <x v="1"/>
    <x v="14"/>
    <s v="Online Store"/>
    <s v="Returning"/>
    <s v="Cycling"/>
    <s v="Cycling Pack 12L"/>
    <n v="2"/>
    <n v="105.01"/>
    <n v="0.15"/>
    <n v="50.56"/>
    <n v="178.517"/>
    <n v="101.12"/>
    <n v="77.396999999999991"/>
    <n v="0.43355534766996978"/>
  </r>
  <r>
    <n v="515"/>
    <d v="2026-08-21T00:00:00"/>
    <n v="2026"/>
    <s v="Aug"/>
    <s v="Q3"/>
    <x v="0"/>
    <x v="0"/>
    <s v="Retail Partners"/>
    <s v="Returning"/>
    <s v="Travel"/>
    <s v="Packing Cube Set"/>
    <n v="2"/>
    <n v="45.47"/>
    <n v="0"/>
    <n v="18.27"/>
    <n v="90.94"/>
    <n v="36.54"/>
    <n v="54.4"/>
    <n v="0.5981966131515285"/>
  </r>
  <r>
    <n v="661"/>
    <d v="2026-08-21T00:00:00"/>
    <n v="2026"/>
    <s v="Aug"/>
    <s v="Q3"/>
    <x v="0"/>
    <x v="15"/>
    <s v="Retail Partners"/>
    <s v="New"/>
    <s v="Travel"/>
    <s v="Packing Cube Set"/>
    <n v="2"/>
    <n v="47.58"/>
    <n v="0.1"/>
    <n v="18.47"/>
    <n v="85.644000000000005"/>
    <n v="36.94"/>
    <n v="48.704000000000008"/>
    <n v="0.56867965064686377"/>
  </r>
  <r>
    <n v="1443"/>
    <d v="2026-08-21T00:00:00"/>
    <n v="2026"/>
    <s v="Aug"/>
    <s v="Q3"/>
    <x v="3"/>
    <x v="4"/>
    <s v="Online Store"/>
    <s v="New"/>
    <s v="Hiking"/>
    <s v="Summit Backpack 45L"/>
    <n v="5"/>
    <n v="155.65"/>
    <n v="0"/>
    <n v="79.13"/>
    <n v="778.25"/>
    <n v="395.65"/>
    <n v="382.6"/>
    <n v="0.49161580469000965"/>
  </r>
  <r>
    <n v="1446"/>
    <d v="2026-08-21T00:00:00"/>
    <n v="2026"/>
    <s v="Aug"/>
    <s v="Q3"/>
    <x v="3"/>
    <x v="13"/>
    <s v="Retail Partners"/>
    <s v="Returning"/>
    <s v="Camping"/>
    <s v="Trail Tent 2P"/>
    <n v="1"/>
    <n v="195.15"/>
    <n v="0"/>
    <n v="101.99"/>
    <n v="195.15"/>
    <n v="101.99"/>
    <n v="93.160000000000011"/>
    <n v="0.47737637714578535"/>
  </r>
  <r>
    <n v="1524"/>
    <d v="2026-08-21T00:00:00"/>
    <n v="2026"/>
    <s v="Aug"/>
    <s v="Q3"/>
    <x v="1"/>
    <x v="6"/>
    <s v="Marketplace"/>
    <s v="New"/>
    <s v="Cycling"/>
    <s v="Commuter Helmet"/>
    <n v="1"/>
    <n v="81.569999999999993"/>
    <n v="0"/>
    <n v="43.79"/>
    <n v="81.569999999999993"/>
    <n v="43.79"/>
    <n v="37.779999999999994"/>
    <n v="0.4631604756650729"/>
  </r>
  <r>
    <n v="1946"/>
    <d v="2026-08-21T00:00:00"/>
    <n v="2026"/>
    <s v="Aug"/>
    <s v="Q3"/>
    <x v="0"/>
    <x v="15"/>
    <s v="Retail Partners"/>
    <s v="New"/>
    <s v="Camping"/>
    <s v="Compact Sleeping Bag"/>
    <n v="5"/>
    <n v="125.44"/>
    <n v="0"/>
    <n v="59.58"/>
    <n v="627.20000000000005"/>
    <n v="297.89999999999998"/>
    <n v="329.30000000000007"/>
    <n v="0.52503188775510212"/>
  </r>
  <r>
    <n v="2285"/>
    <d v="2026-08-21T00:00:00"/>
    <n v="2026"/>
    <s v="Aug"/>
    <s v="Q3"/>
    <x v="1"/>
    <x v="11"/>
    <s v="Online Store"/>
    <s v="Business"/>
    <s v="Hiking"/>
    <s v="Summit Backpack 45L"/>
    <n v="2"/>
    <n v="155.11000000000001"/>
    <n v="0.05"/>
    <n v="80.13"/>
    <n v="294.709"/>
    <n v="160.26"/>
    <n v="134.44900000000001"/>
    <n v="0.45620934548995795"/>
  </r>
  <r>
    <n v="2978"/>
    <d v="2026-08-21T00:00:00"/>
    <n v="2026"/>
    <s v="Aug"/>
    <s v="Q3"/>
    <x v="2"/>
    <x v="10"/>
    <s v="Retail Partners"/>
    <s v="New"/>
    <s v="Cycling"/>
    <s v="Commuter Helmet"/>
    <n v="1"/>
    <n v="80.7"/>
    <n v="0"/>
    <n v="41.98"/>
    <n v="80.7"/>
    <n v="41.98"/>
    <n v="38.720000000000006"/>
    <n v="0.47980173482032223"/>
  </r>
  <r>
    <n v="3842"/>
    <d v="2026-08-21T00:00:00"/>
    <n v="2026"/>
    <s v="Aug"/>
    <s v="Q3"/>
    <x v="3"/>
    <x v="8"/>
    <s v="Corporate"/>
    <s v="Returning"/>
    <s v="Hiking"/>
    <s v="Summit Backpack 45L"/>
    <n v="10"/>
    <n v="156.72"/>
    <n v="0.15"/>
    <n v="78.12"/>
    <n v="1332.12"/>
    <n v="781.2"/>
    <n v="550.91999999999985"/>
    <n v="0.41356634537429054"/>
  </r>
  <r>
    <n v="4220"/>
    <d v="2026-08-21T00:00:00"/>
    <n v="2026"/>
    <s v="Aug"/>
    <s v="Q3"/>
    <x v="1"/>
    <x v="14"/>
    <s v="Corporate"/>
    <s v="Business"/>
    <s v="Travel"/>
    <s v="Travel Backpack 35L"/>
    <n v="5"/>
    <n v="162.76"/>
    <n v="0.15"/>
    <n v="85.32"/>
    <n v="691.7299999999999"/>
    <n v="426.59999999999997"/>
    <n v="265.12999999999994"/>
    <n v="0.38328538591647027"/>
  </r>
  <r>
    <n v="478"/>
    <d v="2026-08-22T00:00:00"/>
    <n v="2026"/>
    <s v="Aug"/>
    <s v="Q3"/>
    <x v="3"/>
    <x v="8"/>
    <s v="Retail Partners"/>
    <s v="Business"/>
    <s v="Fitness"/>
    <s v="Resistance Band Set"/>
    <n v="2"/>
    <n v="40.22"/>
    <n v="0"/>
    <n v="14.45"/>
    <n v="80.44"/>
    <n v="28.9"/>
    <n v="51.54"/>
    <n v="0.64072600696171056"/>
  </r>
  <r>
    <n v="491"/>
    <d v="2026-08-22T00:00:00"/>
    <n v="2026"/>
    <s v="Aug"/>
    <s v="Q3"/>
    <x v="0"/>
    <x v="9"/>
    <s v="Marketplace"/>
    <s v="New"/>
    <s v="Travel"/>
    <s v="Packing Cube Set"/>
    <n v="1"/>
    <n v="45.42"/>
    <n v="0.15"/>
    <n v="18.079999999999998"/>
    <n v="38.606999999999999"/>
    <n v="18.079999999999998"/>
    <n v="20.527000000000001"/>
    <n v="0.53169114409304019"/>
  </r>
  <r>
    <n v="862"/>
    <d v="2026-08-22T00:00:00"/>
    <n v="2026"/>
    <s v="Aug"/>
    <s v="Q3"/>
    <x v="0"/>
    <x v="9"/>
    <s v="Online Store"/>
    <s v="Returning"/>
    <s v="Hiking"/>
    <s v="Hiking Daypack 20L"/>
    <n v="1"/>
    <n v="93.55"/>
    <n v="0"/>
    <n v="44.89"/>
    <n v="93.55"/>
    <n v="44.89"/>
    <n v="48.66"/>
    <n v="0.5201496525921967"/>
  </r>
  <r>
    <n v="957"/>
    <d v="2026-08-22T00:00:00"/>
    <n v="2026"/>
    <s v="Aug"/>
    <s v="Q3"/>
    <x v="2"/>
    <x v="2"/>
    <s v="Online Store"/>
    <s v="Returning"/>
    <s v="Hiking"/>
    <s v="Trail Boots"/>
    <n v="2"/>
    <n v="146.85"/>
    <n v="0"/>
    <n v="81.010000000000005"/>
    <n v="293.7"/>
    <n v="162.02000000000001"/>
    <n v="131.67999999999998"/>
    <n v="0.44834865509022809"/>
  </r>
  <r>
    <n v="1728"/>
    <d v="2026-08-22T00:00:00"/>
    <n v="2026"/>
    <s v="Aug"/>
    <s v="Q3"/>
    <x v="0"/>
    <x v="9"/>
    <s v="Corporate"/>
    <s v="Business"/>
    <s v="Cycling"/>
    <s v="Cycling Pack 12L"/>
    <n v="6"/>
    <n v="101.54"/>
    <n v="0.1"/>
    <n v="50"/>
    <n v="548.31600000000003"/>
    <n v="300"/>
    <n v="248.31600000000003"/>
    <n v="0.45287024270676035"/>
  </r>
  <r>
    <n v="2743"/>
    <d v="2026-08-22T00:00:00"/>
    <n v="2026"/>
    <s v="Aug"/>
    <s v="Q3"/>
    <x v="3"/>
    <x v="7"/>
    <s v="Online Store"/>
    <s v="Business"/>
    <s v="Fitness"/>
    <s v="Weighted Vest"/>
    <n v="1"/>
    <n v="125.14"/>
    <n v="0"/>
    <n v="69.44"/>
    <n v="125.14"/>
    <n v="69.44"/>
    <n v="55.7"/>
    <n v="0.4451014863353045"/>
  </r>
  <r>
    <n v="3098"/>
    <d v="2026-08-22T00:00:00"/>
    <n v="2026"/>
    <s v="Aug"/>
    <s v="Q3"/>
    <x v="1"/>
    <x v="6"/>
    <s v="Online Store"/>
    <s v="New"/>
    <s v="Cycling"/>
    <s v="Commuter Helmet"/>
    <n v="2"/>
    <n v="80.239999999999995"/>
    <n v="0.1"/>
    <n v="42.09"/>
    <n v="144.43199999999999"/>
    <n v="84.18"/>
    <n v="60.251999999999981"/>
    <n v="0.41716517115320695"/>
  </r>
  <r>
    <n v="3606"/>
    <d v="2026-08-22T00:00:00"/>
    <n v="2026"/>
    <s v="Aug"/>
    <s v="Q3"/>
    <x v="3"/>
    <x v="4"/>
    <s v="Online Store"/>
    <s v="Business"/>
    <s v="Hiking"/>
    <s v="Trail Boots"/>
    <n v="1"/>
    <n v="147.24"/>
    <n v="0"/>
    <n v="79.11"/>
    <n v="147.24"/>
    <n v="79.11"/>
    <n v="68.13000000000001"/>
    <n v="0.46271393643031788"/>
  </r>
  <r>
    <n v="3815"/>
    <d v="2026-08-22T00:00:00"/>
    <n v="2026"/>
    <s v="Aug"/>
    <s v="Q3"/>
    <x v="2"/>
    <x v="2"/>
    <s v="Online Store"/>
    <s v="Returning"/>
    <s v="Camping"/>
    <s v="Trail Tent 2P"/>
    <n v="2"/>
    <n v="199.53"/>
    <n v="0.05"/>
    <n v="105.87"/>
    <n v="379.10699999999997"/>
    <n v="211.74"/>
    <n v="167.36699999999996"/>
    <n v="0.44147694450379438"/>
  </r>
  <r>
    <n v="3979"/>
    <d v="2026-08-22T00:00:00"/>
    <n v="2026"/>
    <s v="Aug"/>
    <s v="Q3"/>
    <x v="2"/>
    <x v="5"/>
    <s v="Online Store"/>
    <s v="Business"/>
    <s v="Fitness"/>
    <s v="Resistance Band Set"/>
    <n v="1"/>
    <n v="40.19"/>
    <n v="0.05"/>
    <n v="14.73"/>
    <n v="38.180499999999995"/>
    <n v="14.73"/>
    <n v="23.450499999999995"/>
    <n v="0.61420096646193734"/>
  </r>
  <r>
    <n v="4160"/>
    <d v="2026-08-22T00:00:00"/>
    <n v="2026"/>
    <s v="Aug"/>
    <s v="Q3"/>
    <x v="3"/>
    <x v="7"/>
    <s v="Marketplace"/>
    <s v="Business"/>
    <s v="Fitness"/>
    <s v="Weighted Vest"/>
    <n v="4"/>
    <n v="123.31"/>
    <n v="0"/>
    <n v="69.02"/>
    <n v="493.24"/>
    <n v="276.08"/>
    <n v="217.16000000000003"/>
    <n v="0.44027248398345636"/>
  </r>
  <r>
    <n v="4172"/>
    <d v="2026-08-22T00:00:00"/>
    <n v="2026"/>
    <s v="Aug"/>
    <s v="Q3"/>
    <x v="3"/>
    <x v="8"/>
    <s v="Marketplace"/>
    <s v="New"/>
    <s v="Cycling"/>
    <s v="Compact Repair Kit"/>
    <n v="1"/>
    <n v="40.19"/>
    <n v="0.05"/>
    <n v="16.78"/>
    <n v="38.180499999999995"/>
    <n v="16.78"/>
    <n v="21.400499999999994"/>
    <n v="0.56050863660769235"/>
  </r>
  <r>
    <n v="4265"/>
    <d v="2026-08-22T00:00:00"/>
    <n v="2026"/>
    <s v="Aug"/>
    <s v="Q3"/>
    <x v="2"/>
    <x v="16"/>
    <s v="Online Store"/>
    <s v="Returning"/>
    <s v="Cycling"/>
    <s v="Compact Repair Kit"/>
    <n v="1"/>
    <n v="40.98"/>
    <n v="0.05"/>
    <n v="16.600000000000001"/>
    <n v="38.930999999999997"/>
    <n v="16.600000000000001"/>
    <n v="22.330999999999996"/>
    <n v="0.57360458246641488"/>
  </r>
  <r>
    <n v="4321"/>
    <d v="2026-08-22T00:00:00"/>
    <n v="2026"/>
    <s v="Aug"/>
    <s v="Q3"/>
    <x v="3"/>
    <x v="13"/>
    <s v="Online Store"/>
    <s v="New"/>
    <s v="Travel"/>
    <s v="Insulated Bottle"/>
    <n v="3"/>
    <n v="35.380000000000003"/>
    <n v="0"/>
    <n v="13.91"/>
    <n v="106.14000000000001"/>
    <n v="41.730000000000004"/>
    <n v="64.410000000000011"/>
    <n v="0.60684002261164505"/>
  </r>
  <r>
    <n v="4975"/>
    <d v="2026-08-22T00:00:00"/>
    <n v="2026"/>
    <s v="Aug"/>
    <s v="Q3"/>
    <x v="2"/>
    <x v="10"/>
    <s v="Retail Partners"/>
    <s v="New"/>
    <s v="Travel"/>
    <s v="Carry-On Duffel"/>
    <n v="4"/>
    <n v="134.49"/>
    <n v="0"/>
    <n v="68.17"/>
    <n v="537.96"/>
    <n v="272.68"/>
    <n v="265.28000000000003"/>
    <n v="0.49312216521674473"/>
  </r>
  <r>
    <n v="991"/>
    <d v="2026-08-23T00:00:00"/>
    <n v="2026"/>
    <s v="Aug"/>
    <s v="Q3"/>
    <x v="2"/>
    <x v="3"/>
    <s v="Corporate"/>
    <s v="Business"/>
    <s v="Hiking"/>
    <s v="Trail Boots"/>
    <n v="4"/>
    <n v="145.30000000000001"/>
    <n v="0.15"/>
    <n v="77.040000000000006"/>
    <n v="494.02000000000004"/>
    <n v="308.16000000000003"/>
    <n v="185.86"/>
    <n v="0.37621958625156876"/>
  </r>
  <r>
    <n v="1008"/>
    <d v="2026-08-23T00:00:00"/>
    <n v="2026"/>
    <s v="Aug"/>
    <s v="Q3"/>
    <x v="3"/>
    <x v="4"/>
    <s v="Corporate"/>
    <s v="Business"/>
    <s v="Travel"/>
    <s v="Travel Backpack 35L"/>
    <n v="10"/>
    <n v="164.55"/>
    <n v="0.1"/>
    <n v="88.23"/>
    <n v="1480.95"/>
    <n v="882.30000000000007"/>
    <n v="598.65"/>
    <n v="0.40423376886458012"/>
  </r>
  <r>
    <n v="1083"/>
    <d v="2026-08-23T00:00:00"/>
    <n v="2026"/>
    <s v="Aug"/>
    <s v="Q3"/>
    <x v="0"/>
    <x v="15"/>
    <s v="Retail Partners"/>
    <s v="New"/>
    <s v="Cycling"/>
    <s v="Compact Repair Kit"/>
    <n v="1"/>
    <n v="39.590000000000003"/>
    <n v="0"/>
    <n v="16.899999999999999"/>
    <n v="39.590000000000003"/>
    <n v="16.899999999999999"/>
    <n v="22.690000000000005"/>
    <n v="0.57312452639555456"/>
  </r>
  <r>
    <n v="1553"/>
    <d v="2026-08-23T00:00:00"/>
    <n v="2026"/>
    <s v="Aug"/>
    <s v="Q3"/>
    <x v="2"/>
    <x v="2"/>
    <s v="Corporate"/>
    <s v="Business"/>
    <s v="Fitness"/>
    <s v="Training Mat"/>
    <n v="5"/>
    <n v="51.62"/>
    <n v="0.15"/>
    <n v="22.6"/>
    <n v="219.38499999999996"/>
    <n v="113"/>
    <n v="106.38499999999996"/>
    <n v="0.48492376415889865"/>
  </r>
  <r>
    <n v="1579"/>
    <d v="2026-08-23T00:00:00"/>
    <n v="2026"/>
    <s v="Aug"/>
    <s v="Q3"/>
    <x v="3"/>
    <x v="7"/>
    <s v="Retail Partners"/>
    <s v="Returning"/>
    <s v="Hiking"/>
    <s v="Hiking Daypack 20L"/>
    <n v="3"/>
    <n v="90.71"/>
    <n v="0"/>
    <n v="45.57"/>
    <n v="272.13"/>
    <n v="136.71"/>
    <n v="135.41999999999999"/>
    <n v="0.49762980928232825"/>
  </r>
  <r>
    <n v="1732"/>
    <d v="2026-08-23T00:00:00"/>
    <n v="2026"/>
    <s v="Aug"/>
    <s v="Q3"/>
    <x v="1"/>
    <x v="1"/>
    <s v="Retail Partners"/>
    <s v="New"/>
    <s v="Cycling"/>
    <s v="Compact Repair Kit"/>
    <n v="4"/>
    <n v="41.09"/>
    <n v="0"/>
    <n v="17"/>
    <n v="164.36"/>
    <n v="68"/>
    <n v="96.360000000000014"/>
    <n v="0.58627403261134103"/>
  </r>
  <r>
    <n v="2083"/>
    <d v="2026-08-23T00:00:00"/>
    <n v="2026"/>
    <s v="Aug"/>
    <s v="Q3"/>
    <x v="1"/>
    <x v="14"/>
    <s v="Online Store"/>
    <s v="New"/>
    <s v="Hiking"/>
    <s v="Hiking Daypack 20L"/>
    <n v="1"/>
    <n v="91.37"/>
    <n v="0"/>
    <n v="46.73"/>
    <n v="91.37"/>
    <n v="46.73"/>
    <n v="44.640000000000008"/>
    <n v="0.48856298566269024"/>
  </r>
  <r>
    <n v="2176"/>
    <d v="2026-08-23T00:00:00"/>
    <n v="2026"/>
    <s v="Aug"/>
    <s v="Q3"/>
    <x v="1"/>
    <x v="11"/>
    <s v="Online Store"/>
    <s v="New"/>
    <s v="Travel"/>
    <s v="Packing Cube Set"/>
    <n v="1"/>
    <n v="46.92"/>
    <n v="0"/>
    <n v="18.3"/>
    <n v="46.92"/>
    <n v="18.3"/>
    <n v="28.62"/>
    <n v="0.60997442455242967"/>
  </r>
  <r>
    <n v="2723"/>
    <d v="2026-08-23T00:00:00"/>
    <n v="2026"/>
    <s v="Aug"/>
    <s v="Q3"/>
    <x v="0"/>
    <x v="0"/>
    <s v="Online Store"/>
    <s v="New"/>
    <s v="Cycling"/>
    <s v="Cycling Pack 12L"/>
    <n v="1"/>
    <n v="100.29"/>
    <n v="0.05"/>
    <n v="49.82"/>
    <n v="95.275500000000008"/>
    <n v="49.82"/>
    <n v="45.455500000000008"/>
    <n v="0.47709537079312103"/>
  </r>
  <r>
    <n v="3299"/>
    <d v="2026-08-23T00:00:00"/>
    <n v="2026"/>
    <s v="Aug"/>
    <s v="Q3"/>
    <x v="0"/>
    <x v="9"/>
    <s v="Online Store"/>
    <s v="New"/>
    <s v="Hiking"/>
    <s v="Trail Boots"/>
    <n v="1"/>
    <n v="147.11000000000001"/>
    <n v="0.15"/>
    <n v="79.599999999999994"/>
    <n v="125.04350000000001"/>
    <n v="79.599999999999994"/>
    <n v="45.443500000000014"/>
    <n v="0.36342152930780097"/>
  </r>
  <r>
    <n v="3398"/>
    <d v="2026-08-23T00:00:00"/>
    <n v="2026"/>
    <s v="Aug"/>
    <s v="Q3"/>
    <x v="1"/>
    <x v="12"/>
    <s v="Online Store"/>
    <s v="New"/>
    <s v="Hiking"/>
    <s v="Summit Backpack 45L"/>
    <n v="2"/>
    <n v="156.44999999999999"/>
    <n v="0"/>
    <n v="80.13"/>
    <n v="312.89999999999998"/>
    <n v="160.26"/>
    <n v="152.63999999999999"/>
    <n v="0.487823585810163"/>
  </r>
  <r>
    <n v="4012"/>
    <d v="2026-08-23T00:00:00"/>
    <n v="2026"/>
    <s v="Aug"/>
    <s v="Q3"/>
    <x v="1"/>
    <x v="14"/>
    <s v="Online Store"/>
    <s v="New"/>
    <s v="Hiking"/>
    <s v="Trekking Poles"/>
    <n v="2"/>
    <n v="72.97"/>
    <n v="0"/>
    <n v="33.25"/>
    <n v="145.94"/>
    <n v="66.5"/>
    <n v="79.44"/>
    <n v="0.54433328765245992"/>
  </r>
  <r>
    <n v="4064"/>
    <d v="2026-08-23T00:00:00"/>
    <n v="2026"/>
    <s v="Aug"/>
    <s v="Q3"/>
    <x v="3"/>
    <x v="7"/>
    <s v="Marketplace"/>
    <s v="Returning"/>
    <s v="Fitness"/>
    <s v="Training Mat"/>
    <n v="2"/>
    <n v="51.63"/>
    <n v="0"/>
    <n v="21.39"/>
    <n v="103.26"/>
    <n v="42.78"/>
    <n v="60.480000000000004"/>
    <n v="0.58570598489250436"/>
  </r>
  <r>
    <n v="4671"/>
    <d v="2026-08-23T00:00:00"/>
    <n v="2026"/>
    <s v="Aug"/>
    <s v="Q3"/>
    <x v="1"/>
    <x v="12"/>
    <s v="Corporate"/>
    <s v="Returning"/>
    <s v="Cycling"/>
    <s v="Cycling Pack 12L"/>
    <n v="8"/>
    <n v="100.06"/>
    <n v="0.05"/>
    <n v="49.39"/>
    <n v="760.45600000000002"/>
    <n v="395.12"/>
    <n v="365.33600000000001"/>
    <n v="0.48041701295012468"/>
  </r>
  <r>
    <n v="1914"/>
    <d v="2026-08-24T00:00:00"/>
    <n v="2026"/>
    <s v="Aug"/>
    <s v="Q3"/>
    <x v="3"/>
    <x v="8"/>
    <s v="Retail Partners"/>
    <s v="Returning"/>
    <s v="Camping"/>
    <s v="Portable Camp Stove"/>
    <n v="4"/>
    <n v="83.2"/>
    <n v="0"/>
    <n v="39.99"/>
    <n v="332.8"/>
    <n v="159.96"/>
    <n v="172.84"/>
    <n v="0.5193509615384615"/>
  </r>
  <r>
    <n v="1973"/>
    <d v="2026-08-24T00:00:00"/>
    <n v="2026"/>
    <s v="Aug"/>
    <s v="Q3"/>
    <x v="0"/>
    <x v="0"/>
    <s v="Online Store"/>
    <s v="New"/>
    <s v="Fitness"/>
    <s v="Training Mat"/>
    <n v="3"/>
    <n v="51.29"/>
    <n v="0"/>
    <n v="22.08"/>
    <n v="153.87"/>
    <n v="66.239999999999995"/>
    <n v="87.63000000000001"/>
    <n v="0.56950672645739919"/>
  </r>
  <r>
    <n v="2564"/>
    <d v="2026-08-24T00:00:00"/>
    <n v="2026"/>
    <s v="Aug"/>
    <s v="Q3"/>
    <x v="2"/>
    <x v="3"/>
    <s v="Online Store"/>
    <s v="Returning"/>
    <s v="Camping"/>
    <s v="Trail Tent 2P"/>
    <n v="1"/>
    <n v="200.2"/>
    <n v="0"/>
    <n v="103.38"/>
    <n v="200.2"/>
    <n v="103.38"/>
    <n v="96.82"/>
    <n v="0.48361638361638359"/>
  </r>
  <r>
    <n v="2791"/>
    <d v="2026-08-24T00:00:00"/>
    <n v="2026"/>
    <s v="Aug"/>
    <s v="Q3"/>
    <x v="0"/>
    <x v="15"/>
    <s v="Retail Partners"/>
    <s v="Business"/>
    <s v="Fitness"/>
    <s v="Recovery Roller"/>
    <n v="2"/>
    <n v="36.869999999999997"/>
    <n v="0"/>
    <n v="13.71"/>
    <n v="73.739999999999995"/>
    <n v="27.42"/>
    <n v="46.319999999999993"/>
    <n v="0.62815296989422287"/>
  </r>
  <r>
    <n v="3559"/>
    <d v="2026-08-24T00:00:00"/>
    <n v="2026"/>
    <s v="Aug"/>
    <s v="Q3"/>
    <x v="3"/>
    <x v="8"/>
    <s v="Online Store"/>
    <s v="Returning"/>
    <s v="Fitness"/>
    <s v="Recovery Roller"/>
    <n v="1"/>
    <n v="36.28"/>
    <n v="0.1"/>
    <n v="14.16"/>
    <n v="32.652000000000001"/>
    <n v="14.16"/>
    <n v="18.492000000000001"/>
    <n v="0.56633590591694227"/>
  </r>
  <r>
    <n v="3839"/>
    <d v="2026-08-24T00:00:00"/>
    <n v="2026"/>
    <s v="Aug"/>
    <s v="Q3"/>
    <x v="0"/>
    <x v="15"/>
    <s v="Marketplace"/>
    <s v="Returning"/>
    <s v="Hiking"/>
    <s v="Hiking Daypack 20L"/>
    <n v="2"/>
    <n v="93.88"/>
    <n v="0.05"/>
    <n v="46.57"/>
    <n v="178.37199999999999"/>
    <n v="93.14"/>
    <n v="85.231999999999985"/>
    <n v="0.47783284371986628"/>
  </r>
  <r>
    <n v="4133"/>
    <d v="2026-08-24T00:00:00"/>
    <n v="2026"/>
    <s v="Aug"/>
    <s v="Q3"/>
    <x v="3"/>
    <x v="4"/>
    <s v="Online Store"/>
    <s v="New"/>
    <s v="Camping"/>
    <s v="Trail Tent 2P"/>
    <n v="1"/>
    <n v="192.67"/>
    <n v="0.05"/>
    <n v="101.04"/>
    <n v="183.03649999999999"/>
    <n v="101.04"/>
    <n v="81.996499999999983"/>
    <n v="0.44797895501716867"/>
  </r>
  <r>
    <n v="4765"/>
    <d v="2026-08-24T00:00:00"/>
    <n v="2026"/>
    <s v="Aug"/>
    <s v="Q3"/>
    <x v="0"/>
    <x v="15"/>
    <s v="Online Store"/>
    <s v="New"/>
    <s v="Cycling"/>
    <s v="Commuter Helmet"/>
    <n v="1"/>
    <n v="80.099999999999994"/>
    <n v="0.05"/>
    <n v="43.49"/>
    <n v="76.094999999999985"/>
    <n v="43.49"/>
    <n v="32.604999999999983"/>
    <n v="0.42847756094355727"/>
  </r>
  <r>
    <n v="1868"/>
    <d v="2026-08-25T00:00:00"/>
    <n v="2026"/>
    <s v="Aug"/>
    <s v="Q3"/>
    <x v="3"/>
    <x v="8"/>
    <s v="Marketplace"/>
    <s v="Returning"/>
    <s v="Hiking"/>
    <s v="Trail Boots"/>
    <n v="1"/>
    <n v="145.02000000000001"/>
    <n v="0"/>
    <n v="78.959999999999994"/>
    <n v="145.02000000000001"/>
    <n v="78.959999999999994"/>
    <n v="66.060000000000016"/>
    <n v="0.4555233760860572"/>
  </r>
  <r>
    <n v="987"/>
    <d v="2026-08-26T00:00:00"/>
    <n v="2026"/>
    <s v="Aug"/>
    <s v="Q3"/>
    <x v="1"/>
    <x v="11"/>
    <s v="Marketplace"/>
    <s v="Returning"/>
    <s v="Travel"/>
    <s v="Insulated Bottle"/>
    <n v="1"/>
    <n v="37"/>
    <n v="0.15"/>
    <n v="13.68"/>
    <n v="31.45"/>
    <n v="13.68"/>
    <n v="17.77"/>
    <n v="0.56502384737678857"/>
  </r>
  <r>
    <n v="2503"/>
    <d v="2026-08-26T00:00:00"/>
    <n v="2026"/>
    <s v="Aug"/>
    <s v="Q3"/>
    <x v="1"/>
    <x v="6"/>
    <s v="Online Store"/>
    <s v="Returning"/>
    <s v="Cycling"/>
    <s v="Trail Bike Light"/>
    <n v="2"/>
    <n v="50.02"/>
    <n v="0"/>
    <n v="21.99"/>
    <n v="100.04"/>
    <n v="43.98"/>
    <n v="56.060000000000009"/>
    <n v="0.56037584966013598"/>
  </r>
  <r>
    <n v="4928"/>
    <d v="2026-08-26T00:00:00"/>
    <n v="2026"/>
    <s v="Aug"/>
    <s v="Q3"/>
    <x v="1"/>
    <x v="11"/>
    <s v="Retail Partners"/>
    <s v="Returning"/>
    <s v="Fitness"/>
    <s v="Recovery Roller"/>
    <n v="2"/>
    <n v="35.950000000000003"/>
    <n v="0.05"/>
    <n v="13.93"/>
    <n v="68.305000000000007"/>
    <n v="27.86"/>
    <n v="40.445000000000007"/>
    <n v="0.59212356342873884"/>
  </r>
  <r>
    <n v="852"/>
    <d v="2026-08-27T00:00:00"/>
    <n v="2026"/>
    <s v="Aug"/>
    <s v="Q3"/>
    <x v="0"/>
    <x v="9"/>
    <s v="Online Store"/>
    <s v="New"/>
    <s v="Travel"/>
    <s v="Packing Cube Set"/>
    <n v="3"/>
    <n v="45.84"/>
    <n v="0.15"/>
    <n v="17.899999999999999"/>
    <n v="116.89200000000001"/>
    <n v="53.699999999999996"/>
    <n v="63.192000000000014"/>
    <n v="0.54060158094651478"/>
  </r>
  <r>
    <n v="2188"/>
    <d v="2026-08-27T00:00:00"/>
    <n v="2026"/>
    <s v="Aug"/>
    <s v="Q3"/>
    <x v="1"/>
    <x v="6"/>
    <s v="Online Store"/>
    <s v="New"/>
    <s v="Camping"/>
    <s v="Portable Camp Stove"/>
    <n v="1"/>
    <n v="83.23"/>
    <n v="0.1"/>
    <n v="40.229999999999997"/>
    <n v="74.907000000000011"/>
    <n v="40.229999999999997"/>
    <n v="34.677000000000014"/>
    <n v="0.46293403820737727"/>
  </r>
  <r>
    <n v="2574"/>
    <d v="2026-08-27T00:00:00"/>
    <n v="2026"/>
    <s v="Aug"/>
    <s v="Q3"/>
    <x v="0"/>
    <x v="9"/>
    <s v="Retail Partners"/>
    <s v="New"/>
    <s v="Cycling"/>
    <s v="Cycling Pack 12L"/>
    <n v="1"/>
    <n v="104.33"/>
    <n v="0.1"/>
    <n v="49.86"/>
    <n v="93.897000000000006"/>
    <n v="49.86"/>
    <n v="44.037000000000006"/>
    <n v="0.46899261957251032"/>
  </r>
  <r>
    <n v="2942"/>
    <d v="2026-08-27T00:00:00"/>
    <n v="2026"/>
    <s v="Aug"/>
    <s v="Q3"/>
    <x v="1"/>
    <x v="6"/>
    <s v="Online Store"/>
    <s v="New"/>
    <s v="Hiking"/>
    <s v="Summit Backpack 45L"/>
    <n v="1"/>
    <n v="156.94999999999999"/>
    <n v="0"/>
    <n v="80.41"/>
    <n v="156.94999999999999"/>
    <n v="80.41"/>
    <n v="76.539999999999992"/>
    <n v="0.48767123287671232"/>
  </r>
  <r>
    <n v="3211"/>
    <d v="2026-08-27T00:00:00"/>
    <n v="2026"/>
    <s v="Aug"/>
    <s v="Q3"/>
    <x v="1"/>
    <x v="14"/>
    <s v="Retail Partners"/>
    <s v="Business"/>
    <s v="Cycling"/>
    <s v="Compact Repair Kit"/>
    <n v="3"/>
    <n v="41.33"/>
    <n v="0.05"/>
    <n v="17"/>
    <n v="117.79049999999999"/>
    <n v="51"/>
    <n v="66.790499999999994"/>
    <n v="0.56702790123142355"/>
  </r>
  <r>
    <n v="3306"/>
    <d v="2026-08-27T00:00:00"/>
    <n v="2026"/>
    <s v="Aug"/>
    <s v="Q3"/>
    <x v="0"/>
    <x v="15"/>
    <s v="Online Store"/>
    <s v="Business"/>
    <s v="Travel"/>
    <s v="Insulated Bottle"/>
    <n v="1"/>
    <n v="35.590000000000003"/>
    <n v="0"/>
    <n v="13.66"/>
    <n v="35.590000000000003"/>
    <n v="13.66"/>
    <n v="21.930000000000003"/>
    <n v="0.61618432143860635"/>
  </r>
  <r>
    <n v="3837"/>
    <d v="2026-08-27T00:00:00"/>
    <n v="2026"/>
    <s v="Aug"/>
    <s v="Q3"/>
    <x v="3"/>
    <x v="8"/>
    <s v="Online Store"/>
    <s v="Returning"/>
    <s v="Camping"/>
    <s v="Alpine Tent 4P"/>
    <n v="2"/>
    <n v="335.87"/>
    <n v="0.1"/>
    <n v="196.54"/>
    <n v="604.56600000000003"/>
    <n v="393.08"/>
    <n v="211.48600000000005"/>
    <n v="0.34981457773014035"/>
  </r>
  <r>
    <n v="4169"/>
    <d v="2026-08-27T00:00:00"/>
    <n v="2026"/>
    <s v="Aug"/>
    <s v="Q3"/>
    <x v="3"/>
    <x v="13"/>
    <s v="Online Store"/>
    <s v="New"/>
    <s v="Fitness"/>
    <s v="Training Mat"/>
    <n v="1"/>
    <n v="50.7"/>
    <n v="0.05"/>
    <n v="21.65"/>
    <n v="48.164999999999999"/>
    <n v="21.65"/>
    <n v="26.515000000000001"/>
    <n v="0.55050347762898377"/>
  </r>
  <r>
    <n v="4452"/>
    <d v="2026-08-27T00:00:00"/>
    <n v="2026"/>
    <s v="Aug"/>
    <s v="Q3"/>
    <x v="2"/>
    <x v="2"/>
    <s v="Marketplace"/>
    <s v="New"/>
    <s v="Hiking"/>
    <s v="Summit Backpack 45L"/>
    <n v="3"/>
    <n v="152.76"/>
    <n v="0.1"/>
    <n v="77.36"/>
    <n v="412.452"/>
    <n v="232.07999999999998"/>
    <n v="180.37200000000001"/>
    <n v="0.43731634226528182"/>
  </r>
  <r>
    <n v="4740"/>
    <d v="2026-08-27T00:00:00"/>
    <n v="2026"/>
    <s v="Aug"/>
    <s v="Q3"/>
    <x v="0"/>
    <x v="15"/>
    <s v="Corporate"/>
    <s v="Returning"/>
    <s v="Hiking"/>
    <s v="Trekking Poles"/>
    <n v="5"/>
    <n v="72.78"/>
    <n v="0.1"/>
    <n v="33.25"/>
    <n v="327.51"/>
    <n v="166.25"/>
    <n v="161.26"/>
    <n v="0.49238191200268694"/>
  </r>
  <r>
    <n v="5000"/>
    <d v="2026-08-27T00:00:00"/>
    <n v="2026"/>
    <s v="Aug"/>
    <s v="Q3"/>
    <x v="1"/>
    <x v="12"/>
    <s v="Marketplace"/>
    <s v="New"/>
    <s v="Travel"/>
    <s v="Insulated Bottle"/>
    <n v="2"/>
    <n v="37"/>
    <n v="0"/>
    <n v="13.83"/>
    <n v="74"/>
    <n v="27.66"/>
    <n v="46.34"/>
    <n v="0.62621621621621626"/>
  </r>
  <r>
    <n v="5058"/>
    <d v="2026-08-27T00:00:00"/>
    <n v="2026"/>
    <s v="Aug"/>
    <s v="Q3"/>
    <x v="1"/>
    <x v="11"/>
    <s v="Corporate"/>
    <s v="Business"/>
    <s v="Cycling"/>
    <s v="Compact Repair Kit"/>
    <n v="6"/>
    <n v="41.33"/>
    <n v="0.2"/>
    <n v="17.02"/>
    <n v="198.38400000000001"/>
    <n v="102.12"/>
    <n v="96.26400000000001"/>
    <n v="0.48524074522138883"/>
  </r>
  <r>
    <n v="496"/>
    <d v="2026-08-28T00:00:00"/>
    <n v="2026"/>
    <s v="Aug"/>
    <s v="Q3"/>
    <x v="0"/>
    <x v="15"/>
    <s v="Retail Partners"/>
    <s v="Returning"/>
    <s v="Fitness"/>
    <s v="Recovery Roller"/>
    <n v="1"/>
    <n v="37.020000000000003"/>
    <n v="0"/>
    <n v="13.64"/>
    <n v="37.020000000000003"/>
    <n v="13.64"/>
    <n v="23.380000000000003"/>
    <n v="0.63155051323608857"/>
  </r>
  <r>
    <n v="1343"/>
    <d v="2026-08-28T00:00:00"/>
    <n v="2026"/>
    <s v="Aug"/>
    <s v="Q3"/>
    <x v="3"/>
    <x v="8"/>
    <s v="Online Store"/>
    <s v="New"/>
    <s v="Camping"/>
    <s v="Portable Camp Stove"/>
    <n v="1"/>
    <n v="81.06"/>
    <n v="0"/>
    <n v="38.43"/>
    <n v="81.06"/>
    <n v="38.43"/>
    <n v="42.63"/>
    <n v="0.52590673575129532"/>
  </r>
  <r>
    <n v="1455"/>
    <d v="2026-08-28T00:00:00"/>
    <n v="2026"/>
    <s v="Aug"/>
    <s v="Q3"/>
    <x v="2"/>
    <x v="2"/>
    <s v="Online Store"/>
    <s v="New"/>
    <s v="Cycling"/>
    <s v="Trail Bike Light"/>
    <n v="2"/>
    <n v="51.91"/>
    <n v="0"/>
    <n v="21.94"/>
    <n v="103.82"/>
    <n v="43.88"/>
    <n v="59.939999999999991"/>
    <n v="0.57734540550953573"/>
  </r>
  <r>
    <n v="1632"/>
    <d v="2026-08-28T00:00:00"/>
    <n v="2026"/>
    <s v="Aug"/>
    <s v="Q3"/>
    <x v="3"/>
    <x v="7"/>
    <s v="Marketplace"/>
    <s v="New"/>
    <s v="Travel"/>
    <s v="Insulated Bottle"/>
    <n v="1"/>
    <n v="35.700000000000003"/>
    <n v="0.05"/>
    <n v="13.45"/>
    <n v="33.914999999999999"/>
    <n v="13.45"/>
    <n v="20.465"/>
    <n v="0.60342031549461894"/>
  </r>
  <r>
    <n v="1817"/>
    <d v="2026-08-28T00:00:00"/>
    <n v="2026"/>
    <s v="Aug"/>
    <s v="Q3"/>
    <x v="0"/>
    <x v="9"/>
    <s v="Retail Partners"/>
    <s v="New"/>
    <s v="Fitness"/>
    <s v="Recovery Roller"/>
    <n v="1"/>
    <n v="36.590000000000003"/>
    <n v="0.05"/>
    <n v="14.15"/>
    <n v="34.7605"/>
    <n v="14.15"/>
    <n v="20.610500000000002"/>
    <n v="0.59292875534011313"/>
  </r>
  <r>
    <n v="2993"/>
    <d v="2026-08-28T00:00:00"/>
    <n v="2026"/>
    <s v="Aug"/>
    <s v="Q3"/>
    <x v="1"/>
    <x v="12"/>
    <s v="Corporate"/>
    <s v="Business"/>
    <s v="Travel"/>
    <s v="Insulated Bottle"/>
    <n v="3"/>
    <n v="35.520000000000003"/>
    <n v="0.1"/>
    <n v="13.78"/>
    <n v="95.904000000000011"/>
    <n v="41.339999999999996"/>
    <n v="54.564000000000014"/>
    <n v="0.56894394394394399"/>
  </r>
  <r>
    <n v="4676"/>
    <d v="2026-08-28T00:00:00"/>
    <n v="2026"/>
    <s v="Aug"/>
    <s v="Q3"/>
    <x v="3"/>
    <x v="13"/>
    <s v="Retail Partners"/>
    <s v="New"/>
    <s v="Cycling"/>
    <s v="Commuter Helmet"/>
    <n v="2"/>
    <n v="81.88"/>
    <n v="0.1"/>
    <n v="42.87"/>
    <n v="147.38399999999999"/>
    <n v="85.74"/>
    <n v="61.643999999999991"/>
    <n v="0.41825435596808336"/>
  </r>
  <r>
    <n v="5105"/>
    <d v="2026-08-28T00:00:00"/>
    <n v="2026"/>
    <s v="Aug"/>
    <s v="Q3"/>
    <x v="3"/>
    <x v="7"/>
    <s v="Online Store"/>
    <s v="Business"/>
    <s v="Travel"/>
    <s v="Packing Cube Set"/>
    <n v="4"/>
    <n v="46.54"/>
    <n v="0"/>
    <n v="18.86"/>
    <n v="186.16"/>
    <n v="75.44"/>
    <n v="110.72"/>
    <n v="0.5947571981091534"/>
  </r>
  <r>
    <n v="223"/>
    <d v="2026-08-29T00:00:00"/>
    <n v="2026"/>
    <s v="Aug"/>
    <s v="Q3"/>
    <x v="2"/>
    <x v="2"/>
    <s v="Retail Partners"/>
    <s v="Returning"/>
    <s v="Fitness"/>
    <s v="Training Mat"/>
    <n v="1"/>
    <n v="49.79"/>
    <n v="0"/>
    <n v="21.43"/>
    <n v="49.79"/>
    <n v="21.43"/>
    <n v="28.36"/>
    <n v="0.56959228760795344"/>
  </r>
  <r>
    <n v="1023"/>
    <d v="2026-08-29T00:00:00"/>
    <n v="2026"/>
    <s v="Aug"/>
    <s v="Q3"/>
    <x v="2"/>
    <x v="3"/>
    <s v="Online Store"/>
    <s v="New"/>
    <s v="Hiking"/>
    <s v="Hiking Daypack 20L"/>
    <n v="6"/>
    <n v="90.19"/>
    <n v="0"/>
    <n v="45.61"/>
    <n v="541.14"/>
    <n v="273.65999999999997"/>
    <n v="267.48"/>
    <n v="0.4942898325756736"/>
  </r>
  <r>
    <n v="1694"/>
    <d v="2026-08-29T00:00:00"/>
    <n v="2026"/>
    <s v="Aug"/>
    <s v="Q3"/>
    <x v="1"/>
    <x v="12"/>
    <s v="Online Store"/>
    <s v="New"/>
    <s v="Hiking"/>
    <s v="Trekking Poles"/>
    <n v="1"/>
    <n v="70.38"/>
    <n v="0.15"/>
    <n v="32.64"/>
    <n v="59.822999999999993"/>
    <n v="32.64"/>
    <n v="27.182999999999993"/>
    <n v="0.45439045183290699"/>
  </r>
  <r>
    <n v="2006"/>
    <d v="2026-08-29T00:00:00"/>
    <n v="2026"/>
    <s v="Aug"/>
    <s v="Q3"/>
    <x v="3"/>
    <x v="13"/>
    <s v="Online Store"/>
    <s v="New"/>
    <s v="Travel"/>
    <s v="Packing Cube Set"/>
    <n v="1"/>
    <n v="46.43"/>
    <n v="0"/>
    <n v="18.2"/>
    <n v="46.43"/>
    <n v="18.2"/>
    <n v="28.23"/>
    <n v="0.60801206116734874"/>
  </r>
  <r>
    <n v="3026"/>
    <d v="2026-08-29T00:00:00"/>
    <n v="2026"/>
    <s v="Aug"/>
    <s v="Q3"/>
    <x v="0"/>
    <x v="0"/>
    <s v="Online Store"/>
    <s v="New"/>
    <s v="Camping"/>
    <s v="Trail Tent 2P"/>
    <n v="1"/>
    <n v="194.75"/>
    <n v="0.05"/>
    <n v="105.94"/>
    <n v="185.01249999999999"/>
    <n v="105.94"/>
    <n v="79.072499999999991"/>
    <n v="0.42739004121343149"/>
  </r>
  <r>
    <n v="3057"/>
    <d v="2026-08-29T00:00:00"/>
    <n v="2026"/>
    <s v="Aug"/>
    <s v="Q3"/>
    <x v="1"/>
    <x v="14"/>
    <s v="Retail Partners"/>
    <s v="Returning"/>
    <s v="Hiking"/>
    <s v="Trail Boots"/>
    <n v="2"/>
    <n v="142.16"/>
    <n v="0"/>
    <n v="79.36"/>
    <n v="284.32"/>
    <n v="158.72"/>
    <n v="125.6"/>
    <n v="0.44175576814856499"/>
  </r>
  <r>
    <n v="3112"/>
    <d v="2026-08-29T00:00:00"/>
    <n v="2026"/>
    <s v="Aug"/>
    <s v="Q3"/>
    <x v="3"/>
    <x v="8"/>
    <s v="Online Store"/>
    <s v="Business"/>
    <s v="Travel"/>
    <s v="Packing Cube Set"/>
    <n v="2"/>
    <n v="47.69"/>
    <n v="0.05"/>
    <n v="18.8"/>
    <n v="90.61099999999999"/>
    <n v="37.6"/>
    <n v="53.010999999999989"/>
    <n v="0.58503934400900548"/>
  </r>
  <r>
    <n v="3137"/>
    <d v="2026-08-29T00:00:00"/>
    <n v="2026"/>
    <s v="Aug"/>
    <s v="Q3"/>
    <x v="2"/>
    <x v="5"/>
    <s v="Retail Partners"/>
    <s v="New"/>
    <s v="Travel"/>
    <s v="Travel Backpack 35L"/>
    <n v="3"/>
    <n v="164.51"/>
    <n v="0"/>
    <n v="86.76"/>
    <n v="493.53"/>
    <n v="260.28000000000003"/>
    <n v="233.24999999999994"/>
    <n v="0.47261564646526039"/>
  </r>
  <r>
    <n v="3983"/>
    <d v="2026-08-29T00:00:00"/>
    <n v="2026"/>
    <s v="Aug"/>
    <s v="Q3"/>
    <x v="2"/>
    <x v="2"/>
    <s v="Marketplace"/>
    <s v="Business"/>
    <s v="Camping"/>
    <s v="Trail Tent 2P"/>
    <n v="2"/>
    <n v="194.71"/>
    <n v="0.1"/>
    <n v="105.57"/>
    <n v="350.47800000000001"/>
    <n v="211.14"/>
    <n v="139.33800000000002"/>
    <n v="0.39756561039494637"/>
  </r>
  <r>
    <n v="4016"/>
    <d v="2026-08-29T00:00:00"/>
    <n v="2026"/>
    <s v="Aug"/>
    <s v="Q3"/>
    <x v="3"/>
    <x v="13"/>
    <s v="Corporate"/>
    <s v="Business"/>
    <s v="Hiking"/>
    <s v="Trail Boots"/>
    <n v="5"/>
    <n v="145.24"/>
    <n v="0.15"/>
    <n v="77.69"/>
    <n v="617.27"/>
    <n v="388.45"/>
    <n v="228.82"/>
    <n v="0.37069677774717708"/>
  </r>
  <r>
    <n v="4340"/>
    <d v="2026-08-29T00:00:00"/>
    <n v="2026"/>
    <s v="Aug"/>
    <s v="Q3"/>
    <x v="3"/>
    <x v="8"/>
    <s v="Online Store"/>
    <s v="New"/>
    <s v="Travel"/>
    <s v="Insulated Bottle"/>
    <n v="2"/>
    <n v="35.6"/>
    <n v="0.15"/>
    <n v="13.67"/>
    <n v="60.52"/>
    <n v="27.34"/>
    <n v="33.180000000000007"/>
    <n v="0.54824851288830145"/>
  </r>
  <r>
    <n v="4640"/>
    <d v="2026-08-29T00:00:00"/>
    <n v="2026"/>
    <s v="Aug"/>
    <s v="Q3"/>
    <x v="0"/>
    <x v="15"/>
    <s v="Online Store"/>
    <s v="New"/>
    <s v="Fitness"/>
    <s v="Resistance Band Set"/>
    <n v="2"/>
    <n v="41.05"/>
    <n v="0.05"/>
    <n v="14.47"/>
    <n v="77.99499999999999"/>
    <n v="28.94"/>
    <n v="49.054999999999993"/>
    <n v="0.62895057375472785"/>
  </r>
  <r>
    <n v="4733"/>
    <d v="2026-08-29T00:00:00"/>
    <n v="2026"/>
    <s v="Aug"/>
    <s v="Q3"/>
    <x v="2"/>
    <x v="2"/>
    <s v="Online Store"/>
    <s v="New"/>
    <s v="Hiking"/>
    <s v="Summit Backpack 45L"/>
    <n v="2"/>
    <n v="153.63999999999999"/>
    <n v="0.05"/>
    <n v="77.709999999999994"/>
    <n v="291.91599999999994"/>
    <n v="155.41999999999999"/>
    <n v="136.49599999999995"/>
    <n v="0.46758656599843784"/>
  </r>
  <r>
    <n v="4827"/>
    <d v="2026-08-29T00:00:00"/>
    <n v="2026"/>
    <s v="Aug"/>
    <s v="Q3"/>
    <x v="2"/>
    <x v="2"/>
    <s v="Online Store"/>
    <s v="Returning"/>
    <s v="Travel"/>
    <s v="Insulated Bottle"/>
    <n v="5"/>
    <n v="36.700000000000003"/>
    <n v="0"/>
    <n v="13.45"/>
    <n v="183.5"/>
    <n v="67.25"/>
    <n v="116.25"/>
    <n v="0.63351498637602177"/>
  </r>
  <r>
    <n v="5180"/>
    <d v="2026-08-29T00:00:00"/>
    <n v="2026"/>
    <s v="Aug"/>
    <s v="Q3"/>
    <x v="0"/>
    <x v="15"/>
    <s v="Corporate"/>
    <s v="Business"/>
    <s v="Camping"/>
    <s v="Compact Sleeping Bag"/>
    <n v="8"/>
    <n v="124"/>
    <n v="0.1"/>
    <n v="61.85"/>
    <n v="892.80000000000007"/>
    <n v="494.8"/>
    <n v="398.00000000000006"/>
    <n v="0.44578853046594985"/>
  </r>
  <r>
    <n v="121"/>
    <d v="2026-08-30T00:00:00"/>
    <n v="2026"/>
    <s v="Aug"/>
    <s v="Q3"/>
    <x v="1"/>
    <x v="1"/>
    <s v="Marketplace"/>
    <s v="New"/>
    <s v="Cycling"/>
    <s v="Commuter Helmet"/>
    <n v="1"/>
    <n v="81.23"/>
    <n v="0.1"/>
    <n v="42.65"/>
    <n v="73.106999999999999"/>
    <n v="42.65"/>
    <n v="30.457000000000001"/>
    <n v="0.41660853269864723"/>
  </r>
  <r>
    <n v="618"/>
    <d v="2026-08-30T00:00:00"/>
    <n v="2026"/>
    <s v="Aug"/>
    <s v="Q3"/>
    <x v="1"/>
    <x v="12"/>
    <s v="Online Store"/>
    <s v="Business"/>
    <s v="Cycling"/>
    <s v="Compact Repair Kit"/>
    <n v="2"/>
    <n v="41.06"/>
    <n v="0.05"/>
    <n v="16.559999999999999"/>
    <n v="78.013999999999996"/>
    <n v="33.119999999999997"/>
    <n v="44.893999999999998"/>
    <n v="0.5754608147255621"/>
  </r>
  <r>
    <n v="2860"/>
    <d v="2026-08-30T00:00:00"/>
    <n v="2026"/>
    <s v="Aug"/>
    <s v="Q3"/>
    <x v="3"/>
    <x v="7"/>
    <s v="Marketplace"/>
    <s v="Returning"/>
    <s v="Hiking"/>
    <s v="Trail Boots"/>
    <n v="1"/>
    <n v="143.49"/>
    <n v="0.1"/>
    <n v="80.72"/>
    <n v="129.14100000000002"/>
    <n v="80.72"/>
    <n v="48.421000000000021"/>
    <n v="0.3749467636149636"/>
  </r>
  <r>
    <n v="3768"/>
    <d v="2026-08-30T00:00:00"/>
    <n v="2026"/>
    <s v="Aug"/>
    <s v="Q3"/>
    <x v="2"/>
    <x v="3"/>
    <s v="Retail Partners"/>
    <s v="New"/>
    <s v="Hiking"/>
    <s v="Trail Boots"/>
    <n v="1"/>
    <n v="143.38"/>
    <n v="0"/>
    <n v="78.37"/>
    <n v="143.38"/>
    <n v="78.37"/>
    <n v="65.009999999999991"/>
    <n v="0.45341051750592826"/>
  </r>
  <r>
    <n v="3987"/>
    <d v="2026-08-30T00:00:00"/>
    <n v="2026"/>
    <s v="Aug"/>
    <s v="Q3"/>
    <x v="1"/>
    <x v="12"/>
    <s v="Marketplace"/>
    <s v="Business"/>
    <s v="Hiking"/>
    <s v="Trail Boots"/>
    <n v="1"/>
    <n v="144.54"/>
    <n v="0"/>
    <n v="78.77"/>
    <n v="144.54"/>
    <n v="78.77"/>
    <n v="65.77"/>
    <n v="0.45502974955029751"/>
  </r>
  <r>
    <n v="4990"/>
    <d v="2026-08-30T00:00:00"/>
    <n v="2026"/>
    <s v="Aug"/>
    <s v="Q3"/>
    <x v="3"/>
    <x v="8"/>
    <s v="Marketplace"/>
    <s v="Returning"/>
    <s v="Fitness"/>
    <s v="Resistance Band Set"/>
    <n v="1"/>
    <n v="40.92"/>
    <n v="0.1"/>
    <n v="14.94"/>
    <n v="36.828000000000003"/>
    <n v="14.94"/>
    <n v="21.888000000000005"/>
    <n v="0.59433040078201382"/>
  </r>
  <r>
    <n v="348"/>
    <d v="2026-08-31T00:00:00"/>
    <n v="2026"/>
    <s v="Aug"/>
    <s v="Q3"/>
    <x v="1"/>
    <x v="12"/>
    <s v="Corporate"/>
    <s v="Business"/>
    <s v="Hiking"/>
    <s v="Summit Backpack 45L"/>
    <n v="5"/>
    <n v="151.21"/>
    <n v="0.15"/>
    <n v="77.12"/>
    <n v="642.64250000000004"/>
    <n v="385.6"/>
    <n v="257.04250000000002"/>
    <n v="0.39997743691087967"/>
  </r>
  <r>
    <n v="1642"/>
    <d v="2026-08-31T00:00:00"/>
    <n v="2026"/>
    <s v="Aug"/>
    <s v="Q3"/>
    <x v="3"/>
    <x v="8"/>
    <s v="Marketplace"/>
    <s v="New"/>
    <s v="Fitness"/>
    <s v="Resistance Band Set"/>
    <n v="1"/>
    <n v="40.770000000000003"/>
    <n v="0"/>
    <n v="15.13"/>
    <n v="40.770000000000003"/>
    <n v="15.13"/>
    <n v="25.64"/>
    <n v="0.62889379445670834"/>
  </r>
  <r>
    <n v="2146"/>
    <d v="2026-08-31T00:00:00"/>
    <n v="2026"/>
    <s v="Aug"/>
    <s v="Q3"/>
    <x v="0"/>
    <x v="0"/>
    <s v="Marketplace"/>
    <s v="New"/>
    <s v="Fitness"/>
    <s v="Recovery Roller"/>
    <n v="1"/>
    <n v="35.47"/>
    <n v="0.05"/>
    <n v="14.1"/>
    <n v="33.6965"/>
    <n v="14.1"/>
    <n v="19.596499999999999"/>
    <n v="0.58155891561438122"/>
  </r>
  <r>
    <n v="2629"/>
    <d v="2026-08-31T00:00:00"/>
    <n v="2026"/>
    <s v="Aug"/>
    <s v="Q3"/>
    <x v="3"/>
    <x v="8"/>
    <s v="Online Store"/>
    <s v="Returning"/>
    <s v="Cycling"/>
    <s v="Commuter Helmet"/>
    <n v="1"/>
    <n v="81.72"/>
    <n v="0"/>
    <n v="42.38"/>
    <n v="81.72"/>
    <n v="42.38"/>
    <n v="39.339999999999996"/>
    <n v="0.48139990210474787"/>
  </r>
  <r>
    <n v="2870"/>
    <d v="2026-08-31T00:00:00"/>
    <n v="2026"/>
    <s v="Aug"/>
    <s v="Q3"/>
    <x v="3"/>
    <x v="7"/>
    <s v="Online Store"/>
    <s v="New"/>
    <s v="Travel"/>
    <s v="Packing Cube Set"/>
    <n v="1"/>
    <n v="45.84"/>
    <n v="0"/>
    <n v="17.84"/>
    <n v="45.84"/>
    <n v="17.84"/>
    <n v="28.000000000000004"/>
    <n v="0.61082024432809778"/>
  </r>
  <r>
    <n v="2975"/>
    <d v="2026-08-31T00:00:00"/>
    <n v="2026"/>
    <s v="Aug"/>
    <s v="Q3"/>
    <x v="1"/>
    <x v="12"/>
    <s v="Online Store"/>
    <s v="New"/>
    <s v="Travel"/>
    <s v="Packing Cube Set"/>
    <n v="1"/>
    <n v="46.59"/>
    <n v="0"/>
    <n v="18.47"/>
    <n v="46.59"/>
    <n v="18.47"/>
    <n v="28.120000000000005"/>
    <n v="0.60356299635114841"/>
  </r>
  <r>
    <n v="3163"/>
    <d v="2026-08-31T00:00:00"/>
    <n v="2026"/>
    <s v="Aug"/>
    <s v="Q3"/>
    <x v="0"/>
    <x v="15"/>
    <s v="Retail Partners"/>
    <s v="Business"/>
    <s v="Hiking"/>
    <s v="Trekking Poles"/>
    <n v="1"/>
    <n v="69.959999999999994"/>
    <n v="0"/>
    <n v="32.340000000000003"/>
    <n v="69.959999999999994"/>
    <n v="32.340000000000003"/>
    <n v="37.61999999999999"/>
    <n v="0.53773584905660365"/>
  </r>
  <r>
    <n v="94"/>
    <d v="2026-09-01T00:00:00"/>
    <n v="2026"/>
    <s v="Sep"/>
    <s v="Q3"/>
    <x v="1"/>
    <x v="6"/>
    <s v="Retail Partners"/>
    <s v="Returning"/>
    <s v="Cycling"/>
    <s v="Trail Bike Light"/>
    <n v="5"/>
    <n v="50.76"/>
    <n v="0"/>
    <n v="22.89"/>
    <n v="253.79999999999998"/>
    <n v="114.45"/>
    <n v="139.34999999999997"/>
    <n v="0.54905437352245856"/>
  </r>
  <r>
    <n v="271"/>
    <d v="2026-09-01T00:00:00"/>
    <n v="2026"/>
    <s v="Sep"/>
    <s v="Q3"/>
    <x v="1"/>
    <x v="12"/>
    <s v="Marketplace"/>
    <s v="Returning"/>
    <s v="Hiking"/>
    <s v="Hiking Daypack 20L"/>
    <n v="1"/>
    <n v="94.29"/>
    <n v="0.1"/>
    <n v="45.12"/>
    <n v="84.861000000000004"/>
    <n v="45.12"/>
    <n v="39.741000000000007"/>
    <n v="0.46830699614663984"/>
  </r>
  <r>
    <n v="1481"/>
    <d v="2026-09-01T00:00:00"/>
    <n v="2026"/>
    <s v="Sep"/>
    <s v="Q3"/>
    <x v="1"/>
    <x v="12"/>
    <s v="Corporate"/>
    <s v="Business"/>
    <s v="Cycling"/>
    <s v="Commuter Helmet"/>
    <n v="6"/>
    <n v="81.430000000000007"/>
    <n v="0.05"/>
    <n v="42.24"/>
    <n v="464.15100000000001"/>
    <n v="253.44"/>
    <n v="210.71100000000001"/>
    <n v="0.45397079829624415"/>
  </r>
  <r>
    <n v="1663"/>
    <d v="2026-09-01T00:00:00"/>
    <n v="2026"/>
    <s v="Sep"/>
    <s v="Q3"/>
    <x v="2"/>
    <x v="5"/>
    <s v="Online Store"/>
    <s v="Returning"/>
    <s v="Travel"/>
    <s v="Packing Cube Set"/>
    <n v="1"/>
    <n v="45.54"/>
    <n v="0.1"/>
    <n v="18.440000000000001"/>
    <n v="40.985999999999997"/>
    <n v="18.440000000000001"/>
    <n v="22.545999999999996"/>
    <n v="0.5500902747279558"/>
  </r>
  <r>
    <n v="2866"/>
    <d v="2026-09-01T00:00:00"/>
    <n v="2026"/>
    <s v="Sep"/>
    <s v="Q3"/>
    <x v="0"/>
    <x v="15"/>
    <s v="Marketplace"/>
    <s v="Returning"/>
    <s v="Hiking"/>
    <s v="Summit Backpack 45L"/>
    <n v="2"/>
    <n v="156.63999999999999"/>
    <n v="0.1"/>
    <n v="80.09"/>
    <n v="281.952"/>
    <n v="160.18"/>
    <n v="121.77199999999999"/>
    <n v="0.43188911587787987"/>
  </r>
  <r>
    <n v="3288"/>
    <d v="2026-09-01T00:00:00"/>
    <n v="2026"/>
    <s v="Sep"/>
    <s v="Q3"/>
    <x v="3"/>
    <x v="7"/>
    <s v="Marketplace"/>
    <s v="Business"/>
    <s v="Hiking"/>
    <s v="Trekking Poles"/>
    <n v="1"/>
    <n v="72.81"/>
    <n v="0"/>
    <n v="32.299999999999997"/>
    <n v="72.81"/>
    <n v="32.299999999999997"/>
    <n v="40.510000000000005"/>
    <n v="0.55637961818431536"/>
  </r>
  <r>
    <n v="3426"/>
    <d v="2026-09-01T00:00:00"/>
    <n v="2026"/>
    <s v="Sep"/>
    <s v="Q3"/>
    <x v="1"/>
    <x v="11"/>
    <s v="Retail Partners"/>
    <s v="New"/>
    <s v="Camping"/>
    <s v="Portable Camp Stove"/>
    <n v="6"/>
    <n v="80.319999999999993"/>
    <n v="0"/>
    <n v="38.42"/>
    <n v="481.91999999999996"/>
    <n v="230.52"/>
    <n v="251.39999999999995"/>
    <n v="0.52166334661354574"/>
  </r>
  <r>
    <n v="4826"/>
    <d v="2026-09-01T00:00:00"/>
    <n v="2026"/>
    <s v="Sep"/>
    <s v="Q3"/>
    <x v="3"/>
    <x v="13"/>
    <s v="Retail Partners"/>
    <s v="Returning"/>
    <s v="Travel"/>
    <s v="Travel Backpack 35L"/>
    <n v="5"/>
    <n v="166.81"/>
    <n v="0.05"/>
    <n v="89.24"/>
    <n v="792.34749999999997"/>
    <n v="446.2"/>
    <n v="346.14749999999998"/>
    <n v="0.43686324497774021"/>
  </r>
  <r>
    <n v="662"/>
    <d v="2026-09-02T00:00:00"/>
    <n v="2026"/>
    <s v="Sep"/>
    <s v="Q3"/>
    <x v="3"/>
    <x v="13"/>
    <s v="Online Store"/>
    <s v="New"/>
    <s v="Fitness"/>
    <s v="Resistance Band Set"/>
    <n v="1"/>
    <n v="40.56"/>
    <n v="0.15"/>
    <n v="14.28"/>
    <n v="34.475999999999999"/>
    <n v="14.28"/>
    <n v="20.195999999999998"/>
    <n v="0.58579881656804733"/>
  </r>
  <r>
    <n v="1393"/>
    <d v="2026-09-02T00:00:00"/>
    <n v="2026"/>
    <s v="Sep"/>
    <s v="Q3"/>
    <x v="2"/>
    <x v="16"/>
    <s v="Online Store"/>
    <s v="Returning"/>
    <s v="Travel"/>
    <s v="Travel Backpack 35L"/>
    <n v="2"/>
    <n v="162.4"/>
    <n v="0.1"/>
    <n v="88.04"/>
    <n v="292.32"/>
    <n v="176.08"/>
    <n v="116.23999999999998"/>
    <n v="0.39764641488779412"/>
  </r>
  <r>
    <n v="1568"/>
    <d v="2026-09-02T00:00:00"/>
    <n v="2026"/>
    <s v="Sep"/>
    <s v="Q3"/>
    <x v="0"/>
    <x v="15"/>
    <s v="Retail Partners"/>
    <s v="Returning"/>
    <s v="Fitness"/>
    <s v="Weighted Vest"/>
    <n v="5"/>
    <n v="123.09"/>
    <n v="0"/>
    <n v="70.3"/>
    <n v="615.45000000000005"/>
    <n v="351.5"/>
    <n v="263.95000000000005"/>
    <n v="0.42887318222438869"/>
  </r>
  <r>
    <n v="2428"/>
    <d v="2026-09-02T00:00:00"/>
    <n v="2026"/>
    <s v="Sep"/>
    <s v="Q3"/>
    <x v="1"/>
    <x v="6"/>
    <s v="Marketplace"/>
    <s v="New"/>
    <s v="Travel"/>
    <s v="Insulated Bottle"/>
    <n v="1"/>
    <n v="36.69"/>
    <n v="0"/>
    <n v="13.92"/>
    <n v="36.69"/>
    <n v="13.92"/>
    <n v="22.769999999999996"/>
    <n v="0.6206050695012264"/>
  </r>
  <r>
    <n v="2890"/>
    <d v="2026-09-02T00:00:00"/>
    <n v="2026"/>
    <s v="Sep"/>
    <s v="Q3"/>
    <x v="2"/>
    <x v="3"/>
    <s v="Online Store"/>
    <s v="Business"/>
    <s v="Travel"/>
    <s v="Carry-On Duffel"/>
    <n v="4"/>
    <n v="130.43"/>
    <n v="0"/>
    <n v="66.849999999999994"/>
    <n v="521.72"/>
    <n v="267.39999999999998"/>
    <n v="254.32000000000005"/>
    <n v="0.48746454036648018"/>
  </r>
  <r>
    <n v="2108"/>
    <d v="2026-09-03T00:00:00"/>
    <n v="2026"/>
    <s v="Sep"/>
    <s v="Q3"/>
    <x v="1"/>
    <x v="11"/>
    <s v="Online Store"/>
    <s v="Returning"/>
    <s v="Hiking"/>
    <s v="Trail Boots"/>
    <n v="1"/>
    <n v="146.13999999999999"/>
    <n v="0"/>
    <n v="81.040000000000006"/>
    <n v="146.13999999999999"/>
    <n v="81.040000000000006"/>
    <n v="65.09999999999998"/>
    <n v="0.44546325441357593"/>
  </r>
  <r>
    <n v="2340"/>
    <d v="2026-09-03T00:00:00"/>
    <n v="2026"/>
    <s v="Sep"/>
    <s v="Q3"/>
    <x v="1"/>
    <x v="14"/>
    <s v="Retail Partners"/>
    <s v="New"/>
    <s v="Camping"/>
    <s v="Alpine Tent 4P"/>
    <n v="4"/>
    <n v="332.93"/>
    <n v="0"/>
    <n v="193.56"/>
    <n v="1331.72"/>
    <n v="774.24"/>
    <n v="557.48"/>
    <n v="0.41861652599645571"/>
  </r>
  <r>
    <n v="3078"/>
    <d v="2026-09-03T00:00:00"/>
    <n v="2026"/>
    <s v="Sep"/>
    <s v="Q3"/>
    <x v="1"/>
    <x v="14"/>
    <s v="Retail Partners"/>
    <s v="Business"/>
    <s v="Camping"/>
    <s v="Compact Sleeping Bag"/>
    <n v="4"/>
    <n v="122.43"/>
    <n v="0"/>
    <n v="61.5"/>
    <n v="489.72"/>
    <n v="246"/>
    <n v="243.72000000000003"/>
    <n v="0.49767213918157316"/>
  </r>
  <r>
    <n v="3575"/>
    <d v="2026-09-03T00:00:00"/>
    <n v="2026"/>
    <s v="Sep"/>
    <s v="Q3"/>
    <x v="2"/>
    <x v="2"/>
    <s v="Marketplace"/>
    <s v="Returning"/>
    <s v="Cycling"/>
    <s v="Commuter Helmet"/>
    <n v="3"/>
    <n v="81.12"/>
    <n v="0.1"/>
    <n v="41.78"/>
    <n v="219.02400000000003"/>
    <n v="125.34"/>
    <n v="93.684000000000026"/>
    <n v="0.42773394696471628"/>
  </r>
  <r>
    <n v="3700"/>
    <d v="2026-09-03T00:00:00"/>
    <n v="2026"/>
    <s v="Sep"/>
    <s v="Q3"/>
    <x v="1"/>
    <x v="14"/>
    <s v="Online Store"/>
    <s v="Returning"/>
    <s v="Travel"/>
    <s v="Travel Backpack 35L"/>
    <n v="1"/>
    <n v="168.54"/>
    <n v="0.05"/>
    <n v="87.82"/>
    <n v="160.11299999999997"/>
    <n v="87.82"/>
    <n v="72.292999999999978"/>
    <n v="0.45151236938911887"/>
  </r>
  <r>
    <n v="3762"/>
    <d v="2026-09-03T00:00:00"/>
    <n v="2026"/>
    <s v="Sep"/>
    <s v="Q3"/>
    <x v="0"/>
    <x v="0"/>
    <s v="Retail Partners"/>
    <s v="New"/>
    <s v="Cycling"/>
    <s v="Compact Repair Kit"/>
    <n v="4"/>
    <n v="39.61"/>
    <n v="0.1"/>
    <n v="16.829999999999998"/>
    <n v="142.596"/>
    <n v="67.319999999999993"/>
    <n v="75.27600000000001"/>
    <n v="0.52789699570815452"/>
  </r>
  <r>
    <n v="2790"/>
    <d v="2026-09-04T00:00:00"/>
    <n v="2026"/>
    <s v="Sep"/>
    <s v="Q3"/>
    <x v="3"/>
    <x v="8"/>
    <s v="Online Store"/>
    <s v="Returning"/>
    <s v="Fitness"/>
    <s v="Resistance Band Set"/>
    <n v="1"/>
    <n v="39.85"/>
    <n v="0.1"/>
    <n v="14.96"/>
    <n v="35.865000000000002"/>
    <n v="14.96"/>
    <n v="20.905000000000001"/>
    <n v="0.58288024536456151"/>
  </r>
  <r>
    <n v="4149"/>
    <d v="2026-09-04T00:00:00"/>
    <n v="2026"/>
    <s v="Sep"/>
    <s v="Q3"/>
    <x v="3"/>
    <x v="8"/>
    <s v="Online Store"/>
    <s v="New"/>
    <s v="Fitness"/>
    <s v="Resistance Band Set"/>
    <n v="1"/>
    <n v="40.51"/>
    <n v="0.05"/>
    <n v="14.7"/>
    <n v="38.484499999999997"/>
    <n v="14.7"/>
    <n v="23.784499999999998"/>
    <n v="0.6180280372617547"/>
  </r>
  <r>
    <n v="1955"/>
    <d v="2026-09-05T00:00:00"/>
    <n v="2026"/>
    <s v="Sep"/>
    <s v="Q3"/>
    <x v="1"/>
    <x v="12"/>
    <s v="Online Store"/>
    <s v="Returning"/>
    <s v="Camping"/>
    <s v="Compact Sleeping Bag"/>
    <n v="1"/>
    <n v="121.59"/>
    <n v="0"/>
    <n v="62.44"/>
    <n v="121.59"/>
    <n v="62.44"/>
    <n v="59.150000000000006"/>
    <n v="0.4864709268854347"/>
  </r>
  <r>
    <n v="2077"/>
    <d v="2026-09-05T00:00:00"/>
    <n v="2026"/>
    <s v="Sep"/>
    <s v="Q3"/>
    <x v="3"/>
    <x v="8"/>
    <s v="Corporate"/>
    <s v="Business"/>
    <s v="Hiking"/>
    <s v="Summit Backpack 45L"/>
    <n v="4"/>
    <n v="152.99"/>
    <n v="0.15"/>
    <n v="77.12"/>
    <n v="520.16600000000005"/>
    <n v="308.48"/>
    <n v="211.68600000000004"/>
    <n v="0.40695854784818697"/>
  </r>
  <r>
    <n v="2879"/>
    <d v="2026-09-05T00:00:00"/>
    <n v="2026"/>
    <s v="Sep"/>
    <s v="Q3"/>
    <x v="2"/>
    <x v="10"/>
    <s v="Online Store"/>
    <s v="Business"/>
    <s v="Travel"/>
    <s v="Insulated Bottle"/>
    <n v="3"/>
    <n v="36.19"/>
    <n v="0.1"/>
    <n v="13.97"/>
    <n v="97.712999999999994"/>
    <n v="41.910000000000004"/>
    <n v="55.80299999999999"/>
    <n v="0.57109084768659235"/>
  </r>
  <r>
    <n v="3353"/>
    <d v="2026-09-05T00:00:00"/>
    <n v="2026"/>
    <s v="Sep"/>
    <s v="Q3"/>
    <x v="2"/>
    <x v="16"/>
    <s v="Retail Partners"/>
    <s v="New"/>
    <s v="Hiking"/>
    <s v="Trail Boots"/>
    <n v="2"/>
    <n v="142.44"/>
    <n v="0"/>
    <n v="77.33"/>
    <n v="284.88"/>
    <n v="154.66"/>
    <n v="130.22"/>
    <n v="0.45710474585790506"/>
  </r>
  <r>
    <n v="3514"/>
    <d v="2026-09-05T00:00:00"/>
    <n v="2026"/>
    <s v="Sep"/>
    <s v="Q3"/>
    <x v="1"/>
    <x v="6"/>
    <s v="Online Store"/>
    <s v="New"/>
    <s v="Travel"/>
    <s v="Carry-On Duffel"/>
    <n v="2"/>
    <n v="133.81"/>
    <n v="0"/>
    <n v="66.78"/>
    <n v="267.62"/>
    <n v="133.56"/>
    <n v="134.06"/>
    <n v="0.5009341603766535"/>
  </r>
  <r>
    <n v="3964"/>
    <d v="2026-09-05T00:00:00"/>
    <n v="2026"/>
    <s v="Sep"/>
    <s v="Q3"/>
    <x v="1"/>
    <x v="12"/>
    <s v="Retail Partners"/>
    <s v="New"/>
    <s v="Fitness"/>
    <s v="Resistance Band Set"/>
    <n v="2"/>
    <n v="40.49"/>
    <n v="0.15"/>
    <n v="14.32"/>
    <n v="68.832999999999998"/>
    <n v="28.64"/>
    <n v="40.192999999999998"/>
    <n v="0.58392050324698908"/>
  </r>
  <r>
    <n v="4599"/>
    <d v="2026-09-05T00:00:00"/>
    <n v="2026"/>
    <s v="Sep"/>
    <s v="Q3"/>
    <x v="2"/>
    <x v="2"/>
    <s v="Online Store"/>
    <s v="Business"/>
    <s v="Camping"/>
    <s v="Trail Tent 2P"/>
    <n v="4"/>
    <n v="198.1"/>
    <n v="0"/>
    <n v="101.61"/>
    <n v="792.4"/>
    <n v="406.44"/>
    <n v="385.96"/>
    <n v="0.48707723372034323"/>
  </r>
  <r>
    <n v="5030"/>
    <d v="2026-09-05T00:00:00"/>
    <n v="2026"/>
    <s v="Sep"/>
    <s v="Q3"/>
    <x v="1"/>
    <x v="12"/>
    <s v="Retail Partners"/>
    <s v="New"/>
    <s v="Cycling"/>
    <s v="Commuter Helmet"/>
    <n v="1"/>
    <n v="83.73"/>
    <n v="0.15"/>
    <n v="43.34"/>
    <n v="71.170500000000004"/>
    <n v="43.34"/>
    <n v="27.830500000000001"/>
    <n v="0.39103982689457006"/>
  </r>
  <r>
    <n v="1593"/>
    <d v="2026-09-06T00:00:00"/>
    <n v="2026"/>
    <s v="Sep"/>
    <s v="Q3"/>
    <x v="1"/>
    <x v="14"/>
    <s v="Retail Partners"/>
    <s v="New"/>
    <s v="Camping"/>
    <s v="Trail Tent 2P"/>
    <n v="2"/>
    <n v="194.92"/>
    <n v="0"/>
    <n v="102.66"/>
    <n v="389.84"/>
    <n v="205.32"/>
    <n v="184.51999999999998"/>
    <n v="0.47332238867227577"/>
  </r>
  <r>
    <n v="1818"/>
    <d v="2026-09-06T00:00:00"/>
    <n v="2026"/>
    <s v="Sep"/>
    <s v="Q3"/>
    <x v="1"/>
    <x v="12"/>
    <s v="Retail Partners"/>
    <s v="New"/>
    <s v="Travel"/>
    <s v="Travel Backpack 35L"/>
    <n v="1"/>
    <n v="161.03"/>
    <n v="0"/>
    <n v="89.86"/>
    <n v="161.03"/>
    <n v="89.86"/>
    <n v="71.17"/>
    <n v="0.44196733527914056"/>
  </r>
  <r>
    <n v="2370"/>
    <d v="2026-09-06T00:00:00"/>
    <n v="2026"/>
    <s v="Sep"/>
    <s v="Q3"/>
    <x v="3"/>
    <x v="4"/>
    <s v="Marketplace"/>
    <s v="New"/>
    <s v="Fitness"/>
    <s v="Recovery Roller"/>
    <n v="1"/>
    <n v="35.68"/>
    <n v="0.05"/>
    <n v="13.76"/>
    <n v="33.896000000000001"/>
    <n v="13.76"/>
    <n v="20.136000000000003"/>
    <n v="0.59405239556289835"/>
  </r>
  <r>
    <n v="2726"/>
    <d v="2026-09-06T00:00:00"/>
    <n v="2026"/>
    <s v="Sep"/>
    <s v="Q3"/>
    <x v="1"/>
    <x v="6"/>
    <s v="Online Store"/>
    <s v="New"/>
    <s v="Cycling"/>
    <s v="Compact Repair Kit"/>
    <n v="1"/>
    <n v="39.68"/>
    <n v="0.05"/>
    <n v="16.63"/>
    <n v="37.695999999999998"/>
    <n v="16.63"/>
    <n v="21.065999999999999"/>
    <n v="0.55883913412563668"/>
  </r>
  <r>
    <n v="2755"/>
    <d v="2026-09-06T00:00:00"/>
    <n v="2026"/>
    <s v="Sep"/>
    <s v="Q3"/>
    <x v="2"/>
    <x v="10"/>
    <s v="Online Store"/>
    <s v="New"/>
    <s v="Hiking"/>
    <s v="Trail Boots"/>
    <n v="3"/>
    <n v="146.22"/>
    <n v="0"/>
    <n v="80.13"/>
    <n v="438.65999999999997"/>
    <n v="240.39"/>
    <n v="198.26999999999998"/>
    <n v="0.4519901518260156"/>
  </r>
  <r>
    <n v="3187"/>
    <d v="2026-09-06T00:00:00"/>
    <n v="2026"/>
    <s v="Sep"/>
    <s v="Q3"/>
    <x v="3"/>
    <x v="7"/>
    <s v="Retail Partners"/>
    <s v="Returning"/>
    <s v="Hiking"/>
    <s v="Trekking Poles"/>
    <n v="1"/>
    <n v="71.680000000000007"/>
    <n v="0"/>
    <n v="31.87"/>
    <n v="71.680000000000007"/>
    <n v="31.87"/>
    <n v="39.81"/>
    <n v="0.5553850446428571"/>
  </r>
  <r>
    <n v="3471"/>
    <d v="2026-09-06T00:00:00"/>
    <n v="2026"/>
    <s v="Sep"/>
    <s v="Q3"/>
    <x v="2"/>
    <x v="10"/>
    <s v="Marketplace"/>
    <s v="New"/>
    <s v="Fitness"/>
    <s v="Training Mat"/>
    <n v="2"/>
    <n v="51.77"/>
    <n v="0"/>
    <n v="21.46"/>
    <n v="103.54"/>
    <n v="42.92"/>
    <n v="60.620000000000005"/>
    <n v="0.58547421286459345"/>
  </r>
  <r>
    <n v="3529"/>
    <d v="2026-09-06T00:00:00"/>
    <n v="2026"/>
    <s v="Sep"/>
    <s v="Q3"/>
    <x v="2"/>
    <x v="5"/>
    <s v="Corporate"/>
    <s v="Returning"/>
    <s v="Fitness"/>
    <s v="Resistance Band Set"/>
    <n v="4"/>
    <n v="39.4"/>
    <n v="0.15"/>
    <n v="14.95"/>
    <n v="133.95999999999998"/>
    <n v="59.8"/>
    <n v="74.159999999999982"/>
    <n v="0.55359808898178553"/>
  </r>
  <r>
    <n v="3549"/>
    <d v="2026-09-06T00:00:00"/>
    <n v="2026"/>
    <s v="Sep"/>
    <s v="Q3"/>
    <x v="3"/>
    <x v="8"/>
    <s v="Online Store"/>
    <s v="New"/>
    <s v="Travel"/>
    <s v="Packing Cube Set"/>
    <n v="1"/>
    <n v="47.17"/>
    <n v="0"/>
    <n v="18.64"/>
    <n v="47.17"/>
    <n v="18.64"/>
    <n v="28.53"/>
    <n v="0.60483358066567738"/>
  </r>
  <r>
    <n v="4003"/>
    <d v="2026-09-06T00:00:00"/>
    <n v="2026"/>
    <s v="Sep"/>
    <s v="Q3"/>
    <x v="3"/>
    <x v="4"/>
    <s v="Marketplace"/>
    <s v="Returning"/>
    <s v="Fitness"/>
    <s v="Training Mat"/>
    <n v="2"/>
    <n v="50.41"/>
    <n v="0.1"/>
    <n v="22.05"/>
    <n v="90.738"/>
    <n v="44.1"/>
    <n v="46.637999999999998"/>
    <n v="0.51398532037294187"/>
  </r>
  <r>
    <n v="4613"/>
    <d v="2026-09-06T00:00:00"/>
    <n v="2026"/>
    <s v="Sep"/>
    <s v="Q3"/>
    <x v="3"/>
    <x v="13"/>
    <s v="Online Store"/>
    <s v="Business"/>
    <s v="Cycling"/>
    <s v="Commuter Helmet"/>
    <n v="4"/>
    <n v="80.38"/>
    <n v="0.1"/>
    <n v="42.55"/>
    <n v="289.36799999999999"/>
    <n v="170.2"/>
    <n v="119.16800000000001"/>
    <n v="0.41182162505874875"/>
  </r>
  <r>
    <n v="75"/>
    <d v="2026-09-07T00:00:00"/>
    <n v="2026"/>
    <s v="Sep"/>
    <s v="Q3"/>
    <x v="0"/>
    <x v="0"/>
    <s v="Online Store"/>
    <s v="Business"/>
    <s v="Fitness"/>
    <s v="Resistance Band Set"/>
    <n v="2"/>
    <n v="40.78"/>
    <n v="0"/>
    <n v="15.04"/>
    <n v="81.56"/>
    <n v="30.08"/>
    <n v="51.480000000000004"/>
    <n v="0.63119176066699367"/>
  </r>
  <r>
    <n v="601"/>
    <d v="2026-09-07T00:00:00"/>
    <n v="2026"/>
    <s v="Sep"/>
    <s v="Q3"/>
    <x v="1"/>
    <x v="12"/>
    <s v="Online Store"/>
    <s v="Returning"/>
    <s v="Hiking"/>
    <s v="Trail Boots"/>
    <n v="1"/>
    <n v="141.69"/>
    <n v="0"/>
    <n v="80.34"/>
    <n v="141.69"/>
    <n v="80.34"/>
    <n v="61.349999999999994"/>
    <n v="0.43298750793986868"/>
  </r>
  <r>
    <n v="1617"/>
    <d v="2026-09-07T00:00:00"/>
    <n v="2026"/>
    <s v="Sep"/>
    <s v="Q3"/>
    <x v="3"/>
    <x v="8"/>
    <s v="Online Store"/>
    <s v="New"/>
    <s v="Camping"/>
    <s v="Portable Camp Stove"/>
    <n v="1"/>
    <n v="83.28"/>
    <n v="0.1"/>
    <n v="39.75"/>
    <n v="74.951999999999998"/>
    <n v="39.75"/>
    <n v="35.201999999999998"/>
    <n v="0.46966058277297468"/>
  </r>
  <r>
    <n v="2305"/>
    <d v="2026-09-07T00:00:00"/>
    <n v="2026"/>
    <s v="Sep"/>
    <s v="Q3"/>
    <x v="3"/>
    <x v="7"/>
    <s v="Marketplace"/>
    <s v="Returning"/>
    <s v="Camping"/>
    <s v="Portable Camp Stove"/>
    <n v="2"/>
    <n v="82.43"/>
    <n v="0"/>
    <n v="40.51"/>
    <n v="164.86"/>
    <n v="81.02"/>
    <n v="83.840000000000018"/>
    <n v="0.50855271139148372"/>
  </r>
  <r>
    <n v="2344"/>
    <d v="2026-09-07T00:00:00"/>
    <n v="2026"/>
    <s v="Sep"/>
    <s v="Q3"/>
    <x v="0"/>
    <x v="15"/>
    <s v="Marketplace"/>
    <s v="New"/>
    <s v="Fitness"/>
    <s v="Recovery Roller"/>
    <n v="4"/>
    <n v="36.380000000000003"/>
    <n v="0"/>
    <n v="14.16"/>
    <n v="145.52000000000001"/>
    <n v="56.64"/>
    <n v="88.88000000000001"/>
    <n v="0.61077515118196812"/>
  </r>
  <r>
    <n v="2601"/>
    <d v="2026-09-07T00:00:00"/>
    <n v="2026"/>
    <s v="Sep"/>
    <s v="Q3"/>
    <x v="1"/>
    <x v="11"/>
    <s v="Online Store"/>
    <s v="New"/>
    <s v="Cycling"/>
    <s v="Commuter Helmet"/>
    <n v="1"/>
    <n v="82.86"/>
    <n v="0"/>
    <n v="43.33"/>
    <n v="82.86"/>
    <n v="43.33"/>
    <n v="39.53"/>
    <n v="0.47706975621530295"/>
  </r>
  <r>
    <n v="2831"/>
    <d v="2026-09-07T00:00:00"/>
    <n v="2026"/>
    <s v="Sep"/>
    <s v="Q3"/>
    <x v="0"/>
    <x v="9"/>
    <s v="Online Store"/>
    <s v="New"/>
    <s v="Travel"/>
    <s v="Packing Cube Set"/>
    <n v="1"/>
    <n v="46.44"/>
    <n v="0.05"/>
    <n v="17.88"/>
    <n v="44.117999999999995"/>
    <n v="17.88"/>
    <n v="26.237999999999996"/>
    <n v="0.59472324221406225"/>
  </r>
  <r>
    <n v="2845"/>
    <d v="2026-09-07T00:00:00"/>
    <n v="2026"/>
    <s v="Sep"/>
    <s v="Q3"/>
    <x v="0"/>
    <x v="0"/>
    <s v="Corporate"/>
    <s v="Business"/>
    <s v="Travel"/>
    <s v="Carry-On Duffel"/>
    <n v="4"/>
    <n v="133.26"/>
    <n v="0.1"/>
    <n v="68.77"/>
    <n v="479.73599999999999"/>
    <n v="275.08"/>
    <n v="204.65600000000001"/>
    <n v="0.42660129738022579"/>
  </r>
  <r>
    <n v="3679"/>
    <d v="2026-09-07T00:00:00"/>
    <n v="2026"/>
    <s v="Sep"/>
    <s v="Q3"/>
    <x v="1"/>
    <x v="12"/>
    <s v="Marketplace"/>
    <s v="New"/>
    <s v="Hiking"/>
    <s v="Trail Boots"/>
    <n v="1"/>
    <n v="147.36000000000001"/>
    <n v="0"/>
    <n v="81.599999999999994"/>
    <n v="147.36000000000001"/>
    <n v="81.599999999999994"/>
    <n v="65.760000000000019"/>
    <n v="0.44625407166123787"/>
  </r>
  <r>
    <n v="3828"/>
    <d v="2026-09-07T00:00:00"/>
    <n v="2026"/>
    <s v="Sep"/>
    <s v="Q3"/>
    <x v="0"/>
    <x v="0"/>
    <s v="Online Store"/>
    <s v="New"/>
    <s v="Travel"/>
    <s v="Travel Backpack 35L"/>
    <n v="2"/>
    <n v="166.13"/>
    <n v="0.15"/>
    <n v="86.71"/>
    <n v="282.42099999999999"/>
    <n v="173.42"/>
    <n v="109.001"/>
    <n v="0.38595217777714835"/>
  </r>
  <r>
    <n v="4226"/>
    <d v="2026-09-07T00:00:00"/>
    <n v="2026"/>
    <s v="Sep"/>
    <s v="Q3"/>
    <x v="2"/>
    <x v="3"/>
    <s v="Online Store"/>
    <s v="New"/>
    <s v="Fitness"/>
    <s v="Training Mat"/>
    <n v="1"/>
    <n v="51.74"/>
    <n v="0"/>
    <n v="22.45"/>
    <n v="51.74"/>
    <n v="22.45"/>
    <n v="29.290000000000003"/>
    <n v="0.56609972941631237"/>
  </r>
  <r>
    <n v="58"/>
    <d v="2026-09-08T00:00:00"/>
    <n v="2026"/>
    <s v="Sep"/>
    <s v="Q3"/>
    <x v="0"/>
    <x v="0"/>
    <s v="Retail Partners"/>
    <s v="Returning"/>
    <s v="Hiking"/>
    <s v="Trekking Poles"/>
    <n v="1"/>
    <n v="71.7"/>
    <n v="0"/>
    <n v="32"/>
    <n v="71.7"/>
    <n v="32"/>
    <n v="39.700000000000003"/>
    <n v="0.55369595536959559"/>
  </r>
  <r>
    <n v="1224"/>
    <d v="2026-09-08T00:00:00"/>
    <n v="2026"/>
    <s v="Sep"/>
    <s v="Q3"/>
    <x v="2"/>
    <x v="2"/>
    <s v="Online Store"/>
    <s v="Returning"/>
    <s v="Cycling"/>
    <s v="Compact Repair Kit"/>
    <n v="2"/>
    <n v="39.409999999999997"/>
    <n v="0.05"/>
    <n v="17.12"/>
    <n v="74.878999999999991"/>
    <n v="34.24"/>
    <n v="40.638999999999989"/>
    <n v="0.54272893601677363"/>
  </r>
  <r>
    <n v="4345"/>
    <d v="2026-09-08T00:00:00"/>
    <n v="2026"/>
    <s v="Sep"/>
    <s v="Q3"/>
    <x v="0"/>
    <x v="9"/>
    <s v="Online Store"/>
    <s v="New"/>
    <s v="Camping"/>
    <s v="Alpine Tent 4P"/>
    <n v="2"/>
    <n v="345.33"/>
    <n v="0"/>
    <n v="198.22"/>
    <n v="690.66"/>
    <n v="396.44"/>
    <n v="294.21999999999997"/>
    <n v="0.42599832044710856"/>
  </r>
  <r>
    <n v="1069"/>
    <d v="2026-09-09T00:00:00"/>
    <n v="2026"/>
    <s v="Sep"/>
    <s v="Q3"/>
    <x v="3"/>
    <x v="13"/>
    <s v="Online Store"/>
    <s v="Returning"/>
    <s v="Hiking"/>
    <s v="Trail Boots"/>
    <n v="1"/>
    <n v="145.33000000000001"/>
    <n v="0.1"/>
    <n v="80.97"/>
    <n v="130.79700000000003"/>
    <n v="80.97"/>
    <n v="49.827000000000027"/>
    <n v="0.3809491043372556"/>
  </r>
  <r>
    <n v="1489"/>
    <d v="2026-09-09T00:00:00"/>
    <n v="2026"/>
    <s v="Sep"/>
    <s v="Q3"/>
    <x v="0"/>
    <x v="0"/>
    <s v="Online Store"/>
    <s v="Returning"/>
    <s v="Cycling"/>
    <s v="Trail Bike Light"/>
    <n v="3"/>
    <n v="50.03"/>
    <n v="0.1"/>
    <n v="22.89"/>
    <n v="135.08100000000002"/>
    <n v="68.67"/>
    <n v="66.411000000000016"/>
    <n v="0.49163835032313952"/>
  </r>
  <r>
    <n v="2045"/>
    <d v="2026-09-09T00:00:00"/>
    <n v="2026"/>
    <s v="Sep"/>
    <s v="Q3"/>
    <x v="1"/>
    <x v="1"/>
    <s v="Marketplace"/>
    <s v="Returning"/>
    <s v="Travel"/>
    <s v="Insulated Bottle"/>
    <n v="1"/>
    <n v="35.68"/>
    <n v="0.05"/>
    <n v="13.37"/>
    <n v="33.896000000000001"/>
    <n v="13.37"/>
    <n v="20.526000000000003"/>
    <n v="0.60555817795610112"/>
  </r>
  <r>
    <n v="2610"/>
    <d v="2026-09-09T00:00:00"/>
    <n v="2026"/>
    <s v="Sep"/>
    <s v="Q3"/>
    <x v="3"/>
    <x v="8"/>
    <s v="Online Store"/>
    <s v="Returning"/>
    <s v="Camping"/>
    <s v="Alpine Tent 4P"/>
    <n v="1"/>
    <n v="341.87"/>
    <n v="0.1"/>
    <n v="190.66"/>
    <n v="307.68299999999999"/>
    <n v="190.66"/>
    <n v="117.023"/>
    <n v="0.38033625517171893"/>
  </r>
  <r>
    <n v="4210"/>
    <d v="2026-09-09T00:00:00"/>
    <n v="2026"/>
    <s v="Sep"/>
    <s v="Q3"/>
    <x v="1"/>
    <x v="6"/>
    <s v="Online Store"/>
    <s v="Returning"/>
    <s v="Travel"/>
    <s v="Travel Backpack 35L"/>
    <n v="1"/>
    <n v="164.6"/>
    <n v="0"/>
    <n v="87.21"/>
    <n v="164.6"/>
    <n v="87.21"/>
    <n v="77.39"/>
    <n v="0.47017010935601461"/>
  </r>
  <r>
    <n v="4584"/>
    <d v="2026-09-09T00:00:00"/>
    <n v="2026"/>
    <s v="Sep"/>
    <s v="Q3"/>
    <x v="3"/>
    <x v="8"/>
    <s v="Online Store"/>
    <s v="Returning"/>
    <s v="Fitness"/>
    <s v="Resistance Band Set"/>
    <n v="2"/>
    <n v="41.24"/>
    <n v="0"/>
    <n v="14.46"/>
    <n v="82.48"/>
    <n v="28.92"/>
    <n v="53.56"/>
    <n v="0.64936954413191073"/>
  </r>
  <r>
    <n v="44"/>
    <d v="2026-09-10T00:00:00"/>
    <n v="2026"/>
    <s v="Sep"/>
    <s v="Q3"/>
    <x v="2"/>
    <x v="10"/>
    <s v="Retail Partners"/>
    <s v="New"/>
    <s v="Cycling"/>
    <s v="Compact Repair Kit"/>
    <n v="1"/>
    <n v="40.1"/>
    <n v="0"/>
    <n v="16.920000000000002"/>
    <n v="40.1"/>
    <n v="16.920000000000002"/>
    <n v="23.18"/>
    <n v="0.57805486284289276"/>
  </r>
  <r>
    <n v="97"/>
    <d v="2026-09-10T00:00:00"/>
    <n v="2026"/>
    <s v="Sep"/>
    <s v="Q3"/>
    <x v="1"/>
    <x v="6"/>
    <s v="Online Store"/>
    <s v="New"/>
    <s v="Camping"/>
    <s v="Portable Camp Stove"/>
    <n v="2"/>
    <n v="80.239999999999995"/>
    <n v="0"/>
    <n v="40.5"/>
    <n v="160.47999999999999"/>
    <n v="81"/>
    <n v="79.47999999999999"/>
    <n v="0.49526420737786636"/>
  </r>
  <r>
    <n v="1015"/>
    <d v="2026-09-10T00:00:00"/>
    <n v="2026"/>
    <s v="Sep"/>
    <s v="Q3"/>
    <x v="2"/>
    <x v="3"/>
    <s v="Online Store"/>
    <s v="New"/>
    <s v="Hiking"/>
    <s v="Summit Backpack 45L"/>
    <n v="4"/>
    <n v="151.01"/>
    <n v="0"/>
    <n v="80.569999999999993"/>
    <n v="604.04"/>
    <n v="322.27999999999997"/>
    <n v="281.76"/>
    <n v="0.46645917488908023"/>
  </r>
  <r>
    <n v="1128"/>
    <d v="2026-09-10T00:00:00"/>
    <n v="2026"/>
    <s v="Sep"/>
    <s v="Q3"/>
    <x v="0"/>
    <x v="15"/>
    <s v="Marketplace"/>
    <s v="Returning"/>
    <s v="Cycling"/>
    <s v="Trail Bike Light"/>
    <n v="1"/>
    <n v="51.32"/>
    <n v="0.1"/>
    <n v="22.67"/>
    <n v="46.188000000000002"/>
    <n v="22.67"/>
    <n v="23.518000000000001"/>
    <n v="0.50917987356023209"/>
  </r>
  <r>
    <n v="3548"/>
    <d v="2026-09-10T00:00:00"/>
    <n v="2026"/>
    <s v="Sep"/>
    <s v="Q3"/>
    <x v="3"/>
    <x v="7"/>
    <s v="Retail Partners"/>
    <s v="Returning"/>
    <s v="Hiking"/>
    <s v="Trekking Poles"/>
    <n v="2"/>
    <n v="72.61"/>
    <n v="0"/>
    <n v="32.68"/>
    <n v="145.22"/>
    <n v="65.36"/>
    <n v="79.86"/>
    <n v="0.54992425285773305"/>
  </r>
  <r>
    <n v="242"/>
    <d v="2026-09-11T00:00:00"/>
    <n v="2026"/>
    <s v="Sep"/>
    <s v="Q3"/>
    <x v="3"/>
    <x v="13"/>
    <s v="Marketplace"/>
    <s v="Business"/>
    <s v="Fitness"/>
    <s v="Resistance Band Set"/>
    <n v="5"/>
    <n v="40.94"/>
    <n v="0"/>
    <n v="14.78"/>
    <n v="204.7"/>
    <n v="73.899999999999991"/>
    <n v="130.80000000000001"/>
    <n v="0.6389838788470934"/>
  </r>
  <r>
    <n v="784"/>
    <d v="2026-09-11T00:00:00"/>
    <n v="2026"/>
    <s v="Sep"/>
    <s v="Q3"/>
    <x v="2"/>
    <x v="16"/>
    <s v="Marketplace"/>
    <s v="New"/>
    <s v="Cycling"/>
    <s v="Commuter Helmet"/>
    <n v="4"/>
    <n v="81.69"/>
    <n v="0"/>
    <n v="42.23"/>
    <n v="326.76"/>
    <n v="168.92"/>
    <n v="157.84"/>
    <n v="0.48304566042355246"/>
  </r>
  <r>
    <n v="1535"/>
    <d v="2026-09-11T00:00:00"/>
    <n v="2026"/>
    <s v="Sep"/>
    <s v="Q3"/>
    <x v="0"/>
    <x v="15"/>
    <s v="Retail Partners"/>
    <s v="New"/>
    <s v="Cycling"/>
    <s v="Trail Bike Light"/>
    <n v="1"/>
    <n v="51.25"/>
    <n v="0.05"/>
    <n v="21.99"/>
    <n v="48.6875"/>
    <n v="21.99"/>
    <n v="26.697500000000002"/>
    <n v="0.54834403080872918"/>
  </r>
  <r>
    <n v="1687"/>
    <d v="2026-09-11T00:00:00"/>
    <n v="2026"/>
    <s v="Sep"/>
    <s v="Q3"/>
    <x v="2"/>
    <x v="16"/>
    <s v="Online Store"/>
    <s v="Returning"/>
    <s v="Fitness"/>
    <s v="Training Mat"/>
    <n v="1"/>
    <n v="50.78"/>
    <n v="0.05"/>
    <n v="22.52"/>
    <n v="48.241"/>
    <n v="22.52"/>
    <n v="25.721"/>
    <n v="0.5331771729441761"/>
  </r>
  <r>
    <n v="2162"/>
    <d v="2026-09-11T00:00:00"/>
    <n v="2026"/>
    <s v="Sep"/>
    <s v="Q3"/>
    <x v="1"/>
    <x v="1"/>
    <s v="Online Store"/>
    <s v="New"/>
    <s v="Travel"/>
    <s v="Carry-On Duffel"/>
    <n v="1"/>
    <n v="133.31"/>
    <n v="0.05"/>
    <n v="67.790000000000006"/>
    <n v="126.64449999999999"/>
    <n v="67.790000000000006"/>
    <n v="58.854499999999987"/>
    <n v="0.46472211584395684"/>
  </r>
  <r>
    <n v="2307"/>
    <d v="2026-09-11T00:00:00"/>
    <n v="2026"/>
    <s v="Sep"/>
    <s v="Q3"/>
    <x v="2"/>
    <x v="2"/>
    <s v="Online Store"/>
    <s v="Returning"/>
    <s v="Travel"/>
    <s v="Travel Backpack 35L"/>
    <n v="1"/>
    <n v="162.06"/>
    <n v="0"/>
    <n v="86.95"/>
    <n v="162.06"/>
    <n v="86.95"/>
    <n v="75.11"/>
    <n v="0.4634703196347032"/>
  </r>
  <r>
    <n v="3976"/>
    <d v="2026-09-11T00:00:00"/>
    <n v="2026"/>
    <s v="Sep"/>
    <s v="Q3"/>
    <x v="2"/>
    <x v="5"/>
    <s v="Retail Partners"/>
    <s v="Returning"/>
    <s v="Travel"/>
    <s v="Insulated Bottle"/>
    <n v="2"/>
    <n v="37.03"/>
    <n v="0.1"/>
    <n v="13.46"/>
    <n v="66.654000000000011"/>
    <n v="26.92"/>
    <n v="39.734000000000009"/>
    <n v="0.59612326342004984"/>
  </r>
  <r>
    <n v="5066"/>
    <d v="2026-09-11T00:00:00"/>
    <n v="2026"/>
    <s v="Sep"/>
    <s v="Q3"/>
    <x v="1"/>
    <x v="11"/>
    <s v="Online Store"/>
    <s v="New"/>
    <s v="Camping"/>
    <s v="Alpine Tent 4P"/>
    <n v="1"/>
    <n v="338.01"/>
    <n v="0"/>
    <n v="190.89"/>
    <n v="338.01"/>
    <n v="190.89"/>
    <n v="147.12"/>
    <n v="0.43525339486997427"/>
  </r>
  <r>
    <n v="78"/>
    <d v="2026-09-12T00:00:00"/>
    <n v="2026"/>
    <s v="Sep"/>
    <s v="Q3"/>
    <x v="3"/>
    <x v="13"/>
    <s v="Online Store"/>
    <s v="New"/>
    <s v="Fitness"/>
    <s v="Resistance Band Set"/>
    <n v="5"/>
    <n v="40.78"/>
    <n v="0.05"/>
    <n v="14.94"/>
    <n v="193.70499999999998"/>
    <n v="74.7"/>
    <n v="119.00499999999998"/>
    <n v="0.61436204537828132"/>
  </r>
  <r>
    <n v="354"/>
    <d v="2026-09-12T00:00:00"/>
    <n v="2026"/>
    <s v="Sep"/>
    <s v="Q3"/>
    <x v="2"/>
    <x v="16"/>
    <s v="Online Store"/>
    <s v="Returning"/>
    <s v="Cycling"/>
    <s v="Trail Bike Light"/>
    <n v="4"/>
    <n v="51.47"/>
    <n v="0"/>
    <n v="21.9"/>
    <n v="205.88"/>
    <n v="87.6"/>
    <n v="118.28"/>
    <n v="0.57450942296483387"/>
  </r>
  <r>
    <n v="1738"/>
    <d v="2026-09-12T00:00:00"/>
    <n v="2026"/>
    <s v="Sep"/>
    <s v="Q3"/>
    <x v="0"/>
    <x v="15"/>
    <s v="Corporate"/>
    <s v="Business"/>
    <s v="Hiking"/>
    <s v="Trail Boots"/>
    <n v="10"/>
    <n v="144.4"/>
    <n v="0.1"/>
    <n v="81.069999999999993"/>
    <n v="1299.6000000000001"/>
    <n v="810.69999999999993"/>
    <n v="488.9000000000002"/>
    <n v="0.37619267466912909"/>
  </r>
  <r>
    <n v="1900"/>
    <d v="2026-09-12T00:00:00"/>
    <n v="2026"/>
    <s v="Sep"/>
    <s v="Q3"/>
    <x v="1"/>
    <x v="6"/>
    <s v="Retail Partners"/>
    <s v="New"/>
    <s v="Fitness"/>
    <s v="Training Mat"/>
    <n v="1"/>
    <n v="51.34"/>
    <n v="0.1"/>
    <n v="22.63"/>
    <n v="46.206000000000003"/>
    <n v="22.63"/>
    <n v="23.576000000000004"/>
    <n v="0.51023676578799293"/>
  </r>
  <r>
    <n v="3375"/>
    <d v="2026-09-12T00:00:00"/>
    <n v="2026"/>
    <s v="Sep"/>
    <s v="Q3"/>
    <x v="1"/>
    <x v="1"/>
    <s v="Corporate"/>
    <s v="Returning"/>
    <s v="Travel"/>
    <s v="Packing Cube Set"/>
    <n v="6"/>
    <n v="47.72"/>
    <n v="0.1"/>
    <n v="18.41"/>
    <n v="257.68799999999999"/>
    <n v="110.46000000000001"/>
    <n v="147.22799999999998"/>
    <n v="0.57134208810654741"/>
  </r>
  <r>
    <n v="3567"/>
    <d v="2026-09-12T00:00:00"/>
    <n v="2026"/>
    <s v="Sep"/>
    <s v="Q3"/>
    <x v="1"/>
    <x v="11"/>
    <s v="Online Store"/>
    <s v="Business"/>
    <s v="Camping"/>
    <s v="Portable Camp Stove"/>
    <n v="1"/>
    <n v="81.489999999999995"/>
    <n v="0.1"/>
    <n v="38.83"/>
    <n v="73.340999999999994"/>
    <n v="38.83"/>
    <n v="34.510999999999996"/>
    <n v="0.47055535103148305"/>
  </r>
  <r>
    <n v="4106"/>
    <d v="2026-09-12T00:00:00"/>
    <n v="2026"/>
    <s v="Sep"/>
    <s v="Q3"/>
    <x v="1"/>
    <x v="6"/>
    <s v="Retail Partners"/>
    <s v="Returning"/>
    <s v="Cycling"/>
    <s v="Compact Repair Kit"/>
    <n v="2"/>
    <n v="39.700000000000003"/>
    <n v="0"/>
    <n v="16.32"/>
    <n v="79.400000000000006"/>
    <n v="32.64"/>
    <n v="46.760000000000005"/>
    <n v="0.58891687657430736"/>
  </r>
  <r>
    <n v="4293"/>
    <d v="2026-09-12T00:00:00"/>
    <n v="2026"/>
    <s v="Sep"/>
    <s v="Q3"/>
    <x v="1"/>
    <x v="12"/>
    <s v="Corporate"/>
    <s v="New"/>
    <s v="Camping"/>
    <s v="Alpine Tent 4P"/>
    <n v="4"/>
    <n v="344.67"/>
    <n v="0.1"/>
    <n v="195.35"/>
    <n v="1240.8120000000001"/>
    <n v="781.4"/>
    <n v="459.41200000000015"/>
    <n v="0.37025109363868186"/>
  </r>
  <r>
    <n v="4859"/>
    <d v="2026-09-12T00:00:00"/>
    <n v="2026"/>
    <s v="Sep"/>
    <s v="Q3"/>
    <x v="0"/>
    <x v="0"/>
    <s v="Online Store"/>
    <s v="Returning"/>
    <s v="Cycling"/>
    <s v="Commuter Helmet"/>
    <n v="1"/>
    <n v="80.39"/>
    <n v="0"/>
    <n v="42.85"/>
    <n v="80.39"/>
    <n v="42.85"/>
    <n v="37.54"/>
    <n v="0.46697350416718497"/>
  </r>
  <r>
    <n v="770"/>
    <d v="2026-09-13T00:00:00"/>
    <n v="2026"/>
    <s v="Sep"/>
    <s v="Q3"/>
    <x v="2"/>
    <x v="3"/>
    <s v="Retail Partners"/>
    <s v="Returning"/>
    <s v="Hiking"/>
    <s v="Trail Boots"/>
    <n v="1"/>
    <n v="143.66999999999999"/>
    <n v="0.1"/>
    <n v="79.89"/>
    <n v="129.303"/>
    <n v="79.89"/>
    <n v="49.412999999999997"/>
    <n v="0.38214890605786406"/>
  </r>
  <r>
    <n v="1375"/>
    <d v="2026-09-13T00:00:00"/>
    <n v="2026"/>
    <s v="Sep"/>
    <s v="Q3"/>
    <x v="1"/>
    <x v="12"/>
    <s v="Retail Partners"/>
    <s v="Returning"/>
    <s v="Travel"/>
    <s v="Insulated Bottle"/>
    <n v="1"/>
    <n v="35.86"/>
    <n v="0"/>
    <n v="13.33"/>
    <n v="35.86"/>
    <n v="13.33"/>
    <n v="22.53"/>
    <n v="0.62827663134411604"/>
  </r>
  <r>
    <n v="2063"/>
    <d v="2026-09-13T00:00:00"/>
    <n v="2026"/>
    <s v="Sep"/>
    <s v="Q3"/>
    <x v="1"/>
    <x v="14"/>
    <s v="Retail Partners"/>
    <s v="Returning"/>
    <s v="Travel"/>
    <s v="Carry-On Duffel"/>
    <n v="3"/>
    <n v="130.28"/>
    <n v="0.1"/>
    <n v="65.33"/>
    <n v="351.75600000000003"/>
    <n v="195.99"/>
    <n v="155.76600000000002"/>
    <n v="0.44282400300208102"/>
  </r>
  <r>
    <n v="2563"/>
    <d v="2026-09-13T00:00:00"/>
    <n v="2026"/>
    <s v="Sep"/>
    <s v="Q3"/>
    <x v="1"/>
    <x v="6"/>
    <s v="Marketplace"/>
    <s v="Returning"/>
    <s v="Hiking"/>
    <s v="Summit Backpack 45L"/>
    <n v="1"/>
    <n v="157.88999999999999"/>
    <n v="0.1"/>
    <n v="78.209999999999994"/>
    <n v="142.101"/>
    <n v="78.209999999999994"/>
    <n v="63.891000000000005"/>
    <n v="0.44961682183798851"/>
  </r>
  <r>
    <n v="2786"/>
    <d v="2026-09-13T00:00:00"/>
    <n v="2026"/>
    <s v="Sep"/>
    <s v="Q3"/>
    <x v="3"/>
    <x v="8"/>
    <s v="Online Store"/>
    <s v="New"/>
    <s v="Fitness"/>
    <s v="Resistance Band Set"/>
    <n v="2"/>
    <n v="40.83"/>
    <n v="0"/>
    <n v="14.56"/>
    <n v="81.66"/>
    <n v="29.12"/>
    <n v="52.539999999999992"/>
    <n v="0.64339946118050451"/>
  </r>
  <r>
    <n v="3269"/>
    <d v="2026-09-13T00:00:00"/>
    <n v="2026"/>
    <s v="Sep"/>
    <s v="Q3"/>
    <x v="2"/>
    <x v="16"/>
    <s v="Retail Partners"/>
    <s v="New"/>
    <s v="Fitness"/>
    <s v="Recovery Roller"/>
    <n v="2"/>
    <n v="37.119999999999997"/>
    <n v="0"/>
    <n v="14.26"/>
    <n v="74.239999999999995"/>
    <n v="28.52"/>
    <n v="45.72"/>
    <n v="0.61584051724137934"/>
  </r>
  <r>
    <n v="3346"/>
    <d v="2026-09-13T00:00:00"/>
    <n v="2026"/>
    <s v="Sep"/>
    <s v="Q3"/>
    <x v="3"/>
    <x v="8"/>
    <s v="Online Store"/>
    <s v="Returning"/>
    <s v="Camping"/>
    <s v="Compact Sleeping Bag"/>
    <n v="2"/>
    <n v="124.04"/>
    <n v="0.05"/>
    <n v="59.29"/>
    <n v="235.67599999999999"/>
    <n v="118.58"/>
    <n v="117.09599999999999"/>
    <n v="0.49685160983723414"/>
  </r>
  <r>
    <n v="4097"/>
    <d v="2026-09-13T00:00:00"/>
    <n v="2026"/>
    <s v="Sep"/>
    <s v="Q3"/>
    <x v="1"/>
    <x v="12"/>
    <s v="Online Store"/>
    <s v="Returning"/>
    <s v="Hiking"/>
    <s v="Trail Boots"/>
    <n v="1"/>
    <n v="142.36000000000001"/>
    <n v="0"/>
    <n v="78.3"/>
    <n v="142.36000000000001"/>
    <n v="78.3"/>
    <n v="64.060000000000016"/>
    <n v="0.44998595110986239"/>
  </r>
  <r>
    <n v="4208"/>
    <d v="2026-09-13T00:00:00"/>
    <n v="2026"/>
    <s v="Sep"/>
    <s v="Q3"/>
    <x v="1"/>
    <x v="12"/>
    <s v="Corporate"/>
    <s v="Business"/>
    <s v="Cycling"/>
    <s v="Cycling Pack 12L"/>
    <n v="6"/>
    <n v="104.11"/>
    <n v="0.1"/>
    <n v="49"/>
    <n v="562.19399999999996"/>
    <n v="294"/>
    <n v="268.19399999999996"/>
    <n v="0.47704884790659446"/>
  </r>
  <r>
    <n v="4606"/>
    <d v="2026-09-13T00:00:00"/>
    <n v="2026"/>
    <s v="Sep"/>
    <s v="Q3"/>
    <x v="3"/>
    <x v="8"/>
    <s v="Online Store"/>
    <s v="Business"/>
    <s v="Camping"/>
    <s v="Alpine Tent 4P"/>
    <n v="1"/>
    <n v="335.02"/>
    <n v="0.05"/>
    <n v="198.44"/>
    <n v="318.26899999999995"/>
    <n v="198.44"/>
    <n v="119.82899999999995"/>
    <n v="0.3765022669502841"/>
  </r>
  <r>
    <n v="222"/>
    <d v="2026-09-14T00:00:00"/>
    <n v="2026"/>
    <s v="Sep"/>
    <s v="Q3"/>
    <x v="1"/>
    <x v="12"/>
    <s v="Online Store"/>
    <s v="Returning"/>
    <s v="Cycling"/>
    <s v="Trail Bike Light"/>
    <n v="2"/>
    <n v="49.69"/>
    <n v="0.05"/>
    <n v="22.55"/>
    <n v="94.410999999999987"/>
    <n v="45.1"/>
    <n v="49.310999999999986"/>
    <n v="0.52230142674052804"/>
  </r>
  <r>
    <n v="241"/>
    <d v="2026-09-14T00:00:00"/>
    <n v="2026"/>
    <s v="Sep"/>
    <s v="Q3"/>
    <x v="2"/>
    <x v="5"/>
    <s v="Online Store"/>
    <s v="Returning"/>
    <s v="Cycling"/>
    <s v="Trail Bike Light"/>
    <n v="4"/>
    <n v="50.5"/>
    <n v="0"/>
    <n v="23.02"/>
    <n v="202"/>
    <n v="92.08"/>
    <n v="109.92"/>
    <n v="0.5441584158415842"/>
  </r>
  <r>
    <n v="753"/>
    <d v="2026-09-14T00:00:00"/>
    <n v="2026"/>
    <s v="Sep"/>
    <s v="Q3"/>
    <x v="3"/>
    <x v="4"/>
    <s v="Retail Partners"/>
    <s v="Returning"/>
    <s v="Travel"/>
    <s v="Packing Cube Set"/>
    <n v="1"/>
    <n v="47.55"/>
    <n v="0.05"/>
    <n v="18.350000000000001"/>
    <n v="45.172499999999992"/>
    <n v="18.350000000000001"/>
    <n v="26.822499999999991"/>
    <n v="0.5937794011843488"/>
  </r>
  <r>
    <n v="2530"/>
    <d v="2026-09-14T00:00:00"/>
    <n v="2026"/>
    <s v="Sep"/>
    <s v="Q3"/>
    <x v="3"/>
    <x v="7"/>
    <s v="Online Store"/>
    <s v="New"/>
    <s v="Travel"/>
    <s v="Packing Cube Set"/>
    <n v="6"/>
    <n v="46.16"/>
    <n v="0.1"/>
    <n v="18.39"/>
    <n v="249.26399999999998"/>
    <n v="110.34"/>
    <n v="138.92399999999998"/>
    <n v="0.55733679953783932"/>
  </r>
  <r>
    <n v="572"/>
    <d v="2026-09-15T00:00:00"/>
    <n v="2026"/>
    <s v="Sep"/>
    <s v="Q3"/>
    <x v="0"/>
    <x v="15"/>
    <s v="Retail Partners"/>
    <s v="Returning"/>
    <s v="Travel"/>
    <s v="Carry-On Duffel"/>
    <n v="2"/>
    <n v="135.79"/>
    <n v="0.05"/>
    <n v="66.53"/>
    <n v="258.00099999999998"/>
    <n v="133.06"/>
    <n v="124.94099999999997"/>
    <n v="0.48426556486215167"/>
  </r>
  <r>
    <n v="874"/>
    <d v="2026-09-15T00:00:00"/>
    <n v="2026"/>
    <s v="Sep"/>
    <s v="Q3"/>
    <x v="0"/>
    <x v="15"/>
    <s v="Online Store"/>
    <s v="Returning"/>
    <s v="Hiking"/>
    <s v="Trail Boots"/>
    <n v="2"/>
    <n v="141.91999999999999"/>
    <n v="0"/>
    <n v="79.900000000000006"/>
    <n v="283.83999999999997"/>
    <n v="159.80000000000001"/>
    <n v="124.03999999999996"/>
    <n v="0.43700676437429531"/>
  </r>
  <r>
    <n v="937"/>
    <d v="2026-09-15T00:00:00"/>
    <n v="2026"/>
    <s v="Sep"/>
    <s v="Q3"/>
    <x v="3"/>
    <x v="4"/>
    <s v="Marketplace"/>
    <s v="Business"/>
    <s v="Hiking"/>
    <s v="Trail Boots"/>
    <n v="1"/>
    <n v="146.41"/>
    <n v="0.15"/>
    <n v="80.87"/>
    <n v="124.4485"/>
    <n v="80.87"/>
    <n v="43.578499999999991"/>
    <n v="0.35017296311325563"/>
  </r>
  <r>
    <n v="1229"/>
    <d v="2026-09-15T00:00:00"/>
    <n v="2026"/>
    <s v="Sep"/>
    <s v="Q3"/>
    <x v="1"/>
    <x v="1"/>
    <s v="Marketplace"/>
    <s v="New"/>
    <s v="Cycling"/>
    <s v="Compact Repair Kit"/>
    <n v="5"/>
    <n v="40.17"/>
    <n v="0"/>
    <n v="16.27"/>
    <n v="200.85000000000002"/>
    <n v="81.349999999999994"/>
    <n v="119.50000000000003"/>
    <n v="0.59497137167040082"/>
  </r>
  <r>
    <n v="2186"/>
    <d v="2026-09-15T00:00:00"/>
    <n v="2026"/>
    <s v="Sep"/>
    <s v="Q3"/>
    <x v="2"/>
    <x v="2"/>
    <s v="Online Store"/>
    <s v="Returning"/>
    <s v="Hiking"/>
    <s v="Hiking Daypack 20L"/>
    <n v="2"/>
    <n v="91.6"/>
    <n v="0"/>
    <n v="46.54"/>
    <n v="183.2"/>
    <n v="93.08"/>
    <n v="90.11999999999999"/>
    <n v="0.49192139737991264"/>
  </r>
  <r>
    <n v="2922"/>
    <d v="2026-09-15T00:00:00"/>
    <n v="2026"/>
    <s v="Sep"/>
    <s v="Q3"/>
    <x v="2"/>
    <x v="2"/>
    <s v="Online Store"/>
    <s v="New"/>
    <s v="Fitness"/>
    <s v="Weighted Vest"/>
    <n v="4"/>
    <n v="121.47"/>
    <n v="0.05"/>
    <n v="67.650000000000006"/>
    <n v="461.58599999999996"/>
    <n v="270.60000000000002"/>
    <n v="190.98599999999993"/>
    <n v="0.41376038268058379"/>
  </r>
  <r>
    <n v="3140"/>
    <d v="2026-09-15T00:00:00"/>
    <n v="2026"/>
    <s v="Sep"/>
    <s v="Q3"/>
    <x v="1"/>
    <x v="12"/>
    <s v="Marketplace"/>
    <s v="New"/>
    <s v="Camping"/>
    <s v="Compact Sleeping Bag"/>
    <n v="2"/>
    <n v="122.69"/>
    <n v="0"/>
    <n v="61.4"/>
    <n v="245.38"/>
    <n v="122.8"/>
    <n v="122.58"/>
    <n v="0.49955171570625151"/>
  </r>
  <r>
    <n v="3369"/>
    <d v="2026-09-15T00:00:00"/>
    <n v="2026"/>
    <s v="Sep"/>
    <s v="Q3"/>
    <x v="1"/>
    <x v="12"/>
    <s v="Marketplace"/>
    <s v="New"/>
    <s v="Travel"/>
    <s v="Packing Cube Set"/>
    <n v="1"/>
    <n v="45.59"/>
    <n v="0"/>
    <n v="18.28"/>
    <n v="45.59"/>
    <n v="18.28"/>
    <n v="27.310000000000002"/>
    <n v="0.59903487606931349"/>
  </r>
  <r>
    <n v="4865"/>
    <d v="2026-09-15T00:00:00"/>
    <n v="2026"/>
    <s v="Sep"/>
    <s v="Q3"/>
    <x v="3"/>
    <x v="4"/>
    <s v="Online Store"/>
    <s v="Returning"/>
    <s v="Cycling"/>
    <s v="Commuter Helmet"/>
    <n v="1"/>
    <n v="83.8"/>
    <n v="0"/>
    <n v="42.23"/>
    <n v="83.8"/>
    <n v="42.23"/>
    <n v="41.57"/>
    <n v="0.49606205250596663"/>
  </r>
  <r>
    <n v="103"/>
    <d v="2026-09-16T00:00:00"/>
    <n v="2026"/>
    <s v="Sep"/>
    <s v="Q3"/>
    <x v="2"/>
    <x v="3"/>
    <s v="Online Store"/>
    <s v="New"/>
    <s v="Travel"/>
    <s v="Carry-On Duffel"/>
    <n v="1"/>
    <n v="132.58000000000001"/>
    <n v="0.15"/>
    <n v="67.62"/>
    <n v="112.69300000000001"/>
    <n v="67.62"/>
    <n v="45.073000000000008"/>
    <n v="0.39996273060438536"/>
  </r>
  <r>
    <n v="4500"/>
    <d v="2026-09-16T00:00:00"/>
    <n v="2026"/>
    <s v="Sep"/>
    <s v="Q3"/>
    <x v="3"/>
    <x v="8"/>
    <s v="Online Store"/>
    <s v="New"/>
    <s v="Camping"/>
    <s v="Compact Sleeping Bag"/>
    <n v="2"/>
    <n v="122.12"/>
    <n v="0.05"/>
    <n v="61.76"/>
    <n v="232.02799999999999"/>
    <n v="123.52"/>
    <n v="108.508"/>
    <n v="0.46765045597945076"/>
  </r>
  <r>
    <n v="5093"/>
    <d v="2026-09-16T00:00:00"/>
    <n v="2026"/>
    <s v="Sep"/>
    <s v="Q3"/>
    <x v="0"/>
    <x v="0"/>
    <s v="Corporate"/>
    <s v="Business"/>
    <s v="Hiking"/>
    <s v="Trail Boots"/>
    <n v="3"/>
    <n v="140.47"/>
    <n v="0.15"/>
    <n v="81.739999999999995"/>
    <n v="358.19849999999997"/>
    <n v="245.21999999999997"/>
    <n v="112.9785"/>
    <n v="0.31540751845694498"/>
  </r>
  <r>
    <n v="5147"/>
    <d v="2026-09-16T00:00:00"/>
    <n v="2026"/>
    <s v="Sep"/>
    <s v="Q3"/>
    <x v="3"/>
    <x v="13"/>
    <s v="Online Store"/>
    <s v="New"/>
    <s v="Hiking"/>
    <s v="Trail Boots"/>
    <n v="2"/>
    <n v="145.35"/>
    <n v="0.05"/>
    <n v="78.39"/>
    <n v="276.16499999999996"/>
    <n v="156.78"/>
    <n v="119.38499999999996"/>
    <n v="0.4322959100537721"/>
  </r>
  <r>
    <n v="365"/>
    <d v="2026-09-17T00:00:00"/>
    <n v="2026"/>
    <s v="Sep"/>
    <s v="Q3"/>
    <x v="3"/>
    <x v="8"/>
    <s v="Marketplace"/>
    <s v="Returning"/>
    <s v="Camping"/>
    <s v="Compact Sleeping Bag"/>
    <n v="2"/>
    <n v="121.25"/>
    <n v="0"/>
    <n v="61.5"/>
    <n v="242.5"/>
    <n v="123"/>
    <n v="119.5"/>
    <n v="0.4927835051546392"/>
  </r>
  <r>
    <n v="494"/>
    <d v="2026-09-17T00:00:00"/>
    <n v="2026"/>
    <s v="Sep"/>
    <s v="Q3"/>
    <x v="3"/>
    <x v="4"/>
    <s v="Online Store"/>
    <s v="New"/>
    <s v="Travel"/>
    <s v="Insulated Bottle"/>
    <n v="1"/>
    <n v="35.94"/>
    <n v="0.1"/>
    <n v="13.19"/>
    <n v="32.345999999999997"/>
    <n v="13.19"/>
    <n v="19.155999999999999"/>
    <n v="0.59222160390774747"/>
  </r>
  <r>
    <n v="665"/>
    <d v="2026-09-17T00:00:00"/>
    <n v="2026"/>
    <s v="Sep"/>
    <s v="Q3"/>
    <x v="1"/>
    <x v="14"/>
    <s v="Online Store"/>
    <s v="New"/>
    <s v="Cycling"/>
    <s v="Cycling Pack 12L"/>
    <n v="1"/>
    <n v="101.18"/>
    <n v="0.1"/>
    <n v="49.38"/>
    <n v="91.062000000000012"/>
    <n v="49.38"/>
    <n v="41.682000000000009"/>
    <n v="0.45773209461685449"/>
  </r>
  <r>
    <n v="2067"/>
    <d v="2026-09-17T00:00:00"/>
    <n v="2026"/>
    <s v="Sep"/>
    <s v="Q3"/>
    <x v="3"/>
    <x v="7"/>
    <s v="Retail Partners"/>
    <s v="New"/>
    <s v="Cycling"/>
    <s v="Commuter Helmet"/>
    <n v="2"/>
    <n v="82.47"/>
    <n v="0"/>
    <n v="42.49"/>
    <n v="164.94"/>
    <n v="84.98"/>
    <n v="79.959999999999994"/>
    <n v="0.48478234509518608"/>
  </r>
  <r>
    <n v="2648"/>
    <d v="2026-09-17T00:00:00"/>
    <n v="2026"/>
    <s v="Sep"/>
    <s v="Q3"/>
    <x v="2"/>
    <x v="16"/>
    <s v="Marketplace"/>
    <s v="New"/>
    <s v="Fitness"/>
    <s v="Training Mat"/>
    <n v="1"/>
    <n v="50.47"/>
    <n v="0.05"/>
    <n v="22.27"/>
    <n v="47.946499999999993"/>
    <n v="22.27"/>
    <n v="25.676499999999994"/>
    <n v="0.53552396942425406"/>
  </r>
  <r>
    <n v="3074"/>
    <d v="2026-09-17T00:00:00"/>
    <n v="2026"/>
    <s v="Sep"/>
    <s v="Q3"/>
    <x v="3"/>
    <x v="8"/>
    <s v="Corporate"/>
    <s v="Business"/>
    <s v="Camping"/>
    <s v="Portable Camp Stove"/>
    <n v="5"/>
    <n v="82.63"/>
    <n v="0.15"/>
    <n v="38.630000000000003"/>
    <n v="351.17749999999995"/>
    <n v="193.15"/>
    <n v="158.02749999999995"/>
    <n v="0.44999323703824978"/>
  </r>
  <r>
    <n v="259"/>
    <d v="2026-09-18T00:00:00"/>
    <n v="2026"/>
    <s v="Sep"/>
    <s v="Q3"/>
    <x v="3"/>
    <x v="8"/>
    <s v="Retail Partners"/>
    <s v="Business"/>
    <s v="Travel"/>
    <s v="Travel Backpack 35L"/>
    <n v="4"/>
    <n v="168.48"/>
    <n v="0.1"/>
    <n v="89.85"/>
    <n v="606.52800000000002"/>
    <n v="359.4"/>
    <n v="247.12800000000004"/>
    <n v="0.4074469768914214"/>
  </r>
  <r>
    <n v="997"/>
    <d v="2026-09-18T00:00:00"/>
    <n v="2026"/>
    <s v="Sep"/>
    <s v="Q3"/>
    <x v="1"/>
    <x v="11"/>
    <s v="Marketplace"/>
    <s v="Returning"/>
    <s v="Camping"/>
    <s v="Compact Sleeping Bag"/>
    <n v="2"/>
    <n v="121.82"/>
    <n v="0"/>
    <n v="61.92"/>
    <n v="243.64"/>
    <n v="123.84"/>
    <n v="119.79999999999998"/>
    <n v="0.49170907896897059"/>
  </r>
  <r>
    <n v="2102"/>
    <d v="2026-09-18T00:00:00"/>
    <n v="2026"/>
    <s v="Sep"/>
    <s v="Q3"/>
    <x v="0"/>
    <x v="15"/>
    <s v="Retail Partners"/>
    <s v="Returning"/>
    <s v="Cycling"/>
    <s v="Trail Bike Light"/>
    <n v="1"/>
    <n v="50.02"/>
    <n v="0.1"/>
    <n v="22.47"/>
    <n v="45.018000000000001"/>
    <n v="22.47"/>
    <n v="22.548000000000002"/>
    <n v="0.50086632013861121"/>
  </r>
  <r>
    <n v="2452"/>
    <d v="2026-09-18T00:00:00"/>
    <n v="2026"/>
    <s v="Sep"/>
    <s v="Q3"/>
    <x v="2"/>
    <x v="5"/>
    <s v="Online Store"/>
    <s v="New"/>
    <s v="Fitness"/>
    <s v="Training Mat"/>
    <n v="1"/>
    <n v="50.17"/>
    <n v="0.1"/>
    <n v="21.99"/>
    <n v="45.153000000000006"/>
    <n v="21.99"/>
    <n v="23.163000000000007"/>
    <n v="0.51298917015480705"/>
  </r>
  <r>
    <n v="2761"/>
    <d v="2026-09-18T00:00:00"/>
    <n v="2026"/>
    <s v="Sep"/>
    <s v="Q3"/>
    <x v="0"/>
    <x v="15"/>
    <s v="Corporate"/>
    <s v="Business"/>
    <s v="Camping"/>
    <s v="Compact Sleeping Bag"/>
    <n v="5"/>
    <n v="124.51"/>
    <n v="0.1"/>
    <n v="60.29"/>
    <n v="560.29500000000007"/>
    <n v="301.45"/>
    <n v="258.84500000000008"/>
    <n v="0.46197984990049895"/>
  </r>
  <r>
    <n v="3993"/>
    <d v="2026-09-18T00:00:00"/>
    <n v="2026"/>
    <s v="Sep"/>
    <s v="Q3"/>
    <x v="1"/>
    <x v="12"/>
    <s v="Marketplace"/>
    <s v="Returning"/>
    <s v="Hiking"/>
    <s v="Summit Backpack 45L"/>
    <n v="1"/>
    <n v="153.68"/>
    <n v="0.05"/>
    <n v="77.42"/>
    <n v="145.99600000000001"/>
    <n v="77.42"/>
    <n v="68.576000000000008"/>
    <n v="0.46971149894517661"/>
  </r>
  <r>
    <n v="4343"/>
    <d v="2026-09-18T00:00:00"/>
    <n v="2026"/>
    <s v="Sep"/>
    <s v="Q3"/>
    <x v="1"/>
    <x v="12"/>
    <s v="Marketplace"/>
    <s v="New"/>
    <s v="Camping"/>
    <s v="Compact Sleeping Bag"/>
    <n v="2"/>
    <n v="121.37"/>
    <n v="0.05"/>
    <n v="60.13"/>
    <n v="230.60300000000001"/>
    <n v="120.26"/>
    <n v="110.343"/>
    <n v="0.47849767782726155"/>
  </r>
  <r>
    <n v="4429"/>
    <d v="2026-09-18T00:00:00"/>
    <n v="2026"/>
    <s v="Sep"/>
    <s v="Q3"/>
    <x v="0"/>
    <x v="15"/>
    <s v="Online Store"/>
    <s v="Business"/>
    <s v="Hiking"/>
    <s v="Trail Boots"/>
    <n v="2"/>
    <n v="145.1"/>
    <n v="0.1"/>
    <n v="77.62"/>
    <n v="261.18"/>
    <n v="155.24"/>
    <n v="105.94"/>
    <n v="0.40562064476606169"/>
  </r>
  <r>
    <n v="4824"/>
    <d v="2026-09-18T00:00:00"/>
    <n v="2026"/>
    <s v="Sep"/>
    <s v="Q3"/>
    <x v="3"/>
    <x v="8"/>
    <s v="Online Store"/>
    <s v="Returning"/>
    <s v="Fitness"/>
    <s v="Recovery Roller"/>
    <n v="1"/>
    <n v="36.729999999999997"/>
    <n v="0.05"/>
    <n v="14.11"/>
    <n v="34.893499999999996"/>
    <n v="14.11"/>
    <n v="20.783499999999997"/>
    <n v="0.59562669265049362"/>
  </r>
  <r>
    <n v="4881"/>
    <d v="2026-09-18T00:00:00"/>
    <n v="2026"/>
    <s v="Sep"/>
    <s v="Q3"/>
    <x v="2"/>
    <x v="2"/>
    <s v="Online Store"/>
    <s v="Business"/>
    <s v="Travel"/>
    <s v="Carry-On Duffel"/>
    <n v="4"/>
    <n v="134.15"/>
    <n v="0.05"/>
    <n v="65.58"/>
    <n v="509.77"/>
    <n v="262.32"/>
    <n v="247.45"/>
    <n v="0.48541499107440611"/>
  </r>
  <r>
    <n v="5138"/>
    <d v="2026-09-18T00:00:00"/>
    <n v="2026"/>
    <s v="Sep"/>
    <s v="Q3"/>
    <x v="0"/>
    <x v="0"/>
    <s v="Corporate"/>
    <s v="Business"/>
    <s v="Hiking"/>
    <s v="Hiking Daypack 20L"/>
    <n v="8"/>
    <n v="94.21"/>
    <n v="0.1"/>
    <n v="45.05"/>
    <n v="678.31200000000001"/>
    <n v="360.4"/>
    <n v="317.91200000000003"/>
    <n v="0.46868107891353833"/>
  </r>
  <r>
    <n v="1214"/>
    <d v="2026-09-19T00:00:00"/>
    <n v="2026"/>
    <s v="Sep"/>
    <s v="Q3"/>
    <x v="0"/>
    <x v="15"/>
    <s v="Retail Partners"/>
    <s v="Returning"/>
    <s v="Camping"/>
    <s v="Trail Tent 2P"/>
    <n v="1"/>
    <n v="198.29"/>
    <n v="0.05"/>
    <n v="106.24"/>
    <n v="188.37549999999999"/>
    <n v="106.24"/>
    <n v="82.135499999999993"/>
    <n v="0.436020076920831"/>
  </r>
  <r>
    <n v="1346"/>
    <d v="2026-09-19T00:00:00"/>
    <n v="2026"/>
    <s v="Sep"/>
    <s v="Q3"/>
    <x v="1"/>
    <x v="14"/>
    <s v="Marketplace"/>
    <s v="Returning"/>
    <s v="Travel"/>
    <s v="Travel Backpack 35L"/>
    <n v="3"/>
    <n v="166.21"/>
    <n v="0.05"/>
    <n v="85.03"/>
    <n v="473.69849999999997"/>
    <n v="255.09"/>
    <n v="218.60849999999996"/>
    <n v="0.4614929116304991"/>
  </r>
  <r>
    <n v="1361"/>
    <d v="2026-09-19T00:00:00"/>
    <n v="2026"/>
    <s v="Sep"/>
    <s v="Q3"/>
    <x v="1"/>
    <x v="6"/>
    <s v="Marketplace"/>
    <s v="New"/>
    <s v="Cycling"/>
    <s v="Compact Repair Kit"/>
    <n v="1"/>
    <n v="40.700000000000003"/>
    <n v="0.05"/>
    <n v="16.43"/>
    <n v="38.664999999999999"/>
    <n v="16.43"/>
    <n v="22.234999999999999"/>
    <n v="0.57506789085736454"/>
  </r>
  <r>
    <n v="2728"/>
    <d v="2026-09-19T00:00:00"/>
    <n v="2026"/>
    <s v="Sep"/>
    <s v="Q3"/>
    <x v="0"/>
    <x v="15"/>
    <s v="Online Store"/>
    <s v="New"/>
    <s v="Hiking"/>
    <s v="Summit Backpack 45L"/>
    <n v="3"/>
    <n v="153.5"/>
    <n v="0"/>
    <n v="80.819999999999993"/>
    <n v="460.5"/>
    <n v="242.45999999999998"/>
    <n v="218.04000000000002"/>
    <n v="0.47348534201954401"/>
  </r>
  <r>
    <n v="2788"/>
    <d v="2026-09-19T00:00:00"/>
    <n v="2026"/>
    <s v="Sep"/>
    <s v="Q3"/>
    <x v="1"/>
    <x v="12"/>
    <s v="Marketplace"/>
    <s v="New"/>
    <s v="Hiking"/>
    <s v="Trekking Poles"/>
    <n v="1"/>
    <n v="70.430000000000007"/>
    <n v="0"/>
    <n v="31.51"/>
    <n v="70.430000000000007"/>
    <n v="31.51"/>
    <n v="38.92"/>
    <n v="0.55260542382507449"/>
  </r>
  <r>
    <n v="2932"/>
    <d v="2026-09-19T00:00:00"/>
    <n v="2026"/>
    <s v="Sep"/>
    <s v="Q3"/>
    <x v="0"/>
    <x v="15"/>
    <s v="Retail Partners"/>
    <s v="Business"/>
    <s v="Cycling"/>
    <s v="Trail Bike Light"/>
    <n v="4"/>
    <n v="49.93"/>
    <n v="0"/>
    <n v="22.99"/>
    <n v="199.72"/>
    <n v="91.96"/>
    <n v="107.76"/>
    <n v="0.53955537752853999"/>
  </r>
  <r>
    <n v="3399"/>
    <d v="2026-09-19T00:00:00"/>
    <n v="2026"/>
    <s v="Sep"/>
    <s v="Q3"/>
    <x v="1"/>
    <x v="12"/>
    <s v="Retail Partners"/>
    <s v="Returning"/>
    <s v="Cycling"/>
    <s v="Trail Bike Light"/>
    <n v="1"/>
    <n v="50.18"/>
    <n v="0"/>
    <n v="22.92"/>
    <n v="50.18"/>
    <n v="22.92"/>
    <n v="27.259999999999998"/>
    <n v="0.54324432044639293"/>
  </r>
  <r>
    <n v="3588"/>
    <d v="2026-09-19T00:00:00"/>
    <n v="2026"/>
    <s v="Sep"/>
    <s v="Q3"/>
    <x v="3"/>
    <x v="13"/>
    <s v="Retail Partners"/>
    <s v="New"/>
    <s v="Travel"/>
    <s v="Travel Backpack 35L"/>
    <n v="2"/>
    <n v="164.01"/>
    <n v="0.15"/>
    <n v="87.14"/>
    <n v="278.81699999999995"/>
    <n v="174.28"/>
    <n v="104.53699999999995"/>
    <n v="0.37493050997607741"/>
  </r>
  <r>
    <n v="3603"/>
    <d v="2026-09-19T00:00:00"/>
    <n v="2026"/>
    <s v="Sep"/>
    <s v="Q3"/>
    <x v="1"/>
    <x v="14"/>
    <s v="Marketplace"/>
    <s v="Returning"/>
    <s v="Cycling"/>
    <s v="Commuter Helmet"/>
    <n v="2"/>
    <n v="83.77"/>
    <n v="0"/>
    <n v="43.32"/>
    <n v="167.54"/>
    <n v="86.64"/>
    <n v="80.899999999999991"/>
    <n v="0.4828697624447893"/>
  </r>
  <r>
    <n v="3845"/>
    <d v="2026-09-19T00:00:00"/>
    <n v="2026"/>
    <s v="Sep"/>
    <s v="Q3"/>
    <x v="3"/>
    <x v="8"/>
    <s v="Online Store"/>
    <s v="New"/>
    <s v="Camping"/>
    <s v="Portable Camp Stove"/>
    <n v="1"/>
    <n v="81.84"/>
    <n v="0"/>
    <n v="38.5"/>
    <n v="81.84"/>
    <n v="38.5"/>
    <n v="43.34"/>
    <n v="0.52956989247311825"/>
  </r>
  <r>
    <n v="4191"/>
    <d v="2026-09-19T00:00:00"/>
    <n v="2026"/>
    <s v="Sep"/>
    <s v="Q3"/>
    <x v="2"/>
    <x v="5"/>
    <s v="Marketplace"/>
    <s v="Returning"/>
    <s v="Fitness"/>
    <s v="Resistance Band Set"/>
    <n v="1"/>
    <n v="40.32"/>
    <n v="0.15"/>
    <n v="14.39"/>
    <n v="34.271999999999998"/>
    <n v="14.39"/>
    <n v="19.881999999999998"/>
    <n v="0.58012371615312786"/>
  </r>
  <r>
    <n v="4269"/>
    <d v="2026-09-19T00:00:00"/>
    <n v="2026"/>
    <s v="Sep"/>
    <s v="Q3"/>
    <x v="2"/>
    <x v="16"/>
    <s v="Corporate"/>
    <s v="Business"/>
    <s v="Hiking"/>
    <s v="Summit Backpack 45L"/>
    <n v="4"/>
    <n v="155.84"/>
    <n v="0.05"/>
    <n v="80.790000000000006"/>
    <n v="592.19200000000001"/>
    <n v="323.16000000000003"/>
    <n v="269.03199999999998"/>
    <n v="0.45429860585755966"/>
  </r>
  <r>
    <n v="5"/>
    <d v="2026-09-20T00:00:00"/>
    <n v="2026"/>
    <s v="Sep"/>
    <s v="Q3"/>
    <x v="1"/>
    <x v="6"/>
    <s v="Online Store"/>
    <s v="Business"/>
    <s v="Fitness"/>
    <s v="Training Mat"/>
    <n v="1"/>
    <n v="51.83"/>
    <n v="0"/>
    <n v="21.9"/>
    <n v="51.83"/>
    <n v="21.9"/>
    <n v="29.93"/>
    <n v="0.57746478873239437"/>
  </r>
  <r>
    <n v="210"/>
    <d v="2026-09-20T00:00:00"/>
    <n v="2026"/>
    <s v="Sep"/>
    <s v="Q3"/>
    <x v="2"/>
    <x v="3"/>
    <s v="Retail Partners"/>
    <s v="Returning"/>
    <s v="Camping"/>
    <s v="Trail Tent 2P"/>
    <n v="1"/>
    <n v="190.77"/>
    <n v="0.05"/>
    <n v="104.69"/>
    <n v="181.23150000000001"/>
    <n v="104.69"/>
    <n v="76.541500000000013"/>
    <n v="0.42234103894742364"/>
  </r>
  <r>
    <n v="462"/>
    <d v="2026-09-20T00:00:00"/>
    <n v="2026"/>
    <s v="Sep"/>
    <s v="Q3"/>
    <x v="1"/>
    <x v="12"/>
    <s v="Retail Partners"/>
    <s v="New"/>
    <s v="Cycling"/>
    <s v="Compact Repair Kit"/>
    <n v="2"/>
    <n v="40.049999999999997"/>
    <n v="0.05"/>
    <n v="16.97"/>
    <n v="76.094999999999985"/>
    <n v="33.94"/>
    <n v="42.154999999999987"/>
    <n v="0.55397857940731976"/>
  </r>
  <r>
    <n v="725"/>
    <d v="2026-09-20T00:00:00"/>
    <n v="2026"/>
    <s v="Sep"/>
    <s v="Q3"/>
    <x v="1"/>
    <x v="12"/>
    <s v="Online Store"/>
    <s v="New"/>
    <s v="Cycling"/>
    <s v="Commuter Helmet"/>
    <n v="1"/>
    <n v="82.08"/>
    <n v="0.05"/>
    <n v="43.18"/>
    <n v="77.975999999999999"/>
    <n v="43.18"/>
    <n v="34.795999999999999"/>
    <n v="0.44623986867754178"/>
  </r>
  <r>
    <n v="918"/>
    <d v="2026-09-20T00:00:00"/>
    <n v="2026"/>
    <s v="Sep"/>
    <s v="Q3"/>
    <x v="0"/>
    <x v="15"/>
    <s v="Online Store"/>
    <s v="Returning"/>
    <s v="Cycling"/>
    <s v="Trail Bike Light"/>
    <n v="1"/>
    <n v="50.3"/>
    <n v="0.05"/>
    <n v="22.14"/>
    <n v="47.784999999999997"/>
    <n v="22.14"/>
    <n v="25.644999999999996"/>
    <n v="0.53667468870984614"/>
  </r>
  <r>
    <n v="1442"/>
    <d v="2026-09-20T00:00:00"/>
    <n v="2026"/>
    <s v="Sep"/>
    <s v="Q3"/>
    <x v="2"/>
    <x v="16"/>
    <s v="Online Store"/>
    <s v="New"/>
    <s v="Travel"/>
    <s v="Packing Cube Set"/>
    <n v="1"/>
    <n v="47.68"/>
    <n v="0.1"/>
    <n v="18.03"/>
    <n v="42.911999999999999"/>
    <n v="18.03"/>
    <n v="24.881999999999998"/>
    <n v="0.57983780760626391"/>
  </r>
  <r>
    <n v="4290"/>
    <d v="2026-09-20T00:00:00"/>
    <n v="2026"/>
    <s v="Sep"/>
    <s v="Q3"/>
    <x v="2"/>
    <x v="2"/>
    <s v="Retail Partners"/>
    <s v="Returning"/>
    <s v="Cycling"/>
    <s v="Trail Bike Light"/>
    <n v="2"/>
    <n v="51.48"/>
    <n v="0.05"/>
    <n v="22.38"/>
    <n v="97.811999999999983"/>
    <n v="44.76"/>
    <n v="53.051999999999985"/>
    <n v="0.54238743712427917"/>
  </r>
  <r>
    <n v="4666"/>
    <d v="2026-09-20T00:00:00"/>
    <n v="2026"/>
    <s v="Sep"/>
    <s v="Q3"/>
    <x v="2"/>
    <x v="3"/>
    <s v="Online Store"/>
    <s v="Business"/>
    <s v="Fitness"/>
    <s v="Weighted Vest"/>
    <n v="2"/>
    <n v="123.73"/>
    <n v="0"/>
    <n v="68.459999999999994"/>
    <n v="247.46"/>
    <n v="136.91999999999999"/>
    <n v="110.54000000000002"/>
    <n v="0.44669845631617239"/>
  </r>
  <r>
    <n v="234"/>
    <d v="2026-09-21T00:00:00"/>
    <n v="2026"/>
    <s v="Sep"/>
    <s v="Q3"/>
    <x v="2"/>
    <x v="5"/>
    <s v="Online Store"/>
    <s v="Business"/>
    <s v="Hiking"/>
    <s v="Trail Boots"/>
    <n v="2"/>
    <n v="146.81"/>
    <n v="0"/>
    <n v="79.72"/>
    <n v="293.62"/>
    <n v="159.44"/>
    <n v="134.18"/>
    <n v="0.45698521899053202"/>
  </r>
  <r>
    <n v="802"/>
    <d v="2026-09-21T00:00:00"/>
    <n v="2026"/>
    <s v="Sep"/>
    <s v="Q3"/>
    <x v="1"/>
    <x v="12"/>
    <s v="Retail Partners"/>
    <s v="Returning"/>
    <s v="Travel"/>
    <s v="Travel Backpack 35L"/>
    <n v="2"/>
    <n v="167.16"/>
    <n v="0"/>
    <n v="88.51"/>
    <n v="334.32"/>
    <n v="177.02"/>
    <n v="157.29999999999998"/>
    <n v="0.4705072983967456"/>
  </r>
  <r>
    <n v="1942"/>
    <d v="2026-09-21T00:00:00"/>
    <n v="2026"/>
    <s v="Sep"/>
    <s v="Q3"/>
    <x v="2"/>
    <x v="2"/>
    <s v="Online Store"/>
    <s v="New"/>
    <s v="Cycling"/>
    <s v="Commuter Helmet"/>
    <n v="1"/>
    <n v="83.69"/>
    <n v="0"/>
    <n v="42.76"/>
    <n v="83.69"/>
    <n v="42.76"/>
    <n v="40.93"/>
    <n v="0.48906679412116144"/>
  </r>
  <r>
    <n v="2200"/>
    <d v="2026-09-21T00:00:00"/>
    <n v="2026"/>
    <s v="Sep"/>
    <s v="Q3"/>
    <x v="0"/>
    <x v="0"/>
    <s v="Online Store"/>
    <s v="New"/>
    <s v="Cycling"/>
    <s v="Compact Repair Kit"/>
    <n v="1"/>
    <n v="40.4"/>
    <n v="0.15"/>
    <n v="16.47"/>
    <n v="34.339999999999996"/>
    <n v="16.47"/>
    <n v="17.869999999999997"/>
    <n v="0.52038439138031445"/>
  </r>
  <r>
    <n v="2236"/>
    <d v="2026-09-21T00:00:00"/>
    <n v="2026"/>
    <s v="Sep"/>
    <s v="Q3"/>
    <x v="1"/>
    <x v="11"/>
    <s v="Online Store"/>
    <s v="Returning"/>
    <s v="Hiking"/>
    <s v="Trail Boots"/>
    <n v="3"/>
    <n v="143.31"/>
    <n v="0"/>
    <n v="81.36"/>
    <n v="429.93"/>
    <n v="244.07999999999998"/>
    <n v="185.85000000000002"/>
    <n v="0.43227967343521045"/>
  </r>
  <r>
    <n v="4041"/>
    <d v="2026-09-21T00:00:00"/>
    <n v="2026"/>
    <s v="Sep"/>
    <s v="Q3"/>
    <x v="1"/>
    <x v="11"/>
    <s v="Corporate"/>
    <s v="Returning"/>
    <s v="Fitness"/>
    <s v="Training Mat"/>
    <n v="15"/>
    <n v="51.1"/>
    <n v="0.1"/>
    <n v="21.9"/>
    <n v="689.85"/>
    <n v="328.5"/>
    <n v="361.35"/>
    <n v="0.52380952380952384"/>
  </r>
  <r>
    <n v="4435"/>
    <d v="2026-09-21T00:00:00"/>
    <n v="2026"/>
    <s v="Sep"/>
    <s v="Q3"/>
    <x v="3"/>
    <x v="13"/>
    <s v="Marketplace"/>
    <s v="New"/>
    <s v="Hiking"/>
    <s v="Trail Boots"/>
    <n v="1"/>
    <n v="146.33000000000001"/>
    <n v="0"/>
    <n v="80.05"/>
    <n v="146.33000000000001"/>
    <n v="80.05"/>
    <n v="66.280000000000015"/>
    <n v="0.45294881432378875"/>
  </r>
  <r>
    <n v="305"/>
    <d v="2026-09-22T00:00:00"/>
    <n v="2026"/>
    <s v="Sep"/>
    <s v="Q3"/>
    <x v="3"/>
    <x v="8"/>
    <s v="Online Store"/>
    <s v="Returning"/>
    <s v="Travel"/>
    <s v="Carry-On Duffel"/>
    <n v="1"/>
    <n v="130.69999999999999"/>
    <n v="0.05"/>
    <n v="68.23"/>
    <n v="124.16499999999998"/>
    <n v="68.23"/>
    <n v="55.934999999999974"/>
    <n v="0.45048926831232622"/>
  </r>
  <r>
    <n v="808"/>
    <d v="2026-09-22T00:00:00"/>
    <n v="2026"/>
    <s v="Sep"/>
    <s v="Q3"/>
    <x v="1"/>
    <x v="12"/>
    <s v="Corporate"/>
    <s v="Business"/>
    <s v="Fitness"/>
    <s v="Resistance Band Set"/>
    <n v="8"/>
    <n v="39.630000000000003"/>
    <n v="0.15"/>
    <n v="14.61"/>
    <n v="269.48400000000004"/>
    <n v="116.88"/>
    <n v="152.60400000000004"/>
    <n v="0.56628222825844954"/>
  </r>
  <r>
    <n v="1029"/>
    <d v="2026-09-22T00:00:00"/>
    <n v="2026"/>
    <s v="Sep"/>
    <s v="Q3"/>
    <x v="1"/>
    <x v="6"/>
    <s v="Online Store"/>
    <s v="Returning"/>
    <s v="Travel"/>
    <s v="Carry-On Duffel"/>
    <n v="1"/>
    <n v="132.36000000000001"/>
    <n v="0.05"/>
    <n v="66.63"/>
    <n v="125.742"/>
    <n v="66.63"/>
    <n v="59.112000000000009"/>
    <n v="0.47010545402490822"/>
  </r>
  <r>
    <n v="1721"/>
    <d v="2026-09-22T00:00:00"/>
    <n v="2026"/>
    <s v="Sep"/>
    <s v="Q3"/>
    <x v="3"/>
    <x v="7"/>
    <s v="Online Store"/>
    <s v="Business"/>
    <s v="Hiking"/>
    <s v="Summit Backpack 45L"/>
    <n v="1"/>
    <n v="156.81"/>
    <n v="0"/>
    <n v="78.2"/>
    <n v="156.81"/>
    <n v="78.2"/>
    <n v="78.61"/>
    <n v="0.50130731458452904"/>
  </r>
  <r>
    <n v="2425"/>
    <d v="2026-09-22T00:00:00"/>
    <n v="2026"/>
    <s v="Sep"/>
    <s v="Q3"/>
    <x v="3"/>
    <x v="8"/>
    <s v="Marketplace"/>
    <s v="New"/>
    <s v="Travel"/>
    <s v="Carry-On Duffel"/>
    <n v="3"/>
    <n v="134.52000000000001"/>
    <n v="0.05"/>
    <n v="65.19"/>
    <n v="383.38200000000006"/>
    <n v="195.57"/>
    <n v="187.81200000000007"/>
    <n v="0.48988215409174152"/>
  </r>
  <r>
    <n v="3322"/>
    <d v="2026-09-22T00:00:00"/>
    <n v="2026"/>
    <s v="Sep"/>
    <s v="Q3"/>
    <x v="3"/>
    <x v="8"/>
    <s v="Online Store"/>
    <s v="Returning"/>
    <s v="Camping"/>
    <s v="Compact Sleeping Bag"/>
    <n v="1"/>
    <n v="124.51"/>
    <n v="0"/>
    <n v="59.97"/>
    <n v="124.51"/>
    <n v="59.97"/>
    <n v="64.540000000000006"/>
    <n v="0.51835193960324477"/>
  </r>
  <r>
    <n v="3821"/>
    <d v="2026-09-22T00:00:00"/>
    <n v="2026"/>
    <s v="Sep"/>
    <s v="Q3"/>
    <x v="2"/>
    <x v="3"/>
    <s v="Online Store"/>
    <s v="Returning"/>
    <s v="Hiking"/>
    <s v="Trail Boots"/>
    <n v="1"/>
    <n v="141"/>
    <n v="0"/>
    <n v="79.010000000000005"/>
    <n v="141"/>
    <n v="79.010000000000005"/>
    <n v="61.989999999999995"/>
    <n v="0.43964539007092196"/>
  </r>
  <r>
    <n v="3899"/>
    <d v="2026-09-22T00:00:00"/>
    <n v="2026"/>
    <s v="Sep"/>
    <s v="Q3"/>
    <x v="3"/>
    <x v="4"/>
    <s v="Corporate"/>
    <s v="Returning"/>
    <s v="Camping"/>
    <s v="Compact Sleeping Bag"/>
    <n v="6"/>
    <n v="121.7"/>
    <n v="0.15"/>
    <n v="61.26"/>
    <n v="620.67000000000007"/>
    <n v="367.56"/>
    <n v="253.11000000000007"/>
    <n v="0.40780124703948967"/>
  </r>
  <r>
    <n v="4807"/>
    <d v="2026-09-22T00:00:00"/>
    <n v="2026"/>
    <s v="Sep"/>
    <s v="Q3"/>
    <x v="3"/>
    <x v="7"/>
    <s v="Corporate"/>
    <s v="Business"/>
    <s v="Cycling"/>
    <s v="Cycling Pack 12L"/>
    <n v="4"/>
    <n v="103.86"/>
    <n v="0.1"/>
    <n v="50.12"/>
    <n v="373.89600000000002"/>
    <n v="200.48"/>
    <n v="173.41600000000003"/>
    <n v="0.46380811776536796"/>
  </r>
  <r>
    <n v="30"/>
    <d v="2026-09-23T00:00:00"/>
    <n v="2026"/>
    <s v="Sep"/>
    <s v="Q3"/>
    <x v="2"/>
    <x v="5"/>
    <s v="Marketplace"/>
    <s v="Returning"/>
    <s v="Hiking"/>
    <s v="Hiking Daypack 20L"/>
    <n v="2"/>
    <n v="93.82"/>
    <n v="0.05"/>
    <n v="45.57"/>
    <n v="178.25799999999998"/>
    <n v="91.14"/>
    <n v="87.117999999999981"/>
    <n v="0.48871859888476249"/>
  </r>
  <r>
    <n v="3027"/>
    <d v="2026-09-23T00:00:00"/>
    <n v="2026"/>
    <s v="Sep"/>
    <s v="Q3"/>
    <x v="3"/>
    <x v="8"/>
    <s v="Corporate"/>
    <s v="Business"/>
    <s v="Hiking"/>
    <s v="Summit Backpack 45L"/>
    <n v="8"/>
    <n v="155.13999999999999"/>
    <n v="0.1"/>
    <n v="76.87"/>
    <n v="1117.008"/>
    <n v="614.96"/>
    <n v="502.048"/>
    <n v="0.44945783736553363"/>
  </r>
  <r>
    <n v="3690"/>
    <d v="2026-09-23T00:00:00"/>
    <n v="2026"/>
    <s v="Sep"/>
    <s v="Q3"/>
    <x v="3"/>
    <x v="8"/>
    <s v="Online Store"/>
    <s v="Returning"/>
    <s v="Hiking"/>
    <s v="Hiking Daypack 20L"/>
    <n v="3"/>
    <n v="92.14"/>
    <n v="0.05"/>
    <n v="45.25"/>
    <n v="262.59899999999999"/>
    <n v="135.75"/>
    <n v="126.84899999999999"/>
    <n v="0.48305210606285626"/>
  </r>
  <r>
    <n v="600"/>
    <d v="2026-09-24T00:00:00"/>
    <n v="2026"/>
    <s v="Sep"/>
    <s v="Q3"/>
    <x v="1"/>
    <x v="12"/>
    <s v="Retail Partners"/>
    <s v="Returning"/>
    <s v="Cycling"/>
    <s v="Compact Repair Kit"/>
    <n v="6"/>
    <n v="39.880000000000003"/>
    <n v="0.05"/>
    <n v="16.79"/>
    <n v="227.31600000000003"/>
    <n v="100.74"/>
    <n v="126.57600000000004"/>
    <n v="0.5568283798764716"/>
  </r>
  <r>
    <n v="1931"/>
    <d v="2026-09-24T00:00:00"/>
    <n v="2026"/>
    <s v="Sep"/>
    <s v="Q3"/>
    <x v="2"/>
    <x v="16"/>
    <s v="Online Store"/>
    <s v="Returning"/>
    <s v="Travel"/>
    <s v="Insulated Bottle"/>
    <n v="4"/>
    <n v="35.700000000000003"/>
    <n v="0"/>
    <n v="13.91"/>
    <n v="142.80000000000001"/>
    <n v="55.64"/>
    <n v="87.160000000000011"/>
    <n v="0.61036414565826336"/>
  </r>
  <r>
    <n v="2124"/>
    <d v="2026-09-24T00:00:00"/>
    <n v="2026"/>
    <s v="Sep"/>
    <s v="Q3"/>
    <x v="3"/>
    <x v="8"/>
    <s v="Retail Partners"/>
    <s v="New"/>
    <s v="Cycling"/>
    <s v="Cycling Pack 12L"/>
    <n v="6"/>
    <n v="104.16"/>
    <n v="0"/>
    <n v="51.76"/>
    <n v="624.96"/>
    <n v="310.56"/>
    <n v="314.40000000000003"/>
    <n v="0.50307219662058378"/>
  </r>
  <r>
    <n v="2789"/>
    <d v="2026-09-24T00:00:00"/>
    <n v="2026"/>
    <s v="Sep"/>
    <s v="Q3"/>
    <x v="2"/>
    <x v="16"/>
    <s v="Online Store"/>
    <s v="New"/>
    <s v="Hiking"/>
    <s v="Trail Boots"/>
    <n v="5"/>
    <n v="147.21"/>
    <n v="0.05"/>
    <n v="79.14"/>
    <n v="699.24750000000006"/>
    <n v="395.7"/>
    <n v="303.54750000000007"/>
    <n v="0.43410594961011667"/>
  </r>
  <r>
    <n v="2921"/>
    <d v="2026-09-24T00:00:00"/>
    <n v="2026"/>
    <s v="Sep"/>
    <s v="Q3"/>
    <x v="0"/>
    <x v="0"/>
    <s v="Online Store"/>
    <s v="New"/>
    <s v="Camping"/>
    <s v="Trail Tent 2P"/>
    <n v="3"/>
    <n v="195.68"/>
    <n v="0.05"/>
    <n v="102.16"/>
    <n v="557.68799999999999"/>
    <n v="306.48"/>
    <n v="251.20799999999997"/>
    <n v="0.45044541033696256"/>
  </r>
  <r>
    <n v="3108"/>
    <d v="2026-09-24T00:00:00"/>
    <n v="2026"/>
    <s v="Sep"/>
    <s v="Q3"/>
    <x v="1"/>
    <x v="11"/>
    <s v="Corporate"/>
    <s v="Business"/>
    <s v="Hiking"/>
    <s v="Hiking Daypack 20L"/>
    <n v="5"/>
    <n v="90.05"/>
    <n v="0.15"/>
    <n v="44.12"/>
    <n v="382.71249999999998"/>
    <n v="220.6"/>
    <n v="162.11249999999998"/>
    <n v="0.42358820263252439"/>
  </r>
  <r>
    <n v="3226"/>
    <d v="2026-09-24T00:00:00"/>
    <n v="2026"/>
    <s v="Sep"/>
    <s v="Q3"/>
    <x v="3"/>
    <x v="13"/>
    <s v="Marketplace"/>
    <s v="Returning"/>
    <s v="Camping"/>
    <s v="Alpine Tent 4P"/>
    <n v="1"/>
    <n v="345.48"/>
    <n v="0"/>
    <n v="196.31"/>
    <n v="345.48"/>
    <n v="196.31"/>
    <n v="149.17000000000002"/>
    <n v="0.43177607965728843"/>
  </r>
  <r>
    <n v="3286"/>
    <d v="2026-09-24T00:00:00"/>
    <n v="2026"/>
    <s v="Sep"/>
    <s v="Q3"/>
    <x v="3"/>
    <x v="4"/>
    <s v="Online Store"/>
    <s v="New"/>
    <s v="Travel"/>
    <s v="Packing Cube Set"/>
    <n v="1"/>
    <n v="46.23"/>
    <n v="0.1"/>
    <n v="18.34"/>
    <n v="41.606999999999999"/>
    <n v="18.34"/>
    <n v="23.266999999999999"/>
    <n v="0.55920878698295962"/>
  </r>
  <r>
    <n v="4510"/>
    <d v="2026-09-24T00:00:00"/>
    <n v="2026"/>
    <s v="Sep"/>
    <s v="Q3"/>
    <x v="0"/>
    <x v="0"/>
    <s v="Marketplace"/>
    <s v="Returning"/>
    <s v="Camping"/>
    <s v="Portable Camp Stove"/>
    <n v="3"/>
    <n v="82.38"/>
    <n v="0.15"/>
    <n v="39.020000000000003"/>
    <n v="210.06899999999999"/>
    <n v="117.06"/>
    <n v="93.008999999999986"/>
    <n v="0.44275452351370259"/>
  </r>
  <r>
    <n v="2069"/>
    <d v="2026-09-25T00:00:00"/>
    <n v="2026"/>
    <s v="Sep"/>
    <s v="Q3"/>
    <x v="3"/>
    <x v="7"/>
    <s v="Online Store"/>
    <s v="New"/>
    <s v="Camping"/>
    <s v="Alpine Tent 4P"/>
    <n v="1"/>
    <n v="344.79"/>
    <n v="0"/>
    <n v="189.63"/>
    <n v="344.79"/>
    <n v="189.63"/>
    <n v="155.16000000000003"/>
    <n v="0.45001305142260511"/>
  </r>
  <r>
    <n v="95"/>
    <d v="2026-09-26T00:00:00"/>
    <n v="2026"/>
    <s v="Sep"/>
    <s v="Q3"/>
    <x v="0"/>
    <x v="0"/>
    <s v="Marketplace"/>
    <s v="Returning"/>
    <s v="Hiking"/>
    <s v="Trekking Poles"/>
    <n v="1"/>
    <n v="73.06"/>
    <n v="0.05"/>
    <n v="31.42"/>
    <n v="69.406999999999996"/>
    <n v="31.42"/>
    <n v="37.986999999999995"/>
    <n v="0.54730790842422228"/>
  </r>
  <r>
    <n v="160"/>
    <d v="2026-09-26T00:00:00"/>
    <n v="2026"/>
    <s v="Sep"/>
    <s v="Q3"/>
    <x v="3"/>
    <x v="8"/>
    <s v="Online Store"/>
    <s v="Returning"/>
    <s v="Camping"/>
    <s v="Portable Camp Stove"/>
    <n v="1"/>
    <n v="81.58"/>
    <n v="0.1"/>
    <n v="38.89"/>
    <n v="73.421999999999997"/>
    <n v="38.89"/>
    <n v="34.531999999999996"/>
    <n v="0.47032224673803491"/>
  </r>
  <r>
    <n v="407"/>
    <d v="2026-09-26T00:00:00"/>
    <n v="2026"/>
    <s v="Sep"/>
    <s v="Q3"/>
    <x v="1"/>
    <x v="12"/>
    <s v="Corporate"/>
    <s v="Returning"/>
    <s v="Fitness"/>
    <s v="Training Mat"/>
    <n v="6"/>
    <n v="49.87"/>
    <n v="0.1"/>
    <n v="21.75"/>
    <n v="269.298"/>
    <n v="130.5"/>
    <n v="138.798"/>
    <n v="0.51540672414945521"/>
  </r>
  <r>
    <n v="1395"/>
    <d v="2026-09-26T00:00:00"/>
    <n v="2026"/>
    <s v="Sep"/>
    <s v="Q3"/>
    <x v="2"/>
    <x v="3"/>
    <s v="Online Store"/>
    <s v="New"/>
    <s v="Cycling"/>
    <s v="Compact Repair Kit"/>
    <n v="2"/>
    <n v="39.81"/>
    <n v="0.05"/>
    <n v="16.87"/>
    <n v="75.638999999999996"/>
    <n v="33.74"/>
    <n v="41.898999999999994"/>
    <n v="0.55393381721069812"/>
  </r>
  <r>
    <n v="2085"/>
    <d v="2026-09-26T00:00:00"/>
    <n v="2026"/>
    <s v="Sep"/>
    <s v="Q3"/>
    <x v="2"/>
    <x v="2"/>
    <s v="Online Store"/>
    <s v="Returning"/>
    <s v="Camping"/>
    <s v="Trail Tent 2P"/>
    <n v="3"/>
    <n v="191.46"/>
    <n v="0"/>
    <n v="104.06"/>
    <n v="574.38"/>
    <n v="312.18"/>
    <n v="262.2"/>
    <n v="0.45649221769560222"/>
  </r>
  <r>
    <n v="3124"/>
    <d v="2026-09-26T00:00:00"/>
    <n v="2026"/>
    <s v="Sep"/>
    <s v="Q3"/>
    <x v="2"/>
    <x v="5"/>
    <s v="Online Store"/>
    <s v="Returning"/>
    <s v="Travel"/>
    <s v="Packing Cube Set"/>
    <n v="3"/>
    <n v="46.48"/>
    <n v="0.05"/>
    <n v="18.82"/>
    <n v="132.46799999999999"/>
    <n v="56.46"/>
    <n v="76.007999999999981"/>
    <n v="0.57378385723344494"/>
  </r>
  <r>
    <n v="3216"/>
    <d v="2026-09-26T00:00:00"/>
    <n v="2026"/>
    <s v="Sep"/>
    <s v="Q3"/>
    <x v="1"/>
    <x v="12"/>
    <s v="Retail Partners"/>
    <s v="Returning"/>
    <s v="Travel"/>
    <s v="Insulated Bottle"/>
    <n v="2"/>
    <n v="35.44"/>
    <n v="0.1"/>
    <n v="13.2"/>
    <n v="63.791999999999994"/>
    <n v="26.4"/>
    <n v="37.391999999999996"/>
    <n v="0.58615500376222718"/>
  </r>
  <r>
    <n v="3743"/>
    <d v="2026-09-26T00:00:00"/>
    <n v="2026"/>
    <s v="Sep"/>
    <s v="Q3"/>
    <x v="2"/>
    <x v="2"/>
    <s v="Online Store"/>
    <s v="New"/>
    <s v="Fitness"/>
    <s v="Recovery Roller"/>
    <n v="4"/>
    <n v="36.159999999999997"/>
    <n v="0.05"/>
    <n v="13.68"/>
    <n v="137.40799999999999"/>
    <n v="54.72"/>
    <n v="82.687999999999988"/>
    <n v="0.60176991150442471"/>
  </r>
  <r>
    <n v="3788"/>
    <d v="2026-09-26T00:00:00"/>
    <n v="2026"/>
    <s v="Sep"/>
    <s v="Q3"/>
    <x v="3"/>
    <x v="8"/>
    <s v="Online Store"/>
    <s v="Returning"/>
    <s v="Fitness"/>
    <s v="Recovery Roller"/>
    <n v="2"/>
    <n v="35.93"/>
    <n v="0"/>
    <n v="13.91"/>
    <n v="71.86"/>
    <n v="27.82"/>
    <n v="44.04"/>
    <n v="0.6128583356526579"/>
  </r>
  <r>
    <n v="4883"/>
    <d v="2026-09-26T00:00:00"/>
    <n v="2026"/>
    <s v="Sep"/>
    <s v="Q3"/>
    <x v="3"/>
    <x v="8"/>
    <s v="Online Store"/>
    <s v="Business"/>
    <s v="Camping"/>
    <s v="Trail Tent 2P"/>
    <n v="1"/>
    <n v="199.7"/>
    <n v="0"/>
    <n v="103.77"/>
    <n v="199.7"/>
    <n v="103.77"/>
    <n v="95.929999999999993"/>
    <n v="0.4803705558337506"/>
  </r>
  <r>
    <n v="1577"/>
    <d v="2026-09-27T00:00:00"/>
    <n v="2026"/>
    <s v="Sep"/>
    <s v="Q3"/>
    <x v="3"/>
    <x v="4"/>
    <s v="Online Store"/>
    <s v="New"/>
    <s v="Hiking"/>
    <s v="Summit Backpack 45L"/>
    <n v="4"/>
    <n v="154.28"/>
    <n v="0.05"/>
    <n v="78.180000000000007"/>
    <n v="586.26400000000001"/>
    <n v="312.72000000000003"/>
    <n v="273.54399999999998"/>
    <n v="0.46658843115047144"/>
  </r>
  <r>
    <n v="2310"/>
    <d v="2026-09-27T00:00:00"/>
    <n v="2026"/>
    <s v="Sep"/>
    <s v="Q3"/>
    <x v="0"/>
    <x v="15"/>
    <s v="Online Store"/>
    <s v="Returning"/>
    <s v="Travel"/>
    <s v="Travel Backpack 35L"/>
    <n v="1"/>
    <n v="165.44"/>
    <n v="0"/>
    <n v="88.25"/>
    <n v="165.44"/>
    <n v="88.25"/>
    <n v="77.19"/>
    <n v="0.46657398452611215"/>
  </r>
  <r>
    <n v="2383"/>
    <d v="2026-09-27T00:00:00"/>
    <n v="2026"/>
    <s v="Sep"/>
    <s v="Q3"/>
    <x v="3"/>
    <x v="7"/>
    <s v="Online Store"/>
    <s v="Returning"/>
    <s v="Travel"/>
    <s v="Carry-On Duffel"/>
    <n v="2"/>
    <n v="130.29"/>
    <n v="0.1"/>
    <n v="67.97"/>
    <n v="234.52199999999999"/>
    <n v="135.94"/>
    <n v="98.581999999999994"/>
    <n v="0.42035288800197845"/>
  </r>
  <r>
    <n v="2803"/>
    <d v="2026-09-27T00:00:00"/>
    <n v="2026"/>
    <s v="Sep"/>
    <s v="Q3"/>
    <x v="1"/>
    <x v="12"/>
    <s v="Online Store"/>
    <s v="Returning"/>
    <s v="Fitness"/>
    <s v="Recovery Roller"/>
    <n v="3"/>
    <n v="36.909999999999997"/>
    <n v="0.05"/>
    <n v="13.7"/>
    <n v="105.19349999999999"/>
    <n v="41.099999999999994"/>
    <n v="64.093499999999992"/>
    <n v="0.60929144861612172"/>
  </r>
  <r>
    <n v="4199"/>
    <d v="2026-09-27T00:00:00"/>
    <n v="2026"/>
    <s v="Sep"/>
    <s v="Q3"/>
    <x v="2"/>
    <x v="5"/>
    <s v="Marketplace"/>
    <s v="Business"/>
    <s v="Cycling"/>
    <s v="Trail Bike Light"/>
    <n v="1"/>
    <n v="50.02"/>
    <n v="0"/>
    <n v="22.65"/>
    <n v="50.02"/>
    <n v="22.65"/>
    <n v="27.370000000000005"/>
    <n v="0.54718112754898052"/>
  </r>
  <r>
    <n v="4517"/>
    <d v="2026-09-27T00:00:00"/>
    <n v="2026"/>
    <s v="Sep"/>
    <s v="Q3"/>
    <x v="1"/>
    <x v="12"/>
    <s v="Online Store"/>
    <s v="Returning"/>
    <s v="Camping"/>
    <s v="Portable Camp Stove"/>
    <n v="1"/>
    <n v="83.32"/>
    <n v="0.05"/>
    <n v="38.93"/>
    <n v="79.153999999999996"/>
    <n v="38.93"/>
    <n v="40.223999999999997"/>
    <n v="0.50817393940925282"/>
  </r>
  <r>
    <n v="80"/>
    <d v="2026-09-28T00:00:00"/>
    <n v="2026"/>
    <s v="Sep"/>
    <s v="Q3"/>
    <x v="0"/>
    <x v="15"/>
    <s v="Corporate"/>
    <s v="Business"/>
    <s v="Hiking"/>
    <s v="Trekking Poles"/>
    <n v="10"/>
    <n v="71.040000000000006"/>
    <n v="0.2"/>
    <n v="31.7"/>
    <n v="568.32000000000005"/>
    <n v="317"/>
    <n v="251.32000000000005"/>
    <n v="0.4422156531531532"/>
  </r>
  <r>
    <n v="370"/>
    <d v="2026-09-28T00:00:00"/>
    <n v="2026"/>
    <s v="Sep"/>
    <s v="Q3"/>
    <x v="3"/>
    <x v="7"/>
    <s v="Retail Partners"/>
    <s v="Returning"/>
    <s v="Cycling"/>
    <s v="Compact Repair Kit"/>
    <n v="2"/>
    <n v="40.83"/>
    <n v="0"/>
    <n v="16.850000000000001"/>
    <n v="81.66"/>
    <n v="33.700000000000003"/>
    <n v="47.959999999999994"/>
    <n v="0.58731325006122947"/>
  </r>
  <r>
    <n v="417"/>
    <d v="2026-09-28T00:00:00"/>
    <n v="2026"/>
    <s v="Sep"/>
    <s v="Q3"/>
    <x v="1"/>
    <x v="14"/>
    <s v="Marketplace"/>
    <s v="Returning"/>
    <s v="Camping"/>
    <s v="Compact Sleeping Bag"/>
    <n v="1"/>
    <n v="121.64"/>
    <n v="0.15"/>
    <n v="61.56"/>
    <n v="103.39399999999999"/>
    <n v="61.56"/>
    <n v="41.833999999999989"/>
    <n v="0.40460761746329565"/>
  </r>
  <r>
    <n v="437"/>
    <d v="2026-09-28T00:00:00"/>
    <n v="2026"/>
    <s v="Sep"/>
    <s v="Q3"/>
    <x v="1"/>
    <x v="1"/>
    <s v="Retail Partners"/>
    <s v="New"/>
    <s v="Travel"/>
    <s v="Travel Backpack 35L"/>
    <n v="1"/>
    <n v="164.7"/>
    <n v="0"/>
    <n v="86.02"/>
    <n v="164.7"/>
    <n v="86.02"/>
    <n v="78.679999999999993"/>
    <n v="0.47771706132361869"/>
  </r>
  <r>
    <n v="790"/>
    <d v="2026-09-28T00:00:00"/>
    <n v="2026"/>
    <s v="Sep"/>
    <s v="Q3"/>
    <x v="3"/>
    <x v="7"/>
    <s v="Marketplace"/>
    <s v="New"/>
    <s v="Camping"/>
    <s v="Trail Tent 2P"/>
    <n v="1"/>
    <n v="199.09"/>
    <n v="0.05"/>
    <n v="106.57"/>
    <n v="189.13550000000001"/>
    <n v="106.57"/>
    <n v="82.565500000000014"/>
    <n v="0.43654152710622812"/>
  </r>
  <r>
    <n v="1151"/>
    <d v="2026-09-28T00:00:00"/>
    <n v="2026"/>
    <s v="Sep"/>
    <s v="Q3"/>
    <x v="0"/>
    <x v="0"/>
    <s v="Marketplace"/>
    <s v="Returning"/>
    <s v="Cycling"/>
    <s v="Commuter Helmet"/>
    <n v="1"/>
    <n v="81.48"/>
    <n v="0"/>
    <n v="41.47"/>
    <n v="81.48"/>
    <n v="41.47"/>
    <n v="40.010000000000005"/>
    <n v="0.4910407461953854"/>
  </r>
  <r>
    <n v="1331"/>
    <d v="2026-09-28T00:00:00"/>
    <n v="2026"/>
    <s v="Sep"/>
    <s v="Q3"/>
    <x v="0"/>
    <x v="0"/>
    <s v="Online Store"/>
    <s v="New"/>
    <s v="Fitness"/>
    <s v="Resistance Band Set"/>
    <n v="3"/>
    <n v="39.450000000000003"/>
    <n v="0.05"/>
    <n v="15.1"/>
    <n v="112.4325"/>
    <n v="45.3"/>
    <n v="67.132500000000007"/>
    <n v="0.59709158828630515"/>
  </r>
  <r>
    <n v="2388"/>
    <d v="2026-09-28T00:00:00"/>
    <n v="2026"/>
    <s v="Sep"/>
    <s v="Q3"/>
    <x v="3"/>
    <x v="8"/>
    <s v="Online Store"/>
    <s v="Returning"/>
    <s v="Hiking"/>
    <s v="Hiking Daypack 20L"/>
    <n v="3"/>
    <n v="93.22"/>
    <n v="0"/>
    <n v="46.75"/>
    <n v="279.65999999999997"/>
    <n v="140.25"/>
    <n v="139.40999999999997"/>
    <n v="0.49849817635700489"/>
  </r>
  <r>
    <n v="2795"/>
    <d v="2026-09-28T00:00:00"/>
    <n v="2026"/>
    <s v="Sep"/>
    <s v="Q3"/>
    <x v="1"/>
    <x v="12"/>
    <s v="Online Store"/>
    <s v="New"/>
    <s v="Hiking"/>
    <s v="Trail Boots"/>
    <n v="3"/>
    <n v="142.19"/>
    <n v="0.05"/>
    <n v="78.37"/>
    <n v="405.24149999999997"/>
    <n v="235.11"/>
    <n v="170.13149999999996"/>
    <n v="0.41982743623246871"/>
  </r>
  <r>
    <n v="2840"/>
    <d v="2026-09-28T00:00:00"/>
    <n v="2026"/>
    <s v="Sep"/>
    <s v="Q3"/>
    <x v="0"/>
    <x v="0"/>
    <s v="Online Store"/>
    <s v="Returning"/>
    <s v="Hiking"/>
    <s v="Summit Backpack 45L"/>
    <n v="2"/>
    <n v="151.69999999999999"/>
    <n v="0"/>
    <n v="77.19"/>
    <n v="303.39999999999998"/>
    <n v="154.38"/>
    <n v="149.01999999999998"/>
    <n v="0.49116677653263019"/>
  </r>
  <r>
    <n v="2863"/>
    <d v="2026-09-28T00:00:00"/>
    <n v="2026"/>
    <s v="Sep"/>
    <s v="Q3"/>
    <x v="2"/>
    <x v="2"/>
    <s v="Retail Partners"/>
    <s v="New"/>
    <s v="Travel"/>
    <s v="Carry-On Duffel"/>
    <n v="1"/>
    <n v="133.85"/>
    <n v="0.05"/>
    <n v="66.41"/>
    <n v="127.15749999999998"/>
    <n v="66.41"/>
    <n v="60.747499999999988"/>
    <n v="0.47773430588050247"/>
  </r>
  <r>
    <n v="4522"/>
    <d v="2026-09-28T00:00:00"/>
    <n v="2026"/>
    <s v="Sep"/>
    <s v="Q3"/>
    <x v="3"/>
    <x v="13"/>
    <s v="Marketplace"/>
    <s v="Business"/>
    <s v="Camping"/>
    <s v="Compact Sleeping Bag"/>
    <n v="6"/>
    <n v="125.62"/>
    <n v="0"/>
    <n v="61.34"/>
    <n v="753.72"/>
    <n v="368.04"/>
    <n v="385.68"/>
    <n v="0.51170195828689702"/>
  </r>
  <r>
    <n v="5200"/>
    <d v="2026-09-28T00:00:00"/>
    <n v="2026"/>
    <s v="Sep"/>
    <s v="Q3"/>
    <x v="1"/>
    <x v="12"/>
    <s v="Online Store"/>
    <s v="New"/>
    <s v="Camping"/>
    <s v="Trail Tent 2P"/>
    <n v="3"/>
    <n v="196.87"/>
    <n v="0.1"/>
    <n v="105.93"/>
    <n v="531.54899999999998"/>
    <n v="317.79000000000002"/>
    <n v="213.75899999999996"/>
    <n v="0.40214354650276823"/>
  </r>
  <r>
    <n v="452"/>
    <d v="2026-09-29T00:00:00"/>
    <n v="2026"/>
    <s v="Sep"/>
    <s v="Q3"/>
    <x v="1"/>
    <x v="1"/>
    <s v="Online Store"/>
    <s v="Returning"/>
    <s v="Travel"/>
    <s v="Insulated Bottle"/>
    <n v="4"/>
    <n v="36.869999999999997"/>
    <n v="0"/>
    <n v="13.43"/>
    <n v="147.47999999999999"/>
    <n v="53.72"/>
    <n v="93.759999999999991"/>
    <n v="0.63574721996202876"/>
  </r>
  <r>
    <n v="871"/>
    <d v="2026-09-29T00:00:00"/>
    <n v="2026"/>
    <s v="Sep"/>
    <s v="Q3"/>
    <x v="1"/>
    <x v="12"/>
    <s v="Online Store"/>
    <s v="New"/>
    <s v="Travel"/>
    <s v="Packing Cube Set"/>
    <n v="1"/>
    <n v="47.37"/>
    <n v="0"/>
    <n v="18.2"/>
    <n v="47.37"/>
    <n v="18.2"/>
    <n v="29.169999999999998"/>
    <n v="0.61579058475828585"/>
  </r>
  <r>
    <n v="922"/>
    <d v="2026-09-29T00:00:00"/>
    <n v="2026"/>
    <s v="Sep"/>
    <s v="Q3"/>
    <x v="3"/>
    <x v="8"/>
    <s v="Marketplace"/>
    <s v="Business"/>
    <s v="Hiking"/>
    <s v="Trail Boots"/>
    <n v="1"/>
    <n v="145.62"/>
    <n v="0.05"/>
    <n v="80.25"/>
    <n v="138.339"/>
    <n v="80.25"/>
    <n v="58.088999999999999"/>
    <n v="0.41990328107041397"/>
  </r>
  <r>
    <n v="1491"/>
    <d v="2026-09-29T00:00:00"/>
    <n v="2026"/>
    <s v="Sep"/>
    <s v="Q3"/>
    <x v="3"/>
    <x v="8"/>
    <s v="Retail Partners"/>
    <s v="New"/>
    <s v="Fitness"/>
    <s v="Recovery Roller"/>
    <n v="2"/>
    <n v="36.1"/>
    <n v="0.05"/>
    <n v="13.71"/>
    <n v="68.59"/>
    <n v="27.42"/>
    <n v="41.17"/>
    <n v="0.60023327015599937"/>
  </r>
  <r>
    <n v="1548"/>
    <d v="2026-09-29T00:00:00"/>
    <n v="2026"/>
    <s v="Sep"/>
    <s v="Q3"/>
    <x v="0"/>
    <x v="9"/>
    <s v="Retail Partners"/>
    <s v="Returning"/>
    <s v="Hiking"/>
    <s v="Trekking Poles"/>
    <n v="2"/>
    <n v="73"/>
    <n v="0.05"/>
    <n v="31.41"/>
    <n v="138.69999999999999"/>
    <n v="62.82"/>
    <n v="75.88"/>
    <n v="0.54708002883922136"/>
  </r>
  <r>
    <n v="2299"/>
    <d v="2026-09-29T00:00:00"/>
    <n v="2026"/>
    <s v="Sep"/>
    <s v="Q3"/>
    <x v="1"/>
    <x v="11"/>
    <s v="Online Store"/>
    <s v="New"/>
    <s v="Travel"/>
    <s v="Insulated Bottle"/>
    <n v="2"/>
    <n v="36.93"/>
    <n v="0.1"/>
    <n v="13.4"/>
    <n v="66.474000000000004"/>
    <n v="26.8"/>
    <n v="39.674000000000007"/>
    <n v="0.59683485272437353"/>
  </r>
  <r>
    <n v="3051"/>
    <d v="2026-09-29T00:00:00"/>
    <n v="2026"/>
    <s v="Sep"/>
    <s v="Q3"/>
    <x v="1"/>
    <x v="14"/>
    <s v="Online Store"/>
    <s v="New"/>
    <s v="Fitness"/>
    <s v="Training Mat"/>
    <n v="2"/>
    <n v="51.52"/>
    <n v="0"/>
    <n v="21.47"/>
    <n v="103.04"/>
    <n v="42.94"/>
    <n v="60.100000000000009"/>
    <n v="0.58326863354037273"/>
  </r>
  <r>
    <n v="4018"/>
    <d v="2026-09-29T00:00:00"/>
    <n v="2026"/>
    <s v="Sep"/>
    <s v="Q3"/>
    <x v="1"/>
    <x v="6"/>
    <s v="Online Store"/>
    <s v="New"/>
    <s v="Fitness"/>
    <s v="Training Mat"/>
    <n v="1"/>
    <n v="50.42"/>
    <n v="0"/>
    <n v="21.68"/>
    <n v="50.42"/>
    <n v="21.68"/>
    <n v="28.740000000000002"/>
    <n v="0.57001190003966684"/>
  </r>
  <r>
    <n v="4118"/>
    <d v="2026-09-29T00:00:00"/>
    <n v="2026"/>
    <s v="Sep"/>
    <s v="Q3"/>
    <x v="1"/>
    <x v="14"/>
    <s v="Corporate"/>
    <s v="Returning"/>
    <s v="Hiking"/>
    <s v="Summit Backpack 45L"/>
    <n v="10"/>
    <n v="157.79"/>
    <n v="0.1"/>
    <n v="77.900000000000006"/>
    <n v="1420.11"/>
    <n v="779"/>
    <n v="641.1099999999999"/>
    <n v="0.4514509439409623"/>
  </r>
  <r>
    <n v="4251"/>
    <d v="2026-09-29T00:00:00"/>
    <n v="2026"/>
    <s v="Sep"/>
    <s v="Q3"/>
    <x v="1"/>
    <x v="11"/>
    <s v="Online Store"/>
    <s v="Returning"/>
    <s v="Cycling"/>
    <s v="Compact Repair Kit"/>
    <n v="1"/>
    <n v="40.409999999999997"/>
    <n v="0.15"/>
    <n v="16.3"/>
    <n v="34.348499999999994"/>
    <n v="16.3"/>
    <n v="18.048499999999994"/>
    <n v="0.52545234871974023"/>
  </r>
  <r>
    <n v="4557"/>
    <d v="2026-09-29T00:00:00"/>
    <n v="2026"/>
    <s v="Sep"/>
    <s v="Q3"/>
    <x v="3"/>
    <x v="8"/>
    <s v="Online Store"/>
    <s v="New"/>
    <s v="Cycling"/>
    <s v="Trail Bike Light"/>
    <n v="2"/>
    <n v="50.17"/>
    <n v="0.05"/>
    <n v="22.83"/>
    <n v="95.322999999999993"/>
    <n v="45.66"/>
    <n v="49.662999999999997"/>
    <n v="0.52099703114673268"/>
  </r>
  <r>
    <n v="4811"/>
    <d v="2026-09-29T00:00:00"/>
    <n v="2026"/>
    <s v="Sep"/>
    <s v="Q3"/>
    <x v="1"/>
    <x v="14"/>
    <s v="Online Store"/>
    <s v="New"/>
    <s v="Hiking"/>
    <s v="Summit Backpack 45L"/>
    <n v="1"/>
    <n v="155.55000000000001"/>
    <n v="0.1"/>
    <n v="79.2"/>
    <n v="139.995"/>
    <n v="79.2"/>
    <n v="60.795000000000002"/>
    <n v="0.43426550948248149"/>
  </r>
  <r>
    <n v="306"/>
    <d v="2026-09-30T00:00:00"/>
    <n v="2026"/>
    <s v="Sep"/>
    <s v="Q3"/>
    <x v="2"/>
    <x v="10"/>
    <s v="Retail Partners"/>
    <s v="Business"/>
    <s v="Cycling"/>
    <s v="Trail Bike Light"/>
    <n v="1"/>
    <n v="51.81"/>
    <n v="0.1"/>
    <n v="22.65"/>
    <n v="46.629000000000005"/>
    <n v="22.65"/>
    <n v="23.979000000000006"/>
    <n v="0.51425078813613856"/>
  </r>
  <r>
    <n v="1158"/>
    <d v="2026-09-30T00:00:00"/>
    <n v="2026"/>
    <s v="Sep"/>
    <s v="Q3"/>
    <x v="0"/>
    <x v="9"/>
    <s v="Retail Partners"/>
    <s v="Returning"/>
    <s v="Fitness"/>
    <s v="Resistance Band Set"/>
    <n v="1"/>
    <n v="40.61"/>
    <n v="0.1"/>
    <n v="14.28"/>
    <n v="36.548999999999999"/>
    <n v="14.28"/>
    <n v="22.268999999999998"/>
    <n v="0.60929163588607071"/>
  </r>
  <r>
    <n v="1639"/>
    <d v="2026-09-30T00:00:00"/>
    <n v="2026"/>
    <s v="Sep"/>
    <s v="Q3"/>
    <x v="2"/>
    <x v="2"/>
    <s v="Retail Partners"/>
    <s v="Business"/>
    <s v="Hiking"/>
    <s v="Trail Boots"/>
    <n v="1"/>
    <n v="140.78"/>
    <n v="0.05"/>
    <n v="80.8"/>
    <n v="133.74099999999999"/>
    <n v="80.8"/>
    <n v="52.940999999999988"/>
    <n v="0.39584719719457756"/>
  </r>
  <r>
    <n v="2247"/>
    <d v="2026-09-30T00:00:00"/>
    <n v="2026"/>
    <s v="Sep"/>
    <s v="Q3"/>
    <x v="1"/>
    <x v="6"/>
    <s v="Retail Partners"/>
    <s v="Business"/>
    <s v="Travel"/>
    <s v="Travel Backpack 35L"/>
    <n v="1"/>
    <n v="163.13999999999999"/>
    <n v="0"/>
    <n v="87.53"/>
    <n v="163.13999999999999"/>
    <n v="87.53"/>
    <n v="75.609999999999985"/>
    <n v="0.4634669608924849"/>
  </r>
  <r>
    <n v="3119"/>
    <d v="2026-09-30T00:00:00"/>
    <n v="2026"/>
    <s v="Sep"/>
    <s v="Q3"/>
    <x v="3"/>
    <x v="4"/>
    <s v="Retail Partners"/>
    <s v="Returning"/>
    <s v="Hiking"/>
    <s v="Trekking Poles"/>
    <n v="1"/>
    <n v="70.91"/>
    <n v="0"/>
    <n v="31.73"/>
    <n v="70.91"/>
    <n v="31.73"/>
    <n v="39.179999999999993"/>
    <n v="0.55253137780284856"/>
  </r>
  <r>
    <n v="3267"/>
    <d v="2026-09-30T00:00:00"/>
    <n v="2026"/>
    <s v="Sep"/>
    <s v="Q3"/>
    <x v="3"/>
    <x v="13"/>
    <s v="Marketplace"/>
    <s v="Returning"/>
    <s v="Cycling"/>
    <s v="Commuter Helmet"/>
    <n v="2"/>
    <n v="81.99"/>
    <n v="0"/>
    <n v="43.95"/>
    <n v="163.98"/>
    <n v="87.9"/>
    <n v="76.079999999999984"/>
    <n v="0.46395901939260881"/>
  </r>
  <r>
    <n v="3382"/>
    <d v="2026-09-30T00:00:00"/>
    <n v="2026"/>
    <s v="Sep"/>
    <s v="Q3"/>
    <x v="3"/>
    <x v="4"/>
    <s v="Marketplace"/>
    <s v="New"/>
    <s v="Cycling"/>
    <s v="Commuter Helmet"/>
    <n v="2"/>
    <n v="81.13"/>
    <n v="0"/>
    <n v="43.7"/>
    <n v="162.26"/>
    <n v="87.4"/>
    <n v="74.859999999999985"/>
    <n v="0.46135831381733017"/>
  </r>
  <r>
    <n v="3814"/>
    <d v="2026-09-30T00:00:00"/>
    <n v="2026"/>
    <s v="Sep"/>
    <s v="Q3"/>
    <x v="1"/>
    <x v="12"/>
    <s v="Corporate"/>
    <s v="Returning"/>
    <s v="Hiking"/>
    <s v="Trail Boots"/>
    <n v="5"/>
    <n v="141.08000000000001"/>
    <n v="0.05"/>
    <n v="78.23"/>
    <n v="670.13000000000011"/>
    <n v="391.15000000000003"/>
    <n v="278.98000000000008"/>
    <n v="0.4163072836613792"/>
  </r>
  <r>
    <n v="3818"/>
    <d v="2026-09-30T00:00:00"/>
    <n v="2026"/>
    <s v="Sep"/>
    <s v="Q3"/>
    <x v="0"/>
    <x v="15"/>
    <s v="Online Store"/>
    <s v="Returning"/>
    <s v="Travel"/>
    <s v="Insulated Bottle"/>
    <n v="5"/>
    <n v="36.18"/>
    <n v="0"/>
    <n v="13.66"/>
    <n v="180.9"/>
    <n v="68.3"/>
    <n v="112.60000000000001"/>
    <n v="0.62244333886124936"/>
  </r>
  <r>
    <n v="4347"/>
    <d v="2026-09-30T00:00:00"/>
    <n v="2026"/>
    <s v="Sep"/>
    <s v="Q3"/>
    <x v="3"/>
    <x v="13"/>
    <s v="Marketplace"/>
    <s v="New"/>
    <s v="Cycling"/>
    <s v="Commuter Helmet"/>
    <n v="1"/>
    <n v="81.06"/>
    <n v="0.05"/>
    <n v="43.54"/>
    <n v="77.007000000000005"/>
    <n v="43.54"/>
    <n v="33.467000000000006"/>
    <n v="0.434596854831379"/>
  </r>
  <r>
    <n v="4646"/>
    <d v="2026-09-30T00:00:00"/>
    <n v="2026"/>
    <s v="Sep"/>
    <s v="Q3"/>
    <x v="2"/>
    <x v="3"/>
    <s v="Online Store"/>
    <s v="Business"/>
    <s v="Fitness"/>
    <s v="Training Mat"/>
    <n v="1"/>
    <n v="49.51"/>
    <n v="0.15"/>
    <n v="21.4"/>
    <n v="42.083499999999994"/>
    <n v="21.4"/>
    <n v="20.683499999999995"/>
    <n v="0.49148716242707946"/>
  </r>
  <r>
    <n v="5102"/>
    <d v="2026-09-30T00:00:00"/>
    <n v="2026"/>
    <s v="Sep"/>
    <s v="Q3"/>
    <x v="1"/>
    <x v="14"/>
    <s v="Online Store"/>
    <s v="New"/>
    <s v="Camping"/>
    <s v="Trail Tent 2P"/>
    <n v="1"/>
    <n v="196.74"/>
    <n v="0.15"/>
    <n v="102.01"/>
    <n v="167.22900000000001"/>
    <n v="102.01"/>
    <n v="65.219000000000008"/>
    <n v="0.38999814625453721"/>
  </r>
  <r>
    <n v="5152"/>
    <d v="2026-09-30T00:00:00"/>
    <n v="2026"/>
    <s v="Sep"/>
    <s v="Q3"/>
    <x v="3"/>
    <x v="13"/>
    <s v="Online Store"/>
    <s v="New"/>
    <s v="Hiking"/>
    <s v="Hiking Daypack 20L"/>
    <n v="2"/>
    <n v="91.78"/>
    <n v="0.1"/>
    <n v="45.51"/>
    <n v="165.20400000000001"/>
    <n v="91.02"/>
    <n v="74.184000000000012"/>
    <n v="0.44904481731677204"/>
  </r>
  <r>
    <n v="151"/>
    <d v="2026-10-01T00:00:00"/>
    <n v="2026"/>
    <s v="Oct"/>
    <s v="Q4"/>
    <x v="2"/>
    <x v="10"/>
    <s v="Online Store"/>
    <s v="New"/>
    <s v="Hiking"/>
    <s v="Trail Boots"/>
    <n v="5"/>
    <n v="146.69"/>
    <n v="0"/>
    <n v="79"/>
    <n v="733.45"/>
    <n v="395"/>
    <n v="338.45000000000005"/>
    <n v="0.46144931488172342"/>
  </r>
  <r>
    <n v="1292"/>
    <d v="2026-10-01T00:00:00"/>
    <n v="2026"/>
    <s v="Oct"/>
    <s v="Q4"/>
    <x v="0"/>
    <x v="9"/>
    <s v="Retail Partners"/>
    <s v="New"/>
    <s v="Camping"/>
    <s v="Portable Camp Stove"/>
    <n v="1"/>
    <n v="79.81"/>
    <n v="0"/>
    <n v="39.08"/>
    <n v="79.81"/>
    <n v="39.08"/>
    <n v="40.730000000000004"/>
    <n v="0.5103370504949255"/>
  </r>
  <r>
    <n v="1862"/>
    <d v="2026-10-01T00:00:00"/>
    <n v="2026"/>
    <s v="Oct"/>
    <s v="Q4"/>
    <x v="3"/>
    <x v="8"/>
    <s v="Online Store"/>
    <s v="New"/>
    <s v="Camping"/>
    <s v="Compact Sleeping Bag"/>
    <n v="5"/>
    <n v="121.63"/>
    <n v="0.05"/>
    <n v="61.7"/>
    <n v="577.74249999999995"/>
    <n v="308.5"/>
    <n v="269.24249999999995"/>
    <n v="0.46602508903187834"/>
  </r>
  <r>
    <n v="2569"/>
    <d v="2026-10-01T00:00:00"/>
    <n v="2026"/>
    <s v="Oct"/>
    <s v="Q4"/>
    <x v="3"/>
    <x v="13"/>
    <s v="Corporate"/>
    <s v="Business"/>
    <s v="Cycling"/>
    <s v="Trail Bike Light"/>
    <n v="10"/>
    <n v="50.42"/>
    <n v="0.05"/>
    <n v="22.5"/>
    <n v="478.99"/>
    <n v="225"/>
    <n v="253.99"/>
    <n v="0.53026159210004387"/>
  </r>
  <r>
    <n v="3333"/>
    <d v="2026-10-01T00:00:00"/>
    <n v="2026"/>
    <s v="Oct"/>
    <s v="Q4"/>
    <x v="2"/>
    <x v="5"/>
    <s v="Online Store"/>
    <s v="New"/>
    <s v="Camping"/>
    <s v="Portable Camp Stove"/>
    <n v="3"/>
    <n v="80.67"/>
    <n v="0"/>
    <n v="39.94"/>
    <n v="242.01"/>
    <n v="119.82"/>
    <n v="122.19"/>
    <n v="0.50489649188050079"/>
  </r>
  <r>
    <n v="3830"/>
    <d v="2026-10-01T00:00:00"/>
    <n v="2026"/>
    <s v="Oct"/>
    <s v="Q4"/>
    <x v="3"/>
    <x v="13"/>
    <s v="Online Store"/>
    <s v="Business"/>
    <s v="Hiking"/>
    <s v="Summit Backpack 45L"/>
    <n v="2"/>
    <n v="152.12"/>
    <n v="0"/>
    <n v="79.53"/>
    <n v="304.24"/>
    <n v="159.06"/>
    <n v="145.18"/>
    <n v="0.47718906126742044"/>
  </r>
  <r>
    <n v="4868"/>
    <d v="2026-10-01T00:00:00"/>
    <n v="2026"/>
    <s v="Oct"/>
    <s v="Q4"/>
    <x v="2"/>
    <x v="5"/>
    <s v="Corporate"/>
    <s v="New"/>
    <s v="Camping"/>
    <s v="Portable Camp Stove"/>
    <n v="4"/>
    <n v="82.54"/>
    <n v="0.15"/>
    <n v="39.74"/>
    <n v="280.63600000000002"/>
    <n v="158.96"/>
    <n v="121.67600000000002"/>
    <n v="0.43357231431462823"/>
  </r>
  <r>
    <n v="2250"/>
    <d v="2026-10-02T00:00:00"/>
    <n v="2026"/>
    <s v="Oct"/>
    <s v="Q4"/>
    <x v="3"/>
    <x v="13"/>
    <s v="Retail Partners"/>
    <s v="Returning"/>
    <s v="Cycling"/>
    <s v="Trail Bike Light"/>
    <n v="2"/>
    <n v="50.43"/>
    <n v="0"/>
    <n v="23.04"/>
    <n v="100.86"/>
    <n v="46.08"/>
    <n v="54.78"/>
    <n v="0.54312908982748365"/>
  </r>
  <r>
    <n v="2516"/>
    <d v="2026-10-02T00:00:00"/>
    <n v="2026"/>
    <s v="Oct"/>
    <s v="Q4"/>
    <x v="2"/>
    <x v="10"/>
    <s v="Online Store"/>
    <s v="New"/>
    <s v="Camping"/>
    <s v="Trail Tent 2P"/>
    <n v="2"/>
    <n v="198.57"/>
    <n v="0.15"/>
    <n v="101.08"/>
    <n v="337.56899999999996"/>
    <n v="202.16"/>
    <n v="135.40899999999996"/>
    <n v="0.4011298430839324"/>
  </r>
  <r>
    <n v="809"/>
    <d v="2026-10-03T00:00:00"/>
    <n v="2026"/>
    <s v="Oct"/>
    <s v="Q4"/>
    <x v="3"/>
    <x v="8"/>
    <s v="Online Store"/>
    <s v="New"/>
    <s v="Fitness"/>
    <s v="Resistance Band Set"/>
    <n v="2"/>
    <n v="41.06"/>
    <n v="0.05"/>
    <n v="14.54"/>
    <n v="78.013999999999996"/>
    <n v="29.08"/>
    <n v="48.933999999999997"/>
    <n v="0.62724639167328944"/>
  </r>
  <r>
    <n v="1852"/>
    <d v="2026-10-03T00:00:00"/>
    <n v="2026"/>
    <s v="Oct"/>
    <s v="Q4"/>
    <x v="1"/>
    <x v="12"/>
    <s v="Corporate"/>
    <s v="Business"/>
    <s v="Travel"/>
    <s v="Travel Backpack 35L"/>
    <n v="4"/>
    <n v="162.19"/>
    <n v="0.15"/>
    <n v="89.81"/>
    <n v="551.44600000000003"/>
    <n v="359.24"/>
    <n v="192.20600000000002"/>
    <n v="0.34854908730863948"/>
  </r>
  <r>
    <n v="3627"/>
    <d v="2026-10-03T00:00:00"/>
    <n v="2026"/>
    <s v="Oct"/>
    <s v="Q4"/>
    <x v="3"/>
    <x v="4"/>
    <s v="Retail Partners"/>
    <s v="New"/>
    <s v="Camping"/>
    <s v="Trail Tent 2P"/>
    <n v="2"/>
    <n v="192.99"/>
    <n v="0"/>
    <n v="101.73"/>
    <n v="385.98"/>
    <n v="203.46"/>
    <n v="182.52"/>
    <n v="0.47287424218871443"/>
  </r>
  <r>
    <n v="4135"/>
    <d v="2026-10-03T00:00:00"/>
    <n v="2026"/>
    <s v="Oct"/>
    <s v="Q4"/>
    <x v="0"/>
    <x v="15"/>
    <s v="Online Store"/>
    <s v="New"/>
    <s v="Hiking"/>
    <s v="Trail Boots"/>
    <n v="3"/>
    <n v="142.33000000000001"/>
    <n v="0.1"/>
    <n v="79.19"/>
    <n v="384.291"/>
    <n v="237.57"/>
    <n v="146.721"/>
    <n v="0.3817966072585619"/>
  </r>
  <r>
    <n v="4138"/>
    <d v="2026-10-03T00:00:00"/>
    <n v="2026"/>
    <s v="Oct"/>
    <s v="Q4"/>
    <x v="1"/>
    <x v="11"/>
    <s v="Retail Partners"/>
    <s v="Business"/>
    <s v="Hiking"/>
    <s v="Trail Boots"/>
    <n v="4"/>
    <n v="143.63"/>
    <n v="0"/>
    <n v="80.510000000000005"/>
    <n v="574.52"/>
    <n v="322.04000000000002"/>
    <n v="252.47999999999996"/>
    <n v="0.43946250783262542"/>
  </r>
  <r>
    <n v="4286"/>
    <d v="2026-10-03T00:00:00"/>
    <n v="2026"/>
    <s v="Oct"/>
    <s v="Q4"/>
    <x v="1"/>
    <x v="6"/>
    <s v="Retail Partners"/>
    <s v="Returning"/>
    <s v="Camping"/>
    <s v="Alpine Tent 4P"/>
    <n v="4"/>
    <n v="341.95"/>
    <n v="0.05"/>
    <n v="199.9"/>
    <n v="1299.4099999999999"/>
    <n v="799.6"/>
    <n v="499.80999999999983"/>
    <n v="0.38464379987840625"/>
  </r>
  <r>
    <n v="4371"/>
    <d v="2026-10-03T00:00:00"/>
    <n v="2026"/>
    <s v="Oct"/>
    <s v="Q4"/>
    <x v="1"/>
    <x v="6"/>
    <s v="Online Store"/>
    <s v="Returning"/>
    <s v="Fitness"/>
    <s v="Weighted Vest"/>
    <n v="1"/>
    <n v="123.81"/>
    <n v="0"/>
    <n v="68.72"/>
    <n v="123.81"/>
    <n v="68.72"/>
    <n v="55.09"/>
    <n v="0.44495598093853489"/>
  </r>
  <r>
    <n v="905"/>
    <d v="2026-10-04T00:00:00"/>
    <n v="2026"/>
    <s v="Oct"/>
    <s v="Q4"/>
    <x v="2"/>
    <x v="3"/>
    <s v="Online Store"/>
    <s v="New"/>
    <s v="Hiking"/>
    <s v="Trail Boots"/>
    <n v="1"/>
    <n v="146.1"/>
    <n v="0"/>
    <n v="79.739999999999995"/>
    <n v="146.1"/>
    <n v="79.739999999999995"/>
    <n v="66.36"/>
    <n v="0.45420944558521564"/>
  </r>
  <r>
    <n v="1415"/>
    <d v="2026-10-04T00:00:00"/>
    <n v="2026"/>
    <s v="Oct"/>
    <s v="Q4"/>
    <x v="1"/>
    <x v="11"/>
    <s v="Marketplace"/>
    <s v="Returning"/>
    <s v="Travel"/>
    <s v="Travel Backpack 35L"/>
    <n v="1"/>
    <n v="161.07"/>
    <n v="0.05"/>
    <n v="89.81"/>
    <n v="153.01649999999998"/>
    <n v="89.81"/>
    <n v="63.206499999999977"/>
    <n v="0.41306983233834249"/>
  </r>
  <r>
    <n v="2205"/>
    <d v="2026-10-04T00:00:00"/>
    <n v="2026"/>
    <s v="Oct"/>
    <s v="Q4"/>
    <x v="3"/>
    <x v="13"/>
    <s v="Online Store"/>
    <s v="New"/>
    <s v="Hiking"/>
    <s v="Hiking Daypack 20L"/>
    <n v="5"/>
    <n v="90.12"/>
    <n v="0"/>
    <n v="46.67"/>
    <n v="450.6"/>
    <n v="233.35000000000002"/>
    <n v="217.25"/>
    <n v="0.48213493120284062"/>
  </r>
  <r>
    <n v="2374"/>
    <d v="2026-10-04T00:00:00"/>
    <n v="2026"/>
    <s v="Oct"/>
    <s v="Q4"/>
    <x v="3"/>
    <x v="13"/>
    <s v="Marketplace"/>
    <s v="Returning"/>
    <s v="Hiking"/>
    <s v="Trekking Poles"/>
    <n v="1"/>
    <n v="70.400000000000006"/>
    <n v="0"/>
    <n v="32.43"/>
    <n v="70.400000000000006"/>
    <n v="32.43"/>
    <n v="37.970000000000006"/>
    <n v="0.53934659090909098"/>
  </r>
  <r>
    <n v="4840"/>
    <d v="2026-10-04T00:00:00"/>
    <n v="2026"/>
    <s v="Oct"/>
    <s v="Q4"/>
    <x v="1"/>
    <x v="12"/>
    <s v="Corporate"/>
    <s v="Business"/>
    <s v="Camping"/>
    <s v="Trail Tent 2P"/>
    <n v="6"/>
    <n v="191.08"/>
    <n v="0.1"/>
    <n v="102.93"/>
    <n v="1031.8320000000001"/>
    <n v="617.58000000000004"/>
    <n v="414.25200000000007"/>
    <n v="0.40147233270532412"/>
  </r>
  <r>
    <n v="4984"/>
    <d v="2026-10-04T00:00:00"/>
    <n v="2026"/>
    <s v="Oct"/>
    <s v="Q4"/>
    <x v="2"/>
    <x v="16"/>
    <s v="Online Store"/>
    <s v="Returning"/>
    <s v="Fitness"/>
    <s v="Recovery Roller"/>
    <n v="1"/>
    <n v="36.590000000000003"/>
    <n v="0"/>
    <n v="13.62"/>
    <n v="36.590000000000003"/>
    <n v="13.62"/>
    <n v="22.970000000000006"/>
    <n v="0.62776714949439749"/>
  </r>
  <r>
    <n v="641"/>
    <d v="2026-10-05T00:00:00"/>
    <n v="2026"/>
    <s v="Oct"/>
    <s v="Q4"/>
    <x v="1"/>
    <x v="11"/>
    <s v="Retail Partners"/>
    <s v="Returning"/>
    <s v="Camping"/>
    <s v="Compact Sleeping Bag"/>
    <n v="2"/>
    <n v="125.38"/>
    <n v="0.05"/>
    <n v="59.12"/>
    <n v="238.22199999999998"/>
    <n v="118.24"/>
    <n v="119.98199999999999"/>
    <n v="0.5036562534106841"/>
  </r>
  <r>
    <n v="1358"/>
    <d v="2026-10-05T00:00:00"/>
    <n v="2026"/>
    <s v="Oct"/>
    <s v="Q4"/>
    <x v="0"/>
    <x v="0"/>
    <s v="Online Store"/>
    <s v="New"/>
    <s v="Travel"/>
    <s v="Insulated Bottle"/>
    <n v="1"/>
    <n v="35.71"/>
    <n v="0"/>
    <n v="13.3"/>
    <n v="35.71"/>
    <n v="13.3"/>
    <n v="22.41"/>
    <n v="0.62755530663679637"/>
  </r>
  <r>
    <n v="3904"/>
    <d v="2026-10-05T00:00:00"/>
    <n v="2026"/>
    <s v="Oct"/>
    <s v="Q4"/>
    <x v="1"/>
    <x v="6"/>
    <s v="Online Store"/>
    <s v="Returning"/>
    <s v="Travel"/>
    <s v="Packing Cube Set"/>
    <n v="2"/>
    <n v="46.72"/>
    <n v="0"/>
    <n v="18.39"/>
    <n v="93.44"/>
    <n v="36.78"/>
    <n v="56.66"/>
    <n v="0.60637842465753422"/>
  </r>
  <r>
    <n v="4336"/>
    <d v="2026-10-05T00:00:00"/>
    <n v="2026"/>
    <s v="Oct"/>
    <s v="Q4"/>
    <x v="0"/>
    <x v="15"/>
    <s v="Marketplace"/>
    <s v="Returning"/>
    <s v="Hiking"/>
    <s v="Trail Boots"/>
    <n v="1"/>
    <n v="143.16999999999999"/>
    <n v="0.05"/>
    <n v="81.290000000000006"/>
    <n v="136.01149999999998"/>
    <n v="81.290000000000006"/>
    <n v="54.721499999999978"/>
    <n v="0.40232995004098904"/>
  </r>
  <r>
    <n v="4705"/>
    <d v="2026-10-05T00:00:00"/>
    <n v="2026"/>
    <s v="Oct"/>
    <s v="Q4"/>
    <x v="0"/>
    <x v="0"/>
    <s v="Retail Partners"/>
    <s v="Returning"/>
    <s v="Camping"/>
    <s v="Compact Sleeping Bag"/>
    <n v="1"/>
    <n v="125.88"/>
    <n v="0"/>
    <n v="62.46"/>
    <n v="125.88"/>
    <n v="62.46"/>
    <n v="63.419999999999995"/>
    <n v="0.50381315538608196"/>
  </r>
  <r>
    <n v="1094"/>
    <d v="2026-10-06T00:00:00"/>
    <n v="2026"/>
    <s v="Oct"/>
    <s v="Q4"/>
    <x v="3"/>
    <x v="4"/>
    <s v="Online Store"/>
    <s v="New"/>
    <s v="Fitness"/>
    <s v="Weighted Vest"/>
    <n v="2"/>
    <n v="121.81"/>
    <n v="0.05"/>
    <n v="67.72"/>
    <n v="231.43899999999999"/>
    <n v="135.44"/>
    <n v="95.998999999999995"/>
    <n v="0.41479180259161158"/>
  </r>
  <r>
    <n v="3926"/>
    <d v="2026-10-06T00:00:00"/>
    <n v="2026"/>
    <s v="Oct"/>
    <s v="Q4"/>
    <x v="2"/>
    <x v="5"/>
    <s v="Online Store"/>
    <s v="Business"/>
    <s v="Hiking"/>
    <s v="Summit Backpack 45L"/>
    <n v="6"/>
    <n v="154.93"/>
    <n v="0.05"/>
    <n v="79.430000000000007"/>
    <n v="883.101"/>
    <n v="476.58000000000004"/>
    <n v="406.52099999999996"/>
    <n v="0.46033352923391546"/>
  </r>
  <r>
    <n v="524"/>
    <d v="2026-10-07T00:00:00"/>
    <n v="2026"/>
    <s v="Oct"/>
    <s v="Q4"/>
    <x v="3"/>
    <x v="8"/>
    <s v="Retail Partners"/>
    <s v="New"/>
    <s v="Cycling"/>
    <s v="Cycling Pack 12L"/>
    <n v="2"/>
    <n v="101.1"/>
    <n v="0.15"/>
    <n v="51.61"/>
    <n v="171.86999999999998"/>
    <n v="103.22"/>
    <n v="68.649999999999977"/>
    <n v="0.39942980159422814"/>
  </r>
  <r>
    <n v="2277"/>
    <d v="2026-10-07T00:00:00"/>
    <n v="2026"/>
    <s v="Oct"/>
    <s v="Q4"/>
    <x v="0"/>
    <x v="0"/>
    <s v="Online Store"/>
    <s v="New"/>
    <s v="Cycling"/>
    <s v="Cycling Pack 12L"/>
    <n v="2"/>
    <n v="105"/>
    <n v="0"/>
    <n v="50.3"/>
    <n v="210"/>
    <n v="100.6"/>
    <n v="109.4"/>
    <n v="0.52095238095238094"/>
  </r>
  <r>
    <n v="2442"/>
    <d v="2026-10-07T00:00:00"/>
    <n v="2026"/>
    <s v="Oct"/>
    <s v="Q4"/>
    <x v="2"/>
    <x v="2"/>
    <s v="Corporate"/>
    <s v="Business"/>
    <s v="Hiking"/>
    <s v="Summit Backpack 45L"/>
    <n v="4"/>
    <n v="157.12"/>
    <n v="0.15"/>
    <n v="77.98"/>
    <n v="534.20799999999997"/>
    <n v="311.92"/>
    <n v="222.28799999999995"/>
    <n v="0.41610758356295668"/>
  </r>
  <r>
    <n v="2809"/>
    <d v="2026-10-07T00:00:00"/>
    <n v="2026"/>
    <s v="Oct"/>
    <s v="Q4"/>
    <x v="3"/>
    <x v="8"/>
    <s v="Online Store"/>
    <s v="Returning"/>
    <s v="Hiking"/>
    <s v="Trekking Poles"/>
    <n v="3"/>
    <n v="70.239999999999995"/>
    <n v="0.05"/>
    <n v="31.96"/>
    <n v="200.18399999999997"/>
    <n v="95.88"/>
    <n v="104.30399999999997"/>
    <n v="0.5210406426087999"/>
  </r>
  <r>
    <n v="2946"/>
    <d v="2026-10-07T00:00:00"/>
    <n v="2026"/>
    <s v="Oct"/>
    <s v="Q4"/>
    <x v="2"/>
    <x v="16"/>
    <s v="Online Store"/>
    <s v="Returning"/>
    <s v="Cycling"/>
    <s v="Cycling Pack 12L"/>
    <n v="1"/>
    <n v="103.48"/>
    <n v="0.1"/>
    <n v="51.33"/>
    <n v="93.132000000000005"/>
    <n v="51.33"/>
    <n v="41.802000000000007"/>
    <n v="0.4488467980930293"/>
  </r>
  <r>
    <n v="4147"/>
    <d v="2026-10-07T00:00:00"/>
    <n v="2026"/>
    <s v="Oct"/>
    <s v="Q4"/>
    <x v="1"/>
    <x v="12"/>
    <s v="Retail Partners"/>
    <s v="Returning"/>
    <s v="Cycling"/>
    <s v="Compact Repair Kit"/>
    <n v="3"/>
    <n v="40.770000000000003"/>
    <n v="0.05"/>
    <n v="16.68"/>
    <n v="116.19449999999999"/>
    <n v="50.04"/>
    <n v="66.154499999999985"/>
    <n v="0.56934278300608021"/>
  </r>
  <r>
    <n v="4164"/>
    <d v="2026-10-07T00:00:00"/>
    <n v="2026"/>
    <s v="Oct"/>
    <s v="Q4"/>
    <x v="0"/>
    <x v="9"/>
    <s v="Retail Partners"/>
    <s v="New"/>
    <s v="Hiking"/>
    <s v="Trail Boots"/>
    <n v="2"/>
    <n v="143.41999999999999"/>
    <n v="0"/>
    <n v="81.44"/>
    <n v="286.83999999999997"/>
    <n v="162.88"/>
    <n v="123.95999999999998"/>
    <n v="0.43215730023706594"/>
  </r>
  <r>
    <n v="4275"/>
    <d v="2026-10-07T00:00:00"/>
    <n v="2026"/>
    <s v="Oct"/>
    <s v="Q4"/>
    <x v="3"/>
    <x v="7"/>
    <s v="Marketplace"/>
    <s v="Returning"/>
    <s v="Cycling"/>
    <s v="Trail Bike Light"/>
    <n v="1"/>
    <n v="49.56"/>
    <n v="0.05"/>
    <n v="22.88"/>
    <n v="47.082000000000001"/>
    <n v="22.88"/>
    <n v="24.202000000000002"/>
    <n v="0.51403933562720361"/>
  </r>
  <r>
    <n v="5062"/>
    <d v="2026-10-07T00:00:00"/>
    <n v="2026"/>
    <s v="Oct"/>
    <s v="Q4"/>
    <x v="1"/>
    <x v="12"/>
    <s v="Online Store"/>
    <s v="Returning"/>
    <s v="Travel"/>
    <s v="Carry-On Duffel"/>
    <n v="4"/>
    <n v="131.05000000000001"/>
    <n v="0"/>
    <n v="67.37"/>
    <n v="524.20000000000005"/>
    <n v="269.48"/>
    <n v="254.72000000000003"/>
    <n v="0.48592140404425793"/>
  </r>
  <r>
    <n v="1126"/>
    <d v="2026-10-08T00:00:00"/>
    <n v="2026"/>
    <s v="Oct"/>
    <s v="Q4"/>
    <x v="0"/>
    <x v="9"/>
    <s v="Online Store"/>
    <s v="Business"/>
    <s v="Cycling"/>
    <s v="Trail Bike Light"/>
    <n v="1"/>
    <n v="51.35"/>
    <n v="0"/>
    <n v="22.98"/>
    <n v="51.35"/>
    <n v="22.98"/>
    <n v="28.37"/>
    <n v="0.55248296007789677"/>
  </r>
  <r>
    <n v="1865"/>
    <d v="2026-10-08T00:00:00"/>
    <n v="2026"/>
    <s v="Oct"/>
    <s v="Q4"/>
    <x v="3"/>
    <x v="8"/>
    <s v="Online Store"/>
    <s v="Returning"/>
    <s v="Fitness"/>
    <s v="Resistance Band Set"/>
    <n v="1"/>
    <n v="39.659999999999997"/>
    <n v="0"/>
    <n v="14.39"/>
    <n v="39.659999999999997"/>
    <n v="14.39"/>
    <n v="25.269999999999996"/>
    <n v="0.63716591023701463"/>
  </r>
  <r>
    <n v="2471"/>
    <d v="2026-10-08T00:00:00"/>
    <n v="2026"/>
    <s v="Oct"/>
    <s v="Q4"/>
    <x v="3"/>
    <x v="13"/>
    <s v="Retail Partners"/>
    <s v="New"/>
    <s v="Fitness"/>
    <s v="Resistance Band Set"/>
    <n v="1"/>
    <n v="39.79"/>
    <n v="0"/>
    <n v="14.76"/>
    <n v="39.79"/>
    <n v="14.76"/>
    <n v="25.03"/>
    <n v="0.62905252576024129"/>
  </r>
  <r>
    <n v="3208"/>
    <d v="2026-10-08T00:00:00"/>
    <n v="2026"/>
    <s v="Oct"/>
    <s v="Q4"/>
    <x v="2"/>
    <x v="10"/>
    <s v="Corporate"/>
    <s v="New"/>
    <s v="Cycling"/>
    <s v="Compact Repair Kit"/>
    <n v="6"/>
    <n v="41.27"/>
    <n v="0.1"/>
    <n v="16.61"/>
    <n v="222.858"/>
    <n v="99.66"/>
    <n v="123.19800000000001"/>
    <n v="0.55280941227149127"/>
  </r>
  <r>
    <n v="4285"/>
    <d v="2026-10-08T00:00:00"/>
    <n v="2026"/>
    <s v="Oct"/>
    <s v="Q4"/>
    <x v="3"/>
    <x v="4"/>
    <s v="Online Store"/>
    <s v="Returning"/>
    <s v="Hiking"/>
    <s v="Hiking Daypack 20L"/>
    <n v="1"/>
    <n v="93.39"/>
    <n v="0"/>
    <n v="45.98"/>
    <n v="93.39"/>
    <n v="45.98"/>
    <n v="47.410000000000004"/>
    <n v="0.50765606595995294"/>
  </r>
  <r>
    <n v="261"/>
    <d v="2026-10-09T00:00:00"/>
    <n v="2026"/>
    <s v="Oct"/>
    <s v="Q4"/>
    <x v="2"/>
    <x v="3"/>
    <s v="Online Store"/>
    <s v="Business"/>
    <s v="Camping"/>
    <s v="Alpine Tent 4P"/>
    <n v="1"/>
    <n v="336.56"/>
    <n v="0"/>
    <n v="189.74"/>
    <n v="336.56"/>
    <n v="189.74"/>
    <n v="146.82"/>
    <n v="0.43623722367482765"/>
  </r>
  <r>
    <n v="291"/>
    <d v="2026-10-09T00:00:00"/>
    <n v="2026"/>
    <s v="Oct"/>
    <s v="Q4"/>
    <x v="2"/>
    <x v="2"/>
    <s v="Online Store"/>
    <s v="New"/>
    <s v="Travel"/>
    <s v="Carry-On Duffel"/>
    <n v="2"/>
    <n v="132.47999999999999"/>
    <n v="0.1"/>
    <n v="67.48"/>
    <n v="238.464"/>
    <n v="134.96"/>
    <n v="103.50399999999999"/>
    <n v="0.43404455179817497"/>
  </r>
  <r>
    <n v="670"/>
    <d v="2026-10-09T00:00:00"/>
    <n v="2026"/>
    <s v="Oct"/>
    <s v="Q4"/>
    <x v="1"/>
    <x v="14"/>
    <s v="Retail Partners"/>
    <s v="Returning"/>
    <s v="Hiking"/>
    <s v="Hiking Daypack 20L"/>
    <n v="1"/>
    <n v="92.59"/>
    <n v="0"/>
    <n v="44.46"/>
    <n v="92.59"/>
    <n v="44.46"/>
    <n v="48.13"/>
    <n v="0.51981855491953777"/>
  </r>
  <r>
    <n v="1306"/>
    <d v="2026-10-09T00:00:00"/>
    <n v="2026"/>
    <s v="Oct"/>
    <s v="Q4"/>
    <x v="3"/>
    <x v="8"/>
    <s v="Retail Partners"/>
    <s v="Business"/>
    <s v="Fitness"/>
    <s v="Recovery Roller"/>
    <n v="1"/>
    <n v="35.450000000000003"/>
    <n v="0.05"/>
    <n v="14.23"/>
    <n v="33.677500000000002"/>
    <n v="14.23"/>
    <n v="19.447500000000002"/>
    <n v="0.57746269764679681"/>
  </r>
  <r>
    <n v="2400"/>
    <d v="2026-10-09T00:00:00"/>
    <n v="2026"/>
    <s v="Oct"/>
    <s v="Q4"/>
    <x v="2"/>
    <x v="2"/>
    <s v="Online Store"/>
    <s v="New"/>
    <s v="Hiking"/>
    <s v="Hiking Daypack 20L"/>
    <n v="2"/>
    <n v="93.83"/>
    <n v="0.1"/>
    <n v="44.27"/>
    <n v="168.89400000000001"/>
    <n v="88.54"/>
    <n v="80.353999999999999"/>
    <n v="0.47576586498040191"/>
  </r>
  <r>
    <n v="3816"/>
    <d v="2026-10-09T00:00:00"/>
    <n v="2026"/>
    <s v="Oct"/>
    <s v="Q4"/>
    <x v="1"/>
    <x v="12"/>
    <s v="Online Store"/>
    <s v="New"/>
    <s v="Fitness"/>
    <s v="Recovery Roller"/>
    <n v="1"/>
    <n v="36.32"/>
    <n v="0"/>
    <n v="13.6"/>
    <n v="36.32"/>
    <n v="13.6"/>
    <n v="22.72"/>
    <n v="0.62555066079295152"/>
  </r>
  <r>
    <n v="4038"/>
    <d v="2026-10-09T00:00:00"/>
    <n v="2026"/>
    <s v="Oct"/>
    <s v="Q4"/>
    <x v="0"/>
    <x v="15"/>
    <s v="Online Store"/>
    <s v="Returning"/>
    <s v="Fitness"/>
    <s v="Weighted Vest"/>
    <n v="2"/>
    <n v="125.56"/>
    <n v="0.1"/>
    <n v="67.260000000000005"/>
    <n v="226.00800000000001"/>
    <n v="134.52000000000001"/>
    <n v="91.488"/>
    <n v="0.40479983009450993"/>
  </r>
  <r>
    <n v="4686"/>
    <d v="2026-10-09T00:00:00"/>
    <n v="2026"/>
    <s v="Oct"/>
    <s v="Q4"/>
    <x v="0"/>
    <x v="15"/>
    <s v="Marketplace"/>
    <s v="New"/>
    <s v="Camping"/>
    <s v="Compact Sleeping Bag"/>
    <n v="2"/>
    <n v="124.91"/>
    <n v="0"/>
    <n v="60.33"/>
    <n v="249.82"/>
    <n v="120.66"/>
    <n v="129.16"/>
    <n v="0.51701224881914976"/>
  </r>
  <r>
    <n v="5076"/>
    <d v="2026-10-09T00:00:00"/>
    <n v="2026"/>
    <s v="Oct"/>
    <s v="Q4"/>
    <x v="1"/>
    <x v="12"/>
    <s v="Online Store"/>
    <s v="New"/>
    <s v="Camping"/>
    <s v="Trail Tent 2P"/>
    <n v="1"/>
    <n v="199.32"/>
    <n v="0"/>
    <n v="103.83"/>
    <n v="199.32"/>
    <n v="103.83"/>
    <n v="95.49"/>
    <n v="0.4790788681517158"/>
  </r>
  <r>
    <n v="1339"/>
    <d v="2026-10-10T00:00:00"/>
    <n v="2026"/>
    <s v="Oct"/>
    <s v="Q4"/>
    <x v="1"/>
    <x v="11"/>
    <s v="Online Store"/>
    <s v="Returning"/>
    <s v="Camping"/>
    <s v="Alpine Tent 4P"/>
    <n v="4"/>
    <n v="337.38"/>
    <n v="0.05"/>
    <n v="194.94"/>
    <n v="1282.0439999999999"/>
    <n v="779.76"/>
    <n v="502.28399999999988"/>
    <n v="0.39178374533167343"/>
  </r>
  <r>
    <n v="1884"/>
    <d v="2026-10-10T00:00:00"/>
    <n v="2026"/>
    <s v="Oct"/>
    <s v="Q4"/>
    <x v="2"/>
    <x v="2"/>
    <s v="Online Store"/>
    <s v="Business"/>
    <s v="Camping"/>
    <s v="Portable Camp Stove"/>
    <n v="3"/>
    <n v="82.18"/>
    <n v="0.1"/>
    <n v="39.82"/>
    <n v="221.88600000000002"/>
    <n v="119.46000000000001"/>
    <n v="102.42600000000002"/>
    <n v="0.46161542413671885"/>
  </r>
  <r>
    <n v="3568"/>
    <d v="2026-10-10T00:00:00"/>
    <n v="2026"/>
    <s v="Oct"/>
    <s v="Q4"/>
    <x v="0"/>
    <x v="15"/>
    <s v="Corporate"/>
    <s v="New"/>
    <s v="Hiking"/>
    <s v="Trekking Poles"/>
    <n v="15"/>
    <n v="70.25"/>
    <n v="0.1"/>
    <n v="32.19"/>
    <n v="948.375"/>
    <n v="482.84999999999997"/>
    <n v="465.52500000000003"/>
    <n v="0.49086595492289448"/>
  </r>
  <r>
    <n v="4171"/>
    <d v="2026-10-10T00:00:00"/>
    <n v="2026"/>
    <s v="Oct"/>
    <s v="Q4"/>
    <x v="3"/>
    <x v="7"/>
    <s v="Retail Partners"/>
    <s v="New"/>
    <s v="Travel"/>
    <s v="Insulated Bottle"/>
    <n v="2"/>
    <n v="35.36"/>
    <n v="0"/>
    <n v="13.49"/>
    <n v="70.72"/>
    <n v="26.98"/>
    <n v="43.739999999999995"/>
    <n v="0.61849547511312208"/>
  </r>
  <r>
    <n v="4477"/>
    <d v="2026-10-10T00:00:00"/>
    <n v="2026"/>
    <s v="Oct"/>
    <s v="Q4"/>
    <x v="2"/>
    <x v="5"/>
    <s v="Retail Partners"/>
    <s v="New"/>
    <s v="Travel"/>
    <s v="Packing Cube Set"/>
    <n v="1"/>
    <n v="46.01"/>
    <n v="0"/>
    <n v="18.239999999999998"/>
    <n v="46.01"/>
    <n v="18.239999999999998"/>
    <n v="27.77"/>
    <n v="0.6035644425124973"/>
  </r>
  <r>
    <n v="3368"/>
    <d v="2026-10-11T00:00:00"/>
    <n v="2026"/>
    <s v="Oct"/>
    <s v="Q4"/>
    <x v="0"/>
    <x v="9"/>
    <s v="Online Store"/>
    <s v="Returning"/>
    <s v="Hiking"/>
    <s v="Hiking Daypack 20L"/>
    <n v="1"/>
    <n v="89.88"/>
    <n v="0"/>
    <n v="46.15"/>
    <n v="89.88"/>
    <n v="46.15"/>
    <n v="43.73"/>
    <n v="0.48653760569648419"/>
  </r>
  <r>
    <n v="3566"/>
    <d v="2026-10-11T00:00:00"/>
    <n v="2026"/>
    <s v="Oct"/>
    <s v="Q4"/>
    <x v="1"/>
    <x v="12"/>
    <s v="Online Store"/>
    <s v="New"/>
    <s v="Fitness"/>
    <s v="Resistance Band Set"/>
    <n v="1"/>
    <n v="41.33"/>
    <n v="0"/>
    <n v="14.47"/>
    <n v="41.33"/>
    <n v="14.47"/>
    <n v="26.86"/>
    <n v="0.6498911202516332"/>
  </r>
  <r>
    <n v="4420"/>
    <d v="2026-10-11T00:00:00"/>
    <n v="2026"/>
    <s v="Oct"/>
    <s v="Q4"/>
    <x v="2"/>
    <x v="5"/>
    <s v="Corporate"/>
    <s v="Business"/>
    <s v="Cycling"/>
    <s v="Compact Repair Kit"/>
    <n v="15"/>
    <n v="40.78"/>
    <n v="0.15"/>
    <n v="17.07"/>
    <n v="519.94500000000005"/>
    <n v="256.05"/>
    <n v="263.89500000000004"/>
    <n v="0.5075440671609498"/>
  </r>
  <r>
    <n v="513"/>
    <d v="2026-10-12T00:00:00"/>
    <n v="2026"/>
    <s v="Oct"/>
    <s v="Q4"/>
    <x v="3"/>
    <x v="7"/>
    <s v="Online Store"/>
    <s v="Business"/>
    <s v="Travel"/>
    <s v="Travel Backpack 35L"/>
    <n v="1"/>
    <n v="163.87"/>
    <n v="0"/>
    <n v="85.76"/>
    <n v="163.87"/>
    <n v="85.76"/>
    <n v="78.11"/>
    <n v="0.47665832672240188"/>
  </r>
  <r>
    <n v="786"/>
    <d v="2026-10-12T00:00:00"/>
    <n v="2026"/>
    <s v="Oct"/>
    <s v="Q4"/>
    <x v="2"/>
    <x v="3"/>
    <s v="Online Store"/>
    <s v="New"/>
    <s v="Fitness"/>
    <s v="Recovery Roller"/>
    <n v="1"/>
    <n v="35.39"/>
    <n v="0.05"/>
    <n v="13.68"/>
    <n v="33.6205"/>
    <n v="13.68"/>
    <n v="19.9405"/>
    <n v="0.59310539700480358"/>
  </r>
  <r>
    <n v="3771"/>
    <d v="2026-10-12T00:00:00"/>
    <n v="2026"/>
    <s v="Oct"/>
    <s v="Q4"/>
    <x v="2"/>
    <x v="3"/>
    <s v="Online Store"/>
    <s v="Business"/>
    <s v="Camping"/>
    <s v="Portable Camp Stove"/>
    <n v="2"/>
    <n v="80.2"/>
    <n v="0"/>
    <n v="39.590000000000003"/>
    <n v="160.4"/>
    <n v="79.180000000000007"/>
    <n v="81.22"/>
    <n v="0.50635910224438896"/>
  </r>
  <r>
    <n v="3910"/>
    <d v="2026-10-12T00:00:00"/>
    <n v="2026"/>
    <s v="Oct"/>
    <s v="Q4"/>
    <x v="2"/>
    <x v="2"/>
    <s v="Online Store"/>
    <s v="Business"/>
    <s v="Cycling"/>
    <s v="Compact Repair Kit"/>
    <n v="3"/>
    <n v="41.09"/>
    <n v="0"/>
    <n v="17.18"/>
    <n v="123.27000000000001"/>
    <n v="51.54"/>
    <n v="71.730000000000018"/>
    <n v="0.58189340472134354"/>
  </r>
  <r>
    <n v="330"/>
    <d v="2026-10-13T00:00:00"/>
    <n v="2026"/>
    <s v="Oct"/>
    <s v="Q4"/>
    <x v="1"/>
    <x v="12"/>
    <s v="Corporate"/>
    <s v="Business"/>
    <s v="Travel"/>
    <s v="Insulated Bottle"/>
    <n v="5"/>
    <n v="36.97"/>
    <n v="0.15"/>
    <n v="13.93"/>
    <n v="157.1225"/>
    <n v="69.650000000000006"/>
    <n v="87.472499999999997"/>
    <n v="0.55671530175500006"/>
  </r>
  <r>
    <n v="707"/>
    <d v="2026-10-13T00:00:00"/>
    <n v="2026"/>
    <s v="Oct"/>
    <s v="Q4"/>
    <x v="2"/>
    <x v="5"/>
    <s v="Retail Partners"/>
    <s v="New"/>
    <s v="Travel"/>
    <s v="Insulated Bottle"/>
    <n v="4"/>
    <n v="35.880000000000003"/>
    <n v="0.05"/>
    <n v="13.45"/>
    <n v="136.34399999999999"/>
    <n v="53.8"/>
    <n v="82.543999999999997"/>
    <n v="0.60540984568444522"/>
  </r>
  <r>
    <n v="989"/>
    <d v="2026-10-13T00:00:00"/>
    <n v="2026"/>
    <s v="Oct"/>
    <s v="Q4"/>
    <x v="1"/>
    <x v="11"/>
    <s v="Online Store"/>
    <s v="Returning"/>
    <s v="Cycling"/>
    <s v="Compact Repair Kit"/>
    <n v="3"/>
    <n v="40.42"/>
    <n v="0"/>
    <n v="16.79"/>
    <n v="121.26"/>
    <n v="50.37"/>
    <n v="70.890000000000015"/>
    <n v="0.58461157842652167"/>
  </r>
  <r>
    <n v="1904"/>
    <d v="2026-10-13T00:00:00"/>
    <n v="2026"/>
    <s v="Oct"/>
    <s v="Q4"/>
    <x v="3"/>
    <x v="8"/>
    <s v="Retail Partners"/>
    <s v="Returning"/>
    <s v="Cycling"/>
    <s v="Trail Bike Light"/>
    <n v="1"/>
    <n v="50.34"/>
    <n v="0.15"/>
    <n v="22.56"/>
    <n v="42.789000000000001"/>
    <n v="22.56"/>
    <n v="20.229000000000003"/>
    <n v="0.47276169108883132"/>
  </r>
  <r>
    <n v="2854"/>
    <d v="2026-10-13T00:00:00"/>
    <n v="2026"/>
    <s v="Oct"/>
    <s v="Q4"/>
    <x v="0"/>
    <x v="15"/>
    <s v="Retail Partners"/>
    <s v="New"/>
    <s v="Travel"/>
    <s v="Insulated Bottle"/>
    <n v="3"/>
    <n v="36.049999999999997"/>
    <n v="0.1"/>
    <n v="13.87"/>
    <n v="97.334999999999994"/>
    <n v="41.61"/>
    <n v="55.724999999999994"/>
    <n v="0.57250732008013561"/>
  </r>
  <r>
    <n v="3212"/>
    <d v="2026-10-13T00:00:00"/>
    <n v="2026"/>
    <s v="Oct"/>
    <s v="Q4"/>
    <x v="2"/>
    <x v="2"/>
    <s v="Corporate"/>
    <s v="Returning"/>
    <s v="Cycling"/>
    <s v="Compact Repair Kit"/>
    <n v="15"/>
    <n v="40"/>
    <n v="0.1"/>
    <n v="16.420000000000002"/>
    <n v="540"/>
    <n v="246.3"/>
    <n v="293.7"/>
    <n v="0.54388888888888887"/>
  </r>
  <r>
    <n v="4479"/>
    <d v="2026-10-13T00:00:00"/>
    <n v="2026"/>
    <s v="Oct"/>
    <s v="Q4"/>
    <x v="3"/>
    <x v="7"/>
    <s v="Retail Partners"/>
    <s v="Returning"/>
    <s v="Hiking"/>
    <s v="Summit Backpack 45L"/>
    <n v="1"/>
    <n v="151.68"/>
    <n v="0.05"/>
    <n v="78.98"/>
    <n v="144.096"/>
    <n v="78.98"/>
    <n v="65.116"/>
    <n v="0.45189318232289583"/>
  </r>
  <r>
    <n v="4574"/>
    <d v="2026-10-13T00:00:00"/>
    <n v="2026"/>
    <s v="Oct"/>
    <s v="Q4"/>
    <x v="1"/>
    <x v="14"/>
    <s v="Online Store"/>
    <s v="Business"/>
    <s v="Fitness"/>
    <s v="Recovery Roller"/>
    <n v="1"/>
    <n v="36.53"/>
    <n v="0"/>
    <n v="14.01"/>
    <n v="36.53"/>
    <n v="14.01"/>
    <n v="22.520000000000003"/>
    <n v="0.61647960580344929"/>
  </r>
  <r>
    <n v="4815"/>
    <d v="2026-10-13T00:00:00"/>
    <n v="2026"/>
    <s v="Oct"/>
    <s v="Q4"/>
    <x v="0"/>
    <x v="0"/>
    <s v="Retail Partners"/>
    <s v="Business"/>
    <s v="Cycling"/>
    <s v="Compact Repair Kit"/>
    <n v="1"/>
    <n v="39.89"/>
    <n v="0.05"/>
    <n v="16.91"/>
    <n v="37.895499999999998"/>
    <n v="16.91"/>
    <n v="20.985499999999998"/>
    <n v="0.55377287540737019"/>
  </r>
  <r>
    <n v="5027"/>
    <d v="2026-10-13T00:00:00"/>
    <n v="2026"/>
    <s v="Oct"/>
    <s v="Q4"/>
    <x v="2"/>
    <x v="10"/>
    <s v="Online Store"/>
    <s v="New"/>
    <s v="Hiking"/>
    <s v="Summit Backpack 45L"/>
    <n v="1"/>
    <n v="154.53"/>
    <n v="0"/>
    <n v="77.930000000000007"/>
    <n v="154.53"/>
    <n v="77.930000000000007"/>
    <n v="76.599999999999994"/>
    <n v="0.49569662848637802"/>
  </r>
  <r>
    <n v="1794"/>
    <d v="2026-10-14T00:00:00"/>
    <n v="2026"/>
    <s v="Oct"/>
    <s v="Q4"/>
    <x v="3"/>
    <x v="8"/>
    <s v="Marketplace"/>
    <s v="Business"/>
    <s v="Cycling"/>
    <s v="Trail Bike Light"/>
    <n v="2"/>
    <n v="50.64"/>
    <n v="0.05"/>
    <n v="22.28"/>
    <n v="96.215999999999994"/>
    <n v="44.56"/>
    <n v="51.655999999999992"/>
    <n v="0.53687536376486233"/>
  </r>
  <r>
    <n v="1867"/>
    <d v="2026-10-14T00:00:00"/>
    <n v="2026"/>
    <s v="Oct"/>
    <s v="Q4"/>
    <x v="0"/>
    <x v="0"/>
    <s v="Online Store"/>
    <s v="New"/>
    <s v="Fitness"/>
    <s v="Resistance Band Set"/>
    <n v="3"/>
    <n v="40.880000000000003"/>
    <n v="0.05"/>
    <n v="14.59"/>
    <n v="116.50800000000001"/>
    <n v="43.769999999999996"/>
    <n v="72.738000000000014"/>
    <n v="0.62431764342362761"/>
  </r>
  <r>
    <n v="2088"/>
    <d v="2026-10-14T00:00:00"/>
    <n v="2026"/>
    <s v="Oct"/>
    <s v="Q4"/>
    <x v="3"/>
    <x v="4"/>
    <s v="Retail Partners"/>
    <s v="Returning"/>
    <s v="Hiking"/>
    <s v="Trail Boots"/>
    <n v="1"/>
    <n v="141.77000000000001"/>
    <n v="0"/>
    <n v="78.48"/>
    <n v="141.77000000000001"/>
    <n v="78.48"/>
    <n v="63.290000000000006"/>
    <n v="0.44642731184312623"/>
  </r>
  <r>
    <n v="2270"/>
    <d v="2026-10-14T00:00:00"/>
    <n v="2026"/>
    <s v="Oct"/>
    <s v="Q4"/>
    <x v="3"/>
    <x v="7"/>
    <s v="Online Store"/>
    <s v="New"/>
    <s v="Camping"/>
    <s v="Trail Tent 2P"/>
    <n v="3"/>
    <n v="199.99"/>
    <n v="0.15"/>
    <n v="101.86"/>
    <n v="509.97450000000003"/>
    <n v="305.58"/>
    <n v="204.39450000000005"/>
    <n v="0.40079356909021929"/>
  </r>
  <r>
    <n v="3789"/>
    <d v="2026-10-14T00:00:00"/>
    <n v="2026"/>
    <s v="Oct"/>
    <s v="Q4"/>
    <x v="3"/>
    <x v="4"/>
    <s v="Marketplace"/>
    <s v="New"/>
    <s v="Cycling"/>
    <s v="Trail Bike Light"/>
    <n v="2"/>
    <n v="50.56"/>
    <n v="0"/>
    <n v="23.04"/>
    <n v="101.12"/>
    <n v="46.08"/>
    <n v="55.040000000000006"/>
    <n v="0.54430379746835444"/>
  </r>
  <r>
    <n v="4323"/>
    <d v="2026-10-14T00:00:00"/>
    <n v="2026"/>
    <s v="Oct"/>
    <s v="Q4"/>
    <x v="3"/>
    <x v="7"/>
    <s v="Online Store"/>
    <s v="New"/>
    <s v="Travel"/>
    <s v="Packing Cube Set"/>
    <n v="1"/>
    <n v="47.38"/>
    <n v="0"/>
    <n v="17.86"/>
    <n v="47.38"/>
    <n v="17.86"/>
    <n v="29.520000000000003"/>
    <n v="0.62304769945124527"/>
  </r>
  <r>
    <n v="276"/>
    <d v="2026-10-15T00:00:00"/>
    <n v="2026"/>
    <s v="Oct"/>
    <s v="Q4"/>
    <x v="2"/>
    <x v="2"/>
    <s v="Online Store"/>
    <s v="Business"/>
    <s v="Hiking"/>
    <s v="Hiking Daypack 20L"/>
    <n v="1"/>
    <n v="92.74"/>
    <n v="0.15"/>
    <n v="44.52"/>
    <n v="78.828999999999994"/>
    <n v="44.52"/>
    <n v="34.30899999999999"/>
    <n v="0.43523322635070844"/>
  </r>
  <r>
    <n v="791"/>
    <d v="2026-10-15T00:00:00"/>
    <n v="2026"/>
    <s v="Oct"/>
    <s v="Q4"/>
    <x v="3"/>
    <x v="13"/>
    <s v="Retail Partners"/>
    <s v="Returning"/>
    <s v="Cycling"/>
    <s v="Trail Bike Light"/>
    <n v="3"/>
    <n v="51.57"/>
    <n v="0.1"/>
    <n v="21.82"/>
    <n v="139.239"/>
    <n v="65.460000000000008"/>
    <n v="73.778999999999996"/>
    <n v="0.52987309589985565"/>
  </r>
  <r>
    <n v="1033"/>
    <d v="2026-10-15T00:00:00"/>
    <n v="2026"/>
    <s v="Oct"/>
    <s v="Q4"/>
    <x v="1"/>
    <x v="12"/>
    <s v="Online Store"/>
    <s v="New"/>
    <s v="Hiking"/>
    <s v="Trekking Poles"/>
    <n v="1"/>
    <n v="70.47"/>
    <n v="0.1"/>
    <n v="31.52"/>
    <n v="63.423000000000002"/>
    <n v="31.52"/>
    <n v="31.903000000000002"/>
    <n v="0.50301940936253409"/>
  </r>
  <r>
    <n v="1247"/>
    <d v="2026-10-15T00:00:00"/>
    <n v="2026"/>
    <s v="Oct"/>
    <s v="Q4"/>
    <x v="0"/>
    <x v="0"/>
    <s v="Online Store"/>
    <s v="New"/>
    <s v="Hiking"/>
    <s v="Trekking Poles"/>
    <n v="1"/>
    <n v="71.05"/>
    <n v="0"/>
    <n v="33.32"/>
    <n v="71.05"/>
    <n v="33.32"/>
    <n v="37.729999999999997"/>
    <n v="0.53103448275862064"/>
  </r>
  <r>
    <n v="1321"/>
    <d v="2026-10-15T00:00:00"/>
    <n v="2026"/>
    <s v="Oct"/>
    <s v="Q4"/>
    <x v="3"/>
    <x v="13"/>
    <s v="Retail Partners"/>
    <s v="Returning"/>
    <s v="Cycling"/>
    <s v="Compact Repair Kit"/>
    <n v="3"/>
    <n v="39.83"/>
    <n v="0.1"/>
    <n v="16.93"/>
    <n v="107.541"/>
    <n v="50.79"/>
    <n v="56.750999999999998"/>
    <n v="0.52771501101905316"/>
  </r>
  <r>
    <n v="2048"/>
    <d v="2026-10-15T00:00:00"/>
    <n v="2026"/>
    <s v="Oct"/>
    <s v="Q4"/>
    <x v="3"/>
    <x v="7"/>
    <s v="Online Store"/>
    <s v="New"/>
    <s v="Fitness"/>
    <s v="Training Mat"/>
    <n v="3"/>
    <n v="49.5"/>
    <n v="0.05"/>
    <n v="22"/>
    <n v="141.07499999999999"/>
    <n v="66"/>
    <n v="75.074999999999989"/>
    <n v="0.53216374269005839"/>
  </r>
  <r>
    <n v="2082"/>
    <d v="2026-10-15T00:00:00"/>
    <n v="2026"/>
    <s v="Oct"/>
    <s v="Q4"/>
    <x v="1"/>
    <x v="6"/>
    <s v="Marketplace"/>
    <s v="New"/>
    <s v="Hiking"/>
    <s v="Hiking Daypack 20L"/>
    <n v="1"/>
    <n v="91.99"/>
    <n v="0"/>
    <n v="44.86"/>
    <n v="91.99"/>
    <n v="44.86"/>
    <n v="47.129999999999995"/>
    <n v="0.51233829764104788"/>
  </r>
  <r>
    <n v="2177"/>
    <d v="2026-10-15T00:00:00"/>
    <n v="2026"/>
    <s v="Oct"/>
    <s v="Q4"/>
    <x v="0"/>
    <x v="15"/>
    <s v="Marketplace"/>
    <s v="Returning"/>
    <s v="Cycling"/>
    <s v="Commuter Helmet"/>
    <n v="1"/>
    <n v="79.78"/>
    <n v="0.05"/>
    <n v="41.59"/>
    <n v="75.790999999999997"/>
    <n v="41.59"/>
    <n v="34.200999999999993"/>
    <n v="0.45125410668812915"/>
  </r>
  <r>
    <n v="3776"/>
    <d v="2026-10-15T00:00:00"/>
    <n v="2026"/>
    <s v="Oct"/>
    <s v="Q4"/>
    <x v="3"/>
    <x v="8"/>
    <s v="Online Store"/>
    <s v="Returning"/>
    <s v="Cycling"/>
    <s v="Commuter Helmet"/>
    <n v="1"/>
    <n v="82.97"/>
    <n v="0"/>
    <n v="43.09"/>
    <n v="82.97"/>
    <n v="43.09"/>
    <n v="39.879999999999995"/>
    <n v="0.48065565867180904"/>
  </r>
  <r>
    <n v="4542"/>
    <d v="2026-10-15T00:00:00"/>
    <n v="2026"/>
    <s v="Oct"/>
    <s v="Q4"/>
    <x v="0"/>
    <x v="9"/>
    <s v="Online Store"/>
    <s v="Business"/>
    <s v="Cycling"/>
    <s v="Cycling Pack 12L"/>
    <n v="1"/>
    <n v="103.33"/>
    <n v="0"/>
    <n v="50.85"/>
    <n v="103.33"/>
    <n v="50.85"/>
    <n v="52.48"/>
    <n v="0.5078873512048776"/>
  </r>
  <r>
    <n v="36"/>
    <d v="2026-10-16T00:00:00"/>
    <n v="2026"/>
    <s v="Oct"/>
    <s v="Q4"/>
    <x v="0"/>
    <x v="9"/>
    <s v="Online Store"/>
    <s v="New"/>
    <s v="Hiking"/>
    <s v="Trail Boots"/>
    <n v="3"/>
    <n v="142.54"/>
    <n v="0.05"/>
    <n v="81.599999999999994"/>
    <n v="406.23899999999998"/>
    <n v="244.79999999999998"/>
    <n v="161.43899999999999"/>
    <n v="0.39739906803630376"/>
  </r>
  <r>
    <n v="64"/>
    <d v="2026-10-16T00:00:00"/>
    <n v="2026"/>
    <s v="Oct"/>
    <s v="Q4"/>
    <x v="2"/>
    <x v="16"/>
    <s v="Online Store"/>
    <s v="New"/>
    <s v="Hiking"/>
    <s v="Hiking Daypack 20L"/>
    <n v="3"/>
    <n v="92.14"/>
    <n v="0.1"/>
    <n v="46.43"/>
    <n v="248.77800000000002"/>
    <n v="139.29"/>
    <n v="109.48800000000003"/>
    <n v="0.44010322456165746"/>
  </r>
  <r>
    <n v="529"/>
    <d v="2026-10-16T00:00:00"/>
    <n v="2026"/>
    <s v="Oct"/>
    <s v="Q4"/>
    <x v="3"/>
    <x v="7"/>
    <s v="Retail Partners"/>
    <s v="Business"/>
    <s v="Travel"/>
    <s v="Travel Backpack 35L"/>
    <n v="2"/>
    <n v="165.23"/>
    <n v="0"/>
    <n v="88.87"/>
    <n v="330.46"/>
    <n v="177.74"/>
    <n v="152.71999999999997"/>
    <n v="0.46214367850874533"/>
  </r>
  <r>
    <n v="1815"/>
    <d v="2026-10-16T00:00:00"/>
    <n v="2026"/>
    <s v="Oct"/>
    <s v="Q4"/>
    <x v="3"/>
    <x v="4"/>
    <s v="Online Store"/>
    <s v="Business"/>
    <s v="Fitness"/>
    <s v="Weighted Vest"/>
    <n v="1"/>
    <n v="121.92"/>
    <n v="0"/>
    <n v="71.02"/>
    <n v="121.92"/>
    <n v="71.02"/>
    <n v="50.900000000000006"/>
    <n v="0.41748687664042"/>
  </r>
  <r>
    <n v="1820"/>
    <d v="2026-10-16T00:00:00"/>
    <n v="2026"/>
    <s v="Oct"/>
    <s v="Q4"/>
    <x v="1"/>
    <x v="1"/>
    <s v="Online Store"/>
    <s v="Returning"/>
    <s v="Travel"/>
    <s v="Insulated Bottle"/>
    <n v="3"/>
    <n v="36.46"/>
    <n v="0.05"/>
    <n v="13.9"/>
    <n v="103.91099999999999"/>
    <n v="41.7"/>
    <n v="62.210999999999984"/>
    <n v="0.5986950370990558"/>
  </r>
  <r>
    <n v="2028"/>
    <d v="2026-10-16T00:00:00"/>
    <n v="2026"/>
    <s v="Oct"/>
    <s v="Q4"/>
    <x v="3"/>
    <x v="4"/>
    <s v="Retail Partners"/>
    <s v="Business"/>
    <s v="Fitness"/>
    <s v="Training Mat"/>
    <n v="3"/>
    <n v="51.89"/>
    <n v="0.1"/>
    <n v="21.56"/>
    <n v="140.10300000000001"/>
    <n v="64.679999999999993"/>
    <n v="75.423000000000016"/>
    <n v="0.53833965011455864"/>
  </r>
  <r>
    <n v="2741"/>
    <d v="2026-10-16T00:00:00"/>
    <n v="2026"/>
    <s v="Oct"/>
    <s v="Q4"/>
    <x v="3"/>
    <x v="4"/>
    <s v="Online Store"/>
    <s v="Returning"/>
    <s v="Fitness"/>
    <s v="Resistance Band Set"/>
    <n v="1"/>
    <n v="40.75"/>
    <n v="0"/>
    <n v="14.7"/>
    <n v="40.75"/>
    <n v="14.7"/>
    <n v="26.05"/>
    <n v="0.63926380368098157"/>
  </r>
  <r>
    <n v="3602"/>
    <d v="2026-10-16T00:00:00"/>
    <n v="2026"/>
    <s v="Oct"/>
    <s v="Q4"/>
    <x v="2"/>
    <x v="5"/>
    <s v="Corporate"/>
    <s v="Business"/>
    <s v="Camping"/>
    <s v="Alpine Tent 4P"/>
    <n v="4"/>
    <n v="345.13"/>
    <n v="0.05"/>
    <n v="200.02"/>
    <n v="1311.4939999999999"/>
    <n v="800.08"/>
    <n v="511.41399999999987"/>
    <n v="0.38994764749209671"/>
  </r>
  <r>
    <n v="4116"/>
    <d v="2026-10-16T00:00:00"/>
    <n v="2026"/>
    <s v="Oct"/>
    <s v="Q4"/>
    <x v="1"/>
    <x v="6"/>
    <s v="Retail Partners"/>
    <s v="New"/>
    <s v="Travel"/>
    <s v="Insulated Bottle"/>
    <n v="2"/>
    <n v="37.1"/>
    <n v="0"/>
    <n v="13.31"/>
    <n v="74.2"/>
    <n v="26.62"/>
    <n v="47.58"/>
    <n v="0.64123989218328836"/>
  </r>
  <r>
    <n v="4197"/>
    <d v="2026-10-16T00:00:00"/>
    <n v="2026"/>
    <s v="Oct"/>
    <s v="Q4"/>
    <x v="3"/>
    <x v="7"/>
    <s v="Marketplace"/>
    <s v="New"/>
    <s v="Hiking"/>
    <s v="Hiking Daypack 20L"/>
    <n v="3"/>
    <n v="94.19"/>
    <n v="0"/>
    <n v="44.89"/>
    <n v="282.57"/>
    <n v="134.67000000000002"/>
    <n v="147.89999999999998"/>
    <n v="0.52341012846374346"/>
  </r>
  <r>
    <n v="360"/>
    <d v="2026-10-17T00:00:00"/>
    <n v="2026"/>
    <s v="Oct"/>
    <s v="Q4"/>
    <x v="3"/>
    <x v="8"/>
    <s v="Online Store"/>
    <s v="Returning"/>
    <s v="Camping"/>
    <s v="Portable Camp Stove"/>
    <n v="2"/>
    <n v="82.52"/>
    <n v="0.05"/>
    <n v="38.61"/>
    <n v="156.78799999999998"/>
    <n v="77.22"/>
    <n v="79.567999999999984"/>
    <n v="0.50748781794525089"/>
  </r>
  <r>
    <n v="427"/>
    <d v="2026-10-17T00:00:00"/>
    <n v="2026"/>
    <s v="Oct"/>
    <s v="Q4"/>
    <x v="3"/>
    <x v="13"/>
    <s v="Online Store"/>
    <s v="Business"/>
    <s v="Hiking"/>
    <s v="Summit Backpack 45L"/>
    <n v="1"/>
    <n v="155.16"/>
    <n v="0"/>
    <n v="78.84"/>
    <n v="155.16"/>
    <n v="78.84"/>
    <n v="76.319999999999993"/>
    <n v="0.49187935034802782"/>
  </r>
  <r>
    <n v="1018"/>
    <d v="2026-10-17T00:00:00"/>
    <n v="2026"/>
    <s v="Oct"/>
    <s v="Q4"/>
    <x v="3"/>
    <x v="13"/>
    <s v="Marketplace"/>
    <s v="Returning"/>
    <s v="Travel"/>
    <s v="Packing Cube Set"/>
    <n v="1"/>
    <n v="46.36"/>
    <n v="0.05"/>
    <n v="18.399999999999999"/>
    <n v="44.041999999999994"/>
    <n v="18.399999999999999"/>
    <n v="25.641999999999996"/>
    <n v="0.58221697470596245"/>
  </r>
  <r>
    <n v="1179"/>
    <d v="2026-10-17T00:00:00"/>
    <n v="2026"/>
    <s v="Oct"/>
    <s v="Q4"/>
    <x v="2"/>
    <x v="16"/>
    <s v="Online Store"/>
    <s v="Business"/>
    <s v="Cycling"/>
    <s v="Commuter Helmet"/>
    <n v="1"/>
    <n v="81.47"/>
    <n v="0"/>
    <n v="43.67"/>
    <n v="81.47"/>
    <n v="43.67"/>
    <n v="37.799999999999997"/>
    <n v="0.463974469129741"/>
  </r>
  <r>
    <n v="2267"/>
    <d v="2026-10-17T00:00:00"/>
    <n v="2026"/>
    <s v="Oct"/>
    <s v="Q4"/>
    <x v="0"/>
    <x v="15"/>
    <s v="Online Store"/>
    <s v="Returning"/>
    <s v="Travel"/>
    <s v="Carry-On Duffel"/>
    <n v="1"/>
    <n v="134.31"/>
    <n v="0.05"/>
    <n v="67.239999999999995"/>
    <n v="127.5945"/>
    <n v="67.239999999999995"/>
    <n v="60.354500000000002"/>
    <n v="0.47301803761133909"/>
  </r>
  <r>
    <n v="2656"/>
    <d v="2026-10-17T00:00:00"/>
    <n v="2026"/>
    <s v="Oct"/>
    <s v="Q4"/>
    <x v="2"/>
    <x v="16"/>
    <s v="Online Store"/>
    <s v="New"/>
    <s v="Camping"/>
    <s v="Compact Sleeping Bag"/>
    <n v="1"/>
    <n v="123.11"/>
    <n v="0"/>
    <n v="58.99"/>
    <n v="123.11"/>
    <n v="58.99"/>
    <n v="64.12"/>
    <n v="0.52083502558687356"/>
  </r>
  <r>
    <n v="2867"/>
    <d v="2026-10-17T00:00:00"/>
    <n v="2026"/>
    <s v="Oct"/>
    <s v="Q4"/>
    <x v="1"/>
    <x v="6"/>
    <s v="Online Store"/>
    <s v="New"/>
    <s v="Camping"/>
    <s v="Portable Camp Stove"/>
    <n v="1"/>
    <n v="81.239999999999995"/>
    <n v="0"/>
    <n v="38.65"/>
    <n v="81.239999999999995"/>
    <n v="38.65"/>
    <n v="42.589999999999996"/>
    <n v="0.52424913835548992"/>
  </r>
  <r>
    <n v="3335"/>
    <d v="2026-10-17T00:00:00"/>
    <n v="2026"/>
    <s v="Oct"/>
    <s v="Q4"/>
    <x v="0"/>
    <x v="9"/>
    <s v="Marketplace"/>
    <s v="Returning"/>
    <s v="Hiking"/>
    <s v="Trekking Poles"/>
    <n v="1"/>
    <n v="70.81"/>
    <n v="0.15"/>
    <n v="32.93"/>
    <n v="60.188499999999998"/>
    <n v="32.93"/>
    <n v="27.258499999999998"/>
    <n v="0.45288551799762411"/>
  </r>
  <r>
    <n v="3770"/>
    <d v="2026-10-17T00:00:00"/>
    <n v="2026"/>
    <s v="Oct"/>
    <s v="Q4"/>
    <x v="3"/>
    <x v="13"/>
    <s v="Online Store"/>
    <s v="Business"/>
    <s v="Camping"/>
    <s v="Trail Tent 2P"/>
    <n v="6"/>
    <n v="200.26"/>
    <n v="0"/>
    <n v="106.71"/>
    <n v="1201.56"/>
    <n v="640.26"/>
    <n v="561.29999999999995"/>
    <n v="0.46714271447118744"/>
  </r>
  <r>
    <n v="4065"/>
    <d v="2026-10-17T00:00:00"/>
    <n v="2026"/>
    <s v="Oct"/>
    <s v="Q4"/>
    <x v="3"/>
    <x v="4"/>
    <s v="Online Store"/>
    <s v="New"/>
    <s v="Fitness"/>
    <s v="Recovery Roller"/>
    <n v="3"/>
    <n v="36.75"/>
    <n v="0.05"/>
    <n v="13.71"/>
    <n v="104.7375"/>
    <n v="41.13"/>
    <n v="63.607499999999995"/>
    <n v="0.60730397422126747"/>
  </r>
  <r>
    <n v="4222"/>
    <d v="2026-10-17T00:00:00"/>
    <n v="2026"/>
    <s v="Oct"/>
    <s v="Q4"/>
    <x v="2"/>
    <x v="16"/>
    <s v="Online Store"/>
    <s v="Returning"/>
    <s v="Hiking"/>
    <s v="Hiking Daypack 20L"/>
    <n v="2"/>
    <n v="92.41"/>
    <n v="0.1"/>
    <n v="45.42"/>
    <n v="166.33799999999999"/>
    <n v="90.84"/>
    <n v="75.49799999999999"/>
    <n v="0.4538830573891714"/>
  </r>
  <r>
    <n v="4304"/>
    <d v="2026-10-17T00:00:00"/>
    <n v="2026"/>
    <s v="Oct"/>
    <s v="Q4"/>
    <x v="1"/>
    <x v="14"/>
    <s v="Retail Partners"/>
    <s v="New"/>
    <s v="Fitness"/>
    <s v="Resistance Band Set"/>
    <n v="1"/>
    <n v="40.67"/>
    <n v="0"/>
    <n v="15.09"/>
    <n v="40.67"/>
    <n v="15.09"/>
    <n v="25.580000000000002"/>
    <n v="0.62896483894762722"/>
  </r>
  <r>
    <n v="109"/>
    <d v="2026-10-18T00:00:00"/>
    <n v="2026"/>
    <s v="Oct"/>
    <s v="Q4"/>
    <x v="1"/>
    <x v="1"/>
    <s v="Online Store"/>
    <s v="Returning"/>
    <s v="Hiking"/>
    <s v="Hiking Daypack 20L"/>
    <n v="1"/>
    <n v="90.09"/>
    <n v="0"/>
    <n v="45.17"/>
    <n v="90.09"/>
    <n v="45.17"/>
    <n v="44.92"/>
    <n v="0.49861249861249862"/>
  </r>
  <r>
    <n v="744"/>
    <d v="2026-10-18T00:00:00"/>
    <n v="2026"/>
    <s v="Oct"/>
    <s v="Q4"/>
    <x v="2"/>
    <x v="10"/>
    <s v="Online Store"/>
    <s v="Returning"/>
    <s v="Travel"/>
    <s v="Insulated Bottle"/>
    <n v="1"/>
    <n v="36.83"/>
    <n v="0"/>
    <n v="13.64"/>
    <n v="36.83"/>
    <n v="13.64"/>
    <n v="23.189999999999998"/>
    <n v="0.62964974205810476"/>
  </r>
  <r>
    <n v="960"/>
    <d v="2026-10-18T00:00:00"/>
    <n v="2026"/>
    <s v="Oct"/>
    <s v="Q4"/>
    <x v="1"/>
    <x v="12"/>
    <s v="Marketplace"/>
    <s v="Returning"/>
    <s v="Camping"/>
    <s v="Trail Tent 2P"/>
    <n v="5"/>
    <n v="196.37"/>
    <n v="0.05"/>
    <n v="103.51"/>
    <n v="932.75749999999994"/>
    <n v="517.55000000000007"/>
    <n v="415.20749999999987"/>
    <n v="0.44513981393877816"/>
  </r>
  <r>
    <n v="1389"/>
    <d v="2026-10-18T00:00:00"/>
    <n v="2026"/>
    <s v="Oct"/>
    <s v="Q4"/>
    <x v="0"/>
    <x v="15"/>
    <s v="Online Store"/>
    <s v="New"/>
    <s v="Hiking"/>
    <s v="Hiking Daypack 20L"/>
    <n v="2"/>
    <n v="93.73"/>
    <n v="0"/>
    <n v="44.79"/>
    <n v="187.46"/>
    <n v="89.58"/>
    <n v="97.88000000000001"/>
    <n v="0.52213805611863873"/>
  </r>
  <r>
    <n v="1493"/>
    <d v="2026-10-18T00:00:00"/>
    <n v="2026"/>
    <s v="Oct"/>
    <s v="Q4"/>
    <x v="2"/>
    <x v="10"/>
    <s v="Online Store"/>
    <s v="Business"/>
    <s v="Travel"/>
    <s v="Insulated Bottle"/>
    <n v="1"/>
    <n v="36.46"/>
    <n v="0.05"/>
    <n v="13.35"/>
    <n v="34.637"/>
    <n v="13.35"/>
    <n v="21.286999999999999"/>
    <n v="0.61457401045125148"/>
  </r>
  <r>
    <n v="1967"/>
    <d v="2026-10-18T00:00:00"/>
    <n v="2026"/>
    <s v="Oct"/>
    <s v="Q4"/>
    <x v="1"/>
    <x v="14"/>
    <s v="Online Store"/>
    <s v="Returning"/>
    <s v="Camping"/>
    <s v="Compact Sleeping Bag"/>
    <n v="2"/>
    <n v="125.91"/>
    <n v="0"/>
    <n v="61.95"/>
    <n v="251.82"/>
    <n v="123.9"/>
    <n v="127.91999999999999"/>
    <n v="0.50798189182749576"/>
  </r>
  <r>
    <n v="2132"/>
    <d v="2026-10-18T00:00:00"/>
    <n v="2026"/>
    <s v="Oct"/>
    <s v="Q4"/>
    <x v="3"/>
    <x v="8"/>
    <s v="Retail Partners"/>
    <s v="New"/>
    <s v="Hiking"/>
    <s v="Hiking Daypack 20L"/>
    <n v="1"/>
    <n v="92.56"/>
    <n v="0.1"/>
    <n v="44.23"/>
    <n v="83.304000000000002"/>
    <n v="44.23"/>
    <n v="39.074000000000005"/>
    <n v="0.46905310669355621"/>
  </r>
  <r>
    <n v="2882"/>
    <d v="2026-10-18T00:00:00"/>
    <n v="2026"/>
    <s v="Oct"/>
    <s v="Q4"/>
    <x v="3"/>
    <x v="8"/>
    <s v="Marketplace"/>
    <s v="New"/>
    <s v="Hiking"/>
    <s v="Trekking Poles"/>
    <n v="4"/>
    <n v="70.02"/>
    <n v="0"/>
    <n v="32.86"/>
    <n v="280.08"/>
    <n v="131.44"/>
    <n v="148.63999999999999"/>
    <n v="0.53070551271065403"/>
  </r>
  <r>
    <n v="3345"/>
    <d v="2026-10-18T00:00:00"/>
    <n v="2026"/>
    <s v="Oct"/>
    <s v="Q4"/>
    <x v="0"/>
    <x v="15"/>
    <s v="Online Store"/>
    <s v="Returning"/>
    <s v="Cycling"/>
    <s v="Trail Bike Light"/>
    <n v="3"/>
    <n v="51.62"/>
    <n v="0.1"/>
    <n v="22.94"/>
    <n v="139.374"/>
    <n v="68.820000000000007"/>
    <n v="70.553999999999988"/>
    <n v="0.50622067243531788"/>
  </r>
  <r>
    <n v="4089"/>
    <d v="2026-10-18T00:00:00"/>
    <n v="2026"/>
    <s v="Oct"/>
    <s v="Q4"/>
    <x v="2"/>
    <x v="2"/>
    <s v="Online Store"/>
    <s v="New"/>
    <s v="Camping"/>
    <s v="Trail Tent 2P"/>
    <n v="1"/>
    <n v="196.39"/>
    <n v="0"/>
    <n v="104.66"/>
    <n v="196.39"/>
    <n v="104.66"/>
    <n v="91.72999999999999"/>
    <n v="0.46708080859514228"/>
  </r>
  <r>
    <n v="4119"/>
    <d v="2026-10-18T00:00:00"/>
    <n v="2026"/>
    <s v="Oct"/>
    <s v="Q4"/>
    <x v="3"/>
    <x v="8"/>
    <s v="Corporate"/>
    <s v="Business"/>
    <s v="Fitness"/>
    <s v="Resistance Band Set"/>
    <n v="10"/>
    <n v="41.26"/>
    <n v="0.1"/>
    <n v="15.06"/>
    <n v="371.34"/>
    <n v="150.6"/>
    <n v="220.73999999999998"/>
    <n v="0.59444175149458711"/>
  </r>
  <r>
    <n v="4968"/>
    <d v="2026-10-18T00:00:00"/>
    <n v="2026"/>
    <s v="Oct"/>
    <s v="Q4"/>
    <x v="2"/>
    <x v="3"/>
    <s v="Marketplace"/>
    <s v="New"/>
    <s v="Travel"/>
    <s v="Insulated Bottle"/>
    <n v="1"/>
    <n v="35.549999999999997"/>
    <n v="0.05"/>
    <n v="13.44"/>
    <n v="33.772499999999994"/>
    <n v="13.44"/>
    <n v="20.332499999999996"/>
    <n v="0.60204308238951809"/>
  </r>
  <r>
    <n v="5197"/>
    <d v="2026-10-18T00:00:00"/>
    <n v="2026"/>
    <s v="Oct"/>
    <s v="Q4"/>
    <x v="3"/>
    <x v="8"/>
    <s v="Online Store"/>
    <s v="New"/>
    <s v="Cycling"/>
    <s v="Trail Bike Light"/>
    <n v="1"/>
    <n v="49.5"/>
    <n v="0"/>
    <n v="22.36"/>
    <n v="49.5"/>
    <n v="22.36"/>
    <n v="27.14"/>
    <n v="0.54828282828282826"/>
  </r>
  <r>
    <n v="66"/>
    <d v="2026-10-19T00:00:00"/>
    <n v="2026"/>
    <s v="Oct"/>
    <s v="Q4"/>
    <x v="0"/>
    <x v="15"/>
    <s v="Online Store"/>
    <s v="Business"/>
    <s v="Camping"/>
    <s v="Portable Camp Stove"/>
    <n v="1"/>
    <n v="80.58"/>
    <n v="0"/>
    <n v="40.43"/>
    <n v="80.58"/>
    <n v="40.43"/>
    <n v="40.15"/>
    <n v="0.49826259617771157"/>
  </r>
  <r>
    <n v="585"/>
    <d v="2026-10-19T00:00:00"/>
    <n v="2026"/>
    <s v="Oct"/>
    <s v="Q4"/>
    <x v="2"/>
    <x v="5"/>
    <s v="Retail Partners"/>
    <s v="Business"/>
    <s v="Travel"/>
    <s v="Travel Backpack 35L"/>
    <n v="2"/>
    <n v="161.59"/>
    <n v="0.05"/>
    <n v="89.57"/>
    <n v="307.02100000000002"/>
    <n v="179.14"/>
    <n v="127.88100000000003"/>
    <n v="0.41652199686666391"/>
  </r>
  <r>
    <n v="856"/>
    <d v="2026-10-19T00:00:00"/>
    <n v="2026"/>
    <s v="Oct"/>
    <s v="Q4"/>
    <x v="3"/>
    <x v="8"/>
    <s v="Online Store"/>
    <s v="Business"/>
    <s v="Camping"/>
    <s v="Portable Camp Stove"/>
    <n v="1"/>
    <n v="80.319999999999993"/>
    <n v="0"/>
    <n v="39.729999999999997"/>
    <n v="80.319999999999993"/>
    <n v="39.729999999999997"/>
    <n v="40.589999999999996"/>
    <n v="0.50535358565737054"/>
  </r>
  <r>
    <n v="1793"/>
    <d v="2026-10-19T00:00:00"/>
    <n v="2026"/>
    <s v="Oct"/>
    <s v="Q4"/>
    <x v="0"/>
    <x v="9"/>
    <s v="Marketplace"/>
    <s v="New"/>
    <s v="Travel"/>
    <s v="Travel Backpack 35L"/>
    <n v="1"/>
    <n v="164.25"/>
    <n v="0"/>
    <n v="86.6"/>
    <n v="164.25"/>
    <n v="86.6"/>
    <n v="77.650000000000006"/>
    <n v="0.47275494672754947"/>
  </r>
  <r>
    <n v="4763"/>
    <d v="2026-10-19T00:00:00"/>
    <n v="2026"/>
    <s v="Oct"/>
    <s v="Q4"/>
    <x v="3"/>
    <x v="8"/>
    <s v="Marketplace"/>
    <s v="New"/>
    <s v="Cycling"/>
    <s v="Cycling Pack 12L"/>
    <n v="6"/>
    <n v="101.6"/>
    <n v="0"/>
    <n v="50.17"/>
    <n v="609.59999999999991"/>
    <n v="301.02"/>
    <n v="308.57999999999993"/>
    <n v="0.50620078740157481"/>
  </r>
  <r>
    <n v="1716"/>
    <d v="2026-10-20T00:00:00"/>
    <n v="2026"/>
    <s v="Oct"/>
    <s v="Q4"/>
    <x v="0"/>
    <x v="0"/>
    <s v="Retail Partners"/>
    <s v="Returning"/>
    <s v="Fitness"/>
    <s v="Recovery Roller"/>
    <n v="5"/>
    <n v="35.99"/>
    <n v="0"/>
    <n v="14.19"/>
    <n v="179.95000000000002"/>
    <n v="70.95"/>
    <n v="109.00000000000001"/>
    <n v="0.60572381217004723"/>
  </r>
  <r>
    <n v="1759"/>
    <d v="2026-10-20T00:00:00"/>
    <n v="2026"/>
    <s v="Oct"/>
    <s v="Q4"/>
    <x v="3"/>
    <x v="8"/>
    <s v="Online Store"/>
    <s v="Returning"/>
    <s v="Fitness"/>
    <s v="Recovery Roller"/>
    <n v="2"/>
    <n v="36.57"/>
    <n v="0.1"/>
    <n v="13.79"/>
    <n v="65.826000000000008"/>
    <n v="27.58"/>
    <n v="38.246000000000009"/>
    <n v="0.58101661957281325"/>
  </r>
  <r>
    <n v="1811"/>
    <d v="2026-10-20T00:00:00"/>
    <n v="2026"/>
    <s v="Oct"/>
    <s v="Q4"/>
    <x v="1"/>
    <x v="6"/>
    <s v="Online Store"/>
    <s v="New"/>
    <s v="Cycling"/>
    <s v="Compact Repair Kit"/>
    <n v="1"/>
    <n v="40.99"/>
    <n v="0.1"/>
    <n v="17.16"/>
    <n v="36.891000000000005"/>
    <n v="17.16"/>
    <n v="19.731000000000005"/>
    <n v="0.5348458973733432"/>
  </r>
  <r>
    <n v="2918"/>
    <d v="2026-10-20T00:00:00"/>
    <n v="2026"/>
    <s v="Oct"/>
    <s v="Q4"/>
    <x v="3"/>
    <x v="8"/>
    <s v="Retail Partners"/>
    <s v="Returning"/>
    <s v="Camping"/>
    <s v="Portable Camp Stove"/>
    <n v="3"/>
    <n v="80.47"/>
    <n v="0"/>
    <n v="40.090000000000003"/>
    <n v="241.41"/>
    <n v="120.27000000000001"/>
    <n v="121.13999999999999"/>
    <n v="0.50180191375667949"/>
  </r>
  <r>
    <n v="4150"/>
    <d v="2026-10-20T00:00:00"/>
    <n v="2026"/>
    <s v="Oct"/>
    <s v="Q4"/>
    <x v="3"/>
    <x v="13"/>
    <s v="Retail Partners"/>
    <s v="Business"/>
    <s v="Hiking"/>
    <s v="Trail Boots"/>
    <n v="5"/>
    <n v="140.32"/>
    <n v="0"/>
    <n v="80.08"/>
    <n v="701.59999999999991"/>
    <n v="400.4"/>
    <n v="301.19999999999993"/>
    <n v="0.4293044469783352"/>
  </r>
  <r>
    <n v="4830"/>
    <d v="2026-10-20T00:00:00"/>
    <n v="2026"/>
    <s v="Oct"/>
    <s v="Q4"/>
    <x v="1"/>
    <x v="11"/>
    <s v="Online Store"/>
    <s v="New"/>
    <s v="Fitness"/>
    <s v="Weighted Vest"/>
    <n v="3"/>
    <n v="125.93"/>
    <n v="0.1"/>
    <n v="68.45"/>
    <n v="340.01100000000002"/>
    <n v="205.35000000000002"/>
    <n v="134.661"/>
    <n v="0.39604895135745605"/>
  </r>
  <r>
    <n v="4698"/>
    <d v="2026-10-21T00:00:00"/>
    <n v="2026"/>
    <s v="Oct"/>
    <s v="Q4"/>
    <x v="3"/>
    <x v="8"/>
    <s v="Online Store"/>
    <s v="Returning"/>
    <s v="Hiking"/>
    <s v="Trail Boots"/>
    <n v="2"/>
    <n v="141.4"/>
    <n v="0.05"/>
    <n v="77.48"/>
    <n v="268.66000000000003"/>
    <n v="154.96"/>
    <n v="113.70000000000002"/>
    <n v="0.42321149408173903"/>
  </r>
  <r>
    <n v="4846"/>
    <d v="2026-10-21T00:00:00"/>
    <n v="2026"/>
    <s v="Oct"/>
    <s v="Q4"/>
    <x v="0"/>
    <x v="0"/>
    <s v="Corporate"/>
    <s v="Business"/>
    <s v="Cycling"/>
    <s v="Trail Bike Light"/>
    <n v="8"/>
    <n v="51.91"/>
    <n v="0.05"/>
    <n v="22.99"/>
    <n v="394.51599999999996"/>
    <n v="183.92"/>
    <n v="210.59599999999998"/>
    <n v="0.53380851473704483"/>
  </r>
  <r>
    <n v="5024"/>
    <d v="2026-10-21T00:00:00"/>
    <n v="2026"/>
    <s v="Oct"/>
    <s v="Q4"/>
    <x v="3"/>
    <x v="7"/>
    <s v="Marketplace"/>
    <s v="Returning"/>
    <s v="Camping"/>
    <s v="Trail Tent 2P"/>
    <n v="1"/>
    <n v="192.62"/>
    <n v="0"/>
    <n v="102.51"/>
    <n v="192.62"/>
    <n v="102.51"/>
    <n v="90.11"/>
    <n v="0.46781227286886096"/>
  </r>
  <r>
    <n v="1157"/>
    <d v="2026-10-22T00:00:00"/>
    <n v="2026"/>
    <s v="Oct"/>
    <s v="Q4"/>
    <x v="3"/>
    <x v="4"/>
    <s v="Online Store"/>
    <s v="New"/>
    <s v="Cycling"/>
    <s v="Trail Bike Light"/>
    <n v="1"/>
    <n v="51.25"/>
    <n v="0"/>
    <n v="22.58"/>
    <n v="51.25"/>
    <n v="22.58"/>
    <n v="28.67"/>
    <n v="0.55941463414634152"/>
  </r>
  <r>
    <n v="1427"/>
    <d v="2026-10-22T00:00:00"/>
    <n v="2026"/>
    <s v="Oct"/>
    <s v="Q4"/>
    <x v="3"/>
    <x v="4"/>
    <s v="Retail Partners"/>
    <s v="New"/>
    <s v="Travel"/>
    <s v="Packing Cube Set"/>
    <n v="1"/>
    <n v="45.97"/>
    <n v="0.05"/>
    <n v="18.760000000000002"/>
    <n v="43.671499999999995"/>
    <n v="18.760000000000002"/>
    <n v="24.911499999999993"/>
    <n v="0.57042922729926826"/>
  </r>
  <r>
    <n v="1622"/>
    <d v="2026-10-22T00:00:00"/>
    <n v="2026"/>
    <s v="Oct"/>
    <s v="Q4"/>
    <x v="2"/>
    <x v="2"/>
    <s v="Marketplace"/>
    <s v="Returning"/>
    <s v="Camping"/>
    <s v="Compact Sleeping Bag"/>
    <n v="1"/>
    <n v="123.29"/>
    <n v="0"/>
    <n v="59.48"/>
    <n v="123.29"/>
    <n v="59.48"/>
    <n v="63.810000000000009"/>
    <n v="0.51756022386243816"/>
  </r>
  <r>
    <n v="1879"/>
    <d v="2026-10-22T00:00:00"/>
    <n v="2026"/>
    <s v="Oct"/>
    <s v="Q4"/>
    <x v="3"/>
    <x v="8"/>
    <s v="Corporate"/>
    <s v="Business"/>
    <s v="Travel"/>
    <s v="Insulated Bottle"/>
    <n v="8"/>
    <n v="35.83"/>
    <n v="0.05"/>
    <n v="13.89"/>
    <n v="272.30799999999999"/>
    <n v="111.12"/>
    <n v="161.18799999999999"/>
    <n v="0.59193266448286497"/>
  </r>
  <r>
    <n v="2483"/>
    <d v="2026-10-22T00:00:00"/>
    <n v="2026"/>
    <s v="Oct"/>
    <s v="Q4"/>
    <x v="0"/>
    <x v="0"/>
    <s v="Online Store"/>
    <s v="New"/>
    <s v="Camping"/>
    <s v="Portable Camp Stove"/>
    <n v="1"/>
    <n v="80.56"/>
    <n v="0"/>
    <n v="39.53"/>
    <n v="80.56"/>
    <n v="39.53"/>
    <n v="41.03"/>
    <n v="0.5093098311817279"/>
  </r>
  <r>
    <n v="4451"/>
    <d v="2026-10-22T00:00:00"/>
    <n v="2026"/>
    <s v="Oct"/>
    <s v="Q4"/>
    <x v="3"/>
    <x v="7"/>
    <s v="Online Store"/>
    <s v="New"/>
    <s v="Cycling"/>
    <s v="Compact Repair Kit"/>
    <n v="1"/>
    <n v="40.47"/>
    <n v="0.05"/>
    <n v="16.73"/>
    <n v="38.4465"/>
    <n v="16.73"/>
    <n v="21.7165"/>
    <n v="0.5648498562938109"/>
  </r>
  <r>
    <n v="93"/>
    <d v="2026-10-23T00:00:00"/>
    <n v="2026"/>
    <s v="Oct"/>
    <s v="Q4"/>
    <x v="1"/>
    <x v="12"/>
    <s v="Corporate"/>
    <s v="Business"/>
    <s v="Travel"/>
    <s v="Carry-On Duffel"/>
    <n v="15"/>
    <n v="133.52000000000001"/>
    <n v="0.2"/>
    <n v="66"/>
    <n v="1602.2400000000002"/>
    <n v="990"/>
    <n v="612.24000000000024"/>
    <n v="0.38211503894547644"/>
  </r>
  <r>
    <n v="265"/>
    <d v="2026-10-23T00:00:00"/>
    <n v="2026"/>
    <s v="Oct"/>
    <s v="Q4"/>
    <x v="1"/>
    <x v="6"/>
    <s v="Online Store"/>
    <s v="Returning"/>
    <s v="Cycling"/>
    <s v="Commuter Helmet"/>
    <n v="1"/>
    <n v="82.28"/>
    <n v="0"/>
    <n v="42.08"/>
    <n v="82.28"/>
    <n v="42.08"/>
    <n v="40.200000000000003"/>
    <n v="0.48857559552746721"/>
  </r>
  <r>
    <n v="555"/>
    <d v="2026-10-23T00:00:00"/>
    <n v="2026"/>
    <s v="Oct"/>
    <s v="Q4"/>
    <x v="1"/>
    <x v="11"/>
    <s v="Online Store"/>
    <s v="New"/>
    <s v="Travel"/>
    <s v="Insulated Bottle"/>
    <n v="6"/>
    <n v="35.479999999999997"/>
    <n v="0"/>
    <n v="13.37"/>
    <n v="212.88"/>
    <n v="80.22"/>
    <n v="132.66"/>
    <n v="0.62316798196166856"/>
  </r>
  <r>
    <n v="1993"/>
    <d v="2026-10-23T00:00:00"/>
    <n v="2026"/>
    <s v="Oct"/>
    <s v="Q4"/>
    <x v="2"/>
    <x v="3"/>
    <s v="Retail Partners"/>
    <s v="New"/>
    <s v="Hiking"/>
    <s v="Summit Backpack 45L"/>
    <n v="1"/>
    <n v="152.38"/>
    <n v="0.15"/>
    <n v="78.92"/>
    <n v="129.523"/>
    <n v="78.92"/>
    <n v="50.602999999999994"/>
    <n v="0.39068736826663986"/>
  </r>
  <r>
    <n v="3116"/>
    <d v="2026-10-23T00:00:00"/>
    <n v="2026"/>
    <s v="Oct"/>
    <s v="Q4"/>
    <x v="1"/>
    <x v="1"/>
    <s v="Marketplace"/>
    <s v="New"/>
    <s v="Hiking"/>
    <s v="Hiking Daypack 20L"/>
    <n v="1"/>
    <n v="93.64"/>
    <n v="0"/>
    <n v="44.34"/>
    <n v="93.64"/>
    <n v="44.34"/>
    <n v="49.3"/>
    <n v="0.52648440837249033"/>
  </r>
  <r>
    <n v="3631"/>
    <d v="2026-10-23T00:00:00"/>
    <n v="2026"/>
    <s v="Oct"/>
    <s v="Q4"/>
    <x v="3"/>
    <x v="7"/>
    <s v="Retail Partners"/>
    <s v="Returning"/>
    <s v="Fitness"/>
    <s v="Weighted Vest"/>
    <n v="1"/>
    <n v="123.6"/>
    <n v="0"/>
    <n v="67.3"/>
    <n v="123.6"/>
    <n v="67.3"/>
    <n v="56.3"/>
    <n v="0.45550161812297735"/>
  </r>
  <r>
    <n v="4216"/>
    <d v="2026-10-23T00:00:00"/>
    <n v="2026"/>
    <s v="Oct"/>
    <s v="Q4"/>
    <x v="1"/>
    <x v="1"/>
    <s v="Online Store"/>
    <s v="New"/>
    <s v="Fitness"/>
    <s v="Weighted Vest"/>
    <n v="3"/>
    <n v="124.6"/>
    <n v="0.05"/>
    <n v="69.12"/>
    <n v="355.10999999999996"/>
    <n v="207.36"/>
    <n v="147.74999999999994"/>
    <n v="0.41606826053898782"/>
  </r>
  <r>
    <n v="4956"/>
    <d v="2026-10-23T00:00:00"/>
    <n v="2026"/>
    <s v="Oct"/>
    <s v="Q4"/>
    <x v="3"/>
    <x v="13"/>
    <s v="Retail Partners"/>
    <s v="Business"/>
    <s v="Hiking"/>
    <s v="Summit Backpack 45L"/>
    <n v="2"/>
    <n v="151.66"/>
    <n v="0"/>
    <n v="77.17"/>
    <n v="303.32"/>
    <n v="154.34"/>
    <n v="148.97999999999999"/>
    <n v="0.49116444678886984"/>
  </r>
  <r>
    <n v="439"/>
    <d v="2026-10-24T00:00:00"/>
    <n v="2026"/>
    <s v="Oct"/>
    <s v="Q4"/>
    <x v="2"/>
    <x v="5"/>
    <s v="Retail Partners"/>
    <s v="New"/>
    <s v="Travel"/>
    <s v="Insulated Bottle"/>
    <n v="1"/>
    <n v="36.76"/>
    <n v="0"/>
    <n v="13.18"/>
    <n v="36.76"/>
    <n v="13.18"/>
    <n v="23.58"/>
    <n v="0.64145810663764957"/>
  </r>
  <r>
    <n v="1076"/>
    <d v="2026-10-24T00:00:00"/>
    <n v="2026"/>
    <s v="Oct"/>
    <s v="Q4"/>
    <x v="0"/>
    <x v="9"/>
    <s v="Marketplace"/>
    <s v="Returning"/>
    <s v="Camping"/>
    <s v="Trail Tent 2P"/>
    <n v="1"/>
    <n v="195.67"/>
    <n v="0"/>
    <n v="105.88"/>
    <n v="195.67"/>
    <n v="105.88"/>
    <n v="89.789999999999992"/>
    <n v="0.45888485715745897"/>
  </r>
  <r>
    <n v="1130"/>
    <d v="2026-10-24T00:00:00"/>
    <n v="2026"/>
    <s v="Oct"/>
    <s v="Q4"/>
    <x v="0"/>
    <x v="15"/>
    <s v="Retail Partners"/>
    <s v="Returning"/>
    <s v="Cycling"/>
    <s v="Compact Repair Kit"/>
    <n v="1"/>
    <n v="40.83"/>
    <n v="0.1"/>
    <n v="16.54"/>
    <n v="36.747"/>
    <n v="16.54"/>
    <n v="20.207000000000001"/>
    <n v="0.54989522954254766"/>
  </r>
  <r>
    <n v="2820"/>
    <d v="2026-10-24T00:00:00"/>
    <n v="2026"/>
    <s v="Oct"/>
    <s v="Q4"/>
    <x v="3"/>
    <x v="7"/>
    <s v="Corporate"/>
    <s v="Business"/>
    <s v="Hiking"/>
    <s v="Trekking Poles"/>
    <n v="6"/>
    <n v="72.73"/>
    <n v="0.05"/>
    <n v="32.700000000000003"/>
    <n v="414.56099999999998"/>
    <n v="196.20000000000002"/>
    <n v="218.36099999999996"/>
    <n v="0.52672827400551425"/>
  </r>
  <r>
    <n v="4213"/>
    <d v="2026-10-24T00:00:00"/>
    <n v="2026"/>
    <s v="Oct"/>
    <s v="Q4"/>
    <x v="1"/>
    <x v="14"/>
    <s v="Corporate"/>
    <s v="Business"/>
    <s v="Camping"/>
    <s v="Portable Camp Stove"/>
    <n v="4"/>
    <n v="81.23"/>
    <n v="0.1"/>
    <n v="38.96"/>
    <n v="292.428"/>
    <n v="155.84"/>
    <n v="136.58799999999999"/>
    <n v="0.46708249552026482"/>
  </r>
  <r>
    <n v="4375"/>
    <d v="2026-10-24T00:00:00"/>
    <n v="2026"/>
    <s v="Oct"/>
    <s v="Q4"/>
    <x v="1"/>
    <x v="1"/>
    <s v="Online Store"/>
    <s v="Business"/>
    <s v="Travel"/>
    <s v="Packing Cube Set"/>
    <n v="1"/>
    <n v="46.38"/>
    <n v="0.15"/>
    <n v="17.87"/>
    <n v="39.423000000000002"/>
    <n v="17.87"/>
    <n v="21.553000000000001"/>
    <n v="0.54671131065621592"/>
  </r>
  <r>
    <n v="5072"/>
    <d v="2026-10-24T00:00:00"/>
    <n v="2026"/>
    <s v="Oct"/>
    <s v="Q4"/>
    <x v="3"/>
    <x v="7"/>
    <s v="Corporate"/>
    <s v="Business"/>
    <s v="Travel"/>
    <s v="Packing Cube Set"/>
    <n v="5"/>
    <n v="45.9"/>
    <n v="0.1"/>
    <n v="17.940000000000001"/>
    <n v="206.55"/>
    <n v="89.7"/>
    <n v="116.85000000000001"/>
    <n v="0.56572258533042852"/>
  </r>
  <r>
    <n v="310"/>
    <d v="2026-10-25T00:00:00"/>
    <n v="2026"/>
    <s v="Oct"/>
    <s v="Q4"/>
    <x v="1"/>
    <x v="12"/>
    <s v="Online Store"/>
    <s v="Business"/>
    <s v="Hiking"/>
    <s v="Trail Boots"/>
    <n v="5"/>
    <n v="144.04"/>
    <n v="0.1"/>
    <n v="78.069999999999993"/>
    <n v="648.17999999999995"/>
    <n v="390.34999999999997"/>
    <n v="257.83"/>
    <n v="0.39777530932765592"/>
  </r>
  <r>
    <n v="317"/>
    <d v="2026-10-25T00:00:00"/>
    <n v="2026"/>
    <s v="Oct"/>
    <s v="Q4"/>
    <x v="2"/>
    <x v="10"/>
    <s v="Marketplace"/>
    <s v="New"/>
    <s v="Cycling"/>
    <s v="Commuter Helmet"/>
    <n v="2"/>
    <n v="80.69"/>
    <n v="0.05"/>
    <n v="43.81"/>
    <n v="153.31099999999998"/>
    <n v="87.62"/>
    <n v="65.690999999999974"/>
    <n v="0.42848197454846676"/>
  </r>
  <r>
    <n v="684"/>
    <d v="2026-10-25T00:00:00"/>
    <n v="2026"/>
    <s v="Oct"/>
    <s v="Q4"/>
    <x v="3"/>
    <x v="4"/>
    <s v="Online Store"/>
    <s v="Business"/>
    <s v="Camping"/>
    <s v="Trail Tent 2P"/>
    <n v="1"/>
    <n v="191.91"/>
    <n v="0"/>
    <n v="101.89"/>
    <n v="191.91"/>
    <n v="101.89"/>
    <n v="90.02"/>
    <n v="0.46907404512531914"/>
  </r>
  <r>
    <n v="1430"/>
    <d v="2026-10-25T00:00:00"/>
    <n v="2026"/>
    <s v="Oct"/>
    <s v="Q4"/>
    <x v="3"/>
    <x v="13"/>
    <s v="Retail Partners"/>
    <s v="New"/>
    <s v="Fitness"/>
    <s v="Recovery Roller"/>
    <n v="1"/>
    <n v="36.630000000000003"/>
    <n v="0.05"/>
    <n v="13.97"/>
    <n v="34.798500000000004"/>
    <n v="13.97"/>
    <n v="20.828500000000005"/>
    <n v="0.59854591433538806"/>
  </r>
  <r>
    <n v="2049"/>
    <d v="2026-10-25T00:00:00"/>
    <n v="2026"/>
    <s v="Oct"/>
    <s v="Q4"/>
    <x v="3"/>
    <x v="4"/>
    <s v="Corporate"/>
    <s v="Business"/>
    <s v="Travel"/>
    <s v="Insulated Bottle"/>
    <n v="6"/>
    <n v="35.380000000000003"/>
    <n v="0.05"/>
    <n v="13.9"/>
    <n v="201.66600000000003"/>
    <n v="83.4"/>
    <n v="118.26600000000002"/>
    <n v="0.58644491386748387"/>
  </r>
  <r>
    <n v="2199"/>
    <d v="2026-10-25T00:00:00"/>
    <n v="2026"/>
    <s v="Oct"/>
    <s v="Q4"/>
    <x v="1"/>
    <x v="12"/>
    <s v="Marketplace"/>
    <s v="Returning"/>
    <s v="Travel"/>
    <s v="Carry-On Duffel"/>
    <n v="1"/>
    <n v="132.63"/>
    <n v="0.05"/>
    <n v="67.489999999999995"/>
    <n v="125.99849999999999"/>
    <n v="67.489999999999995"/>
    <n v="58.508499999999998"/>
    <n v="0.46435870268296847"/>
  </r>
  <r>
    <n v="2954"/>
    <d v="2026-10-25T00:00:00"/>
    <n v="2026"/>
    <s v="Oct"/>
    <s v="Q4"/>
    <x v="3"/>
    <x v="4"/>
    <s v="Online Store"/>
    <s v="New"/>
    <s v="Hiking"/>
    <s v="Trekking Poles"/>
    <n v="1"/>
    <n v="71.17"/>
    <n v="0"/>
    <n v="32.57"/>
    <n v="71.17"/>
    <n v="32.57"/>
    <n v="38.6"/>
    <n v="0.54236335534635383"/>
  </r>
  <r>
    <n v="3218"/>
    <d v="2026-10-25T00:00:00"/>
    <n v="2026"/>
    <s v="Oct"/>
    <s v="Q4"/>
    <x v="0"/>
    <x v="15"/>
    <s v="Corporate"/>
    <s v="Business"/>
    <s v="Travel"/>
    <s v="Carry-On Duffel"/>
    <n v="6"/>
    <n v="132.08000000000001"/>
    <n v="0.1"/>
    <n v="67.61"/>
    <n v="713.23200000000008"/>
    <n v="405.65999999999997"/>
    <n v="307.57200000000012"/>
    <n v="0.43123696076451995"/>
  </r>
  <r>
    <n v="3965"/>
    <d v="2026-10-25T00:00:00"/>
    <n v="2026"/>
    <s v="Oct"/>
    <s v="Q4"/>
    <x v="1"/>
    <x v="11"/>
    <s v="Retail Partners"/>
    <s v="Returning"/>
    <s v="Camping"/>
    <s v="Portable Camp Stove"/>
    <n v="3"/>
    <n v="82.75"/>
    <n v="0.05"/>
    <n v="38.53"/>
    <n v="235.83749999999998"/>
    <n v="115.59"/>
    <n v="120.24749999999997"/>
    <n v="0.50987438384480832"/>
  </r>
  <r>
    <n v="2278"/>
    <d v="2026-10-26T00:00:00"/>
    <n v="2026"/>
    <s v="Oct"/>
    <s v="Q4"/>
    <x v="0"/>
    <x v="15"/>
    <s v="Online Store"/>
    <s v="Returning"/>
    <s v="Fitness"/>
    <s v="Training Mat"/>
    <n v="5"/>
    <n v="51.5"/>
    <n v="0.1"/>
    <n v="21.38"/>
    <n v="231.75"/>
    <n v="106.89999999999999"/>
    <n v="124.85000000000001"/>
    <n v="0.53872707659115426"/>
  </r>
  <r>
    <n v="3132"/>
    <d v="2026-10-26T00:00:00"/>
    <n v="2026"/>
    <s v="Oct"/>
    <s v="Q4"/>
    <x v="2"/>
    <x v="5"/>
    <s v="Online Store"/>
    <s v="New"/>
    <s v="Hiking"/>
    <s v="Trail Boots"/>
    <n v="3"/>
    <n v="140.49"/>
    <n v="0.05"/>
    <n v="77.45"/>
    <n v="400.3965"/>
    <n v="232.35000000000002"/>
    <n v="168.04649999999998"/>
    <n v="0.41970022215478903"/>
  </r>
  <r>
    <n v="3144"/>
    <d v="2026-10-26T00:00:00"/>
    <n v="2026"/>
    <s v="Oct"/>
    <s v="Q4"/>
    <x v="2"/>
    <x v="2"/>
    <s v="Marketplace"/>
    <s v="New"/>
    <s v="Fitness"/>
    <s v="Recovery Roller"/>
    <n v="4"/>
    <n v="36.200000000000003"/>
    <n v="0.15"/>
    <n v="13.53"/>
    <n v="123.08000000000001"/>
    <n v="54.12"/>
    <n v="68.960000000000008"/>
    <n v="0.56028599285017877"/>
  </r>
  <r>
    <n v="3501"/>
    <d v="2026-10-26T00:00:00"/>
    <n v="2026"/>
    <s v="Oct"/>
    <s v="Q4"/>
    <x v="3"/>
    <x v="7"/>
    <s v="Retail Partners"/>
    <s v="New"/>
    <s v="Camping"/>
    <s v="Compact Sleeping Bag"/>
    <n v="1"/>
    <n v="120.5"/>
    <n v="0.05"/>
    <n v="61.71"/>
    <n v="114.47499999999999"/>
    <n v="61.71"/>
    <n v="52.764999999999993"/>
    <n v="0.4609303341340904"/>
  </r>
  <r>
    <n v="458"/>
    <d v="2026-10-27T00:00:00"/>
    <n v="2026"/>
    <s v="Oct"/>
    <s v="Q4"/>
    <x v="2"/>
    <x v="2"/>
    <s v="Retail Partners"/>
    <s v="Business"/>
    <s v="Cycling"/>
    <s v="Cycling Pack 12L"/>
    <n v="1"/>
    <n v="102.44"/>
    <n v="0.05"/>
    <n v="49.14"/>
    <n v="97.317999999999998"/>
    <n v="49.14"/>
    <n v="48.177999999999997"/>
    <n v="0.49505744055570394"/>
  </r>
  <r>
    <n v="1065"/>
    <d v="2026-10-27T00:00:00"/>
    <n v="2026"/>
    <s v="Oct"/>
    <s v="Q4"/>
    <x v="2"/>
    <x v="5"/>
    <s v="Online Store"/>
    <s v="New"/>
    <s v="Fitness"/>
    <s v="Weighted Vest"/>
    <n v="6"/>
    <n v="121.58"/>
    <n v="0.15"/>
    <n v="68.86"/>
    <n v="620.05799999999999"/>
    <n v="413.15999999999997"/>
    <n v="206.89800000000002"/>
    <n v="0.33367523683268346"/>
  </r>
  <r>
    <n v="1707"/>
    <d v="2026-10-27T00:00:00"/>
    <n v="2026"/>
    <s v="Oct"/>
    <s v="Q4"/>
    <x v="2"/>
    <x v="16"/>
    <s v="Online Store"/>
    <s v="New"/>
    <s v="Travel"/>
    <s v="Insulated Bottle"/>
    <n v="2"/>
    <n v="35.36"/>
    <n v="0"/>
    <n v="13.33"/>
    <n v="70.72"/>
    <n v="26.66"/>
    <n v="44.06"/>
    <n v="0.62302036199095023"/>
  </r>
  <r>
    <n v="1989"/>
    <d v="2026-10-27T00:00:00"/>
    <n v="2026"/>
    <s v="Oct"/>
    <s v="Q4"/>
    <x v="3"/>
    <x v="4"/>
    <s v="Online Store"/>
    <s v="New"/>
    <s v="Camping"/>
    <s v="Alpine Tent 4P"/>
    <n v="2"/>
    <n v="335.73"/>
    <n v="0"/>
    <n v="199.44"/>
    <n v="671.46"/>
    <n v="398.88"/>
    <n v="272.58000000000004"/>
    <n v="0.4059512107943884"/>
  </r>
  <r>
    <n v="2852"/>
    <d v="2026-10-27T00:00:00"/>
    <n v="2026"/>
    <s v="Oct"/>
    <s v="Q4"/>
    <x v="1"/>
    <x v="12"/>
    <s v="Corporate"/>
    <s v="Business"/>
    <s v="Hiking"/>
    <s v="Trail Boots"/>
    <n v="3"/>
    <n v="141.96"/>
    <n v="0.1"/>
    <n v="77.42"/>
    <n v="383.29200000000003"/>
    <n v="232.26"/>
    <n v="151.03200000000004"/>
    <n v="0.39403900942362485"/>
  </r>
  <r>
    <n v="4762"/>
    <d v="2026-10-27T00:00:00"/>
    <n v="2026"/>
    <s v="Oct"/>
    <s v="Q4"/>
    <x v="1"/>
    <x v="12"/>
    <s v="Marketplace"/>
    <s v="New"/>
    <s v="Fitness"/>
    <s v="Training Mat"/>
    <n v="2"/>
    <n v="51.76"/>
    <n v="0"/>
    <n v="21.64"/>
    <n v="103.52"/>
    <n v="43.28"/>
    <n v="60.239999999999995"/>
    <n v="0.58191653786707875"/>
  </r>
  <r>
    <n v="4997"/>
    <d v="2026-10-27T00:00:00"/>
    <n v="2026"/>
    <s v="Oct"/>
    <s v="Q4"/>
    <x v="3"/>
    <x v="7"/>
    <s v="Online Store"/>
    <s v="Returning"/>
    <s v="Camping"/>
    <s v="Trail Tent 2P"/>
    <n v="3"/>
    <n v="194.09"/>
    <n v="0.1"/>
    <n v="105.84"/>
    <n v="524.04300000000001"/>
    <n v="317.52"/>
    <n v="206.52300000000002"/>
    <n v="0.39409552269565667"/>
  </r>
  <r>
    <n v="1238"/>
    <d v="2026-10-28T00:00:00"/>
    <n v="2026"/>
    <s v="Oct"/>
    <s v="Q4"/>
    <x v="1"/>
    <x v="12"/>
    <s v="Online Store"/>
    <s v="Returning"/>
    <s v="Camping"/>
    <s v="Compact Sleeping Bag"/>
    <n v="1"/>
    <n v="125.39"/>
    <n v="0.05"/>
    <n v="61.19"/>
    <n v="119.12049999999999"/>
    <n v="61.19"/>
    <n v="57.930499999999995"/>
    <n v="0.48631847582909743"/>
  </r>
  <r>
    <n v="2622"/>
    <d v="2026-10-28T00:00:00"/>
    <n v="2026"/>
    <s v="Oct"/>
    <s v="Q4"/>
    <x v="0"/>
    <x v="15"/>
    <s v="Marketplace"/>
    <s v="New"/>
    <s v="Camping"/>
    <s v="Portable Camp Stove"/>
    <n v="3"/>
    <n v="83.73"/>
    <n v="0.15"/>
    <n v="39.43"/>
    <n v="213.51149999999998"/>
    <n v="118.28999999999999"/>
    <n v="95.221499999999992"/>
    <n v="0.44597831966896395"/>
  </r>
  <r>
    <n v="3106"/>
    <d v="2026-10-28T00:00:00"/>
    <n v="2026"/>
    <s v="Oct"/>
    <s v="Q4"/>
    <x v="3"/>
    <x v="8"/>
    <s v="Marketplace"/>
    <s v="Business"/>
    <s v="Fitness"/>
    <s v="Recovery Roller"/>
    <n v="3"/>
    <n v="36.99"/>
    <n v="0.05"/>
    <n v="14.14"/>
    <n v="105.42149999999999"/>
    <n v="42.42"/>
    <n v="63.001499999999993"/>
    <n v="0.59761528720422297"/>
  </r>
  <r>
    <n v="3274"/>
    <d v="2026-10-28T00:00:00"/>
    <n v="2026"/>
    <s v="Oct"/>
    <s v="Q4"/>
    <x v="3"/>
    <x v="7"/>
    <s v="Marketplace"/>
    <s v="New"/>
    <s v="Fitness"/>
    <s v="Resistance Band Set"/>
    <n v="1"/>
    <n v="39.42"/>
    <n v="0"/>
    <n v="14.58"/>
    <n v="39.42"/>
    <n v="14.58"/>
    <n v="24.840000000000003"/>
    <n v="0.63013698630136994"/>
  </r>
  <r>
    <n v="3542"/>
    <d v="2026-10-28T00:00:00"/>
    <n v="2026"/>
    <s v="Oct"/>
    <s v="Q4"/>
    <x v="3"/>
    <x v="4"/>
    <s v="Online Store"/>
    <s v="New"/>
    <s v="Cycling"/>
    <s v="Trail Bike Light"/>
    <n v="2"/>
    <n v="50.66"/>
    <n v="0"/>
    <n v="22.02"/>
    <n v="101.32"/>
    <n v="44.04"/>
    <n v="57.279999999999994"/>
    <n v="0.56533754441373862"/>
  </r>
  <r>
    <n v="3704"/>
    <d v="2026-10-28T00:00:00"/>
    <n v="2026"/>
    <s v="Oct"/>
    <s v="Q4"/>
    <x v="1"/>
    <x v="12"/>
    <s v="Online Store"/>
    <s v="Returning"/>
    <s v="Hiking"/>
    <s v="Trekking Poles"/>
    <n v="4"/>
    <n v="71.959999999999994"/>
    <n v="0.1"/>
    <n v="31.51"/>
    <n v="259.05599999999998"/>
    <n v="126.04"/>
    <n v="133.01599999999996"/>
    <n v="0.51346427027360864"/>
  </r>
  <r>
    <n v="4699"/>
    <d v="2026-10-28T00:00:00"/>
    <n v="2026"/>
    <s v="Oct"/>
    <s v="Q4"/>
    <x v="2"/>
    <x v="5"/>
    <s v="Retail Partners"/>
    <s v="Returning"/>
    <s v="Cycling"/>
    <s v="Trail Bike Light"/>
    <n v="1"/>
    <n v="49.72"/>
    <n v="0.05"/>
    <n v="22.5"/>
    <n v="47.233999999999995"/>
    <n v="22.5"/>
    <n v="24.733999999999995"/>
    <n v="0.52364821950290041"/>
  </r>
  <r>
    <n v="1226"/>
    <d v="2026-10-29T00:00:00"/>
    <n v="2026"/>
    <s v="Oct"/>
    <s v="Q4"/>
    <x v="0"/>
    <x v="0"/>
    <s v="Marketplace"/>
    <s v="Returning"/>
    <s v="Travel"/>
    <s v="Insulated Bottle"/>
    <n v="1"/>
    <n v="36.58"/>
    <n v="0"/>
    <n v="13.5"/>
    <n v="36.58"/>
    <n v="13.5"/>
    <n v="23.08"/>
    <n v="0.63094587206123565"/>
  </r>
  <r>
    <n v="1245"/>
    <d v="2026-10-29T00:00:00"/>
    <n v="2026"/>
    <s v="Oct"/>
    <s v="Q4"/>
    <x v="1"/>
    <x v="6"/>
    <s v="Marketplace"/>
    <s v="Returning"/>
    <s v="Fitness"/>
    <s v="Resistance Band Set"/>
    <n v="2"/>
    <n v="41.06"/>
    <n v="0.05"/>
    <n v="15.07"/>
    <n v="78.013999999999996"/>
    <n v="30.14"/>
    <n v="47.873999999999995"/>
    <n v="0.6136590868305688"/>
  </r>
  <r>
    <n v="1477"/>
    <d v="2026-10-29T00:00:00"/>
    <n v="2026"/>
    <s v="Oct"/>
    <s v="Q4"/>
    <x v="1"/>
    <x v="14"/>
    <s v="Marketplace"/>
    <s v="Returning"/>
    <s v="Camping"/>
    <s v="Compact Sleeping Bag"/>
    <n v="1"/>
    <n v="121.78"/>
    <n v="0.15"/>
    <n v="61.55"/>
    <n v="103.51300000000001"/>
    <n v="61.55"/>
    <n v="41.963000000000008"/>
    <n v="0.40538869513974096"/>
  </r>
  <r>
    <n v="1575"/>
    <d v="2026-10-29T00:00:00"/>
    <n v="2026"/>
    <s v="Oct"/>
    <s v="Q4"/>
    <x v="3"/>
    <x v="7"/>
    <s v="Corporate"/>
    <s v="Returning"/>
    <s v="Travel"/>
    <s v="Carry-On Duffel"/>
    <n v="5"/>
    <n v="130.68"/>
    <n v="0.2"/>
    <n v="67.209999999999994"/>
    <n v="522.72000000000014"/>
    <n v="336.04999999999995"/>
    <n v="186.67000000000019"/>
    <n v="0.35711279461279488"/>
  </r>
  <r>
    <n v="2830"/>
    <d v="2026-10-29T00:00:00"/>
    <n v="2026"/>
    <s v="Oct"/>
    <s v="Q4"/>
    <x v="2"/>
    <x v="2"/>
    <s v="Online Store"/>
    <s v="New"/>
    <s v="Travel"/>
    <s v="Travel Backpack 35L"/>
    <n v="1"/>
    <n v="161.94999999999999"/>
    <n v="0"/>
    <n v="86.61"/>
    <n v="161.94999999999999"/>
    <n v="86.61"/>
    <n v="75.339999999999989"/>
    <n v="0.46520531028095086"/>
  </r>
  <r>
    <n v="2884"/>
    <d v="2026-10-29T00:00:00"/>
    <n v="2026"/>
    <s v="Oct"/>
    <s v="Q4"/>
    <x v="0"/>
    <x v="15"/>
    <s v="Retail Partners"/>
    <s v="Returning"/>
    <s v="Cycling"/>
    <s v="Commuter Helmet"/>
    <n v="2"/>
    <n v="83.6"/>
    <n v="0"/>
    <n v="43.01"/>
    <n v="167.2"/>
    <n v="86.02"/>
    <n v="81.179999999999993"/>
    <n v="0.48552631578947369"/>
  </r>
  <r>
    <n v="3093"/>
    <d v="2026-10-29T00:00:00"/>
    <n v="2026"/>
    <s v="Oct"/>
    <s v="Q4"/>
    <x v="3"/>
    <x v="4"/>
    <s v="Corporate"/>
    <s v="Business"/>
    <s v="Camping"/>
    <s v="Trail Tent 2P"/>
    <n v="3"/>
    <n v="194.19"/>
    <n v="0.15"/>
    <n v="104.22"/>
    <n v="495.18449999999996"/>
    <n v="312.65999999999997"/>
    <n v="182.52449999999999"/>
    <n v="0.36859897674503139"/>
  </r>
  <r>
    <n v="3613"/>
    <d v="2026-10-29T00:00:00"/>
    <n v="2026"/>
    <s v="Oct"/>
    <s v="Q4"/>
    <x v="1"/>
    <x v="12"/>
    <s v="Online Store"/>
    <s v="Returning"/>
    <s v="Travel"/>
    <s v="Travel Backpack 35L"/>
    <n v="3"/>
    <n v="167.41"/>
    <n v="0"/>
    <n v="85.33"/>
    <n v="502.23"/>
    <n v="255.99"/>
    <n v="246.24"/>
    <n v="0.49029329191804549"/>
  </r>
  <r>
    <n v="4496"/>
    <d v="2026-10-29T00:00:00"/>
    <n v="2026"/>
    <s v="Oct"/>
    <s v="Q4"/>
    <x v="3"/>
    <x v="8"/>
    <s v="Online Store"/>
    <s v="Returning"/>
    <s v="Fitness"/>
    <s v="Resistance Band Set"/>
    <n v="2"/>
    <n v="40.83"/>
    <n v="0.1"/>
    <n v="14.91"/>
    <n v="73.494"/>
    <n v="29.82"/>
    <n v="43.673999999999999"/>
    <n v="0.59425259204833047"/>
  </r>
  <r>
    <n v="5194"/>
    <d v="2026-10-29T00:00:00"/>
    <n v="2026"/>
    <s v="Oct"/>
    <s v="Q4"/>
    <x v="0"/>
    <x v="9"/>
    <s v="Corporate"/>
    <s v="Business"/>
    <s v="Camping"/>
    <s v="Portable Camp Stove"/>
    <n v="12"/>
    <n v="80.84"/>
    <n v="0.1"/>
    <n v="38.39"/>
    <n v="873.072"/>
    <n v="460.68"/>
    <n v="412.392"/>
    <n v="0.4723459233602727"/>
  </r>
  <r>
    <n v="339"/>
    <d v="2026-10-30T00:00:00"/>
    <n v="2026"/>
    <s v="Oct"/>
    <s v="Q4"/>
    <x v="3"/>
    <x v="13"/>
    <s v="Online Store"/>
    <s v="Returning"/>
    <s v="Cycling"/>
    <s v="Compact Repair Kit"/>
    <n v="1"/>
    <n v="39.65"/>
    <n v="0"/>
    <n v="16.38"/>
    <n v="39.65"/>
    <n v="16.38"/>
    <n v="23.27"/>
    <n v="0.58688524590163937"/>
  </r>
  <r>
    <n v="1199"/>
    <d v="2026-10-30T00:00:00"/>
    <n v="2026"/>
    <s v="Oct"/>
    <s v="Q4"/>
    <x v="1"/>
    <x v="12"/>
    <s v="Online Store"/>
    <s v="New"/>
    <s v="Cycling"/>
    <s v="Cycling Pack 12L"/>
    <n v="1"/>
    <n v="102.47"/>
    <n v="0.1"/>
    <n v="49.75"/>
    <n v="92.222999999999999"/>
    <n v="49.75"/>
    <n v="42.472999999999999"/>
    <n v="0.46054671828068922"/>
  </r>
  <r>
    <n v="1253"/>
    <d v="2026-10-30T00:00:00"/>
    <n v="2026"/>
    <s v="Oct"/>
    <s v="Q4"/>
    <x v="3"/>
    <x v="13"/>
    <s v="Retail Partners"/>
    <s v="Business"/>
    <s v="Fitness"/>
    <s v="Resistance Band Set"/>
    <n v="2"/>
    <n v="40.43"/>
    <n v="0"/>
    <n v="14.88"/>
    <n v="80.86"/>
    <n v="29.76"/>
    <n v="51.099999999999994"/>
    <n v="0.63195646796932969"/>
  </r>
  <r>
    <n v="1407"/>
    <d v="2026-10-30T00:00:00"/>
    <n v="2026"/>
    <s v="Oct"/>
    <s v="Q4"/>
    <x v="3"/>
    <x v="8"/>
    <s v="Retail Partners"/>
    <s v="Business"/>
    <s v="Travel"/>
    <s v="Insulated Bottle"/>
    <n v="2"/>
    <n v="35.880000000000003"/>
    <n v="0.05"/>
    <n v="13.52"/>
    <n v="68.171999999999997"/>
    <n v="27.04"/>
    <n v="41.131999999999998"/>
    <n v="0.60335621662852779"/>
  </r>
  <r>
    <n v="2532"/>
    <d v="2026-10-30T00:00:00"/>
    <n v="2026"/>
    <s v="Oct"/>
    <s v="Q4"/>
    <x v="0"/>
    <x v="15"/>
    <s v="Marketplace"/>
    <s v="New"/>
    <s v="Cycling"/>
    <s v="Commuter Helmet"/>
    <n v="1"/>
    <n v="80.400000000000006"/>
    <n v="0"/>
    <n v="43.34"/>
    <n v="80.400000000000006"/>
    <n v="43.34"/>
    <n v="37.06"/>
    <n v="0.46094527363184079"/>
  </r>
  <r>
    <n v="307"/>
    <d v="2026-10-31T00:00:00"/>
    <n v="2026"/>
    <s v="Oct"/>
    <s v="Q4"/>
    <x v="3"/>
    <x v="8"/>
    <s v="Online Store"/>
    <s v="Returning"/>
    <s v="Fitness"/>
    <s v="Recovery Roller"/>
    <n v="1"/>
    <n v="37.08"/>
    <n v="0"/>
    <n v="13.62"/>
    <n v="37.08"/>
    <n v="13.62"/>
    <n v="23.46"/>
    <n v="0.63268608414239491"/>
  </r>
  <r>
    <n v="3257"/>
    <d v="2026-10-31T00:00:00"/>
    <n v="2026"/>
    <s v="Oct"/>
    <s v="Q4"/>
    <x v="3"/>
    <x v="4"/>
    <s v="Retail Partners"/>
    <s v="New"/>
    <s v="Travel"/>
    <s v="Travel Backpack 35L"/>
    <n v="6"/>
    <n v="165.92"/>
    <n v="0"/>
    <n v="87.55"/>
    <n v="995.52"/>
    <n v="525.29999999999995"/>
    <n v="470.22"/>
    <n v="0.4723360655737705"/>
  </r>
  <r>
    <n v="3739"/>
    <d v="2026-10-31T00:00:00"/>
    <n v="2026"/>
    <s v="Oct"/>
    <s v="Q4"/>
    <x v="1"/>
    <x v="12"/>
    <s v="Marketplace"/>
    <s v="New"/>
    <s v="Travel"/>
    <s v="Carry-On Duffel"/>
    <n v="1"/>
    <n v="135.19"/>
    <n v="0"/>
    <n v="68.319999999999993"/>
    <n v="135.19"/>
    <n v="68.319999999999993"/>
    <n v="66.87"/>
    <n v="0.49463717730601381"/>
  </r>
  <r>
    <n v="77"/>
    <d v="2026-11-01T00:00:00"/>
    <n v="2026"/>
    <s v="Nov"/>
    <s v="Q4"/>
    <x v="1"/>
    <x v="11"/>
    <s v="Online Store"/>
    <s v="New"/>
    <s v="Travel"/>
    <s v="Carry-On Duffel"/>
    <n v="2"/>
    <n v="133.96"/>
    <n v="0.1"/>
    <n v="65.44"/>
    <n v="241.12800000000001"/>
    <n v="130.88"/>
    <n v="110.24800000000002"/>
    <n v="0.4572177432732823"/>
  </r>
  <r>
    <n v="461"/>
    <d v="2026-11-01T00:00:00"/>
    <n v="2026"/>
    <s v="Nov"/>
    <s v="Q4"/>
    <x v="1"/>
    <x v="11"/>
    <s v="Marketplace"/>
    <s v="Business"/>
    <s v="Cycling"/>
    <s v="Trail Bike Light"/>
    <n v="3"/>
    <n v="51.67"/>
    <n v="0.05"/>
    <n v="22.8"/>
    <n v="147.25949999999997"/>
    <n v="68.400000000000006"/>
    <n v="78.859499999999969"/>
    <n v="0.53551383781691497"/>
  </r>
  <r>
    <n v="732"/>
    <d v="2026-11-01T00:00:00"/>
    <n v="2026"/>
    <s v="Nov"/>
    <s v="Q4"/>
    <x v="1"/>
    <x v="1"/>
    <s v="Marketplace"/>
    <s v="Returning"/>
    <s v="Hiking"/>
    <s v="Summit Backpack 45L"/>
    <n v="1"/>
    <n v="150.46"/>
    <n v="0.15"/>
    <n v="78.39"/>
    <n v="127.89100000000001"/>
    <n v="78.39"/>
    <n v="49.501000000000005"/>
    <n v="0.38705616501552104"/>
  </r>
  <r>
    <n v="919"/>
    <d v="2026-11-01T00:00:00"/>
    <n v="2026"/>
    <s v="Nov"/>
    <s v="Q4"/>
    <x v="3"/>
    <x v="13"/>
    <s v="Online Store"/>
    <s v="New"/>
    <s v="Cycling"/>
    <s v="Cycling Pack 12L"/>
    <n v="1"/>
    <n v="103.53"/>
    <n v="0.1"/>
    <n v="51.75"/>
    <n v="93.177000000000007"/>
    <n v="51.75"/>
    <n v="41.427000000000007"/>
    <n v="0.4446054283782479"/>
  </r>
  <r>
    <n v="949"/>
    <d v="2026-11-01T00:00:00"/>
    <n v="2026"/>
    <s v="Nov"/>
    <s v="Q4"/>
    <x v="2"/>
    <x v="2"/>
    <s v="Online Store"/>
    <s v="Returning"/>
    <s v="Cycling"/>
    <s v="Cycling Pack 12L"/>
    <n v="4"/>
    <n v="103.33"/>
    <n v="0"/>
    <n v="49.15"/>
    <n v="413.32"/>
    <n v="196.6"/>
    <n v="216.72"/>
    <n v="0.5243394948224136"/>
  </r>
  <r>
    <n v="1185"/>
    <d v="2026-11-01T00:00:00"/>
    <n v="2026"/>
    <s v="Nov"/>
    <s v="Q4"/>
    <x v="3"/>
    <x v="8"/>
    <s v="Corporate"/>
    <s v="Business"/>
    <s v="Travel"/>
    <s v="Insulated Bottle"/>
    <n v="5"/>
    <n v="37.08"/>
    <n v="0.15"/>
    <n v="13.27"/>
    <n v="157.58999999999997"/>
    <n v="66.349999999999994"/>
    <n v="91.239999999999981"/>
    <n v="0.57897074687480166"/>
  </r>
  <r>
    <n v="1248"/>
    <d v="2026-11-01T00:00:00"/>
    <n v="2026"/>
    <s v="Nov"/>
    <s v="Q4"/>
    <x v="0"/>
    <x v="0"/>
    <s v="Corporate"/>
    <s v="Business"/>
    <s v="Travel"/>
    <s v="Carry-On Duffel"/>
    <n v="5"/>
    <n v="132.33000000000001"/>
    <n v="0.2"/>
    <n v="65.2"/>
    <n v="529.32000000000005"/>
    <n v="326"/>
    <n v="203.32000000000005"/>
    <n v="0.3841154689034989"/>
  </r>
  <r>
    <n v="2129"/>
    <d v="2026-11-01T00:00:00"/>
    <n v="2026"/>
    <s v="Nov"/>
    <s v="Q4"/>
    <x v="3"/>
    <x v="13"/>
    <s v="Retail Partners"/>
    <s v="New"/>
    <s v="Cycling"/>
    <s v="Trail Bike Light"/>
    <n v="2"/>
    <n v="50.43"/>
    <n v="0"/>
    <n v="22.54"/>
    <n v="100.86"/>
    <n v="45.08"/>
    <n v="55.78"/>
    <n v="0.55304382312115807"/>
  </r>
  <r>
    <n v="2850"/>
    <d v="2026-11-01T00:00:00"/>
    <n v="2026"/>
    <s v="Nov"/>
    <s v="Q4"/>
    <x v="2"/>
    <x v="2"/>
    <s v="Corporate"/>
    <s v="Returning"/>
    <s v="Fitness"/>
    <s v="Training Mat"/>
    <n v="3"/>
    <n v="50.05"/>
    <n v="0.15"/>
    <n v="22.36"/>
    <n v="127.62749999999998"/>
    <n v="67.08"/>
    <n v="60.547499999999985"/>
    <n v="0.47440794499618022"/>
  </r>
  <r>
    <n v="3477"/>
    <d v="2026-11-01T00:00:00"/>
    <n v="2026"/>
    <s v="Nov"/>
    <s v="Q4"/>
    <x v="3"/>
    <x v="13"/>
    <s v="Online Store"/>
    <s v="Returning"/>
    <s v="Camping"/>
    <s v="Trail Tent 2P"/>
    <n v="1"/>
    <n v="197.14"/>
    <n v="0.05"/>
    <n v="102.87"/>
    <n v="187.28299999999999"/>
    <n v="102.87"/>
    <n v="84.412999999999982"/>
    <n v="0.45072430492890431"/>
  </r>
  <r>
    <n v="4673"/>
    <d v="2026-11-01T00:00:00"/>
    <n v="2026"/>
    <s v="Nov"/>
    <s v="Q4"/>
    <x v="0"/>
    <x v="0"/>
    <s v="Corporate"/>
    <s v="Business"/>
    <s v="Hiking"/>
    <s v="Trekking Poles"/>
    <n v="5"/>
    <n v="72.13"/>
    <n v="0.1"/>
    <n v="31.41"/>
    <n v="324.58499999999998"/>
    <n v="157.05000000000001"/>
    <n v="167.53499999999997"/>
    <n v="0.51615139331762094"/>
  </r>
  <r>
    <n v="4679"/>
    <d v="2026-11-01T00:00:00"/>
    <n v="2026"/>
    <s v="Nov"/>
    <s v="Q4"/>
    <x v="1"/>
    <x v="12"/>
    <s v="Corporate"/>
    <s v="Returning"/>
    <s v="Camping"/>
    <s v="Alpine Tent 4P"/>
    <n v="8"/>
    <n v="341.51"/>
    <n v="0.1"/>
    <n v="200.1"/>
    <n v="2458.8719999999998"/>
    <n v="1600.8"/>
    <n v="858.07199999999989"/>
    <n v="0.34896977150498276"/>
  </r>
  <r>
    <n v="4809"/>
    <d v="2026-11-01T00:00:00"/>
    <n v="2026"/>
    <s v="Nov"/>
    <s v="Q4"/>
    <x v="1"/>
    <x v="11"/>
    <s v="Online Store"/>
    <s v="New"/>
    <s v="Travel"/>
    <s v="Insulated Bottle"/>
    <n v="1"/>
    <n v="36.47"/>
    <n v="0.05"/>
    <n v="13.88"/>
    <n v="34.646499999999996"/>
    <n v="13.88"/>
    <n v="20.766499999999994"/>
    <n v="0.59938233299178834"/>
  </r>
  <r>
    <n v="4849"/>
    <d v="2026-11-01T00:00:00"/>
    <n v="2026"/>
    <s v="Nov"/>
    <s v="Q4"/>
    <x v="0"/>
    <x v="0"/>
    <s v="Online Store"/>
    <s v="New"/>
    <s v="Travel"/>
    <s v="Insulated Bottle"/>
    <n v="4"/>
    <n v="35.69"/>
    <n v="0.15"/>
    <n v="13.52"/>
    <n v="121.34599999999999"/>
    <n v="54.08"/>
    <n v="67.265999999999991"/>
    <n v="0.55433224004087478"/>
  </r>
  <r>
    <n v="436"/>
    <d v="2026-11-02T00:00:00"/>
    <n v="2026"/>
    <s v="Nov"/>
    <s v="Q4"/>
    <x v="2"/>
    <x v="10"/>
    <s v="Online Store"/>
    <s v="New"/>
    <s v="Travel"/>
    <s v="Insulated Bottle"/>
    <n v="2"/>
    <n v="35.340000000000003"/>
    <n v="0.1"/>
    <n v="13.82"/>
    <n v="63.612000000000009"/>
    <n v="27.64"/>
    <n v="35.972000000000008"/>
    <n v="0.56549078790165386"/>
  </r>
  <r>
    <n v="879"/>
    <d v="2026-11-02T00:00:00"/>
    <n v="2026"/>
    <s v="Nov"/>
    <s v="Q4"/>
    <x v="2"/>
    <x v="10"/>
    <s v="Online Store"/>
    <s v="New"/>
    <s v="Travel"/>
    <s v="Packing Cube Set"/>
    <n v="4"/>
    <n v="46.8"/>
    <n v="0.05"/>
    <n v="18.52"/>
    <n v="177.83999999999997"/>
    <n v="74.08"/>
    <n v="103.75999999999998"/>
    <n v="0.58344579397210972"/>
  </r>
  <r>
    <n v="955"/>
    <d v="2026-11-02T00:00:00"/>
    <n v="2026"/>
    <s v="Nov"/>
    <s v="Q4"/>
    <x v="3"/>
    <x v="13"/>
    <s v="Retail Partners"/>
    <s v="New"/>
    <s v="Camping"/>
    <s v="Trail Tent 2P"/>
    <n v="1"/>
    <n v="198.34"/>
    <n v="0.05"/>
    <n v="103.2"/>
    <n v="188.423"/>
    <n v="103.2"/>
    <n v="85.222999999999999"/>
    <n v="0.45229616341954004"/>
  </r>
  <r>
    <n v="1068"/>
    <d v="2026-11-02T00:00:00"/>
    <n v="2026"/>
    <s v="Nov"/>
    <s v="Q4"/>
    <x v="1"/>
    <x v="6"/>
    <s v="Online Store"/>
    <s v="Returning"/>
    <s v="Fitness"/>
    <s v="Weighted Vest"/>
    <n v="5"/>
    <n v="122.26"/>
    <n v="0.1"/>
    <n v="68.3"/>
    <n v="550.17000000000007"/>
    <n v="341.5"/>
    <n v="208.67000000000007"/>
    <n v="0.37928276714470083"/>
  </r>
  <r>
    <n v="1733"/>
    <d v="2026-11-02T00:00:00"/>
    <n v="2026"/>
    <s v="Nov"/>
    <s v="Q4"/>
    <x v="0"/>
    <x v="9"/>
    <s v="Corporate"/>
    <s v="Returning"/>
    <s v="Hiking"/>
    <s v="Trekking Poles"/>
    <n v="3"/>
    <n v="71.12"/>
    <n v="0.15"/>
    <n v="33.090000000000003"/>
    <n v="181.35599999999999"/>
    <n v="99.27000000000001"/>
    <n v="82.085999999999984"/>
    <n v="0.45262356911268437"/>
  </r>
  <r>
    <n v="3270"/>
    <d v="2026-11-02T00:00:00"/>
    <n v="2026"/>
    <s v="Nov"/>
    <s v="Q4"/>
    <x v="1"/>
    <x v="12"/>
    <s v="Retail Partners"/>
    <s v="Returning"/>
    <s v="Cycling"/>
    <s v="Commuter Helmet"/>
    <n v="2"/>
    <n v="81.900000000000006"/>
    <n v="0.15"/>
    <n v="41.91"/>
    <n v="139.23000000000002"/>
    <n v="83.82"/>
    <n v="55.410000000000025"/>
    <n v="0.39797457444516282"/>
  </r>
  <r>
    <n v="3484"/>
    <d v="2026-11-02T00:00:00"/>
    <n v="2026"/>
    <s v="Nov"/>
    <s v="Q4"/>
    <x v="2"/>
    <x v="2"/>
    <s v="Marketplace"/>
    <s v="Returning"/>
    <s v="Travel"/>
    <s v="Travel Backpack 35L"/>
    <n v="4"/>
    <n v="165.12"/>
    <n v="0.05"/>
    <n v="89.65"/>
    <n v="627.45600000000002"/>
    <n v="358.6"/>
    <n v="268.85599999999999"/>
    <n v="0.42848582211342306"/>
  </r>
  <r>
    <n v="3608"/>
    <d v="2026-11-02T00:00:00"/>
    <n v="2026"/>
    <s v="Nov"/>
    <s v="Q4"/>
    <x v="3"/>
    <x v="8"/>
    <s v="Retail Partners"/>
    <s v="New"/>
    <s v="Hiking"/>
    <s v="Hiking Daypack 20L"/>
    <n v="1"/>
    <n v="91.35"/>
    <n v="0"/>
    <n v="45.5"/>
    <n v="91.35"/>
    <n v="45.5"/>
    <n v="45.849999999999994"/>
    <n v="0.50191570881226055"/>
  </r>
  <r>
    <n v="4036"/>
    <d v="2026-11-02T00:00:00"/>
    <n v="2026"/>
    <s v="Nov"/>
    <s v="Q4"/>
    <x v="2"/>
    <x v="3"/>
    <s v="Online Store"/>
    <s v="Business"/>
    <s v="Fitness"/>
    <s v="Recovery Roller"/>
    <n v="1"/>
    <n v="36.96"/>
    <n v="0.1"/>
    <n v="14.18"/>
    <n v="33.264000000000003"/>
    <n v="14.18"/>
    <n v="19.084000000000003"/>
    <n v="0.57371332371332373"/>
  </r>
  <r>
    <n v="408"/>
    <d v="2026-11-03T00:00:00"/>
    <n v="2026"/>
    <s v="Nov"/>
    <s v="Q4"/>
    <x v="3"/>
    <x v="13"/>
    <s v="Online Store"/>
    <s v="Returning"/>
    <s v="Cycling"/>
    <s v="Trail Bike Light"/>
    <n v="1"/>
    <n v="49.61"/>
    <n v="0"/>
    <n v="22.8"/>
    <n v="49.61"/>
    <n v="22.8"/>
    <n v="26.81"/>
    <n v="0.54041523886313236"/>
  </r>
  <r>
    <n v="939"/>
    <d v="2026-11-03T00:00:00"/>
    <n v="2026"/>
    <s v="Nov"/>
    <s v="Q4"/>
    <x v="1"/>
    <x v="11"/>
    <s v="Retail Partners"/>
    <s v="Returning"/>
    <s v="Cycling"/>
    <s v="Trail Bike Light"/>
    <n v="1"/>
    <n v="49.76"/>
    <n v="0.1"/>
    <n v="21.94"/>
    <n v="44.783999999999999"/>
    <n v="21.94"/>
    <n v="22.843999999999998"/>
    <n v="0.51009289031797067"/>
  </r>
  <r>
    <n v="1022"/>
    <d v="2026-11-03T00:00:00"/>
    <n v="2026"/>
    <s v="Nov"/>
    <s v="Q4"/>
    <x v="3"/>
    <x v="7"/>
    <s v="Online Store"/>
    <s v="Returning"/>
    <s v="Cycling"/>
    <s v="Compact Repair Kit"/>
    <n v="1"/>
    <n v="39.97"/>
    <n v="0.1"/>
    <n v="16.93"/>
    <n v="35.972999999999999"/>
    <n v="16.93"/>
    <n v="19.042999999999999"/>
    <n v="0.52936924915909156"/>
  </r>
  <r>
    <n v="1997"/>
    <d v="2026-11-03T00:00:00"/>
    <n v="2026"/>
    <s v="Nov"/>
    <s v="Q4"/>
    <x v="1"/>
    <x v="12"/>
    <s v="Marketplace"/>
    <s v="Returning"/>
    <s v="Camping"/>
    <s v="Alpine Tent 4P"/>
    <n v="2"/>
    <n v="335.46"/>
    <n v="0.1"/>
    <n v="199.87"/>
    <n v="603.82799999999997"/>
    <n v="399.74"/>
    <n v="204.08799999999997"/>
    <n v="0.33799028862523761"/>
  </r>
  <r>
    <n v="3978"/>
    <d v="2026-11-03T00:00:00"/>
    <n v="2026"/>
    <s v="Nov"/>
    <s v="Q4"/>
    <x v="1"/>
    <x v="12"/>
    <s v="Online Store"/>
    <s v="New"/>
    <s v="Hiking"/>
    <s v="Summit Backpack 45L"/>
    <n v="4"/>
    <n v="154.46"/>
    <n v="0.05"/>
    <n v="80.48"/>
    <n v="586.94799999999998"/>
    <n v="321.92"/>
    <n v="265.02799999999996"/>
    <n v="0.45153574081519993"/>
  </r>
  <r>
    <n v="4715"/>
    <d v="2026-11-03T00:00:00"/>
    <n v="2026"/>
    <s v="Nov"/>
    <s v="Q4"/>
    <x v="0"/>
    <x v="0"/>
    <s v="Corporate"/>
    <s v="Business"/>
    <s v="Fitness"/>
    <s v="Resistance Band Set"/>
    <n v="10"/>
    <n v="39.869999999999997"/>
    <n v="0.15"/>
    <n v="14.31"/>
    <n v="338.89499999999998"/>
    <n v="143.1"/>
    <n v="195.79499999999999"/>
    <n v="0.57774531934670026"/>
  </r>
  <r>
    <n v="145"/>
    <d v="2026-11-04T00:00:00"/>
    <n v="2026"/>
    <s v="Nov"/>
    <s v="Q4"/>
    <x v="0"/>
    <x v="15"/>
    <s v="Online Store"/>
    <s v="Business"/>
    <s v="Hiking"/>
    <s v="Hiking Daypack 20L"/>
    <n v="2"/>
    <n v="93.19"/>
    <n v="0.2"/>
    <n v="45.7"/>
    <n v="149.10400000000001"/>
    <n v="91.4"/>
    <n v="57.704000000000008"/>
    <n v="0.38700504345959869"/>
  </r>
  <r>
    <n v="465"/>
    <d v="2026-11-04T00:00:00"/>
    <n v="2026"/>
    <s v="Nov"/>
    <s v="Q4"/>
    <x v="1"/>
    <x v="12"/>
    <s v="Online Store"/>
    <s v="Returning"/>
    <s v="Fitness"/>
    <s v="Resistance Band Set"/>
    <n v="3"/>
    <n v="41.29"/>
    <n v="0.05"/>
    <n v="14.43"/>
    <n v="117.6765"/>
    <n v="43.29"/>
    <n v="74.386500000000012"/>
    <n v="0.63212706020318421"/>
  </r>
  <r>
    <n v="1449"/>
    <d v="2026-11-04T00:00:00"/>
    <n v="2026"/>
    <s v="Nov"/>
    <s v="Q4"/>
    <x v="3"/>
    <x v="8"/>
    <s v="Online Store"/>
    <s v="Returning"/>
    <s v="Cycling"/>
    <s v="Trail Bike Light"/>
    <n v="1"/>
    <n v="50.76"/>
    <n v="0.1"/>
    <n v="22.72"/>
    <n v="45.683999999999997"/>
    <n v="22.72"/>
    <n v="22.963999999999999"/>
    <n v="0.50267051921898254"/>
  </r>
  <r>
    <n v="1802"/>
    <d v="2026-11-04T00:00:00"/>
    <n v="2026"/>
    <s v="Nov"/>
    <s v="Q4"/>
    <x v="2"/>
    <x v="16"/>
    <s v="Retail Partners"/>
    <s v="Business"/>
    <s v="Travel"/>
    <s v="Insulated Bottle"/>
    <n v="1"/>
    <n v="35.94"/>
    <n v="0.05"/>
    <n v="13.39"/>
    <n v="34.142999999999994"/>
    <n v="13.39"/>
    <n v="20.752999999999993"/>
    <n v="0.60782590867820629"/>
  </r>
  <r>
    <n v="2645"/>
    <d v="2026-11-04T00:00:00"/>
    <n v="2026"/>
    <s v="Nov"/>
    <s v="Q4"/>
    <x v="0"/>
    <x v="15"/>
    <s v="Retail Partners"/>
    <s v="New"/>
    <s v="Hiking"/>
    <s v="Trekking Poles"/>
    <n v="4"/>
    <n v="70.010000000000005"/>
    <n v="0.05"/>
    <n v="31.43"/>
    <n v="266.03800000000001"/>
    <n v="125.72"/>
    <n v="140.31800000000001"/>
    <n v="0.52743593020545942"/>
  </r>
  <r>
    <n v="3539"/>
    <d v="2026-11-04T00:00:00"/>
    <n v="2026"/>
    <s v="Nov"/>
    <s v="Q4"/>
    <x v="0"/>
    <x v="15"/>
    <s v="Marketplace"/>
    <s v="Returning"/>
    <s v="Hiking"/>
    <s v="Summit Backpack 45L"/>
    <n v="3"/>
    <n v="152.32"/>
    <n v="0.1"/>
    <n v="79.36"/>
    <n v="411.26400000000001"/>
    <n v="238.07999999999998"/>
    <n v="173.18400000000003"/>
    <n v="0.42110177404295057"/>
  </r>
  <r>
    <n v="4309"/>
    <d v="2026-11-04T00:00:00"/>
    <n v="2026"/>
    <s v="Nov"/>
    <s v="Q4"/>
    <x v="3"/>
    <x v="8"/>
    <s v="Online Store"/>
    <s v="Business"/>
    <s v="Cycling"/>
    <s v="Trail Bike Light"/>
    <n v="1"/>
    <n v="50.32"/>
    <n v="0.05"/>
    <n v="22.46"/>
    <n v="47.803999999999995"/>
    <n v="22.46"/>
    <n v="25.343999999999994"/>
    <n v="0.53016483976236295"/>
  </r>
  <r>
    <n v="4355"/>
    <d v="2026-11-04T00:00:00"/>
    <n v="2026"/>
    <s v="Nov"/>
    <s v="Q4"/>
    <x v="2"/>
    <x v="2"/>
    <s v="Retail Partners"/>
    <s v="Returning"/>
    <s v="Hiking"/>
    <s v="Summit Backpack 45L"/>
    <n v="2"/>
    <n v="151.04"/>
    <n v="0.15"/>
    <n v="76.97"/>
    <n v="256.76799999999997"/>
    <n v="153.94"/>
    <n v="102.82799999999997"/>
    <n v="0.40047046360917243"/>
  </r>
  <r>
    <n v="5052"/>
    <d v="2026-11-04T00:00:00"/>
    <n v="2026"/>
    <s v="Nov"/>
    <s v="Q4"/>
    <x v="0"/>
    <x v="15"/>
    <s v="Marketplace"/>
    <s v="Returning"/>
    <s v="Cycling"/>
    <s v="Compact Repair Kit"/>
    <n v="3"/>
    <n v="41.12"/>
    <n v="0.1"/>
    <n v="16.670000000000002"/>
    <n v="111.02399999999999"/>
    <n v="50.010000000000005"/>
    <n v="61.013999999999982"/>
    <n v="0.54955685257241671"/>
  </r>
  <r>
    <n v="9"/>
    <d v="2026-11-05T00:00:00"/>
    <n v="2026"/>
    <s v="Nov"/>
    <s v="Q4"/>
    <x v="0"/>
    <x v="15"/>
    <s v="Online Store"/>
    <s v="New"/>
    <s v="Hiking"/>
    <s v="Trail Boots"/>
    <n v="1"/>
    <n v="140.59"/>
    <n v="0.1"/>
    <n v="79.510000000000005"/>
    <n v="126.53100000000001"/>
    <n v="79.510000000000005"/>
    <n v="47.021000000000001"/>
    <n v="0.37161644182058151"/>
  </r>
  <r>
    <n v="703"/>
    <d v="2026-11-05T00:00:00"/>
    <n v="2026"/>
    <s v="Nov"/>
    <s v="Q4"/>
    <x v="1"/>
    <x v="14"/>
    <s v="Online Store"/>
    <s v="Returning"/>
    <s v="Travel"/>
    <s v="Travel Backpack 35L"/>
    <n v="2"/>
    <n v="160.68"/>
    <n v="0"/>
    <n v="89.49"/>
    <n v="321.36"/>
    <n v="178.98"/>
    <n v="142.38000000000002"/>
    <n v="0.4430545182972368"/>
  </r>
  <r>
    <n v="1627"/>
    <d v="2026-11-05T00:00:00"/>
    <n v="2026"/>
    <s v="Nov"/>
    <s v="Q4"/>
    <x v="3"/>
    <x v="4"/>
    <s v="Online Store"/>
    <s v="Returning"/>
    <s v="Fitness"/>
    <s v="Training Mat"/>
    <n v="6"/>
    <n v="49.7"/>
    <n v="0"/>
    <n v="22.34"/>
    <n v="298.20000000000005"/>
    <n v="134.04"/>
    <n v="164.16000000000005"/>
    <n v="0.55050301810865199"/>
  </r>
  <r>
    <n v="1760"/>
    <d v="2026-11-05T00:00:00"/>
    <n v="2026"/>
    <s v="Nov"/>
    <s v="Q4"/>
    <x v="1"/>
    <x v="11"/>
    <s v="Retail Partners"/>
    <s v="Returning"/>
    <s v="Cycling"/>
    <s v="Commuter Helmet"/>
    <n v="3"/>
    <n v="80.400000000000006"/>
    <n v="0.05"/>
    <n v="42.82"/>
    <n v="229.14000000000001"/>
    <n v="128.46"/>
    <n v="100.68"/>
    <n v="0.43938203718250851"/>
  </r>
  <r>
    <n v="2268"/>
    <d v="2026-11-05T00:00:00"/>
    <n v="2026"/>
    <s v="Nov"/>
    <s v="Q4"/>
    <x v="1"/>
    <x v="1"/>
    <s v="Retail Partners"/>
    <s v="New"/>
    <s v="Hiking"/>
    <s v="Summit Backpack 45L"/>
    <n v="4"/>
    <n v="151.38999999999999"/>
    <n v="0.05"/>
    <n v="80.66"/>
    <n v="575.28199999999993"/>
    <n v="322.64"/>
    <n v="252.64199999999994"/>
    <n v="0.43916201097896329"/>
  </r>
  <r>
    <n v="2636"/>
    <d v="2026-11-05T00:00:00"/>
    <n v="2026"/>
    <s v="Nov"/>
    <s v="Q4"/>
    <x v="1"/>
    <x v="14"/>
    <s v="Retail Partners"/>
    <s v="Business"/>
    <s v="Travel"/>
    <s v="Packing Cube Set"/>
    <n v="2"/>
    <n v="45.44"/>
    <n v="0.05"/>
    <n v="18.2"/>
    <n v="86.335999999999999"/>
    <n v="36.4"/>
    <n v="49.936"/>
    <n v="0.57839140103780584"/>
  </r>
  <r>
    <n v="3255"/>
    <d v="2026-11-05T00:00:00"/>
    <n v="2026"/>
    <s v="Nov"/>
    <s v="Q4"/>
    <x v="3"/>
    <x v="13"/>
    <s v="Online Store"/>
    <s v="New"/>
    <s v="Hiking"/>
    <s v="Trekking Poles"/>
    <n v="2"/>
    <n v="70.790000000000006"/>
    <n v="0.15"/>
    <n v="33.32"/>
    <n v="120.343"/>
    <n v="66.64"/>
    <n v="53.703000000000003"/>
    <n v="0.44624947026416162"/>
  </r>
  <r>
    <n v="4326"/>
    <d v="2026-11-05T00:00:00"/>
    <n v="2026"/>
    <s v="Nov"/>
    <s v="Q4"/>
    <x v="2"/>
    <x v="5"/>
    <s v="Retail Partners"/>
    <s v="Returning"/>
    <s v="Travel"/>
    <s v="Insulated Bottle"/>
    <n v="1"/>
    <n v="35.630000000000003"/>
    <n v="0"/>
    <n v="13.47"/>
    <n v="35.630000000000003"/>
    <n v="13.47"/>
    <n v="22.160000000000004"/>
    <n v="0.62194779680044909"/>
  </r>
  <r>
    <n v="4346"/>
    <d v="2026-11-05T00:00:00"/>
    <n v="2026"/>
    <s v="Nov"/>
    <s v="Q4"/>
    <x v="0"/>
    <x v="15"/>
    <s v="Online Store"/>
    <s v="Business"/>
    <s v="Hiking"/>
    <s v="Trekking Poles"/>
    <n v="3"/>
    <n v="73.010000000000005"/>
    <n v="0.15"/>
    <n v="32.49"/>
    <n v="186.17550000000003"/>
    <n v="97.47"/>
    <n v="88.705500000000029"/>
    <n v="0.47646172562984934"/>
  </r>
  <r>
    <n v="266"/>
    <d v="2026-11-06T00:00:00"/>
    <n v="2026"/>
    <s v="Nov"/>
    <s v="Q4"/>
    <x v="1"/>
    <x v="1"/>
    <s v="Marketplace"/>
    <s v="Business"/>
    <s v="Hiking"/>
    <s v="Hiking Daypack 20L"/>
    <n v="1"/>
    <n v="93.48"/>
    <n v="0.05"/>
    <n v="46.34"/>
    <n v="88.805999999999997"/>
    <n v="46.34"/>
    <n v="42.465999999999994"/>
    <n v="0.47818841069297113"/>
  </r>
  <r>
    <n v="274"/>
    <d v="2026-11-06T00:00:00"/>
    <n v="2026"/>
    <s v="Nov"/>
    <s v="Q4"/>
    <x v="1"/>
    <x v="1"/>
    <s v="Online Store"/>
    <s v="Business"/>
    <s v="Cycling"/>
    <s v="Commuter Helmet"/>
    <n v="1"/>
    <n v="82.89"/>
    <n v="0"/>
    <n v="41.44"/>
    <n v="82.89"/>
    <n v="41.44"/>
    <n v="41.45"/>
    <n v="0.50006032090722652"/>
  </r>
  <r>
    <n v="1135"/>
    <d v="2026-11-06T00:00:00"/>
    <n v="2026"/>
    <s v="Nov"/>
    <s v="Q4"/>
    <x v="3"/>
    <x v="7"/>
    <s v="Online Store"/>
    <s v="New"/>
    <s v="Travel"/>
    <s v="Insulated Bottle"/>
    <n v="2"/>
    <n v="35.71"/>
    <n v="0.2"/>
    <n v="13.48"/>
    <n v="57.136000000000003"/>
    <n v="26.96"/>
    <n v="30.176000000000002"/>
    <n v="0.52814337720526461"/>
  </r>
  <r>
    <n v="2166"/>
    <d v="2026-11-06T00:00:00"/>
    <n v="2026"/>
    <s v="Nov"/>
    <s v="Q4"/>
    <x v="3"/>
    <x v="13"/>
    <s v="Retail Partners"/>
    <s v="New"/>
    <s v="Fitness"/>
    <s v="Resistance Band Set"/>
    <n v="1"/>
    <n v="40.380000000000003"/>
    <n v="0.15"/>
    <n v="14.53"/>
    <n v="34.323"/>
    <n v="14.53"/>
    <n v="19.792999999999999"/>
    <n v="0.57666870611543275"/>
  </r>
  <r>
    <n v="3620"/>
    <d v="2026-11-06T00:00:00"/>
    <n v="2026"/>
    <s v="Nov"/>
    <s v="Q4"/>
    <x v="1"/>
    <x v="12"/>
    <s v="Marketplace"/>
    <s v="New"/>
    <s v="Hiking"/>
    <s v="Trail Boots"/>
    <n v="1"/>
    <n v="142"/>
    <n v="0.05"/>
    <n v="81.099999999999994"/>
    <n v="134.9"/>
    <n v="81.099999999999994"/>
    <n v="53.800000000000011"/>
    <n v="0.39881393624907346"/>
  </r>
  <r>
    <n v="3986"/>
    <d v="2026-11-06T00:00:00"/>
    <n v="2026"/>
    <s v="Nov"/>
    <s v="Q4"/>
    <x v="0"/>
    <x v="15"/>
    <s v="Marketplace"/>
    <s v="New"/>
    <s v="Travel"/>
    <s v="Insulated Bottle"/>
    <n v="2"/>
    <n v="36.29"/>
    <n v="0.15"/>
    <n v="13.93"/>
    <n v="61.692999999999998"/>
    <n v="27.86"/>
    <n v="33.832999999999998"/>
    <n v="0.54840905775371596"/>
  </r>
  <r>
    <n v="4384"/>
    <d v="2026-11-06T00:00:00"/>
    <n v="2026"/>
    <s v="Nov"/>
    <s v="Q4"/>
    <x v="3"/>
    <x v="8"/>
    <s v="Online Store"/>
    <s v="New"/>
    <s v="Camping"/>
    <s v="Compact Sleeping Bag"/>
    <n v="1"/>
    <n v="121.66"/>
    <n v="0"/>
    <n v="61.66"/>
    <n v="121.66"/>
    <n v="61.66"/>
    <n v="60"/>
    <n v="0.49317770836758179"/>
  </r>
  <r>
    <n v="4565"/>
    <d v="2026-11-06T00:00:00"/>
    <n v="2026"/>
    <s v="Nov"/>
    <s v="Q4"/>
    <x v="1"/>
    <x v="14"/>
    <s v="Online Store"/>
    <s v="Returning"/>
    <s v="Camping"/>
    <s v="Compact Sleeping Bag"/>
    <n v="3"/>
    <n v="124.65"/>
    <n v="0.05"/>
    <n v="62.27"/>
    <n v="355.25250000000005"/>
    <n v="186.81"/>
    <n v="168.44250000000005"/>
    <n v="0.47414866890451163"/>
  </r>
  <r>
    <n v="4634"/>
    <d v="2026-11-06T00:00:00"/>
    <n v="2026"/>
    <s v="Nov"/>
    <s v="Q4"/>
    <x v="0"/>
    <x v="15"/>
    <s v="Online Store"/>
    <s v="New"/>
    <s v="Cycling"/>
    <s v="Commuter Helmet"/>
    <n v="2"/>
    <n v="80.61"/>
    <n v="0"/>
    <n v="43.72"/>
    <n v="161.22"/>
    <n v="87.44"/>
    <n v="73.78"/>
    <n v="0.45763552909068356"/>
  </r>
  <r>
    <n v="104"/>
    <d v="2026-11-07T00:00:00"/>
    <n v="2026"/>
    <s v="Nov"/>
    <s v="Q4"/>
    <x v="1"/>
    <x v="11"/>
    <s v="Online Store"/>
    <s v="New"/>
    <s v="Hiking"/>
    <s v="Summit Backpack 45L"/>
    <n v="1"/>
    <n v="153.96"/>
    <n v="0"/>
    <n v="80.62"/>
    <n v="153.96"/>
    <n v="80.62"/>
    <n v="73.34"/>
    <n v="0.47635749545336453"/>
  </r>
  <r>
    <n v="181"/>
    <d v="2026-11-07T00:00:00"/>
    <n v="2026"/>
    <s v="Nov"/>
    <s v="Q4"/>
    <x v="1"/>
    <x v="1"/>
    <s v="Retail Partners"/>
    <s v="Returning"/>
    <s v="Travel"/>
    <s v="Insulated Bottle"/>
    <n v="1"/>
    <n v="35.58"/>
    <n v="0"/>
    <n v="13.4"/>
    <n v="35.58"/>
    <n v="13.4"/>
    <n v="22.18"/>
    <n v="0.62338392355255767"/>
  </r>
  <r>
    <n v="823"/>
    <d v="2026-11-07T00:00:00"/>
    <n v="2026"/>
    <s v="Nov"/>
    <s v="Q4"/>
    <x v="0"/>
    <x v="0"/>
    <s v="Marketplace"/>
    <s v="New"/>
    <s v="Fitness"/>
    <s v="Recovery Roller"/>
    <n v="5"/>
    <n v="36.369999999999997"/>
    <n v="0.15"/>
    <n v="13.65"/>
    <n v="154.57249999999999"/>
    <n v="68.25"/>
    <n v="86.322499999999991"/>
    <n v="0.55845962250723769"/>
  </r>
  <r>
    <n v="1730"/>
    <d v="2026-11-07T00:00:00"/>
    <n v="2026"/>
    <s v="Nov"/>
    <s v="Q4"/>
    <x v="3"/>
    <x v="4"/>
    <s v="Marketplace"/>
    <s v="Returning"/>
    <s v="Hiking"/>
    <s v="Summit Backpack 45L"/>
    <n v="2"/>
    <n v="151.55000000000001"/>
    <n v="0.1"/>
    <n v="80.48"/>
    <n v="272.79000000000002"/>
    <n v="160.96"/>
    <n v="111.83000000000001"/>
    <n v="0.40994904505297114"/>
  </r>
  <r>
    <n v="2710"/>
    <d v="2026-11-07T00:00:00"/>
    <n v="2026"/>
    <s v="Nov"/>
    <s v="Q4"/>
    <x v="0"/>
    <x v="9"/>
    <s v="Retail Partners"/>
    <s v="New"/>
    <s v="Camping"/>
    <s v="Portable Camp Stove"/>
    <n v="2"/>
    <n v="80.67"/>
    <n v="0"/>
    <n v="40.5"/>
    <n v="161.34"/>
    <n v="81"/>
    <n v="80.34"/>
    <n v="0.49795462997396805"/>
  </r>
  <r>
    <n v="3018"/>
    <d v="2026-11-07T00:00:00"/>
    <n v="2026"/>
    <s v="Nov"/>
    <s v="Q4"/>
    <x v="3"/>
    <x v="7"/>
    <s v="Corporate"/>
    <s v="Business"/>
    <s v="Cycling"/>
    <s v="Commuter Helmet"/>
    <n v="10"/>
    <n v="81.48"/>
    <n v="0.05"/>
    <n v="43.7"/>
    <n v="774.06000000000006"/>
    <n v="437"/>
    <n v="337.06000000000006"/>
    <n v="0.43544428080510561"/>
  </r>
  <r>
    <n v="3735"/>
    <d v="2026-11-07T00:00:00"/>
    <n v="2026"/>
    <s v="Nov"/>
    <s v="Q4"/>
    <x v="3"/>
    <x v="8"/>
    <s v="Retail Partners"/>
    <s v="Returning"/>
    <s v="Travel"/>
    <s v="Travel Backpack 35L"/>
    <n v="2"/>
    <n v="163.58000000000001"/>
    <n v="0.1"/>
    <n v="88.14"/>
    <n v="294.44400000000002"/>
    <n v="176.28"/>
    <n v="118.16400000000002"/>
    <n v="0.40131230386762851"/>
  </r>
  <r>
    <n v="4460"/>
    <d v="2026-11-07T00:00:00"/>
    <n v="2026"/>
    <s v="Nov"/>
    <s v="Q4"/>
    <x v="0"/>
    <x v="9"/>
    <s v="Retail Partners"/>
    <s v="Returning"/>
    <s v="Hiking"/>
    <s v="Trekking Poles"/>
    <n v="2"/>
    <n v="71.88"/>
    <n v="0.15"/>
    <n v="31.65"/>
    <n v="122.19599999999998"/>
    <n v="63.3"/>
    <n v="58.895999999999987"/>
    <n v="0.48197977020524396"/>
  </r>
  <r>
    <n v="319"/>
    <d v="2026-11-08T00:00:00"/>
    <n v="2026"/>
    <s v="Nov"/>
    <s v="Q4"/>
    <x v="3"/>
    <x v="8"/>
    <s v="Online Store"/>
    <s v="Returning"/>
    <s v="Travel"/>
    <s v="Insulated Bottle"/>
    <n v="2"/>
    <n v="36.299999999999997"/>
    <n v="0.15"/>
    <n v="13.38"/>
    <n v="61.709999999999994"/>
    <n v="26.76"/>
    <n v="34.949999999999989"/>
    <n v="0.56635877491492448"/>
  </r>
  <r>
    <n v="595"/>
    <d v="2026-11-08T00:00:00"/>
    <n v="2026"/>
    <s v="Nov"/>
    <s v="Q4"/>
    <x v="1"/>
    <x v="12"/>
    <s v="Online Store"/>
    <s v="New"/>
    <s v="Fitness"/>
    <s v="Recovery Roller"/>
    <n v="2"/>
    <n v="36.159999999999997"/>
    <n v="0.1"/>
    <n v="13.79"/>
    <n v="65.087999999999994"/>
    <n v="27.58"/>
    <n v="37.507999999999996"/>
    <n v="0.57626597836774829"/>
  </r>
  <r>
    <n v="1623"/>
    <d v="2026-11-08T00:00:00"/>
    <n v="2026"/>
    <s v="Nov"/>
    <s v="Q4"/>
    <x v="2"/>
    <x v="5"/>
    <s v="Online Store"/>
    <s v="Returning"/>
    <s v="Travel"/>
    <s v="Insulated Bottle"/>
    <n v="2"/>
    <n v="35.49"/>
    <n v="0.1"/>
    <n v="13.78"/>
    <n v="63.882000000000005"/>
    <n v="27.56"/>
    <n v="36.322000000000003"/>
    <n v="0.56857956857956859"/>
  </r>
  <r>
    <n v="2638"/>
    <d v="2026-11-08T00:00:00"/>
    <n v="2026"/>
    <s v="Nov"/>
    <s v="Q4"/>
    <x v="0"/>
    <x v="9"/>
    <s v="Online Store"/>
    <s v="New"/>
    <s v="Hiking"/>
    <s v="Trekking Poles"/>
    <n v="1"/>
    <n v="69.760000000000005"/>
    <n v="0.15"/>
    <n v="32.39"/>
    <n v="59.295999999999999"/>
    <n v="32.39"/>
    <n v="26.905999999999999"/>
    <n v="0.45375742039935241"/>
  </r>
  <r>
    <n v="2666"/>
    <d v="2026-11-08T00:00:00"/>
    <n v="2026"/>
    <s v="Nov"/>
    <s v="Q4"/>
    <x v="1"/>
    <x v="12"/>
    <s v="Retail Partners"/>
    <s v="Business"/>
    <s v="Camping"/>
    <s v="Portable Camp Stove"/>
    <n v="6"/>
    <n v="81.37"/>
    <n v="0"/>
    <n v="39.5"/>
    <n v="488.22"/>
    <n v="237"/>
    <n v="251.22000000000003"/>
    <n v="0.5145631067961165"/>
  </r>
  <r>
    <n v="3505"/>
    <d v="2026-11-08T00:00:00"/>
    <n v="2026"/>
    <s v="Nov"/>
    <s v="Q4"/>
    <x v="1"/>
    <x v="12"/>
    <s v="Corporate"/>
    <s v="Returning"/>
    <s v="Cycling"/>
    <s v="Commuter Helmet"/>
    <n v="5"/>
    <n v="82.82"/>
    <n v="0.15"/>
    <n v="43.8"/>
    <n v="351.98499999999996"/>
    <n v="219"/>
    <n v="132.98499999999996"/>
    <n v="0.37781439549980816"/>
  </r>
  <r>
    <n v="3626"/>
    <d v="2026-11-08T00:00:00"/>
    <n v="2026"/>
    <s v="Nov"/>
    <s v="Q4"/>
    <x v="3"/>
    <x v="13"/>
    <s v="Corporate"/>
    <s v="Business"/>
    <s v="Cycling"/>
    <s v="Trail Bike Light"/>
    <n v="15"/>
    <n v="51.05"/>
    <n v="0.1"/>
    <n v="21.95"/>
    <n v="689.17500000000007"/>
    <n v="329.25"/>
    <n v="359.92500000000007"/>
    <n v="0.52225486995320491"/>
  </r>
  <r>
    <n v="3801"/>
    <d v="2026-11-08T00:00:00"/>
    <n v="2026"/>
    <s v="Nov"/>
    <s v="Q4"/>
    <x v="0"/>
    <x v="15"/>
    <s v="Online Store"/>
    <s v="Returning"/>
    <s v="Cycling"/>
    <s v="Cycling Pack 12L"/>
    <n v="3"/>
    <n v="101.68"/>
    <n v="0.1"/>
    <n v="51.9"/>
    <n v="274.536"/>
    <n v="155.69999999999999"/>
    <n v="118.83600000000001"/>
    <n v="0.43286126409651199"/>
  </r>
  <r>
    <n v="4685"/>
    <d v="2026-11-08T00:00:00"/>
    <n v="2026"/>
    <s v="Nov"/>
    <s v="Q4"/>
    <x v="3"/>
    <x v="13"/>
    <s v="Corporate"/>
    <s v="Business"/>
    <s v="Camping"/>
    <s v="Portable Camp Stove"/>
    <n v="6"/>
    <n v="80.83"/>
    <n v="0.15"/>
    <n v="39.32"/>
    <n v="412.233"/>
    <n v="235.92000000000002"/>
    <n v="176.31299999999999"/>
    <n v="0.42770229457612563"/>
  </r>
  <r>
    <n v="4843"/>
    <d v="2026-11-08T00:00:00"/>
    <n v="2026"/>
    <s v="Nov"/>
    <s v="Q4"/>
    <x v="1"/>
    <x v="12"/>
    <s v="Online Store"/>
    <s v="New"/>
    <s v="Camping"/>
    <s v="Compact Sleeping Bag"/>
    <n v="6"/>
    <n v="123.67"/>
    <n v="0.15"/>
    <n v="60.55"/>
    <n v="630.71699999999998"/>
    <n v="363.29999999999995"/>
    <n v="267.41700000000003"/>
    <n v="0.42398888883603902"/>
  </r>
  <r>
    <n v="4890"/>
    <d v="2026-11-08T00:00:00"/>
    <n v="2026"/>
    <s v="Nov"/>
    <s v="Q4"/>
    <x v="0"/>
    <x v="15"/>
    <s v="Online Store"/>
    <s v="New"/>
    <s v="Hiking"/>
    <s v="Hiking Daypack 20L"/>
    <n v="2"/>
    <n v="93.16"/>
    <n v="0.1"/>
    <n v="44.19"/>
    <n v="167.68799999999999"/>
    <n v="88.38"/>
    <n v="79.307999999999993"/>
    <n v="0.47294976384714471"/>
  </r>
  <r>
    <n v="4913"/>
    <d v="2026-11-08T00:00:00"/>
    <n v="2026"/>
    <s v="Nov"/>
    <s v="Q4"/>
    <x v="2"/>
    <x v="2"/>
    <s v="Marketplace"/>
    <s v="New"/>
    <s v="Cycling"/>
    <s v="Commuter Helmet"/>
    <n v="1"/>
    <n v="83.79"/>
    <n v="0.1"/>
    <n v="42.8"/>
    <n v="75.411000000000001"/>
    <n v="42.8"/>
    <n v="32.611000000000004"/>
    <n v="0.43244354271923197"/>
  </r>
  <r>
    <n v="5079"/>
    <d v="2026-11-08T00:00:00"/>
    <n v="2026"/>
    <s v="Nov"/>
    <s v="Q4"/>
    <x v="2"/>
    <x v="16"/>
    <s v="Online Store"/>
    <s v="New"/>
    <s v="Fitness"/>
    <s v="Weighted Vest"/>
    <n v="1"/>
    <n v="120.98"/>
    <n v="0.1"/>
    <n v="70.59"/>
    <n v="108.88200000000001"/>
    <n v="70.59"/>
    <n v="38.292000000000002"/>
    <n v="0.35168347385242738"/>
  </r>
  <r>
    <n v="366"/>
    <d v="2026-11-09T00:00:00"/>
    <n v="2026"/>
    <s v="Nov"/>
    <s v="Q4"/>
    <x v="3"/>
    <x v="13"/>
    <s v="Retail Partners"/>
    <s v="Returning"/>
    <s v="Hiking"/>
    <s v="Summit Backpack 45L"/>
    <n v="1"/>
    <n v="152.05000000000001"/>
    <n v="0.15"/>
    <n v="80.56"/>
    <n v="129.24250000000001"/>
    <n v="80.56"/>
    <n v="48.682500000000005"/>
    <n v="0.37667562914675901"/>
  </r>
  <r>
    <n v="567"/>
    <d v="2026-11-09T00:00:00"/>
    <n v="2026"/>
    <s v="Nov"/>
    <s v="Q4"/>
    <x v="0"/>
    <x v="9"/>
    <s v="Retail Partners"/>
    <s v="New"/>
    <s v="Travel"/>
    <s v="Insulated Bottle"/>
    <n v="3"/>
    <n v="36.14"/>
    <n v="0.1"/>
    <n v="13.23"/>
    <n v="97.578000000000003"/>
    <n v="39.69"/>
    <n v="57.888000000000005"/>
    <n v="0.59324847814056447"/>
  </r>
  <r>
    <n v="1051"/>
    <d v="2026-11-09T00:00:00"/>
    <n v="2026"/>
    <s v="Nov"/>
    <s v="Q4"/>
    <x v="3"/>
    <x v="13"/>
    <s v="Corporate"/>
    <s v="Business"/>
    <s v="Hiking"/>
    <s v="Hiking Daypack 20L"/>
    <n v="12"/>
    <n v="90.99"/>
    <n v="0.2"/>
    <n v="45.51"/>
    <n v="873.50399999999991"/>
    <n v="546.12"/>
    <n v="327.3839999999999"/>
    <n v="0.37479393339927458"/>
  </r>
  <r>
    <n v="1934"/>
    <d v="2026-11-09T00:00:00"/>
    <n v="2026"/>
    <s v="Nov"/>
    <s v="Q4"/>
    <x v="3"/>
    <x v="13"/>
    <s v="Marketplace"/>
    <s v="Business"/>
    <s v="Cycling"/>
    <s v="Trail Bike Light"/>
    <n v="1"/>
    <n v="50.55"/>
    <n v="0.05"/>
    <n v="22.09"/>
    <n v="48.022499999999994"/>
    <n v="22.09"/>
    <n v="25.932499999999994"/>
    <n v="0.54000728825029931"/>
  </r>
  <r>
    <n v="2056"/>
    <d v="2026-11-09T00:00:00"/>
    <n v="2026"/>
    <s v="Nov"/>
    <s v="Q4"/>
    <x v="0"/>
    <x v="0"/>
    <s v="Retail Partners"/>
    <s v="New"/>
    <s v="Fitness"/>
    <s v="Training Mat"/>
    <n v="1"/>
    <n v="51.65"/>
    <n v="0.15"/>
    <n v="21.86"/>
    <n v="43.902499999999996"/>
    <n v="21.86"/>
    <n v="22.042499999999997"/>
    <n v="0.50207846933545919"/>
  </r>
  <r>
    <n v="2115"/>
    <d v="2026-11-09T00:00:00"/>
    <n v="2026"/>
    <s v="Nov"/>
    <s v="Q4"/>
    <x v="1"/>
    <x v="12"/>
    <s v="Online Store"/>
    <s v="New"/>
    <s v="Cycling"/>
    <s v="Commuter Helmet"/>
    <n v="5"/>
    <n v="82.96"/>
    <n v="0"/>
    <n v="43.55"/>
    <n v="414.79999999999995"/>
    <n v="217.75"/>
    <n v="197.04999999999995"/>
    <n v="0.47504821600771452"/>
  </r>
  <r>
    <n v="2437"/>
    <d v="2026-11-09T00:00:00"/>
    <n v="2026"/>
    <s v="Nov"/>
    <s v="Q4"/>
    <x v="3"/>
    <x v="4"/>
    <s v="Marketplace"/>
    <s v="Business"/>
    <s v="Hiking"/>
    <s v="Trekking Poles"/>
    <n v="1"/>
    <n v="70.3"/>
    <n v="0.05"/>
    <n v="33.31"/>
    <n v="66.784999999999997"/>
    <n v="33.31"/>
    <n v="33.474999999999994"/>
    <n v="0.50123530732949007"/>
  </r>
  <r>
    <n v="3380"/>
    <d v="2026-11-09T00:00:00"/>
    <n v="2026"/>
    <s v="Nov"/>
    <s v="Q4"/>
    <x v="2"/>
    <x v="2"/>
    <s v="Retail Partners"/>
    <s v="Returning"/>
    <s v="Travel"/>
    <s v="Packing Cube Set"/>
    <n v="2"/>
    <n v="47.12"/>
    <n v="0.15"/>
    <n v="18.64"/>
    <n v="80.103999999999999"/>
    <n v="37.28"/>
    <n v="42.823999999999998"/>
    <n v="0.5346050134824728"/>
  </r>
  <r>
    <n v="3648"/>
    <d v="2026-11-09T00:00:00"/>
    <n v="2026"/>
    <s v="Nov"/>
    <s v="Q4"/>
    <x v="0"/>
    <x v="15"/>
    <s v="Marketplace"/>
    <s v="New"/>
    <s v="Fitness"/>
    <s v="Resistance Band Set"/>
    <n v="4"/>
    <n v="39.82"/>
    <n v="0.2"/>
    <n v="14.98"/>
    <n v="127.42400000000001"/>
    <n v="59.92"/>
    <n v="67.504000000000005"/>
    <n v="0.52975891511803119"/>
  </r>
  <r>
    <n v="3692"/>
    <d v="2026-11-09T00:00:00"/>
    <n v="2026"/>
    <s v="Nov"/>
    <s v="Q4"/>
    <x v="1"/>
    <x v="14"/>
    <s v="Online Store"/>
    <s v="Returning"/>
    <s v="Hiking"/>
    <s v="Summit Backpack 45L"/>
    <n v="4"/>
    <n v="154.27000000000001"/>
    <n v="0.05"/>
    <n v="78.36"/>
    <n v="586.226"/>
    <n v="313.44"/>
    <n v="272.786"/>
    <n v="0.46532565938733528"/>
  </r>
  <r>
    <n v="4406"/>
    <d v="2026-11-09T00:00:00"/>
    <n v="2026"/>
    <s v="Nov"/>
    <s v="Q4"/>
    <x v="0"/>
    <x v="0"/>
    <s v="Online Store"/>
    <s v="New"/>
    <s v="Hiking"/>
    <s v="Trail Boots"/>
    <n v="1"/>
    <n v="143.02000000000001"/>
    <n v="0.1"/>
    <n v="79.25"/>
    <n v="128.71800000000002"/>
    <n v="79.25"/>
    <n v="49.468000000000018"/>
    <n v="0.3843129942976119"/>
  </r>
  <r>
    <n v="4550"/>
    <d v="2026-11-09T00:00:00"/>
    <n v="2026"/>
    <s v="Nov"/>
    <s v="Q4"/>
    <x v="2"/>
    <x v="10"/>
    <s v="Retail Partners"/>
    <s v="Returning"/>
    <s v="Fitness"/>
    <s v="Recovery Roller"/>
    <n v="1"/>
    <n v="35.36"/>
    <n v="0"/>
    <n v="13.74"/>
    <n v="35.36"/>
    <n v="13.74"/>
    <n v="21.619999999999997"/>
    <n v="0.61142533936651577"/>
  </r>
  <r>
    <n v="4855"/>
    <d v="2026-11-09T00:00:00"/>
    <n v="2026"/>
    <s v="Nov"/>
    <s v="Q4"/>
    <x v="1"/>
    <x v="6"/>
    <s v="Online Store"/>
    <s v="Returning"/>
    <s v="Hiking"/>
    <s v="Summit Backpack 45L"/>
    <n v="1"/>
    <n v="156.82"/>
    <n v="0.1"/>
    <n v="77.12"/>
    <n v="141.13800000000001"/>
    <n v="77.12"/>
    <n v="64.018000000000001"/>
    <n v="0.45358443509189589"/>
  </r>
  <r>
    <n v="5151"/>
    <d v="2026-11-09T00:00:00"/>
    <n v="2026"/>
    <s v="Nov"/>
    <s v="Q4"/>
    <x v="2"/>
    <x v="16"/>
    <s v="Corporate"/>
    <s v="Business"/>
    <s v="Fitness"/>
    <s v="Resistance Band Set"/>
    <n v="10"/>
    <n v="40.98"/>
    <n v="0.1"/>
    <n v="14.6"/>
    <n v="368.82"/>
    <n v="146"/>
    <n v="222.82"/>
    <n v="0.60414294235670518"/>
  </r>
  <r>
    <n v="5189"/>
    <d v="2026-11-09T00:00:00"/>
    <n v="2026"/>
    <s v="Nov"/>
    <s v="Q4"/>
    <x v="3"/>
    <x v="8"/>
    <s v="Retail Partners"/>
    <s v="New"/>
    <s v="Hiking"/>
    <s v="Trail Boots"/>
    <n v="3"/>
    <n v="144.22999999999999"/>
    <n v="0"/>
    <n v="80.959999999999994"/>
    <n v="432.68999999999994"/>
    <n v="242.88"/>
    <n v="189.80999999999995"/>
    <n v="0.43867433959647778"/>
  </r>
  <r>
    <n v="726"/>
    <d v="2026-11-10T00:00:00"/>
    <n v="2026"/>
    <s v="Nov"/>
    <s v="Q4"/>
    <x v="3"/>
    <x v="7"/>
    <s v="Online Store"/>
    <s v="New"/>
    <s v="Hiking"/>
    <s v="Hiking Daypack 20L"/>
    <n v="1"/>
    <n v="90.23"/>
    <n v="0"/>
    <n v="44.06"/>
    <n v="90.23"/>
    <n v="44.06"/>
    <n v="46.17"/>
    <n v="0.51169234179319512"/>
  </r>
  <r>
    <n v="2154"/>
    <d v="2026-11-10T00:00:00"/>
    <n v="2026"/>
    <s v="Nov"/>
    <s v="Q4"/>
    <x v="3"/>
    <x v="7"/>
    <s v="Online Store"/>
    <s v="New"/>
    <s v="Hiking"/>
    <s v="Summit Backpack 45L"/>
    <n v="5"/>
    <n v="152.82"/>
    <n v="0.1"/>
    <n v="80.09"/>
    <n v="687.68999999999994"/>
    <n v="400.45000000000005"/>
    <n v="287.2399999999999"/>
    <n v="0.417688202533118"/>
  </r>
  <r>
    <n v="4403"/>
    <d v="2026-11-10T00:00:00"/>
    <n v="2026"/>
    <s v="Nov"/>
    <s v="Q4"/>
    <x v="0"/>
    <x v="0"/>
    <s v="Online Store"/>
    <s v="Business"/>
    <s v="Travel"/>
    <s v="Insulated Bottle"/>
    <n v="2"/>
    <n v="36.61"/>
    <n v="0.05"/>
    <n v="13.31"/>
    <n v="69.558999999999997"/>
    <n v="26.62"/>
    <n v="42.938999999999993"/>
    <n v="0.61730329648212301"/>
  </r>
  <r>
    <n v="4924"/>
    <d v="2026-11-10T00:00:00"/>
    <n v="2026"/>
    <s v="Nov"/>
    <s v="Q4"/>
    <x v="3"/>
    <x v="8"/>
    <s v="Corporate"/>
    <s v="Business"/>
    <s v="Hiking"/>
    <s v="Summit Backpack 45L"/>
    <n v="12"/>
    <n v="150.75"/>
    <n v="0.1"/>
    <n v="80.569999999999993"/>
    <n v="1628.1000000000001"/>
    <n v="966.83999999999992"/>
    <n v="661.26000000000022"/>
    <n v="0.40615441311958733"/>
  </r>
  <r>
    <n v="25"/>
    <d v="2026-11-11T00:00:00"/>
    <n v="2026"/>
    <s v="Nov"/>
    <s v="Q4"/>
    <x v="0"/>
    <x v="0"/>
    <s v="Online Store"/>
    <s v="Returning"/>
    <s v="Hiking"/>
    <s v="Trail Boots"/>
    <n v="1"/>
    <n v="145.83000000000001"/>
    <n v="0.1"/>
    <n v="79.14"/>
    <n v="131.24700000000001"/>
    <n v="79.14"/>
    <n v="52.107000000000014"/>
    <n v="0.39701478890946085"/>
  </r>
  <r>
    <n v="252"/>
    <d v="2026-11-11T00:00:00"/>
    <n v="2026"/>
    <s v="Nov"/>
    <s v="Q4"/>
    <x v="0"/>
    <x v="0"/>
    <s v="Online Store"/>
    <s v="Returning"/>
    <s v="Travel"/>
    <s v="Travel Backpack 35L"/>
    <n v="4"/>
    <n v="162.04"/>
    <n v="0"/>
    <n v="85.77"/>
    <n v="648.16"/>
    <n v="343.08"/>
    <n v="305.08"/>
    <n v="0.47068625030856581"/>
  </r>
  <r>
    <n v="1203"/>
    <d v="2026-11-11T00:00:00"/>
    <n v="2026"/>
    <s v="Nov"/>
    <s v="Q4"/>
    <x v="3"/>
    <x v="8"/>
    <s v="Retail Partners"/>
    <s v="Returning"/>
    <s v="Hiking"/>
    <s v="Trail Boots"/>
    <n v="2"/>
    <n v="141.33000000000001"/>
    <n v="0.05"/>
    <n v="79.739999999999995"/>
    <n v="268.52699999999999"/>
    <n v="159.47999999999999"/>
    <n v="109.047"/>
    <n v="0.40609324202035552"/>
  </r>
  <r>
    <n v="1567"/>
    <d v="2026-11-11T00:00:00"/>
    <n v="2026"/>
    <s v="Nov"/>
    <s v="Q4"/>
    <x v="2"/>
    <x v="16"/>
    <s v="Online Store"/>
    <s v="Returning"/>
    <s v="Camping"/>
    <s v="Compact Sleeping Bag"/>
    <n v="1"/>
    <n v="125.11"/>
    <n v="0.1"/>
    <n v="61.65"/>
    <n v="112.599"/>
    <n v="61.65"/>
    <n v="50.949000000000005"/>
    <n v="0.45248181600191834"/>
  </r>
  <r>
    <n v="2060"/>
    <d v="2026-11-11T00:00:00"/>
    <n v="2026"/>
    <s v="Nov"/>
    <s v="Q4"/>
    <x v="2"/>
    <x v="5"/>
    <s v="Online Store"/>
    <s v="Business"/>
    <s v="Camping"/>
    <s v="Compact Sleeping Bag"/>
    <n v="3"/>
    <n v="124.55"/>
    <n v="0.15"/>
    <n v="60.68"/>
    <n v="317.60249999999996"/>
    <n v="182.04"/>
    <n v="135.56249999999997"/>
    <n v="0.42683070819656643"/>
  </r>
  <r>
    <n v="2485"/>
    <d v="2026-11-11T00:00:00"/>
    <n v="2026"/>
    <s v="Nov"/>
    <s v="Q4"/>
    <x v="2"/>
    <x v="10"/>
    <s v="Retail Partners"/>
    <s v="Returning"/>
    <s v="Hiking"/>
    <s v="Trail Boots"/>
    <n v="1"/>
    <n v="143.77000000000001"/>
    <n v="0.1"/>
    <n v="81.02"/>
    <n v="129.393"/>
    <n v="81.02"/>
    <n v="48.373000000000005"/>
    <n v="0.3738455712441941"/>
  </r>
  <r>
    <n v="3101"/>
    <d v="2026-11-11T00:00:00"/>
    <n v="2026"/>
    <s v="Nov"/>
    <s v="Q4"/>
    <x v="3"/>
    <x v="8"/>
    <s v="Online Store"/>
    <s v="New"/>
    <s v="Camping"/>
    <s v="Compact Sleeping Bag"/>
    <n v="3"/>
    <n v="124.72"/>
    <n v="0.15"/>
    <n v="60.35"/>
    <n v="318.03599999999994"/>
    <n v="181.05"/>
    <n v="136.98599999999993"/>
    <n v="0.4307248236048748"/>
  </r>
  <r>
    <n v="3165"/>
    <d v="2026-11-11T00:00:00"/>
    <n v="2026"/>
    <s v="Nov"/>
    <s v="Q4"/>
    <x v="2"/>
    <x v="2"/>
    <s v="Retail Partners"/>
    <s v="Returning"/>
    <s v="Fitness"/>
    <s v="Recovery Roller"/>
    <n v="1"/>
    <n v="35.729999999999997"/>
    <n v="0.1"/>
    <n v="14.15"/>
    <n v="32.156999999999996"/>
    <n v="14.15"/>
    <n v="18.006999999999998"/>
    <n v="0.55997139036601673"/>
  </r>
  <r>
    <n v="4179"/>
    <d v="2026-11-11T00:00:00"/>
    <n v="2026"/>
    <s v="Nov"/>
    <s v="Q4"/>
    <x v="2"/>
    <x v="3"/>
    <s v="Retail Partners"/>
    <s v="Business"/>
    <s v="Travel"/>
    <s v="Travel Backpack 35L"/>
    <n v="2"/>
    <n v="166.1"/>
    <n v="0.05"/>
    <n v="88.2"/>
    <n v="315.58999999999997"/>
    <n v="176.4"/>
    <n v="139.18999999999997"/>
    <n v="0.44104692797617157"/>
  </r>
  <r>
    <n v="4829"/>
    <d v="2026-11-11T00:00:00"/>
    <n v="2026"/>
    <s v="Nov"/>
    <s v="Q4"/>
    <x v="2"/>
    <x v="16"/>
    <s v="Marketplace"/>
    <s v="New"/>
    <s v="Cycling"/>
    <s v="Commuter Helmet"/>
    <n v="2"/>
    <n v="81.27"/>
    <n v="0.05"/>
    <n v="43.04"/>
    <n v="154.41299999999998"/>
    <n v="86.08"/>
    <n v="68.332999999999984"/>
    <n v="0.44253398353765544"/>
  </r>
  <r>
    <n v="4943"/>
    <d v="2026-11-11T00:00:00"/>
    <n v="2026"/>
    <s v="Nov"/>
    <s v="Q4"/>
    <x v="0"/>
    <x v="9"/>
    <s v="Corporate"/>
    <s v="Returning"/>
    <s v="Camping"/>
    <s v="Trail Tent 2P"/>
    <n v="10"/>
    <n v="191.98"/>
    <n v="0.1"/>
    <n v="102.73"/>
    <n v="1727.82"/>
    <n v="1027.3"/>
    <n v="700.52"/>
    <n v="0.40543575140929033"/>
  </r>
  <r>
    <n v="887"/>
    <d v="2026-11-12T00:00:00"/>
    <n v="2026"/>
    <s v="Nov"/>
    <s v="Q4"/>
    <x v="3"/>
    <x v="8"/>
    <s v="Retail Partners"/>
    <s v="Returning"/>
    <s v="Hiking"/>
    <s v="Hiking Daypack 20L"/>
    <n v="6"/>
    <n v="89.87"/>
    <n v="0.2"/>
    <n v="44.47"/>
    <n v="431.37600000000003"/>
    <n v="266.82"/>
    <n v="164.55600000000004"/>
    <n v="0.3814676755313231"/>
  </r>
  <r>
    <n v="1090"/>
    <d v="2026-11-12T00:00:00"/>
    <n v="2026"/>
    <s v="Nov"/>
    <s v="Q4"/>
    <x v="1"/>
    <x v="14"/>
    <s v="Marketplace"/>
    <s v="New"/>
    <s v="Cycling"/>
    <s v="Trail Bike Light"/>
    <n v="3"/>
    <n v="51.44"/>
    <n v="0.1"/>
    <n v="23.11"/>
    <n v="138.88800000000001"/>
    <n v="69.33"/>
    <n v="69.558000000000007"/>
    <n v="0.50082080525315364"/>
  </r>
  <r>
    <n v="2090"/>
    <d v="2026-11-12T00:00:00"/>
    <n v="2026"/>
    <s v="Nov"/>
    <s v="Q4"/>
    <x v="3"/>
    <x v="4"/>
    <s v="Marketplace"/>
    <s v="New"/>
    <s v="Travel"/>
    <s v="Packing Cube Set"/>
    <n v="4"/>
    <n v="46.68"/>
    <n v="0.05"/>
    <n v="17.96"/>
    <n v="177.38399999999999"/>
    <n v="71.84"/>
    <n v="105.54399999999998"/>
    <n v="0.59500293149325756"/>
  </r>
  <r>
    <n v="2561"/>
    <d v="2026-11-12T00:00:00"/>
    <n v="2026"/>
    <s v="Nov"/>
    <s v="Q4"/>
    <x v="1"/>
    <x v="12"/>
    <s v="Retail Partners"/>
    <s v="New"/>
    <s v="Hiking"/>
    <s v="Trekking Poles"/>
    <n v="4"/>
    <n v="73.05"/>
    <n v="0.2"/>
    <n v="32.82"/>
    <n v="233.76"/>
    <n v="131.28"/>
    <n v="102.47999999999999"/>
    <n v="0.4383983572895277"/>
  </r>
  <r>
    <n v="2855"/>
    <d v="2026-11-12T00:00:00"/>
    <n v="2026"/>
    <s v="Nov"/>
    <s v="Q4"/>
    <x v="2"/>
    <x v="10"/>
    <s v="Marketplace"/>
    <s v="New"/>
    <s v="Camping"/>
    <s v="Compact Sleeping Bag"/>
    <n v="1"/>
    <n v="125.32"/>
    <n v="0.15"/>
    <n v="59.49"/>
    <n v="106.52199999999999"/>
    <n v="59.49"/>
    <n v="47.031999999999989"/>
    <n v="0.44152381667636725"/>
  </r>
  <r>
    <n v="4421"/>
    <d v="2026-11-12T00:00:00"/>
    <n v="2026"/>
    <s v="Nov"/>
    <s v="Q4"/>
    <x v="1"/>
    <x v="11"/>
    <s v="Marketplace"/>
    <s v="Business"/>
    <s v="Fitness"/>
    <s v="Weighted Vest"/>
    <n v="2"/>
    <n v="123.49"/>
    <n v="0.15"/>
    <n v="68.08"/>
    <n v="209.93299999999999"/>
    <n v="136.16"/>
    <n v="73.772999999999996"/>
    <n v="0.35141211719929694"/>
  </r>
  <r>
    <n v="195"/>
    <d v="2026-11-13T00:00:00"/>
    <n v="2026"/>
    <s v="Nov"/>
    <s v="Q4"/>
    <x v="1"/>
    <x v="12"/>
    <s v="Retail Partners"/>
    <s v="Returning"/>
    <s v="Travel"/>
    <s v="Packing Cube Set"/>
    <n v="1"/>
    <n v="47.37"/>
    <n v="0.2"/>
    <n v="18.739999999999998"/>
    <n v="37.896000000000001"/>
    <n v="18.739999999999998"/>
    <n v="19.156000000000002"/>
    <n v="0.50548870593202455"/>
  </r>
  <r>
    <n v="520"/>
    <d v="2026-11-13T00:00:00"/>
    <n v="2026"/>
    <s v="Nov"/>
    <s v="Q4"/>
    <x v="1"/>
    <x v="12"/>
    <s v="Corporate"/>
    <s v="Business"/>
    <s v="Hiking"/>
    <s v="Hiking Daypack 20L"/>
    <n v="6"/>
    <n v="92.31"/>
    <n v="0.05"/>
    <n v="46.12"/>
    <n v="526.16700000000003"/>
    <n v="276.71999999999997"/>
    <n v="249.44700000000006"/>
    <n v="0.47408332335551268"/>
  </r>
  <r>
    <n v="646"/>
    <d v="2026-11-13T00:00:00"/>
    <n v="2026"/>
    <s v="Nov"/>
    <s v="Q4"/>
    <x v="2"/>
    <x v="16"/>
    <s v="Retail Partners"/>
    <s v="Returning"/>
    <s v="Cycling"/>
    <s v="Trail Bike Light"/>
    <n v="1"/>
    <n v="49.53"/>
    <n v="0.1"/>
    <n v="22.18"/>
    <n v="44.577000000000005"/>
    <n v="22.18"/>
    <n v="22.397000000000006"/>
    <n v="0.50243399062296712"/>
  </r>
  <r>
    <n v="893"/>
    <d v="2026-11-13T00:00:00"/>
    <n v="2026"/>
    <s v="Nov"/>
    <s v="Q4"/>
    <x v="3"/>
    <x v="8"/>
    <s v="Online Store"/>
    <s v="New"/>
    <s v="Travel"/>
    <s v="Packing Cube Set"/>
    <n v="4"/>
    <n v="47.62"/>
    <n v="0.2"/>
    <n v="18.100000000000001"/>
    <n v="152.38399999999999"/>
    <n v="72.400000000000006"/>
    <n v="79.98399999999998"/>
    <n v="0.52488450230995376"/>
  </r>
  <r>
    <n v="916"/>
    <d v="2026-11-13T00:00:00"/>
    <n v="2026"/>
    <s v="Nov"/>
    <s v="Q4"/>
    <x v="1"/>
    <x v="6"/>
    <s v="Online Store"/>
    <s v="New"/>
    <s v="Cycling"/>
    <s v="Trail Bike Light"/>
    <n v="4"/>
    <n v="51.93"/>
    <n v="0.05"/>
    <n v="22.62"/>
    <n v="197.334"/>
    <n v="90.48"/>
    <n v="106.854"/>
    <n v="0.54148803551339353"/>
  </r>
  <r>
    <n v="1295"/>
    <d v="2026-11-13T00:00:00"/>
    <n v="2026"/>
    <s v="Nov"/>
    <s v="Q4"/>
    <x v="1"/>
    <x v="11"/>
    <s v="Marketplace"/>
    <s v="New"/>
    <s v="Hiking"/>
    <s v="Summit Backpack 45L"/>
    <n v="1"/>
    <n v="155.44999999999999"/>
    <n v="0.05"/>
    <n v="77.25"/>
    <n v="147.67749999999998"/>
    <n v="77.25"/>
    <n v="70.427499999999981"/>
    <n v="0.47690067884410281"/>
  </r>
  <r>
    <n v="3438"/>
    <d v="2026-11-13T00:00:00"/>
    <n v="2026"/>
    <s v="Nov"/>
    <s v="Q4"/>
    <x v="0"/>
    <x v="0"/>
    <s v="Online Store"/>
    <s v="Returning"/>
    <s v="Cycling"/>
    <s v="Compact Repair Kit"/>
    <n v="4"/>
    <n v="40.03"/>
    <n v="0.05"/>
    <n v="16.78"/>
    <n v="152.114"/>
    <n v="67.12"/>
    <n v="84.994"/>
    <n v="0.5587519886400989"/>
  </r>
  <r>
    <n v="3573"/>
    <d v="2026-11-13T00:00:00"/>
    <n v="2026"/>
    <s v="Nov"/>
    <s v="Q4"/>
    <x v="0"/>
    <x v="9"/>
    <s v="Online Store"/>
    <s v="Returning"/>
    <s v="Hiking"/>
    <s v="Summit Backpack 45L"/>
    <n v="2"/>
    <n v="152.96"/>
    <n v="0.1"/>
    <n v="79.12"/>
    <n v="275.32800000000003"/>
    <n v="158.24"/>
    <n v="117.08800000000002"/>
    <n v="0.4252673175267318"/>
  </r>
  <r>
    <n v="4257"/>
    <d v="2026-11-13T00:00:00"/>
    <n v="2026"/>
    <s v="Nov"/>
    <s v="Q4"/>
    <x v="3"/>
    <x v="13"/>
    <s v="Retail Partners"/>
    <s v="New"/>
    <s v="Fitness"/>
    <s v="Weighted Vest"/>
    <n v="2"/>
    <n v="124.06"/>
    <n v="0.05"/>
    <n v="69.98"/>
    <n v="235.714"/>
    <n v="139.96"/>
    <n v="95.753999999999991"/>
    <n v="0.40622958330858577"/>
  </r>
  <r>
    <n v="4389"/>
    <d v="2026-11-13T00:00:00"/>
    <n v="2026"/>
    <s v="Nov"/>
    <s v="Q4"/>
    <x v="2"/>
    <x v="10"/>
    <s v="Marketplace"/>
    <s v="New"/>
    <s v="Hiking"/>
    <s v="Summit Backpack 45L"/>
    <n v="1"/>
    <n v="151.66"/>
    <n v="0.1"/>
    <n v="80.209999999999994"/>
    <n v="136.494"/>
    <n v="80.209999999999994"/>
    <n v="56.284000000000006"/>
    <n v="0.41235512183685735"/>
  </r>
  <r>
    <n v="4887"/>
    <d v="2026-11-13T00:00:00"/>
    <n v="2026"/>
    <s v="Nov"/>
    <s v="Q4"/>
    <x v="3"/>
    <x v="8"/>
    <s v="Online Store"/>
    <s v="New"/>
    <s v="Hiking"/>
    <s v="Trail Boots"/>
    <n v="2"/>
    <n v="142.30000000000001"/>
    <n v="0.15"/>
    <n v="77.760000000000005"/>
    <n v="241.91000000000003"/>
    <n v="155.52000000000001"/>
    <n v="86.390000000000015"/>
    <n v="0.35711628291513375"/>
  </r>
  <r>
    <n v="5007"/>
    <d v="2026-11-13T00:00:00"/>
    <n v="2026"/>
    <s v="Nov"/>
    <s v="Q4"/>
    <x v="1"/>
    <x v="14"/>
    <s v="Online Store"/>
    <s v="Business"/>
    <s v="Travel"/>
    <s v="Travel Backpack 35L"/>
    <n v="4"/>
    <n v="161.97"/>
    <n v="0.05"/>
    <n v="87.2"/>
    <n v="615.48599999999999"/>
    <n v="348.8"/>
    <n v="266.68599999999998"/>
    <n v="0.4332933649181297"/>
  </r>
  <r>
    <n v="5111"/>
    <d v="2026-11-13T00:00:00"/>
    <n v="2026"/>
    <s v="Nov"/>
    <s v="Q4"/>
    <x v="1"/>
    <x v="14"/>
    <s v="Corporate"/>
    <s v="Business"/>
    <s v="Travel"/>
    <s v="Carry-On Duffel"/>
    <n v="5"/>
    <n v="133.99"/>
    <n v="0.15"/>
    <n v="65.55"/>
    <n v="569.45749999999998"/>
    <n v="327.75"/>
    <n v="241.70749999999998"/>
    <n v="0.42445221987593451"/>
  </r>
  <r>
    <n v="5177"/>
    <d v="2026-11-13T00:00:00"/>
    <n v="2026"/>
    <s v="Nov"/>
    <s v="Q4"/>
    <x v="1"/>
    <x v="6"/>
    <s v="Retail Partners"/>
    <s v="Returning"/>
    <s v="Camping"/>
    <s v="Portable Camp Stove"/>
    <n v="2"/>
    <n v="83.18"/>
    <n v="0.1"/>
    <n v="40.479999999999997"/>
    <n v="149.72400000000002"/>
    <n v="80.959999999999994"/>
    <n v="68.764000000000024"/>
    <n v="0.45927172664369115"/>
  </r>
  <r>
    <n v="584"/>
    <d v="2026-11-14T00:00:00"/>
    <n v="2026"/>
    <s v="Nov"/>
    <s v="Q4"/>
    <x v="1"/>
    <x v="12"/>
    <s v="Online Store"/>
    <s v="New"/>
    <s v="Hiking"/>
    <s v="Hiking Daypack 20L"/>
    <n v="1"/>
    <n v="91.95"/>
    <n v="0"/>
    <n v="46.64"/>
    <n v="91.95"/>
    <n v="46.64"/>
    <n v="45.31"/>
    <n v="0.49276780859162589"/>
  </r>
  <r>
    <n v="621"/>
    <d v="2026-11-14T00:00:00"/>
    <n v="2026"/>
    <s v="Nov"/>
    <s v="Q4"/>
    <x v="3"/>
    <x v="13"/>
    <s v="Corporate"/>
    <s v="Business"/>
    <s v="Travel"/>
    <s v="Insulated Bottle"/>
    <n v="5"/>
    <n v="35.68"/>
    <n v="0.15"/>
    <n v="13.48"/>
    <n v="151.64000000000001"/>
    <n v="67.400000000000006"/>
    <n v="84.240000000000009"/>
    <n v="0.55552624637298864"/>
  </r>
  <r>
    <n v="623"/>
    <d v="2026-11-14T00:00:00"/>
    <n v="2026"/>
    <s v="Nov"/>
    <s v="Q4"/>
    <x v="2"/>
    <x v="16"/>
    <s v="Online Store"/>
    <s v="Returning"/>
    <s v="Camping"/>
    <s v="Alpine Tent 4P"/>
    <n v="3"/>
    <n v="336.58"/>
    <n v="0.15"/>
    <n v="198.99"/>
    <n v="858.279"/>
    <n v="596.97"/>
    <n v="261.30899999999997"/>
    <n v="0.3044569423229509"/>
  </r>
  <r>
    <n v="1431"/>
    <d v="2026-11-14T00:00:00"/>
    <n v="2026"/>
    <s v="Nov"/>
    <s v="Q4"/>
    <x v="2"/>
    <x v="2"/>
    <s v="Online Store"/>
    <s v="New"/>
    <s v="Fitness"/>
    <s v="Recovery Roller"/>
    <n v="2"/>
    <n v="36.979999999999997"/>
    <n v="0.15"/>
    <n v="14.13"/>
    <n v="62.865999999999993"/>
    <n v="28.26"/>
    <n v="34.605999999999995"/>
    <n v="0.55047243342983487"/>
  </r>
  <r>
    <n v="1520"/>
    <d v="2026-11-14T00:00:00"/>
    <n v="2026"/>
    <s v="Nov"/>
    <s v="Q4"/>
    <x v="3"/>
    <x v="13"/>
    <s v="Marketplace"/>
    <s v="New"/>
    <s v="Fitness"/>
    <s v="Recovery Roller"/>
    <n v="2"/>
    <n v="36.15"/>
    <n v="0"/>
    <n v="13.51"/>
    <n v="72.3"/>
    <n v="27.02"/>
    <n v="45.28"/>
    <n v="0.62627939142461964"/>
  </r>
  <r>
    <n v="1791"/>
    <d v="2026-11-14T00:00:00"/>
    <n v="2026"/>
    <s v="Nov"/>
    <s v="Q4"/>
    <x v="2"/>
    <x v="2"/>
    <s v="Online Store"/>
    <s v="Business"/>
    <s v="Fitness"/>
    <s v="Weighted Vest"/>
    <n v="1"/>
    <n v="121.86"/>
    <n v="0.05"/>
    <n v="69.900000000000006"/>
    <n v="115.767"/>
    <n v="69.900000000000006"/>
    <n v="45.86699999999999"/>
    <n v="0.396200989919407"/>
  </r>
  <r>
    <n v="2191"/>
    <d v="2026-11-14T00:00:00"/>
    <n v="2026"/>
    <s v="Nov"/>
    <s v="Q4"/>
    <x v="2"/>
    <x v="5"/>
    <s v="Retail Partners"/>
    <s v="Returning"/>
    <s v="Cycling"/>
    <s v="Trail Bike Light"/>
    <n v="6"/>
    <n v="49.85"/>
    <n v="0.05"/>
    <n v="22.68"/>
    <n v="284.14499999999998"/>
    <n v="136.07999999999998"/>
    <n v="148.065"/>
    <n v="0.52108958454310306"/>
  </r>
  <r>
    <n v="2365"/>
    <d v="2026-11-14T00:00:00"/>
    <n v="2026"/>
    <s v="Nov"/>
    <s v="Q4"/>
    <x v="2"/>
    <x v="5"/>
    <s v="Retail Partners"/>
    <s v="Business"/>
    <s v="Hiking"/>
    <s v="Hiking Daypack 20L"/>
    <n v="2"/>
    <n v="91.95"/>
    <n v="0.05"/>
    <n v="46.45"/>
    <n v="174.70499999999998"/>
    <n v="92.9"/>
    <n v="81.804999999999978"/>
    <n v="0.46824647262528252"/>
  </r>
  <r>
    <n v="2603"/>
    <d v="2026-11-14T00:00:00"/>
    <n v="2026"/>
    <s v="Nov"/>
    <s v="Q4"/>
    <x v="3"/>
    <x v="8"/>
    <s v="Marketplace"/>
    <s v="Returning"/>
    <s v="Cycling"/>
    <s v="Trail Bike Light"/>
    <n v="2"/>
    <n v="51.71"/>
    <n v="0.15"/>
    <n v="22.93"/>
    <n v="87.906999999999996"/>
    <n v="45.86"/>
    <n v="42.046999999999997"/>
    <n v="0.47831230732478641"/>
  </r>
  <r>
    <n v="4098"/>
    <d v="2026-11-14T00:00:00"/>
    <n v="2026"/>
    <s v="Nov"/>
    <s v="Q4"/>
    <x v="1"/>
    <x v="1"/>
    <s v="Retail Partners"/>
    <s v="Returning"/>
    <s v="Fitness"/>
    <s v="Resistance Band Set"/>
    <n v="1"/>
    <n v="41.05"/>
    <n v="0.05"/>
    <n v="14.6"/>
    <n v="38.997499999999995"/>
    <n v="14.6"/>
    <n v="24.397499999999994"/>
    <n v="0.62561702673248276"/>
  </r>
  <r>
    <n v="1176"/>
    <d v="2026-11-15T00:00:00"/>
    <n v="2026"/>
    <s v="Nov"/>
    <s v="Q4"/>
    <x v="1"/>
    <x v="6"/>
    <s v="Corporate"/>
    <s v="Business"/>
    <s v="Camping"/>
    <s v="Alpine Tent 4P"/>
    <n v="10"/>
    <n v="333.09"/>
    <n v="0.15"/>
    <n v="197.95"/>
    <n v="2831.2649999999994"/>
    <n v="1979.5"/>
    <n v="851.76499999999942"/>
    <n v="0.30084255624252748"/>
  </r>
  <r>
    <n v="1895"/>
    <d v="2026-11-15T00:00:00"/>
    <n v="2026"/>
    <s v="Nov"/>
    <s v="Q4"/>
    <x v="3"/>
    <x v="4"/>
    <s v="Online Store"/>
    <s v="Business"/>
    <s v="Cycling"/>
    <s v="Trail Bike Light"/>
    <n v="3"/>
    <n v="51.79"/>
    <n v="0.2"/>
    <n v="22.23"/>
    <n v="124.29600000000001"/>
    <n v="66.69"/>
    <n v="57.606000000000009"/>
    <n v="0.4634581965630431"/>
  </r>
  <r>
    <n v="3385"/>
    <d v="2026-11-15T00:00:00"/>
    <n v="2026"/>
    <s v="Nov"/>
    <s v="Q4"/>
    <x v="1"/>
    <x v="11"/>
    <s v="Marketplace"/>
    <s v="New"/>
    <s v="Hiking"/>
    <s v="Trekking Poles"/>
    <n v="1"/>
    <n v="71.040000000000006"/>
    <n v="0.1"/>
    <n v="31.59"/>
    <n v="63.936000000000007"/>
    <n v="31.59"/>
    <n v="32.346000000000004"/>
    <n v="0.50591216216216217"/>
  </r>
  <r>
    <n v="3581"/>
    <d v="2026-11-15T00:00:00"/>
    <n v="2026"/>
    <s v="Nov"/>
    <s v="Q4"/>
    <x v="3"/>
    <x v="4"/>
    <s v="Marketplace"/>
    <s v="Business"/>
    <s v="Hiking"/>
    <s v="Trail Boots"/>
    <n v="2"/>
    <n v="141.21"/>
    <n v="0.1"/>
    <n v="78.31"/>
    <n v="254.17800000000003"/>
    <n v="156.62"/>
    <n v="97.558000000000021"/>
    <n v="0.38381763960688969"/>
  </r>
  <r>
    <n v="4528"/>
    <d v="2026-11-15T00:00:00"/>
    <n v="2026"/>
    <s v="Nov"/>
    <s v="Q4"/>
    <x v="0"/>
    <x v="15"/>
    <s v="Marketplace"/>
    <s v="New"/>
    <s v="Hiking"/>
    <s v="Trail Boots"/>
    <n v="2"/>
    <n v="141.63999999999999"/>
    <n v="0.15"/>
    <n v="80.349999999999994"/>
    <n v="240.78799999999998"/>
    <n v="160.69999999999999"/>
    <n v="80.087999999999994"/>
    <n v="0.33260793727262156"/>
  </r>
  <r>
    <n v="4633"/>
    <d v="2026-11-15T00:00:00"/>
    <n v="2026"/>
    <s v="Nov"/>
    <s v="Q4"/>
    <x v="2"/>
    <x v="10"/>
    <s v="Online Store"/>
    <s v="Returning"/>
    <s v="Hiking"/>
    <s v="Trekking Poles"/>
    <n v="1"/>
    <n v="71.78"/>
    <n v="0.15"/>
    <n v="32.869999999999997"/>
    <n v="61.012999999999998"/>
    <n v="32.869999999999997"/>
    <n v="28.143000000000001"/>
    <n v="0.46126235392457349"/>
  </r>
  <r>
    <n v="5195"/>
    <d v="2026-11-15T00:00:00"/>
    <n v="2026"/>
    <s v="Nov"/>
    <s v="Q4"/>
    <x v="2"/>
    <x v="16"/>
    <s v="Online Store"/>
    <s v="Business"/>
    <s v="Hiking"/>
    <s v="Summit Backpack 45L"/>
    <n v="3"/>
    <n v="153.88999999999999"/>
    <n v="0.1"/>
    <n v="80.36"/>
    <n v="415.50299999999999"/>
    <n v="241.07999999999998"/>
    <n v="174.423"/>
    <n v="0.41978758276113531"/>
  </r>
  <r>
    <n v="2778"/>
    <d v="2026-11-16T00:00:00"/>
    <n v="2026"/>
    <s v="Nov"/>
    <s v="Q4"/>
    <x v="3"/>
    <x v="4"/>
    <s v="Marketplace"/>
    <s v="Returning"/>
    <s v="Hiking"/>
    <s v="Trail Boots"/>
    <n v="1"/>
    <n v="145.4"/>
    <n v="0.1"/>
    <n v="77.66"/>
    <n v="130.86000000000001"/>
    <n v="77.66"/>
    <n v="53.200000000000017"/>
    <n v="0.40654134189209851"/>
  </r>
  <r>
    <n v="341"/>
    <d v="2026-11-17T00:00:00"/>
    <n v="2026"/>
    <s v="Nov"/>
    <s v="Q4"/>
    <x v="3"/>
    <x v="8"/>
    <s v="Online Store"/>
    <s v="Returning"/>
    <s v="Travel"/>
    <s v="Carry-On Duffel"/>
    <n v="1"/>
    <n v="132.94999999999999"/>
    <n v="0.05"/>
    <n v="65.36"/>
    <n v="126.30249999999998"/>
    <n v="65.36"/>
    <n v="60.942499999999981"/>
    <n v="0.48251222264009019"/>
  </r>
  <r>
    <n v="374"/>
    <d v="2026-11-17T00:00:00"/>
    <n v="2026"/>
    <s v="Nov"/>
    <s v="Q4"/>
    <x v="3"/>
    <x v="7"/>
    <s v="Retail Partners"/>
    <s v="Returning"/>
    <s v="Fitness"/>
    <s v="Training Mat"/>
    <n v="1"/>
    <n v="51.34"/>
    <n v="0.15"/>
    <n v="21.37"/>
    <n v="43.639000000000003"/>
    <n v="21.37"/>
    <n v="22.269000000000002"/>
    <n v="0.5103004193496643"/>
  </r>
  <r>
    <n v="598"/>
    <d v="2026-11-17T00:00:00"/>
    <n v="2026"/>
    <s v="Nov"/>
    <s v="Q4"/>
    <x v="0"/>
    <x v="0"/>
    <s v="Online Store"/>
    <s v="New"/>
    <s v="Cycling"/>
    <s v="Trail Bike Light"/>
    <n v="1"/>
    <n v="49.98"/>
    <n v="0.1"/>
    <n v="22.25"/>
    <n v="44.981999999999999"/>
    <n v="22.25"/>
    <n v="22.731999999999999"/>
    <n v="0.50535769863500957"/>
  </r>
  <r>
    <n v="690"/>
    <d v="2026-11-17T00:00:00"/>
    <n v="2026"/>
    <s v="Nov"/>
    <s v="Q4"/>
    <x v="3"/>
    <x v="8"/>
    <s v="Online Store"/>
    <s v="Returning"/>
    <s v="Travel"/>
    <s v="Travel Backpack 35L"/>
    <n v="2"/>
    <n v="168.08"/>
    <n v="0.1"/>
    <n v="87.63"/>
    <n v="302.54400000000004"/>
    <n v="175.26"/>
    <n v="127.28400000000005"/>
    <n v="0.42071235919403471"/>
  </r>
  <r>
    <n v="1296"/>
    <d v="2026-11-17T00:00:00"/>
    <n v="2026"/>
    <s v="Nov"/>
    <s v="Q4"/>
    <x v="3"/>
    <x v="13"/>
    <s v="Online Store"/>
    <s v="New"/>
    <s v="Camping"/>
    <s v="Trail Tent 2P"/>
    <n v="1"/>
    <n v="191.85"/>
    <n v="0.15"/>
    <n v="104.41"/>
    <n v="163.07249999999999"/>
    <n v="104.41"/>
    <n v="58.662499999999994"/>
    <n v="0.35973263425776875"/>
  </r>
  <r>
    <n v="1585"/>
    <d v="2026-11-17T00:00:00"/>
    <n v="2026"/>
    <s v="Nov"/>
    <s v="Q4"/>
    <x v="1"/>
    <x v="14"/>
    <s v="Retail Partners"/>
    <s v="Returning"/>
    <s v="Hiking"/>
    <s v="Hiking Daypack 20L"/>
    <n v="4"/>
    <n v="93.99"/>
    <n v="0.1"/>
    <n v="44.07"/>
    <n v="338.36399999999998"/>
    <n v="176.28"/>
    <n v="162.08399999999997"/>
    <n v="0.47902259105578604"/>
  </r>
  <r>
    <n v="2194"/>
    <d v="2026-11-17T00:00:00"/>
    <n v="2026"/>
    <s v="Nov"/>
    <s v="Q4"/>
    <x v="3"/>
    <x v="13"/>
    <s v="Online Store"/>
    <s v="Returning"/>
    <s v="Travel"/>
    <s v="Insulated Bottle"/>
    <n v="4"/>
    <n v="36.57"/>
    <n v="0.05"/>
    <n v="13.35"/>
    <n v="138.96600000000001"/>
    <n v="53.4"/>
    <n v="85.566000000000003"/>
    <n v="0.61573334484694098"/>
  </r>
  <r>
    <n v="2221"/>
    <d v="2026-11-17T00:00:00"/>
    <n v="2026"/>
    <s v="Nov"/>
    <s v="Q4"/>
    <x v="1"/>
    <x v="12"/>
    <s v="Marketplace"/>
    <s v="Returning"/>
    <s v="Cycling"/>
    <s v="Compact Repair Kit"/>
    <n v="1"/>
    <n v="39.81"/>
    <n v="0.05"/>
    <n v="16.25"/>
    <n v="37.819499999999998"/>
    <n v="16.25"/>
    <n v="21.569499999999998"/>
    <n v="0.57032747656632155"/>
  </r>
  <r>
    <n v="3836"/>
    <d v="2026-11-17T00:00:00"/>
    <n v="2026"/>
    <s v="Nov"/>
    <s v="Q4"/>
    <x v="3"/>
    <x v="4"/>
    <s v="Retail Partners"/>
    <s v="Returning"/>
    <s v="Hiking"/>
    <s v="Hiking Daypack 20L"/>
    <n v="1"/>
    <n v="91.43"/>
    <n v="0.1"/>
    <n v="45.06"/>
    <n v="82.287000000000006"/>
    <n v="45.06"/>
    <n v="37.227000000000004"/>
    <n v="0.45240438951474715"/>
  </r>
  <r>
    <n v="4437"/>
    <d v="2026-11-17T00:00:00"/>
    <n v="2026"/>
    <s v="Nov"/>
    <s v="Q4"/>
    <x v="2"/>
    <x v="2"/>
    <s v="Online Store"/>
    <s v="Returning"/>
    <s v="Fitness"/>
    <s v="Weighted Vest"/>
    <n v="1"/>
    <n v="122.64"/>
    <n v="0"/>
    <n v="68.58"/>
    <n v="122.64"/>
    <n v="68.58"/>
    <n v="54.06"/>
    <n v="0.44080234833659493"/>
  </r>
  <r>
    <n v="4735"/>
    <d v="2026-11-17T00:00:00"/>
    <n v="2026"/>
    <s v="Nov"/>
    <s v="Q4"/>
    <x v="1"/>
    <x v="12"/>
    <s v="Online Store"/>
    <s v="Business"/>
    <s v="Cycling"/>
    <s v="Commuter Helmet"/>
    <n v="1"/>
    <n v="80.959999999999994"/>
    <n v="0.1"/>
    <n v="43.86"/>
    <n v="72.86399999999999"/>
    <n v="43.86"/>
    <n v="29.003999999999991"/>
    <n v="0.39805665349143604"/>
  </r>
  <r>
    <n v="554"/>
    <d v="2026-11-18T00:00:00"/>
    <n v="2026"/>
    <s v="Nov"/>
    <s v="Q4"/>
    <x v="2"/>
    <x v="5"/>
    <s v="Marketplace"/>
    <s v="Business"/>
    <s v="Fitness"/>
    <s v="Recovery Roller"/>
    <n v="1"/>
    <n v="36.380000000000003"/>
    <n v="0.05"/>
    <n v="14.06"/>
    <n v="34.561"/>
    <n v="14.06"/>
    <n v="20.500999999999998"/>
    <n v="0.59318306761957118"/>
  </r>
  <r>
    <n v="1205"/>
    <d v="2026-11-18T00:00:00"/>
    <n v="2026"/>
    <s v="Nov"/>
    <s v="Q4"/>
    <x v="3"/>
    <x v="13"/>
    <s v="Online Store"/>
    <s v="Returning"/>
    <s v="Cycling"/>
    <s v="Cycling Pack 12L"/>
    <n v="2"/>
    <n v="100.72"/>
    <n v="0.1"/>
    <n v="51.68"/>
    <n v="181.29599999999999"/>
    <n v="103.36"/>
    <n v="77.935999999999993"/>
    <n v="0.42988262289294854"/>
  </r>
  <r>
    <n v="1979"/>
    <d v="2026-11-18T00:00:00"/>
    <n v="2026"/>
    <s v="Nov"/>
    <s v="Q4"/>
    <x v="1"/>
    <x v="11"/>
    <s v="Retail Partners"/>
    <s v="Returning"/>
    <s v="Camping"/>
    <s v="Compact Sleeping Bag"/>
    <n v="3"/>
    <n v="120.29"/>
    <n v="0"/>
    <n v="62.04"/>
    <n v="360.87"/>
    <n v="186.12"/>
    <n v="174.75"/>
    <n v="0.48424640452240419"/>
  </r>
  <r>
    <n v="2151"/>
    <d v="2026-11-18T00:00:00"/>
    <n v="2026"/>
    <s v="Nov"/>
    <s v="Q4"/>
    <x v="1"/>
    <x v="1"/>
    <s v="Online Store"/>
    <s v="New"/>
    <s v="Camping"/>
    <s v="Compact Sleeping Bag"/>
    <n v="2"/>
    <n v="124.18"/>
    <n v="0.15"/>
    <n v="60.72"/>
    <n v="211.10599999999999"/>
    <n v="121.44"/>
    <n v="89.665999999999997"/>
    <n v="0.42474396748552862"/>
  </r>
  <r>
    <n v="2730"/>
    <d v="2026-11-18T00:00:00"/>
    <n v="2026"/>
    <s v="Nov"/>
    <s v="Q4"/>
    <x v="0"/>
    <x v="0"/>
    <s v="Online Store"/>
    <s v="Returning"/>
    <s v="Hiking"/>
    <s v="Summit Backpack 45L"/>
    <n v="3"/>
    <n v="154.07"/>
    <n v="0.05"/>
    <n v="77.73"/>
    <n v="439.09949999999998"/>
    <n v="233.19"/>
    <n v="205.90949999999998"/>
    <n v="0.46893585622393102"/>
  </r>
  <r>
    <n v="2779"/>
    <d v="2026-11-18T00:00:00"/>
    <n v="2026"/>
    <s v="Nov"/>
    <s v="Q4"/>
    <x v="0"/>
    <x v="15"/>
    <s v="Corporate"/>
    <s v="Business"/>
    <s v="Fitness"/>
    <s v="Weighted Vest"/>
    <n v="4"/>
    <n v="123.4"/>
    <n v="0.05"/>
    <n v="70.930000000000007"/>
    <n v="468.92"/>
    <n v="283.72000000000003"/>
    <n v="185.2"/>
    <n v="0.3949500980977565"/>
  </r>
  <r>
    <n v="2853"/>
    <d v="2026-11-18T00:00:00"/>
    <n v="2026"/>
    <s v="Nov"/>
    <s v="Q4"/>
    <x v="2"/>
    <x v="3"/>
    <s v="Online Store"/>
    <s v="New"/>
    <s v="Cycling"/>
    <s v="Cycling Pack 12L"/>
    <n v="1"/>
    <n v="104.64"/>
    <n v="0"/>
    <n v="50.79"/>
    <n v="104.64"/>
    <n v="50.79"/>
    <n v="53.85"/>
    <n v="0.51462155963302758"/>
  </r>
  <r>
    <n v="3825"/>
    <d v="2026-11-18T00:00:00"/>
    <n v="2026"/>
    <s v="Nov"/>
    <s v="Q4"/>
    <x v="3"/>
    <x v="8"/>
    <s v="Online Store"/>
    <s v="New"/>
    <s v="Travel"/>
    <s v="Packing Cube Set"/>
    <n v="2"/>
    <n v="46.44"/>
    <n v="0.1"/>
    <n v="18.190000000000001"/>
    <n v="83.591999999999999"/>
    <n v="36.380000000000003"/>
    <n v="47.211999999999996"/>
    <n v="0.56479088908029473"/>
  </r>
  <r>
    <n v="4808"/>
    <d v="2026-11-18T00:00:00"/>
    <n v="2026"/>
    <s v="Nov"/>
    <s v="Q4"/>
    <x v="2"/>
    <x v="16"/>
    <s v="Online Store"/>
    <s v="New"/>
    <s v="Camping"/>
    <s v="Portable Camp Stove"/>
    <n v="2"/>
    <n v="81.67"/>
    <n v="0.05"/>
    <n v="40.43"/>
    <n v="155.173"/>
    <n v="80.86"/>
    <n v="74.313000000000002"/>
    <n v="0.4789041908063903"/>
  </r>
  <r>
    <n v="5131"/>
    <d v="2026-11-18T00:00:00"/>
    <n v="2026"/>
    <s v="Nov"/>
    <s v="Q4"/>
    <x v="3"/>
    <x v="8"/>
    <s v="Retail Partners"/>
    <s v="New"/>
    <s v="Hiking"/>
    <s v="Trekking Poles"/>
    <n v="3"/>
    <n v="70.599999999999994"/>
    <n v="0.05"/>
    <n v="32.68"/>
    <n v="201.20999999999998"/>
    <n v="98.039999999999992"/>
    <n v="103.16999999999999"/>
    <n v="0.5127478753541076"/>
  </r>
  <r>
    <n v="1502"/>
    <d v="2026-11-19T00:00:00"/>
    <n v="2026"/>
    <s v="Nov"/>
    <s v="Q4"/>
    <x v="3"/>
    <x v="7"/>
    <s v="Marketplace"/>
    <s v="New"/>
    <s v="Fitness"/>
    <s v="Recovery Roller"/>
    <n v="1"/>
    <n v="35.770000000000003"/>
    <n v="0.15"/>
    <n v="13.69"/>
    <n v="30.404500000000002"/>
    <n v="13.69"/>
    <n v="16.714500000000001"/>
    <n v="0.54973770330049831"/>
  </r>
  <r>
    <n v="2470"/>
    <d v="2026-11-19T00:00:00"/>
    <n v="2026"/>
    <s v="Nov"/>
    <s v="Q4"/>
    <x v="1"/>
    <x v="6"/>
    <s v="Retail Partners"/>
    <s v="Business"/>
    <s v="Hiking"/>
    <s v="Hiking Daypack 20L"/>
    <n v="1"/>
    <n v="92.13"/>
    <n v="0.15"/>
    <n v="45.85"/>
    <n v="78.31049999999999"/>
    <n v="45.85"/>
    <n v="32.460499999999989"/>
    <n v="0.41451018701195874"/>
  </r>
  <r>
    <n v="3452"/>
    <d v="2026-11-19T00:00:00"/>
    <n v="2026"/>
    <s v="Nov"/>
    <s v="Q4"/>
    <x v="1"/>
    <x v="12"/>
    <s v="Online Store"/>
    <s v="Returning"/>
    <s v="Hiking"/>
    <s v="Summit Backpack 45L"/>
    <n v="5"/>
    <n v="151.09"/>
    <n v="0.05"/>
    <n v="79.33"/>
    <n v="717.67750000000001"/>
    <n v="396.65"/>
    <n v="321.02750000000003"/>
    <n v="0.44731442744129507"/>
  </r>
  <r>
    <n v="4207"/>
    <d v="2026-11-19T00:00:00"/>
    <n v="2026"/>
    <s v="Nov"/>
    <s v="Q4"/>
    <x v="1"/>
    <x v="12"/>
    <s v="Online Store"/>
    <s v="New"/>
    <s v="Cycling"/>
    <s v="Cycling Pack 12L"/>
    <n v="2"/>
    <n v="103.99"/>
    <n v="0"/>
    <n v="50.36"/>
    <n v="207.98"/>
    <n v="100.72"/>
    <n v="107.25999999999999"/>
    <n v="0.51572266564092695"/>
  </r>
  <r>
    <n v="695"/>
    <d v="2026-11-20T00:00:00"/>
    <n v="2026"/>
    <s v="Nov"/>
    <s v="Q4"/>
    <x v="2"/>
    <x v="3"/>
    <s v="Online Store"/>
    <s v="Returning"/>
    <s v="Travel"/>
    <s v="Insulated Bottle"/>
    <n v="1"/>
    <n v="36.909999999999997"/>
    <n v="0.1"/>
    <n v="13.43"/>
    <n v="33.219000000000001"/>
    <n v="13.43"/>
    <n v="19.789000000000001"/>
    <n v="0.59571329660736327"/>
  </r>
  <r>
    <n v="1127"/>
    <d v="2026-11-20T00:00:00"/>
    <n v="2026"/>
    <s v="Nov"/>
    <s v="Q4"/>
    <x v="0"/>
    <x v="0"/>
    <s v="Marketplace"/>
    <s v="New"/>
    <s v="Cycling"/>
    <s v="Commuter Helmet"/>
    <n v="2"/>
    <n v="81.02"/>
    <n v="0"/>
    <n v="43.22"/>
    <n v="162.04"/>
    <n v="86.44"/>
    <n v="75.599999999999994"/>
    <n v="0.46655146877314241"/>
  </r>
  <r>
    <n v="1174"/>
    <d v="2026-11-20T00:00:00"/>
    <n v="2026"/>
    <s v="Nov"/>
    <s v="Q4"/>
    <x v="0"/>
    <x v="0"/>
    <s v="Marketplace"/>
    <s v="New"/>
    <s v="Travel"/>
    <s v="Travel Backpack 35L"/>
    <n v="3"/>
    <n v="164.36"/>
    <n v="0.05"/>
    <n v="88.7"/>
    <n v="468.42600000000004"/>
    <n v="266.10000000000002"/>
    <n v="202.32600000000002"/>
    <n v="0.43192734818306416"/>
  </r>
  <r>
    <n v="3968"/>
    <d v="2026-11-20T00:00:00"/>
    <n v="2026"/>
    <s v="Nov"/>
    <s v="Q4"/>
    <x v="1"/>
    <x v="11"/>
    <s v="Corporate"/>
    <s v="Business"/>
    <s v="Fitness"/>
    <s v="Training Mat"/>
    <n v="5"/>
    <n v="51.36"/>
    <n v="0.1"/>
    <n v="22.45"/>
    <n v="231.12"/>
    <n v="112.25"/>
    <n v="118.87"/>
    <n v="0.51432156455520939"/>
  </r>
  <r>
    <n v="4049"/>
    <d v="2026-11-20T00:00:00"/>
    <n v="2026"/>
    <s v="Nov"/>
    <s v="Q4"/>
    <x v="2"/>
    <x v="16"/>
    <s v="Marketplace"/>
    <s v="Returning"/>
    <s v="Travel"/>
    <s v="Insulated Bottle"/>
    <n v="1"/>
    <n v="36.590000000000003"/>
    <n v="0"/>
    <n v="13.73"/>
    <n v="36.590000000000003"/>
    <n v="13.73"/>
    <n v="22.860000000000003"/>
    <n v="0.62476086362394101"/>
  </r>
  <r>
    <n v="3"/>
    <d v="2026-11-21T00:00:00"/>
    <n v="2026"/>
    <s v="Nov"/>
    <s v="Q4"/>
    <x v="3"/>
    <x v="7"/>
    <s v="Retail Partners"/>
    <s v="Returning"/>
    <s v="Camping"/>
    <s v="Compact Sleeping Bag"/>
    <n v="5"/>
    <n v="122.33"/>
    <n v="0.15"/>
    <n v="58.98"/>
    <n v="519.90249999999992"/>
    <n v="294.89999999999998"/>
    <n v="225.00249999999994"/>
    <n v="0.43277826130861069"/>
  </r>
  <r>
    <n v="1603"/>
    <d v="2026-11-21T00:00:00"/>
    <n v="2026"/>
    <s v="Nov"/>
    <s v="Q4"/>
    <x v="3"/>
    <x v="8"/>
    <s v="Online Store"/>
    <s v="Returning"/>
    <s v="Camping"/>
    <s v="Portable Camp Stove"/>
    <n v="1"/>
    <n v="83.49"/>
    <n v="0.05"/>
    <n v="39.659999999999997"/>
    <n v="79.315499999999986"/>
    <n v="39.659999999999997"/>
    <n v="39.655499999999989"/>
    <n v="0.49997163227868446"/>
  </r>
  <r>
    <n v="2073"/>
    <d v="2026-11-21T00:00:00"/>
    <n v="2026"/>
    <s v="Nov"/>
    <s v="Q4"/>
    <x v="1"/>
    <x v="12"/>
    <s v="Online Store"/>
    <s v="New"/>
    <s v="Cycling"/>
    <s v="Trail Bike Light"/>
    <n v="2"/>
    <n v="51.48"/>
    <n v="0.1"/>
    <n v="22.51"/>
    <n v="92.664000000000001"/>
    <n v="45.02"/>
    <n v="47.643999999999998"/>
    <n v="0.51415868082534744"/>
  </r>
  <r>
    <n v="2487"/>
    <d v="2026-11-21T00:00:00"/>
    <n v="2026"/>
    <s v="Nov"/>
    <s v="Q4"/>
    <x v="2"/>
    <x v="2"/>
    <s v="Marketplace"/>
    <s v="New"/>
    <s v="Camping"/>
    <s v="Compact Sleeping Bag"/>
    <n v="1"/>
    <n v="123.43"/>
    <n v="0.15"/>
    <n v="60.8"/>
    <n v="104.91550000000001"/>
    <n v="60.8"/>
    <n v="44.115500000000011"/>
    <n v="0.42048601017008935"/>
  </r>
  <r>
    <n v="3407"/>
    <d v="2026-11-21T00:00:00"/>
    <n v="2026"/>
    <s v="Nov"/>
    <s v="Q4"/>
    <x v="3"/>
    <x v="7"/>
    <s v="Online Store"/>
    <s v="New"/>
    <s v="Travel"/>
    <s v="Travel Backpack 35L"/>
    <n v="1"/>
    <n v="164.85"/>
    <n v="0.1"/>
    <n v="89.4"/>
    <n v="148.36500000000001"/>
    <n v="89.4"/>
    <n v="58.965000000000003"/>
    <n v="0.39743200889697705"/>
  </r>
  <r>
    <n v="4052"/>
    <d v="2026-11-21T00:00:00"/>
    <n v="2026"/>
    <s v="Nov"/>
    <s v="Q4"/>
    <x v="0"/>
    <x v="0"/>
    <s v="Online Store"/>
    <s v="New"/>
    <s v="Travel"/>
    <s v="Packing Cube Set"/>
    <n v="1"/>
    <n v="46.82"/>
    <n v="0.2"/>
    <n v="18.27"/>
    <n v="37.456000000000003"/>
    <n v="18.27"/>
    <n v="19.186000000000003"/>
    <n v="0.51222768047842804"/>
  </r>
  <r>
    <n v="119"/>
    <d v="2026-11-22T00:00:00"/>
    <n v="2026"/>
    <s v="Nov"/>
    <s v="Q4"/>
    <x v="0"/>
    <x v="9"/>
    <s v="Online Store"/>
    <s v="New"/>
    <s v="Fitness"/>
    <s v="Resistance Band Set"/>
    <n v="1"/>
    <n v="41.16"/>
    <n v="0.1"/>
    <n v="14.82"/>
    <n v="37.043999999999997"/>
    <n v="14.82"/>
    <n v="22.223999999999997"/>
    <n v="0.59993521218011014"/>
  </r>
  <r>
    <n v="298"/>
    <d v="2026-11-22T00:00:00"/>
    <n v="2026"/>
    <s v="Nov"/>
    <s v="Q4"/>
    <x v="1"/>
    <x v="12"/>
    <s v="Marketplace"/>
    <s v="New"/>
    <s v="Camping"/>
    <s v="Trail Tent 2P"/>
    <n v="1"/>
    <n v="196.08"/>
    <n v="0.1"/>
    <n v="104.19"/>
    <n v="176.47200000000001"/>
    <n v="104.19"/>
    <n v="72.282000000000011"/>
    <n v="0.40959472324221408"/>
  </r>
  <r>
    <n v="419"/>
    <d v="2026-11-22T00:00:00"/>
    <n v="2026"/>
    <s v="Nov"/>
    <s v="Q4"/>
    <x v="3"/>
    <x v="8"/>
    <s v="Retail Partners"/>
    <s v="New"/>
    <s v="Camping"/>
    <s v="Trail Tent 2P"/>
    <n v="1"/>
    <n v="192.62"/>
    <n v="0.1"/>
    <n v="105.97"/>
    <n v="173.358"/>
    <n v="105.97"/>
    <n v="67.388000000000005"/>
    <n v="0.38872160500236508"/>
  </r>
  <r>
    <n v="1181"/>
    <d v="2026-11-22T00:00:00"/>
    <n v="2026"/>
    <s v="Nov"/>
    <s v="Q4"/>
    <x v="1"/>
    <x v="12"/>
    <s v="Marketplace"/>
    <s v="New"/>
    <s v="Cycling"/>
    <s v="Cycling Pack 12L"/>
    <n v="2"/>
    <n v="102.87"/>
    <n v="0.05"/>
    <n v="51.69"/>
    <n v="195.453"/>
    <n v="103.38"/>
    <n v="92.073000000000008"/>
    <n v="0.4710748875688785"/>
  </r>
  <r>
    <n v="1924"/>
    <d v="2026-11-22T00:00:00"/>
    <n v="2026"/>
    <s v="Nov"/>
    <s v="Q4"/>
    <x v="0"/>
    <x v="15"/>
    <s v="Online Store"/>
    <s v="New"/>
    <s v="Cycling"/>
    <s v="Trail Bike Light"/>
    <n v="3"/>
    <n v="50.99"/>
    <n v="0.2"/>
    <n v="22.53"/>
    <n v="122.376"/>
    <n v="67.59"/>
    <n v="54.786000000000001"/>
    <n v="0.44768582074916652"/>
  </r>
  <r>
    <n v="3829"/>
    <d v="2026-11-22T00:00:00"/>
    <n v="2026"/>
    <s v="Nov"/>
    <s v="Q4"/>
    <x v="1"/>
    <x v="12"/>
    <s v="Retail Partners"/>
    <s v="New"/>
    <s v="Cycling"/>
    <s v="Compact Repair Kit"/>
    <n v="1"/>
    <n v="39.94"/>
    <n v="0.1"/>
    <n v="16.89"/>
    <n v="35.945999999999998"/>
    <n v="16.89"/>
    <n v="19.055999999999997"/>
    <n v="0.53012852612251704"/>
  </r>
  <r>
    <n v="5065"/>
    <d v="2026-11-22T00:00:00"/>
    <n v="2026"/>
    <s v="Nov"/>
    <s v="Q4"/>
    <x v="3"/>
    <x v="8"/>
    <s v="Online Store"/>
    <s v="New"/>
    <s v="Travel"/>
    <s v="Travel Backpack 35L"/>
    <n v="2"/>
    <n v="166.15"/>
    <n v="0"/>
    <n v="86.42"/>
    <n v="332.3"/>
    <n v="172.84"/>
    <n v="159.46"/>
    <n v="0.47986758952753539"/>
  </r>
  <r>
    <n v="5146"/>
    <d v="2026-11-22T00:00:00"/>
    <n v="2026"/>
    <s v="Nov"/>
    <s v="Q4"/>
    <x v="1"/>
    <x v="6"/>
    <s v="Online Store"/>
    <s v="New"/>
    <s v="Fitness"/>
    <s v="Recovery Roller"/>
    <n v="1"/>
    <n v="35.79"/>
    <n v="0.1"/>
    <n v="14.17"/>
    <n v="32.210999999999999"/>
    <n v="14.17"/>
    <n v="18.040999999999997"/>
    <n v="0.56008816863804278"/>
  </r>
  <r>
    <n v="320"/>
    <d v="2026-11-23T00:00:00"/>
    <n v="2026"/>
    <s v="Nov"/>
    <s v="Q4"/>
    <x v="2"/>
    <x v="2"/>
    <s v="Online Store"/>
    <s v="New"/>
    <s v="Camping"/>
    <s v="Trail Tent 2P"/>
    <n v="5"/>
    <n v="196.53"/>
    <n v="0.15"/>
    <n v="105.01"/>
    <n v="835.25249999999994"/>
    <n v="525.05000000000007"/>
    <n v="310.20249999999987"/>
    <n v="0.37138769414039452"/>
  </r>
  <r>
    <n v="1250"/>
    <d v="2026-11-23T00:00:00"/>
    <n v="2026"/>
    <s v="Nov"/>
    <s v="Q4"/>
    <x v="1"/>
    <x v="12"/>
    <s v="Online Store"/>
    <s v="New"/>
    <s v="Travel"/>
    <s v="Insulated Bottle"/>
    <n v="6"/>
    <n v="36.35"/>
    <n v="0"/>
    <n v="13.24"/>
    <n v="218.10000000000002"/>
    <n v="79.44"/>
    <n v="138.66000000000003"/>
    <n v="0.63576341127922975"/>
  </r>
  <r>
    <n v="2584"/>
    <d v="2026-11-23T00:00:00"/>
    <n v="2026"/>
    <s v="Nov"/>
    <s v="Q4"/>
    <x v="1"/>
    <x v="6"/>
    <s v="Corporate"/>
    <s v="Returning"/>
    <s v="Camping"/>
    <s v="Trail Tent 2P"/>
    <n v="15"/>
    <n v="192.23"/>
    <n v="0.15"/>
    <n v="106.34"/>
    <n v="2450.9324999999999"/>
    <n v="1595.1000000000001"/>
    <n v="855.83249999999975"/>
    <n v="0.34918648310387979"/>
  </r>
  <r>
    <n v="2717"/>
    <d v="2026-11-23T00:00:00"/>
    <n v="2026"/>
    <s v="Nov"/>
    <s v="Q4"/>
    <x v="1"/>
    <x v="12"/>
    <s v="Online Store"/>
    <s v="New"/>
    <s v="Travel"/>
    <s v="Travel Backpack 35L"/>
    <n v="2"/>
    <n v="167.9"/>
    <n v="0.15"/>
    <n v="89.55"/>
    <n v="285.43"/>
    <n v="179.1"/>
    <n v="106.33000000000001"/>
    <n v="0.37252566303471957"/>
  </r>
  <r>
    <n v="2737"/>
    <d v="2026-11-23T00:00:00"/>
    <n v="2026"/>
    <s v="Nov"/>
    <s v="Q4"/>
    <x v="1"/>
    <x v="6"/>
    <s v="Online Store"/>
    <s v="Business"/>
    <s v="Camping"/>
    <s v="Portable Camp Stove"/>
    <n v="2"/>
    <n v="80.709999999999994"/>
    <n v="0.1"/>
    <n v="39.33"/>
    <n v="145.27799999999999"/>
    <n v="78.66"/>
    <n v="66.617999999999995"/>
    <n v="0.45855532152149669"/>
  </r>
  <r>
    <n v="3021"/>
    <d v="2026-11-23T00:00:00"/>
    <n v="2026"/>
    <s v="Nov"/>
    <s v="Q4"/>
    <x v="0"/>
    <x v="15"/>
    <s v="Online Store"/>
    <s v="Business"/>
    <s v="Hiking"/>
    <s v="Trekking Poles"/>
    <n v="1"/>
    <n v="71.66"/>
    <n v="0.2"/>
    <n v="31.83"/>
    <n v="57.328000000000003"/>
    <n v="31.83"/>
    <n v="25.498000000000005"/>
    <n v="0.44477393245883345"/>
  </r>
  <r>
    <n v="5199"/>
    <d v="2026-11-23T00:00:00"/>
    <n v="2026"/>
    <s v="Nov"/>
    <s v="Q4"/>
    <x v="2"/>
    <x v="3"/>
    <s v="Online Store"/>
    <s v="Returning"/>
    <s v="Camping"/>
    <s v="Compact Sleeping Bag"/>
    <n v="5"/>
    <n v="125.23"/>
    <n v="0.05"/>
    <n v="59.84"/>
    <n v="594.84249999999997"/>
    <n v="299.20000000000005"/>
    <n v="295.64249999999993"/>
    <n v="0.49700971265503041"/>
  </r>
  <r>
    <n v="1202"/>
    <d v="2026-11-24T00:00:00"/>
    <n v="2026"/>
    <s v="Nov"/>
    <s v="Q4"/>
    <x v="0"/>
    <x v="15"/>
    <s v="Marketplace"/>
    <s v="Returning"/>
    <s v="Hiking"/>
    <s v="Hiking Daypack 20L"/>
    <n v="2"/>
    <n v="91.33"/>
    <n v="0.15"/>
    <n v="45.45"/>
    <n v="155.261"/>
    <n v="90.9"/>
    <n v="64.36099999999999"/>
    <n v="0.41453423589954974"/>
  </r>
  <r>
    <n v="1365"/>
    <d v="2026-11-24T00:00:00"/>
    <n v="2026"/>
    <s v="Nov"/>
    <s v="Q4"/>
    <x v="0"/>
    <x v="0"/>
    <s v="Marketplace"/>
    <s v="New"/>
    <s v="Hiking"/>
    <s v="Summit Backpack 45L"/>
    <n v="4"/>
    <n v="155.91"/>
    <n v="0"/>
    <n v="79.91"/>
    <n v="623.64"/>
    <n v="319.64"/>
    <n v="304"/>
    <n v="0.48746071451478418"/>
  </r>
  <r>
    <n v="2575"/>
    <d v="2026-11-24T00:00:00"/>
    <n v="2026"/>
    <s v="Nov"/>
    <s v="Q4"/>
    <x v="2"/>
    <x v="10"/>
    <s v="Retail Partners"/>
    <s v="Returning"/>
    <s v="Fitness"/>
    <s v="Resistance Band Set"/>
    <n v="1"/>
    <n v="39.42"/>
    <n v="0"/>
    <n v="14.63"/>
    <n v="39.42"/>
    <n v="14.63"/>
    <n v="24.79"/>
    <n v="0.62886859462201927"/>
  </r>
  <r>
    <n v="2673"/>
    <d v="2026-11-24T00:00:00"/>
    <n v="2026"/>
    <s v="Nov"/>
    <s v="Q4"/>
    <x v="2"/>
    <x v="2"/>
    <s v="Online Store"/>
    <s v="Returning"/>
    <s v="Cycling"/>
    <s v="Trail Bike Light"/>
    <n v="2"/>
    <n v="51.56"/>
    <n v="0.05"/>
    <n v="22.7"/>
    <n v="97.963999999999999"/>
    <n v="45.4"/>
    <n v="52.564"/>
    <n v="0.5365644522477645"/>
  </r>
  <r>
    <n v="4145"/>
    <d v="2026-11-24T00:00:00"/>
    <n v="2026"/>
    <s v="Nov"/>
    <s v="Q4"/>
    <x v="0"/>
    <x v="0"/>
    <s v="Online Store"/>
    <s v="Returning"/>
    <s v="Camping"/>
    <s v="Compact Sleeping Bag"/>
    <n v="1"/>
    <n v="120.49"/>
    <n v="0.15"/>
    <n v="61.22"/>
    <n v="102.4165"/>
    <n v="61.22"/>
    <n v="41.1965"/>
    <n v="0.40224475548373556"/>
  </r>
  <r>
    <n v="4610"/>
    <d v="2026-11-24T00:00:00"/>
    <n v="2026"/>
    <s v="Nov"/>
    <s v="Q4"/>
    <x v="2"/>
    <x v="16"/>
    <s v="Retail Partners"/>
    <s v="Returning"/>
    <s v="Hiking"/>
    <s v="Summit Backpack 45L"/>
    <n v="2"/>
    <n v="153.96"/>
    <n v="0"/>
    <n v="79.33"/>
    <n v="307.92"/>
    <n v="158.66"/>
    <n v="149.26000000000002"/>
    <n v="0.48473629514159527"/>
  </r>
  <r>
    <n v="4721"/>
    <d v="2026-11-24T00:00:00"/>
    <n v="2026"/>
    <s v="Nov"/>
    <s v="Q4"/>
    <x v="2"/>
    <x v="16"/>
    <s v="Retail Partners"/>
    <s v="New"/>
    <s v="Cycling"/>
    <s v="Compact Repair Kit"/>
    <n v="1"/>
    <n v="39.85"/>
    <n v="0"/>
    <n v="16.3"/>
    <n v="39.85"/>
    <n v="16.3"/>
    <n v="23.55"/>
    <n v="0.59096612296110418"/>
  </r>
  <r>
    <n v="324"/>
    <d v="2026-11-25T00:00:00"/>
    <n v="2026"/>
    <s v="Nov"/>
    <s v="Q4"/>
    <x v="3"/>
    <x v="13"/>
    <s v="Marketplace"/>
    <s v="Returning"/>
    <s v="Cycling"/>
    <s v="Cycling Pack 12L"/>
    <n v="2"/>
    <n v="103.88"/>
    <n v="0.15"/>
    <n v="49.26"/>
    <n v="176.59599999999998"/>
    <n v="98.52"/>
    <n v="78.075999999999979"/>
    <n v="0.44211646922920106"/>
  </r>
  <r>
    <n v="559"/>
    <d v="2026-11-25T00:00:00"/>
    <n v="2026"/>
    <s v="Nov"/>
    <s v="Q4"/>
    <x v="3"/>
    <x v="7"/>
    <s v="Online Store"/>
    <s v="Returning"/>
    <s v="Travel"/>
    <s v="Carry-On Duffel"/>
    <n v="2"/>
    <n v="134.19"/>
    <n v="0.1"/>
    <n v="65.39"/>
    <n v="241.542"/>
    <n v="130.78"/>
    <n v="110.762"/>
    <n v="0.45856207202060095"/>
  </r>
  <r>
    <n v="1108"/>
    <d v="2026-11-25T00:00:00"/>
    <n v="2026"/>
    <s v="Nov"/>
    <s v="Q4"/>
    <x v="1"/>
    <x v="1"/>
    <s v="Marketplace"/>
    <s v="New"/>
    <s v="Travel"/>
    <s v="Insulated Bottle"/>
    <n v="1"/>
    <n v="37.06"/>
    <n v="0.1"/>
    <n v="13.18"/>
    <n v="33.354000000000006"/>
    <n v="13.18"/>
    <n v="20.174000000000007"/>
    <n v="0.6048449961024166"/>
  </r>
  <r>
    <n v="1344"/>
    <d v="2026-11-25T00:00:00"/>
    <n v="2026"/>
    <s v="Nov"/>
    <s v="Q4"/>
    <x v="2"/>
    <x v="10"/>
    <s v="Online Store"/>
    <s v="New"/>
    <s v="Travel"/>
    <s v="Carry-On Duffel"/>
    <n v="4"/>
    <n v="135.21"/>
    <n v="0.05"/>
    <n v="68.64"/>
    <n v="513.798"/>
    <n v="274.56"/>
    <n v="239.238"/>
    <n v="0.46562656919645462"/>
  </r>
  <r>
    <n v="1922"/>
    <d v="2026-11-25T00:00:00"/>
    <n v="2026"/>
    <s v="Nov"/>
    <s v="Q4"/>
    <x v="0"/>
    <x v="9"/>
    <s v="Marketplace"/>
    <s v="Returning"/>
    <s v="Hiking"/>
    <s v="Trail Boots"/>
    <n v="2"/>
    <n v="145.77000000000001"/>
    <n v="0.1"/>
    <n v="78.14"/>
    <n v="262.38600000000002"/>
    <n v="156.28"/>
    <n v="106.10600000000002"/>
    <n v="0.40438895367893107"/>
  </r>
  <r>
    <n v="2343"/>
    <d v="2026-11-25T00:00:00"/>
    <n v="2026"/>
    <s v="Nov"/>
    <s v="Q4"/>
    <x v="0"/>
    <x v="15"/>
    <s v="Retail Partners"/>
    <s v="New"/>
    <s v="Camping"/>
    <s v="Compact Sleeping Bag"/>
    <n v="1"/>
    <n v="121.53"/>
    <n v="0.15"/>
    <n v="62.14"/>
    <n v="103.3005"/>
    <n v="62.14"/>
    <n v="41.160499999999999"/>
    <n v="0.39845402490791426"/>
  </r>
  <r>
    <n v="2466"/>
    <d v="2026-11-25T00:00:00"/>
    <n v="2026"/>
    <s v="Nov"/>
    <s v="Q4"/>
    <x v="2"/>
    <x v="2"/>
    <s v="Online Store"/>
    <s v="Business"/>
    <s v="Cycling"/>
    <s v="Compact Repair Kit"/>
    <n v="2"/>
    <n v="40.51"/>
    <n v="0.05"/>
    <n v="16.45"/>
    <n v="76.968999999999994"/>
    <n v="32.9"/>
    <n v="44.068999999999996"/>
    <n v="0.5725551845548208"/>
  </r>
  <r>
    <n v="2647"/>
    <d v="2026-11-25T00:00:00"/>
    <n v="2026"/>
    <s v="Nov"/>
    <s v="Q4"/>
    <x v="2"/>
    <x v="5"/>
    <s v="Online Store"/>
    <s v="New"/>
    <s v="Hiking"/>
    <s v="Trekking Poles"/>
    <n v="1"/>
    <n v="70.099999999999994"/>
    <n v="0.15"/>
    <n v="32.28"/>
    <n v="59.584999999999994"/>
    <n v="32.28"/>
    <n v="27.304999999999993"/>
    <n v="0.45825291600234952"/>
  </r>
  <r>
    <n v="2958"/>
    <d v="2026-11-25T00:00:00"/>
    <n v="2026"/>
    <s v="Nov"/>
    <s v="Q4"/>
    <x v="1"/>
    <x v="12"/>
    <s v="Marketplace"/>
    <s v="New"/>
    <s v="Hiking"/>
    <s v="Trail Boots"/>
    <n v="1"/>
    <n v="144.25"/>
    <n v="0.1"/>
    <n v="79.55"/>
    <n v="129.82500000000002"/>
    <n v="79.55"/>
    <n v="50.27500000000002"/>
    <n v="0.38725207009435791"/>
  </r>
  <r>
    <n v="3527"/>
    <d v="2026-11-25T00:00:00"/>
    <n v="2026"/>
    <s v="Nov"/>
    <s v="Q4"/>
    <x v="1"/>
    <x v="6"/>
    <s v="Marketplace"/>
    <s v="Returning"/>
    <s v="Hiking"/>
    <s v="Trail Boots"/>
    <n v="4"/>
    <n v="146.19"/>
    <n v="0.1"/>
    <n v="79.569999999999993"/>
    <n v="526.28399999999999"/>
    <n v="318.27999999999997"/>
    <n v="208.00400000000002"/>
    <n v="0.39523147198090769"/>
  </r>
  <r>
    <n v="3729"/>
    <d v="2026-11-25T00:00:00"/>
    <n v="2026"/>
    <s v="Nov"/>
    <s v="Q4"/>
    <x v="0"/>
    <x v="9"/>
    <s v="Online Store"/>
    <s v="New"/>
    <s v="Camping"/>
    <s v="Portable Camp Stove"/>
    <n v="1"/>
    <n v="81.89"/>
    <n v="0.05"/>
    <n v="38.33"/>
    <n v="77.79549999999999"/>
    <n v="38.33"/>
    <n v="39.465499999999992"/>
    <n v="0.50729797996028048"/>
  </r>
  <r>
    <n v="4961"/>
    <d v="2026-11-25T00:00:00"/>
    <n v="2026"/>
    <s v="Nov"/>
    <s v="Q4"/>
    <x v="2"/>
    <x v="2"/>
    <s v="Retail Partners"/>
    <s v="New"/>
    <s v="Camping"/>
    <s v="Trail Tent 2P"/>
    <n v="2"/>
    <n v="194.78"/>
    <n v="0.15"/>
    <n v="102.51"/>
    <n v="331.12599999999998"/>
    <n v="205.02"/>
    <n v="126.10599999999997"/>
    <n v="0.38083992196324051"/>
  </r>
  <r>
    <n v="5034"/>
    <d v="2026-11-25T00:00:00"/>
    <n v="2026"/>
    <s v="Nov"/>
    <s v="Q4"/>
    <x v="1"/>
    <x v="14"/>
    <s v="Online Store"/>
    <s v="Returning"/>
    <s v="Hiking"/>
    <s v="Trail Boots"/>
    <n v="1"/>
    <n v="141.63"/>
    <n v="0.05"/>
    <n v="77.17"/>
    <n v="134.54849999999999"/>
    <n v="77.17"/>
    <n v="57.378499999999988"/>
    <n v="0.42645217152179321"/>
  </r>
  <r>
    <n v="343"/>
    <d v="2026-11-26T00:00:00"/>
    <n v="2026"/>
    <s v="Nov"/>
    <s v="Q4"/>
    <x v="2"/>
    <x v="16"/>
    <s v="Online Store"/>
    <s v="Returning"/>
    <s v="Cycling"/>
    <s v="Compact Repair Kit"/>
    <n v="1"/>
    <n v="40.86"/>
    <n v="0.05"/>
    <n v="17.14"/>
    <n v="38.817"/>
    <n v="17.14"/>
    <n v="21.677"/>
    <n v="0.55844088930107938"/>
  </r>
  <r>
    <n v="405"/>
    <d v="2026-11-26T00:00:00"/>
    <n v="2026"/>
    <s v="Nov"/>
    <s v="Q4"/>
    <x v="3"/>
    <x v="8"/>
    <s v="Online Store"/>
    <s v="New"/>
    <s v="Hiking"/>
    <s v="Trail Boots"/>
    <n v="1"/>
    <n v="141.61000000000001"/>
    <n v="0.05"/>
    <n v="77.7"/>
    <n v="134.52950000000001"/>
    <n v="77.7"/>
    <n v="56.82950000000001"/>
    <n v="0.42243151130421214"/>
  </r>
  <r>
    <n v="485"/>
    <d v="2026-11-26T00:00:00"/>
    <n v="2026"/>
    <s v="Nov"/>
    <s v="Q4"/>
    <x v="3"/>
    <x v="7"/>
    <s v="Online Store"/>
    <s v="New"/>
    <s v="Camping"/>
    <s v="Compact Sleeping Bag"/>
    <n v="2"/>
    <n v="122.15"/>
    <n v="0.1"/>
    <n v="61.15"/>
    <n v="219.87"/>
    <n v="122.3"/>
    <n v="97.570000000000007"/>
    <n v="0.44376222313185065"/>
  </r>
  <r>
    <n v="807"/>
    <d v="2026-11-26T00:00:00"/>
    <n v="2026"/>
    <s v="Nov"/>
    <s v="Q4"/>
    <x v="2"/>
    <x v="5"/>
    <s v="Retail Partners"/>
    <s v="Returning"/>
    <s v="Travel"/>
    <s v="Carry-On Duffel"/>
    <n v="5"/>
    <n v="130.24"/>
    <n v="0.1"/>
    <n v="66.75"/>
    <n v="586.08000000000004"/>
    <n v="333.75"/>
    <n v="252.33000000000004"/>
    <n v="0.43053849303849306"/>
  </r>
  <r>
    <n v="1666"/>
    <d v="2026-11-26T00:00:00"/>
    <n v="2026"/>
    <s v="Nov"/>
    <s v="Q4"/>
    <x v="0"/>
    <x v="15"/>
    <s v="Corporate"/>
    <s v="Returning"/>
    <s v="Cycling"/>
    <s v="Trail Bike Light"/>
    <n v="3"/>
    <n v="50.18"/>
    <n v="0.1"/>
    <n v="23.12"/>
    <n v="135.48599999999999"/>
    <n v="69.36"/>
    <n v="66.125999999999991"/>
    <n v="0.4880651875470528"/>
  </r>
  <r>
    <n v="3442"/>
    <d v="2026-11-26T00:00:00"/>
    <n v="2026"/>
    <s v="Nov"/>
    <s v="Q4"/>
    <x v="0"/>
    <x v="9"/>
    <s v="Retail Partners"/>
    <s v="New"/>
    <s v="Fitness"/>
    <s v="Training Mat"/>
    <n v="2"/>
    <n v="50.93"/>
    <n v="0.15"/>
    <n v="22.35"/>
    <n v="86.581000000000003"/>
    <n v="44.7"/>
    <n v="41.881"/>
    <n v="0.48372044674928677"/>
  </r>
  <r>
    <n v="4177"/>
    <d v="2026-11-26T00:00:00"/>
    <n v="2026"/>
    <s v="Nov"/>
    <s v="Q4"/>
    <x v="2"/>
    <x v="10"/>
    <s v="Online Store"/>
    <s v="Business"/>
    <s v="Cycling"/>
    <s v="Trail Bike Light"/>
    <n v="1"/>
    <n v="49.6"/>
    <n v="0"/>
    <n v="22.62"/>
    <n v="49.6"/>
    <n v="22.62"/>
    <n v="26.98"/>
    <n v="0.5439516129032258"/>
  </r>
  <r>
    <n v="4659"/>
    <d v="2026-11-26T00:00:00"/>
    <n v="2026"/>
    <s v="Nov"/>
    <s v="Q4"/>
    <x v="1"/>
    <x v="11"/>
    <s v="Corporate"/>
    <s v="Business"/>
    <s v="Camping"/>
    <s v="Portable Camp Stove"/>
    <n v="3"/>
    <n v="83.3"/>
    <n v="0.15"/>
    <n v="38.74"/>
    <n v="212.41499999999996"/>
    <n v="116.22"/>
    <n v="96.194999999999965"/>
    <n v="0.45286349834051259"/>
  </r>
  <r>
    <n v="4667"/>
    <d v="2026-11-26T00:00:00"/>
    <n v="2026"/>
    <s v="Nov"/>
    <s v="Q4"/>
    <x v="1"/>
    <x v="14"/>
    <s v="Marketplace"/>
    <s v="Business"/>
    <s v="Travel"/>
    <s v="Insulated Bottle"/>
    <n v="1"/>
    <n v="35.89"/>
    <n v="0.05"/>
    <n v="13.53"/>
    <n v="34.095500000000001"/>
    <n v="13.53"/>
    <n v="20.5655"/>
    <n v="0.60317343931017287"/>
  </r>
  <r>
    <n v="197"/>
    <d v="2026-11-27T00:00:00"/>
    <n v="2026"/>
    <s v="Nov"/>
    <s v="Q4"/>
    <x v="3"/>
    <x v="4"/>
    <s v="Retail Partners"/>
    <s v="New"/>
    <s v="Camping"/>
    <s v="Trail Tent 2P"/>
    <n v="1"/>
    <n v="195.32"/>
    <n v="0"/>
    <n v="103.21"/>
    <n v="195.32"/>
    <n v="103.21"/>
    <n v="92.11"/>
    <n v="0.47158509113250052"/>
  </r>
  <r>
    <n v="361"/>
    <d v="2026-11-27T00:00:00"/>
    <n v="2026"/>
    <s v="Nov"/>
    <s v="Q4"/>
    <x v="1"/>
    <x v="6"/>
    <s v="Online Store"/>
    <s v="Returning"/>
    <s v="Travel"/>
    <s v="Insulated Bottle"/>
    <n v="1"/>
    <n v="36.36"/>
    <n v="0.05"/>
    <n v="13.33"/>
    <n v="34.541999999999994"/>
    <n v="13.33"/>
    <n v="21.211999999999996"/>
    <n v="0.61409298824619307"/>
  </r>
  <r>
    <n v="841"/>
    <d v="2026-11-27T00:00:00"/>
    <n v="2026"/>
    <s v="Nov"/>
    <s v="Q4"/>
    <x v="1"/>
    <x v="12"/>
    <s v="Online Store"/>
    <s v="Returning"/>
    <s v="Travel"/>
    <s v="Insulated Bottle"/>
    <n v="2"/>
    <n v="35.85"/>
    <n v="0.05"/>
    <n v="13.69"/>
    <n v="68.114999999999995"/>
    <n v="27.38"/>
    <n v="40.734999999999999"/>
    <n v="0.59803273875064233"/>
  </r>
  <r>
    <n v="903"/>
    <d v="2026-11-27T00:00:00"/>
    <n v="2026"/>
    <s v="Nov"/>
    <s v="Q4"/>
    <x v="3"/>
    <x v="8"/>
    <s v="Online Store"/>
    <s v="New"/>
    <s v="Travel"/>
    <s v="Packing Cube Set"/>
    <n v="4"/>
    <n v="46.73"/>
    <n v="0"/>
    <n v="17.989999999999998"/>
    <n v="186.92"/>
    <n v="71.959999999999994"/>
    <n v="114.96"/>
    <n v="0.61502246950567085"/>
  </r>
  <r>
    <n v="1278"/>
    <d v="2026-11-27T00:00:00"/>
    <n v="2026"/>
    <s v="Nov"/>
    <s v="Q4"/>
    <x v="3"/>
    <x v="13"/>
    <s v="Retail Partners"/>
    <s v="Returning"/>
    <s v="Hiking"/>
    <s v="Trail Boots"/>
    <n v="3"/>
    <n v="143.72"/>
    <n v="0.15"/>
    <n v="78.56"/>
    <n v="366.48599999999999"/>
    <n v="235.68"/>
    <n v="130.80599999999998"/>
    <n v="0.35691950033561987"/>
  </r>
  <r>
    <n v="2091"/>
    <d v="2026-11-27T00:00:00"/>
    <n v="2026"/>
    <s v="Nov"/>
    <s v="Q4"/>
    <x v="1"/>
    <x v="12"/>
    <s v="Marketplace"/>
    <s v="New"/>
    <s v="Fitness"/>
    <s v="Recovery Roller"/>
    <n v="1"/>
    <n v="35.590000000000003"/>
    <n v="0"/>
    <n v="13.57"/>
    <n v="35.590000000000003"/>
    <n v="13.57"/>
    <n v="22.020000000000003"/>
    <n v="0.61871312166338865"/>
  </r>
  <r>
    <n v="3070"/>
    <d v="2026-11-27T00:00:00"/>
    <n v="2026"/>
    <s v="Nov"/>
    <s v="Q4"/>
    <x v="3"/>
    <x v="13"/>
    <s v="Marketplace"/>
    <s v="Returning"/>
    <s v="Hiking"/>
    <s v="Trekking Poles"/>
    <n v="4"/>
    <n v="71.11"/>
    <n v="0.05"/>
    <n v="32.25"/>
    <n v="270.21799999999996"/>
    <n v="129"/>
    <n v="141.21799999999996"/>
    <n v="0.52260767232382732"/>
  </r>
  <r>
    <n v="4007"/>
    <d v="2026-11-27T00:00:00"/>
    <n v="2026"/>
    <s v="Nov"/>
    <s v="Q4"/>
    <x v="0"/>
    <x v="9"/>
    <s v="Marketplace"/>
    <s v="Business"/>
    <s v="Cycling"/>
    <s v="Trail Bike Light"/>
    <n v="5"/>
    <n v="51.04"/>
    <n v="0"/>
    <n v="22.69"/>
    <n v="255.2"/>
    <n v="113.45"/>
    <n v="141.75"/>
    <n v="0.55544670846394983"/>
  </r>
  <r>
    <n v="4488"/>
    <d v="2026-11-27T00:00:00"/>
    <n v="2026"/>
    <s v="Nov"/>
    <s v="Q4"/>
    <x v="1"/>
    <x v="14"/>
    <s v="Retail Partners"/>
    <s v="Returning"/>
    <s v="Travel"/>
    <s v="Travel Backpack 35L"/>
    <n v="3"/>
    <n v="161.66"/>
    <n v="0.05"/>
    <n v="88.3"/>
    <n v="460.73099999999999"/>
    <n v="264.89999999999998"/>
    <n v="195.83100000000002"/>
    <n v="0.42504411467863029"/>
  </r>
  <r>
    <n v="5159"/>
    <d v="2026-11-27T00:00:00"/>
    <n v="2026"/>
    <s v="Nov"/>
    <s v="Q4"/>
    <x v="3"/>
    <x v="13"/>
    <s v="Online Store"/>
    <s v="Business"/>
    <s v="Camping"/>
    <s v="Portable Camp Stove"/>
    <n v="2"/>
    <n v="80.400000000000006"/>
    <n v="0.15"/>
    <n v="38.869999999999997"/>
    <n v="136.68"/>
    <n v="77.739999999999995"/>
    <n v="58.940000000000012"/>
    <n v="0.43122622183201648"/>
  </r>
  <r>
    <n v="669"/>
    <d v="2026-11-28T00:00:00"/>
    <n v="2026"/>
    <s v="Nov"/>
    <s v="Q4"/>
    <x v="2"/>
    <x v="3"/>
    <s v="Online Store"/>
    <s v="Returning"/>
    <s v="Fitness"/>
    <s v="Recovery Roller"/>
    <n v="3"/>
    <n v="36.81"/>
    <n v="0.05"/>
    <n v="13.82"/>
    <n v="104.9085"/>
    <n v="41.46"/>
    <n v="63.448500000000003"/>
    <n v="0.60479846723573405"/>
  </r>
  <r>
    <n v="686"/>
    <d v="2026-11-28T00:00:00"/>
    <n v="2026"/>
    <s v="Nov"/>
    <s v="Q4"/>
    <x v="1"/>
    <x v="12"/>
    <s v="Marketplace"/>
    <s v="Returning"/>
    <s v="Travel"/>
    <s v="Carry-On Duffel"/>
    <n v="2"/>
    <n v="132.61000000000001"/>
    <n v="0.1"/>
    <n v="67.3"/>
    <n v="238.69800000000004"/>
    <n v="134.6"/>
    <n v="104.09800000000004"/>
    <n v="0.43610755012610086"/>
  </r>
  <r>
    <n v="990"/>
    <d v="2026-11-28T00:00:00"/>
    <n v="2026"/>
    <s v="Nov"/>
    <s v="Q4"/>
    <x v="0"/>
    <x v="15"/>
    <s v="Online Store"/>
    <s v="Returning"/>
    <s v="Cycling"/>
    <s v="Compact Repair Kit"/>
    <n v="5"/>
    <n v="39.79"/>
    <n v="0.1"/>
    <n v="17.09"/>
    <n v="179.05500000000001"/>
    <n v="85.45"/>
    <n v="93.605000000000004"/>
    <n v="0.52277233252352628"/>
  </r>
  <r>
    <n v="1134"/>
    <d v="2026-11-28T00:00:00"/>
    <n v="2026"/>
    <s v="Nov"/>
    <s v="Q4"/>
    <x v="3"/>
    <x v="4"/>
    <s v="Online Store"/>
    <s v="Returning"/>
    <s v="Travel"/>
    <s v="Insulated Bottle"/>
    <n v="2"/>
    <n v="36.119999999999997"/>
    <n v="0.1"/>
    <n v="13.61"/>
    <n v="65.015999999999991"/>
    <n v="27.22"/>
    <n v="37.795999999999992"/>
    <n v="0.58133382551987201"/>
  </r>
  <r>
    <n v="1770"/>
    <d v="2026-11-28T00:00:00"/>
    <n v="2026"/>
    <s v="Nov"/>
    <s v="Q4"/>
    <x v="3"/>
    <x v="7"/>
    <s v="Retail Partners"/>
    <s v="Returning"/>
    <s v="Hiking"/>
    <s v="Summit Backpack 45L"/>
    <n v="5"/>
    <n v="153.93"/>
    <n v="0.05"/>
    <n v="77.27"/>
    <n v="731.16750000000002"/>
    <n v="386.34999999999997"/>
    <n v="344.81750000000005"/>
    <n v="0.4715985051304934"/>
  </r>
  <r>
    <n v="3396"/>
    <d v="2026-11-28T00:00:00"/>
    <n v="2026"/>
    <s v="Nov"/>
    <s v="Q4"/>
    <x v="2"/>
    <x v="3"/>
    <s v="Retail Partners"/>
    <s v="New"/>
    <s v="Fitness"/>
    <s v="Training Mat"/>
    <n v="3"/>
    <n v="50.67"/>
    <n v="0.05"/>
    <n v="22.25"/>
    <n v="144.40949999999998"/>
    <n v="66.75"/>
    <n v="77.65949999999998"/>
    <n v="0.53777279195620775"/>
  </r>
  <r>
    <n v="4259"/>
    <d v="2026-11-28T00:00:00"/>
    <n v="2026"/>
    <s v="Nov"/>
    <s v="Q4"/>
    <x v="2"/>
    <x v="3"/>
    <s v="Online Store"/>
    <s v="Returning"/>
    <s v="Hiking"/>
    <s v="Trekking Poles"/>
    <n v="4"/>
    <n v="72.77"/>
    <n v="0"/>
    <n v="32.090000000000003"/>
    <n v="291.08"/>
    <n v="128.36000000000001"/>
    <n v="162.71999999999997"/>
    <n v="0.55902157482479031"/>
  </r>
  <r>
    <n v="4440"/>
    <d v="2026-11-28T00:00:00"/>
    <n v="2026"/>
    <s v="Nov"/>
    <s v="Q4"/>
    <x v="2"/>
    <x v="10"/>
    <s v="Marketplace"/>
    <s v="New"/>
    <s v="Travel"/>
    <s v="Packing Cube Set"/>
    <n v="1"/>
    <n v="46.45"/>
    <n v="0.1"/>
    <n v="17.96"/>
    <n v="41.805000000000007"/>
    <n v="17.96"/>
    <n v="23.845000000000006"/>
    <n v="0.57038631742614521"/>
  </r>
  <r>
    <n v="5115"/>
    <d v="2026-11-28T00:00:00"/>
    <n v="2026"/>
    <s v="Nov"/>
    <s v="Q4"/>
    <x v="0"/>
    <x v="15"/>
    <s v="Online Store"/>
    <s v="New"/>
    <s v="Travel"/>
    <s v="Travel Backpack 35L"/>
    <n v="1"/>
    <n v="165.75"/>
    <n v="0.2"/>
    <n v="89.16"/>
    <n v="132.6"/>
    <n v="89.16"/>
    <n v="43.44"/>
    <n v="0.32760180995475113"/>
  </r>
  <r>
    <n v="5136"/>
    <d v="2026-11-28T00:00:00"/>
    <n v="2026"/>
    <s v="Nov"/>
    <s v="Q4"/>
    <x v="2"/>
    <x v="2"/>
    <s v="Marketplace"/>
    <s v="New"/>
    <s v="Camping"/>
    <s v="Trail Tent 2P"/>
    <n v="4"/>
    <n v="198.02"/>
    <n v="0.05"/>
    <n v="103.82"/>
    <n v="752.476"/>
    <n v="415.28"/>
    <n v="337.19600000000003"/>
    <n v="0.44811528872681655"/>
  </r>
  <r>
    <n v="562"/>
    <d v="2026-11-29T00:00:00"/>
    <n v="2026"/>
    <s v="Nov"/>
    <s v="Q4"/>
    <x v="1"/>
    <x v="12"/>
    <s v="Online Store"/>
    <s v="New"/>
    <s v="Travel"/>
    <s v="Packing Cube Set"/>
    <n v="1"/>
    <n v="46.3"/>
    <n v="0.2"/>
    <n v="18.78"/>
    <n v="37.04"/>
    <n v="18.78"/>
    <n v="18.259999999999998"/>
    <n v="0.49298056155507552"/>
  </r>
  <r>
    <n v="806"/>
    <d v="2026-11-29T00:00:00"/>
    <n v="2026"/>
    <s v="Nov"/>
    <s v="Q4"/>
    <x v="0"/>
    <x v="15"/>
    <s v="Marketplace"/>
    <s v="Returning"/>
    <s v="Fitness"/>
    <s v="Resistance Band Set"/>
    <n v="1"/>
    <n v="39.659999999999997"/>
    <n v="0"/>
    <n v="14.76"/>
    <n v="39.659999999999997"/>
    <n v="14.76"/>
    <n v="24.9"/>
    <n v="0.62783661119515888"/>
  </r>
  <r>
    <n v="3150"/>
    <d v="2026-11-29T00:00:00"/>
    <n v="2026"/>
    <s v="Nov"/>
    <s v="Q4"/>
    <x v="1"/>
    <x v="6"/>
    <s v="Online Store"/>
    <s v="New"/>
    <s v="Camping"/>
    <s v="Portable Camp Stove"/>
    <n v="3"/>
    <n v="80.72"/>
    <n v="0.05"/>
    <n v="39.130000000000003"/>
    <n v="230.05199999999999"/>
    <n v="117.39000000000001"/>
    <n v="112.66199999999998"/>
    <n v="0.48972406238589528"/>
  </r>
  <r>
    <n v="4847"/>
    <d v="2026-11-29T00:00:00"/>
    <n v="2026"/>
    <s v="Nov"/>
    <s v="Q4"/>
    <x v="1"/>
    <x v="14"/>
    <s v="Marketplace"/>
    <s v="New"/>
    <s v="Travel"/>
    <s v="Insulated Bottle"/>
    <n v="2"/>
    <n v="35.51"/>
    <n v="0.05"/>
    <n v="13.24"/>
    <n v="67.468999999999994"/>
    <n v="26.48"/>
    <n v="40.98899999999999"/>
    <n v="0.60752345521646967"/>
  </r>
  <r>
    <n v="221"/>
    <d v="2026-11-30T00:00:00"/>
    <n v="2026"/>
    <s v="Nov"/>
    <s v="Q4"/>
    <x v="3"/>
    <x v="8"/>
    <s v="Retail Partners"/>
    <s v="Business"/>
    <s v="Travel"/>
    <s v="Carry-On Duffel"/>
    <n v="1"/>
    <n v="132.06"/>
    <n v="0.15"/>
    <n v="67.53"/>
    <n v="112.251"/>
    <n v="67.53"/>
    <n v="44.721000000000004"/>
    <n v="0.39840179597509157"/>
  </r>
  <r>
    <n v="630"/>
    <d v="2026-11-30T00:00:00"/>
    <n v="2026"/>
    <s v="Nov"/>
    <s v="Q4"/>
    <x v="3"/>
    <x v="8"/>
    <s v="Online Store"/>
    <s v="Business"/>
    <s v="Cycling"/>
    <s v="Compact Repair Kit"/>
    <n v="3"/>
    <n v="41.07"/>
    <n v="0.1"/>
    <n v="16.86"/>
    <n v="110.88900000000001"/>
    <n v="50.58"/>
    <n v="60.309000000000012"/>
    <n v="0.54386819251684126"/>
  </r>
  <r>
    <n v="1789"/>
    <d v="2026-11-30T00:00:00"/>
    <n v="2026"/>
    <s v="Nov"/>
    <s v="Q4"/>
    <x v="1"/>
    <x v="12"/>
    <s v="Online Store"/>
    <s v="New"/>
    <s v="Hiking"/>
    <s v="Summit Backpack 45L"/>
    <n v="2"/>
    <n v="151.49"/>
    <n v="0.1"/>
    <n v="81.39"/>
    <n v="272.68200000000002"/>
    <n v="162.78"/>
    <n v="109.90200000000002"/>
    <n v="0.40304090479019522"/>
  </r>
  <r>
    <n v="1947"/>
    <d v="2026-11-30T00:00:00"/>
    <n v="2026"/>
    <s v="Nov"/>
    <s v="Q4"/>
    <x v="0"/>
    <x v="0"/>
    <s v="Retail Partners"/>
    <s v="Business"/>
    <s v="Fitness"/>
    <s v="Recovery Roller"/>
    <n v="1"/>
    <n v="35.729999999999997"/>
    <n v="0.2"/>
    <n v="14.33"/>
    <n v="28.584"/>
    <n v="14.33"/>
    <n v="14.254"/>
    <n v="0.49867058494262523"/>
  </r>
  <r>
    <n v="2279"/>
    <d v="2026-11-30T00:00:00"/>
    <n v="2026"/>
    <s v="Nov"/>
    <s v="Q4"/>
    <x v="0"/>
    <x v="0"/>
    <s v="Retail Partners"/>
    <s v="Returning"/>
    <s v="Cycling"/>
    <s v="Trail Bike Light"/>
    <n v="2"/>
    <n v="50.38"/>
    <n v="0.1"/>
    <n v="22.41"/>
    <n v="90.684000000000012"/>
    <n v="44.82"/>
    <n v="45.864000000000011"/>
    <n v="0.50575625248114342"/>
  </r>
  <r>
    <n v="2439"/>
    <d v="2026-11-30T00:00:00"/>
    <n v="2026"/>
    <s v="Nov"/>
    <s v="Q4"/>
    <x v="0"/>
    <x v="9"/>
    <s v="Online Store"/>
    <s v="Business"/>
    <s v="Fitness"/>
    <s v="Recovery Roller"/>
    <n v="1"/>
    <n v="35.67"/>
    <n v="0.1"/>
    <n v="13.81"/>
    <n v="32.103000000000002"/>
    <n v="13.81"/>
    <n v="18.292999999999999"/>
    <n v="0.5698221350029592"/>
  </r>
  <r>
    <n v="2540"/>
    <d v="2026-11-30T00:00:00"/>
    <n v="2026"/>
    <s v="Nov"/>
    <s v="Q4"/>
    <x v="1"/>
    <x v="14"/>
    <s v="Corporate"/>
    <s v="Business"/>
    <s v="Camping"/>
    <s v="Portable Camp Stove"/>
    <n v="12"/>
    <n v="81.150000000000006"/>
    <n v="0.15"/>
    <n v="39.590000000000003"/>
    <n v="827.73"/>
    <n v="475.08000000000004"/>
    <n v="352.65"/>
    <n v="0.42604472472907828"/>
  </r>
  <r>
    <n v="2747"/>
    <d v="2026-11-30T00:00:00"/>
    <n v="2026"/>
    <s v="Nov"/>
    <s v="Q4"/>
    <x v="0"/>
    <x v="15"/>
    <s v="Retail Partners"/>
    <s v="Returning"/>
    <s v="Camping"/>
    <s v="Trail Tent 2P"/>
    <n v="1"/>
    <n v="194.73"/>
    <n v="0"/>
    <n v="104.48"/>
    <n v="194.73"/>
    <n v="104.48"/>
    <n v="90.249999999999986"/>
    <n v="0.46346222975401835"/>
  </r>
  <r>
    <n v="3094"/>
    <d v="2026-11-30T00:00:00"/>
    <n v="2026"/>
    <s v="Nov"/>
    <s v="Q4"/>
    <x v="1"/>
    <x v="1"/>
    <s v="Marketplace"/>
    <s v="Business"/>
    <s v="Camping"/>
    <s v="Compact Sleeping Bag"/>
    <n v="2"/>
    <n v="122.18"/>
    <n v="0.15"/>
    <n v="61.3"/>
    <n v="207.70600000000002"/>
    <n v="122.6"/>
    <n v="85.106000000000023"/>
    <n v="0.40974261696821479"/>
  </r>
  <r>
    <n v="3359"/>
    <d v="2026-11-30T00:00:00"/>
    <n v="2026"/>
    <s v="Nov"/>
    <s v="Q4"/>
    <x v="3"/>
    <x v="13"/>
    <s v="Online Store"/>
    <s v="Returning"/>
    <s v="Camping"/>
    <s v="Portable Camp Stove"/>
    <n v="1"/>
    <n v="83.14"/>
    <n v="0"/>
    <n v="39.369999999999997"/>
    <n v="83.14"/>
    <n v="39.369999999999997"/>
    <n v="43.77"/>
    <n v="0.52646139042578788"/>
  </r>
  <r>
    <n v="3473"/>
    <d v="2026-11-30T00:00:00"/>
    <n v="2026"/>
    <s v="Nov"/>
    <s v="Q4"/>
    <x v="2"/>
    <x v="5"/>
    <s v="Online Store"/>
    <s v="Returning"/>
    <s v="Cycling"/>
    <s v="Commuter Helmet"/>
    <n v="1"/>
    <n v="80.97"/>
    <n v="0"/>
    <n v="43.64"/>
    <n v="80.97"/>
    <n v="43.64"/>
    <n v="37.33"/>
    <n v="0.4610349512164999"/>
  </r>
  <r>
    <n v="3589"/>
    <d v="2026-11-30T00:00:00"/>
    <n v="2026"/>
    <s v="Nov"/>
    <s v="Q4"/>
    <x v="0"/>
    <x v="9"/>
    <s v="Online Store"/>
    <s v="New"/>
    <s v="Hiking"/>
    <s v="Trekking Poles"/>
    <n v="1"/>
    <n v="73.03"/>
    <n v="0"/>
    <n v="32.71"/>
    <n v="73.03"/>
    <n v="32.71"/>
    <n v="40.32"/>
    <n v="0.55210187594139393"/>
  </r>
  <r>
    <n v="4689"/>
    <d v="2026-11-30T00:00:00"/>
    <n v="2026"/>
    <s v="Nov"/>
    <s v="Q4"/>
    <x v="2"/>
    <x v="3"/>
    <s v="Online Store"/>
    <s v="Returning"/>
    <s v="Travel"/>
    <s v="Packing Cube Set"/>
    <n v="1"/>
    <n v="46.81"/>
    <n v="0.05"/>
    <n v="17.87"/>
    <n v="44.469500000000004"/>
    <n v="17.87"/>
    <n v="26.599500000000003"/>
    <n v="0.59815154206815913"/>
  </r>
  <r>
    <n v="4819"/>
    <d v="2026-11-30T00:00:00"/>
    <n v="2026"/>
    <s v="Nov"/>
    <s v="Q4"/>
    <x v="3"/>
    <x v="7"/>
    <s v="Marketplace"/>
    <s v="New"/>
    <s v="Hiking"/>
    <s v="Summit Backpack 45L"/>
    <n v="2"/>
    <n v="153.51"/>
    <n v="0.15"/>
    <n v="81.290000000000006"/>
    <n v="260.96699999999998"/>
    <n v="162.58000000000001"/>
    <n v="98.386999999999972"/>
    <n v="0.3770093536730697"/>
  </r>
  <r>
    <n v="5167"/>
    <d v="2026-11-30T00:00:00"/>
    <n v="2026"/>
    <s v="Nov"/>
    <s v="Q4"/>
    <x v="2"/>
    <x v="5"/>
    <s v="Marketplace"/>
    <s v="New"/>
    <s v="Camping"/>
    <s v="Trail Tent 2P"/>
    <n v="2"/>
    <n v="197.5"/>
    <n v="0"/>
    <n v="104.47"/>
    <n v="395"/>
    <n v="208.94"/>
    <n v="186.06"/>
    <n v="0.4710379746835443"/>
  </r>
  <r>
    <n v="38"/>
    <d v="2026-12-01T00:00:00"/>
    <n v="2026"/>
    <s v="Dec"/>
    <s v="Q4"/>
    <x v="3"/>
    <x v="8"/>
    <s v="Corporate"/>
    <s v="Business"/>
    <s v="Hiking"/>
    <s v="Trail Boots"/>
    <n v="8"/>
    <n v="146.55000000000001"/>
    <n v="0.1"/>
    <n v="78.03"/>
    <n v="1055.1600000000001"/>
    <n v="624.24"/>
    <n v="430.92000000000007"/>
    <n v="0.40839303991811671"/>
  </r>
  <r>
    <n v="364"/>
    <d v="2026-12-01T00:00:00"/>
    <n v="2026"/>
    <s v="Dec"/>
    <s v="Q4"/>
    <x v="3"/>
    <x v="13"/>
    <s v="Online Store"/>
    <s v="Business"/>
    <s v="Cycling"/>
    <s v="Trail Bike Light"/>
    <n v="2"/>
    <n v="51.83"/>
    <n v="0.15"/>
    <n v="22.02"/>
    <n v="88.11099999999999"/>
    <n v="44.04"/>
    <n v="44.070999999999991"/>
    <n v="0.50017591447151888"/>
  </r>
  <r>
    <n v="2040"/>
    <d v="2026-12-01T00:00:00"/>
    <n v="2026"/>
    <s v="Dec"/>
    <s v="Q4"/>
    <x v="1"/>
    <x v="12"/>
    <s v="Online Store"/>
    <s v="New"/>
    <s v="Hiking"/>
    <s v="Trail Boots"/>
    <n v="1"/>
    <n v="140.34"/>
    <n v="0.15"/>
    <n v="79.92"/>
    <n v="119.289"/>
    <n v="79.92"/>
    <n v="39.369"/>
    <n v="0.33003043029952467"/>
  </r>
  <r>
    <n v="2899"/>
    <d v="2026-12-01T00:00:00"/>
    <n v="2026"/>
    <s v="Dec"/>
    <s v="Q4"/>
    <x v="0"/>
    <x v="0"/>
    <s v="Online Store"/>
    <s v="New"/>
    <s v="Hiking"/>
    <s v="Summit Backpack 45L"/>
    <n v="1"/>
    <n v="156.44999999999999"/>
    <n v="0"/>
    <n v="80.56"/>
    <n v="156.44999999999999"/>
    <n v="80.56"/>
    <n v="75.889999999999986"/>
    <n v="0.48507510386705011"/>
  </r>
  <r>
    <n v="3199"/>
    <d v="2026-12-01T00:00:00"/>
    <n v="2026"/>
    <s v="Dec"/>
    <s v="Q4"/>
    <x v="2"/>
    <x v="16"/>
    <s v="Marketplace"/>
    <s v="Returning"/>
    <s v="Fitness"/>
    <s v="Resistance Band Set"/>
    <n v="1"/>
    <n v="41.33"/>
    <n v="0"/>
    <n v="15.03"/>
    <n v="41.33"/>
    <n v="15.03"/>
    <n v="26.299999999999997"/>
    <n v="0.6363416404548754"/>
  </r>
  <r>
    <n v="4722"/>
    <d v="2026-12-01T00:00:00"/>
    <n v="2026"/>
    <s v="Dec"/>
    <s v="Q4"/>
    <x v="1"/>
    <x v="11"/>
    <s v="Retail Partners"/>
    <s v="New"/>
    <s v="Cycling"/>
    <s v="Compact Repair Kit"/>
    <n v="1"/>
    <n v="39.479999999999997"/>
    <n v="0.05"/>
    <n v="16.78"/>
    <n v="37.505999999999993"/>
    <n v="16.78"/>
    <n v="20.725999999999992"/>
    <n v="0.55260491654668575"/>
  </r>
  <r>
    <n v="1423"/>
    <d v="2026-12-02T00:00:00"/>
    <n v="2026"/>
    <s v="Dec"/>
    <s v="Q4"/>
    <x v="2"/>
    <x v="3"/>
    <s v="Online Store"/>
    <s v="Business"/>
    <s v="Hiking"/>
    <s v="Trekking Poles"/>
    <n v="1"/>
    <n v="73.010000000000005"/>
    <n v="0.1"/>
    <n v="31.51"/>
    <n v="65.709000000000003"/>
    <n v="31.51"/>
    <n v="34.198999999999998"/>
    <n v="0.52046142841924237"/>
  </r>
  <r>
    <n v="1505"/>
    <d v="2026-12-02T00:00:00"/>
    <n v="2026"/>
    <s v="Dec"/>
    <s v="Q4"/>
    <x v="0"/>
    <x v="15"/>
    <s v="Online Store"/>
    <s v="Business"/>
    <s v="Fitness"/>
    <s v="Resistance Band Set"/>
    <n v="2"/>
    <n v="40.86"/>
    <n v="0.05"/>
    <n v="15.06"/>
    <n v="77.634"/>
    <n v="30.12"/>
    <n v="47.513999999999996"/>
    <n v="0.6120256588608084"/>
  </r>
  <r>
    <n v="1664"/>
    <d v="2026-12-02T00:00:00"/>
    <n v="2026"/>
    <s v="Dec"/>
    <s v="Q4"/>
    <x v="2"/>
    <x v="5"/>
    <s v="Marketplace"/>
    <s v="Returning"/>
    <s v="Camping"/>
    <s v="Trail Tent 2P"/>
    <n v="6"/>
    <n v="194.79"/>
    <n v="0"/>
    <n v="105.73"/>
    <n v="1168.74"/>
    <n v="634.38"/>
    <n v="534.36"/>
    <n v="0.45721032907233433"/>
  </r>
  <r>
    <n v="2035"/>
    <d v="2026-12-02T00:00:00"/>
    <n v="2026"/>
    <s v="Dec"/>
    <s v="Q4"/>
    <x v="3"/>
    <x v="13"/>
    <s v="Online Store"/>
    <s v="New"/>
    <s v="Camping"/>
    <s v="Portable Camp Stove"/>
    <n v="4"/>
    <n v="80.98"/>
    <n v="0.2"/>
    <n v="38.6"/>
    <n v="259.13600000000002"/>
    <n v="154.4"/>
    <n v="104.73600000000002"/>
    <n v="0.40417387009138062"/>
  </r>
  <r>
    <n v="2094"/>
    <d v="2026-12-02T00:00:00"/>
    <n v="2026"/>
    <s v="Dec"/>
    <s v="Q4"/>
    <x v="0"/>
    <x v="15"/>
    <s v="Online Store"/>
    <s v="New"/>
    <s v="Camping"/>
    <s v="Trail Tent 2P"/>
    <n v="3"/>
    <n v="196.48"/>
    <n v="0.05"/>
    <n v="107.2"/>
    <n v="559.96799999999996"/>
    <n v="321.60000000000002"/>
    <n v="238.36799999999994"/>
    <n v="0.42568146751242919"/>
  </r>
  <r>
    <n v="2204"/>
    <d v="2026-12-02T00:00:00"/>
    <n v="2026"/>
    <s v="Dec"/>
    <s v="Q4"/>
    <x v="0"/>
    <x v="9"/>
    <s v="Retail Partners"/>
    <s v="New"/>
    <s v="Travel"/>
    <s v="Packing Cube Set"/>
    <n v="2"/>
    <n v="46.63"/>
    <n v="0"/>
    <n v="18.68"/>
    <n v="93.26"/>
    <n v="37.36"/>
    <n v="55.900000000000006"/>
    <n v="0.59939952820072917"/>
  </r>
  <r>
    <n v="3921"/>
    <d v="2026-12-02T00:00:00"/>
    <n v="2026"/>
    <s v="Dec"/>
    <s v="Q4"/>
    <x v="2"/>
    <x v="5"/>
    <s v="Corporate"/>
    <s v="Business"/>
    <s v="Hiking"/>
    <s v="Trail Boots"/>
    <n v="12"/>
    <n v="142.93"/>
    <n v="0.1"/>
    <n v="79.81"/>
    <n v="1543.644"/>
    <n v="957.72"/>
    <n v="585.92399999999998"/>
    <n v="0.37957197384889263"/>
  </r>
  <r>
    <n v="3999"/>
    <d v="2026-12-02T00:00:00"/>
    <n v="2026"/>
    <s v="Dec"/>
    <s v="Q4"/>
    <x v="1"/>
    <x v="12"/>
    <s v="Retail Partners"/>
    <s v="Returning"/>
    <s v="Hiking"/>
    <s v="Summit Backpack 45L"/>
    <n v="2"/>
    <n v="153.97"/>
    <n v="0"/>
    <n v="79.45"/>
    <n v="307.94"/>
    <n v="158.9"/>
    <n v="149.04"/>
    <n v="0.48399038773787101"/>
  </r>
  <r>
    <n v="4546"/>
    <d v="2026-12-02T00:00:00"/>
    <n v="2026"/>
    <s v="Dec"/>
    <s v="Q4"/>
    <x v="3"/>
    <x v="13"/>
    <s v="Online Store"/>
    <s v="Returning"/>
    <s v="Camping"/>
    <s v="Alpine Tent 4P"/>
    <n v="1"/>
    <n v="344.63"/>
    <n v="0.05"/>
    <n v="189.22"/>
    <n v="327.39849999999996"/>
    <n v="189.22"/>
    <n v="138.17849999999996"/>
    <n v="0.42204988721695419"/>
  </r>
  <r>
    <n v="158"/>
    <d v="2026-12-03T00:00:00"/>
    <n v="2026"/>
    <s v="Dec"/>
    <s v="Q4"/>
    <x v="3"/>
    <x v="13"/>
    <s v="Online Store"/>
    <s v="New"/>
    <s v="Travel"/>
    <s v="Packing Cube Set"/>
    <n v="2"/>
    <n v="46.51"/>
    <n v="0.05"/>
    <n v="18.73"/>
    <n v="88.368999999999986"/>
    <n v="37.46"/>
    <n v="50.908999999999985"/>
    <n v="0.57609568966492763"/>
  </r>
  <r>
    <n v="1972"/>
    <d v="2026-12-03T00:00:00"/>
    <n v="2026"/>
    <s v="Dec"/>
    <s v="Q4"/>
    <x v="0"/>
    <x v="9"/>
    <s v="Corporate"/>
    <s v="Business"/>
    <s v="Cycling"/>
    <s v="Commuter Helmet"/>
    <n v="6"/>
    <n v="80.17"/>
    <n v="0.1"/>
    <n v="42.67"/>
    <n v="432.91800000000001"/>
    <n v="256.02"/>
    <n v="176.89800000000002"/>
    <n v="0.40861779828974543"/>
  </r>
  <r>
    <n v="3196"/>
    <d v="2026-12-03T00:00:00"/>
    <n v="2026"/>
    <s v="Dec"/>
    <s v="Q4"/>
    <x v="3"/>
    <x v="13"/>
    <s v="Online Store"/>
    <s v="New"/>
    <s v="Camping"/>
    <s v="Compact Sleeping Bag"/>
    <n v="2"/>
    <n v="124.62"/>
    <n v="0.1"/>
    <n v="58.91"/>
    <n v="224.316"/>
    <n v="117.82"/>
    <n v="106.49600000000001"/>
    <n v="0.47475882237557737"/>
  </r>
  <r>
    <n v="3722"/>
    <d v="2026-12-03T00:00:00"/>
    <n v="2026"/>
    <s v="Dec"/>
    <s v="Q4"/>
    <x v="2"/>
    <x v="3"/>
    <s v="Online Store"/>
    <s v="Returning"/>
    <s v="Hiking"/>
    <s v="Trail Boots"/>
    <n v="1"/>
    <n v="144.78"/>
    <n v="0.15"/>
    <n v="81.53"/>
    <n v="123.063"/>
    <n v="81.53"/>
    <n v="41.533000000000001"/>
    <n v="0.33749380398657597"/>
  </r>
  <r>
    <n v="4201"/>
    <d v="2026-12-03T00:00:00"/>
    <n v="2026"/>
    <s v="Dec"/>
    <s v="Q4"/>
    <x v="3"/>
    <x v="7"/>
    <s v="Online Store"/>
    <s v="Business"/>
    <s v="Travel"/>
    <s v="Carry-On Duffel"/>
    <n v="1"/>
    <n v="133.80000000000001"/>
    <n v="0"/>
    <n v="66.349999999999994"/>
    <n v="133.80000000000001"/>
    <n v="66.349999999999994"/>
    <n v="67.450000000000017"/>
    <n v="0.50411061285500758"/>
  </r>
  <r>
    <n v="4498"/>
    <d v="2026-12-03T00:00:00"/>
    <n v="2026"/>
    <s v="Dec"/>
    <s v="Q4"/>
    <x v="3"/>
    <x v="7"/>
    <s v="Retail Partners"/>
    <s v="New"/>
    <s v="Camping"/>
    <s v="Compact Sleeping Bag"/>
    <n v="1"/>
    <n v="124.93"/>
    <n v="0"/>
    <n v="59.41"/>
    <n v="124.93"/>
    <n v="59.41"/>
    <n v="65.52000000000001"/>
    <n v="0.52445369406867848"/>
  </r>
  <r>
    <n v="4791"/>
    <d v="2026-12-03T00:00:00"/>
    <n v="2026"/>
    <s v="Dec"/>
    <s v="Q4"/>
    <x v="1"/>
    <x v="12"/>
    <s v="Online Store"/>
    <s v="New"/>
    <s v="Hiking"/>
    <s v="Trekking Poles"/>
    <n v="2"/>
    <n v="70.59"/>
    <n v="0.1"/>
    <n v="32.68"/>
    <n v="127.06200000000001"/>
    <n v="65.36"/>
    <n v="61.702000000000012"/>
    <n v="0.48560545245628123"/>
  </r>
  <r>
    <n v="614"/>
    <d v="2026-12-04T00:00:00"/>
    <n v="2026"/>
    <s v="Dec"/>
    <s v="Q4"/>
    <x v="3"/>
    <x v="7"/>
    <s v="Online Store"/>
    <s v="Returning"/>
    <s v="Hiking"/>
    <s v="Summit Backpack 45L"/>
    <n v="2"/>
    <n v="151.05000000000001"/>
    <n v="0.15"/>
    <n v="80.36"/>
    <n v="256.78500000000003"/>
    <n v="160.72"/>
    <n v="96.065000000000026"/>
    <n v="0.37410674299511271"/>
  </r>
  <r>
    <n v="2301"/>
    <d v="2026-12-04T00:00:00"/>
    <n v="2026"/>
    <s v="Dec"/>
    <s v="Q4"/>
    <x v="3"/>
    <x v="7"/>
    <s v="Online Store"/>
    <s v="Returning"/>
    <s v="Camping"/>
    <s v="Compact Sleeping Bag"/>
    <n v="2"/>
    <n v="120.37"/>
    <n v="0.2"/>
    <n v="59.39"/>
    <n v="192.59200000000001"/>
    <n v="118.78"/>
    <n v="73.812000000000012"/>
    <n v="0.3832557946332143"/>
  </r>
  <r>
    <n v="4430"/>
    <d v="2026-12-04T00:00:00"/>
    <n v="2026"/>
    <s v="Dec"/>
    <s v="Q4"/>
    <x v="1"/>
    <x v="1"/>
    <s v="Online Store"/>
    <s v="Returning"/>
    <s v="Camping"/>
    <s v="Trail Tent 2P"/>
    <n v="3"/>
    <n v="193.8"/>
    <n v="0"/>
    <n v="104.55"/>
    <n v="581.40000000000009"/>
    <n v="313.64999999999998"/>
    <n v="267.75000000000011"/>
    <n v="0.46052631578947378"/>
  </r>
  <r>
    <n v="318"/>
    <d v="2026-12-05T00:00:00"/>
    <n v="2026"/>
    <s v="Dec"/>
    <s v="Q4"/>
    <x v="3"/>
    <x v="13"/>
    <s v="Online Store"/>
    <s v="Business"/>
    <s v="Hiking"/>
    <s v="Trail Boots"/>
    <n v="1"/>
    <n v="146.08000000000001"/>
    <n v="0.1"/>
    <n v="81.540000000000006"/>
    <n v="131.47200000000001"/>
    <n v="81.540000000000006"/>
    <n v="49.932000000000002"/>
    <n v="0.37979189485213583"/>
  </r>
  <r>
    <n v="782"/>
    <d v="2026-12-05T00:00:00"/>
    <n v="2026"/>
    <s v="Dec"/>
    <s v="Q4"/>
    <x v="3"/>
    <x v="7"/>
    <s v="Corporate"/>
    <s v="Business"/>
    <s v="Cycling"/>
    <s v="Cycling Pack 12L"/>
    <n v="4"/>
    <n v="101.17"/>
    <n v="0.15"/>
    <n v="50.48"/>
    <n v="343.97800000000001"/>
    <n v="201.92"/>
    <n v="142.05800000000002"/>
    <n v="0.41298571420265257"/>
  </r>
  <r>
    <n v="1402"/>
    <d v="2026-12-05T00:00:00"/>
    <n v="2026"/>
    <s v="Dec"/>
    <s v="Q4"/>
    <x v="1"/>
    <x v="6"/>
    <s v="Retail Partners"/>
    <s v="New"/>
    <s v="Camping"/>
    <s v="Compact Sleeping Bag"/>
    <n v="2"/>
    <n v="121.64"/>
    <n v="0"/>
    <n v="61.94"/>
    <n v="243.28"/>
    <n v="123.88"/>
    <n v="119.4"/>
    <n v="0.49079250246629402"/>
  </r>
  <r>
    <n v="1824"/>
    <d v="2026-12-05T00:00:00"/>
    <n v="2026"/>
    <s v="Dec"/>
    <s v="Q4"/>
    <x v="1"/>
    <x v="1"/>
    <s v="Online Store"/>
    <s v="Returning"/>
    <s v="Travel"/>
    <s v="Travel Backpack 35L"/>
    <n v="1"/>
    <n v="165.1"/>
    <n v="0.05"/>
    <n v="85.23"/>
    <n v="156.845"/>
    <n v="85.23"/>
    <n v="71.614999999999995"/>
    <n v="0.45659727756702473"/>
  </r>
  <r>
    <n v="2141"/>
    <d v="2026-12-05T00:00:00"/>
    <n v="2026"/>
    <s v="Dec"/>
    <s v="Q4"/>
    <x v="3"/>
    <x v="13"/>
    <s v="Online Store"/>
    <s v="New"/>
    <s v="Camping"/>
    <s v="Trail Tent 2P"/>
    <n v="3"/>
    <n v="194.07"/>
    <n v="0.1"/>
    <n v="102.37"/>
    <n v="523.98900000000003"/>
    <n v="307.11"/>
    <n v="216.87900000000002"/>
    <n v="0.4138999101126169"/>
  </r>
  <r>
    <n v="3517"/>
    <d v="2026-12-05T00:00:00"/>
    <n v="2026"/>
    <s v="Dec"/>
    <s v="Q4"/>
    <x v="3"/>
    <x v="13"/>
    <s v="Marketplace"/>
    <s v="New"/>
    <s v="Hiking"/>
    <s v="Summit Backpack 45L"/>
    <n v="1"/>
    <n v="152.44"/>
    <n v="0.1"/>
    <n v="76.91"/>
    <n v="137.196"/>
    <n v="76.91"/>
    <n v="60.286000000000001"/>
    <n v="0.43941514329863846"/>
  </r>
  <r>
    <n v="4055"/>
    <d v="2026-12-05T00:00:00"/>
    <n v="2026"/>
    <s v="Dec"/>
    <s v="Q4"/>
    <x v="1"/>
    <x v="12"/>
    <s v="Online Store"/>
    <s v="Returning"/>
    <s v="Camping"/>
    <s v="Compact Sleeping Bag"/>
    <n v="1"/>
    <n v="123.82"/>
    <n v="0.05"/>
    <n v="59.19"/>
    <n v="117.62899999999999"/>
    <n v="59.19"/>
    <n v="58.438999999999993"/>
    <n v="0.49680775999115862"/>
  </r>
  <r>
    <n v="4168"/>
    <d v="2026-12-05T00:00:00"/>
    <n v="2026"/>
    <s v="Dec"/>
    <s v="Q4"/>
    <x v="0"/>
    <x v="0"/>
    <s v="Online Store"/>
    <s v="New"/>
    <s v="Hiking"/>
    <s v="Trekking Poles"/>
    <n v="4"/>
    <n v="71.12"/>
    <n v="0.05"/>
    <n v="31.93"/>
    <n v="270.25600000000003"/>
    <n v="127.72"/>
    <n v="142.53600000000003"/>
    <n v="0.52741104730329769"/>
  </r>
  <r>
    <n v="4317"/>
    <d v="2026-12-05T00:00:00"/>
    <n v="2026"/>
    <s v="Dec"/>
    <s v="Q4"/>
    <x v="2"/>
    <x v="16"/>
    <s v="Marketplace"/>
    <s v="Returning"/>
    <s v="Hiking"/>
    <s v="Trekking Poles"/>
    <n v="1"/>
    <n v="71.55"/>
    <n v="0.1"/>
    <n v="32.07"/>
    <n v="64.394999999999996"/>
    <n v="32.07"/>
    <n v="32.324999999999996"/>
    <n v="0.50197996738877237"/>
  </r>
  <r>
    <n v="4879"/>
    <d v="2026-12-05T00:00:00"/>
    <n v="2026"/>
    <s v="Dec"/>
    <s v="Q4"/>
    <x v="2"/>
    <x v="2"/>
    <s v="Marketplace"/>
    <s v="Returning"/>
    <s v="Hiking"/>
    <s v="Trekking Poles"/>
    <n v="2"/>
    <n v="70.239999999999995"/>
    <n v="0.1"/>
    <n v="33.29"/>
    <n v="126.43199999999999"/>
    <n v="66.58"/>
    <n v="59.85199999999999"/>
    <n v="0.47339281194634264"/>
  </r>
  <r>
    <n v="467"/>
    <d v="2026-12-06T00:00:00"/>
    <n v="2026"/>
    <s v="Dec"/>
    <s v="Q4"/>
    <x v="0"/>
    <x v="0"/>
    <s v="Marketplace"/>
    <s v="Returning"/>
    <s v="Cycling"/>
    <s v="Trail Bike Light"/>
    <n v="2"/>
    <n v="50.68"/>
    <n v="0.15"/>
    <n v="22.41"/>
    <n v="86.155999999999992"/>
    <n v="44.82"/>
    <n v="41.335999999999991"/>
    <n v="0.47978086262129155"/>
  </r>
  <r>
    <n v="825"/>
    <d v="2026-12-06T00:00:00"/>
    <n v="2026"/>
    <s v="Dec"/>
    <s v="Q4"/>
    <x v="3"/>
    <x v="7"/>
    <s v="Online Store"/>
    <s v="New"/>
    <s v="Cycling"/>
    <s v="Cycling Pack 12L"/>
    <n v="1"/>
    <n v="101.26"/>
    <n v="0"/>
    <n v="51.7"/>
    <n v="101.26"/>
    <n v="51.7"/>
    <n v="49.56"/>
    <n v="0.4894331424056883"/>
  </r>
  <r>
    <n v="2346"/>
    <d v="2026-12-06T00:00:00"/>
    <n v="2026"/>
    <s v="Dec"/>
    <s v="Q4"/>
    <x v="0"/>
    <x v="0"/>
    <s v="Marketplace"/>
    <s v="Business"/>
    <s v="Travel"/>
    <s v="Packing Cube Set"/>
    <n v="2"/>
    <n v="46.01"/>
    <n v="0.05"/>
    <n v="18.399999999999999"/>
    <n v="87.418999999999997"/>
    <n v="36.799999999999997"/>
    <n v="50.619"/>
    <n v="0.57903888170763795"/>
  </r>
  <r>
    <n v="3095"/>
    <d v="2026-12-06T00:00:00"/>
    <n v="2026"/>
    <s v="Dec"/>
    <s v="Q4"/>
    <x v="1"/>
    <x v="12"/>
    <s v="Online Store"/>
    <s v="New"/>
    <s v="Travel"/>
    <s v="Carry-On Duffel"/>
    <n v="2"/>
    <n v="131.97999999999999"/>
    <n v="0.1"/>
    <n v="68.02"/>
    <n v="237.56399999999999"/>
    <n v="136.04"/>
    <n v="101.524"/>
    <n v="0.42735431294303855"/>
  </r>
  <r>
    <n v="3580"/>
    <d v="2026-12-06T00:00:00"/>
    <n v="2026"/>
    <s v="Dec"/>
    <s v="Q4"/>
    <x v="3"/>
    <x v="7"/>
    <s v="Retail Partners"/>
    <s v="New"/>
    <s v="Hiking"/>
    <s v="Trekking Poles"/>
    <n v="2"/>
    <n v="73.16"/>
    <n v="0.15"/>
    <n v="32.64"/>
    <n v="124.37199999999999"/>
    <n v="65.28"/>
    <n v="59.091999999999985"/>
    <n v="0.47512301804264617"/>
  </r>
  <r>
    <n v="4672"/>
    <d v="2026-12-06T00:00:00"/>
    <n v="2026"/>
    <s v="Dec"/>
    <s v="Q4"/>
    <x v="1"/>
    <x v="6"/>
    <s v="Online Store"/>
    <s v="Business"/>
    <s v="Travel"/>
    <s v="Packing Cube Set"/>
    <n v="2"/>
    <n v="47.43"/>
    <n v="0.05"/>
    <n v="18.63"/>
    <n v="90.11699999999999"/>
    <n v="37.26"/>
    <n v="52.856999999999992"/>
    <n v="0.58653750124837711"/>
  </r>
  <r>
    <n v="533"/>
    <d v="2026-12-07T00:00:00"/>
    <n v="2026"/>
    <s v="Dec"/>
    <s v="Q4"/>
    <x v="0"/>
    <x v="9"/>
    <s v="Online Store"/>
    <s v="New"/>
    <s v="Travel"/>
    <s v="Insulated Bottle"/>
    <n v="1"/>
    <n v="35.93"/>
    <n v="0.05"/>
    <n v="13.23"/>
    <n v="34.133499999999998"/>
    <n v="13.23"/>
    <n v="20.903499999999998"/>
    <n v="0.6124042363074399"/>
  </r>
  <r>
    <n v="2160"/>
    <d v="2026-12-07T00:00:00"/>
    <n v="2026"/>
    <s v="Dec"/>
    <s v="Q4"/>
    <x v="0"/>
    <x v="15"/>
    <s v="Marketplace"/>
    <s v="Returning"/>
    <s v="Travel"/>
    <s v="Insulated Bottle"/>
    <n v="1"/>
    <n v="35.53"/>
    <n v="0.05"/>
    <n v="13.28"/>
    <n v="33.753500000000003"/>
    <n v="13.28"/>
    <n v="20.473500000000001"/>
    <n v="0.6065593197742456"/>
  </r>
  <r>
    <n v="2841"/>
    <d v="2026-12-07T00:00:00"/>
    <n v="2026"/>
    <s v="Dec"/>
    <s v="Q4"/>
    <x v="1"/>
    <x v="14"/>
    <s v="Online Store"/>
    <s v="New"/>
    <s v="Camping"/>
    <s v="Trail Tent 2P"/>
    <n v="3"/>
    <n v="196.97"/>
    <n v="0.15"/>
    <n v="101.88"/>
    <n v="502.27349999999996"/>
    <n v="305.64"/>
    <n v="196.63349999999997"/>
    <n v="0.39148690902466482"/>
  </r>
  <r>
    <n v="3433"/>
    <d v="2026-12-07T00:00:00"/>
    <n v="2026"/>
    <s v="Dec"/>
    <s v="Q4"/>
    <x v="0"/>
    <x v="0"/>
    <s v="Online Store"/>
    <s v="New"/>
    <s v="Travel"/>
    <s v="Insulated Bottle"/>
    <n v="2"/>
    <n v="37.020000000000003"/>
    <n v="0.2"/>
    <n v="13.39"/>
    <n v="59.232000000000006"/>
    <n v="26.78"/>
    <n v="32.452000000000005"/>
    <n v="0.5478795245813074"/>
  </r>
  <r>
    <n v="3763"/>
    <d v="2026-12-07T00:00:00"/>
    <n v="2026"/>
    <s v="Dec"/>
    <s v="Q4"/>
    <x v="1"/>
    <x v="14"/>
    <s v="Online Store"/>
    <s v="New"/>
    <s v="Travel"/>
    <s v="Packing Cube Set"/>
    <n v="4"/>
    <n v="47.22"/>
    <n v="0"/>
    <n v="18.420000000000002"/>
    <n v="188.88"/>
    <n v="73.680000000000007"/>
    <n v="115.19999999999999"/>
    <n v="0.60991105463786521"/>
  </r>
  <r>
    <n v="706"/>
    <d v="2026-12-08T00:00:00"/>
    <n v="2026"/>
    <s v="Dec"/>
    <s v="Q4"/>
    <x v="1"/>
    <x v="12"/>
    <s v="Retail Partners"/>
    <s v="Returning"/>
    <s v="Travel"/>
    <s v="Packing Cube Set"/>
    <n v="4"/>
    <n v="46.48"/>
    <n v="0.1"/>
    <n v="18.66"/>
    <n v="167.328"/>
    <n v="74.64"/>
    <n v="92.688000000000002"/>
    <n v="0.55393000573723461"/>
  </r>
  <r>
    <n v="1086"/>
    <d v="2026-12-08T00:00:00"/>
    <n v="2026"/>
    <s v="Dec"/>
    <s v="Q4"/>
    <x v="3"/>
    <x v="13"/>
    <s v="Corporate"/>
    <s v="Business"/>
    <s v="Hiking"/>
    <s v="Trail Boots"/>
    <n v="12"/>
    <n v="146.99"/>
    <n v="0.15"/>
    <n v="79.239999999999995"/>
    <n v="1499.298"/>
    <n v="950.87999999999988"/>
    <n v="548.41800000000012"/>
    <n v="0.36578318653129671"/>
  </r>
  <r>
    <n v="1204"/>
    <d v="2026-12-08T00:00:00"/>
    <n v="2026"/>
    <s v="Dec"/>
    <s v="Q4"/>
    <x v="2"/>
    <x v="10"/>
    <s v="Online Store"/>
    <s v="New"/>
    <s v="Fitness"/>
    <s v="Resistance Band Set"/>
    <n v="1"/>
    <n v="40.29"/>
    <n v="0"/>
    <n v="15.07"/>
    <n v="40.29"/>
    <n v="15.07"/>
    <n v="25.22"/>
    <n v="0.62596177711590961"/>
  </r>
  <r>
    <n v="1451"/>
    <d v="2026-12-08T00:00:00"/>
    <n v="2026"/>
    <s v="Dec"/>
    <s v="Q4"/>
    <x v="0"/>
    <x v="0"/>
    <s v="Corporate"/>
    <s v="Business"/>
    <s v="Camping"/>
    <s v="Compact Sleeping Bag"/>
    <n v="4"/>
    <n v="125.82"/>
    <n v="0.15"/>
    <n v="61.39"/>
    <n v="427.78799999999995"/>
    <n v="245.56"/>
    <n v="182.22799999999995"/>
    <n v="0.42597735326844133"/>
  </r>
  <r>
    <n v="1650"/>
    <d v="2026-12-08T00:00:00"/>
    <n v="2026"/>
    <s v="Dec"/>
    <s v="Q4"/>
    <x v="1"/>
    <x v="1"/>
    <s v="Online Store"/>
    <s v="New"/>
    <s v="Travel"/>
    <s v="Insulated Bottle"/>
    <n v="3"/>
    <n v="36.25"/>
    <n v="0"/>
    <n v="13.67"/>
    <n v="108.75"/>
    <n v="41.01"/>
    <n v="67.740000000000009"/>
    <n v="0.62289655172413805"/>
  </r>
  <r>
    <n v="1740"/>
    <d v="2026-12-08T00:00:00"/>
    <n v="2026"/>
    <s v="Dec"/>
    <s v="Q4"/>
    <x v="2"/>
    <x v="10"/>
    <s v="Marketplace"/>
    <s v="Returning"/>
    <s v="Travel"/>
    <s v="Travel Backpack 35L"/>
    <n v="1"/>
    <n v="165.29"/>
    <n v="0.05"/>
    <n v="89.92"/>
    <n v="157.02549999999999"/>
    <n v="89.92"/>
    <n v="67.105499999999992"/>
    <n v="0.42735415585366704"/>
  </r>
  <r>
    <n v="3191"/>
    <d v="2026-12-08T00:00:00"/>
    <n v="2026"/>
    <s v="Dec"/>
    <s v="Q4"/>
    <x v="3"/>
    <x v="8"/>
    <s v="Online Store"/>
    <s v="New"/>
    <s v="Camping"/>
    <s v="Portable Camp Stove"/>
    <n v="1"/>
    <n v="82.89"/>
    <n v="0.15"/>
    <n v="38.51"/>
    <n v="70.456500000000005"/>
    <n v="38.51"/>
    <n v="31.946500000000007"/>
    <n v="0.45342161475520365"/>
  </r>
  <r>
    <n v="3662"/>
    <d v="2026-12-08T00:00:00"/>
    <n v="2026"/>
    <s v="Dec"/>
    <s v="Q4"/>
    <x v="1"/>
    <x v="6"/>
    <s v="Online Store"/>
    <s v="Business"/>
    <s v="Camping"/>
    <s v="Trail Tent 2P"/>
    <n v="1"/>
    <n v="199.66"/>
    <n v="0"/>
    <n v="103.15"/>
    <n v="199.66"/>
    <n v="103.15"/>
    <n v="96.509999999999991"/>
    <n v="0.48337173194430527"/>
  </r>
  <r>
    <n v="3922"/>
    <d v="2026-12-08T00:00:00"/>
    <n v="2026"/>
    <s v="Dec"/>
    <s v="Q4"/>
    <x v="3"/>
    <x v="8"/>
    <s v="Retail Partners"/>
    <s v="New"/>
    <s v="Hiking"/>
    <s v="Trail Boots"/>
    <n v="2"/>
    <n v="146.25"/>
    <n v="0.05"/>
    <n v="77.3"/>
    <n v="277.875"/>
    <n v="154.6"/>
    <n v="123.27500000000001"/>
    <n v="0.44363472784525421"/>
  </r>
  <r>
    <n v="4022"/>
    <d v="2026-12-08T00:00:00"/>
    <n v="2026"/>
    <s v="Dec"/>
    <s v="Q4"/>
    <x v="0"/>
    <x v="9"/>
    <s v="Marketplace"/>
    <s v="Returning"/>
    <s v="Camping"/>
    <s v="Alpine Tent 4P"/>
    <n v="1"/>
    <n v="333.51"/>
    <n v="0.2"/>
    <n v="199.91"/>
    <n v="266.80799999999999"/>
    <n v="199.91"/>
    <n v="66.897999999999996"/>
    <n v="0.25073461065635211"/>
  </r>
  <r>
    <n v="4366"/>
    <d v="2026-12-08T00:00:00"/>
    <n v="2026"/>
    <s v="Dec"/>
    <s v="Q4"/>
    <x v="1"/>
    <x v="12"/>
    <s v="Retail Partners"/>
    <s v="New"/>
    <s v="Hiking"/>
    <s v="Summit Backpack 45L"/>
    <n v="1"/>
    <n v="151.97"/>
    <n v="0.05"/>
    <n v="80.239999999999995"/>
    <n v="144.3715"/>
    <n v="80.239999999999995"/>
    <n v="64.131500000000003"/>
    <n v="0.44421163456776441"/>
  </r>
  <r>
    <n v="4880"/>
    <d v="2026-12-08T00:00:00"/>
    <n v="2026"/>
    <s v="Dec"/>
    <s v="Q4"/>
    <x v="3"/>
    <x v="13"/>
    <s v="Retail Partners"/>
    <s v="New"/>
    <s v="Cycling"/>
    <s v="Compact Repair Kit"/>
    <n v="1"/>
    <n v="41.07"/>
    <n v="0"/>
    <n v="16.600000000000001"/>
    <n v="41.07"/>
    <n v="16.600000000000001"/>
    <n v="24.47"/>
    <n v="0.59581202824446067"/>
  </r>
  <r>
    <n v="5127"/>
    <d v="2026-12-08T00:00:00"/>
    <n v="2026"/>
    <s v="Dec"/>
    <s v="Q4"/>
    <x v="1"/>
    <x v="11"/>
    <s v="Marketplace"/>
    <s v="Returning"/>
    <s v="Camping"/>
    <s v="Compact Sleeping Bag"/>
    <n v="1"/>
    <n v="122.65"/>
    <n v="0"/>
    <n v="58.9"/>
    <n v="122.65"/>
    <n v="58.9"/>
    <n v="63.750000000000007"/>
    <n v="0.51977170811251527"/>
  </r>
  <r>
    <n v="13"/>
    <d v="2026-12-09T00:00:00"/>
    <n v="2026"/>
    <s v="Dec"/>
    <s v="Q4"/>
    <x v="1"/>
    <x v="6"/>
    <s v="Online Store"/>
    <s v="Returning"/>
    <s v="Hiking"/>
    <s v="Trail Boots"/>
    <n v="6"/>
    <n v="143.16"/>
    <n v="0.15"/>
    <n v="80.349999999999994"/>
    <n v="730.11599999999999"/>
    <n v="482.09999999999997"/>
    <n v="248.01600000000002"/>
    <n v="0.33969396643820987"/>
  </r>
  <r>
    <n v="102"/>
    <d v="2026-12-09T00:00:00"/>
    <n v="2026"/>
    <s v="Dec"/>
    <s v="Q4"/>
    <x v="2"/>
    <x v="5"/>
    <s v="Retail Partners"/>
    <s v="New"/>
    <s v="Hiking"/>
    <s v="Trail Boots"/>
    <n v="3"/>
    <n v="142.75"/>
    <n v="0.1"/>
    <n v="81.739999999999995"/>
    <n v="385.42500000000001"/>
    <n v="245.21999999999997"/>
    <n v="140.20500000000004"/>
    <n v="0.3637672698968672"/>
  </r>
  <r>
    <n v="519"/>
    <d v="2026-12-09T00:00:00"/>
    <n v="2026"/>
    <s v="Dec"/>
    <s v="Q4"/>
    <x v="1"/>
    <x v="12"/>
    <s v="Retail Partners"/>
    <s v="Returning"/>
    <s v="Fitness"/>
    <s v="Recovery Roller"/>
    <n v="2"/>
    <n v="36.03"/>
    <n v="0.1"/>
    <n v="13.54"/>
    <n v="64.853999999999999"/>
    <n v="27.08"/>
    <n v="37.774000000000001"/>
    <n v="0.58244672649335427"/>
  </r>
  <r>
    <n v="522"/>
    <d v="2026-12-09T00:00:00"/>
    <n v="2026"/>
    <s v="Dec"/>
    <s v="Q4"/>
    <x v="0"/>
    <x v="15"/>
    <s v="Retail Partners"/>
    <s v="Returning"/>
    <s v="Travel"/>
    <s v="Carry-On Duffel"/>
    <n v="2"/>
    <n v="133.4"/>
    <n v="0"/>
    <n v="67.69"/>
    <n v="266.8"/>
    <n v="135.38"/>
    <n v="131.42000000000002"/>
    <n v="0.49257871064467768"/>
  </r>
  <r>
    <n v="798"/>
    <d v="2026-12-09T00:00:00"/>
    <n v="2026"/>
    <s v="Dec"/>
    <s v="Q4"/>
    <x v="2"/>
    <x v="2"/>
    <s v="Retail Partners"/>
    <s v="Returning"/>
    <s v="Camping"/>
    <s v="Trail Tent 2P"/>
    <n v="3"/>
    <n v="199.31"/>
    <n v="0.05"/>
    <n v="101.19"/>
    <n v="568.0335"/>
    <n v="303.57"/>
    <n v="264.46350000000001"/>
    <n v="0.46557729429690325"/>
  </r>
  <r>
    <n v="1746"/>
    <d v="2026-12-09T00:00:00"/>
    <n v="2026"/>
    <s v="Dec"/>
    <s v="Q4"/>
    <x v="1"/>
    <x v="11"/>
    <s v="Online Store"/>
    <s v="Business"/>
    <s v="Travel"/>
    <s v="Packing Cube Set"/>
    <n v="1"/>
    <n v="47.44"/>
    <n v="0.15"/>
    <n v="17.899999999999999"/>
    <n v="40.323999999999998"/>
    <n v="17.899999999999999"/>
    <n v="22.423999999999999"/>
    <n v="0.55609562543398472"/>
  </r>
  <r>
    <n v="3412"/>
    <d v="2026-12-09T00:00:00"/>
    <n v="2026"/>
    <s v="Dec"/>
    <s v="Q4"/>
    <x v="0"/>
    <x v="0"/>
    <s v="Corporate"/>
    <s v="Business"/>
    <s v="Hiking"/>
    <s v="Trail Boots"/>
    <n v="10"/>
    <n v="145.30000000000001"/>
    <n v="0.1"/>
    <n v="79.7"/>
    <n v="1307.7"/>
    <n v="797"/>
    <n v="510.70000000000005"/>
    <n v="0.39053299686472437"/>
  </r>
  <r>
    <n v="175"/>
    <d v="2026-12-10T00:00:00"/>
    <n v="2026"/>
    <s v="Dec"/>
    <s v="Q4"/>
    <x v="0"/>
    <x v="0"/>
    <s v="Marketplace"/>
    <s v="New"/>
    <s v="Cycling"/>
    <s v="Commuter Helmet"/>
    <n v="1"/>
    <n v="81.010000000000005"/>
    <n v="0.2"/>
    <n v="41.51"/>
    <n v="64.808000000000007"/>
    <n v="41.51"/>
    <n v="23.298000000000009"/>
    <n v="0.35949265522774976"/>
  </r>
  <r>
    <n v="1014"/>
    <d v="2026-12-10T00:00:00"/>
    <n v="2026"/>
    <s v="Dec"/>
    <s v="Q4"/>
    <x v="3"/>
    <x v="7"/>
    <s v="Marketplace"/>
    <s v="New"/>
    <s v="Travel"/>
    <s v="Insulated Bottle"/>
    <n v="2"/>
    <n v="35.619999999999997"/>
    <n v="0"/>
    <n v="13.62"/>
    <n v="71.239999999999995"/>
    <n v="27.24"/>
    <n v="44"/>
    <n v="0.61763054463784395"/>
  </r>
  <r>
    <n v="1763"/>
    <d v="2026-12-10T00:00:00"/>
    <n v="2026"/>
    <s v="Dec"/>
    <s v="Q4"/>
    <x v="0"/>
    <x v="0"/>
    <s v="Online Store"/>
    <s v="New"/>
    <s v="Cycling"/>
    <s v="Trail Bike Light"/>
    <n v="2"/>
    <n v="49.88"/>
    <n v="0.05"/>
    <n v="22.31"/>
    <n v="94.772000000000006"/>
    <n v="44.62"/>
    <n v="50.152000000000008"/>
    <n v="0.52918583547883347"/>
  </r>
  <r>
    <n v="1863"/>
    <d v="2026-12-10T00:00:00"/>
    <n v="2026"/>
    <s v="Dec"/>
    <s v="Q4"/>
    <x v="3"/>
    <x v="7"/>
    <s v="Marketplace"/>
    <s v="Returning"/>
    <s v="Cycling"/>
    <s v="Cycling Pack 12L"/>
    <n v="1"/>
    <n v="101.18"/>
    <n v="0.05"/>
    <n v="49.12"/>
    <n v="96.120999999999995"/>
    <n v="49.12"/>
    <n v="47.000999999999998"/>
    <n v="0.48897743469169069"/>
  </r>
  <r>
    <n v="3466"/>
    <d v="2026-12-10T00:00:00"/>
    <n v="2026"/>
    <s v="Dec"/>
    <s v="Q4"/>
    <x v="1"/>
    <x v="12"/>
    <s v="Retail Partners"/>
    <s v="Business"/>
    <s v="Fitness"/>
    <s v="Recovery Roller"/>
    <n v="2"/>
    <n v="36.64"/>
    <n v="0"/>
    <n v="13.7"/>
    <n v="73.28"/>
    <n v="27.4"/>
    <n v="45.88"/>
    <n v="0.62609170305676853"/>
  </r>
  <r>
    <n v="3630"/>
    <d v="2026-12-10T00:00:00"/>
    <n v="2026"/>
    <s v="Dec"/>
    <s v="Q4"/>
    <x v="1"/>
    <x v="12"/>
    <s v="Retail Partners"/>
    <s v="Returning"/>
    <s v="Cycling"/>
    <s v="Compact Repair Kit"/>
    <n v="3"/>
    <n v="39.979999999999997"/>
    <n v="0.1"/>
    <n v="16.989999999999998"/>
    <n v="107.946"/>
    <n v="50.97"/>
    <n v="56.975999999999999"/>
    <n v="0.52781946528819967"/>
  </r>
  <r>
    <n v="3633"/>
    <d v="2026-12-10T00:00:00"/>
    <n v="2026"/>
    <s v="Dec"/>
    <s v="Q4"/>
    <x v="3"/>
    <x v="4"/>
    <s v="Marketplace"/>
    <s v="Business"/>
    <s v="Hiking"/>
    <s v="Trail Boots"/>
    <n v="3"/>
    <n v="144.16"/>
    <n v="0"/>
    <n v="77.36"/>
    <n v="432.48"/>
    <n v="232.07999999999998"/>
    <n v="200.40000000000003"/>
    <n v="0.46337402885682583"/>
  </r>
  <r>
    <n v="4"/>
    <d v="2026-12-11T00:00:00"/>
    <n v="2026"/>
    <s v="Dec"/>
    <s v="Q4"/>
    <x v="3"/>
    <x v="4"/>
    <s v="Online Store"/>
    <s v="New"/>
    <s v="Cycling"/>
    <s v="Cycling Pack 12L"/>
    <n v="1"/>
    <n v="102.98"/>
    <n v="0.1"/>
    <n v="51.45"/>
    <n v="92.682000000000002"/>
    <n v="51.45"/>
    <n v="41.231999999999999"/>
    <n v="0.4448760277076455"/>
  </r>
  <r>
    <n v="70"/>
    <d v="2026-12-11T00:00:00"/>
    <n v="2026"/>
    <s v="Dec"/>
    <s v="Q4"/>
    <x v="3"/>
    <x v="13"/>
    <s v="Online Store"/>
    <s v="New"/>
    <s v="Fitness"/>
    <s v="Weighted Vest"/>
    <n v="2"/>
    <n v="122.49"/>
    <n v="0.15"/>
    <n v="70.930000000000007"/>
    <n v="208.23299999999998"/>
    <n v="141.86000000000001"/>
    <n v="66.372999999999962"/>
    <n v="0.31874390706564265"/>
  </r>
  <r>
    <n v="948"/>
    <d v="2026-12-11T00:00:00"/>
    <n v="2026"/>
    <s v="Dec"/>
    <s v="Q4"/>
    <x v="1"/>
    <x v="11"/>
    <s v="Marketplace"/>
    <s v="New"/>
    <s v="Hiking"/>
    <s v="Trail Boots"/>
    <n v="1"/>
    <n v="141.74"/>
    <n v="0.15"/>
    <n v="78.97"/>
    <n v="120.479"/>
    <n v="78.97"/>
    <n v="41.509"/>
    <n v="0.34453307215365336"/>
  </r>
  <r>
    <n v="1957"/>
    <d v="2026-12-11T00:00:00"/>
    <n v="2026"/>
    <s v="Dec"/>
    <s v="Q4"/>
    <x v="3"/>
    <x v="7"/>
    <s v="Online Store"/>
    <s v="Returning"/>
    <s v="Cycling"/>
    <s v="Compact Repair Kit"/>
    <n v="6"/>
    <n v="39.44"/>
    <n v="0.1"/>
    <n v="16.89"/>
    <n v="212.976"/>
    <n v="101.34"/>
    <n v="111.636"/>
    <n v="0.52417173766058145"/>
  </r>
  <r>
    <n v="3097"/>
    <d v="2026-12-11T00:00:00"/>
    <n v="2026"/>
    <s v="Dec"/>
    <s v="Q4"/>
    <x v="2"/>
    <x v="3"/>
    <s v="Retail Partners"/>
    <s v="Returning"/>
    <s v="Cycling"/>
    <s v="Trail Bike Light"/>
    <n v="1"/>
    <n v="49.64"/>
    <n v="0.1"/>
    <n v="22"/>
    <n v="44.676000000000002"/>
    <n v="22"/>
    <n v="22.676000000000002"/>
    <n v="0.50756558331094992"/>
  </r>
  <r>
    <n v="3649"/>
    <d v="2026-12-11T00:00:00"/>
    <n v="2026"/>
    <s v="Dec"/>
    <s v="Q4"/>
    <x v="2"/>
    <x v="2"/>
    <s v="Online Store"/>
    <s v="New"/>
    <s v="Travel"/>
    <s v="Travel Backpack 35L"/>
    <n v="1"/>
    <n v="164.29"/>
    <n v="0.05"/>
    <n v="88.66"/>
    <n v="156.07549999999998"/>
    <n v="88.66"/>
    <n v="67.41549999999998"/>
    <n v="0.43194159237035917"/>
  </r>
  <r>
    <n v="3963"/>
    <d v="2026-12-11T00:00:00"/>
    <n v="2026"/>
    <s v="Dec"/>
    <s v="Q4"/>
    <x v="3"/>
    <x v="8"/>
    <s v="Online Store"/>
    <s v="Returning"/>
    <s v="Travel"/>
    <s v="Insulated Bottle"/>
    <n v="1"/>
    <n v="35.81"/>
    <n v="0"/>
    <n v="13.28"/>
    <n v="35.81"/>
    <n v="13.28"/>
    <n v="22.53"/>
    <n v="0.62915386763473891"/>
  </r>
  <r>
    <n v="4305"/>
    <d v="2026-12-11T00:00:00"/>
    <n v="2026"/>
    <s v="Dec"/>
    <s v="Q4"/>
    <x v="0"/>
    <x v="9"/>
    <s v="Retail Partners"/>
    <s v="New"/>
    <s v="Fitness"/>
    <s v="Resistance Band Set"/>
    <n v="1"/>
    <n v="41.31"/>
    <n v="0.05"/>
    <n v="14.56"/>
    <n v="39.244500000000002"/>
    <n v="14.56"/>
    <n v="24.6845"/>
    <n v="0.62899259768884808"/>
  </r>
  <r>
    <n v="4942"/>
    <d v="2026-12-11T00:00:00"/>
    <n v="2026"/>
    <s v="Dec"/>
    <s v="Q4"/>
    <x v="3"/>
    <x v="13"/>
    <s v="Marketplace"/>
    <s v="New"/>
    <s v="Travel"/>
    <s v="Insulated Bottle"/>
    <n v="3"/>
    <n v="36.6"/>
    <n v="0.15"/>
    <n v="13.95"/>
    <n v="93.330000000000013"/>
    <n v="41.849999999999994"/>
    <n v="51.480000000000018"/>
    <n v="0.55159112825458068"/>
  </r>
  <r>
    <n v="19"/>
    <d v="2026-12-12T00:00:00"/>
    <n v="2026"/>
    <s v="Dec"/>
    <s v="Q4"/>
    <x v="1"/>
    <x v="1"/>
    <s v="Online Store"/>
    <s v="New"/>
    <s v="Cycling"/>
    <s v="Trail Bike Light"/>
    <n v="5"/>
    <n v="49.59"/>
    <n v="0"/>
    <n v="22.63"/>
    <n v="247.95000000000002"/>
    <n v="113.14999999999999"/>
    <n v="134.80000000000001"/>
    <n v="0.54365799556362171"/>
  </r>
  <r>
    <n v="4963"/>
    <d v="2026-12-12T00:00:00"/>
    <n v="2026"/>
    <s v="Dec"/>
    <s v="Q4"/>
    <x v="0"/>
    <x v="0"/>
    <s v="Online Store"/>
    <s v="New"/>
    <s v="Hiking"/>
    <s v="Trekking Poles"/>
    <n v="5"/>
    <n v="72.3"/>
    <n v="0.05"/>
    <n v="31.73"/>
    <n v="343.42500000000001"/>
    <n v="158.65"/>
    <n v="184.77500000000001"/>
    <n v="0.53803596127247577"/>
  </r>
  <r>
    <n v="5110"/>
    <d v="2026-12-12T00:00:00"/>
    <n v="2026"/>
    <s v="Dec"/>
    <s v="Q4"/>
    <x v="3"/>
    <x v="4"/>
    <s v="Online Store"/>
    <s v="New"/>
    <s v="Cycling"/>
    <s v="Trail Bike Light"/>
    <n v="1"/>
    <n v="51.57"/>
    <n v="0.1"/>
    <n v="23.11"/>
    <n v="46.413000000000004"/>
    <n v="23.11"/>
    <n v="23.303000000000004"/>
    <n v="0.5020791588563549"/>
  </r>
  <r>
    <n v="10"/>
    <d v="2026-12-13T00:00:00"/>
    <n v="2026"/>
    <s v="Dec"/>
    <s v="Q4"/>
    <x v="0"/>
    <x v="0"/>
    <s v="Online Store"/>
    <s v="Returning"/>
    <s v="Travel"/>
    <s v="Insulated Bottle"/>
    <n v="3"/>
    <n v="35.380000000000003"/>
    <n v="0"/>
    <n v="13.51"/>
    <n v="106.14000000000001"/>
    <n v="40.53"/>
    <n v="65.610000000000014"/>
    <n v="0.61814584511023185"/>
  </r>
  <r>
    <n v="216"/>
    <d v="2026-12-13T00:00:00"/>
    <n v="2026"/>
    <s v="Dec"/>
    <s v="Q4"/>
    <x v="2"/>
    <x v="2"/>
    <s v="Online Store"/>
    <s v="Business"/>
    <s v="Cycling"/>
    <s v="Commuter Helmet"/>
    <n v="1"/>
    <n v="83.08"/>
    <n v="0.15"/>
    <n v="42.91"/>
    <n v="70.617999999999995"/>
    <n v="42.91"/>
    <n v="27.707999999999998"/>
    <n v="0.39236455294684075"/>
  </r>
  <r>
    <n v="1937"/>
    <d v="2026-12-13T00:00:00"/>
    <n v="2026"/>
    <s v="Dec"/>
    <s v="Q4"/>
    <x v="1"/>
    <x v="12"/>
    <s v="Corporate"/>
    <s v="Business"/>
    <s v="Camping"/>
    <s v="Compact Sleeping Bag"/>
    <n v="3"/>
    <n v="120.5"/>
    <n v="0.15"/>
    <n v="61.44"/>
    <n v="307.27499999999998"/>
    <n v="184.32"/>
    <n v="122.95499999999998"/>
    <n v="0.40014644862094212"/>
  </r>
  <r>
    <n v="4720"/>
    <d v="2026-12-13T00:00:00"/>
    <n v="2026"/>
    <s v="Dec"/>
    <s v="Q4"/>
    <x v="0"/>
    <x v="0"/>
    <s v="Online Store"/>
    <s v="New"/>
    <s v="Hiking"/>
    <s v="Trekking Poles"/>
    <n v="3"/>
    <n v="73.040000000000006"/>
    <n v="0.1"/>
    <n v="31.78"/>
    <n v="197.208"/>
    <n v="95.34"/>
    <n v="101.86799999999999"/>
    <n v="0.51655105269563095"/>
  </r>
  <r>
    <n v="91"/>
    <d v="2026-12-14T00:00:00"/>
    <n v="2026"/>
    <s v="Dec"/>
    <s v="Q4"/>
    <x v="1"/>
    <x v="1"/>
    <s v="Online Store"/>
    <s v="Returning"/>
    <s v="Camping"/>
    <s v="Alpine Tent 4P"/>
    <n v="2"/>
    <n v="339.95"/>
    <n v="0"/>
    <n v="195.78"/>
    <n v="679.9"/>
    <n v="391.56"/>
    <n v="288.33999999999997"/>
    <n v="0.42409177820267685"/>
  </r>
  <r>
    <n v="505"/>
    <d v="2026-12-14T00:00:00"/>
    <n v="2026"/>
    <s v="Dec"/>
    <s v="Q4"/>
    <x v="0"/>
    <x v="15"/>
    <s v="Marketplace"/>
    <s v="Returning"/>
    <s v="Camping"/>
    <s v="Trail Tent 2P"/>
    <n v="2"/>
    <n v="199.43"/>
    <n v="0.05"/>
    <n v="106.58"/>
    <n v="378.91699999999997"/>
    <n v="213.16"/>
    <n v="165.75699999999998"/>
    <n v="0.4374493622613923"/>
  </r>
  <r>
    <n v="640"/>
    <d v="2026-12-14T00:00:00"/>
    <n v="2026"/>
    <s v="Dec"/>
    <s v="Q4"/>
    <x v="0"/>
    <x v="15"/>
    <s v="Online Store"/>
    <s v="Returning"/>
    <s v="Fitness"/>
    <s v="Training Mat"/>
    <n v="2"/>
    <n v="51.77"/>
    <n v="0.05"/>
    <n v="21.76"/>
    <n v="98.363"/>
    <n v="43.52"/>
    <n v="54.842999999999996"/>
    <n v="0.55755721155312465"/>
  </r>
  <r>
    <n v="1408"/>
    <d v="2026-12-14T00:00:00"/>
    <n v="2026"/>
    <s v="Dec"/>
    <s v="Q4"/>
    <x v="1"/>
    <x v="1"/>
    <s v="Online Store"/>
    <s v="New"/>
    <s v="Travel"/>
    <s v="Travel Backpack 35L"/>
    <n v="1"/>
    <n v="161.53"/>
    <n v="0"/>
    <n v="87.43"/>
    <n v="161.53"/>
    <n v="87.43"/>
    <n v="74.099999999999994"/>
    <n v="0.45873831486411187"/>
  </r>
  <r>
    <n v="2074"/>
    <d v="2026-12-14T00:00:00"/>
    <n v="2026"/>
    <s v="Dec"/>
    <s v="Q4"/>
    <x v="1"/>
    <x v="12"/>
    <s v="Corporate"/>
    <s v="Business"/>
    <s v="Hiking"/>
    <s v="Trail Boots"/>
    <n v="4"/>
    <n v="145.85"/>
    <n v="0.1"/>
    <n v="79.47"/>
    <n v="525.05999999999995"/>
    <n v="317.88"/>
    <n v="207.17999999999995"/>
    <n v="0.39458347617415146"/>
  </r>
  <r>
    <n v="2639"/>
    <d v="2026-12-14T00:00:00"/>
    <n v="2026"/>
    <s v="Dec"/>
    <s v="Q4"/>
    <x v="3"/>
    <x v="13"/>
    <s v="Online Store"/>
    <s v="Returning"/>
    <s v="Camping"/>
    <s v="Trail Tent 2P"/>
    <n v="1"/>
    <n v="197.18"/>
    <n v="0"/>
    <n v="105.28"/>
    <n v="197.18"/>
    <n v="105.28"/>
    <n v="91.9"/>
    <n v="0.46607160969672384"/>
  </r>
  <r>
    <n v="2694"/>
    <d v="2026-12-14T00:00:00"/>
    <n v="2026"/>
    <s v="Dec"/>
    <s v="Q4"/>
    <x v="3"/>
    <x v="7"/>
    <s v="Online Store"/>
    <s v="New"/>
    <s v="Camping"/>
    <s v="Compact Sleeping Bag"/>
    <n v="1"/>
    <n v="124.9"/>
    <n v="0"/>
    <n v="62.16"/>
    <n v="124.9"/>
    <n v="62.16"/>
    <n v="62.740000000000009"/>
    <n v="0.50232185748598879"/>
  </r>
  <r>
    <n v="2797"/>
    <d v="2026-12-14T00:00:00"/>
    <n v="2026"/>
    <s v="Dec"/>
    <s v="Q4"/>
    <x v="2"/>
    <x v="16"/>
    <s v="Retail Partners"/>
    <s v="New"/>
    <s v="Hiking"/>
    <s v="Trekking Poles"/>
    <n v="2"/>
    <n v="70.239999999999995"/>
    <n v="0.1"/>
    <n v="32.130000000000003"/>
    <n v="126.43199999999999"/>
    <n v="64.260000000000005"/>
    <n v="62.171999999999983"/>
    <n v="0.49174259681093385"/>
  </r>
  <r>
    <n v="2811"/>
    <d v="2026-12-14T00:00:00"/>
    <n v="2026"/>
    <s v="Dec"/>
    <s v="Q4"/>
    <x v="1"/>
    <x v="11"/>
    <s v="Retail Partners"/>
    <s v="Business"/>
    <s v="Hiking"/>
    <s v="Trail Boots"/>
    <n v="5"/>
    <n v="145.6"/>
    <n v="0.15"/>
    <n v="81.180000000000007"/>
    <n v="618.79999999999995"/>
    <n v="405.90000000000003"/>
    <n v="212.89999999999992"/>
    <n v="0.34405300581771159"/>
  </r>
  <r>
    <n v="4037"/>
    <d v="2026-12-14T00:00:00"/>
    <n v="2026"/>
    <s v="Dec"/>
    <s v="Q4"/>
    <x v="3"/>
    <x v="8"/>
    <s v="Retail Partners"/>
    <s v="Returning"/>
    <s v="Hiking"/>
    <s v="Summit Backpack 45L"/>
    <n v="1"/>
    <n v="152.4"/>
    <n v="0.05"/>
    <n v="77.98"/>
    <n v="144.78"/>
    <n v="77.98"/>
    <n v="66.8"/>
    <n v="0.46138969470921398"/>
  </r>
  <r>
    <n v="4629"/>
    <d v="2026-12-14T00:00:00"/>
    <n v="2026"/>
    <s v="Dec"/>
    <s v="Q4"/>
    <x v="2"/>
    <x v="2"/>
    <s v="Online Store"/>
    <s v="New"/>
    <s v="Travel"/>
    <s v="Insulated Bottle"/>
    <n v="1"/>
    <n v="36.17"/>
    <n v="0.05"/>
    <n v="13.87"/>
    <n v="34.361499999999999"/>
    <n v="13.87"/>
    <n v="20.491500000000002"/>
    <n v="0.59635056676803988"/>
  </r>
  <r>
    <n v="2455"/>
    <d v="2026-12-15T00:00:00"/>
    <n v="2026"/>
    <s v="Dec"/>
    <s v="Q4"/>
    <x v="1"/>
    <x v="12"/>
    <s v="Online Store"/>
    <s v="Returning"/>
    <s v="Camping"/>
    <s v="Compact Sleeping Bag"/>
    <n v="3"/>
    <n v="126.21"/>
    <n v="0.1"/>
    <n v="60.65"/>
    <n v="340.767"/>
    <n v="181.95"/>
    <n v="158.81700000000001"/>
    <n v="0.46605745274630467"/>
  </r>
  <r>
    <n v="3184"/>
    <d v="2026-12-15T00:00:00"/>
    <n v="2026"/>
    <s v="Dec"/>
    <s v="Q4"/>
    <x v="3"/>
    <x v="13"/>
    <s v="Corporate"/>
    <s v="Returning"/>
    <s v="Hiking"/>
    <s v="Trail Boots"/>
    <n v="6"/>
    <n v="143.72999999999999"/>
    <n v="0.15"/>
    <n v="77.27"/>
    <n v="733.02299999999991"/>
    <n v="463.62"/>
    <n v="269.40299999999991"/>
    <n v="0.36752325643260847"/>
  </r>
  <r>
    <n v="3363"/>
    <d v="2026-12-15T00:00:00"/>
    <n v="2026"/>
    <s v="Dec"/>
    <s v="Q4"/>
    <x v="1"/>
    <x v="12"/>
    <s v="Marketplace"/>
    <s v="New"/>
    <s v="Hiking"/>
    <s v="Trail Boots"/>
    <n v="4"/>
    <n v="146.38999999999999"/>
    <n v="0"/>
    <n v="78.95"/>
    <n v="585.55999999999995"/>
    <n v="315.8"/>
    <n v="269.75999999999993"/>
    <n v="0.46068720541020552"/>
  </r>
  <r>
    <n v="3373"/>
    <d v="2026-12-15T00:00:00"/>
    <n v="2026"/>
    <s v="Dec"/>
    <s v="Q4"/>
    <x v="1"/>
    <x v="12"/>
    <s v="Marketplace"/>
    <s v="Returning"/>
    <s v="Hiking"/>
    <s v="Hiking Daypack 20L"/>
    <n v="2"/>
    <n v="89.84"/>
    <n v="0.05"/>
    <n v="45.17"/>
    <n v="170.696"/>
    <n v="90.34"/>
    <n v="80.355999999999995"/>
    <n v="0.47075502647982376"/>
  </r>
  <r>
    <n v="3799"/>
    <d v="2026-12-15T00:00:00"/>
    <n v="2026"/>
    <s v="Dec"/>
    <s v="Q4"/>
    <x v="2"/>
    <x v="10"/>
    <s v="Retail Partners"/>
    <s v="New"/>
    <s v="Fitness"/>
    <s v="Training Mat"/>
    <n v="3"/>
    <n v="49.67"/>
    <n v="0.05"/>
    <n v="21.5"/>
    <n v="141.55949999999999"/>
    <n v="64.5"/>
    <n v="77.059499999999986"/>
    <n v="0.54436120500566898"/>
  </r>
  <r>
    <n v="5002"/>
    <d v="2026-12-15T00:00:00"/>
    <n v="2026"/>
    <s v="Dec"/>
    <s v="Q4"/>
    <x v="1"/>
    <x v="14"/>
    <s v="Corporate"/>
    <s v="Business"/>
    <s v="Hiking"/>
    <s v="Hiking Daypack 20L"/>
    <n v="4"/>
    <n v="94.3"/>
    <n v="0.1"/>
    <n v="44.36"/>
    <n v="339.48"/>
    <n v="177.44"/>
    <n v="162.04000000000002"/>
    <n v="0.47731825144338402"/>
  </r>
  <r>
    <n v="2896"/>
    <d v="2026-12-16T00:00:00"/>
    <n v="2026"/>
    <s v="Dec"/>
    <s v="Q4"/>
    <x v="1"/>
    <x v="12"/>
    <s v="Retail Partners"/>
    <s v="Business"/>
    <s v="Fitness"/>
    <s v="Recovery Roller"/>
    <n v="2"/>
    <n v="36.020000000000003"/>
    <n v="0.1"/>
    <n v="13.59"/>
    <n v="64.836000000000013"/>
    <n v="27.18"/>
    <n v="37.656000000000013"/>
    <n v="0.58078845086063302"/>
  </r>
  <r>
    <n v="3334"/>
    <d v="2026-12-16T00:00:00"/>
    <n v="2026"/>
    <s v="Dec"/>
    <s v="Q4"/>
    <x v="1"/>
    <x v="14"/>
    <s v="Online Store"/>
    <s v="Returning"/>
    <s v="Hiking"/>
    <s v="Summit Backpack 45L"/>
    <n v="1"/>
    <n v="154.12"/>
    <n v="0"/>
    <n v="77.45"/>
    <n v="154.12"/>
    <n v="77.45"/>
    <n v="76.67"/>
    <n v="0.49746950428237735"/>
  </r>
  <r>
    <n v="3469"/>
    <d v="2026-12-16T00:00:00"/>
    <n v="2026"/>
    <s v="Dec"/>
    <s v="Q4"/>
    <x v="0"/>
    <x v="9"/>
    <s v="Online Store"/>
    <s v="Returning"/>
    <s v="Hiking"/>
    <s v="Summit Backpack 45L"/>
    <n v="1"/>
    <n v="150.88"/>
    <n v="0.05"/>
    <n v="81.02"/>
    <n v="143.33599999999998"/>
    <n v="81.02"/>
    <n v="62.315999999999988"/>
    <n v="0.43475470223809787"/>
  </r>
  <r>
    <n v="569"/>
    <d v="2026-12-17T00:00:00"/>
    <n v="2026"/>
    <s v="Dec"/>
    <s v="Q4"/>
    <x v="2"/>
    <x v="2"/>
    <s v="Marketplace"/>
    <s v="New"/>
    <s v="Cycling"/>
    <s v="Compact Repair Kit"/>
    <n v="2"/>
    <n v="40.479999999999997"/>
    <n v="0"/>
    <n v="16.23"/>
    <n v="80.959999999999994"/>
    <n v="32.46"/>
    <n v="48.499999999999993"/>
    <n v="0.5990612648221344"/>
  </r>
  <r>
    <n v="2404"/>
    <d v="2026-12-17T00:00:00"/>
    <n v="2026"/>
    <s v="Dec"/>
    <s v="Q4"/>
    <x v="2"/>
    <x v="10"/>
    <s v="Marketplace"/>
    <s v="Business"/>
    <s v="Travel"/>
    <s v="Travel Backpack 35L"/>
    <n v="3"/>
    <n v="163.34"/>
    <n v="0.1"/>
    <n v="88.53"/>
    <n v="441.01799999999997"/>
    <n v="265.59000000000003"/>
    <n v="175.42799999999994"/>
    <n v="0.39777968246194023"/>
  </r>
  <r>
    <n v="4682"/>
    <d v="2026-12-17T00:00:00"/>
    <n v="2026"/>
    <s v="Dec"/>
    <s v="Q4"/>
    <x v="3"/>
    <x v="4"/>
    <s v="Retail Partners"/>
    <s v="New"/>
    <s v="Fitness"/>
    <s v="Resistance Band Set"/>
    <n v="2"/>
    <n v="40.89"/>
    <n v="0"/>
    <n v="14.95"/>
    <n v="81.78"/>
    <n v="29.9"/>
    <n v="51.88"/>
    <n v="0.63438493519197847"/>
  </r>
  <r>
    <n v="4888"/>
    <d v="2026-12-17T00:00:00"/>
    <n v="2026"/>
    <s v="Dec"/>
    <s v="Q4"/>
    <x v="2"/>
    <x v="2"/>
    <s v="Marketplace"/>
    <s v="New"/>
    <s v="Fitness"/>
    <s v="Resistance Band Set"/>
    <n v="1"/>
    <n v="40.159999999999997"/>
    <n v="0.15"/>
    <n v="14.46"/>
    <n v="34.135999999999996"/>
    <n v="14.46"/>
    <n v="19.675999999999995"/>
    <n v="0.576400281228029"/>
  </r>
  <r>
    <n v="4923"/>
    <d v="2026-12-17T00:00:00"/>
    <n v="2026"/>
    <s v="Dec"/>
    <s v="Q4"/>
    <x v="3"/>
    <x v="13"/>
    <s v="Online Store"/>
    <s v="New"/>
    <s v="Camping"/>
    <s v="Portable Camp Stove"/>
    <n v="2"/>
    <n v="79.86"/>
    <n v="0"/>
    <n v="39.049999999999997"/>
    <n v="159.72"/>
    <n v="78.099999999999994"/>
    <n v="81.62"/>
    <n v="0.51101928374655647"/>
  </r>
  <r>
    <n v="131"/>
    <d v="2026-12-18T00:00:00"/>
    <n v="2026"/>
    <s v="Dec"/>
    <s v="Q4"/>
    <x v="1"/>
    <x v="11"/>
    <s v="Marketplace"/>
    <s v="Returning"/>
    <s v="Camping"/>
    <s v="Compact Sleeping Bag"/>
    <n v="2"/>
    <n v="123.42"/>
    <n v="0.1"/>
    <n v="60.03"/>
    <n v="222.15600000000001"/>
    <n v="120.06"/>
    <n v="102.096"/>
    <n v="0.45956895154756117"/>
  </r>
  <r>
    <n v="349"/>
    <d v="2026-12-18T00:00:00"/>
    <n v="2026"/>
    <s v="Dec"/>
    <s v="Q4"/>
    <x v="2"/>
    <x v="2"/>
    <s v="Online Store"/>
    <s v="Returning"/>
    <s v="Travel"/>
    <s v="Packing Cube Set"/>
    <n v="1"/>
    <n v="47.61"/>
    <n v="0.05"/>
    <n v="18.18"/>
    <n v="45.229499999999994"/>
    <n v="18.18"/>
    <n v="27.049499999999995"/>
    <n v="0.59804994527907662"/>
  </r>
  <r>
    <n v="1131"/>
    <d v="2026-12-18T00:00:00"/>
    <n v="2026"/>
    <s v="Dec"/>
    <s v="Q4"/>
    <x v="3"/>
    <x v="8"/>
    <s v="Online Store"/>
    <s v="Returning"/>
    <s v="Hiking"/>
    <s v="Hiking Daypack 20L"/>
    <n v="2"/>
    <n v="93.88"/>
    <n v="0.1"/>
    <n v="45.89"/>
    <n v="168.98400000000001"/>
    <n v="91.78"/>
    <n v="77.204000000000008"/>
    <n v="0.45687165648818823"/>
  </r>
  <r>
    <n v="2738"/>
    <d v="2026-12-18T00:00:00"/>
    <n v="2026"/>
    <s v="Dec"/>
    <s v="Q4"/>
    <x v="1"/>
    <x v="11"/>
    <s v="Online Store"/>
    <s v="New"/>
    <s v="Hiking"/>
    <s v="Trail Boots"/>
    <n v="3"/>
    <n v="145.43"/>
    <n v="0.05"/>
    <n v="81.72"/>
    <n v="414.47550000000001"/>
    <n v="245.16"/>
    <n v="169.31550000000001"/>
    <n v="0.40850544845232106"/>
  </r>
  <r>
    <n v="4400"/>
    <d v="2026-12-18T00:00:00"/>
    <n v="2026"/>
    <s v="Dec"/>
    <s v="Q4"/>
    <x v="3"/>
    <x v="4"/>
    <s v="Online Store"/>
    <s v="Returning"/>
    <s v="Travel"/>
    <s v="Insulated Bottle"/>
    <n v="2"/>
    <n v="36.89"/>
    <n v="0.1"/>
    <n v="13.74"/>
    <n v="66.402000000000001"/>
    <n v="27.48"/>
    <n v="38.921999999999997"/>
    <n v="0.58615704346254627"/>
  </r>
  <r>
    <n v="3122"/>
    <d v="2026-12-19T00:00:00"/>
    <n v="2026"/>
    <s v="Dec"/>
    <s v="Q4"/>
    <x v="0"/>
    <x v="0"/>
    <s v="Marketplace"/>
    <s v="Returning"/>
    <s v="Hiking"/>
    <s v="Trail Boots"/>
    <n v="1"/>
    <n v="145.44"/>
    <n v="0.1"/>
    <n v="80.42"/>
    <n v="130.89600000000002"/>
    <n v="80.42"/>
    <n v="50.476000000000013"/>
    <n v="0.38561911746730232"/>
  </r>
  <r>
    <n v="4572"/>
    <d v="2026-12-19T00:00:00"/>
    <n v="2026"/>
    <s v="Dec"/>
    <s v="Q4"/>
    <x v="0"/>
    <x v="15"/>
    <s v="Online Store"/>
    <s v="New"/>
    <s v="Fitness"/>
    <s v="Training Mat"/>
    <n v="2"/>
    <n v="51.56"/>
    <n v="0"/>
    <n v="21.9"/>
    <n v="103.12"/>
    <n v="43.8"/>
    <n v="59.320000000000007"/>
    <n v="0.57525213343677273"/>
  </r>
  <r>
    <n v="4783"/>
    <d v="2026-12-19T00:00:00"/>
    <n v="2026"/>
    <s v="Dec"/>
    <s v="Q4"/>
    <x v="3"/>
    <x v="7"/>
    <s v="Online Store"/>
    <s v="New"/>
    <s v="Camping"/>
    <s v="Compact Sleeping Bag"/>
    <n v="2"/>
    <n v="122"/>
    <n v="0.15"/>
    <n v="60.01"/>
    <n v="207.4"/>
    <n v="120.02"/>
    <n v="87.38000000000001"/>
    <n v="0.4213114754098361"/>
  </r>
  <r>
    <n v="5055"/>
    <d v="2026-12-19T00:00:00"/>
    <n v="2026"/>
    <s v="Dec"/>
    <s v="Q4"/>
    <x v="2"/>
    <x v="3"/>
    <s v="Marketplace"/>
    <s v="New"/>
    <s v="Hiking"/>
    <s v="Trekking Poles"/>
    <n v="1"/>
    <n v="71.89"/>
    <n v="0.15"/>
    <n v="32.409999999999997"/>
    <n v="61.106499999999997"/>
    <n v="32.409999999999997"/>
    <n v="28.6965"/>
    <n v="0.46961452545964832"/>
  </r>
  <r>
    <n v="5100"/>
    <d v="2026-12-19T00:00:00"/>
    <n v="2026"/>
    <s v="Dec"/>
    <s v="Q4"/>
    <x v="2"/>
    <x v="5"/>
    <s v="Online Store"/>
    <s v="Returning"/>
    <s v="Hiking"/>
    <s v="Trekking Poles"/>
    <n v="2"/>
    <n v="70.59"/>
    <n v="0.15"/>
    <n v="31.56"/>
    <n v="120.003"/>
    <n v="63.12"/>
    <n v="56.883000000000003"/>
    <n v="0.47401314967125824"/>
  </r>
  <r>
    <n v="488"/>
    <d v="2026-12-20T00:00:00"/>
    <n v="2026"/>
    <s v="Dec"/>
    <s v="Q4"/>
    <x v="3"/>
    <x v="7"/>
    <s v="Online Store"/>
    <s v="Returning"/>
    <s v="Hiking"/>
    <s v="Trail Boots"/>
    <n v="4"/>
    <n v="141.91"/>
    <n v="0.05"/>
    <n v="80.260000000000005"/>
    <n v="539.25799999999992"/>
    <n v="321.04000000000002"/>
    <n v="218.2179999999999"/>
    <n v="0.40466344495584661"/>
  </r>
  <r>
    <n v="710"/>
    <d v="2026-12-20T00:00:00"/>
    <n v="2026"/>
    <s v="Dec"/>
    <s v="Q4"/>
    <x v="1"/>
    <x v="6"/>
    <s v="Corporate"/>
    <s v="Business"/>
    <s v="Hiking"/>
    <s v="Trail Boots"/>
    <n v="3"/>
    <n v="140.4"/>
    <n v="0.2"/>
    <n v="81.760000000000005"/>
    <n v="336.96000000000004"/>
    <n v="245.28000000000003"/>
    <n v="91.68"/>
    <n v="0.27207977207977208"/>
  </r>
  <r>
    <n v="1009"/>
    <d v="2026-12-20T00:00:00"/>
    <n v="2026"/>
    <s v="Dec"/>
    <s v="Q4"/>
    <x v="3"/>
    <x v="13"/>
    <s v="Marketplace"/>
    <s v="Returning"/>
    <s v="Hiking"/>
    <s v="Trekking Poles"/>
    <n v="2"/>
    <n v="72.349999999999994"/>
    <n v="0.15"/>
    <n v="32.44"/>
    <n v="122.99499999999999"/>
    <n v="64.88"/>
    <n v="58.114999999999995"/>
    <n v="0.47249888206837676"/>
  </r>
  <r>
    <n v="1231"/>
    <d v="2026-12-20T00:00:00"/>
    <n v="2026"/>
    <s v="Dec"/>
    <s v="Q4"/>
    <x v="3"/>
    <x v="8"/>
    <s v="Online Store"/>
    <s v="New"/>
    <s v="Camping"/>
    <s v="Compact Sleeping Bag"/>
    <n v="4"/>
    <n v="120.8"/>
    <n v="0.1"/>
    <n v="59.93"/>
    <n v="434.88"/>
    <n v="239.72"/>
    <n v="195.16"/>
    <n v="0.44876747608535689"/>
  </r>
  <r>
    <n v="1445"/>
    <d v="2026-12-20T00:00:00"/>
    <n v="2026"/>
    <s v="Dec"/>
    <s v="Q4"/>
    <x v="3"/>
    <x v="7"/>
    <s v="Online Store"/>
    <s v="New"/>
    <s v="Hiking"/>
    <s v="Trekking Poles"/>
    <n v="1"/>
    <n v="71.23"/>
    <n v="0"/>
    <n v="31.63"/>
    <n v="71.23"/>
    <n v="31.63"/>
    <n v="39.600000000000009"/>
    <n v="0.55594552856942303"/>
  </r>
  <r>
    <n v="2842"/>
    <d v="2026-12-20T00:00:00"/>
    <n v="2026"/>
    <s v="Dec"/>
    <s v="Q4"/>
    <x v="2"/>
    <x v="10"/>
    <s v="Corporate"/>
    <s v="Business"/>
    <s v="Cycling"/>
    <s v="Trail Bike Light"/>
    <n v="5"/>
    <n v="51.02"/>
    <n v="0.05"/>
    <n v="22.56"/>
    <n v="242.345"/>
    <n v="112.8"/>
    <n v="129.54500000000002"/>
    <n v="0.5345478553302111"/>
  </r>
  <r>
    <n v="3783"/>
    <d v="2026-12-20T00:00:00"/>
    <n v="2026"/>
    <s v="Dec"/>
    <s v="Q4"/>
    <x v="2"/>
    <x v="2"/>
    <s v="Marketplace"/>
    <s v="New"/>
    <s v="Travel"/>
    <s v="Carry-On Duffel"/>
    <n v="1"/>
    <n v="130.52000000000001"/>
    <n v="0.1"/>
    <n v="66.09"/>
    <n v="117.46800000000002"/>
    <n v="66.09"/>
    <n v="51.378000000000014"/>
    <n v="0.43737869036673821"/>
  </r>
  <r>
    <n v="4484"/>
    <d v="2026-12-20T00:00:00"/>
    <n v="2026"/>
    <s v="Dec"/>
    <s v="Q4"/>
    <x v="1"/>
    <x v="14"/>
    <s v="Online Store"/>
    <s v="Returning"/>
    <s v="Cycling"/>
    <s v="Commuter Helmet"/>
    <n v="2"/>
    <n v="79.87"/>
    <n v="0.15"/>
    <n v="41.9"/>
    <n v="135.779"/>
    <n v="83.8"/>
    <n v="51.978999999999999"/>
    <n v="0.38282061290773978"/>
  </r>
  <r>
    <n v="4597"/>
    <d v="2026-12-20T00:00:00"/>
    <n v="2026"/>
    <s v="Dec"/>
    <s v="Q4"/>
    <x v="3"/>
    <x v="13"/>
    <s v="Online Store"/>
    <s v="Returning"/>
    <s v="Hiking"/>
    <s v="Trekking Poles"/>
    <n v="3"/>
    <n v="71.3"/>
    <n v="0.1"/>
    <n v="32.93"/>
    <n v="192.51"/>
    <n v="98.789999999999992"/>
    <n v="93.72"/>
    <n v="0.48683185289075892"/>
  </r>
  <r>
    <n v="4917"/>
    <d v="2026-12-20T00:00:00"/>
    <n v="2026"/>
    <s v="Dec"/>
    <s v="Q4"/>
    <x v="0"/>
    <x v="9"/>
    <s v="Online Store"/>
    <s v="Returning"/>
    <s v="Camping"/>
    <s v="Compact Sleeping Bag"/>
    <n v="2"/>
    <n v="122.95"/>
    <n v="0.1"/>
    <n v="59.79"/>
    <n v="221.31"/>
    <n v="119.58"/>
    <n v="101.73"/>
    <n v="0.45967195336857802"/>
  </r>
  <r>
    <n v="629"/>
    <d v="2026-12-21T00:00:00"/>
    <n v="2026"/>
    <s v="Dec"/>
    <s v="Q4"/>
    <x v="3"/>
    <x v="13"/>
    <s v="Online Store"/>
    <s v="Business"/>
    <s v="Fitness"/>
    <s v="Training Mat"/>
    <n v="2"/>
    <n v="50.04"/>
    <n v="0.05"/>
    <n v="22.43"/>
    <n v="95.075999999999993"/>
    <n v="44.86"/>
    <n v="50.215999999999994"/>
    <n v="0.52816694013210486"/>
  </r>
  <r>
    <n v="1373"/>
    <d v="2026-12-21T00:00:00"/>
    <n v="2026"/>
    <s v="Dec"/>
    <s v="Q4"/>
    <x v="1"/>
    <x v="1"/>
    <s v="Marketplace"/>
    <s v="Returning"/>
    <s v="Camping"/>
    <s v="Portable Camp Stove"/>
    <n v="1"/>
    <n v="80.92"/>
    <n v="0.05"/>
    <n v="40.14"/>
    <n v="76.873999999999995"/>
    <n v="40.14"/>
    <n v="36.733999999999995"/>
    <n v="0.47784686630069978"/>
  </r>
  <r>
    <n v="1668"/>
    <d v="2026-12-21T00:00:00"/>
    <n v="2026"/>
    <s v="Dec"/>
    <s v="Q4"/>
    <x v="2"/>
    <x v="5"/>
    <s v="Online Store"/>
    <s v="Business"/>
    <s v="Cycling"/>
    <s v="Trail Bike Light"/>
    <n v="6"/>
    <n v="50.35"/>
    <n v="0.15"/>
    <n v="22.91"/>
    <n v="256.78500000000003"/>
    <n v="137.46"/>
    <n v="119.32500000000002"/>
    <n v="0.46468835796483443"/>
  </r>
  <r>
    <n v="2646"/>
    <d v="2026-12-21T00:00:00"/>
    <n v="2026"/>
    <s v="Dec"/>
    <s v="Q4"/>
    <x v="1"/>
    <x v="1"/>
    <s v="Online Store"/>
    <s v="Returning"/>
    <s v="Fitness"/>
    <s v="Recovery Roller"/>
    <n v="1"/>
    <n v="35.799999999999997"/>
    <n v="0.05"/>
    <n v="14.12"/>
    <n v="34.01"/>
    <n v="14.12"/>
    <n v="19.89"/>
    <n v="0.58482799176712741"/>
  </r>
  <r>
    <n v="3044"/>
    <d v="2026-12-21T00:00:00"/>
    <n v="2026"/>
    <s v="Dec"/>
    <s v="Q4"/>
    <x v="1"/>
    <x v="6"/>
    <s v="Corporate"/>
    <s v="Business"/>
    <s v="Cycling"/>
    <s v="Compact Repair Kit"/>
    <n v="4"/>
    <n v="40.64"/>
    <n v="0.1"/>
    <n v="16.260000000000002"/>
    <n v="146.304"/>
    <n v="65.040000000000006"/>
    <n v="81.263999999999996"/>
    <n v="0.55544619422572172"/>
  </r>
  <r>
    <n v="3065"/>
    <d v="2026-12-21T00:00:00"/>
    <n v="2026"/>
    <s v="Dec"/>
    <s v="Q4"/>
    <x v="2"/>
    <x v="10"/>
    <s v="Online Store"/>
    <s v="New"/>
    <s v="Camping"/>
    <s v="Portable Camp Stove"/>
    <n v="3"/>
    <n v="81.510000000000005"/>
    <n v="0.05"/>
    <n v="39.9"/>
    <n v="232.30350000000001"/>
    <n v="119.69999999999999"/>
    <n v="112.60350000000003"/>
    <n v="0.48472580051527425"/>
  </r>
  <r>
    <n v="3365"/>
    <d v="2026-12-21T00:00:00"/>
    <n v="2026"/>
    <s v="Dec"/>
    <s v="Q4"/>
    <x v="3"/>
    <x v="7"/>
    <s v="Retail Partners"/>
    <s v="New"/>
    <s v="Fitness"/>
    <s v="Weighted Vest"/>
    <n v="2"/>
    <n v="122.4"/>
    <n v="0.1"/>
    <n v="71.09"/>
    <n v="220.32000000000002"/>
    <n v="142.18"/>
    <n v="78.140000000000015"/>
    <n v="0.35466594045025424"/>
  </r>
  <r>
    <n v="4042"/>
    <d v="2026-12-21T00:00:00"/>
    <n v="2026"/>
    <s v="Dec"/>
    <s v="Q4"/>
    <x v="0"/>
    <x v="9"/>
    <s v="Marketplace"/>
    <s v="Returning"/>
    <s v="Travel"/>
    <s v="Packing Cube Set"/>
    <n v="1"/>
    <n v="45.94"/>
    <n v="0.05"/>
    <n v="18.100000000000001"/>
    <n v="43.642999999999994"/>
    <n v="18.100000000000001"/>
    <n v="25.542999999999992"/>
    <n v="0.58527140664024002"/>
  </r>
  <r>
    <n v="4635"/>
    <d v="2026-12-21T00:00:00"/>
    <n v="2026"/>
    <s v="Dec"/>
    <s v="Q4"/>
    <x v="3"/>
    <x v="13"/>
    <s v="Corporate"/>
    <s v="Returning"/>
    <s v="Camping"/>
    <s v="Trail Tent 2P"/>
    <n v="15"/>
    <n v="196.89"/>
    <n v="0.15"/>
    <n v="105.09"/>
    <n v="2510.3474999999999"/>
    <n v="1576.3500000000001"/>
    <n v="933.99749999999972"/>
    <n v="0.37205904760197533"/>
  </r>
  <r>
    <n v="4748"/>
    <d v="2026-12-21T00:00:00"/>
    <n v="2026"/>
    <s v="Dec"/>
    <s v="Q4"/>
    <x v="3"/>
    <x v="13"/>
    <s v="Retail Partners"/>
    <s v="Business"/>
    <s v="Cycling"/>
    <s v="Trail Bike Light"/>
    <n v="1"/>
    <n v="51.18"/>
    <n v="0.05"/>
    <n v="22.98"/>
    <n v="48.620999999999995"/>
    <n v="22.98"/>
    <n v="25.640999999999995"/>
    <n v="0.52736471894860237"/>
  </r>
  <r>
    <n v="342"/>
    <d v="2026-12-22T00:00:00"/>
    <n v="2026"/>
    <s v="Dec"/>
    <s v="Q4"/>
    <x v="1"/>
    <x v="6"/>
    <s v="Retail Partners"/>
    <s v="New"/>
    <s v="Cycling"/>
    <s v="Compact Repair Kit"/>
    <n v="3"/>
    <n v="40.78"/>
    <n v="0.15"/>
    <n v="16.73"/>
    <n v="103.989"/>
    <n v="50.19"/>
    <n v="53.799000000000007"/>
    <n v="0.51735279693044456"/>
  </r>
  <r>
    <n v="676"/>
    <d v="2026-12-22T00:00:00"/>
    <n v="2026"/>
    <s v="Dec"/>
    <s v="Q4"/>
    <x v="2"/>
    <x v="3"/>
    <s v="Marketplace"/>
    <s v="Returning"/>
    <s v="Camping"/>
    <s v="Trail Tent 2P"/>
    <n v="1"/>
    <n v="195.63"/>
    <n v="0.05"/>
    <n v="102.13"/>
    <n v="185.84849999999997"/>
    <n v="102.13"/>
    <n v="83.718499999999977"/>
    <n v="0.45046637449320276"/>
  </r>
  <r>
    <n v="1912"/>
    <d v="2026-12-22T00:00:00"/>
    <n v="2026"/>
    <s v="Dec"/>
    <s v="Q4"/>
    <x v="2"/>
    <x v="5"/>
    <s v="Corporate"/>
    <s v="Returning"/>
    <s v="Travel"/>
    <s v="Carry-On Duffel"/>
    <n v="10"/>
    <n v="134.86000000000001"/>
    <n v="0.1"/>
    <n v="65.3"/>
    <n v="1213.7400000000002"/>
    <n v="653"/>
    <n v="560.74000000000024"/>
    <n v="0.46199350767050612"/>
  </r>
  <r>
    <n v="2065"/>
    <d v="2026-12-22T00:00:00"/>
    <n v="2026"/>
    <s v="Dec"/>
    <s v="Q4"/>
    <x v="3"/>
    <x v="4"/>
    <s v="Online Store"/>
    <s v="New"/>
    <s v="Cycling"/>
    <s v="Commuter Helmet"/>
    <n v="1"/>
    <n v="83.15"/>
    <n v="0"/>
    <n v="42.3"/>
    <n v="83.15"/>
    <n v="42.3"/>
    <n v="40.850000000000009"/>
    <n v="0.49128081779915822"/>
  </r>
  <r>
    <n v="3136"/>
    <d v="2026-12-22T00:00:00"/>
    <n v="2026"/>
    <s v="Dec"/>
    <s v="Q4"/>
    <x v="1"/>
    <x v="6"/>
    <s v="Marketplace"/>
    <s v="Business"/>
    <s v="Cycling"/>
    <s v="Commuter Helmet"/>
    <n v="1"/>
    <n v="81.599999999999994"/>
    <n v="0.15"/>
    <n v="42"/>
    <n v="69.36"/>
    <n v="42"/>
    <n v="27.36"/>
    <n v="0.3944636678200692"/>
  </r>
  <r>
    <n v="3423"/>
    <d v="2026-12-22T00:00:00"/>
    <n v="2026"/>
    <s v="Dec"/>
    <s v="Q4"/>
    <x v="3"/>
    <x v="7"/>
    <s v="Retail Partners"/>
    <s v="Business"/>
    <s v="Travel"/>
    <s v="Packing Cube Set"/>
    <n v="5"/>
    <n v="47.67"/>
    <n v="0.1"/>
    <n v="17.84"/>
    <n v="214.51500000000001"/>
    <n v="89.2"/>
    <n v="125.31500000000001"/>
    <n v="0.5841782625923595"/>
  </r>
  <r>
    <n v="3746"/>
    <d v="2026-12-22T00:00:00"/>
    <n v="2026"/>
    <s v="Dec"/>
    <s v="Q4"/>
    <x v="3"/>
    <x v="7"/>
    <s v="Retail Partners"/>
    <s v="Business"/>
    <s v="Cycling"/>
    <s v="Trail Bike Light"/>
    <n v="2"/>
    <n v="50.96"/>
    <n v="0.15"/>
    <n v="22.59"/>
    <n v="86.632000000000005"/>
    <n v="45.18"/>
    <n v="41.452000000000005"/>
    <n v="0.47848370117277683"/>
  </r>
  <r>
    <n v="1198"/>
    <d v="2026-12-23T00:00:00"/>
    <n v="2026"/>
    <s v="Dec"/>
    <s v="Q4"/>
    <x v="3"/>
    <x v="7"/>
    <s v="Retail Partners"/>
    <s v="New"/>
    <s v="Travel"/>
    <s v="Packing Cube Set"/>
    <n v="5"/>
    <n v="47.69"/>
    <n v="0.05"/>
    <n v="18.23"/>
    <n v="226.52749999999997"/>
    <n v="91.15"/>
    <n v="135.37749999999997"/>
    <n v="0.59762059794064726"/>
  </r>
  <r>
    <n v="2123"/>
    <d v="2026-12-23T00:00:00"/>
    <n v="2026"/>
    <s v="Dec"/>
    <s v="Q4"/>
    <x v="3"/>
    <x v="8"/>
    <s v="Online Store"/>
    <s v="Returning"/>
    <s v="Hiking"/>
    <s v="Hiking Daypack 20L"/>
    <n v="1"/>
    <n v="91.08"/>
    <n v="0.2"/>
    <n v="46.14"/>
    <n v="72.864000000000004"/>
    <n v="46.14"/>
    <n v="26.724000000000004"/>
    <n v="0.36676548089591571"/>
  </r>
  <r>
    <n v="2586"/>
    <d v="2026-12-23T00:00:00"/>
    <n v="2026"/>
    <s v="Dec"/>
    <s v="Q4"/>
    <x v="1"/>
    <x v="14"/>
    <s v="Retail Partners"/>
    <s v="New"/>
    <s v="Hiking"/>
    <s v="Trail Boots"/>
    <n v="1"/>
    <n v="143.84"/>
    <n v="0.15"/>
    <n v="78.17"/>
    <n v="122.264"/>
    <n v="78.17"/>
    <n v="44.093999999999994"/>
    <n v="0.360645815612118"/>
  </r>
  <r>
    <n v="3048"/>
    <d v="2026-12-23T00:00:00"/>
    <n v="2026"/>
    <s v="Dec"/>
    <s v="Q4"/>
    <x v="1"/>
    <x v="6"/>
    <s v="Online Store"/>
    <s v="New"/>
    <s v="Cycling"/>
    <s v="Cycling Pack 12L"/>
    <n v="1"/>
    <n v="102.66"/>
    <n v="0.05"/>
    <n v="49.2"/>
    <n v="97.526999999999987"/>
    <n v="49.2"/>
    <n v="48.326999999999984"/>
    <n v="0.4955243163431664"/>
  </r>
  <r>
    <n v="3838"/>
    <d v="2026-12-23T00:00:00"/>
    <n v="2026"/>
    <s v="Dec"/>
    <s v="Q4"/>
    <x v="1"/>
    <x v="11"/>
    <s v="Retail Partners"/>
    <s v="New"/>
    <s v="Fitness"/>
    <s v="Resistance Band Set"/>
    <n v="2"/>
    <n v="40.32"/>
    <n v="0"/>
    <n v="14.39"/>
    <n v="80.64"/>
    <n v="28.78"/>
    <n v="51.86"/>
    <n v="0.64310515873015872"/>
  </r>
  <r>
    <n v="4718"/>
    <d v="2026-12-23T00:00:00"/>
    <n v="2026"/>
    <s v="Dec"/>
    <s v="Q4"/>
    <x v="0"/>
    <x v="0"/>
    <s v="Retail Partners"/>
    <s v="Returning"/>
    <s v="Hiking"/>
    <s v="Summit Backpack 45L"/>
    <n v="1"/>
    <n v="157.58000000000001"/>
    <n v="0.1"/>
    <n v="80.37"/>
    <n v="141.822"/>
    <n v="80.37"/>
    <n v="61.451999999999998"/>
    <n v="0.43330371874603374"/>
  </r>
  <r>
    <n v="4844"/>
    <d v="2026-12-23T00:00:00"/>
    <n v="2026"/>
    <s v="Dec"/>
    <s v="Q4"/>
    <x v="1"/>
    <x v="14"/>
    <s v="Online Store"/>
    <s v="New"/>
    <s v="Fitness"/>
    <s v="Recovery Roller"/>
    <n v="1"/>
    <n v="36.4"/>
    <n v="0"/>
    <n v="14.22"/>
    <n v="36.4"/>
    <n v="14.22"/>
    <n v="22.18"/>
    <n v="0.6093406593406594"/>
  </r>
  <r>
    <n v="678"/>
    <d v="2026-12-24T00:00:00"/>
    <n v="2026"/>
    <s v="Dec"/>
    <s v="Q4"/>
    <x v="1"/>
    <x v="11"/>
    <s v="Online Store"/>
    <s v="Business"/>
    <s v="Hiking"/>
    <s v="Trail Boots"/>
    <n v="1"/>
    <n v="142.15"/>
    <n v="0.05"/>
    <n v="80.5"/>
    <n v="135.04249999999999"/>
    <n v="80.5"/>
    <n v="54.54249999999999"/>
    <n v="0.40389136753244342"/>
  </r>
  <r>
    <n v="1706"/>
    <d v="2026-12-24T00:00:00"/>
    <n v="2026"/>
    <s v="Dec"/>
    <s v="Q4"/>
    <x v="0"/>
    <x v="0"/>
    <s v="Online Store"/>
    <s v="Returning"/>
    <s v="Camping"/>
    <s v="Alpine Tent 4P"/>
    <n v="2"/>
    <n v="332.38"/>
    <n v="0.05"/>
    <n v="192.16"/>
    <n v="631.52199999999993"/>
    <n v="384.32"/>
    <n v="247.20199999999994"/>
    <n v="0.39143846136793331"/>
  </r>
  <r>
    <n v="3034"/>
    <d v="2026-12-24T00:00:00"/>
    <n v="2026"/>
    <s v="Dec"/>
    <s v="Q4"/>
    <x v="1"/>
    <x v="1"/>
    <s v="Retail Partners"/>
    <s v="New"/>
    <s v="Camping"/>
    <s v="Compact Sleeping Bag"/>
    <n v="1"/>
    <n v="122.18"/>
    <n v="0.15"/>
    <n v="61.28"/>
    <n v="103.85300000000001"/>
    <n v="61.28"/>
    <n v="42.573000000000008"/>
    <n v="0.40993519686479934"/>
  </r>
  <r>
    <n v="3883"/>
    <d v="2026-12-24T00:00:00"/>
    <n v="2026"/>
    <s v="Dec"/>
    <s v="Q4"/>
    <x v="0"/>
    <x v="0"/>
    <s v="Online Store"/>
    <s v="New"/>
    <s v="Camping"/>
    <s v="Compact Sleeping Bag"/>
    <n v="1"/>
    <n v="125.66"/>
    <n v="0.15"/>
    <n v="60.6"/>
    <n v="106.81099999999999"/>
    <n v="60.6"/>
    <n v="46.210999999999991"/>
    <n v="0.43264270533933763"/>
  </r>
  <r>
    <n v="4342"/>
    <d v="2026-12-24T00:00:00"/>
    <n v="2026"/>
    <s v="Dec"/>
    <s v="Q4"/>
    <x v="3"/>
    <x v="4"/>
    <s v="Online Store"/>
    <s v="Returning"/>
    <s v="Travel"/>
    <s v="Packing Cube Set"/>
    <n v="2"/>
    <n v="47.38"/>
    <n v="0.05"/>
    <n v="18.850000000000001"/>
    <n v="90.022000000000006"/>
    <n v="37.700000000000003"/>
    <n v="52.322000000000003"/>
    <n v="0.58121348114905247"/>
  </r>
  <r>
    <n v="4468"/>
    <d v="2026-12-24T00:00:00"/>
    <n v="2026"/>
    <s v="Dec"/>
    <s v="Q4"/>
    <x v="0"/>
    <x v="0"/>
    <s v="Online Store"/>
    <s v="Business"/>
    <s v="Camping"/>
    <s v="Portable Camp Stove"/>
    <n v="1"/>
    <n v="80.8"/>
    <n v="0.05"/>
    <n v="38.33"/>
    <n v="76.759999999999991"/>
    <n v="38.33"/>
    <n v="38.429999999999993"/>
    <n v="0.50065138092756645"/>
  </r>
  <r>
    <n v="7"/>
    <d v="2026-12-25T00:00:00"/>
    <n v="2026"/>
    <s v="Dec"/>
    <s v="Q4"/>
    <x v="3"/>
    <x v="8"/>
    <s v="Online Store"/>
    <s v="Returning"/>
    <s v="Cycling"/>
    <s v="Cycling Pack 12L"/>
    <n v="5"/>
    <n v="103.52"/>
    <n v="0.1"/>
    <n v="49.1"/>
    <n v="465.84000000000003"/>
    <n v="245.5"/>
    <n v="220.34000000000003"/>
    <n v="0.47299501974927016"/>
  </r>
  <r>
    <n v="658"/>
    <d v="2026-12-25T00:00:00"/>
    <n v="2026"/>
    <s v="Dec"/>
    <s v="Q4"/>
    <x v="1"/>
    <x v="6"/>
    <s v="Retail Partners"/>
    <s v="Business"/>
    <s v="Hiking"/>
    <s v="Summit Backpack 45L"/>
    <n v="2"/>
    <n v="153.38999999999999"/>
    <n v="0.05"/>
    <n v="78.06"/>
    <n v="291.44099999999997"/>
    <n v="156.12"/>
    <n v="135.32099999999997"/>
    <n v="0.46431696295305047"/>
  </r>
  <r>
    <n v="1192"/>
    <d v="2026-12-25T00:00:00"/>
    <n v="2026"/>
    <s v="Dec"/>
    <s v="Q4"/>
    <x v="3"/>
    <x v="13"/>
    <s v="Corporate"/>
    <s v="Business"/>
    <s v="Fitness"/>
    <s v="Resistance Band Set"/>
    <n v="6"/>
    <n v="39.49"/>
    <n v="0.05"/>
    <n v="14.49"/>
    <n v="225.09299999999999"/>
    <n v="86.94"/>
    <n v="138.15299999999999"/>
    <n v="0.61375964601298127"/>
  </r>
  <r>
    <n v="3852"/>
    <d v="2026-12-25T00:00:00"/>
    <n v="2026"/>
    <s v="Dec"/>
    <s v="Q4"/>
    <x v="2"/>
    <x v="2"/>
    <s v="Retail Partners"/>
    <s v="Business"/>
    <s v="Fitness"/>
    <s v="Recovery Roller"/>
    <n v="1"/>
    <n v="35.54"/>
    <n v="0.1"/>
    <n v="13.63"/>
    <n v="31.986000000000001"/>
    <n v="13.63"/>
    <n v="18.356000000000002"/>
    <n v="0.5738760707809667"/>
  </r>
  <r>
    <n v="4507"/>
    <d v="2026-12-25T00:00:00"/>
    <n v="2026"/>
    <s v="Dec"/>
    <s v="Q4"/>
    <x v="1"/>
    <x v="12"/>
    <s v="Marketplace"/>
    <s v="Returning"/>
    <s v="Travel"/>
    <s v="Travel Backpack 35L"/>
    <n v="2"/>
    <n v="167.21"/>
    <n v="0.05"/>
    <n v="88.23"/>
    <n v="317.69900000000001"/>
    <n v="176.46"/>
    <n v="141.239"/>
    <n v="0.44456860109726504"/>
  </r>
  <r>
    <n v="260"/>
    <d v="2026-12-26T00:00:00"/>
    <n v="2026"/>
    <s v="Dec"/>
    <s v="Q4"/>
    <x v="2"/>
    <x v="2"/>
    <s v="Online Store"/>
    <s v="Business"/>
    <s v="Hiking"/>
    <s v="Trekking Poles"/>
    <n v="1"/>
    <n v="71.89"/>
    <n v="0.1"/>
    <n v="31.88"/>
    <n v="64.701000000000008"/>
    <n v="31.88"/>
    <n v="32.821000000000012"/>
    <n v="0.50727191233520363"/>
  </r>
  <r>
    <n v="1659"/>
    <d v="2026-12-26T00:00:00"/>
    <n v="2026"/>
    <s v="Dec"/>
    <s v="Q4"/>
    <x v="0"/>
    <x v="15"/>
    <s v="Retail Partners"/>
    <s v="New"/>
    <s v="Travel"/>
    <s v="Carry-On Duffel"/>
    <n v="1"/>
    <n v="133.56"/>
    <n v="0.05"/>
    <n v="68.739999999999995"/>
    <n v="126.88199999999999"/>
    <n v="68.739999999999995"/>
    <n v="58.141999999999996"/>
    <n v="0.4582367869358932"/>
  </r>
  <r>
    <n v="3188"/>
    <d v="2026-12-26T00:00:00"/>
    <n v="2026"/>
    <s v="Dec"/>
    <s v="Q4"/>
    <x v="3"/>
    <x v="7"/>
    <s v="Marketplace"/>
    <s v="New"/>
    <s v="Camping"/>
    <s v="Compact Sleeping Bag"/>
    <n v="2"/>
    <n v="122.28"/>
    <n v="0.1"/>
    <n v="61.64"/>
    <n v="220.10400000000001"/>
    <n v="123.28"/>
    <n v="96.824000000000012"/>
    <n v="0.43990113764402283"/>
  </r>
  <r>
    <n v="3673"/>
    <d v="2026-12-26T00:00:00"/>
    <n v="2026"/>
    <s v="Dec"/>
    <s v="Q4"/>
    <x v="0"/>
    <x v="15"/>
    <s v="Online Store"/>
    <s v="Business"/>
    <s v="Fitness"/>
    <s v="Resistance Band Set"/>
    <n v="1"/>
    <n v="40.619999999999997"/>
    <n v="0"/>
    <n v="14.62"/>
    <n v="40.619999999999997"/>
    <n v="14.62"/>
    <n v="26"/>
    <n v="0.64007877892663712"/>
  </r>
  <r>
    <n v="3805"/>
    <d v="2026-12-26T00:00:00"/>
    <n v="2026"/>
    <s v="Dec"/>
    <s v="Q4"/>
    <x v="3"/>
    <x v="4"/>
    <s v="Corporate"/>
    <s v="Business"/>
    <s v="Travel"/>
    <s v="Packing Cube Set"/>
    <n v="8"/>
    <n v="45.54"/>
    <n v="0.15"/>
    <n v="18.54"/>
    <n v="309.67199999999997"/>
    <n v="148.32"/>
    <n v="161.35199999999998"/>
    <n v="0.52104161822831896"/>
  </r>
  <r>
    <n v="3945"/>
    <d v="2026-12-26T00:00:00"/>
    <n v="2026"/>
    <s v="Dec"/>
    <s v="Q4"/>
    <x v="3"/>
    <x v="13"/>
    <s v="Corporate"/>
    <s v="Business"/>
    <s v="Cycling"/>
    <s v="Trail Bike Light"/>
    <n v="4"/>
    <n v="50.96"/>
    <n v="0.1"/>
    <n v="22.14"/>
    <n v="183.45600000000002"/>
    <n v="88.56"/>
    <n v="94.896000000000015"/>
    <n v="0.51726844583987441"/>
  </r>
  <r>
    <n v="4266"/>
    <d v="2026-12-26T00:00:00"/>
    <n v="2026"/>
    <s v="Dec"/>
    <s v="Q4"/>
    <x v="1"/>
    <x v="1"/>
    <s v="Online Store"/>
    <s v="New"/>
    <s v="Cycling"/>
    <s v="Compact Repair Kit"/>
    <n v="4"/>
    <n v="40.19"/>
    <n v="0.15"/>
    <n v="16.55"/>
    <n v="136.64599999999999"/>
    <n v="66.2"/>
    <n v="70.445999999999984"/>
    <n v="0.51553649576277383"/>
  </r>
  <r>
    <n v="606"/>
    <d v="2026-12-27T00:00:00"/>
    <n v="2026"/>
    <s v="Dec"/>
    <s v="Q4"/>
    <x v="1"/>
    <x v="12"/>
    <s v="Online Store"/>
    <s v="New"/>
    <s v="Camping"/>
    <s v="Alpine Tent 4P"/>
    <n v="3"/>
    <n v="333.84"/>
    <n v="0"/>
    <n v="193.05"/>
    <n v="1001.52"/>
    <n v="579.15000000000009"/>
    <n v="422.36999999999989"/>
    <n v="0.42172897196261672"/>
  </r>
  <r>
    <n v="1166"/>
    <d v="2026-12-27T00:00:00"/>
    <n v="2026"/>
    <s v="Dec"/>
    <s v="Q4"/>
    <x v="2"/>
    <x v="16"/>
    <s v="Marketplace"/>
    <s v="Returning"/>
    <s v="Camping"/>
    <s v="Trail Tent 2P"/>
    <n v="2"/>
    <n v="198.94"/>
    <n v="0.15"/>
    <n v="102.32"/>
    <n v="338.19799999999998"/>
    <n v="204.64"/>
    <n v="133.55799999999999"/>
    <n v="0.39491067362905752"/>
  </r>
  <r>
    <n v="1913"/>
    <d v="2026-12-27T00:00:00"/>
    <n v="2026"/>
    <s v="Dec"/>
    <s v="Q4"/>
    <x v="2"/>
    <x v="5"/>
    <s v="Marketplace"/>
    <s v="New"/>
    <s v="Fitness"/>
    <s v="Recovery Roller"/>
    <n v="3"/>
    <n v="35.979999999999997"/>
    <n v="0"/>
    <n v="13.6"/>
    <n v="107.94"/>
    <n v="40.799999999999997"/>
    <n v="67.14"/>
    <n v="0.62201222901612008"/>
  </r>
  <r>
    <n v="2402"/>
    <d v="2026-12-27T00:00:00"/>
    <n v="2026"/>
    <s v="Dec"/>
    <s v="Q4"/>
    <x v="1"/>
    <x v="14"/>
    <s v="Marketplace"/>
    <s v="New"/>
    <s v="Travel"/>
    <s v="Carry-On Duffel"/>
    <n v="6"/>
    <n v="133.4"/>
    <n v="0.1"/>
    <n v="66.3"/>
    <n v="720.36000000000013"/>
    <n v="397.79999999999995"/>
    <n v="322.56000000000017"/>
    <n v="0.44777611194402817"/>
  </r>
  <r>
    <n v="3192"/>
    <d v="2026-12-27T00:00:00"/>
    <n v="2026"/>
    <s v="Dec"/>
    <s v="Q4"/>
    <x v="3"/>
    <x v="7"/>
    <s v="Online Store"/>
    <s v="Returning"/>
    <s v="Hiking"/>
    <s v="Hiking Daypack 20L"/>
    <n v="2"/>
    <n v="93.45"/>
    <n v="0"/>
    <n v="45.75"/>
    <n v="186.9"/>
    <n v="91.5"/>
    <n v="95.4"/>
    <n v="0.5104333868378812"/>
  </r>
  <r>
    <n v="3721"/>
    <d v="2026-12-27T00:00:00"/>
    <n v="2026"/>
    <s v="Dec"/>
    <s v="Q4"/>
    <x v="2"/>
    <x v="5"/>
    <s v="Marketplace"/>
    <s v="New"/>
    <s v="Fitness"/>
    <s v="Training Mat"/>
    <n v="1"/>
    <n v="49.79"/>
    <n v="0.2"/>
    <n v="21.87"/>
    <n v="39.832000000000001"/>
    <n v="21.87"/>
    <n v="17.962"/>
    <n v="0.45094396465153641"/>
  </r>
  <r>
    <n v="3882"/>
    <d v="2026-12-27T00:00:00"/>
    <n v="2026"/>
    <s v="Dec"/>
    <s v="Q4"/>
    <x v="3"/>
    <x v="8"/>
    <s v="Marketplace"/>
    <s v="Returning"/>
    <s v="Hiking"/>
    <s v="Trekking Poles"/>
    <n v="3"/>
    <n v="70.430000000000007"/>
    <n v="0.1"/>
    <n v="32.869999999999997"/>
    <n v="190.16100000000003"/>
    <n v="98.609999999999985"/>
    <n v="91.551000000000045"/>
    <n v="0.48143941186678674"/>
  </r>
  <r>
    <n v="4945"/>
    <d v="2026-12-27T00:00:00"/>
    <n v="2026"/>
    <s v="Dec"/>
    <s v="Q4"/>
    <x v="2"/>
    <x v="2"/>
    <s v="Online Store"/>
    <s v="Business"/>
    <s v="Camping"/>
    <s v="Portable Camp Stove"/>
    <n v="2"/>
    <n v="82.04"/>
    <n v="0.1"/>
    <n v="38.880000000000003"/>
    <n v="147.67200000000003"/>
    <n v="77.760000000000005"/>
    <n v="69.91200000000002"/>
    <n v="0.47342759629449055"/>
  </r>
  <r>
    <n v="5084"/>
    <d v="2026-12-27T00:00:00"/>
    <n v="2026"/>
    <s v="Dec"/>
    <s v="Q4"/>
    <x v="1"/>
    <x v="11"/>
    <s v="Marketplace"/>
    <s v="Returning"/>
    <s v="Travel"/>
    <s v="Insulated Bottle"/>
    <n v="1"/>
    <n v="35.409999999999997"/>
    <n v="0.2"/>
    <n v="13.54"/>
    <n v="28.327999999999999"/>
    <n v="13.54"/>
    <n v="14.788"/>
    <n v="0.5220276757977973"/>
  </r>
  <r>
    <n v="246"/>
    <d v="2026-12-28T00:00:00"/>
    <n v="2026"/>
    <s v="Dec"/>
    <s v="Q4"/>
    <x v="3"/>
    <x v="7"/>
    <s v="Marketplace"/>
    <s v="Business"/>
    <s v="Cycling"/>
    <s v="Compact Repair Kit"/>
    <n v="1"/>
    <n v="41.06"/>
    <n v="0.1"/>
    <n v="16.23"/>
    <n v="36.954000000000001"/>
    <n v="16.23"/>
    <n v="20.724"/>
    <n v="0.5608053255398604"/>
  </r>
  <r>
    <n v="537"/>
    <d v="2026-12-28T00:00:00"/>
    <n v="2026"/>
    <s v="Dec"/>
    <s v="Q4"/>
    <x v="3"/>
    <x v="8"/>
    <s v="Corporate"/>
    <s v="Business"/>
    <s v="Hiking"/>
    <s v="Hiking Daypack 20L"/>
    <n v="12"/>
    <n v="90.29"/>
    <n v="0.1"/>
    <n v="45.76"/>
    <n v="975.13200000000006"/>
    <n v="549.12"/>
    <n v="426.01200000000006"/>
    <n v="0.43687623829389255"/>
  </r>
  <r>
    <n v="968"/>
    <d v="2026-12-28T00:00:00"/>
    <n v="2026"/>
    <s v="Dec"/>
    <s v="Q4"/>
    <x v="1"/>
    <x v="12"/>
    <s v="Retail Partners"/>
    <s v="New"/>
    <s v="Cycling"/>
    <s v="Cycling Pack 12L"/>
    <n v="1"/>
    <n v="103.13"/>
    <n v="0.15"/>
    <n v="50.06"/>
    <n v="87.660499999999999"/>
    <n v="50.06"/>
    <n v="37.600499999999997"/>
    <n v="0.42893321393329947"/>
  </r>
  <r>
    <n v="1234"/>
    <d v="2026-12-28T00:00:00"/>
    <n v="2026"/>
    <s v="Dec"/>
    <s v="Q4"/>
    <x v="3"/>
    <x v="13"/>
    <s v="Online Store"/>
    <s v="Returning"/>
    <s v="Cycling"/>
    <s v="Commuter Helmet"/>
    <n v="1"/>
    <n v="81.39"/>
    <n v="0.05"/>
    <n v="43.54"/>
    <n v="77.320499999999996"/>
    <n v="43.54"/>
    <n v="33.780499999999996"/>
    <n v="0.43688931137279247"/>
  </r>
  <r>
    <n v="2061"/>
    <d v="2026-12-28T00:00:00"/>
    <n v="2026"/>
    <s v="Dec"/>
    <s v="Q4"/>
    <x v="0"/>
    <x v="15"/>
    <s v="Marketplace"/>
    <s v="Returning"/>
    <s v="Camping"/>
    <s v="Alpine Tent 4P"/>
    <n v="2"/>
    <n v="342.78"/>
    <n v="0"/>
    <n v="197.89"/>
    <n v="685.56"/>
    <n v="395.78"/>
    <n v="289.77999999999997"/>
    <n v="0.4226909387945621"/>
  </r>
  <r>
    <n v="2219"/>
    <d v="2026-12-28T00:00:00"/>
    <n v="2026"/>
    <s v="Dec"/>
    <s v="Q4"/>
    <x v="1"/>
    <x v="14"/>
    <s v="Online Store"/>
    <s v="Returning"/>
    <s v="Hiking"/>
    <s v="Trail Boots"/>
    <n v="1"/>
    <n v="147"/>
    <n v="0.15"/>
    <n v="79.58"/>
    <n v="124.95"/>
    <n v="79.58"/>
    <n v="45.370000000000005"/>
    <n v="0.36310524209683875"/>
  </r>
  <r>
    <n v="2651"/>
    <d v="2026-12-28T00:00:00"/>
    <n v="2026"/>
    <s v="Dec"/>
    <s v="Q4"/>
    <x v="0"/>
    <x v="15"/>
    <s v="Online Store"/>
    <s v="New"/>
    <s v="Travel"/>
    <s v="Packing Cube Set"/>
    <n v="1"/>
    <n v="45.69"/>
    <n v="0.2"/>
    <n v="18.829999999999998"/>
    <n v="36.552"/>
    <n v="18.829999999999998"/>
    <n v="17.722000000000001"/>
    <n v="0.48484351061501429"/>
  </r>
  <r>
    <n v="3173"/>
    <d v="2026-12-28T00:00:00"/>
    <n v="2026"/>
    <s v="Dec"/>
    <s v="Q4"/>
    <x v="1"/>
    <x v="12"/>
    <s v="Marketplace"/>
    <s v="Returning"/>
    <s v="Cycling"/>
    <s v="Compact Repair Kit"/>
    <n v="1"/>
    <n v="39.69"/>
    <n v="0"/>
    <n v="17.09"/>
    <n v="39.69"/>
    <n v="17.09"/>
    <n v="22.599999999999998"/>
    <n v="0.56941295036533135"/>
  </r>
  <r>
    <n v="3409"/>
    <d v="2026-12-28T00:00:00"/>
    <n v="2026"/>
    <s v="Dec"/>
    <s v="Q4"/>
    <x v="3"/>
    <x v="4"/>
    <s v="Online Store"/>
    <s v="New"/>
    <s v="Camping"/>
    <s v="Compact Sleeping Bag"/>
    <n v="5"/>
    <n v="122.42"/>
    <n v="0"/>
    <n v="60.8"/>
    <n v="612.1"/>
    <n v="304"/>
    <n v="308.10000000000002"/>
    <n v="0.50334912595981052"/>
  </r>
  <r>
    <n v="3535"/>
    <d v="2026-12-28T00:00:00"/>
    <n v="2026"/>
    <s v="Dec"/>
    <s v="Q4"/>
    <x v="1"/>
    <x v="6"/>
    <s v="Retail Partners"/>
    <s v="New"/>
    <s v="Travel"/>
    <s v="Insulated Bottle"/>
    <n v="1"/>
    <n v="37.03"/>
    <n v="0.15"/>
    <n v="13.53"/>
    <n v="31.4755"/>
    <n v="13.53"/>
    <n v="17.945500000000003"/>
    <n v="0.57014185636447401"/>
  </r>
  <r>
    <n v="5134"/>
    <d v="2026-12-28T00:00:00"/>
    <n v="2026"/>
    <s v="Dec"/>
    <s v="Q4"/>
    <x v="1"/>
    <x v="14"/>
    <s v="Retail Partners"/>
    <s v="Returning"/>
    <s v="Hiking"/>
    <s v="Hiking Daypack 20L"/>
    <n v="1"/>
    <n v="90.99"/>
    <n v="0.05"/>
    <n v="44.78"/>
    <n v="86.440499999999986"/>
    <n v="44.78"/>
    <n v="41.660499999999985"/>
    <n v="0.48195579618350187"/>
  </r>
  <r>
    <n v="2011"/>
    <d v="2026-12-29T00:00:00"/>
    <n v="2026"/>
    <s v="Dec"/>
    <s v="Q4"/>
    <x v="1"/>
    <x v="11"/>
    <s v="Online Store"/>
    <s v="Returning"/>
    <s v="Hiking"/>
    <s v="Hiking Daypack 20L"/>
    <n v="1"/>
    <n v="90.81"/>
    <n v="0.1"/>
    <n v="46.53"/>
    <n v="81.728999999999999"/>
    <n v="46.53"/>
    <n v="35.198999999999998"/>
    <n v="0.43067944059024332"/>
  </r>
  <r>
    <n v="2477"/>
    <d v="2026-12-29T00:00:00"/>
    <n v="2026"/>
    <s v="Dec"/>
    <s v="Q4"/>
    <x v="0"/>
    <x v="15"/>
    <s v="Retail Partners"/>
    <s v="New"/>
    <s v="Cycling"/>
    <s v="Compact Repair Kit"/>
    <n v="1"/>
    <n v="41.28"/>
    <n v="0.15"/>
    <n v="16.41"/>
    <n v="35.088000000000001"/>
    <n v="16.41"/>
    <n v="18.678000000000001"/>
    <n v="0.53231874145006841"/>
  </r>
  <r>
    <n v="2745"/>
    <d v="2026-12-29T00:00:00"/>
    <n v="2026"/>
    <s v="Dec"/>
    <s v="Q4"/>
    <x v="3"/>
    <x v="13"/>
    <s v="Marketplace"/>
    <s v="Business"/>
    <s v="Travel"/>
    <s v="Packing Cube Set"/>
    <n v="1"/>
    <n v="46.07"/>
    <n v="0"/>
    <n v="18.420000000000002"/>
    <n v="46.07"/>
    <n v="18.420000000000002"/>
    <n v="27.65"/>
    <n v="0.60017364879531143"/>
  </r>
  <r>
    <n v="4427"/>
    <d v="2026-12-29T00:00:00"/>
    <n v="2026"/>
    <s v="Dec"/>
    <s v="Q4"/>
    <x v="1"/>
    <x v="12"/>
    <s v="Retail Partners"/>
    <s v="Business"/>
    <s v="Hiking"/>
    <s v="Trail Boots"/>
    <n v="1"/>
    <n v="147.29"/>
    <n v="0.1"/>
    <n v="78.2"/>
    <n v="132.56100000000001"/>
    <n v="78.2"/>
    <n v="54.361000000000004"/>
    <n v="0.4100829052285363"/>
  </r>
  <r>
    <n v="377"/>
    <d v="2026-12-30T00:00:00"/>
    <n v="2026"/>
    <s v="Dec"/>
    <s v="Q4"/>
    <x v="3"/>
    <x v="13"/>
    <s v="Online Store"/>
    <s v="New"/>
    <s v="Cycling"/>
    <s v="Compact Repair Kit"/>
    <n v="1"/>
    <n v="40.82"/>
    <n v="0.1"/>
    <n v="17.2"/>
    <n v="36.738"/>
    <n v="17.2"/>
    <n v="19.538"/>
    <n v="0.53181991398551909"/>
  </r>
  <r>
    <n v="1530"/>
    <d v="2026-12-30T00:00:00"/>
    <n v="2026"/>
    <s v="Dec"/>
    <s v="Q4"/>
    <x v="3"/>
    <x v="7"/>
    <s v="Online Store"/>
    <s v="New"/>
    <s v="Fitness"/>
    <s v="Training Mat"/>
    <n v="3"/>
    <n v="50.72"/>
    <n v="0"/>
    <n v="22.3"/>
    <n v="152.16"/>
    <n v="66.900000000000006"/>
    <n v="85.259999999999991"/>
    <n v="0.56033123028391163"/>
  </r>
  <r>
    <n v="2135"/>
    <d v="2026-12-30T00:00:00"/>
    <n v="2026"/>
    <s v="Dec"/>
    <s v="Q4"/>
    <x v="1"/>
    <x v="12"/>
    <s v="Marketplace"/>
    <s v="Business"/>
    <s v="Camping"/>
    <s v="Trail Tent 2P"/>
    <n v="3"/>
    <n v="194.7"/>
    <n v="0.1"/>
    <n v="102.62"/>
    <n v="525.68999999999994"/>
    <n v="307.86"/>
    <n v="217.82999999999993"/>
    <n v="0.41436968555612613"/>
  </r>
  <r>
    <n v="2916"/>
    <d v="2026-12-30T00:00:00"/>
    <n v="2026"/>
    <s v="Dec"/>
    <s v="Q4"/>
    <x v="1"/>
    <x v="6"/>
    <s v="Retail Partners"/>
    <s v="New"/>
    <s v="Travel"/>
    <s v="Insulated Bottle"/>
    <n v="1"/>
    <n v="36.64"/>
    <n v="0.05"/>
    <n v="13.59"/>
    <n v="34.808"/>
    <n v="13.59"/>
    <n v="21.218"/>
    <n v="0.60957251206619167"/>
  </r>
  <r>
    <n v="3449"/>
    <d v="2026-12-30T00:00:00"/>
    <n v="2026"/>
    <s v="Dec"/>
    <s v="Q4"/>
    <x v="2"/>
    <x v="10"/>
    <s v="Marketplace"/>
    <s v="Returning"/>
    <s v="Camping"/>
    <s v="Trail Tent 2P"/>
    <n v="6"/>
    <n v="192.9"/>
    <n v="0.2"/>
    <n v="106.89"/>
    <n v="925.92000000000007"/>
    <n v="641.34"/>
    <n v="284.58000000000004"/>
    <n v="0.30734836702954899"/>
  </r>
  <r>
    <n v="3498"/>
    <d v="2026-12-30T00:00:00"/>
    <n v="2026"/>
    <s v="Dec"/>
    <s v="Q4"/>
    <x v="3"/>
    <x v="7"/>
    <s v="Marketplace"/>
    <s v="Returning"/>
    <s v="Hiking"/>
    <s v="Trekking Poles"/>
    <n v="2"/>
    <n v="71.56"/>
    <n v="0.1"/>
    <n v="32.99"/>
    <n v="128.80800000000002"/>
    <n v="65.98"/>
    <n v="62.828000000000017"/>
    <n v="0.4877647351096206"/>
  </r>
  <r>
    <n v="4851"/>
    <d v="2026-12-30T00:00:00"/>
    <n v="2026"/>
    <s v="Dec"/>
    <s v="Q4"/>
    <x v="3"/>
    <x v="13"/>
    <s v="Marketplace"/>
    <s v="New"/>
    <s v="Cycling"/>
    <s v="Compact Repair Kit"/>
    <n v="1"/>
    <n v="40.270000000000003"/>
    <n v="0.1"/>
    <n v="16.63"/>
    <n v="36.243000000000002"/>
    <n v="16.63"/>
    <n v="19.613000000000003"/>
    <n v="0.54115277432883602"/>
  </r>
  <r>
    <n v="4926"/>
    <d v="2026-12-30T00:00:00"/>
    <n v="2026"/>
    <s v="Dec"/>
    <s v="Q4"/>
    <x v="3"/>
    <x v="7"/>
    <s v="Retail Partners"/>
    <s v="Business"/>
    <s v="Cycling"/>
    <s v="Commuter Helmet"/>
    <n v="6"/>
    <n v="81.180000000000007"/>
    <n v="0.05"/>
    <n v="43.3"/>
    <n v="462.726"/>
    <n v="259.79999999999995"/>
    <n v="202.92600000000004"/>
    <n v="0.43854462468069666"/>
  </r>
  <r>
    <n v="5035"/>
    <d v="2026-12-30T00:00:00"/>
    <n v="2026"/>
    <s v="Dec"/>
    <s v="Q4"/>
    <x v="1"/>
    <x v="12"/>
    <s v="Online Store"/>
    <s v="New"/>
    <s v="Cycling"/>
    <s v="Cycling Pack 12L"/>
    <n v="2"/>
    <n v="101.73"/>
    <n v="0.1"/>
    <n v="49.3"/>
    <n v="183.114"/>
    <n v="98.6"/>
    <n v="84.51400000000001"/>
    <n v="0.46153762137247839"/>
  </r>
  <r>
    <n v="5135"/>
    <d v="2026-12-30T00:00:00"/>
    <n v="2026"/>
    <s v="Dec"/>
    <s v="Q4"/>
    <x v="2"/>
    <x v="10"/>
    <s v="Online Store"/>
    <s v="New"/>
    <s v="Cycling"/>
    <s v="Trail Bike Light"/>
    <n v="5"/>
    <n v="51.78"/>
    <n v="0.15"/>
    <n v="22.37"/>
    <n v="220.06499999999997"/>
    <n v="111.85000000000001"/>
    <n v="108.21499999999996"/>
    <n v="0.4917410765001248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s v="Jan"/>
    <s v="Q1"/>
    <x v="0"/>
    <s v="Spain"/>
    <s v="Online Store"/>
    <s v="Returning"/>
    <s v="Cycling"/>
    <s v="Commuter Helmet"/>
    <n v="2"/>
    <n v="82.06"/>
    <n v="0"/>
    <n v="42.94"/>
    <n v="164.12"/>
    <n v="85.88"/>
    <n v="78.240000000000009"/>
    <n v="0.476724348038021"/>
  </r>
  <r>
    <n v="4836"/>
    <d v="2026-01-02T00:00:00"/>
    <n v="2026"/>
    <s v="Jan"/>
    <s v="Q1"/>
    <x v="1"/>
    <s v="Czechia"/>
    <s v="Corporate"/>
    <s v="Returning"/>
    <s v="Hiking"/>
    <s v="Hiking Daypack 20L"/>
    <n v="4"/>
    <n v="94.18"/>
    <n v="0.15"/>
    <n v="45.03"/>
    <n v="320.21199999999999"/>
    <n v="180.12"/>
    <n v="140.09199999999998"/>
    <n v="0.43749765780170635"/>
  </r>
  <r>
    <n v="163"/>
    <d v="2026-01-03T00:00:00"/>
    <n v="2026"/>
    <s v="Jan"/>
    <s v="Q1"/>
    <x v="2"/>
    <s v="Sweden"/>
    <s v="Online Store"/>
    <s v="New"/>
    <s v="Travel"/>
    <s v="Insulated Bottle"/>
    <n v="2"/>
    <n v="36.72"/>
    <n v="0.05"/>
    <n v="13.76"/>
    <n v="69.768000000000001"/>
    <n v="27.52"/>
    <n v="42.248000000000005"/>
    <n v="0.60554982226808862"/>
  </r>
  <r>
    <n v="542"/>
    <d v="2026-01-03T00:00:00"/>
    <n v="2026"/>
    <s v="Jan"/>
    <s v="Q1"/>
    <x v="0"/>
    <s v="Spain"/>
    <s v="Corporate"/>
    <s v="Business"/>
    <s v="Hiking"/>
    <s v="Trail Boots"/>
    <n v="4"/>
    <n v="143.66999999999999"/>
    <n v="0.1"/>
    <n v="81.22"/>
    <n v="517.21199999999999"/>
    <n v="324.88"/>
    <n v="192.33199999999999"/>
    <n v="0.37186298848441257"/>
  </r>
  <r>
    <n v="2002"/>
    <d v="2026-01-03T00:00:00"/>
    <n v="2026"/>
    <s v="Jan"/>
    <s v="Q1"/>
    <x v="0"/>
    <s v="Spain"/>
    <s v="Corporate"/>
    <s v="Business"/>
    <s v="Travel"/>
    <s v="Insulated Bottle"/>
    <n v="3"/>
    <n v="36.53"/>
    <n v="0.15"/>
    <n v="13.67"/>
    <n v="93.151499999999999"/>
    <n v="41.01"/>
    <n v="52.141500000000001"/>
    <n v="0.55974944042769037"/>
  </r>
  <r>
    <n v="2005"/>
    <d v="2026-01-03T00:00:00"/>
    <n v="2026"/>
    <s v="Jan"/>
    <s v="Q1"/>
    <x v="2"/>
    <s v="Ireland"/>
    <s v="Retail Partners"/>
    <s v="New"/>
    <s v="Travel"/>
    <s v="Insulated Bottle"/>
    <n v="1"/>
    <n v="35.340000000000003"/>
    <n v="0"/>
    <n v="13.37"/>
    <n v="35.340000000000003"/>
    <n v="13.37"/>
    <n v="21.970000000000006"/>
    <n v="0.62167515563101317"/>
  </r>
  <r>
    <n v="2937"/>
    <d v="2026-01-03T00:00:00"/>
    <n v="2026"/>
    <s v="Jan"/>
    <s v="Q1"/>
    <x v="3"/>
    <s v="Belgium"/>
    <s v="Corporate"/>
    <s v="Returning"/>
    <s v="Cycling"/>
    <s v="Trail Bike Light"/>
    <n v="8"/>
    <n v="49.6"/>
    <n v="0.1"/>
    <n v="23.05"/>
    <n v="357.12"/>
    <n v="184.4"/>
    <n v="172.72"/>
    <n v="0.4836469534050179"/>
  </r>
  <r>
    <n v="3326"/>
    <d v="2026-01-03T00:00:00"/>
    <n v="2026"/>
    <s v="Jan"/>
    <s v="Q1"/>
    <x v="0"/>
    <s v="Spain"/>
    <s v="Retail Partners"/>
    <s v="New"/>
    <s v="Camping"/>
    <s v="Alpine Tent 4P"/>
    <n v="2"/>
    <n v="347.51"/>
    <n v="0"/>
    <n v="190.16"/>
    <n v="695.02"/>
    <n v="380.32"/>
    <n v="314.7"/>
    <n v="0.4527927253891974"/>
  </r>
  <r>
    <n v="3863"/>
    <d v="2026-01-03T00:00:00"/>
    <n v="2026"/>
    <s v="Jan"/>
    <s v="Q1"/>
    <x v="2"/>
    <s v="Denmark"/>
    <s v="Corporate"/>
    <s v="Returning"/>
    <s v="Cycling"/>
    <s v="Compact Repair Kit"/>
    <n v="12"/>
    <n v="41.22"/>
    <n v="0.1"/>
    <n v="16.64"/>
    <n v="445.17599999999999"/>
    <n v="199.68"/>
    <n v="245.49599999999998"/>
    <n v="0.55145829963879456"/>
  </r>
  <r>
    <n v="4910"/>
    <d v="2026-01-03T00:00:00"/>
    <n v="2026"/>
    <s v="Jan"/>
    <s v="Q1"/>
    <x v="2"/>
    <s v="Ireland"/>
    <s v="Retail Partners"/>
    <s v="Business"/>
    <s v="Camping"/>
    <s v="Alpine Tent 4P"/>
    <n v="1"/>
    <n v="332.18"/>
    <n v="0"/>
    <n v="195.33"/>
    <n v="332.18"/>
    <n v="195.33"/>
    <n v="136.85"/>
    <n v="0.41197543500511768"/>
  </r>
  <r>
    <n v="5188"/>
    <d v="2026-01-03T00:00:00"/>
    <n v="2026"/>
    <s v="Jan"/>
    <s v="Q1"/>
    <x v="1"/>
    <s v="Austria"/>
    <s v="Marketplace"/>
    <s v="Returning"/>
    <s v="Cycling"/>
    <s v="Trail Bike Light"/>
    <n v="1"/>
    <n v="49.71"/>
    <n v="0"/>
    <n v="23.15"/>
    <n v="49.71"/>
    <n v="23.15"/>
    <n v="26.560000000000002"/>
    <n v="0.53429893381613358"/>
  </r>
  <r>
    <n v="845"/>
    <d v="2026-01-04T00:00:00"/>
    <n v="2026"/>
    <s v="Jan"/>
    <s v="Q1"/>
    <x v="2"/>
    <s v="Ireland"/>
    <s v="Online Store"/>
    <s v="New"/>
    <s v="Camping"/>
    <s v="Trail Tent 2P"/>
    <n v="2"/>
    <n v="194.35"/>
    <n v="0"/>
    <n v="104.22"/>
    <n v="388.7"/>
    <n v="208.44"/>
    <n v="180.26"/>
    <n v="0.46375096475430921"/>
  </r>
  <r>
    <n v="1077"/>
    <d v="2026-01-04T00:00:00"/>
    <n v="2026"/>
    <s v="Jan"/>
    <s v="Q1"/>
    <x v="1"/>
    <s v="Austria"/>
    <s v="Online Store"/>
    <s v="New"/>
    <s v="Cycling"/>
    <s v="Cycling Pack 12L"/>
    <n v="3"/>
    <n v="102.12"/>
    <n v="0.1"/>
    <n v="51.28"/>
    <n v="275.72400000000005"/>
    <n v="153.84"/>
    <n v="121.88400000000004"/>
    <n v="0.44205074639857256"/>
  </r>
  <r>
    <n v="1237"/>
    <d v="2026-01-04T00:00:00"/>
    <n v="2026"/>
    <s v="Jan"/>
    <s v="Q1"/>
    <x v="3"/>
    <s v="Netherlands"/>
    <s v="Retail Partners"/>
    <s v="Business"/>
    <s v="Travel"/>
    <s v="Packing Cube Set"/>
    <n v="1"/>
    <n v="46.99"/>
    <n v="0.05"/>
    <n v="18.11"/>
    <n v="44.640500000000003"/>
    <n v="18.11"/>
    <n v="26.530500000000004"/>
    <n v="0.59431457980981395"/>
  </r>
  <r>
    <n v="1908"/>
    <d v="2026-01-04T00:00:00"/>
    <n v="2026"/>
    <s v="Jan"/>
    <s v="Q1"/>
    <x v="3"/>
    <s v="United Kingdom"/>
    <s v="Online Store"/>
    <s v="New"/>
    <s v="Fitness"/>
    <s v="Resistance Band Set"/>
    <n v="1"/>
    <n v="40"/>
    <n v="0"/>
    <n v="15.04"/>
    <n v="40"/>
    <n v="15.04"/>
    <n v="24.96"/>
    <n v="0.624"/>
  </r>
  <r>
    <n v="2245"/>
    <d v="2026-01-04T00:00:00"/>
    <n v="2026"/>
    <s v="Jan"/>
    <s v="Q1"/>
    <x v="0"/>
    <s v="Portugal"/>
    <s v="Online Store"/>
    <s v="New"/>
    <s v="Hiking"/>
    <s v="Summit Backpack 45L"/>
    <n v="1"/>
    <n v="153.38999999999999"/>
    <n v="0"/>
    <n v="78.59"/>
    <n v="153.38999999999999"/>
    <n v="78.59"/>
    <n v="74.799999999999983"/>
    <n v="0.48764587000456344"/>
  </r>
  <r>
    <n v="2928"/>
    <d v="2026-01-04T00:00:00"/>
    <n v="2026"/>
    <s v="Jan"/>
    <s v="Q1"/>
    <x v="1"/>
    <s v="Austria"/>
    <s v="Online Store"/>
    <s v="Returning"/>
    <s v="Fitness"/>
    <s v="Weighted Vest"/>
    <n v="2"/>
    <n v="124.97"/>
    <n v="0.1"/>
    <n v="67.36"/>
    <n v="224.946"/>
    <n v="134.72"/>
    <n v="90.225999999999999"/>
    <n v="0.40110070861451191"/>
  </r>
  <r>
    <n v="4249"/>
    <d v="2026-01-04T00:00:00"/>
    <n v="2026"/>
    <s v="Jan"/>
    <s v="Q1"/>
    <x v="3"/>
    <s v="Belgium"/>
    <s v="Marketplace"/>
    <s v="New"/>
    <s v="Cycling"/>
    <s v="Cycling Pack 12L"/>
    <n v="2"/>
    <n v="100.12"/>
    <n v="0.1"/>
    <n v="49.67"/>
    <n v="180.21600000000001"/>
    <n v="99.34"/>
    <n v="80.876000000000005"/>
    <n v="0.44877258401029874"/>
  </r>
  <r>
    <n v="1734"/>
    <d v="2026-01-05T00:00:00"/>
    <n v="2026"/>
    <s v="Jan"/>
    <s v="Q1"/>
    <x v="3"/>
    <s v="United Kingdom"/>
    <s v="Marketplace"/>
    <s v="Returning"/>
    <s v="Fitness"/>
    <s v="Resistance Band Set"/>
    <n v="1"/>
    <n v="40.6"/>
    <n v="0.15"/>
    <n v="14.61"/>
    <n v="34.51"/>
    <n v="14.61"/>
    <n v="19.899999999999999"/>
    <n v="0.57664445088380178"/>
  </r>
  <r>
    <n v="2331"/>
    <d v="2026-01-05T00:00:00"/>
    <n v="2026"/>
    <s v="Jan"/>
    <s v="Q1"/>
    <x v="3"/>
    <s v="United Kingdom"/>
    <s v="Online Store"/>
    <s v="New"/>
    <s v="Cycling"/>
    <s v="Cycling Pack 12L"/>
    <n v="1"/>
    <n v="104.23"/>
    <n v="0.1"/>
    <n v="51.6"/>
    <n v="93.807000000000002"/>
    <n v="51.6"/>
    <n v="42.207000000000001"/>
    <n v="0.44993443986056475"/>
  </r>
  <r>
    <n v="2475"/>
    <d v="2026-01-05T00:00:00"/>
    <n v="2026"/>
    <s v="Jan"/>
    <s v="Q1"/>
    <x v="1"/>
    <s v="Czechia"/>
    <s v="Retail Partners"/>
    <s v="Returning"/>
    <s v="Fitness"/>
    <s v="Weighted Vest"/>
    <n v="5"/>
    <n v="122.87"/>
    <n v="0.05"/>
    <n v="69.67"/>
    <n v="583.63250000000005"/>
    <n v="348.35"/>
    <n v="235.28250000000003"/>
    <n v="0.40313467807224584"/>
  </r>
  <r>
    <n v="1433"/>
    <d v="2026-01-06T00:00:00"/>
    <n v="2026"/>
    <s v="Jan"/>
    <s v="Q1"/>
    <x v="2"/>
    <s v="Finland"/>
    <s v="Online Store"/>
    <s v="New"/>
    <s v="Travel"/>
    <s v="Insulated Bottle"/>
    <n v="2"/>
    <n v="36.619999999999997"/>
    <n v="0.05"/>
    <n v="13.87"/>
    <n v="69.577999999999989"/>
    <n v="27.74"/>
    <n v="41.837999999999994"/>
    <n v="0.60131075914800658"/>
  </r>
  <r>
    <n v="3624"/>
    <d v="2026-01-06T00:00:00"/>
    <n v="2026"/>
    <s v="Jan"/>
    <s v="Q1"/>
    <x v="3"/>
    <s v="Netherlands"/>
    <s v="Online Store"/>
    <s v="New"/>
    <s v="Hiking"/>
    <s v="Hiking Daypack 20L"/>
    <n v="1"/>
    <n v="93.4"/>
    <n v="0"/>
    <n v="46.11"/>
    <n v="93.4"/>
    <n v="46.11"/>
    <n v="47.290000000000006"/>
    <n v="0.50631691648822275"/>
  </r>
  <r>
    <n v="4680"/>
    <d v="2026-01-06T00:00:00"/>
    <n v="2026"/>
    <s v="Jan"/>
    <s v="Q1"/>
    <x v="1"/>
    <s v="Czechia"/>
    <s v="Marketplace"/>
    <s v="New"/>
    <s v="Camping"/>
    <s v="Portable Camp Stove"/>
    <n v="2"/>
    <n v="81.260000000000005"/>
    <n v="0"/>
    <n v="39.119999999999997"/>
    <n v="162.52000000000001"/>
    <n v="78.239999999999995"/>
    <n v="84.280000000000015"/>
    <n v="0.51858232832882112"/>
  </r>
  <r>
    <n v="4803"/>
    <d v="2026-01-06T00:00:00"/>
    <n v="2026"/>
    <s v="Jan"/>
    <s v="Q1"/>
    <x v="1"/>
    <s v="Switzerland"/>
    <s v="Marketplace"/>
    <s v="New"/>
    <s v="Fitness"/>
    <s v="Recovery Roller"/>
    <n v="2"/>
    <n v="35.78"/>
    <n v="0"/>
    <n v="13.84"/>
    <n v="71.56"/>
    <n v="27.68"/>
    <n v="43.88"/>
    <n v="0.61319172722191173"/>
  </r>
  <r>
    <n v="248"/>
    <d v="2026-01-07T00:00:00"/>
    <n v="2026"/>
    <s v="Jan"/>
    <s v="Q1"/>
    <x v="1"/>
    <s v="Germany"/>
    <s v="Marketplace"/>
    <s v="New"/>
    <s v="Cycling"/>
    <s v="Commuter Helmet"/>
    <n v="3"/>
    <n v="81.64"/>
    <n v="0"/>
    <n v="43.84"/>
    <n v="244.92000000000002"/>
    <n v="131.52000000000001"/>
    <n v="113.4"/>
    <n v="0.46300832925036745"/>
  </r>
  <r>
    <n v="1118"/>
    <d v="2026-01-07T00:00:00"/>
    <n v="2026"/>
    <s v="Jan"/>
    <s v="Q1"/>
    <x v="1"/>
    <s v="Germany"/>
    <s v="Online Store"/>
    <s v="Returning"/>
    <s v="Travel"/>
    <s v="Carry-On Duffel"/>
    <n v="2"/>
    <n v="131.63999999999999"/>
    <n v="0.05"/>
    <n v="69.02"/>
    <n v="250.11599999999996"/>
    <n v="138.04"/>
    <n v="112.07599999999996"/>
    <n v="0.44809608341729429"/>
  </r>
  <r>
    <n v="3023"/>
    <d v="2026-01-07T00:00:00"/>
    <n v="2026"/>
    <s v="Jan"/>
    <s v="Q1"/>
    <x v="2"/>
    <s v="Ireland"/>
    <s v="Marketplace"/>
    <s v="New"/>
    <s v="Hiking"/>
    <s v="Summit Backpack 45L"/>
    <n v="2"/>
    <n v="155.35"/>
    <n v="0"/>
    <n v="80.790000000000006"/>
    <n v="310.7"/>
    <n v="161.58000000000001"/>
    <n v="149.11999999999998"/>
    <n v="0.47994850337946565"/>
  </r>
  <r>
    <n v="3903"/>
    <d v="2026-01-07T00:00:00"/>
    <n v="2026"/>
    <s v="Jan"/>
    <s v="Q1"/>
    <x v="3"/>
    <s v="United Kingdom"/>
    <s v="Online Store"/>
    <s v="Returning"/>
    <s v="Fitness"/>
    <s v="Training Mat"/>
    <n v="2"/>
    <n v="51.56"/>
    <n v="0.05"/>
    <n v="22.26"/>
    <n v="97.963999999999999"/>
    <n v="44.52"/>
    <n v="53.443999999999996"/>
    <n v="0.54554734392225712"/>
  </r>
  <r>
    <n v="62"/>
    <d v="2026-01-08T00:00:00"/>
    <n v="2026"/>
    <s v="Jan"/>
    <s v="Q1"/>
    <x v="1"/>
    <s v="Germany"/>
    <s v="Online Store"/>
    <s v="New"/>
    <s v="Cycling"/>
    <s v="Trail Bike Light"/>
    <n v="2"/>
    <n v="51.63"/>
    <n v="0"/>
    <n v="22.54"/>
    <n v="103.26"/>
    <n v="45.08"/>
    <n v="58.180000000000007"/>
    <n v="0.5634321131125315"/>
  </r>
  <r>
    <n v="142"/>
    <d v="2026-01-08T00:00:00"/>
    <n v="2026"/>
    <s v="Jan"/>
    <s v="Q1"/>
    <x v="0"/>
    <s v="Portugal"/>
    <s v="Corporate"/>
    <s v="Business"/>
    <s v="Camping"/>
    <s v="Alpine Tent 4P"/>
    <n v="5"/>
    <n v="344.88"/>
    <n v="0.15"/>
    <n v="190.66"/>
    <n v="1465.74"/>
    <n v="953.3"/>
    <n v="512.44000000000005"/>
    <n v="0.34961180018284282"/>
  </r>
  <r>
    <n v="450"/>
    <d v="2026-01-08T00:00:00"/>
    <n v="2026"/>
    <s v="Jan"/>
    <s v="Q1"/>
    <x v="2"/>
    <s v="Ireland"/>
    <s v="Retail Partners"/>
    <s v="New"/>
    <s v="Hiking"/>
    <s v="Hiking Daypack 20L"/>
    <n v="2"/>
    <n v="94.06"/>
    <n v="0.15"/>
    <n v="46.33"/>
    <n v="159.90199999999999"/>
    <n v="92.66"/>
    <n v="67.24199999999999"/>
    <n v="0.42052006854198193"/>
  </r>
  <r>
    <n v="4397"/>
    <d v="2026-01-08T00:00:00"/>
    <n v="2026"/>
    <s v="Jan"/>
    <s v="Q1"/>
    <x v="0"/>
    <s v="Spain"/>
    <s v="Online Store"/>
    <s v="Business"/>
    <s v="Hiking"/>
    <s v="Trekking Poles"/>
    <n v="1"/>
    <n v="72.38"/>
    <n v="0"/>
    <n v="31.65"/>
    <n v="72.38"/>
    <n v="31.65"/>
    <n v="40.729999999999997"/>
    <n v="0.56272450953302011"/>
  </r>
  <r>
    <n v="4798"/>
    <d v="2026-01-08T00:00:00"/>
    <n v="2026"/>
    <s v="Jan"/>
    <s v="Q1"/>
    <x v="1"/>
    <s v="Austria"/>
    <s v="Online Store"/>
    <s v="New"/>
    <s v="Hiking"/>
    <s v="Summit Backpack 45L"/>
    <n v="1"/>
    <n v="153.69"/>
    <n v="0"/>
    <n v="77.47"/>
    <n v="153.69"/>
    <n v="77.47"/>
    <n v="76.22"/>
    <n v="0.49593337237295854"/>
  </r>
  <r>
    <n v="136"/>
    <d v="2026-01-09T00:00:00"/>
    <n v="2026"/>
    <s v="Jan"/>
    <s v="Q1"/>
    <x v="3"/>
    <s v="France"/>
    <s v="Corporate"/>
    <s v="Business"/>
    <s v="Travel"/>
    <s v="Travel Backpack 35L"/>
    <n v="15"/>
    <n v="168.62"/>
    <n v="0.05"/>
    <n v="86.09"/>
    <n v="2402.835"/>
    <n v="1291.3500000000001"/>
    <n v="1111.4849999999999"/>
    <n v="0.46257233642759488"/>
  </r>
  <r>
    <n v="2782"/>
    <d v="2026-01-09T00:00:00"/>
    <n v="2026"/>
    <s v="Jan"/>
    <s v="Q1"/>
    <x v="3"/>
    <s v="Belgium"/>
    <s v="Online Store"/>
    <s v="New"/>
    <s v="Hiking"/>
    <s v="Summit Backpack 45L"/>
    <n v="1"/>
    <n v="152.75"/>
    <n v="0.05"/>
    <n v="79.88"/>
    <n v="145.11249999999998"/>
    <n v="79.88"/>
    <n v="65.232499999999987"/>
    <n v="0.44953053665259707"/>
  </r>
  <r>
    <n v="4704"/>
    <d v="2026-01-09T00:00:00"/>
    <n v="2026"/>
    <s v="Jan"/>
    <s v="Q1"/>
    <x v="1"/>
    <s v="Poland"/>
    <s v="Marketplace"/>
    <s v="New"/>
    <s v="Fitness"/>
    <s v="Recovery Roller"/>
    <n v="2"/>
    <n v="36.72"/>
    <n v="0.05"/>
    <n v="14.15"/>
    <n v="69.768000000000001"/>
    <n v="28.3"/>
    <n v="41.468000000000004"/>
    <n v="0.59436991170737308"/>
  </r>
  <r>
    <n v="69"/>
    <d v="2026-01-10T00:00:00"/>
    <n v="2026"/>
    <s v="Jan"/>
    <s v="Q1"/>
    <x v="0"/>
    <s v="Italy"/>
    <s v="Online Store"/>
    <s v="Returning"/>
    <s v="Hiking"/>
    <s v="Trail Boots"/>
    <n v="6"/>
    <n v="141.31"/>
    <n v="0.05"/>
    <n v="79.349999999999994"/>
    <n v="805.46699999999998"/>
    <n v="476.09999999999997"/>
    <n v="329.36700000000002"/>
    <n v="0.4089143316858419"/>
  </r>
  <r>
    <n v="490"/>
    <d v="2026-01-10T00:00:00"/>
    <n v="2026"/>
    <s v="Jan"/>
    <s v="Q1"/>
    <x v="2"/>
    <s v="Finland"/>
    <s v="Online Store"/>
    <s v="Business"/>
    <s v="Camping"/>
    <s v="Compact Sleeping Bag"/>
    <n v="2"/>
    <n v="121.23"/>
    <n v="0"/>
    <n v="59.66"/>
    <n v="242.46"/>
    <n v="119.32"/>
    <n v="123.14000000000001"/>
    <n v="0.50787758805576178"/>
  </r>
  <r>
    <n v="3685"/>
    <d v="2026-01-10T00:00:00"/>
    <n v="2026"/>
    <s v="Jan"/>
    <s v="Q1"/>
    <x v="3"/>
    <s v="United Kingdom"/>
    <s v="Online Store"/>
    <s v="New"/>
    <s v="Travel"/>
    <s v="Travel Backpack 35L"/>
    <n v="3"/>
    <n v="161.58000000000001"/>
    <n v="0"/>
    <n v="85.58"/>
    <n v="484.74"/>
    <n v="256.74"/>
    <n v="228"/>
    <n v="0.47035524198539425"/>
  </r>
  <r>
    <n v="3796"/>
    <d v="2026-01-10T00:00:00"/>
    <n v="2026"/>
    <s v="Jan"/>
    <s v="Q1"/>
    <x v="3"/>
    <s v="United Kingdom"/>
    <s v="Retail Partners"/>
    <s v="Returning"/>
    <s v="Travel"/>
    <s v="Travel Backpack 35L"/>
    <n v="2"/>
    <n v="166.84"/>
    <n v="0"/>
    <n v="88.67"/>
    <n v="333.68"/>
    <n v="177.34"/>
    <n v="156.34"/>
    <n v="0.4685327259649964"/>
  </r>
  <r>
    <n v="387"/>
    <d v="2026-01-11T00:00:00"/>
    <n v="2026"/>
    <s v="Jan"/>
    <s v="Q1"/>
    <x v="2"/>
    <s v="Denmark"/>
    <s v="Online Store"/>
    <s v="Returning"/>
    <s v="Hiking"/>
    <s v="Summit Backpack 45L"/>
    <n v="1"/>
    <n v="150.96"/>
    <n v="0"/>
    <n v="77.5"/>
    <n v="150.96"/>
    <n v="77.5"/>
    <n v="73.460000000000008"/>
    <n v="0.48661897191308956"/>
  </r>
  <r>
    <n v="2796"/>
    <d v="2026-01-11T00:00:00"/>
    <n v="2026"/>
    <s v="Jan"/>
    <s v="Q1"/>
    <x v="3"/>
    <s v="Netherlands"/>
    <s v="Retail Partners"/>
    <s v="Returning"/>
    <s v="Travel"/>
    <s v="Insulated Bottle"/>
    <n v="3"/>
    <n v="36.33"/>
    <n v="0.05"/>
    <n v="13.27"/>
    <n v="103.54049999999999"/>
    <n v="39.81"/>
    <n v="63.730499999999992"/>
    <n v="0.61551277036521934"/>
  </r>
  <r>
    <n v="3703"/>
    <d v="2026-01-11T00:00:00"/>
    <n v="2026"/>
    <s v="Jan"/>
    <s v="Q1"/>
    <x v="3"/>
    <s v="United Kingdom"/>
    <s v="Online Store"/>
    <s v="Returning"/>
    <s v="Travel"/>
    <s v="Insulated Bottle"/>
    <n v="1"/>
    <n v="35.340000000000003"/>
    <n v="0.1"/>
    <n v="13.36"/>
    <n v="31.806000000000004"/>
    <n v="13.36"/>
    <n v="18.446000000000005"/>
    <n v="0.5799534678991386"/>
  </r>
  <r>
    <n v="4674"/>
    <d v="2026-01-11T00:00:00"/>
    <n v="2026"/>
    <s v="Jan"/>
    <s v="Q1"/>
    <x v="3"/>
    <s v="United Kingdom"/>
    <s v="Online Store"/>
    <s v="Returning"/>
    <s v="Travel"/>
    <s v="Packing Cube Set"/>
    <n v="2"/>
    <n v="46.27"/>
    <n v="0"/>
    <n v="18.23"/>
    <n v="92.54"/>
    <n v="36.46"/>
    <n v="56.080000000000005"/>
    <n v="0.60600821266479366"/>
  </r>
  <r>
    <n v="4789"/>
    <d v="2026-01-11T00:00:00"/>
    <n v="2026"/>
    <s v="Jan"/>
    <s v="Q1"/>
    <x v="3"/>
    <s v="Netherlands"/>
    <s v="Online Store"/>
    <s v="Returning"/>
    <s v="Cycling"/>
    <s v="Commuter Helmet"/>
    <n v="1"/>
    <n v="79.930000000000007"/>
    <n v="0.05"/>
    <n v="43.73"/>
    <n v="75.933500000000009"/>
    <n v="43.73"/>
    <n v="32.203500000000012"/>
    <n v="0.42410135184075554"/>
  </r>
  <r>
    <n v="804"/>
    <d v="2026-01-12T00:00:00"/>
    <n v="2026"/>
    <s v="Jan"/>
    <s v="Q1"/>
    <x v="1"/>
    <s v="Germany"/>
    <s v="Retail Partners"/>
    <s v="New"/>
    <s v="Hiking"/>
    <s v="Trail Boots"/>
    <n v="1"/>
    <n v="141.25"/>
    <n v="0"/>
    <n v="78.72"/>
    <n v="141.25"/>
    <n v="78.72"/>
    <n v="62.53"/>
    <n v="0.44269026548672569"/>
  </r>
  <r>
    <n v="1780"/>
    <d v="2026-01-12T00:00:00"/>
    <n v="2026"/>
    <s v="Jan"/>
    <s v="Q1"/>
    <x v="3"/>
    <s v="United Kingdom"/>
    <s v="Online Store"/>
    <s v="Returning"/>
    <s v="Cycling"/>
    <s v="Cycling Pack 12L"/>
    <n v="2"/>
    <n v="103.64"/>
    <n v="0.1"/>
    <n v="50.96"/>
    <n v="186.55199999999999"/>
    <n v="101.92"/>
    <n v="84.631999999999991"/>
    <n v="0.45366439384193147"/>
  </r>
  <r>
    <n v="2844"/>
    <d v="2026-01-12T00:00:00"/>
    <n v="2026"/>
    <s v="Jan"/>
    <s v="Q1"/>
    <x v="0"/>
    <s v="Spain"/>
    <s v="Online Store"/>
    <s v="New"/>
    <s v="Travel"/>
    <s v="Carry-On Duffel"/>
    <n v="1"/>
    <n v="136.18"/>
    <n v="0"/>
    <n v="68.34"/>
    <n v="136.18"/>
    <n v="68.34"/>
    <n v="67.84"/>
    <n v="0.498164194448524"/>
  </r>
  <r>
    <n v="3068"/>
    <d v="2026-01-12T00:00:00"/>
    <n v="2026"/>
    <s v="Jan"/>
    <s v="Q1"/>
    <x v="2"/>
    <s v="Sweden"/>
    <s v="Marketplace"/>
    <s v="New"/>
    <s v="Fitness"/>
    <s v="Recovery Roller"/>
    <n v="1"/>
    <n v="36.43"/>
    <n v="0"/>
    <n v="14.33"/>
    <n v="36.43"/>
    <n v="14.33"/>
    <n v="22.1"/>
    <n v="0.60664287674993145"/>
  </r>
  <r>
    <n v="3096"/>
    <d v="2026-01-12T00:00:00"/>
    <n v="2026"/>
    <s v="Jan"/>
    <s v="Q1"/>
    <x v="3"/>
    <s v="Netherlands"/>
    <s v="Online Store"/>
    <s v="New"/>
    <s v="Fitness"/>
    <s v="Training Mat"/>
    <n v="2"/>
    <n v="50.51"/>
    <n v="0.1"/>
    <n v="21.84"/>
    <n v="90.917999999999992"/>
    <n v="43.68"/>
    <n v="47.237999999999992"/>
    <n v="0.5195670824259222"/>
  </r>
  <r>
    <n v="3129"/>
    <d v="2026-01-12T00:00:00"/>
    <n v="2026"/>
    <s v="Jan"/>
    <s v="Q1"/>
    <x v="3"/>
    <s v="France"/>
    <s v="Retail Partners"/>
    <s v="Returning"/>
    <s v="Fitness"/>
    <s v="Weighted Vest"/>
    <n v="1"/>
    <n v="123"/>
    <n v="0"/>
    <n v="67.3"/>
    <n v="123"/>
    <n v="67.3"/>
    <n v="55.7"/>
    <n v="0.45284552845528458"/>
  </r>
  <r>
    <n v="3948"/>
    <d v="2026-01-12T00:00:00"/>
    <n v="2026"/>
    <s v="Jan"/>
    <s v="Q1"/>
    <x v="1"/>
    <s v="Poland"/>
    <s v="Online Store"/>
    <s v="New"/>
    <s v="Hiking"/>
    <s v="Trekking Poles"/>
    <n v="2"/>
    <n v="72.239999999999995"/>
    <n v="0"/>
    <n v="32.94"/>
    <n v="144.47999999999999"/>
    <n v="65.88"/>
    <n v="78.599999999999994"/>
    <n v="0.54401993355481726"/>
  </r>
  <r>
    <n v="5036"/>
    <d v="2026-01-12T00:00:00"/>
    <n v="2026"/>
    <s v="Jan"/>
    <s v="Q1"/>
    <x v="2"/>
    <s v="Ireland"/>
    <s v="Retail Partners"/>
    <s v="Returning"/>
    <s v="Hiking"/>
    <s v="Summit Backpack 45L"/>
    <n v="1"/>
    <n v="151.11000000000001"/>
    <n v="0.15"/>
    <n v="79.650000000000006"/>
    <n v="128.4435"/>
    <n v="79.650000000000006"/>
    <n v="48.793499999999995"/>
    <n v="0.37988298356865075"/>
  </r>
  <r>
    <n v="2681"/>
    <d v="2026-01-13T00:00:00"/>
    <n v="2026"/>
    <s v="Jan"/>
    <s v="Q1"/>
    <x v="3"/>
    <s v="Belgium"/>
    <s v="Online Store"/>
    <s v="New"/>
    <s v="Hiking"/>
    <s v="Hiking Daypack 20L"/>
    <n v="1"/>
    <n v="94.32"/>
    <n v="0"/>
    <n v="45.93"/>
    <n v="94.32"/>
    <n v="45.93"/>
    <n v="48.389999999999993"/>
    <n v="0.51304071246819338"/>
  </r>
  <r>
    <n v="5101"/>
    <d v="2026-01-13T00:00:00"/>
    <n v="2026"/>
    <s v="Jan"/>
    <s v="Q1"/>
    <x v="1"/>
    <s v="Germany"/>
    <s v="Online Store"/>
    <s v="Returning"/>
    <s v="Cycling"/>
    <s v="Trail Bike Light"/>
    <n v="3"/>
    <n v="51.52"/>
    <n v="0"/>
    <n v="21.92"/>
    <n v="154.56"/>
    <n v="65.760000000000005"/>
    <n v="88.8"/>
    <n v="0.57453416149068315"/>
  </r>
  <r>
    <n v="3871"/>
    <d v="2026-01-14T00:00:00"/>
    <n v="2026"/>
    <s v="Jan"/>
    <s v="Q1"/>
    <x v="0"/>
    <s v="Italy"/>
    <s v="Online Store"/>
    <s v="New"/>
    <s v="Hiking"/>
    <s v="Trail Boots"/>
    <n v="2"/>
    <n v="146.4"/>
    <n v="0.05"/>
    <n v="81.72"/>
    <n v="278.16000000000003"/>
    <n v="163.44"/>
    <n v="114.72000000000003"/>
    <n v="0.4124245038826575"/>
  </r>
  <r>
    <n v="4643"/>
    <d v="2026-01-14T00:00:00"/>
    <n v="2026"/>
    <s v="Jan"/>
    <s v="Q1"/>
    <x v="0"/>
    <s v="Spain"/>
    <s v="Corporate"/>
    <s v="Business"/>
    <s v="Travel"/>
    <s v="Packing Cube Set"/>
    <n v="3"/>
    <n v="47.32"/>
    <n v="0.1"/>
    <n v="18.420000000000002"/>
    <n v="127.76400000000001"/>
    <n v="55.260000000000005"/>
    <n v="72.504000000000005"/>
    <n v="0.56748379825302897"/>
  </r>
  <r>
    <n v="4703"/>
    <d v="2026-01-14T00:00:00"/>
    <n v="2026"/>
    <s v="Jan"/>
    <s v="Q1"/>
    <x v="3"/>
    <s v="France"/>
    <s v="Retail Partners"/>
    <s v="Business"/>
    <s v="Fitness"/>
    <s v="Resistance Band Set"/>
    <n v="2"/>
    <n v="40.450000000000003"/>
    <n v="0.05"/>
    <n v="15.14"/>
    <n v="76.855000000000004"/>
    <n v="30.28"/>
    <n v="46.575000000000003"/>
    <n v="0.60601132001821612"/>
  </r>
  <r>
    <n v="5068"/>
    <d v="2026-01-14T00:00:00"/>
    <n v="2026"/>
    <s v="Jan"/>
    <s v="Q1"/>
    <x v="0"/>
    <s v="Spain"/>
    <s v="Online Store"/>
    <s v="Returning"/>
    <s v="Travel"/>
    <s v="Packing Cube Set"/>
    <n v="2"/>
    <n v="47.05"/>
    <n v="0.1"/>
    <n v="18.8"/>
    <n v="84.69"/>
    <n v="37.6"/>
    <n v="47.089999999999996"/>
    <n v="0.55602786633604906"/>
  </r>
  <r>
    <n v="1539"/>
    <d v="2026-01-15T00:00:00"/>
    <n v="2026"/>
    <s v="Jan"/>
    <s v="Q1"/>
    <x v="3"/>
    <s v="United Kingdom"/>
    <s v="Retail Partners"/>
    <s v="Business"/>
    <s v="Fitness"/>
    <s v="Weighted Vest"/>
    <n v="3"/>
    <n v="123.14"/>
    <n v="0.05"/>
    <n v="70.67"/>
    <n v="350.94900000000001"/>
    <n v="212.01"/>
    <n v="138.93900000000002"/>
    <n v="0.39589513006163296"/>
  </r>
  <r>
    <n v="1709"/>
    <d v="2026-01-15T00:00:00"/>
    <n v="2026"/>
    <s v="Jan"/>
    <s v="Q1"/>
    <x v="3"/>
    <s v="France"/>
    <s v="Online Store"/>
    <s v="Returning"/>
    <s v="Hiking"/>
    <s v="Summit Backpack 45L"/>
    <n v="2"/>
    <n v="151.33000000000001"/>
    <n v="0.1"/>
    <n v="78.44"/>
    <n v="272.39400000000001"/>
    <n v="156.88"/>
    <n v="115.51400000000001"/>
    <n v="0.42406954631893512"/>
  </r>
  <r>
    <n v="2702"/>
    <d v="2026-01-15T00:00:00"/>
    <n v="2026"/>
    <s v="Jan"/>
    <s v="Q1"/>
    <x v="1"/>
    <s v="Poland"/>
    <s v="Online Store"/>
    <s v="Returning"/>
    <s v="Hiking"/>
    <s v="Trail Boots"/>
    <n v="5"/>
    <n v="144.01"/>
    <n v="0.05"/>
    <n v="79.64"/>
    <n v="684.0474999999999"/>
    <n v="398.2"/>
    <n v="285.84749999999991"/>
    <n v="0.41787668254032062"/>
  </r>
  <r>
    <n v="3176"/>
    <d v="2026-01-15T00:00:00"/>
    <n v="2026"/>
    <s v="Jan"/>
    <s v="Q1"/>
    <x v="3"/>
    <s v="United Kingdom"/>
    <s v="Online Store"/>
    <s v="Returning"/>
    <s v="Hiking"/>
    <s v="Hiking Daypack 20L"/>
    <n v="3"/>
    <n v="91.19"/>
    <n v="0"/>
    <n v="44.47"/>
    <n v="273.57"/>
    <n v="133.41"/>
    <n v="140.16"/>
    <n v="0.5123368790437548"/>
  </r>
  <r>
    <n v="3705"/>
    <d v="2026-01-15T00:00:00"/>
    <n v="2026"/>
    <s v="Jan"/>
    <s v="Q1"/>
    <x v="3"/>
    <s v="Netherlands"/>
    <s v="Retail Partners"/>
    <s v="New"/>
    <s v="Travel"/>
    <s v="Packing Cube Set"/>
    <n v="2"/>
    <n v="45.45"/>
    <n v="0"/>
    <n v="18.190000000000001"/>
    <n v="90.9"/>
    <n v="36.380000000000003"/>
    <n v="54.52"/>
    <n v="0.59977997799779981"/>
  </r>
  <r>
    <n v="3736"/>
    <d v="2026-01-15T00:00:00"/>
    <n v="2026"/>
    <s v="Jan"/>
    <s v="Q1"/>
    <x v="1"/>
    <s v="Czechia"/>
    <s v="Marketplace"/>
    <s v="New"/>
    <s v="Fitness"/>
    <s v="Resistance Band Set"/>
    <n v="1"/>
    <n v="40.72"/>
    <n v="0"/>
    <n v="14.94"/>
    <n v="40.72"/>
    <n v="14.94"/>
    <n v="25.78"/>
    <n v="0.6331041257367388"/>
  </r>
  <r>
    <n v="3967"/>
    <d v="2026-01-15T00:00:00"/>
    <n v="2026"/>
    <s v="Jan"/>
    <s v="Q1"/>
    <x v="1"/>
    <s v="Germany"/>
    <s v="Online Store"/>
    <s v="Business"/>
    <s v="Travel"/>
    <s v="Insulated Bottle"/>
    <n v="2"/>
    <n v="37.090000000000003"/>
    <n v="0"/>
    <n v="13.29"/>
    <n v="74.180000000000007"/>
    <n v="26.58"/>
    <n v="47.600000000000009"/>
    <n v="0.64168239417632789"/>
  </r>
  <r>
    <n v="170"/>
    <d v="2026-01-16T00:00:00"/>
    <n v="2026"/>
    <s v="Jan"/>
    <s v="Q1"/>
    <x v="2"/>
    <s v="Finland"/>
    <s v="Online Store"/>
    <s v="New"/>
    <s v="Camping"/>
    <s v="Compact Sleeping Bag"/>
    <n v="1"/>
    <n v="124.45"/>
    <n v="0.15"/>
    <n v="59.77"/>
    <n v="105.7825"/>
    <n v="59.77"/>
    <n v="46.012499999999996"/>
    <n v="0.43497270342447941"/>
  </r>
  <r>
    <n v="1040"/>
    <d v="2026-01-16T00:00:00"/>
    <n v="2026"/>
    <s v="Jan"/>
    <s v="Q1"/>
    <x v="0"/>
    <s v="Spain"/>
    <s v="Retail Partners"/>
    <s v="New"/>
    <s v="Travel"/>
    <s v="Insulated Bottle"/>
    <n v="1"/>
    <n v="35.93"/>
    <n v="0.05"/>
    <n v="13.33"/>
    <n v="34.133499999999998"/>
    <n v="13.33"/>
    <n v="20.8035"/>
    <n v="0.60947456311248482"/>
  </r>
  <r>
    <n v="2380"/>
    <d v="2026-01-16T00:00:00"/>
    <n v="2026"/>
    <s v="Jan"/>
    <s v="Q1"/>
    <x v="3"/>
    <s v="France"/>
    <s v="Online Store"/>
    <s v="Returning"/>
    <s v="Camping"/>
    <s v="Compact Sleeping Bag"/>
    <n v="4"/>
    <n v="121.8"/>
    <n v="0.05"/>
    <n v="59.57"/>
    <n v="462.84"/>
    <n v="238.28"/>
    <n v="224.55999999999997"/>
    <n v="0.48517846339987897"/>
  </r>
  <r>
    <n v="3219"/>
    <d v="2026-01-16T00:00:00"/>
    <n v="2026"/>
    <s v="Jan"/>
    <s v="Q1"/>
    <x v="1"/>
    <s v="Switzerland"/>
    <s v="Retail Partners"/>
    <s v="Returning"/>
    <s v="Hiking"/>
    <s v="Hiking Daypack 20L"/>
    <n v="1"/>
    <n v="92.6"/>
    <n v="0.05"/>
    <n v="44.15"/>
    <n v="87.969999999999985"/>
    <n v="44.15"/>
    <n v="43.819999999999986"/>
    <n v="0.4981243605774695"/>
  </r>
  <r>
    <n v="4425"/>
    <d v="2026-01-16T00:00:00"/>
    <n v="2026"/>
    <s v="Jan"/>
    <s v="Q1"/>
    <x v="1"/>
    <s v="Germany"/>
    <s v="Corporate"/>
    <s v="Business"/>
    <s v="Cycling"/>
    <s v="Cycling Pack 12L"/>
    <n v="10"/>
    <n v="102.68"/>
    <n v="0.15"/>
    <n v="51.07"/>
    <n v="872.78000000000009"/>
    <n v="510.7"/>
    <n v="362.0800000000001"/>
    <n v="0.41485826897958256"/>
  </r>
  <r>
    <n v="4508"/>
    <d v="2026-01-16T00:00:00"/>
    <n v="2026"/>
    <s v="Jan"/>
    <s v="Q1"/>
    <x v="3"/>
    <s v="France"/>
    <s v="Marketplace"/>
    <s v="New"/>
    <s v="Cycling"/>
    <s v="Compact Repair Kit"/>
    <n v="3"/>
    <n v="40.92"/>
    <n v="0.15"/>
    <n v="16.71"/>
    <n v="104.346"/>
    <n v="50.13"/>
    <n v="54.216000000000001"/>
    <n v="0.51957909263412105"/>
  </r>
  <r>
    <n v="4806"/>
    <d v="2026-01-16T00:00:00"/>
    <n v="2026"/>
    <s v="Jan"/>
    <s v="Q1"/>
    <x v="2"/>
    <s v="Norway"/>
    <s v="Retail Partners"/>
    <s v="New"/>
    <s v="Cycling"/>
    <s v="Cycling Pack 12L"/>
    <n v="4"/>
    <n v="102.68"/>
    <n v="0"/>
    <n v="50.83"/>
    <n v="410.72"/>
    <n v="203.32"/>
    <n v="207.40000000000003"/>
    <n v="0.50496688741721862"/>
  </r>
  <r>
    <n v="755"/>
    <d v="2026-01-17T00:00:00"/>
    <n v="2026"/>
    <s v="Jan"/>
    <s v="Q1"/>
    <x v="0"/>
    <s v="Portugal"/>
    <s v="Marketplace"/>
    <s v="New"/>
    <s v="Travel"/>
    <s v="Travel Backpack 35L"/>
    <n v="2"/>
    <n v="164.38"/>
    <n v="0.05"/>
    <n v="85.93"/>
    <n v="312.322"/>
    <n v="171.86"/>
    <n v="140.46199999999999"/>
    <n v="0.44973456881039436"/>
  </r>
  <r>
    <n v="3171"/>
    <d v="2026-01-17T00:00:00"/>
    <n v="2026"/>
    <s v="Jan"/>
    <s v="Q1"/>
    <x v="0"/>
    <s v="Italy"/>
    <s v="Retail Partners"/>
    <s v="Returning"/>
    <s v="Cycling"/>
    <s v="Trail Bike Light"/>
    <n v="1"/>
    <n v="51.78"/>
    <n v="0"/>
    <n v="22.64"/>
    <n v="51.78"/>
    <n v="22.64"/>
    <n v="29.14"/>
    <n v="0.56276554654306687"/>
  </r>
  <r>
    <n v="4277"/>
    <d v="2026-01-17T00:00:00"/>
    <n v="2026"/>
    <s v="Jan"/>
    <s v="Q1"/>
    <x v="1"/>
    <s v="Switzerland"/>
    <s v="Retail Partners"/>
    <s v="Returning"/>
    <s v="Fitness"/>
    <s v="Training Mat"/>
    <n v="1"/>
    <n v="50.52"/>
    <n v="0.05"/>
    <n v="22.37"/>
    <n v="47.994"/>
    <n v="22.37"/>
    <n v="25.623999999999999"/>
    <n v="0.5339000708421886"/>
  </r>
  <r>
    <n v="4648"/>
    <d v="2026-01-17T00:00:00"/>
    <n v="2026"/>
    <s v="Jan"/>
    <s v="Q1"/>
    <x v="1"/>
    <s v="Poland"/>
    <s v="Marketplace"/>
    <s v="New"/>
    <s v="Camping"/>
    <s v="Trail Tent 2P"/>
    <n v="1"/>
    <n v="199.02"/>
    <n v="0"/>
    <n v="106.49"/>
    <n v="199.02"/>
    <n v="106.49"/>
    <n v="92.530000000000015"/>
    <n v="0.46492814792483173"/>
  </r>
  <r>
    <n v="157"/>
    <d v="2026-01-18T00:00:00"/>
    <n v="2026"/>
    <s v="Jan"/>
    <s v="Q1"/>
    <x v="3"/>
    <s v="United Kingdom"/>
    <s v="Retail Partners"/>
    <s v="Returning"/>
    <s v="Camping"/>
    <s v="Portable Camp Stove"/>
    <n v="3"/>
    <n v="80.27"/>
    <n v="0.1"/>
    <n v="39.26"/>
    <n v="216.72900000000001"/>
    <n v="117.78"/>
    <n v="98.949000000000012"/>
    <n v="0.45655634455933447"/>
  </r>
  <r>
    <n v="2271"/>
    <d v="2026-01-18T00:00:00"/>
    <n v="2026"/>
    <s v="Jan"/>
    <s v="Q1"/>
    <x v="1"/>
    <s v="Czechia"/>
    <s v="Retail Partners"/>
    <s v="New"/>
    <s v="Camping"/>
    <s v="Alpine Tent 4P"/>
    <n v="4"/>
    <n v="333.28"/>
    <n v="0"/>
    <n v="195.76"/>
    <n v="1333.12"/>
    <n v="783.04"/>
    <n v="550.07999999999993"/>
    <n v="0.41262602016322608"/>
  </r>
  <r>
    <n v="3330"/>
    <d v="2026-01-18T00:00:00"/>
    <n v="2026"/>
    <s v="Jan"/>
    <s v="Q1"/>
    <x v="3"/>
    <s v="France"/>
    <s v="Marketplace"/>
    <s v="New"/>
    <s v="Cycling"/>
    <s v="Cycling Pack 12L"/>
    <n v="1"/>
    <n v="104.36"/>
    <n v="0"/>
    <n v="51.63"/>
    <n v="104.36"/>
    <n v="51.63"/>
    <n v="52.73"/>
    <n v="0.50527021847451126"/>
  </r>
  <r>
    <n v="4547"/>
    <d v="2026-01-18T00:00:00"/>
    <n v="2026"/>
    <s v="Jan"/>
    <s v="Q1"/>
    <x v="2"/>
    <s v="Denmark"/>
    <s v="Marketplace"/>
    <s v="New"/>
    <s v="Cycling"/>
    <s v="Commuter Helmet"/>
    <n v="1"/>
    <n v="83.52"/>
    <n v="0.05"/>
    <n v="42.97"/>
    <n v="79.343999999999994"/>
    <n v="42.97"/>
    <n v="36.373999999999995"/>
    <n v="0.45843416011292598"/>
  </r>
  <r>
    <n v="1840"/>
    <d v="2026-01-19T00:00:00"/>
    <n v="2026"/>
    <s v="Jan"/>
    <s v="Q1"/>
    <x v="2"/>
    <s v="Finland"/>
    <s v="Online Store"/>
    <s v="New"/>
    <s v="Fitness"/>
    <s v="Weighted Vest"/>
    <n v="2"/>
    <n v="125.93"/>
    <n v="0"/>
    <n v="69.150000000000006"/>
    <n v="251.86"/>
    <n v="138.30000000000001"/>
    <n v="113.56"/>
    <n v="0.45088541253077102"/>
  </r>
  <r>
    <n v="1850"/>
    <d v="2026-01-19T00:00:00"/>
    <n v="2026"/>
    <s v="Jan"/>
    <s v="Q1"/>
    <x v="1"/>
    <s v="Austria"/>
    <s v="Online Store"/>
    <s v="Business"/>
    <s v="Cycling"/>
    <s v="Trail Bike Light"/>
    <n v="1"/>
    <n v="49.85"/>
    <n v="0"/>
    <n v="23.07"/>
    <n v="49.85"/>
    <n v="23.07"/>
    <n v="26.78"/>
    <n v="0.53721163490471413"/>
  </r>
  <r>
    <n v="1858"/>
    <d v="2026-01-19T00:00:00"/>
    <n v="2026"/>
    <s v="Jan"/>
    <s v="Q1"/>
    <x v="1"/>
    <s v="Czechia"/>
    <s v="Online Store"/>
    <s v="Returning"/>
    <s v="Travel"/>
    <s v="Insulated Bottle"/>
    <n v="1"/>
    <n v="36.130000000000003"/>
    <n v="0"/>
    <n v="13.39"/>
    <n v="36.130000000000003"/>
    <n v="13.39"/>
    <n v="22.740000000000002"/>
    <n v="0.62939385552172711"/>
  </r>
  <r>
    <n v="2910"/>
    <d v="2026-01-19T00:00:00"/>
    <n v="2026"/>
    <s v="Jan"/>
    <s v="Q1"/>
    <x v="3"/>
    <s v="France"/>
    <s v="Retail Partners"/>
    <s v="Returning"/>
    <s v="Cycling"/>
    <s v="Cycling Pack 12L"/>
    <n v="1"/>
    <n v="104.83"/>
    <n v="0.05"/>
    <n v="51.06"/>
    <n v="99.588499999999996"/>
    <n v="51.06"/>
    <n v="48.528499999999994"/>
    <n v="0.48729019916958277"/>
  </r>
  <r>
    <n v="3694"/>
    <d v="2026-01-19T00:00:00"/>
    <n v="2026"/>
    <s v="Jan"/>
    <s v="Q1"/>
    <x v="0"/>
    <s v="Spain"/>
    <s v="Retail Partners"/>
    <s v="Returning"/>
    <s v="Travel"/>
    <s v="Insulated Bottle"/>
    <n v="1"/>
    <n v="35.46"/>
    <n v="0.05"/>
    <n v="13.81"/>
    <n v="33.686999999999998"/>
    <n v="13.81"/>
    <n v="19.876999999999995"/>
    <n v="0.59004957401965141"/>
  </r>
  <r>
    <n v="631"/>
    <d v="2026-01-20T00:00:00"/>
    <n v="2026"/>
    <s v="Jan"/>
    <s v="Q1"/>
    <x v="3"/>
    <s v="United Kingdom"/>
    <s v="Marketplace"/>
    <s v="Returning"/>
    <s v="Travel"/>
    <s v="Travel Backpack 35L"/>
    <n v="1"/>
    <n v="165.42"/>
    <n v="0"/>
    <n v="85.69"/>
    <n v="165.42"/>
    <n v="85.69"/>
    <n v="79.72999999999999"/>
    <n v="0.48198524966751299"/>
  </r>
  <r>
    <n v="1113"/>
    <d v="2026-01-20T00:00:00"/>
    <n v="2026"/>
    <s v="Jan"/>
    <s v="Q1"/>
    <x v="2"/>
    <s v="Denmark"/>
    <s v="Online Store"/>
    <s v="Returning"/>
    <s v="Camping"/>
    <s v="Compact Sleeping Bag"/>
    <n v="1"/>
    <n v="122.86"/>
    <n v="0.05"/>
    <n v="60.36"/>
    <n v="116.717"/>
    <n v="60.36"/>
    <n v="56.356999999999999"/>
    <n v="0.48285168398776529"/>
  </r>
  <r>
    <n v="1525"/>
    <d v="2026-01-20T00:00:00"/>
    <n v="2026"/>
    <s v="Jan"/>
    <s v="Q1"/>
    <x v="0"/>
    <s v="Spain"/>
    <s v="Retail Partners"/>
    <s v="Returning"/>
    <s v="Fitness"/>
    <s v="Recovery Roller"/>
    <n v="2"/>
    <n v="35.82"/>
    <n v="0"/>
    <n v="14.09"/>
    <n v="71.64"/>
    <n v="28.18"/>
    <n v="43.46"/>
    <n v="0.60664433277498608"/>
  </r>
  <r>
    <n v="3233"/>
    <d v="2026-01-20T00:00:00"/>
    <n v="2026"/>
    <s v="Jan"/>
    <s v="Q1"/>
    <x v="0"/>
    <s v="Spain"/>
    <s v="Online Store"/>
    <s v="New"/>
    <s v="Camping"/>
    <s v="Compact Sleeping Bag"/>
    <n v="3"/>
    <n v="120.29"/>
    <n v="0.1"/>
    <n v="62.41"/>
    <n v="324.78300000000002"/>
    <n v="187.23"/>
    <n v="137.55300000000003"/>
    <n v="0.42352278290427769"/>
  </r>
  <r>
    <n v="4455"/>
    <d v="2026-01-20T00:00:00"/>
    <n v="2026"/>
    <s v="Jan"/>
    <s v="Q1"/>
    <x v="1"/>
    <s v="Switzerland"/>
    <s v="Marketplace"/>
    <s v="Returning"/>
    <s v="Camping"/>
    <s v="Portable Camp Stove"/>
    <n v="1"/>
    <n v="80.239999999999995"/>
    <n v="0.1"/>
    <n v="39.950000000000003"/>
    <n v="72.215999999999994"/>
    <n v="39.950000000000003"/>
    <n v="32.265999999999991"/>
    <n v="0.44679849340866279"/>
  </r>
  <r>
    <n v="1769"/>
    <d v="2026-01-21T00:00:00"/>
    <n v="2026"/>
    <s v="Jan"/>
    <s v="Q1"/>
    <x v="0"/>
    <s v="Italy"/>
    <s v="Retail Partners"/>
    <s v="New"/>
    <s v="Fitness"/>
    <s v="Recovery Roller"/>
    <n v="2"/>
    <n v="35.97"/>
    <n v="0"/>
    <n v="13.55"/>
    <n v="71.94"/>
    <n v="27.1"/>
    <n v="44.839999999999996"/>
    <n v="0.62329719210453149"/>
  </r>
  <r>
    <n v="3467"/>
    <d v="2026-01-21T00:00:00"/>
    <n v="2026"/>
    <s v="Jan"/>
    <s v="Q1"/>
    <x v="1"/>
    <s v="Switzerland"/>
    <s v="Online Store"/>
    <s v="New"/>
    <s v="Hiking"/>
    <s v="Trekking Poles"/>
    <n v="1"/>
    <n v="72.239999999999995"/>
    <n v="0"/>
    <n v="33.26"/>
    <n v="72.239999999999995"/>
    <n v="33.26"/>
    <n v="38.979999999999997"/>
    <n v="0.53959025470653377"/>
  </r>
  <r>
    <n v="3911"/>
    <d v="2026-01-21T00:00:00"/>
    <n v="2026"/>
    <s v="Jan"/>
    <s v="Q1"/>
    <x v="0"/>
    <s v="Italy"/>
    <s v="Online Store"/>
    <s v="Returning"/>
    <s v="Hiking"/>
    <s v="Summit Backpack 45L"/>
    <n v="5"/>
    <n v="152.81"/>
    <n v="0"/>
    <n v="78.989999999999995"/>
    <n v="764.05"/>
    <n v="394.95"/>
    <n v="369.09999999999997"/>
    <n v="0.48308356782933054"/>
  </r>
  <r>
    <n v="4401"/>
    <d v="2026-01-21T00:00:00"/>
    <n v="2026"/>
    <s v="Jan"/>
    <s v="Q1"/>
    <x v="0"/>
    <s v="Italy"/>
    <s v="Online Store"/>
    <s v="New"/>
    <s v="Cycling"/>
    <s v="Commuter Helmet"/>
    <n v="3"/>
    <n v="83.34"/>
    <n v="0"/>
    <n v="41.44"/>
    <n v="250.02"/>
    <n v="124.32"/>
    <n v="125.70000000000002"/>
    <n v="0.50275977921766268"/>
  </r>
  <r>
    <n v="4864"/>
    <d v="2026-01-21T00:00:00"/>
    <n v="2026"/>
    <s v="Jan"/>
    <s v="Q1"/>
    <x v="3"/>
    <s v="France"/>
    <s v="Online Store"/>
    <s v="Returning"/>
    <s v="Fitness"/>
    <s v="Recovery Roller"/>
    <n v="1"/>
    <n v="35.869999999999997"/>
    <n v="0"/>
    <n v="13.64"/>
    <n v="35.869999999999997"/>
    <n v="13.64"/>
    <n v="22.229999999999997"/>
    <n v="0.61973794257039305"/>
  </r>
  <r>
    <n v="347"/>
    <d v="2026-01-22T00:00:00"/>
    <n v="2026"/>
    <s v="Jan"/>
    <s v="Q1"/>
    <x v="3"/>
    <s v="Belgium"/>
    <s v="Marketplace"/>
    <s v="New"/>
    <s v="Camping"/>
    <s v="Trail Tent 2P"/>
    <n v="1"/>
    <n v="199.42"/>
    <n v="0.05"/>
    <n v="101.82"/>
    <n v="189.44899999999998"/>
    <n v="101.82"/>
    <n v="87.628999999999991"/>
    <n v="0.46254664843836601"/>
  </r>
  <r>
    <n v="2051"/>
    <d v="2026-01-22T00:00:00"/>
    <n v="2026"/>
    <s v="Jan"/>
    <s v="Q1"/>
    <x v="2"/>
    <s v="Denmark"/>
    <s v="Online Store"/>
    <s v="New"/>
    <s v="Camping"/>
    <s v="Alpine Tent 4P"/>
    <n v="3"/>
    <n v="347.41"/>
    <n v="0.1"/>
    <n v="192.13"/>
    <n v="938.00700000000006"/>
    <n v="576.39"/>
    <n v="361.61700000000008"/>
    <n v="0.38551631277804971"/>
  </r>
  <r>
    <n v="2314"/>
    <d v="2026-01-22T00:00:00"/>
    <n v="2026"/>
    <s v="Jan"/>
    <s v="Q1"/>
    <x v="0"/>
    <s v="Portugal"/>
    <s v="Online Store"/>
    <s v="New"/>
    <s v="Cycling"/>
    <s v="Compact Repair Kit"/>
    <n v="1"/>
    <n v="40.28"/>
    <n v="0"/>
    <n v="16.79"/>
    <n v="40.28"/>
    <n v="16.79"/>
    <n v="23.490000000000002"/>
    <n v="0.58316782522343602"/>
  </r>
  <r>
    <n v="3861"/>
    <d v="2026-01-22T00:00:00"/>
    <n v="2026"/>
    <s v="Jan"/>
    <s v="Q1"/>
    <x v="3"/>
    <s v="France"/>
    <s v="Online Store"/>
    <s v="Returning"/>
    <s v="Camping"/>
    <s v="Trail Tent 2P"/>
    <n v="3"/>
    <n v="195.49"/>
    <n v="0.05"/>
    <n v="106.38"/>
    <n v="557.14649999999995"/>
    <n v="319.14"/>
    <n v="238.00649999999996"/>
    <n v="0.42718836069148775"/>
  </r>
  <r>
    <n v="843"/>
    <d v="2026-01-23T00:00:00"/>
    <n v="2026"/>
    <s v="Jan"/>
    <s v="Q1"/>
    <x v="1"/>
    <s v="Switzerland"/>
    <s v="Online Store"/>
    <s v="Returning"/>
    <s v="Fitness"/>
    <s v="Recovery Roller"/>
    <n v="2"/>
    <n v="35.75"/>
    <n v="0"/>
    <n v="13.94"/>
    <n v="71.5"/>
    <n v="27.88"/>
    <n v="43.620000000000005"/>
    <n v="0.61006993006993016"/>
  </r>
  <r>
    <n v="868"/>
    <d v="2026-01-23T00:00:00"/>
    <n v="2026"/>
    <s v="Jan"/>
    <s v="Q1"/>
    <x v="0"/>
    <s v="Italy"/>
    <s v="Online Store"/>
    <s v="Returning"/>
    <s v="Cycling"/>
    <s v="Cycling Pack 12L"/>
    <n v="1"/>
    <n v="103.39"/>
    <n v="0"/>
    <n v="51.32"/>
    <n v="103.39"/>
    <n v="51.32"/>
    <n v="52.07"/>
    <n v="0.50362704323435536"/>
  </r>
  <r>
    <n v="890"/>
    <d v="2026-01-23T00:00:00"/>
    <n v="2026"/>
    <s v="Jan"/>
    <s v="Q1"/>
    <x v="0"/>
    <s v="Italy"/>
    <s v="Online Store"/>
    <s v="New"/>
    <s v="Camping"/>
    <s v="Portable Camp Stove"/>
    <n v="3"/>
    <n v="81.98"/>
    <n v="0.1"/>
    <n v="40.229999999999997"/>
    <n v="221.346"/>
    <n v="120.69"/>
    <n v="100.65600000000001"/>
    <n v="0.45474505977067581"/>
  </r>
  <r>
    <n v="2185"/>
    <d v="2026-01-23T00:00:00"/>
    <n v="2026"/>
    <s v="Jan"/>
    <s v="Q1"/>
    <x v="2"/>
    <s v="Sweden"/>
    <s v="Corporate"/>
    <s v="Business"/>
    <s v="Camping"/>
    <s v="Alpine Tent 4P"/>
    <n v="10"/>
    <n v="337.69"/>
    <n v="0.1"/>
    <n v="200.27"/>
    <n v="3039.21"/>
    <n v="2002.7"/>
    <n v="1036.51"/>
    <n v="0.34104586389226149"/>
  </r>
  <r>
    <n v="2335"/>
    <d v="2026-01-23T00:00:00"/>
    <n v="2026"/>
    <s v="Jan"/>
    <s v="Q1"/>
    <x v="3"/>
    <s v="United Kingdom"/>
    <s v="Online Store"/>
    <s v="New"/>
    <s v="Camping"/>
    <s v="Alpine Tent 4P"/>
    <n v="2"/>
    <n v="333.29"/>
    <n v="0"/>
    <n v="197.18"/>
    <n v="666.58"/>
    <n v="394.36"/>
    <n v="272.22000000000003"/>
    <n v="0.40838308980167426"/>
  </r>
  <r>
    <n v="2784"/>
    <d v="2026-01-23T00:00:00"/>
    <n v="2026"/>
    <s v="Jan"/>
    <s v="Q1"/>
    <x v="0"/>
    <s v="Italy"/>
    <s v="Retail Partners"/>
    <s v="New"/>
    <s v="Cycling"/>
    <s v="Commuter Helmet"/>
    <n v="1"/>
    <n v="80.11"/>
    <n v="0.05"/>
    <n v="43.54"/>
    <n v="76.104500000000002"/>
    <n v="43.54"/>
    <n v="32.564500000000002"/>
    <n v="0.42789191177919839"/>
  </r>
  <r>
    <n v="3820"/>
    <d v="2026-01-23T00:00:00"/>
    <n v="2026"/>
    <s v="Jan"/>
    <s v="Q1"/>
    <x v="3"/>
    <s v="France"/>
    <s v="Retail Partners"/>
    <s v="New"/>
    <s v="Camping"/>
    <s v="Portable Camp Stove"/>
    <n v="1"/>
    <n v="82.6"/>
    <n v="0.05"/>
    <n v="38.299999999999997"/>
    <n v="78.469999999999985"/>
    <n v="38.299999999999997"/>
    <n v="40.169999999999987"/>
    <n v="0.51191538167452522"/>
  </r>
  <r>
    <n v="994"/>
    <d v="2026-01-24T00:00:00"/>
    <n v="2026"/>
    <s v="Jan"/>
    <s v="Q1"/>
    <x v="0"/>
    <s v="Italy"/>
    <s v="Online Store"/>
    <s v="Returning"/>
    <s v="Hiking"/>
    <s v="Hiking Daypack 20L"/>
    <n v="1"/>
    <n v="94.07"/>
    <n v="0"/>
    <n v="46.28"/>
    <n v="94.07"/>
    <n v="46.28"/>
    <n v="47.789999999999992"/>
    <n v="0.50802593813117891"/>
  </r>
  <r>
    <n v="1643"/>
    <d v="2026-01-24T00:00:00"/>
    <n v="2026"/>
    <s v="Jan"/>
    <s v="Q1"/>
    <x v="0"/>
    <s v="Italy"/>
    <s v="Online Store"/>
    <s v="Returning"/>
    <s v="Travel"/>
    <s v="Travel Backpack 35L"/>
    <n v="1"/>
    <n v="163.71"/>
    <n v="0"/>
    <n v="90.06"/>
    <n v="163.71"/>
    <n v="90.06"/>
    <n v="73.650000000000006"/>
    <n v="0.44988088693421296"/>
  </r>
  <r>
    <n v="1971"/>
    <d v="2026-01-24T00:00:00"/>
    <n v="2026"/>
    <s v="Jan"/>
    <s v="Q1"/>
    <x v="3"/>
    <s v="United Kingdom"/>
    <s v="Retail Partners"/>
    <s v="Returning"/>
    <s v="Camping"/>
    <s v="Trail Tent 2P"/>
    <n v="4"/>
    <n v="191.43"/>
    <n v="0"/>
    <n v="106.82"/>
    <n v="765.72"/>
    <n v="427.28"/>
    <n v="338.44000000000005"/>
    <n v="0.441989238886277"/>
  </r>
  <r>
    <n v="2828"/>
    <d v="2026-01-24T00:00:00"/>
    <n v="2026"/>
    <s v="Jan"/>
    <s v="Q1"/>
    <x v="1"/>
    <s v="Switzerland"/>
    <s v="Corporate"/>
    <s v="Business"/>
    <s v="Travel"/>
    <s v="Packing Cube Set"/>
    <n v="3"/>
    <n v="46.94"/>
    <n v="0.05"/>
    <n v="18.18"/>
    <n v="133.779"/>
    <n v="54.54"/>
    <n v="79.239000000000004"/>
    <n v="0.59231269481757232"/>
  </r>
  <r>
    <n v="5175"/>
    <d v="2026-01-24T00:00:00"/>
    <n v="2026"/>
    <s v="Jan"/>
    <s v="Q1"/>
    <x v="3"/>
    <s v="Netherlands"/>
    <s v="Online Store"/>
    <s v="Returning"/>
    <s v="Hiking"/>
    <s v="Trail Boots"/>
    <n v="1"/>
    <n v="147.21"/>
    <n v="0"/>
    <n v="79.510000000000005"/>
    <n v="147.21"/>
    <n v="79.510000000000005"/>
    <n v="67.7"/>
    <n v="0.45988723592147274"/>
  </r>
  <r>
    <n v="1874"/>
    <d v="2026-01-25T00:00:00"/>
    <n v="2026"/>
    <s v="Jan"/>
    <s v="Q1"/>
    <x v="0"/>
    <s v="Spain"/>
    <s v="Online Store"/>
    <s v="Business"/>
    <s v="Travel"/>
    <s v="Insulated Bottle"/>
    <n v="1"/>
    <n v="35.729999999999997"/>
    <n v="0"/>
    <n v="13.57"/>
    <n v="35.729999999999997"/>
    <n v="13.57"/>
    <n v="22.159999999999997"/>
    <n v="0.62020710887209629"/>
  </r>
  <r>
    <n v="2490"/>
    <d v="2026-01-25T00:00:00"/>
    <n v="2026"/>
    <s v="Jan"/>
    <s v="Q1"/>
    <x v="1"/>
    <s v="Poland"/>
    <s v="Online Store"/>
    <s v="New"/>
    <s v="Cycling"/>
    <s v="Cycling Pack 12L"/>
    <n v="2"/>
    <n v="103.99"/>
    <n v="0.15"/>
    <n v="51.94"/>
    <n v="176.78299999999999"/>
    <n v="103.88"/>
    <n v="72.902999999999992"/>
    <n v="0.41238693765803269"/>
  </r>
  <r>
    <n v="5078"/>
    <d v="2026-01-25T00:00:00"/>
    <n v="2026"/>
    <s v="Jan"/>
    <s v="Q1"/>
    <x v="1"/>
    <s v="Germany"/>
    <s v="Online Store"/>
    <s v="Returning"/>
    <s v="Hiking"/>
    <s v="Trekking Poles"/>
    <n v="2"/>
    <n v="72.739999999999995"/>
    <n v="0"/>
    <n v="31.96"/>
    <n v="145.47999999999999"/>
    <n v="63.92"/>
    <n v="81.559999999999988"/>
    <n v="0.56062689029419843"/>
  </r>
  <r>
    <n v="230"/>
    <d v="2026-01-26T00:00:00"/>
    <n v="2026"/>
    <s v="Jan"/>
    <s v="Q1"/>
    <x v="2"/>
    <s v="Finland"/>
    <s v="Retail Partners"/>
    <s v="Returning"/>
    <s v="Cycling"/>
    <s v="Cycling Pack 12L"/>
    <n v="1"/>
    <n v="100.01"/>
    <n v="0.05"/>
    <n v="49.41"/>
    <n v="95.009500000000003"/>
    <n v="49.41"/>
    <n v="45.599500000000006"/>
    <n v="0.47994674216788852"/>
  </r>
  <r>
    <n v="1757"/>
    <d v="2026-01-26T00:00:00"/>
    <n v="2026"/>
    <s v="Jan"/>
    <s v="Q1"/>
    <x v="3"/>
    <s v="Netherlands"/>
    <s v="Online Store"/>
    <s v="Business"/>
    <s v="Travel"/>
    <s v="Packing Cube Set"/>
    <n v="2"/>
    <n v="45.73"/>
    <n v="0"/>
    <n v="18.11"/>
    <n v="91.46"/>
    <n v="36.22"/>
    <n v="55.239999999999995"/>
    <n v="0.60397988191559149"/>
  </r>
  <r>
    <n v="1944"/>
    <d v="2026-01-26T00:00:00"/>
    <n v="2026"/>
    <s v="Jan"/>
    <s v="Q1"/>
    <x v="2"/>
    <s v="Norway"/>
    <s v="Online Store"/>
    <s v="Returning"/>
    <s v="Hiking"/>
    <s v="Trail Boots"/>
    <n v="2"/>
    <n v="143.66"/>
    <n v="0.15"/>
    <n v="78.14"/>
    <n v="244.22199999999998"/>
    <n v="156.28"/>
    <n v="87.941999999999979"/>
    <n v="0.36009040954541355"/>
  </r>
  <r>
    <n v="3485"/>
    <d v="2026-01-26T00:00:00"/>
    <n v="2026"/>
    <s v="Jan"/>
    <s v="Q1"/>
    <x v="2"/>
    <s v="Finland"/>
    <s v="Online Store"/>
    <s v="Business"/>
    <s v="Camping"/>
    <s v="Compact Sleeping Bag"/>
    <n v="2"/>
    <n v="121.88"/>
    <n v="0.05"/>
    <n v="62.17"/>
    <n v="231.57199999999997"/>
    <n v="124.34"/>
    <n v="107.23199999999997"/>
    <n v="0.46306116456220953"/>
  </r>
  <r>
    <n v="4002"/>
    <d v="2026-01-26T00:00:00"/>
    <n v="2026"/>
    <s v="Jan"/>
    <s v="Q1"/>
    <x v="0"/>
    <s v="Italy"/>
    <s v="Online Store"/>
    <s v="Returning"/>
    <s v="Fitness"/>
    <s v="Training Mat"/>
    <n v="3"/>
    <n v="50.92"/>
    <n v="0.05"/>
    <n v="21.87"/>
    <n v="145.12199999999999"/>
    <n v="65.61"/>
    <n v="79.511999999999986"/>
    <n v="0.54789763095877941"/>
  </r>
  <r>
    <n v="818"/>
    <d v="2026-01-27T00:00:00"/>
    <n v="2026"/>
    <s v="Jan"/>
    <s v="Q1"/>
    <x v="0"/>
    <s v="Spain"/>
    <s v="Online Store"/>
    <s v="Returning"/>
    <s v="Cycling"/>
    <s v="Cycling Pack 12L"/>
    <n v="1"/>
    <n v="103.78"/>
    <n v="0"/>
    <n v="49.36"/>
    <n v="103.78"/>
    <n v="49.36"/>
    <n v="54.42"/>
    <n v="0.52437849296588934"/>
  </r>
  <r>
    <n v="1439"/>
    <d v="2026-01-27T00:00:00"/>
    <n v="2026"/>
    <s v="Jan"/>
    <s v="Q1"/>
    <x v="1"/>
    <s v="Austria"/>
    <s v="Marketplace"/>
    <s v="New"/>
    <s v="Hiking"/>
    <s v="Summit Backpack 45L"/>
    <n v="2"/>
    <n v="157.16999999999999"/>
    <n v="0"/>
    <n v="81.260000000000005"/>
    <n v="314.33999999999997"/>
    <n v="162.52000000000001"/>
    <n v="151.81999999999996"/>
    <n v="0.4829802125087484"/>
  </r>
  <r>
    <n v="1616"/>
    <d v="2026-01-27T00:00:00"/>
    <n v="2026"/>
    <s v="Jan"/>
    <s v="Q1"/>
    <x v="1"/>
    <s v="Germany"/>
    <s v="Online Store"/>
    <s v="Business"/>
    <s v="Travel"/>
    <s v="Carry-On Duffel"/>
    <n v="2"/>
    <n v="132.91999999999999"/>
    <n v="0"/>
    <n v="69.02"/>
    <n v="265.83999999999997"/>
    <n v="138.04"/>
    <n v="127.79999999999998"/>
    <n v="0.48074029491423409"/>
  </r>
  <r>
    <n v="1798"/>
    <d v="2026-01-27T00:00:00"/>
    <n v="2026"/>
    <s v="Jan"/>
    <s v="Q1"/>
    <x v="3"/>
    <s v="United Kingdom"/>
    <s v="Retail Partners"/>
    <s v="Returning"/>
    <s v="Hiking"/>
    <s v="Trekking Poles"/>
    <n v="1"/>
    <n v="71.41"/>
    <n v="0.05"/>
    <n v="32.28"/>
    <n v="67.839499999999987"/>
    <n v="32.28"/>
    <n v="35.559499999999986"/>
    <n v="0.52417102130764515"/>
  </r>
  <r>
    <n v="4449"/>
    <d v="2026-01-27T00:00:00"/>
    <n v="2026"/>
    <s v="Jan"/>
    <s v="Q1"/>
    <x v="3"/>
    <s v="United Kingdom"/>
    <s v="Online Store"/>
    <s v="New"/>
    <s v="Camping"/>
    <s v="Trail Tent 2P"/>
    <n v="1"/>
    <n v="199.67"/>
    <n v="0"/>
    <n v="103.81"/>
    <n v="199.67"/>
    <n v="103.81"/>
    <n v="95.859999999999985"/>
    <n v="0.4800921520508839"/>
  </r>
  <r>
    <n v="4473"/>
    <d v="2026-01-27T00:00:00"/>
    <n v="2026"/>
    <s v="Jan"/>
    <s v="Q1"/>
    <x v="0"/>
    <s v="Spain"/>
    <s v="Retail Partners"/>
    <s v="Returning"/>
    <s v="Camping"/>
    <s v="Trail Tent 2P"/>
    <n v="1"/>
    <n v="196.88"/>
    <n v="0"/>
    <n v="102.76"/>
    <n v="196.88"/>
    <n v="102.76"/>
    <n v="94.11999999999999"/>
    <n v="0.47805770012190163"/>
  </r>
  <r>
    <n v="203"/>
    <d v="2026-01-28T00:00:00"/>
    <n v="2026"/>
    <s v="Jan"/>
    <s v="Q1"/>
    <x v="3"/>
    <s v="Netherlands"/>
    <s v="Online Store"/>
    <s v="Returning"/>
    <s v="Cycling"/>
    <s v="Trail Bike Light"/>
    <n v="3"/>
    <n v="49.95"/>
    <n v="0"/>
    <n v="22.55"/>
    <n v="149.85000000000002"/>
    <n v="67.650000000000006"/>
    <n v="82.200000000000017"/>
    <n v="0.54854854854854862"/>
  </r>
  <r>
    <n v="1654"/>
    <d v="2026-01-28T00:00:00"/>
    <n v="2026"/>
    <s v="Jan"/>
    <s v="Q1"/>
    <x v="1"/>
    <s v="Austria"/>
    <s v="Marketplace"/>
    <s v="Business"/>
    <s v="Hiking"/>
    <s v="Trekking Poles"/>
    <n v="1"/>
    <n v="70.41"/>
    <n v="0"/>
    <n v="32.74"/>
    <n v="70.41"/>
    <n v="32.74"/>
    <n v="37.669999999999995"/>
    <n v="0.53500923164323244"/>
  </r>
  <r>
    <n v="2203"/>
    <d v="2026-01-28T00:00:00"/>
    <n v="2026"/>
    <s v="Jan"/>
    <s v="Q1"/>
    <x v="2"/>
    <s v="Norway"/>
    <s v="Marketplace"/>
    <s v="Returning"/>
    <s v="Hiking"/>
    <s v="Trekking Poles"/>
    <n v="2"/>
    <n v="70.290000000000006"/>
    <n v="0.15"/>
    <n v="31.84"/>
    <n v="119.49300000000001"/>
    <n v="63.68"/>
    <n v="55.813000000000009"/>
    <n v="0.46708175374289712"/>
  </r>
  <r>
    <n v="3352"/>
    <d v="2026-01-28T00:00:00"/>
    <n v="2026"/>
    <s v="Jan"/>
    <s v="Q1"/>
    <x v="2"/>
    <s v="Norway"/>
    <s v="Online Store"/>
    <s v="Business"/>
    <s v="Hiking"/>
    <s v="Hiking Daypack 20L"/>
    <n v="4"/>
    <n v="91.46"/>
    <n v="0"/>
    <n v="44.04"/>
    <n v="365.84"/>
    <n v="176.16"/>
    <n v="189.67999999999998"/>
    <n v="0.51847802317953207"/>
  </r>
  <r>
    <n v="183"/>
    <d v="2026-01-29T00:00:00"/>
    <n v="2026"/>
    <s v="Jan"/>
    <s v="Q1"/>
    <x v="1"/>
    <s v="Germany"/>
    <s v="Online Store"/>
    <s v="New"/>
    <s v="Camping"/>
    <s v="Compact Sleeping Bag"/>
    <n v="2"/>
    <n v="123.27"/>
    <n v="0"/>
    <n v="60.26"/>
    <n v="246.54"/>
    <n v="120.52"/>
    <n v="126.02"/>
    <n v="0.51115437657175311"/>
  </r>
  <r>
    <n v="3525"/>
    <d v="2026-01-29T00:00:00"/>
    <n v="2026"/>
    <s v="Jan"/>
    <s v="Q1"/>
    <x v="2"/>
    <s v="Denmark"/>
    <s v="Corporate"/>
    <s v="Business"/>
    <s v="Fitness"/>
    <s v="Training Mat"/>
    <n v="3"/>
    <n v="49.63"/>
    <n v="0.1"/>
    <n v="22.06"/>
    <n v="134.001"/>
    <n v="66.179999999999993"/>
    <n v="67.821000000000012"/>
    <n v="0.50612308863366695"/>
  </r>
  <r>
    <n v="4299"/>
    <d v="2026-01-29T00:00:00"/>
    <n v="2026"/>
    <s v="Jan"/>
    <s v="Q1"/>
    <x v="0"/>
    <s v="Portugal"/>
    <s v="Corporate"/>
    <s v="Business"/>
    <s v="Travel"/>
    <s v="Carry-On Duffel"/>
    <n v="12"/>
    <n v="132.21"/>
    <n v="0.1"/>
    <n v="68.95"/>
    <n v="1427.8679999999999"/>
    <n v="827.40000000000009"/>
    <n v="600.46799999999985"/>
    <n v="0.42053467127213429"/>
  </r>
  <r>
    <n v="748"/>
    <d v="2026-01-30T00:00:00"/>
    <n v="2026"/>
    <s v="Jan"/>
    <s v="Q1"/>
    <x v="1"/>
    <s v="Czechia"/>
    <s v="Retail Partners"/>
    <s v="Business"/>
    <s v="Cycling"/>
    <s v="Compact Repair Kit"/>
    <n v="1"/>
    <n v="39.549999999999997"/>
    <n v="0"/>
    <n v="17.059999999999999"/>
    <n v="39.549999999999997"/>
    <n v="17.059999999999999"/>
    <n v="22.49"/>
    <n v="0.56864728192161818"/>
  </r>
  <r>
    <n v="3117"/>
    <d v="2026-01-30T00:00:00"/>
    <n v="2026"/>
    <s v="Jan"/>
    <s v="Q1"/>
    <x v="1"/>
    <s v="Germany"/>
    <s v="Online Store"/>
    <s v="New"/>
    <s v="Camping"/>
    <s v="Portable Camp Stove"/>
    <n v="3"/>
    <n v="80.08"/>
    <n v="0"/>
    <n v="39.450000000000003"/>
    <n v="240.24"/>
    <n v="118.35000000000001"/>
    <n v="121.89"/>
    <n v="0.50736763236763238"/>
  </r>
  <r>
    <n v="3328"/>
    <d v="2026-01-30T00:00:00"/>
    <n v="2026"/>
    <s v="Jan"/>
    <s v="Q1"/>
    <x v="2"/>
    <s v="Denmark"/>
    <s v="Retail Partners"/>
    <s v="Returning"/>
    <s v="Fitness"/>
    <s v="Weighted Vest"/>
    <n v="1"/>
    <n v="120.48"/>
    <n v="0"/>
    <n v="69.55"/>
    <n v="120.48"/>
    <n v="69.55"/>
    <n v="50.930000000000007"/>
    <n v="0.42272576361221786"/>
  </r>
  <r>
    <n v="3822"/>
    <d v="2026-01-30T00:00:00"/>
    <n v="2026"/>
    <s v="Jan"/>
    <s v="Q1"/>
    <x v="3"/>
    <s v="Netherlands"/>
    <s v="Online Store"/>
    <s v="Returning"/>
    <s v="Fitness"/>
    <s v="Resistance Band Set"/>
    <n v="1"/>
    <n v="39.369999999999997"/>
    <n v="0.05"/>
    <n v="14.66"/>
    <n v="37.401499999999999"/>
    <n v="14.66"/>
    <n v="22.741499999999998"/>
    <n v="0.60803711081106371"/>
  </r>
  <r>
    <n v="4125"/>
    <d v="2026-01-30T00:00:00"/>
    <n v="2026"/>
    <s v="Jan"/>
    <s v="Q1"/>
    <x v="1"/>
    <s v="Germany"/>
    <s v="Corporate"/>
    <s v="Business"/>
    <s v="Camping"/>
    <s v="Portable Camp Stove"/>
    <n v="8"/>
    <n v="81.06"/>
    <n v="0.15"/>
    <n v="39.549999999999997"/>
    <n v="551.20799999999997"/>
    <n v="316.39999999999998"/>
    <n v="234.80799999999999"/>
    <n v="0.42598801178502488"/>
  </r>
  <r>
    <n v="4592"/>
    <d v="2026-01-30T00:00:00"/>
    <n v="2026"/>
    <s v="Jan"/>
    <s v="Q1"/>
    <x v="1"/>
    <s v="Germany"/>
    <s v="Marketplace"/>
    <s v="Returning"/>
    <s v="Fitness"/>
    <s v="Weighted Vest"/>
    <n v="5"/>
    <n v="120.4"/>
    <n v="0"/>
    <n v="69.510000000000005"/>
    <n v="602"/>
    <n v="347.55"/>
    <n v="254.45"/>
    <n v="0.42267441860465116"/>
  </r>
  <r>
    <n v="373"/>
    <d v="2026-01-31T00:00:00"/>
    <n v="2026"/>
    <s v="Jan"/>
    <s v="Q1"/>
    <x v="2"/>
    <s v="Finland"/>
    <s v="Corporate"/>
    <s v="Business"/>
    <s v="Travel"/>
    <s v="Packing Cube Set"/>
    <n v="10"/>
    <n v="47.71"/>
    <n v="0.1"/>
    <n v="18.649999999999999"/>
    <n v="429.39000000000004"/>
    <n v="186.5"/>
    <n v="242.89000000000004"/>
    <n v="0.56566291716155481"/>
  </r>
  <r>
    <n v="672"/>
    <d v="2026-01-31T00:00:00"/>
    <n v="2026"/>
    <s v="Jan"/>
    <s v="Q1"/>
    <x v="0"/>
    <s v="Portugal"/>
    <s v="Online Store"/>
    <s v="Business"/>
    <s v="Cycling"/>
    <s v="Cycling Pack 12L"/>
    <n v="1"/>
    <n v="102.92"/>
    <n v="0.05"/>
    <n v="50.92"/>
    <n v="97.774000000000001"/>
    <n v="50.92"/>
    <n v="46.853999999999999"/>
    <n v="0.4792071511853867"/>
  </r>
  <r>
    <n v="1125"/>
    <d v="2026-01-31T00:00:00"/>
    <n v="2026"/>
    <s v="Jan"/>
    <s v="Q1"/>
    <x v="1"/>
    <s v="Czechia"/>
    <s v="Online Store"/>
    <s v="Returning"/>
    <s v="Hiking"/>
    <s v="Trekking Poles"/>
    <n v="1"/>
    <n v="72.69"/>
    <n v="0.1"/>
    <n v="32.67"/>
    <n v="65.421000000000006"/>
    <n v="32.67"/>
    <n v="32.751000000000005"/>
    <n v="0.50061906727197691"/>
  </r>
  <r>
    <n v="1164"/>
    <d v="2026-01-31T00:00:00"/>
    <n v="2026"/>
    <s v="Jan"/>
    <s v="Q1"/>
    <x v="0"/>
    <s v="Spain"/>
    <s v="Online Store"/>
    <s v="New"/>
    <s v="Cycling"/>
    <s v="Commuter Helmet"/>
    <n v="1"/>
    <n v="79.989999999999995"/>
    <n v="0.05"/>
    <n v="43.02"/>
    <n v="75.990499999999997"/>
    <n v="43.02"/>
    <n v="32.970499999999994"/>
    <n v="0.43387660299642711"/>
  </r>
  <r>
    <n v="1613"/>
    <d v="2026-01-31T00:00:00"/>
    <n v="2026"/>
    <s v="Jan"/>
    <s v="Q1"/>
    <x v="1"/>
    <s v="Austria"/>
    <s v="Corporate"/>
    <s v="Business"/>
    <s v="Fitness"/>
    <s v="Training Mat"/>
    <n v="4"/>
    <n v="51.11"/>
    <n v="0.15"/>
    <n v="22.25"/>
    <n v="173.774"/>
    <n v="89"/>
    <n v="84.774000000000001"/>
    <n v="0.48784052850253778"/>
  </r>
  <r>
    <n v="2149"/>
    <d v="2026-01-31T00:00:00"/>
    <n v="2026"/>
    <s v="Jan"/>
    <s v="Q1"/>
    <x v="0"/>
    <s v="Italy"/>
    <s v="Online Store"/>
    <s v="Returning"/>
    <s v="Fitness"/>
    <s v="Weighted Vest"/>
    <n v="2"/>
    <n v="124.83"/>
    <n v="0"/>
    <n v="70.91"/>
    <n v="249.66"/>
    <n v="141.82"/>
    <n v="107.84"/>
    <n v="0.43194744853000083"/>
  </r>
  <r>
    <n v="2593"/>
    <d v="2026-01-31T00:00:00"/>
    <n v="2026"/>
    <s v="Jan"/>
    <s v="Q1"/>
    <x v="1"/>
    <s v="Switzerland"/>
    <s v="Retail Partners"/>
    <s v="New"/>
    <s v="Cycling"/>
    <s v="Compact Repair Kit"/>
    <n v="6"/>
    <n v="41.07"/>
    <n v="0.1"/>
    <n v="16.29"/>
    <n v="221.77800000000002"/>
    <n v="97.74"/>
    <n v="124.03800000000003"/>
    <n v="0.55928901874847825"/>
  </r>
  <r>
    <n v="2659"/>
    <d v="2026-01-31T00:00:00"/>
    <n v="2026"/>
    <s v="Jan"/>
    <s v="Q1"/>
    <x v="0"/>
    <s v="Italy"/>
    <s v="Online Store"/>
    <s v="New"/>
    <s v="Travel"/>
    <s v="Insulated Bottle"/>
    <n v="1"/>
    <n v="36.020000000000003"/>
    <n v="0"/>
    <n v="13.34"/>
    <n v="36.020000000000003"/>
    <n v="13.34"/>
    <n v="22.680000000000003"/>
    <n v="0.62965019433647973"/>
  </r>
  <r>
    <n v="3496"/>
    <d v="2026-01-31T00:00:00"/>
    <n v="2026"/>
    <s v="Jan"/>
    <s v="Q1"/>
    <x v="0"/>
    <s v="Spain"/>
    <s v="Retail Partners"/>
    <s v="Returning"/>
    <s v="Fitness"/>
    <s v="Recovery Roller"/>
    <n v="1"/>
    <n v="35.82"/>
    <n v="0.05"/>
    <n v="14.32"/>
    <n v="34.028999999999996"/>
    <n v="14.32"/>
    <n v="19.708999999999996"/>
    <n v="0.57918246201769075"/>
  </r>
  <r>
    <n v="3889"/>
    <d v="2026-01-31T00:00:00"/>
    <n v="2026"/>
    <s v="Jan"/>
    <s v="Q1"/>
    <x v="2"/>
    <s v="Ireland"/>
    <s v="Retail Partners"/>
    <s v="Returning"/>
    <s v="Cycling"/>
    <s v="Cycling Pack 12L"/>
    <n v="3"/>
    <n v="103.94"/>
    <n v="0.1"/>
    <n v="50.67"/>
    <n v="280.63799999999998"/>
    <n v="152.01"/>
    <n v="128.62799999999999"/>
    <n v="0.45834135077929572"/>
  </r>
  <r>
    <n v="1432"/>
    <d v="2026-02-01T00:00:00"/>
    <n v="2026"/>
    <s v="Feb"/>
    <s v="Q1"/>
    <x v="0"/>
    <s v="Spain"/>
    <s v="Online Store"/>
    <s v="Returning"/>
    <s v="Hiking"/>
    <s v="Trail Boots"/>
    <n v="1"/>
    <n v="140.53"/>
    <n v="0"/>
    <n v="77.36"/>
    <n v="140.53"/>
    <n v="77.36"/>
    <n v="63.17"/>
    <n v="0.44951255959581587"/>
  </r>
  <r>
    <n v="1778"/>
    <d v="2026-02-01T00:00:00"/>
    <n v="2026"/>
    <s v="Feb"/>
    <s v="Q1"/>
    <x v="3"/>
    <s v="Netherlands"/>
    <s v="Retail Partners"/>
    <s v="Returning"/>
    <s v="Hiking"/>
    <s v="Trail Boots"/>
    <n v="1"/>
    <n v="142.03"/>
    <n v="0.05"/>
    <n v="77.069999999999993"/>
    <n v="134.92849999999999"/>
    <n v="77.069999999999993"/>
    <n v="57.858499999999992"/>
    <n v="0.42880859121682963"/>
  </r>
  <r>
    <n v="2047"/>
    <d v="2026-02-01T00:00:00"/>
    <n v="2026"/>
    <s v="Feb"/>
    <s v="Q1"/>
    <x v="2"/>
    <s v="Denmark"/>
    <s v="Corporate"/>
    <s v="Business"/>
    <s v="Camping"/>
    <s v="Compact Sleeping Bag"/>
    <n v="12"/>
    <n v="124.84"/>
    <n v="0.1"/>
    <n v="59.47"/>
    <n v="1348.2719999999999"/>
    <n v="713.64"/>
    <n v="634.63199999999995"/>
    <n v="0.47070027412866244"/>
  </r>
  <r>
    <n v="2668"/>
    <d v="2026-02-01T00:00:00"/>
    <n v="2026"/>
    <s v="Feb"/>
    <s v="Q1"/>
    <x v="1"/>
    <s v="Germany"/>
    <s v="Online Store"/>
    <s v="Returning"/>
    <s v="Fitness"/>
    <s v="Recovery Roller"/>
    <n v="3"/>
    <n v="35.36"/>
    <n v="0"/>
    <n v="13.7"/>
    <n v="106.08"/>
    <n v="41.099999999999994"/>
    <n v="64.98"/>
    <n v="0.61255656108597289"/>
  </r>
  <r>
    <n v="2706"/>
    <d v="2026-02-01T00:00:00"/>
    <n v="2026"/>
    <s v="Feb"/>
    <s v="Q1"/>
    <x v="3"/>
    <s v="France"/>
    <s v="Marketplace"/>
    <s v="Returning"/>
    <s v="Fitness"/>
    <s v="Weighted Vest"/>
    <n v="2"/>
    <n v="122.43"/>
    <n v="0"/>
    <n v="69.08"/>
    <n v="244.86"/>
    <n v="138.16"/>
    <n v="106.70000000000002"/>
    <n v="0.43575920934411505"/>
  </r>
  <r>
    <n v="2940"/>
    <d v="2026-02-01T00:00:00"/>
    <n v="2026"/>
    <s v="Feb"/>
    <s v="Q1"/>
    <x v="0"/>
    <s v="Italy"/>
    <s v="Marketplace"/>
    <s v="New"/>
    <s v="Hiking"/>
    <s v="Trail Boots"/>
    <n v="2"/>
    <n v="140.47"/>
    <n v="0.05"/>
    <n v="78.39"/>
    <n v="266.89299999999997"/>
    <n v="156.78"/>
    <n v="110.11299999999997"/>
    <n v="0.41257357817552348"/>
  </r>
  <r>
    <n v="1263"/>
    <d v="2026-02-02T00:00:00"/>
    <n v="2026"/>
    <s v="Feb"/>
    <s v="Q1"/>
    <x v="1"/>
    <s v="Poland"/>
    <s v="Online Store"/>
    <s v="Returning"/>
    <s v="Travel"/>
    <s v="Packing Cube Set"/>
    <n v="1"/>
    <n v="45.43"/>
    <n v="0.05"/>
    <n v="18.670000000000002"/>
    <n v="43.158499999999997"/>
    <n v="18.670000000000002"/>
    <n v="24.488499999999995"/>
    <n v="0.56740850585632019"/>
  </r>
  <r>
    <n v="1641"/>
    <d v="2026-02-02T00:00:00"/>
    <n v="2026"/>
    <s v="Feb"/>
    <s v="Q1"/>
    <x v="3"/>
    <s v="France"/>
    <s v="Corporate"/>
    <s v="Business"/>
    <s v="Cycling"/>
    <s v="Cycling Pack 12L"/>
    <n v="8"/>
    <n v="102.78"/>
    <n v="0.15"/>
    <n v="50.39"/>
    <n v="698.904"/>
    <n v="403.12"/>
    <n v="295.78399999999999"/>
    <n v="0.42321119924911005"/>
  </r>
  <r>
    <n v="2014"/>
    <d v="2026-02-02T00:00:00"/>
    <n v="2026"/>
    <s v="Feb"/>
    <s v="Q1"/>
    <x v="1"/>
    <s v="Switzerland"/>
    <s v="Marketplace"/>
    <s v="New"/>
    <s v="Camping"/>
    <s v="Compact Sleeping Bag"/>
    <n v="1"/>
    <n v="123.95"/>
    <n v="0"/>
    <n v="61.32"/>
    <n v="123.95"/>
    <n v="61.32"/>
    <n v="62.63"/>
    <n v="0.50528438886647842"/>
  </r>
  <r>
    <n v="2642"/>
    <d v="2026-02-02T00:00:00"/>
    <n v="2026"/>
    <s v="Feb"/>
    <s v="Q1"/>
    <x v="1"/>
    <s v="Switzerland"/>
    <s v="Marketplace"/>
    <s v="Returning"/>
    <s v="Camping"/>
    <s v="Trail Tent 2P"/>
    <n v="3"/>
    <n v="199.9"/>
    <n v="0"/>
    <n v="104.18"/>
    <n v="599.70000000000005"/>
    <n v="312.54000000000002"/>
    <n v="287.16000000000003"/>
    <n v="0.47883941970985494"/>
  </r>
  <r>
    <n v="2929"/>
    <d v="2026-02-02T00:00:00"/>
    <n v="2026"/>
    <s v="Feb"/>
    <s v="Q1"/>
    <x v="1"/>
    <s v="Germany"/>
    <s v="Marketplace"/>
    <s v="Returning"/>
    <s v="Hiking"/>
    <s v="Hiking Daypack 20L"/>
    <n v="1"/>
    <n v="93.78"/>
    <n v="0"/>
    <n v="44.21"/>
    <n v="93.78"/>
    <n v="44.21"/>
    <n v="49.57"/>
    <n v="0.52857752185967155"/>
  </r>
  <r>
    <n v="3855"/>
    <d v="2026-02-02T00:00:00"/>
    <n v="2026"/>
    <s v="Feb"/>
    <s v="Q1"/>
    <x v="0"/>
    <s v="Spain"/>
    <s v="Online Store"/>
    <s v="Business"/>
    <s v="Fitness"/>
    <s v="Resistance Band Set"/>
    <n v="1"/>
    <n v="39.39"/>
    <n v="0.1"/>
    <n v="15.09"/>
    <n v="35.451000000000001"/>
    <n v="15.09"/>
    <n v="20.361000000000001"/>
    <n v="0.57434204958957435"/>
  </r>
  <r>
    <n v="4031"/>
    <d v="2026-02-02T00:00:00"/>
    <n v="2026"/>
    <s v="Feb"/>
    <s v="Q1"/>
    <x v="0"/>
    <s v="Spain"/>
    <s v="Online Store"/>
    <s v="New"/>
    <s v="Cycling"/>
    <s v="Cycling Pack 12L"/>
    <n v="6"/>
    <n v="101.64"/>
    <n v="0"/>
    <n v="51.06"/>
    <n v="609.84"/>
    <n v="306.36"/>
    <n v="303.48"/>
    <n v="0.49763872491145217"/>
  </r>
  <r>
    <n v="2"/>
    <d v="2026-02-03T00:00:00"/>
    <n v="2026"/>
    <s v="Feb"/>
    <s v="Q1"/>
    <x v="0"/>
    <s v="Spain"/>
    <s v="Corporate"/>
    <s v="Business"/>
    <s v="Fitness"/>
    <s v="Recovery Roller"/>
    <n v="12"/>
    <n v="36.74"/>
    <n v="0.2"/>
    <n v="13.53"/>
    <n v="352.70400000000001"/>
    <n v="162.35999999999999"/>
    <n v="190.34400000000002"/>
    <n v="0.53967065868263475"/>
  </r>
  <r>
    <n v="4228"/>
    <d v="2026-02-03T00:00:00"/>
    <n v="2026"/>
    <s v="Feb"/>
    <s v="Q1"/>
    <x v="3"/>
    <s v="United Kingdom"/>
    <s v="Retail Partners"/>
    <s v="New"/>
    <s v="Hiking"/>
    <s v="Summit Backpack 45L"/>
    <n v="2"/>
    <n v="154.62"/>
    <n v="0"/>
    <n v="78.209999999999994"/>
    <n v="309.24"/>
    <n v="156.41999999999999"/>
    <n v="152.82000000000002"/>
    <n v="0.49417927823050062"/>
  </r>
  <r>
    <n v="928"/>
    <d v="2026-02-04T00:00:00"/>
    <n v="2026"/>
    <s v="Feb"/>
    <s v="Q1"/>
    <x v="0"/>
    <s v="Spain"/>
    <s v="Marketplace"/>
    <s v="New"/>
    <s v="Camping"/>
    <s v="Compact Sleeping Bag"/>
    <n v="1"/>
    <n v="125.63"/>
    <n v="0.1"/>
    <n v="60.38"/>
    <n v="113.06699999999999"/>
    <n v="60.38"/>
    <n v="52.686999999999991"/>
    <n v="0.46598034793529497"/>
  </r>
  <r>
    <n v="933"/>
    <d v="2026-02-04T00:00:00"/>
    <n v="2026"/>
    <s v="Feb"/>
    <s v="Q1"/>
    <x v="1"/>
    <s v="Switzerland"/>
    <s v="Online Store"/>
    <s v="New"/>
    <s v="Camping"/>
    <s v="Portable Camp Stove"/>
    <n v="2"/>
    <n v="81.59"/>
    <n v="0.1"/>
    <n v="38.64"/>
    <n v="146.86200000000002"/>
    <n v="77.28"/>
    <n v="69.582000000000022"/>
    <n v="0.47379172284185161"/>
  </r>
  <r>
    <n v="1646"/>
    <d v="2026-02-04T00:00:00"/>
    <n v="2026"/>
    <s v="Feb"/>
    <s v="Q1"/>
    <x v="2"/>
    <s v="Denmark"/>
    <s v="Online Store"/>
    <s v="New"/>
    <s v="Travel"/>
    <s v="Packing Cube Set"/>
    <n v="2"/>
    <n v="45.81"/>
    <n v="0.1"/>
    <n v="18.420000000000002"/>
    <n v="82.458000000000013"/>
    <n v="36.840000000000003"/>
    <n v="45.618000000000009"/>
    <n v="0.55322709743141962"/>
  </r>
  <r>
    <n v="380"/>
    <d v="2026-02-05T00:00:00"/>
    <n v="2026"/>
    <s v="Feb"/>
    <s v="Q1"/>
    <x v="1"/>
    <s v="Germany"/>
    <s v="Online Store"/>
    <s v="Returning"/>
    <s v="Fitness"/>
    <s v="Weighted Vest"/>
    <n v="3"/>
    <n v="125.63"/>
    <n v="0"/>
    <n v="71.05"/>
    <n v="376.89"/>
    <n v="213.14999999999998"/>
    <n v="163.74"/>
    <n v="0.43445037013452203"/>
  </r>
  <r>
    <n v="1723"/>
    <d v="2026-02-05T00:00:00"/>
    <n v="2026"/>
    <s v="Feb"/>
    <s v="Q1"/>
    <x v="3"/>
    <s v="United Kingdom"/>
    <s v="Online Store"/>
    <s v="Returning"/>
    <s v="Cycling"/>
    <s v="Cycling Pack 12L"/>
    <n v="2"/>
    <n v="101.01"/>
    <n v="0"/>
    <n v="50.26"/>
    <n v="202.02"/>
    <n v="100.52"/>
    <n v="101.50000000000001"/>
    <n v="0.50242550242550243"/>
  </r>
  <r>
    <n v="2529"/>
    <d v="2026-02-05T00:00:00"/>
    <n v="2026"/>
    <s v="Feb"/>
    <s v="Q1"/>
    <x v="3"/>
    <s v="France"/>
    <s v="Online Store"/>
    <s v="Returning"/>
    <s v="Hiking"/>
    <s v="Summit Backpack 45L"/>
    <n v="6"/>
    <n v="154.22"/>
    <n v="0"/>
    <n v="79.599999999999994"/>
    <n v="925.31999999999994"/>
    <n v="477.59999999999997"/>
    <n v="447.71999999999997"/>
    <n v="0.4838542342108676"/>
  </r>
  <r>
    <n v="2685"/>
    <d v="2026-02-05T00:00:00"/>
    <n v="2026"/>
    <s v="Feb"/>
    <s v="Q1"/>
    <x v="1"/>
    <s v="Poland"/>
    <s v="Online Store"/>
    <s v="New"/>
    <s v="Hiking"/>
    <s v="Trekking Poles"/>
    <n v="1"/>
    <n v="72.78"/>
    <n v="0.05"/>
    <n v="33.26"/>
    <n v="69.140999999999991"/>
    <n v="33.26"/>
    <n v="35.880999999999993"/>
    <n v="0.51895402149231273"/>
  </r>
  <r>
    <n v="2793"/>
    <d v="2026-02-05T00:00:00"/>
    <n v="2026"/>
    <s v="Feb"/>
    <s v="Q1"/>
    <x v="1"/>
    <s v="Poland"/>
    <s v="Corporate"/>
    <s v="Business"/>
    <s v="Camping"/>
    <s v="Compact Sleeping Bag"/>
    <n v="3"/>
    <n v="122.69"/>
    <n v="0.05"/>
    <n v="62.08"/>
    <n v="349.66649999999998"/>
    <n v="186.24"/>
    <n v="163.42649999999998"/>
    <n v="0.46737820180085876"/>
  </r>
  <r>
    <n v="346"/>
    <d v="2026-02-06T00:00:00"/>
    <n v="2026"/>
    <s v="Feb"/>
    <s v="Q1"/>
    <x v="1"/>
    <s v="Czechia"/>
    <s v="Online Store"/>
    <s v="Business"/>
    <s v="Cycling"/>
    <s v="Cycling Pack 12L"/>
    <n v="3"/>
    <n v="103.22"/>
    <n v="0"/>
    <n v="50.74"/>
    <n v="309.65999999999997"/>
    <n v="152.22"/>
    <n v="157.43999999999997"/>
    <n v="0.50842859910869986"/>
  </r>
  <r>
    <n v="539"/>
    <d v="2026-02-06T00:00:00"/>
    <n v="2026"/>
    <s v="Feb"/>
    <s v="Q1"/>
    <x v="0"/>
    <s v="Italy"/>
    <s v="Marketplace"/>
    <s v="New"/>
    <s v="Hiking"/>
    <s v="Hiking Daypack 20L"/>
    <n v="3"/>
    <n v="92.96"/>
    <n v="0.15"/>
    <n v="44.56"/>
    <n v="237.048"/>
    <n v="133.68"/>
    <n v="103.36799999999999"/>
    <n v="0.43606358205932971"/>
  </r>
  <r>
    <n v="1368"/>
    <d v="2026-02-06T00:00:00"/>
    <n v="2026"/>
    <s v="Feb"/>
    <s v="Q1"/>
    <x v="1"/>
    <s v="Germany"/>
    <s v="Retail Partners"/>
    <s v="New"/>
    <s v="Travel"/>
    <s v="Insulated Bottle"/>
    <n v="1"/>
    <n v="36.520000000000003"/>
    <n v="0"/>
    <n v="13.94"/>
    <n v="36.520000000000003"/>
    <n v="13.94"/>
    <n v="22.580000000000005"/>
    <n v="0.61829134720700996"/>
  </r>
  <r>
    <n v="3506"/>
    <d v="2026-02-06T00:00:00"/>
    <n v="2026"/>
    <s v="Feb"/>
    <s v="Q1"/>
    <x v="0"/>
    <s v="Spain"/>
    <s v="Retail Partners"/>
    <s v="Returning"/>
    <s v="Fitness"/>
    <s v="Training Mat"/>
    <n v="3"/>
    <n v="50.65"/>
    <n v="0"/>
    <n v="21.49"/>
    <n v="151.94999999999999"/>
    <n v="64.47"/>
    <n v="87.47999999999999"/>
    <n v="0.57571569595261596"/>
  </r>
  <r>
    <n v="1314"/>
    <d v="2026-02-07T00:00:00"/>
    <n v="2026"/>
    <s v="Feb"/>
    <s v="Q1"/>
    <x v="3"/>
    <s v="Belgium"/>
    <s v="Online Store"/>
    <s v="Returning"/>
    <s v="Travel"/>
    <s v="Insulated Bottle"/>
    <n v="2"/>
    <n v="37.03"/>
    <n v="0.15"/>
    <n v="13.87"/>
    <n v="62.951000000000001"/>
    <n v="27.74"/>
    <n v="35.210999999999999"/>
    <n v="0.55933980397451988"/>
  </r>
  <r>
    <n v="2092"/>
    <d v="2026-02-07T00:00:00"/>
    <n v="2026"/>
    <s v="Feb"/>
    <s v="Q1"/>
    <x v="2"/>
    <s v="Sweden"/>
    <s v="Online Store"/>
    <s v="New"/>
    <s v="Fitness"/>
    <s v="Recovery Roller"/>
    <n v="1"/>
    <n v="36.619999999999997"/>
    <n v="0"/>
    <n v="13.55"/>
    <n v="36.619999999999997"/>
    <n v="13.55"/>
    <n v="23.069999999999997"/>
    <n v="0.62998361551064985"/>
  </r>
  <r>
    <n v="5083"/>
    <d v="2026-02-07T00:00:00"/>
    <n v="2026"/>
    <s v="Feb"/>
    <s v="Q1"/>
    <x v="2"/>
    <s v="Norway"/>
    <s v="Retail Partners"/>
    <s v="Returning"/>
    <s v="Camping"/>
    <s v="Portable Camp Stove"/>
    <n v="1"/>
    <n v="81.47"/>
    <n v="0"/>
    <n v="39.18"/>
    <n v="81.47"/>
    <n v="39.18"/>
    <n v="42.29"/>
    <n v="0.51908678040996681"/>
  </r>
  <r>
    <n v="582"/>
    <d v="2026-02-08T00:00:00"/>
    <n v="2026"/>
    <s v="Feb"/>
    <s v="Q1"/>
    <x v="1"/>
    <s v="Czechia"/>
    <s v="Corporate"/>
    <s v="Returning"/>
    <s v="Camping"/>
    <s v="Compact Sleeping Bag"/>
    <n v="12"/>
    <n v="122.75"/>
    <n v="0.15"/>
    <n v="62.51"/>
    <n v="1252.05"/>
    <n v="750.12"/>
    <n v="501.92999999999995"/>
    <n v="0.40088654606445429"/>
  </r>
  <r>
    <n v="902"/>
    <d v="2026-02-08T00:00:00"/>
    <n v="2026"/>
    <s v="Feb"/>
    <s v="Q1"/>
    <x v="0"/>
    <s v="Portugal"/>
    <s v="Online Store"/>
    <s v="Business"/>
    <s v="Fitness"/>
    <s v="Training Mat"/>
    <n v="1"/>
    <n v="50.38"/>
    <n v="0.05"/>
    <n v="21.95"/>
    <n v="47.860999999999997"/>
    <n v="21.95"/>
    <n v="25.910999999999998"/>
    <n v="0.54138024696516995"/>
  </r>
  <r>
    <n v="2396"/>
    <d v="2026-02-08T00:00:00"/>
    <n v="2026"/>
    <s v="Feb"/>
    <s v="Q1"/>
    <x v="3"/>
    <s v="Netherlands"/>
    <s v="Online Store"/>
    <s v="Business"/>
    <s v="Fitness"/>
    <s v="Training Mat"/>
    <n v="2"/>
    <n v="50.4"/>
    <n v="0"/>
    <n v="21.43"/>
    <n v="100.8"/>
    <n v="42.86"/>
    <n v="57.94"/>
    <n v="0.57480158730158726"/>
  </r>
  <r>
    <n v="2494"/>
    <d v="2026-02-08T00:00:00"/>
    <n v="2026"/>
    <s v="Feb"/>
    <s v="Q1"/>
    <x v="2"/>
    <s v="Denmark"/>
    <s v="Online Store"/>
    <s v="New"/>
    <s v="Hiking"/>
    <s v="Trekking Poles"/>
    <n v="1"/>
    <n v="69.98"/>
    <n v="0"/>
    <n v="33.21"/>
    <n v="69.98"/>
    <n v="33.21"/>
    <n v="36.770000000000003"/>
    <n v="0.52543583881108891"/>
  </r>
  <r>
    <n v="2925"/>
    <d v="2026-02-08T00:00:00"/>
    <n v="2026"/>
    <s v="Feb"/>
    <s v="Q1"/>
    <x v="0"/>
    <s v="Spain"/>
    <s v="Retail Partners"/>
    <s v="New"/>
    <s v="Hiking"/>
    <s v="Hiking Daypack 20L"/>
    <n v="3"/>
    <n v="90.04"/>
    <n v="0.05"/>
    <n v="45.25"/>
    <n v="256.61399999999998"/>
    <n v="135.75"/>
    <n v="120.86399999999998"/>
    <n v="0.47099534709719654"/>
  </r>
  <r>
    <n v="3614"/>
    <d v="2026-02-08T00:00:00"/>
    <n v="2026"/>
    <s v="Feb"/>
    <s v="Q1"/>
    <x v="1"/>
    <s v="Poland"/>
    <s v="Online Store"/>
    <s v="New"/>
    <s v="Fitness"/>
    <s v="Training Mat"/>
    <n v="3"/>
    <n v="51.18"/>
    <n v="0"/>
    <n v="21.95"/>
    <n v="153.54"/>
    <n v="65.849999999999994"/>
    <n v="87.69"/>
    <n v="0.57112153184837833"/>
  </r>
  <r>
    <n v="4360"/>
    <d v="2026-02-08T00:00:00"/>
    <n v="2026"/>
    <s v="Feb"/>
    <s v="Q1"/>
    <x v="0"/>
    <s v="Italy"/>
    <s v="Online Store"/>
    <s v="New"/>
    <s v="Travel"/>
    <s v="Insulated Bottle"/>
    <n v="1"/>
    <n v="35.69"/>
    <n v="0"/>
    <n v="13.38"/>
    <n v="35.69"/>
    <n v="13.38"/>
    <n v="22.309999999999995"/>
    <n v="0.62510507144858496"/>
  </r>
  <r>
    <n v="4582"/>
    <d v="2026-02-08T00:00:00"/>
    <n v="2026"/>
    <s v="Feb"/>
    <s v="Q1"/>
    <x v="3"/>
    <s v="Netherlands"/>
    <s v="Online Store"/>
    <s v="New"/>
    <s v="Cycling"/>
    <s v="Trail Bike Light"/>
    <n v="3"/>
    <n v="50.29"/>
    <n v="0.05"/>
    <n v="22.87"/>
    <n v="143.32650000000001"/>
    <n v="68.61"/>
    <n v="74.716500000000011"/>
    <n v="0.52130275978273388"/>
  </r>
  <r>
    <n v="4381"/>
    <d v="2026-02-09T00:00:00"/>
    <n v="2026"/>
    <s v="Feb"/>
    <s v="Q1"/>
    <x v="1"/>
    <s v="Germany"/>
    <s v="Marketplace"/>
    <s v="Returning"/>
    <s v="Camping"/>
    <s v="Trail Tent 2P"/>
    <n v="1"/>
    <n v="194.32"/>
    <n v="0.05"/>
    <n v="102.52"/>
    <n v="184.60399999999998"/>
    <n v="102.52"/>
    <n v="82.083999999999989"/>
    <n v="0.44464908669367942"/>
  </r>
  <r>
    <n v="4964"/>
    <d v="2026-02-09T00:00:00"/>
    <n v="2026"/>
    <s v="Feb"/>
    <s v="Q1"/>
    <x v="3"/>
    <s v="France"/>
    <s v="Retail Partners"/>
    <s v="New"/>
    <s v="Fitness"/>
    <s v="Resistance Band Set"/>
    <n v="4"/>
    <n v="40.44"/>
    <n v="0"/>
    <n v="14.75"/>
    <n v="161.76"/>
    <n v="59"/>
    <n v="102.75999999999999"/>
    <n v="0.63526211671612265"/>
  </r>
  <r>
    <n v="255"/>
    <d v="2026-02-10T00:00:00"/>
    <n v="2026"/>
    <s v="Feb"/>
    <s v="Q1"/>
    <x v="3"/>
    <s v="Netherlands"/>
    <s v="Online Store"/>
    <s v="New"/>
    <s v="Travel"/>
    <s v="Carry-On Duffel"/>
    <n v="3"/>
    <n v="134.53"/>
    <n v="0.1"/>
    <n v="69.12"/>
    <n v="363.23100000000005"/>
    <n v="207.36"/>
    <n v="155.87100000000004"/>
    <n v="0.42912361555043488"/>
  </r>
  <r>
    <n v="2178"/>
    <d v="2026-02-10T00:00:00"/>
    <n v="2026"/>
    <s v="Feb"/>
    <s v="Q1"/>
    <x v="2"/>
    <s v="Sweden"/>
    <s v="Marketplace"/>
    <s v="New"/>
    <s v="Hiking"/>
    <s v="Summit Backpack 45L"/>
    <n v="6"/>
    <n v="154.05000000000001"/>
    <n v="0"/>
    <n v="79.25"/>
    <n v="924.30000000000007"/>
    <n v="475.5"/>
    <n v="448.80000000000007"/>
    <n v="0.4855566374553717"/>
  </r>
  <r>
    <n v="3416"/>
    <d v="2026-02-10T00:00:00"/>
    <n v="2026"/>
    <s v="Feb"/>
    <s v="Q1"/>
    <x v="2"/>
    <s v="Sweden"/>
    <s v="Online Store"/>
    <s v="New"/>
    <s v="Travel"/>
    <s v="Carry-On Duffel"/>
    <n v="1"/>
    <n v="135.4"/>
    <n v="0"/>
    <n v="67.56"/>
    <n v="135.4"/>
    <n v="67.56"/>
    <n v="67.84"/>
    <n v="0.50103397341211231"/>
  </r>
  <r>
    <n v="3854"/>
    <d v="2026-02-10T00:00:00"/>
    <n v="2026"/>
    <s v="Feb"/>
    <s v="Q1"/>
    <x v="0"/>
    <s v="Spain"/>
    <s v="Online Store"/>
    <s v="New"/>
    <s v="Cycling"/>
    <s v="Compact Repair Kit"/>
    <n v="2"/>
    <n v="41.03"/>
    <n v="0"/>
    <n v="16.260000000000002"/>
    <n v="82.06"/>
    <n v="32.520000000000003"/>
    <n v="49.54"/>
    <n v="0.60370460638557155"/>
  </r>
  <r>
    <n v="3952"/>
    <d v="2026-02-10T00:00:00"/>
    <n v="2026"/>
    <s v="Feb"/>
    <s v="Q1"/>
    <x v="3"/>
    <s v="United Kingdom"/>
    <s v="Marketplace"/>
    <s v="New"/>
    <s v="Cycling"/>
    <s v="Commuter Helmet"/>
    <n v="1"/>
    <n v="81.44"/>
    <n v="0.05"/>
    <n v="43.9"/>
    <n v="77.367999999999995"/>
    <n v="43.9"/>
    <n v="33.467999999999996"/>
    <n v="0.43258194602419603"/>
  </r>
  <r>
    <n v="4076"/>
    <d v="2026-02-10T00:00:00"/>
    <n v="2026"/>
    <s v="Feb"/>
    <s v="Q1"/>
    <x v="0"/>
    <s v="Spain"/>
    <s v="Corporate"/>
    <s v="Business"/>
    <s v="Camping"/>
    <s v="Compact Sleeping Bag"/>
    <n v="8"/>
    <n v="122.19"/>
    <n v="0.1"/>
    <n v="60"/>
    <n v="879.76800000000003"/>
    <n v="480"/>
    <n v="399.76800000000003"/>
    <n v="0.45440161497121973"/>
  </r>
  <r>
    <n v="4156"/>
    <d v="2026-02-10T00:00:00"/>
    <n v="2026"/>
    <s v="Feb"/>
    <s v="Q1"/>
    <x v="2"/>
    <s v="Norway"/>
    <s v="Retail Partners"/>
    <s v="Returning"/>
    <s v="Hiking"/>
    <s v="Trail Boots"/>
    <n v="2"/>
    <n v="146.33000000000001"/>
    <n v="0.1"/>
    <n v="81.34"/>
    <n v="263.39400000000001"/>
    <n v="162.68"/>
    <n v="100.714"/>
    <n v="0.38237013751262366"/>
  </r>
  <r>
    <n v="4260"/>
    <d v="2026-02-10T00:00:00"/>
    <n v="2026"/>
    <s v="Feb"/>
    <s v="Q1"/>
    <x v="2"/>
    <s v="Norway"/>
    <s v="Marketplace"/>
    <s v="Returning"/>
    <s v="Travel"/>
    <s v="Carry-On Duffel"/>
    <n v="1"/>
    <n v="131.24"/>
    <n v="0.05"/>
    <n v="66.14"/>
    <n v="124.678"/>
    <n v="66.14"/>
    <n v="58.537999999999997"/>
    <n v="0.46951346669019395"/>
  </r>
  <r>
    <n v="4294"/>
    <d v="2026-02-10T00:00:00"/>
    <n v="2026"/>
    <s v="Feb"/>
    <s v="Q1"/>
    <x v="1"/>
    <s v="Czechia"/>
    <s v="Corporate"/>
    <s v="New"/>
    <s v="Fitness"/>
    <s v="Training Mat"/>
    <n v="5"/>
    <n v="51.37"/>
    <n v="0.05"/>
    <n v="21.81"/>
    <n v="244.00749999999996"/>
    <n v="109.05"/>
    <n v="134.95749999999998"/>
    <n v="0.55308750755612024"/>
  </r>
  <r>
    <n v="1019"/>
    <d v="2026-02-11T00:00:00"/>
    <n v="2026"/>
    <s v="Feb"/>
    <s v="Q1"/>
    <x v="1"/>
    <s v="Germany"/>
    <s v="Retail Partners"/>
    <s v="New"/>
    <s v="Camping"/>
    <s v="Compact Sleeping Bag"/>
    <n v="5"/>
    <n v="121.94"/>
    <n v="0"/>
    <n v="62.3"/>
    <n v="609.70000000000005"/>
    <n v="311.5"/>
    <n v="298.20000000000005"/>
    <n v="0.48909299655568317"/>
  </r>
  <r>
    <n v="1471"/>
    <d v="2026-02-11T00:00:00"/>
    <n v="2026"/>
    <s v="Feb"/>
    <s v="Q1"/>
    <x v="0"/>
    <s v="Spain"/>
    <s v="Online Store"/>
    <s v="Returning"/>
    <s v="Camping"/>
    <s v="Compact Sleeping Bag"/>
    <n v="4"/>
    <n v="124.55"/>
    <n v="0"/>
    <n v="60.41"/>
    <n v="498.2"/>
    <n v="241.64"/>
    <n v="256.56"/>
    <n v="0.51497390606182258"/>
  </r>
  <r>
    <n v="2520"/>
    <d v="2026-02-11T00:00:00"/>
    <n v="2026"/>
    <s v="Feb"/>
    <s v="Q1"/>
    <x v="1"/>
    <s v="Poland"/>
    <s v="Corporate"/>
    <s v="Business"/>
    <s v="Camping"/>
    <s v="Alpine Tent 4P"/>
    <n v="10"/>
    <n v="343.77"/>
    <n v="0.15"/>
    <n v="195.29"/>
    <n v="2922.0449999999996"/>
    <n v="1952.8999999999999"/>
    <n v="969.14499999999975"/>
    <n v="0.33166669233362245"/>
  </r>
  <r>
    <n v="4649"/>
    <d v="2026-02-11T00:00:00"/>
    <n v="2026"/>
    <s v="Feb"/>
    <s v="Q1"/>
    <x v="1"/>
    <s v="Czechia"/>
    <s v="Marketplace"/>
    <s v="Returning"/>
    <s v="Cycling"/>
    <s v="Commuter Helmet"/>
    <n v="1"/>
    <n v="81.819999999999993"/>
    <n v="0.05"/>
    <n v="43.83"/>
    <n v="77.728999999999985"/>
    <n v="43.83"/>
    <n v="33.898999999999987"/>
    <n v="0.43611779387358635"/>
  </r>
  <r>
    <n v="4545"/>
    <d v="2026-02-12T00:00:00"/>
    <n v="2026"/>
    <s v="Feb"/>
    <s v="Q1"/>
    <x v="0"/>
    <s v="Portugal"/>
    <s v="Retail Partners"/>
    <s v="New"/>
    <s v="Travel"/>
    <s v="Insulated Bottle"/>
    <n v="1"/>
    <n v="36.58"/>
    <n v="0.1"/>
    <n v="13.76"/>
    <n v="32.921999999999997"/>
    <n v="13.76"/>
    <n v="19.161999999999999"/>
    <n v="0.58204240325618128"/>
  </r>
  <r>
    <n v="285"/>
    <d v="2026-02-13T00:00:00"/>
    <n v="2026"/>
    <s v="Feb"/>
    <s v="Q1"/>
    <x v="3"/>
    <s v="United Kingdom"/>
    <s v="Retail Partners"/>
    <s v="New"/>
    <s v="Hiking"/>
    <s v="Hiking Daypack 20L"/>
    <n v="4"/>
    <n v="92.87"/>
    <n v="0"/>
    <n v="44.95"/>
    <n v="371.48"/>
    <n v="179.8"/>
    <n v="191.68"/>
    <n v="0.51599009367933668"/>
  </r>
  <r>
    <n v="1499"/>
    <d v="2026-02-13T00:00:00"/>
    <n v="2026"/>
    <s v="Feb"/>
    <s v="Q1"/>
    <x v="3"/>
    <s v="United Kingdom"/>
    <s v="Online Store"/>
    <s v="New"/>
    <s v="Cycling"/>
    <s v="Compact Repair Kit"/>
    <n v="2"/>
    <n v="41.21"/>
    <n v="0"/>
    <n v="16.64"/>
    <n v="82.42"/>
    <n v="33.28"/>
    <n v="49.14"/>
    <n v="0.59621451104100942"/>
  </r>
  <r>
    <n v="2615"/>
    <d v="2026-02-13T00:00:00"/>
    <n v="2026"/>
    <s v="Feb"/>
    <s v="Q1"/>
    <x v="0"/>
    <s v="Italy"/>
    <s v="Online Store"/>
    <s v="Returning"/>
    <s v="Hiking"/>
    <s v="Summit Backpack 45L"/>
    <n v="6"/>
    <n v="155.79"/>
    <n v="0"/>
    <n v="77.48"/>
    <n v="934.74"/>
    <n v="464.88"/>
    <n v="469.86"/>
    <n v="0.50266384235188399"/>
  </r>
  <r>
    <n v="479"/>
    <d v="2026-02-14T00:00:00"/>
    <n v="2026"/>
    <s v="Feb"/>
    <s v="Q1"/>
    <x v="0"/>
    <s v="Spain"/>
    <s v="Online Store"/>
    <s v="Returning"/>
    <s v="Fitness"/>
    <s v="Training Mat"/>
    <n v="2"/>
    <n v="50.16"/>
    <n v="0.1"/>
    <n v="21.48"/>
    <n v="90.287999999999997"/>
    <n v="42.96"/>
    <n v="47.327999999999996"/>
    <n v="0.52418926103136632"/>
  </r>
  <r>
    <n v="4069"/>
    <d v="2026-02-14T00:00:00"/>
    <n v="2026"/>
    <s v="Feb"/>
    <s v="Q1"/>
    <x v="3"/>
    <s v="United Kingdom"/>
    <s v="Online Store"/>
    <s v="New"/>
    <s v="Hiking"/>
    <s v="Trail Boots"/>
    <n v="4"/>
    <n v="140.63999999999999"/>
    <n v="0"/>
    <n v="77.510000000000005"/>
    <n v="562.55999999999995"/>
    <n v="310.04000000000002"/>
    <n v="252.51999999999992"/>
    <n v="0.4488765642775881"/>
  </r>
  <r>
    <n v="4588"/>
    <d v="2026-02-14T00:00:00"/>
    <n v="2026"/>
    <s v="Feb"/>
    <s v="Q1"/>
    <x v="0"/>
    <s v="Spain"/>
    <s v="Marketplace"/>
    <s v="New"/>
    <s v="Camping"/>
    <s v="Portable Camp Stove"/>
    <n v="1"/>
    <n v="80.680000000000007"/>
    <n v="0"/>
    <n v="39.630000000000003"/>
    <n v="80.680000000000007"/>
    <n v="39.630000000000003"/>
    <n v="41.050000000000004"/>
    <n v="0.50880019831432821"/>
  </r>
  <r>
    <n v="14"/>
    <d v="2026-02-15T00:00:00"/>
    <n v="2026"/>
    <s v="Feb"/>
    <s v="Q1"/>
    <x v="0"/>
    <s v="Spain"/>
    <s v="Corporate"/>
    <s v="Business"/>
    <s v="Travel"/>
    <s v="Travel Backpack 35L"/>
    <n v="3"/>
    <n v="162.44999999999999"/>
    <n v="0.05"/>
    <n v="86.43"/>
    <n v="462.98249999999996"/>
    <n v="259.29000000000002"/>
    <n v="203.69249999999994"/>
    <n v="0.43995723380473334"/>
  </r>
  <r>
    <n v="303"/>
    <d v="2026-02-15T00:00:00"/>
    <n v="2026"/>
    <s v="Feb"/>
    <s v="Q1"/>
    <x v="1"/>
    <s v="Austria"/>
    <s v="Marketplace"/>
    <s v="Returning"/>
    <s v="Cycling"/>
    <s v="Cycling Pack 12L"/>
    <n v="2"/>
    <n v="102.12"/>
    <n v="0.15"/>
    <n v="51.03"/>
    <n v="173.60400000000001"/>
    <n v="102.06"/>
    <n v="71.544000000000011"/>
    <n v="0.41211032003870884"/>
  </r>
  <r>
    <n v="1197"/>
    <d v="2026-02-16T00:00:00"/>
    <n v="2026"/>
    <s v="Feb"/>
    <s v="Q1"/>
    <x v="2"/>
    <s v="Ireland"/>
    <s v="Online Store"/>
    <s v="New"/>
    <s v="Cycling"/>
    <s v="Cycling Pack 12L"/>
    <n v="2"/>
    <n v="101.77"/>
    <n v="0"/>
    <n v="51.34"/>
    <n v="203.54"/>
    <n v="102.68"/>
    <n v="100.85999999999999"/>
    <n v="0.49552913432249185"/>
  </r>
  <r>
    <n v="2714"/>
    <d v="2026-02-16T00:00:00"/>
    <n v="2026"/>
    <s v="Feb"/>
    <s v="Q1"/>
    <x v="0"/>
    <s v="Italy"/>
    <s v="Online Store"/>
    <s v="Business"/>
    <s v="Hiking"/>
    <s v="Summit Backpack 45L"/>
    <n v="3"/>
    <n v="153.24"/>
    <n v="0.15"/>
    <n v="77.61"/>
    <n v="390.762"/>
    <n v="232.82999999999998"/>
    <n v="157.93200000000002"/>
    <n v="0.40416417154175693"/>
  </r>
  <r>
    <n v="2753"/>
    <d v="2026-02-16T00:00:00"/>
    <n v="2026"/>
    <s v="Feb"/>
    <s v="Q1"/>
    <x v="3"/>
    <s v="Belgium"/>
    <s v="Marketplace"/>
    <s v="Returning"/>
    <s v="Hiking"/>
    <s v="Trail Boots"/>
    <n v="1"/>
    <n v="140.47"/>
    <n v="0"/>
    <n v="79.66"/>
    <n v="140.47"/>
    <n v="79.66"/>
    <n v="60.81"/>
    <n v="0.43290382288033036"/>
  </r>
  <r>
    <n v="3901"/>
    <d v="2026-02-16T00:00:00"/>
    <n v="2026"/>
    <s v="Feb"/>
    <s v="Q1"/>
    <x v="3"/>
    <s v="Netherlands"/>
    <s v="Retail Partners"/>
    <s v="New"/>
    <s v="Hiking"/>
    <s v="Trekking Poles"/>
    <n v="4"/>
    <n v="70.67"/>
    <n v="0.05"/>
    <n v="32.96"/>
    <n v="268.54599999999999"/>
    <n v="131.84"/>
    <n v="136.70599999999999"/>
    <n v="0.50905990035226734"/>
  </r>
  <r>
    <n v="594"/>
    <d v="2026-02-17T00:00:00"/>
    <n v="2026"/>
    <s v="Feb"/>
    <s v="Q1"/>
    <x v="0"/>
    <s v="Italy"/>
    <s v="Retail Partners"/>
    <s v="Business"/>
    <s v="Travel"/>
    <s v="Carry-On Duffel"/>
    <n v="3"/>
    <n v="134.91"/>
    <n v="0"/>
    <n v="67.69"/>
    <n v="404.73"/>
    <n v="203.07"/>
    <n v="201.66000000000003"/>
    <n v="0.49825809799125348"/>
  </r>
  <r>
    <n v="624"/>
    <d v="2026-02-17T00:00:00"/>
    <n v="2026"/>
    <s v="Feb"/>
    <s v="Q1"/>
    <x v="2"/>
    <s v="Sweden"/>
    <s v="Online Store"/>
    <s v="Business"/>
    <s v="Hiking"/>
    <s v="Trekking Poles"/>
    <n v="1"/>
    <n v="70.86"/>
    <n v="0.1"/>
    <n v="33.299999999999997"/>
    <n v="63.774000000000001"/>
    <n v="33.299999999999997"/>
    <n v="30.474000000000004"/>
    <n v="0.47784363533728486"/>
  </r>
  <r>
    <n v="1013"/>
    <d v="2026-02-17T00:00:00"/>
    <n v="2026"/>
    <s v="Feb"/>
    <s v="Q1"/>
    <x v="1"/>
    <s v="Germany"/>
    <s v="Retail Partners"/>
    <s v="New"/>
    <s v="Cycling"/>
    <s v="Cycling Pack 12L"/>
    <n v="1"/>
    <n v="104.35"/>
    <n v="0"/>
    <n v="51.49"/>
    <n v="104.35"/>
    <n v="51.49"/>
    <n v="52.859999999999992"/>
    <n v="0.50656444657402966"/>
  </r>
  <r>
    <n v="1100"/>
    <d v="2026-02-17T00:00:00"/>
    <n v="2026"/>
    <s v="Feb"/>
    <s v="Q1"/>
    <x v="3"/>
    <s v="United Kingdom"/>
    <s v="Online Store"/>
    <s v="Returning"/>
    <s v="Fitness"/>
    <s v="Weighted Vest"/>
    <n v="2"/>
    <n v="120.48"/>
    <n v="0"/>
    <n v="70.680000000000007"/>
    <n v="240.96"/>
    <n v="141.36000000000001"/>
    <n v="99.6"/>
    <n v="0.4133466135458167"/>
  </r>
  <r>
    <n v="2353"/>
    <d v="2026-02-17T00:00:00"/>
    <n v="2026"/>
    <s v="Feb"/>
    <s v="Q1"/>
    <x v="1"/>
    <s v="Germany"/>
    <s v="Online Store"/>
    <s v="Returning"/>
    <s v="Camping"/>
    <s v="Alpine Tent 4P"/>
    <n v="1"/>
    <n v="339.52"/>
    <n v="0.1"/>
    <n v="191.19"/>
    <n v="305.56799999999998"/>
    <n v="191.19"/>
    <n v="114.37799999999999"/>
    <n v="0.3743127552623311"/>
  </r>
  <r>
    <n v="3020"/>
    <d v="2026-02-17T00:00:00"/>
    <n v="2026"/>
    <s v="Feb"/>
    <s v="Q1"/>
    <x v="1"/>
    <s v="Poland"/>
    <s v="Corporate"/>
    <s v="Business"/>
    <s v="Hiking"/>
    <s v="Summit Backpack 45L"/>
    <n v="5"/>
    <n v="154.72999999999999"/>
    <n v="0.1"/>
    <n v="77.42"/>
    <n v="696.28499999999997"/>
    <n v="387.1"/>
    <n v="309.18499999999995"/>
    <n v="0.44404949122844806"/>
  </r>
  <r>
    <n v="3227"/>
    <d v="2026-02-17T00:00:00"/>
    <n v="2026"/>
    <s v="Feb"/>
    <s v="Q1"/>
    <x v="2"/>
    <s v="Denmark"/>
    <s v="Retail Partners"/>
    <s v="Business"/>
    <s v="Hiking"/>
    <s v="Hiking Daypack 20L"/>
    <n v="4"/>
    <n v="93.98"/>
    <n v="0.05"/>
    <n v="44.6"/>
    <n v="357.12400000000002"/>
    <n v="178.4"/>
    <n v="178.72400000000002"/>
    <n v="0.50045362395134463"/>
  </r>
  <r>
    <n v="3530"/>
    <d v="2026-02-17T00:00:00"/>
    <n v="2026"/>
    <s v="Feb"/>
    <s v="Q1"/>
    <x v="0"/>
    <s v="Spain"/>
    <s v="Online Store"/>
    <s v="New"/>
    <s v="Camping"/>
    <s v="Alpine Tent 4P"/>
    <n v="2"/>
    <n v="336.83"/>
    <n v="0"/>
    <n v="194.42"/>
    <n v="673.66"/>
    <n v="388.84"/>
    <n v="284.82"/>
    <n v="0.42279488169106078"/>
  </r>
  <r>
    <n v="6"/>
    <d v="2026-02-18T00:00:00"/>
    <n v="2026"/>
    <s v="Feb"/>
    <s v="Q1"/>
    <x v="3"/>
    <s v="United Kingdom"/>
    <s v="Retail Partners"/>
    <s v="Returning"/>
    <s v="Camping"/>
    <s v="Alpine Tent 4P"/>
    <n v="1"/>
    <n v="338.93"/>
    <n v="0"/>
    <n v="197.92"/>
    <n v="338.93"/>
    <n v="197.92"/>
    <n v="141.01000000000002"/>
    <n v="0.41604461098161866"/>
  </r>
  <r>
    <n v="2038"/>
    <d v="2026-02-18T00:00:00"/>
    <n v="2026"/>
    <s v="Feb"/>
    <s v="Q1"/>
    <x v="0"/>
    <s v="Portugal"/>
    <s v="Online Store"/>
    <s v="New"/>
    <s v="Camping"/>
    <s v="Compact Sleeping Bag"/>
    <n v="5"/>
    <n v="122.72"/>
    <n v="0"/>
    <n v="62.41"/>
    <n v="613.6"/>
    <n v="312.04999999999995"/>
    <n v="301.55000000000007"/>
    <n v="0.49144393741851378"/>
  </r>
  <r>
    <n v="4104"/>
    <d v="2026-02-18T00:00:00"/>
    <n v="2026"/>
    <s v="Feb"/>
    <s v="Q1"/>
    <x v="3"/>
    <s v="Belgium"/>
    <s v="Online Store"/>
    <s v="New"/>
    <s v="Travel"/>
    <s v="Carry-On Duffel"/>
    <n v="4"/>
    <n v="135.63"/>
    <n v="0.05"/>
    <n v="65.900000000000006"/>
    <n v="515.39400000000001"/>
    <n v="263.60000000000002"/>
    <n v="251.79399999999998"/>
    <n v="0.4885466264644136"/>
  </r>
  <r>
    <n v="1072"/>
    <d v="2026-02-19T00:00:00"/>
    <n v="2026"/>
    <s v="Feb"/>
    <s v="Q1"/>
    <x v="2"/>
    <s v="Norway"/>
    <s v="Online Store"/>
    <s v="Returning"/>
    <s v="Camping"/>
    <s v="Portable Camp Stove"/>
    <n v="2"/>
    <n v="81.34"/>
    <n v="0.05"/>
    <n v="40.64"/>
    <n v="154.54599999999999"/>
    <n v="81.28"/>
    <n v="73.265999999999991"/>
    <n v="0.47407244445019603"/>
  </r>
  <r>
    <n v="2435"/>
    <d v="2026-02-19T00:00:00"/>
    <n v="2026"/>
    <s v="Feb"/>
    <s v="Q1"/>
    <x v="2"/>
    <s v="Ireland"/>
    <s v="Online Store"/>
    <s v="New"/>
    <s v="Cycling"/>
    <s v="Compact Repair Kit"/>
    <n v="1"/>
    <n v="41.01"/>
    <n v="0.05"/>
    <n v="16.489999999999998"/>
    <n v="38.959499999999998"/>
    <n v="16.489999999999998"/>
    <n v="22.4695"/>
    <n v="0.57673994789460847"/>
  </r>
  <r>
    <n v="4476"/>
    <d v="2026-02-19T00:00:00"/>
    <n v="2026"/>
    <s v="Feb"/>
    <s v="Q1"/>
    <x v="1"/>
    <s v="Switzerland"/>
    <s v="Marketplace"/>
    <s v="Business"/>
    <s v="Hiking"/>
    <s v="Summit Backpack 45L"/>
    <n v="2"/>
    <n v="153.03"/>
    <n v="0"/>
    <n v="81.02"/>
    <n v="306.06"/>
    <n v="162.04"/>
    <n v="144.02000000000001"/>
    <n v="0.47056132784421356"/>
  </r>
  <r>
    <n v="174"/>
    <d v="2026-02-20T00:00:00"/>
    <n v="2026"/>
    <s v="Feb"/>
    <s v="Q1"/>
    <x v="1"/>
    <s v="Switzerland"/>
    <s v="Online Store"/>
    <s v="New"/>
    <s v="Fitness"/>
    <s v="Weighted Vest"/>
    <n v="2"/>
    <n v="124.92"/>
    <n v="0"/>
    <n v="69.98"/>
    <n v="249.84"/>
    <n v="139.96"/>
    <n v="109.88"/>
    <n v="0.43980147294268329"/>
  </r>
  <r>
    <n v="304"/>
    <d v="2026-02-20T00:00:00"/>
    <n v="2026"/>
    <s v="Feb"/>
    <s v="Q1"/>
    <x v="1"/>
    <s v="Germany"/>
    <s v="Online Store"/>
    <s v="Business"/>
    <s v="Travel"/>
    <s v="Carry-On Duffel"/>
    <n v="2"/>
    <n v="136.55000000000001"/>
    <n v="0"/>
    <n v="68.84"/>
    <n v="273.10000000000002"/>
    <n v="137.68"/>
    <n v="135.42000000000002"/>
    <n v="0.49586232149395826"/>
  </r>
  <r>
    <n v="404"/>
    <d v="2026-02-20T00:00:00"/>
    <n v="2026"/>
    <s v="Feb"/>
    <s v="Q1"/>
    <x v="2"/>
    <s v="Denmark"/>
    <s v="Corporate"/>
    <s v="Business"/>
    <s v="Camping"/>
    <s v="Compact Sleeping Bag"/>
    <n v="15"/>
    <n v="121.98"/>
    <n v="0.1"/>
    <n v="59.86"/>
    <n v="1646.73"/>
    <n v="897.9"/>
    <n v="748.83"/>
    <n v="0.45473757082217486"/>
  </r>
  <r>
    <n v="675"/>
    <d v="2026-02-20T00:00:00"/>
    <n v="2026"/>
    <s v="Feb"/>
    <s v="Q1"/>
    <x v="1"/>
    <s v="Germany"/>
    <s v="Online Store"/>
    <s v="New"/>
    <s v="Travel"/>
    <s v="Packing Cube Set"/>
    <n v="1"/>
    <n v="45.54"/>
    <n v="0"/>
    <n v="18.29"/>
    <n v="45.54"/>
    <n v="18.29"/>
    <n v="27.25"/>
    <n v="0.59837505489679399"/>
  </r>
  <r>
    <n v="940"/>
    <d v="2026-02-20T00:00:00"/>
    <n v="2026"/>
    <s v="Feb"/>
    <s v="Q1"/>
    <x v="2"/>
    <s v="Ireland"/>
    <s v="Marketplace"/>
    <s v="Returning"/>
    <s v="Fitness"/>
    <s v="Training Mat"/>
    <n v="1"/>
    <n v="51.73"/>
    <n v="0"/>
    <n v="21.83"/>
    <n v="51.73"/>
    <n v="21.83"/>
    <n v="29.9"/>
    <n v="0.57800115986854828"/>
  </r>
  <r>
    <n v="2375"/>
    <d v="2026-02-20T00:00:00"/>
    <n v="2026"/>
    <s v="Feb"/>
    <s v="Q1"/>
    <x v="1"/>
    <s v="Germany"/>
    <s v="Marketplace"/>
    <s v="Returning"/>
    <s v="Camping"/>
    <s v="Portable Camp Stove"/>
    <n v="2"/>
    <n v="80.510000000000005"/>
    <n v="0.05"/>
    <n v="38.630000000000003"/>
    <n v="152.96899999999999"/>
    <n v="77.260000000000005"/>
    <n v="75.708999999999989"/>
    <n v="0.4949303453640933"/>
  </r>
  <r>
    <n v="4184"/>
    <d v="2026-02-20T00:00:00"/>
    <n v="2026"/>
    <s v="Feb"/>
    <s v="Q1"/>
    <x v="3"/>
    <s v="Netherlands"/>
    <s v="Online Store"/>
    <s v="New"/>
    <s v="Fitness"/>
    <s v="Recovery Roller"/>
    <n v="1"/>
    <n v="36.31"/>
    <n v="0"/>
    <n v="14"/>
    <n v="36.31"/>
    <n v="14"/>
    <n v="22.310000000000002"/>
    <n v="0.61443128614706699"/>
  </r>
  <r>
    <n v="4390"/>
    <d v="2026-02-20T00:00:00"/>
    <n v="2026"/>
    <s v="Feb"/>
    <s v="Q1"/>
    <x v="2"/>
    <s v="Norway"/>
    <s v="Online Store"/>
    <s v="Returning"/>
    <s v="Cycling"/>
    <s v="Commuter Helmet"/>
    <n v="1"/>
    <n v="82.86"/>
    <n v="0.05"/>
    <n v="42.3"/>
    <n v="78.716999999999999"/>
    <n v="42.3"/>
    <n v="36.417000000000002"/>
    <n v="0.46263196005945351"/>
  </r>
  <r>
    <n v="1475"/>
    <d v="2026-02-21T00:00:00"/>
    <n v="2026"/>
    <s v="Feb"/>
    <s v="Q1"/>
    <x v="0"/>
    <s v="Spain"/>
    <s v="Retail Partners"/>
    <s v="New"/>
    <s v="Cycling"/>
    <s v="Cycling Pack 12L"/>
    <n v="2"/>
    <n v="103.03"/>
    <n v="0.05"/>
    <n v="50.73"/>
    <n v="195.75700000000001"/>
    <n v="101.46"/>
    <n v="94.297000000000011"/>
    <n v="0.48170435795399402"/>
  </r>
  <r>
    <n v="3504"/>
    <d v="2026-02-21T00:00:00"/>
    <n v="2026"/>
    <s v="Feb"/>
    <s v="Q1"/>
    <x v="1"/>
    <s v="Poland"/>
    <s v="Online Store"/>
    <s v="Business"/>
    <s v="Travel"/>
    <s v="Insulated Bottle"/>
    <n v="1"/>
    <n v="36.39"/>
    <n v="0"/>
    <n v="13.49"/>
    <n v="36.39"/>
    <n v="13.49"/>
    <n v="22.9"/>
    <n v="0.62929376202253362"/>
  </r>
  <r>
    <n v="1649"/>
    <d v="2026-02-22T00:00:00"/>
    <n v="2026"/>
    <s v="Feb"/>
    <s v="Q1"/>
    <x v="2"/>
    <s v="Denmark"/>
    <s v="Online Store"/>
    <s v="Returning"/>
    <s v="Camping"/>
    <s v="Compact Sleeping Bag"/>
    <n v="1"/>
    <n v="124.93"/>
    <n v="0.1"/>
    <n v="59.74"/>
    <n v="112.43700000000001"/>
    <n v="59.74"/>
    <n v="52.69700000000001"/>
    <n v="0.46868023871145625"/>
  </r>
  <r>
    <n v="2170"/>
    <d v="2026-02-22T00:00:00"/>
    <n v="2026"/>
    <s v="Feb"/>
    <s v="Q1"/>
    <x v="1"/>
    <s v="Switzerland"/>
    <s v="Marketplace"/>
    <s v="Returning"/>
    <s v="Cycling"/>
    <s v="Cycling Pack 12L"/>
    <n v="1"/>
    <n v="101.19"/>
    <n v="0.05"/>
    <n v="49.14"/>
    <n v="96.130499999999998"/>
    <n v="49.14"/>
    <n v="46.990499999999997"/>
    <n v="0.48881988546819166"/>
  </r>
  <r>
    <n v="3402"/>
    <d v="2026-02-22T00:00:00"/>
    <n v="2026"/>
    <s v="Feb"/>
    <s v="Q1"/>
    <x v="3"/>
    <s v="United Kingdom"/>
    <s v="Online Store"/>
    <s v="Returning"/>
    <s v="Fitness"/>
    <s v="Training Mat"/>
    <n v="2"/>
    <n v="51.2"/>
    <n v="0"/>
    <n v="21.38"/>
    <n v="102.4"/>
    <n v="42.76"/>
    <n v="59.640000000000008"/>
    <n v="0.58242187500000009"/>
  </r>
  <r>
    <n v="3773"/>
    <d v="2026-02-22T00:00:00"/>
    <n v="2026"/>
    <s v="Feb"/>
    <s v="Q1"/>
    <x v="3"/>
    <s v="Belgium"/>
    <s v="Online Store"/>
    <s v="Returning"/>
    <s v="Camping"/>
    <s v="Portable Camp Stove"/>
    <n v="1"/>
    <n v="81.81"/>
    <n v="0"/>
    <n v="40.32"/>
    <n v="81.81"/>
    <n v="40.32"/>
    <n v="41.49"/>
    <n v="0.50715071507150711"/>
  </r>
  <r>
    <n v="4670"/>
    <d v="2026-02-22T00:00:00"/>
    <n v="2026"/>
    <s v="Feb"/>
    <s v="Q1"/>
    <x v="0"/>
    <s v="Italy"/>
    <s v="Retail Partners"/>
    <s v="Business"/>
    <s v="Hiking"/>
    <s v="Summit Backpack 45L"/>
    <n v="1"/>
    <n v="152.96"/>
    <n v="0"/>
    <n v="79.510000000000005"/>
    <n v="152.96"/>
    <n v="79.510000000000005"/>
    <n v="73.45"/>
    <n v="0.48019089958158995"/>
  </r>
  <r>
    <n v="587"/>
    <d v="2026-02-23T00:00:00"/>
    <n v="2026"/>
    <s v="Feb"/>
    <s v="Q1"/>
    <x v="3"/>
    <s v="Netherlands"/>
    <s v="Marketplace"/>
    <s v="Business"/>
    <s v="Travel"/>
    <s v="Travel Backpack 35L"/>
    <n v="1"/>
    <n v="166.13"/>
    <n v="0.05"/>
    <n v="85.7"/>
    <n v="157.8235"/>
    <n v="85.7"/>
    <n v="72.123499999999993"/>
    <n v="0.45698834457479398"/>
  </r>
  <r>
    <n v="1085"/>
    <d v="2026-02-23T00:00:00"/>
    <n v="2026"/>
    <s v="Feb"/>
    <s v="Q1"/>
    <x v="0"/>
    <s v="Italy"/>
    <s v="Online Store"/>
    <s v="New"/>
    <s v="Camping"/>
    <s v="Trail Tent 2P"/>
    <n v="3"/>
    <n v="193.18"/>
    <n v="0.05"/>
    <n v="106.19"/>
    <n v="550.56299999999999"/>
    <n v="318.57"/>
    <n v="231.99299999999999"/>
    <n v="0.42137412067283853"/>
  </r>
  <r>
    <n v="1635"/>
    <d v="2026-02-23T00:00:00"/>
    <n v="2026"/>
    <s v="Feb"/>
    <s v="Q1"/>
    <x v="2"/>
    <s v="Finland"/>
    <s v="Online Store"/>
    <s v="Returning"/>
    <s v="Cycling"/>
    <s v="Commuter Helmet"/>
    <n v="1"/>
    <n v="80.42"/>
    <n v="0"/>
    <n v="41.72"/>
    <n v="80.42"/>
    <n v="41.72"/>
    <n v="38.700000000000003"/>
    <n v="0.4812235762248197"/>
  </r>
  <r>
    <n v="4067"/>
    <d v="2026-02-23T00:00:00"/>
    <n v="2026"/>
    <s v="Feb"/>
    <s v="Q1"/>
    <x v="3"/>
    <s v="France"/>
    <s v="Online Store"/>
    <s v="Returning"/>
    <s v="Camping"/>
    <s v="Compact Sleeping Bag"/>
    <n v="2"/>
    <n v="122.17"/>
    <n v="0"/>
    <n v="60.62"/>
    <n v="244.34"/>
    <n v="121.24"/>
    <n v="123.10000000000001"/>
    <n v="0.50380617172792019"/>
  </r>
  <r>
    <n v="287"/>
    <d v="2026-02-24T00:00:00"/>
    <n v="2026"/>
    <s v="Feb"/>
    <s v="Q1"/>
    <x v="1"/>
    <s v="Austria"/>
    <s v="Marketplace"/>
    <s v="New"/>
    <s v="Travel"/>
    <s v="Travel Backpack 35L"/>
    <n v="1"/>
    <n v="164.6"/>
    <n v="0"/>
    <n v="85.07"/>
    <n v="164.6"/>
    <n v="85.07"/>
    <n v="79.53"/>
    <n v="0.48317132442284327"/>
  </r>
  <r>
    <n v="794"/>
    <d v="2026-02-24T00:00:00"/>
    <n v="2026"/>
    <s v="Feb"/>
    <s v="Q1"/>
    <x v="1"/>
    <s v="Poland"/>
    <s v="Online Store"/>
    <s v="New"/>
    <s v="Travel"/>
    <s v="Carry-On Duffel"/>
    <n v="1"/>
    <n v="132.19999999999999"/>
    <n v="0"/>
    <n v="67.180000000000007"/>
    <n v="132.19999999999999"/>
    <n v="67.180000000000007"/>
    <n v="65.019999999999982"/>
    <n v="0.49183055975794243"/>
  </r>
  <r>
    <n v="1609"/>
    <d v="2026-02-24T00:00:00"/>
    <n v="2026"/>
    <s v="Feb"/>
    <s v="Q1"/>
    <x v="3"/>
    <s v="Belgium"/>
    <s v="Online Store"/>
    <s v="Returning"/>
    <s v="Cycling"/>
    <s v="Compact Repair Kit"/>
    <n v="2"/>
    <n v="40.700000000000003"/>
    <n v="0"/>
    <n v="16.63"/>
    <n v="81.400000000000006"/>
    <n v="33.26"/>
    <n v="48.140000000000008"/>
    <n v="0.59140049140049145"/>
  </r>
  <r>
    <n v="4921"/>
    <d v="2026-02-24T00:00:00"/>
    <n v="2026"/>
    <s v="Feb"/>
    <s v="Q1"/>
    <x v="1"/>
    <s v="Germany"/>
    <s v="Online Store"/>
    <s v="Returning"/>
    <s v="Travel"/>
    <s v="Insulated Bottle"/>
    <n v="1"/>
    <n v="35.39"/>
    <n v="0"/>
    <n v="13.93"/>
    <n v="35.39"/>
    <n v="13.93"/>
    <n v="21.46"/>
    <n v="0.60638598474145244"/>
  </r>
  <r>
    <n v="2209"/>
    <d v="2026-02-25T00:00:00"/>
    <n v="2026"/>
    <s v="Feb"/>
    <s v="Q1"/>
    <x v="0"/>
    <s v="Spain"/>
    <s v="Online Store"/>
    <s v="Business"/>
    <s v="Cycling"/>
    <s v="Trail Bike Light"/>
    <n v="5"/>
    <n v="50.58"/>
    <n v="0.1"/>
    <n v="22.42"/>
    <n v="227.60999999999999"/>
    <n v="112.10000000000001"/>
    <n v="115.50999999999998"/>
    <n v="0.50749088352884308"/>
  </r>
  <r>
    <n v="4757"/>
    <d v="2026-02-25T00:00:00"/>
    <n v="2026"/>
    <s v="Feb"/>
    <s v="Q1"/>
    <x v="1"/>
    <s v="Switzerland"/>
    <s v="Marketplace"/>
    <s v="Business"/>
    <s v="Fitness"/>
    <s v="Training Mat"/>
    <n v="2"/>
    <n v="49.48"/>
    <n v="0"/>
    <n v="21.37"/>
    <n v="98.96"/>
    <n v="42.74"/>
    <n v="56.219999999999992"/>
    <n v="0.5681083265966046"/>
  </r>
  <r>
    <n v="5155"/>
    <d v="2026-02-25T00:00:00"/>
    <n v="2026"/>
    <s v="Feb"/>
    <s v="Q1"/>
    <x v="3"/>
    <s v="France"/>
    <s v="Retail Partners"/>
    <s v="New"/>
    <s v="Fitness"/>
    <s v="Training Mat"/>
    <n v="1"/>
    <n v="50.51"/>
    <n v="0"/>
    <n v="21.4"/>
    <n v="50.51"/>
    <n v="21.4"/>
    <n v="29.11"/>
    <n v="0.57632152049099195"/>
  </r>
  <r>
    <n v="1737"/>
    <d v="2026-02-26T00:00:00"/>
    <n v="2026"/>
    <s v="Feb"/>
    <s v="Q1"/>
    <x v="0"/>
    <s v="Italy"/>
    <s v="Online Store"/>
    <s v="New"/>
    <s v="Camping"/>
    <s v="Compact Sleeping Bag"/>
    <n v="2"/>
    <n v="122.16"/>
    <n v="0"/>
    <n v="61.31"/>
    <n v="244.32"/>
    <n v="122.62"/>
    <n v="121.69999999999999"/>
    <n v="0.49811722331368691"/>
  </r>
  <r>
    <n v="1905"/>
    <d v="2026-02-26T00:00:00"/>
    <n v="2026"/>
    <s v="Feb"/>
    <s v="Q1"/>
    <x v="3"/>
    <s v="Netherlands"/>
    <s v="Retail Partners"/>
    <s v="Returning"/>
    <s v="Cycling"/>
    <s v="Trail Bike Light"/>
    <n v="3"/>
    <n v="51.32"/>
    <n v="0.1"/>
    <n v="22.62"/>
    <n v="138.56400000000002"/>
    <n v="67.86"/>
    <n v="70.704000000000022"/>
    <n v="0.51026240581969351"/>
  </r>
  <r>
    <n v="2359"/>
    <d v="2026-02-26T00:00:00"/>
    <n v="2026"/>
    <s v="Feb"/>
    <s v="Q1"/>
    <x v="2"/>
    <s v="Finland"/>
    <s v="Online Store"/>
    <s v="Returning"/>
    <s v="Camping"/>
    <s v="Trail Tent 2P"/>
    <n v="2"/>
    <n v="195.92"/>
    <n v="0.05"/>
    <n v="104.13"/>
    <n v="372.24799999999993"/>
    <n v="208.26"/>
    <n v="163.98799999999994"/>
    <n v="0.4405342674775955"/>
  </r>
  <r>
    <n v="3666"/>
    <d v="2026-02-26T00:00:00"/>
    <n v="2026"/>
    <s v="Feb"/>
    <s v="Q1"/>
    <x v="0"/>
    <s v="Italy"/>
    <s v="Online Store"/>
    <s v="Returning"/>
    <s v="Travel"/>
    <s v="Insulated Bottle"/>
    <n v="1"/>
    <n v="36.19"/>
    <n v="0.1"/>
    <n v="13.62"/>
    <n v="32.570999999999998"/>
    <n v="13.62"/>
    <n v="18.951000000000001"/>
    <n v="0.58183660311319896"/>
  </r>
  <r>
    <n v="518"/>
    <d v="2026-02-27T00:00:00"/>
    <n v="2026"/>
    <s v="Feb"/>
    <s v="Q1"/>
    <x v="2"/>
    <s v="Sweden"/>
    <s v="Online Store"/>
    <s v="New"/>
    <s v="Hiking"/>
    <s v="Trekking Poles"/>
    <n v="1"/>
    <n v="72.97"/>
    <n v="0"/>
    <n v="32.43"/>
    <n v="72.97"/>
    <n v="32.43"/>
    <n v="40.54"/>
    <n v="0.55557078251336167"/>
  </r>
  <r>
    <n v="892"/>
    <d v="2026-02-27T00:00:00"/>
    <n v="2026"/>
    <s v="Feb"/>
    <s v="Q1"/>
    <x v="3"/>
    <s v="Netherlands"/>
    <s v="Corporate"/>
    <s v="Business"/>
    <s v="Travel"/>
    <s v="Packing Cube Set"/>
    <n v="12"/>
    <n v="47.15"/>
    <n v="0.1"/>
    <n v="17.829999999999998"/>
    <n v="509.21999999999997"/>
    <n v="213.95999999999998"/>
    <n v="295.26"/>
    <n v="0.57982797219276538"/>
  </r>
  <r>
    <n v="1115"/>
    <d v="2026-02-27T00:00:00"/>
    <n v="2026"/>
    <s v="Feb"/>
    <s v="Q1"/>
    <x v="0"/>
    <s v="Spain"/>
    <s v="Retail Partners"/>
    <s v="Business"/>
    <s v="Travel"/>
    <s v="Travel Backpack 35L"/>
    <n v="3"/>
    <n v="161.19999999999999"/>
    <n v="0.1"/>
    <n v="87.37"/>
    <n v="435.23999999999995"/>
    <n v="262.11"/>
    <n v="173.12999999999994"/>
    <n v="0.39778053487730897"/>
  </r>
  <r>
    <n v="1186"/>
    <d v="2026-02-27T00:00:00"/>
    <n v="2026"/>
    <s v="Feb"/>
    <s v="Q1"/>
    <x v="0"/>
    <s v="Portugal"/>
    <s v="Retail Partners"/>
    <s v="Business"/>
    <s v="Cycling"/>
    <s v="Trail Bike Light"/>
    <n v="1"/>
    <n v="49.73"/>
    <n v="0"/>
    <n v="22"/>
    <n v="49.73"/>
    <n v="22"/>
    <n v="27.729999999999997"/>
    <n v="0.55761109993967417"/>
  </r>
  <r>
    <n v="2093"/>
    <d v="2026-02-27T00:00:00"/>
    <n v="2026"/>
    <s v="Feb"/>
    <s v="Q1"/>
    <x v="2"/>
    <s v="Norway"/>
    <s v="Online Store"/>
    <s v="Returning"/>
    <s v="Camping"/>
    <s v="Compact Sleeping Bag"/>
    <n v="2"/>
    <n v="126.19"/>
    <n v="0"/>
    <n v="58.99"/>
    <n v="252.38"/>
    <n v="117.98"/>
    <n v="134.39999999999998"/>
    <n v="0.5325303114351374"/>
  </r>
  <r>
    <n v="2136"/>
    <d v="2026-02-27T00:00:00"/>
    <n v="2026"/>
    <s v="Feb"/>
    <s v="Q1"/>
    <x v="1"/>
    <s v="Germany"/>
    <s v="Online Store"/>
    <s v="Returning"/>
    <s v="Travel"/>
    <s v="Carry-On Duffel"/>
    <n v="2"/>
    <n v="135.38999999999999"/>
    <n v="0.05"/>
    <n v="65.69"/>
    <n v="257.24099999999999"/>
    <n v="131.38"/>
    <n v="125.86099999999999"/>
    <n v="0.48927270536189799"/>
  </r>
  <r>
    <n v="3538"/>
    <d v="2026-02-27T00:00:00"/>
    <n v="2026"/>
    <s v="Feb"/>
    <s v="Q1"/>
    <x v="1"/>
    <s v="Poland"/>
    <s v="Corporate"/>
    <s v="Business"/>
    <s v="Fitness"/>
    <s v="Resistance Band Set"/>
    <n v="12"/>
    <n v="41.27"/>
    <n v="0.1"/>
    <n v="14.71"/>
    <n v="445.71600000000001"/>
    <n v="176.52"/>
    <n v="269.19600000000003"/>
    <n v="0.60396306168053204"/>
  </r>
  <r>
    <n v="3891"/>
    <d v="2026-02-27T00:00:00"/>
    <n v="2026"/>
    <s v="Feb"/>
    <s v="Q1"/>
    <x v="0"/>
    <s v="Spain"/>
    <s v="Retail Partners"/>
    <s v="Returning"/>
    <s v="Cycling"/>
    <s v="Commuter Helmet"/>
    <n v="1"/>
    <n v="82.04"/>
    <n v="0.1"/>
    <n v="41.46"/>
    <n v="73.836000000000013"/>
    <n v="41.46"/>
    <n v="32.376000000000012"/>
    <n v="0.43848529172761264"/>
  </r>
  <r>
    <n v="3917"/>
    <d v="2026-02-27T00:00:00"/>
    <n v="2026"/>
    <s v="Feb"/>
    <s v="Q1"/>
    <x v="3"/>
    <s v="Belgium"/>
    <s v="Online Store"/>
    <s v="Returning"/>
    <s v="Travel"/>
    <s v="Insulated Bottle"/>
    <n v="3"/>
    <n v="36.630000000000003"/>
    <n v="0"/>
    <n v="13.26"/>
    <n v="109.89000000000001"/>
    <n v="39.78"/>
    <n v="70.110000000000014"/>
    <n v="0.63800163800163801"/>
  </r>
  <r>
    <n v="4594"/>
    <d v="2026-02-27T00:00:00"/>
    <n v="2026"/>
    <s v="Feb"/>
    <s v="Q1"/>
    <x v="3"/>
    <s v="Netherlands"/>
    <s v="Retail Partners"/>
    <s v="Returning"/>
    <s v="Hiking"/>
    <s v="Hiking Daypack 20L"/>
    <n v="5"/>
    <n v="92.94"/>
    <n v="0.05"/>
    <n v="46.47"/>
    <n v="441.46499999999997"/>
    <n v="232.35"/>
    <n v="209.11499999999998"/>
    <n v="0.47368421052631576"/>
  </r>
  <r>
    <n v="4750"/>
    <d v="2026-02-27T00:00:00"/>
    <n v="2026"/>
    <s v="Feb"/>
    <s v="Q1"/>
    <x v="1"/>
    <s v="Germany"/>
    <s v="Retail Partners"/>
    <s v="Returning"/>
    <s v="Fitness"/>
    <s v="Weighted Vest"/>
    <n v="2"/>
    <n v="120.44"/>
    <n v="0.05"/>
    <n v="68.98"/>
    <n v="228.83599999999998"/>
    <n v="137.96"/>
    <n v="90.875999999999976"/>
    <n v="0.3971228303239"/>
  </r>
  <r>
    <n v="4960"/>
    <d v="2026-02-27T00:00:00"/>
    <n v="2026"/>
    <s v="Feb"/>
    <s v="Q1"/>
    <x v="1"/>
    <s v="Austria"/>
    <s v="Marketplace"/>
    <s v="New"/>
    <s v="Travel"/>
    <s v="Insulated Bottle"/>
    <n v="2"/>
    <n v="36.130000000000003"/>
    <n v="0"/>
    <n v="13.72"/>
    <n v="72.260000000000005"/>
    <n v="27.44"/>
    <n v="44.820000000000007"/>
    <n v="0.62026017160254643"/>
  </r>
  <r>
    <n v="4245"/>
    <d v="2026-02-28T00:00:00"/>
    <n v="2026"/>
    <s v="Feb"/>
    <s v="Q1"/>
    <x v="1"/>
    <s v="Czechia"/>
    <s v="Retail Partners"/>
    <s v="Returning"/>
    <s v="Fitness"/>
    <s v="Weighted Vest"/>
    <n v="1"/>
    <n v="124.97"/>
    <n v="0.1"/>
    <n v="69.790000000000006"/>
    <n v="112.473"/>
    <n v="69.790000000000006"/>
    <n v="42.682999999999993"/>
    <n v="0.37949552337005321"/>
  </r>
  <r>
    <n v="4664"/>
    <d v="2026-02-28T00:00:00"/>
    <n v="2026"/>
    <s v="Feb"/>
    <s v="Q1"/>
    <x v="3"/>
    <s v="France"/>
    <s v="Online Store"/>
    <s v="Returning"/>
    <s v="Travel"/>
    <s v="Travel Backpack 35L"/>
    <n v="1"/>
    <n v="163.31"/>
    <n v="0.05"/>
    <n v="87.22"/>
    <n v="155.14449999999999"/>
    <n v="87.22"/>
    <n v="67.924499999999995"/>
    <n v="0.43781442461705056"/>
  </r>
  <r>
    <n v="383"/>
    <d v="2026-03-01T00:00:00"/>
    <n v="2026"/>
    <s v="Mar"/>
    <s v="Q1"/>
    <x v="2"/>
    <s v="Sweden"/>
    <s v="Retail Partners"/>
    <s v="Returning"/>
    <s v="Hiking"/>
    <s v="Hiking Daypack 20L"/>
    <n v="3"/>
    <n v="92.76"/>
    <n v="0"/>
    <n v="45.84"/>
    <n v="278.28000000000003"/>
    <n v="137.52000000000001"/>
    <n v="140.76000000000002"/>
    <n v="0.50582147477360928"/>
  </r>
  <r>
    <n v="730"/>
    <d v="2026-03-01T00:00:00"/>
    <n v="2026"/>
    <s v="Mar"/>
    <s v="Q1"/>
    <x v="0"/>
    <s v="Italy"/>
    <s v="Corporate"/>
    <s v="Business"/>
    <s v="Fitness"/>
    <s v="Resistance Band Set"/>
    <n v="5"/>
    <n v="41.31"/>
    <n v="0.1"/>
    <n v="15.14"/>
    <n v="185.89500000000001"/>
    <n v="75.7"/>
    <n v="110.19500000000001"/>
    <n v="0.59278087092175691"/>
  </r>
  <r>
    <n v="985"/>
    <d v="2026-03-01T00:00:00"/>
    <n v="2026"/>
    <s v="Mar"/>
    <s v="Q1"/>
    <x v="1"/>
    <s v="Poland"/>
    <s v="Marketplace"/>
    <s v="New"/>
    <s v="Fitness"/>
    <s v="Resistance Band Set"/>
    <n v="2"/>
    <n v="41.23"/>
    <n v="0"/>
    <n v="14.28"/>
    <n v="82.46"/>
    <n v="28.56"/>
    <n v="53.899999999999991"/>
    <n v="0.65365025466893034"/>
  </r>
  <r>
    <n v="1457"/>
    <d v="2026-03-01T00:00:00"/>
    <n v="2026"/>
    <s v="Mar"/>
    <s v="Q1"/>
    <x v="1"/>
    <s v="Czechia"/>
    <s v="Online Store"/>
    <s v="New"/>
    <s v="Travel"/>
    <s v="Insulated Bottle"/>
    <n v="1"/>
    <n v="36.47"/>
    <n v="0.05"/>
    <n v="13.21"/>
    <n v="34.646499999999996"/>
    <n v="13.21"/>
    <n v="21.436499999999995"/>
    <n v="0.61872050567878423"/>
  </r>
  <r>
    <n v="2558"/>
    <d v="2026-03-01T00:00:00"/>
    <n v="2026"/>
    <s v="Mar"/>
    <s v="Q1"/>
    <x v="0"/>
    <s v="Italy"/>
    <s v="Marketplace"/>
    <s v="New"/>
    <s v="Fitness"/>
    <s v="Recovery Roller"/>
    <n v="1"/>
    <n v="36.67"/>
    <n v="0"/>
    <n v="13.97"/>
    <n v="36.67"/>
    <n v="13.97"/>
    <n v="22.700000000000003"/>
    <n v="0.61903463321516228"/>
  </r>
  <r>
    <n v="3024"/>
    <d v="2026-03-01T00:00:00"/>
    <n v="2026"/>
    <s v="Mar"/>
    <s v="Q1"/>
    <x v="1"/>
    <s v="Switzerland"/>
    <s v="Online Store"/>
    <s v="Business"/>
    <s v="Cycling"/>
    <s v="Trail Bike Light"/>
    <n v="2"/>
    <n v="51.87"/>
    <n v="0.1"/>
    <n v="22.95"/>
    <n v="93.366"/>
    <n v="45.9"/>
    <n v="47.466000000000001"/>
    <n v="0.50838635049161363"/>
  </r>
  <r>
    <n v="3225"/>
    <d v="2026-03-01T00:00:00"/>
    <n v="2026"/>
    <s v="Mar"/>
    <s v="Q1"/>
    <x v="2"/>
    <s v="Sweden"/>
    <s v="Retail Partners"/>
    <s v="Business"/>
    <s v="Camping"/>
    <s v="Trail Tent 2P"/>
    <n v="1"/>
    <n v="195.06"/>
    <n v="0.1"/>
    <n v="106.68"/>
    <n v="175.554"/>
    <n v="106.68"/>
    <n v="68.873999999999995"/>
    <n v="0.39232372945076727"/>
  </r>
  <r>
    <n v="3551"/>
    <d v="2026-03-01T00:00:00"/>
    <n v="2026"/>
    <s v="Mar"/>
    <s v="Q1"/>
    <x v="1"/>
    <s v="Switzerland"/>
    <s v="Marketplace"/>
    <s v="Returning"/>
    <s v="Cycling"/>
    <s v="Cycling Pack 12L"/>
    <n v="2"/>
    <n v="100.79"/>
    <n v="0.05"/>
    <n v="49"/>
    <n v="191.501"/>
    <n v="98"/>
    <n v="93.501000000000005"/>
    <n v="0.48825332504791097"/>
  </r>
  <r>
    <n v="4157"/>
    <d v="2026-03-01T00:00:00"/>
    <n v="2026"/>
    <s v="Mar"/>
    <s v="Q1"/>
    <x v="3"/>
    <s v="United Kingdom"/>
    <s v="Online Store"/>
    <s v="New"/>
    <s v="Cycling"/>
    <s v="Trail Bike Light"/>
    <n v="5"/>
    <n v="51.92"/>
    <n v="0.15"/>
    <n v="22.24"/>
    <n v="220.66000000000003"/>
    <n v="111.19999999999999"/>
    <n v="109.46000000000004"/>
    <n v="0.49605728269736254"/>
  </r>
  <r>
    <n v="4398"/>
    <d v="2026-03-01T00:00:00"/>
    <n v="2026"/>
    <s v="Mar"/>
    <s v="Q1"/>
    <x v="3"/>
    <s v="Netherlands"/>
    <s v="Online Store"/>
    <s v="New"/>
    <s v="Camping"/>
    <s v="Compact Sleeping Bag"/>
    <n v="1"/>
    <n v="123.99"/>
    <n v="0.05"/>
    <n v="61.67"/>
    <n v="117.79049999999999"/>
    <n v="61.67"/>
    <n v="56.120499999999993"/>
    <n v="0.47644334644984099"/>
  </r>
  <r>
    <n v="4951"/>
    <d v="2026-03-01T00:00:00"/>
    <n v="2026"/>
    <s v="Mar"/>
    <s v="Q1"/>
    <x v="1"/>
    <s v="Poland"/>
    <s v="Online Store"/>
    <s v="New"/>
    <s v="Camping"/>
    <s v="Alpine Tent 4P"/>
    <n v="1"/>
    <n v="344.8"/>
    <n v="0.05"/>
    <n v="196.14"/>
    <n v="327.56"/>
    <n v="196.14"/>
    <n v="131.42000000000002"/>
    <n v="0.40120893882036884"/>
  </r>
  <r>
    <n v="1354"/>
    <d v="2026-03-02T00:00:00"/>
    <n v="2026"/>
    <s v="Mar"/>
    <s v="Q1"/>
    <x v="3"/>
    <s v="United Kingdom"/>
    <s v="Marketplace"/>
    <s v="Returning"/>
    <s v="Travel"/>
    <s v="Carry-On Duffel"/>
    <n v="3"/>
    <n v="131.91999999999999"/>
    <n v="0.05"/>
    <n v="67.47"/>
    <n v="375.97199999999998"/>
    <n v="202.41"/>
    <n v="173.56199999999998"/>
    <n v="0.46163544093709102"/>
  </r>
  <r>
    <n v="2042"/>
    <d v="2026-03-02T00:00:00"/>
    <n v="2026"/>
    <s v="Mar"/>
    <s v="Q1"/>
    <x v="2"/>
    <s v="Norway"/>
    <s v="Online Store"/>
    <s v="Business"/>
    <s v="Hiking"/>
    <s v="Trail Boots"/>
    <n v="3"/>
    <n v="146.99"/>
    <n v="0"/>
    <n v="80.069999999999993"/>
    <n v="440.97"/>
    <n v="240.20999999999998"/>
    <n v="200.76000000000005"/>
    <n v="0.45526906592285199"/>
  </r>
  <r>
    <n v="3895"/>
    <d v="2026-03-02T00:00:00"/>
    <n v="2026"/>
    <s v="Mar"/>
    <s v="Q1"/>
    <x v="3"/>
    <s v="Netherlands"/>
    <s v="Online Store"/>
    <s v="Business"/>
    <s v="Travel"/>
    <s v="Travel Backpack 35L"/>
    <n v="2"/>
    <n v="164.74"/>
    <n v="0.05"/>
    <n v="89.9"/>
    <n v="313.00600000000003"/>
    <n v="179.8"/>
    <n v="133.20600000000002"/>
    <n v="0.42557011686676932"/>
  </r>
  <r>
    <n v="5074"/>
    <d v="2026-03-02T00:00:00"/>
    <n v="2026"/>
    <s v="Mar"/>
    <s v="Q1"/>
    <x v="3"/>
    <s v="Netherlands"/>
    <s v="Online Store"/>
    <s v="Returning"/>
    <s v="Hiking"/>
    <s v="Hiking Daypack 20L"/>
    <n v="2"/>
    <n v="89.81"/>
    <n v="0"/>
    <n v="46.44"/>
    <n v="179.62"/>
    <n v="92.88"/>
    <n v="86.740000000000009"/>
    <n v="0.482908362097762"/>
  </r>
  <r>
    <n v="179"/>
    <d v="2026-03-03T00:00:00"/>
    <n v="2026"/>
    <s v="Mar"/>
    <s v="Q1"/>
    <x v="2"/>
    <s v="Norway"/>
    <s v="Retail Partners"/>
    <s v="Returning"/>
    <s v="Fitness"/>
    <s v="Recovery Roller"/>
    <n v="1"/>
    <n v="35.369999999999997"/>
    <n v="0"/>
    <n v="13.88"/>
    <n v="35.369999999999997"/>
    <n v="13.88"/>
    <n v="21.489999999999995"/>
    <n v="0.60757704269154644"/>
  </r>
  <r>
    <n v="459"/>
    <d v="2026-03-03T00:00:00"/>
    <n v="2026"/>
    <s v="Mar"/>
    <s v="Q1"/>
    <x v="1"/>
    <s v="Germany"/>
    <s v="Marketplace"/>
    <s v="New"/>
    <s v="Cycling"/>
    <s v="Trail Bike Light"/>
    <n v="4"/>
    <n v="50.64"/>
    <n v="0"/>
    <n v="23.09"/>
    <n v="202.56"/>
    <n v="92.36"/>
    <n v="110.2"/>
    <n v="0.54403633491311221"/>
  </r>
  <r>
    <n v="525"/>
    <d v="2026-03-03T00:00:00"/>
    <n v="2026"/>
    <s v="Mar"/>
    <s v="Q1"/>
    <x v="3"/>
    <s v="Netherlands"/>
    <s v="Retail Partners"/>
    <s v="Returning"/>
    <s v="Hiking"/>
    <s v="Trail Boots"/>
    <n v="1"/>
    <n v="146.37"/>
    <n v="0"/>
    <n v="78.3"/>
    <n v="146.37"/>
    <n v="78.3"/>
    <n v="68.070000000000007"/>
    <n v="0.46505431440869033"/>
  </r>
  <r>
    <n v="3374"/>
    <d v="2026-03-03T00:00:00"/>
    <n v="2026"/>
    <s v="Mar"/>
    <s v="Q1"/>
    <x v="2"/>
    <s v="Sweden"/>
    <s v="Online Store"/>
    <s v="Returning"/>
    <s v="Hiking"/>
    <s v="Trail Boots"/>
    <n v="3"/>
    <n v="143.74"/>
    <n v="0"/>
    <n v="81.58"/>
    <n v="431.22"/>
    <n v="244.74"/>
    <n v="186.48000000000002"/>
    <n v="0.43244747460692917"/>
  </r>
  <r>
    <n v="3850"/>
    <d v="2026-03-03T00:00:00"/>
    <n v="2026"/>
    <s v="Mar"/>
    <s v="Q1"/>
    <x v="3"/>
    <s v="Netherlands"/>
    <s v="Marketplace"/>
    <s v="New"/>
    <s v="Camping"/>
    <s v="Portable Camp Stove"/>
    <n v="2"/>
    <n v="81.94"/>
    <n v="0.1"/>
    <n v="39.9"/>
    <n v="147.49199999999999"/>
    <n v="79.8"/>
    <n v="67.691999999999993"/>
    <n v="0.45895370596371327"/>
  </r>
  <r>
    <n v="4004"/>
    <d v="2026-03-03T00:00:00"/>
    <n v="2026"/>
    <s v="Mar"/>
    <s v="Q1"/>
    <x v="2"/>
    <s v="Denmark"/>
    <s v="Online Store"/>
    <s v="New"/>
    <s v="Travel"/>
    <s v="Packing Cube Set"/>
    <n v="1"/>
    <n v="46.46"/>
    <n v="0.1"/>
    <n v="17.989999999999998"/>
    <n v="41.814"/>
    <n v="17.989999999999998"/>
    <n v="23.824000000000002"/>
    <n v="0.56976132395848289"/>
  </r>
  <r>
    <n v="788"/>
    <d v="2026-03-04T00:00:00"/>
    <n v="2026"/>
    <s v="Mar"/>
    <s v="Q1"/>
    <x v="1"/>
    <s v="Switzerland"/>
    <s v="Online Store"/>
    <s v="New"/>
    <s v="Cycling"/>
    <s v="Compact Repair Kit"/>
    <n v="3"/>
    <n v="39.49"/>
    <n v="0"/>
    <n v="16.420000000000002"/>
    <n v="118.47"/>
    <n v="49.260000000000005"/>
    <n v="69.209999999999994"/>
    <n v="0.58419853127374011"/>
  </r>
  <r>
    <n v="1717"/>
    <d v="2026-03-04T00:00:00"/>
    <n v="2026"/>
    <s v="Mar"/>
    <s v="Q1"/>
    <x v="3"/>
    <s v="France"/>
    <s v="Online Store"/>
    <s v="Returning"/>
    <s v="Fitness"/>
    <s v="Resistance Band Set"/>
    <n v="1"/>
    <n v="40.909999999999997"/>
    <n v="0"/>
    <n v="14.89"/>
    <n v="40.909999999999997"/>
    <n v="14.89"/>
    <n v="26.019999999999996"/>
    <n v="0.63603031043754577"/>
  </r>
  <r>
    <n v="1819"/>
    <d v="2026-03-04T00:00:00"/>
    <n v="2026"/>
    <s v="Mar"/>
    <s v="Q1"/>
    <x v="3"/>
    <s v="United Kingdom"/>
    <s v="Marketplace"/>
    <s v="New"/>
    <s v="Cycling"/>
    <s v="Trail Bike Light"/>
    <n v="1"/>
    <n v="49.94"/>
    <n v="0.1"/>
    <n v="21.84"/>
    <n v="44.945999999999998"/>
    <n v="21.84"/>
    <n v="23.105999999999998"/>
    <n v="0.51408356694700308"/>
  </r>
  <r>
    <n v="1992"/>
    <d v="2026-03-04T00:00:00"/>
    <n v="2026"/>
    <s v="Mar"/>
    <s v="Q1"/>
    <x v="2"/>
    <s v="Denmark"/>
    <s v="Online Store"/>
    <s v="Business"/>
    <s v="Travel"/>
    <s v="Insulated Bottle"/>
    <n v="1"/>
    <n v="35.520000000000003"/>
    <n v="0"/>
    <n v="13.21"/>
    <n v="35.520000000000003"/>
    <n v="13.21"/>
    <n v="22.310000000000002"/>
    <n v="0.62809684684684686"/>
  </r>
  <r>
    <n v="2499"/>
    <d v="2026-03-04T00:00:00"/>
    <n v="2026"/>
    <s v="Mar"/>
    <s v="Q1"/>
    <x v="3"/>
    <s v="Netherlands"/>
    <s v="Retail Partners"/>
    <s v="New"/>
    <s v="Camping"/>
    <s v="Alpine Tent 4P"/>
    <n v="2"/>
    <n v="341.1"/>
    <n v="0"/>
    <n v="200.19"/>
    <n v="682.2"/>
    <n v="400.38"/>
    <n v="281.82000000000005"/>
    <n v="0.41310466138962187"/>
  </r>
  <r>
    <n v="2698"/>
    <d v="2026-03-04T00:00:00"/>
    <n v="2026"/>
    <s v="Mar"/>
    <s v="Q1"/>
    <x v="2"/>
    <s v="Norway"/>
    <s v="Marketplace"/>
    <s v="New"/>
    <s v="Fitness"/>
    <s v="Recovery Roller"/>
    <n v="4"/>
    <n v="36.08"/>
    <n v="0"/>
    <n v="13.89"/>
    <n v="144.32"/>
    <n v="55.56"/>
    <n v="88.759999999999991"/>
    <n v="0.61502217294900219"/>
  </r>
  <r>
    <n v="4416"/>
    <d v="2026-03-04T00:00:00"/>
    <n v="2026"/>
    <s v="Mar"/>
    <s v="Q1"/>
    <x v="3"/>
    <s v="Belgium"/>
    <s v="Online Store"/>
    <s v="Business"/>
    <s v="Hiking"/>
    <s v="Summit Backpack 45L"/>
    <n v="2"/>
    <n v="151.69999999999999"/>
    <n v="0"/>
    <n v="80.44"/>
    <n v="303.39999999999998"/>
    <n v="160.88"/>
    <n v="142.51999999999998"/>
    <n v="0.46974291364535264"/>
  </r>
  <r>
    <n v="4434"/>
    <d v="2026-03-04T00:00:00"/>
    <n v="2026"/>
    <s v="Mar"/>
    <s v="Q1"/>
    <x v="1"/>
    <s v="Austria"/>
    <s v="Marketplace"/>
    <s v="New"/>
    <s v="Hiking"/>
    <s v="Summit Backpack 45L"/>
    <n v="2"/>
    <n v="151.55000000000001"/>
    <n v="0.1"/>
    <n v="80.680000000000007"/>
    <n v="272.79000000000002"/>
    <n v="161.36000000000001"/>
    <n v="111.43"/>
    <n v="0.40848271564206901"/>
  </r>
  <r>
    <n v="4992"/>
    <d v="2026-03-04T00:00:00"/>
    <n v="2026"/>
    <s v="Mar"/>
    <s v="Q1"/>
    <x v="2"/>
    <s v="Sweden"/>
    <s v="Corporate"/>
    <s v="Business"/>
    <s v="Cycling"/>
    <s v="Commuter Helmet"/>
    <n v="5"/>
    <n v="82.44"/>
    <n v="0.1"/>
    <n v="41.57"/>
    <n v="370.98"/>
    <n v="207.85"/>
    <n v="163.13000000000002"/>
    <n v="0.43972720901396306"/>
  </r>
  <r>
    <n v="388"/>
    <d v="2026-03-05T00:00:00"/>
    <n v="2026"/>
    <s v="Mar"/>
    <s v="Q1"/>
    <x v="3"/>
    <s v="United Kingdom"/>
    <s v="Online Store"/>
    <s v="Returning"/>
    <s v="Fitness"/>
    <s v="Recovery Roller"/>
    <n v="1"/>
    <n v="35.61"/>
    <n v="0.05"/>
    <n v="13.8"/>
    <n v="33.829499999999996"/>
    <n v="13.8"/>
    <n v="20.029499999999995"/>
    <n v="0.59207200815855976"/>
  </r>
  <r>
    <n v="977"/>
    <d v="2026-03-05T00:00:00"/>
    <n v="2026"/>
    <s v="Mar"/>
    <s v="Q1"/>
    <x v="0"/>
    <s v="Spain"/>
    <s v="Marketplace"/>
    <s v="New"/>
    <s v="Hiking"/>
    <s v="Summit Backpack 45L"/>
    <n v="5"/>
    <n v="156.13"/>
    <n v="0"/>
    <n v="77.03"/>
    <n v="780.65"/>
    <n v="385.15"/>
    <n v="395.5"/>
    <n v="0.50662909114199706"/>
  </r>
  <r>
    <n v="996"/>
    <d v="2026-03-05T00:00:00"/>
    <n v="2026"/>
    <s v="Mar"/>
    <s v="Q1"/>
    <x v="0"/>
    <s v="Italy"/>
    <s v="Online Store"/>
    <s v="Returning"/>
    <s v="Camping"/>
    <s v="Compact Sleeping Bag"/>
    <n v="1"/>
    <n v="124.31"/>
    <n v="0"/>
    <n v="61.16"/>
    <n v="124.31"/>
    <n v="61.16"/>
    <n v="63.150000000000006"/>
    <n v="0.50800418309066053"/>
  </r>
  <r>
    <n v="1923"/>
    <d v="2026-03-05T00:00:00"/>
    <n v="2026"/>
    <s v="Mar"/>
    <s v="Q1"/>
    <x v="1"/>
    <s v="Poland"/>
    <s v="Retail Partners"/>
    <s v="Business"/>
    <s v="Camping"/>
    <s v="Portable Camp Stove"/>
    <n v="3"/>
    <n v="82.9"/>
    <n v="0.1"/>
    <n v="38.31"/>
    <n v="223.83"/>
    <n v="114.93"/>
    <n v="108.9"/>
    <n v="0.48652995577000402"/>
  </r>
  <r>
    <n v="4904"/>
    <d v="2026-03-05T00:00:00"/>
    <n v="2026"/>
    <s v="Mar"/>
    <s v="Q1"/>
    <x v="1"/>
    <s v="Switzerland"/>
    <s v="Retail Partners"/>
    <s v="Business"/>
    <s v="Cycling"/>
    <s v="Compact Repair Kit"/>
    <n v="1"/>
    <n v="41.1"/>
    <n v="0"/>
    <n v="16.34"/>
    <n v="41.1"/>
    <n v="16.34"/>
    <n v="24.76"/>
    <n v="0.60243309002433088"/>
  </r>
  <r>
    <n v="1036"/>
    <d v="2026-03-06T00:00:00"/>
    <n v="2026"/>
    <s v="Mar"/>
    <s v="Q1"/>
    <x v="0"/>
    <s v="Spain"/>
    <s v="Online Store"/>
    <s v="Business"/>
    <s v="Cycling"/>
    <s v="Compact Repair Kit"/>
    <n v="1"/>
    <n v="40.380000000000003"/>
    <n v="0"/>
    <n v="16.41"/>
    <n v="40.380000000000003"/>
    <n v="16.41"/>
    <n v="23.970000000000002"/>
    <n v="0.59361069836552749"/>
  </r>
  <r>
    <n v="1470"/>
    <d v="2026-03-06T00:00:00"/>
    <n v="2026"/>
    <s v="Mar"/>
    <s v="Q1"/>
    <x v="2"/>
    <s v="Sweden"/>
    <s v="Online Store"/>
    <s v="Returning"/>
    <s v="Cycling"/>
    <s v="Commuter Helmet"/>
    <n v="1"/>
    <n v="80.349999999999994"/>
    <n v="0.1"/>
    <n v="42.43"/>
    <n v="72.314999999999998"/>
    <n v="42.43"/>
    <n v="29.884999999999998"/>
    <n v="0.41326142570697638"/>
  </r>
  <r>
    <n v="2907"/>
    <d v="2026-03-06T00:00:00"/>
    <n v="2026"/>
    <s v="Mar"/>
    <s v="Q1"/>
    <x v="3"/>
    <s v="France"/>
    <s v="Online Store"/>
    <s v="Returning"/>
    <s v="Cycling"/>
    <s v="Compact Repair Kit"/>
    <n v="1"/>
    <n v="40.44"/>
    <n v="0.05"/>
    <n v="16.829999999999998"/>
    <n v="38.417999999999999"/>
    <n v="16.829999999999998"/>
    <n v="21.588000000000001"/>
    <n v="0.56192409807902555"/>
  </r>
  <r>
    <n v="2997"/>
    <d v="2026-03-06T00:00:00"/>
    <n v="2026"/>
    <s v="Mar"/>
    <s v="Q1"/>
    <x v="2"/>
    <s v="Norway"/>
    <s v="Online Store"/>
    <s v="Returning"/>
    <s v="Travel"/>
    <s v="Insulated Bottle"/>
    <n v="3"/>
    <n v="35.89"/>
    <n v="0"/>
    <n v="13.25"/>
    <n v="107.67"/>
    <n v="39.75"/>
    <n v="67.92"/>
    <n v="0.63081638339370294"/>
  </r>
  <r>
    <n v="3056"/>
    <d v="2026-03-06T00:00:00"/>
    <n v="2026"/>
    <s v="Mar"/>
    <s v="Q1"/>
    <x v="1"/>
    <s v="Germany"/>
    <s v="Marketplace"/>
    <s v="Returning"/>
    <s v="Travel"/>
    <s v="Travel Backpack 35L"/>
    <n v="3"/>
    <n v="163.44999999999999"/>
    <n v="0"/>
    <n v="86.88"/>
    <n v="490.34999999999997"/>
    <n v="260.64"/>
    <n v="229.70999999999998"/>
    <n v="0.46846130315081064"/>
  </r>
  <r>
    <n v="471"/>
    <d v="2026-03-07T00:00:00"/>
    <n v="2026"/>
    <s v="Mar"/>
    <s v="Q1"/>
    <x v="1"/>
    <s v="Czechia"/>
    <s v="Retail Partners"/>
    <s v="Returning"/>
    <s v="Fitness"/>
    <s v="Resistance Band Set"/>
    <n v="2"/>
    <n v="40.020000000000003"/>
    <n v="0"/>
    <n v="14.38"/>
    <n v="80.040000000000006"/>
    <n v="28.76"/>
    <n v="51.28"/>
    <n v="0.64067966016991496"/>
  </r>
  <r>
    <n v="842"/>
    <d v="2026-03-07T00:00:00"/>
    <n v="2026"/>
    <s v="Mar"/>
    <s v="Q1"/>
    <x v="0"/>
    <s v="Italy"/>
    <s v="Online Store"/>
    <s v="New"/>
    <s v="Fitness"/>
    <s v="Resistance Band Set"/>
    <n v="1"/>
    <n v="40.01"/>
    <n v="0.05"/>
    <n v="14.35"/>
    <n v="38.009499999999996"/>
    <n v="14.35"/>
    <n v="23.659499999999994"/>
    <n v="0.62246280535129372"/>
  </r>
  <r>
    <n v="3386"/>
    <d v="2026-03-07T00:00:00"/>
    <n v="2026"/>
    <s v="Mar"/>
    <s v="Q1"/>
    <x v="1"/>
    <s v="Germany"/>
    <s v="Online Store"/>
    <s v="Returning"/>
    <s v="Hiking"/>
    <s v="Summit Backpack 45L"/>
    <n v="3"/>
    <n v="155.16"/>
    <n v="0"/>
    <n v="76.849999999999994"/>
    <n v="465.48"/>
    <n v="230.54999999999998"/>
    <n v="234.93000000000004"/>
    <n v="0.50470482083011092"/>
  </r>
  <r>
    <n v="4505"/>
    <d v="2026-03-07T00:00:00"/>
    <n v="2026"/>
    <s v="Mar"/>
    <s v="Q1"/>
    <x v="1"/>
    <s v="Poland"/>
    <s v="Marketplace"/>
    <s v="New"/>
    <s v="Fitness"/>
    <s v="Resistance Band Set"/>
    <n v="1"/>
    <n v="39.96"/>
    <n v="0"/>
    <n v="14.5"/>
    <n v="39.96"/>
    <n v="14.5"/>
    <n v="25.46"/>
    <n v="0.63713713713713716"/>
  </r>
  <r>
    <n v="1286"/>
    <d v="2026-03-08T00:00:00"/>
    <n v="2026"/>
    <s v="Mar"/>
    <s v="Q1"/>
    <x v="1"/>
    <s v="Czechia"/>
    <s v="Online Store"/>
    <s v="New"/>
    <s v="Hiking"/>
    <s v="Trail Boots"/>
    <n v="1"/>
    <n v="146.6"/>
    <n v="0"/>
    <n v="78.92"/>
    <n v="146.6"/>
    <n v="78.92"/>
    <n v="67.679999999999993"/>
    <n v="0.46166439290586625"/>
  </r>
  <r>
    <n v="2653"/>
    <d v="2026-03-08T00:00:00"/>
    <n v="2026"/>
    <s v="Mar"/>
    <s v="Q1"/>
    <x v="1"/>
    <s v="Poland"/>
    <s v="Retail Partners"/>
    <s v="Returning"/>
    <s v="Hiking"/>
    <s v="Hiking Daypack 20L"/>
    <n v="1"/>
    <n v="94.38"/>
    <n v="0"/>
    <n v="44.78"/>
    <n v="94.38"/>
    <n v="44.78"/>
    <n v="49.599999999999994"/>
    <n v="0.52553507098961638"/>
  </r>
  <r>
    <n v="4465"/>
    <d v="2026-03-08T00:00:00"/>
    <n v="2026"/>
    <s v="Mar"/>
    <s v="Q1"/>
    <x v="1"/>
    <s v="Germany"/>
    <s v="Retail Partners"/>
    <s v="Returning"/>
    <s v="Fitness"/>
    <s v="Weighted Vest"/>
    <n v="1"/>
    <n v="121.77"/>
    <n v="0"/>
    <n v="67.52"/>
    <n v="121.77"/>
    <n v="67.52"/>
    <n v="54.25"/>
    <n v="0.44551203087788455"/>
  </r>
  <r>
    <n v="4576"/>
    <d v="2026-03-08T00:00:00"/>
    <n v="2026"/>
    <s v="Mar"/>
    <s v="Q1"/>
    <x v="3"/>
    <s v="United Kingdom"/>
    <s v="Marketplace"/>
    <s v="Returning"/>
    <s v="Camping"/>
    <s v="Compact Sleeping Bag"/>
    <n v="5"/>
    <n v="123.29"/>
    <n v="0"/>
    <n v="61.34"/>
    <n v="616.45000000000005"/>
    <n v="306.70000000000005"/>
    <n v="309.75"/>
    <n v="0.50247384216075919"/>
  </r>
  <r>
    <n v="718"/>
    <d v="2026-03-09T00:00:00"/>
    <n v="2026"/>
    <s v="Mar"/>
    <s v="Q1"/>
    <x v="1"/>
    <s v="Germany"/>
    <s v="Online Store"/>
    <s v="New"/>
    <s v="Fitness"/>
    <s v="Resistance Band Set"/>
    <n v="1"/>
    <n v="41.15"/>
    <n v="0.05"/>
    <n v="14.4"/>
    <n v="39.092499999999994"/>
    <n v="14.4"/>
    <n v="24.692499999999995"/>
    <n v="0.63164289825414077"/>
  </r>
  <r>
    <n v="1527"/>
    <d v="2026-03-09T00:00:00"/>
    <n v="2026"/>
    <s v="Mar"/>
    <s v="Q1"/>
    <x v="3"/>
    <s v="Belgium"/>
    <s v="Marketplace"/>
    <s v="New"/>
    <s v="Travel"/>
    <s v="Insulated Bottle"/>
    <n v="4"/>
    <n v="35.42"/>
    <n v="0"/>
    <n v="13.31"/>
    <n v="141.68"/>
    <n v="53.24"/>
    <n v="88.44"/>
    <n v="0.62422360248447195"/>
  </r>
  <r>
    <n v="1797"/>
    <d v="2026-03-09T00:00:00"/>
    <n v="2026"/>
    <s v="Mar"/>
    <s v="Q1"/>
    <x v="1"/>
    <s v="Germany"/>
    <s v="Online Store"/>
    <s v="Business"/>
    <s v="Cycling"/>
    <s v="Cycling Pack 12L"/>
    <n v="1"/>
    <n v="103.74"/>
    <n v="0.1"/>
    <n v="51.32"/>
    <n v="93.366"/>
    <n v="51.32"/>
    <n v="42.045999999999999"/>
    <n v="0.45033523980892404"/>
  </r>
  <r>
    <n v="2917"/>
    <d v="2026-03-09T00:00:00"/>
    <n v="2026"/>
    <s v="Mar"/>
    <s v="Q1"/>
    <x v="2"/>
    <s v="Norway"/>
    <s v="Marketplace"/>
    <s v="Business"/>
    <s v="Travel"/>
    <s v="Travel Backpack 35L"/>
    <n v="2"/>
    <n v="165.49"/>
    <n v="0.05"/>
    <n v="89.82"/>
    <n v="314.43099999999998"/>
    <n v="179.64"/>
    <n v="134.791"/>
    <n v="0.4286822864157796"/>
  </r>
  <r>
    <n v="4095"/>
    <d v="2026-03-09T00:00:00"/>
    <n v="2026"/>
    <s v="Mar"/>
    <s v="Q1"/>
    <x v="1"/>
    <s v="Austria"/>
    <s v="Marketplace"/>
    <s v="New"/>
    <s v="Hiking"/>
    <s v="Trekking Poles"/>
    <n v="1"/>
    <n v="72.87"/>
    <n v="0.05"/>
    <n v="32"/>
    <n v="69.226500000000001"/>
    <n v="32"/>
    <n v="37.226500000000001"/>
    <n v="0.53774927231623726"/>
  </r>
  <r>
    <n v="5050"/>
    <d v="2026-03-09T00:00:00"/>
    <n v="2026"/>
    <s v="Mar"/>
    <s v="Q1"/>
    <x v="3"/>
    <s v="France"/>
    <s v="Retail Partners"/>
    <s v="Returning"/>
    <s v="Travel"/>
    <s v="Travel Backpack 35L"/>
    <n v="1"/>
    <n v="161.04"/>
    <n v="0"/>
    <n v="85.83"/>
    <n v="161.04"/>
    <n v="85.83"/>
    <n v="75.209999999999994"/>
    <n v="0.46702682563338299"/>
  </r>
  <r>
    <n v="709"/>
    <d v="2026-03-10T00:00:00"/>
    <n v="2026"/>
    <s v="Mar"/>
    <s v="Q1"/>
    <x v="0"/>
    <s v="Spain"/>
    <s v="Online Store"/>
    <s v="New"/>
    <s v="Travel"/>
    <s v="Carry-On Duffel"/>
    <n v="3"/>
    <n v="130.6"/>
    <n v="0.05"/>
    <n v="65.62"/>
    <n v="372.20999999999992"/>
    <n v="196.86"/>
    <n v="175.34999999999991"/>
    <n v="0.47110502135891014"/>
  </r>
  <r>
    <n v="1073"/>
    <d v="2026-03-10T00:00:00"/>
    <n v="2026"/>
    <s v="Mar"/>
    <s v="Q1"/>
    <x v="2"/>
    <s v="Finland"/>
    <s v="Marketplace"/>
    <s v="Returning"/>
    <s v="Cycling"/>
    <s v="Commuter Helmet"/>
    <n v="2"/>
    <n v="81.290000000000006"/>
    <n v="0"/>
    <n v="43.9"/>
    <n v="162.58000000000001"/>
    <n v="87.8"/>
    <n v="74.780000000000015"/>
    <n v="0.45995817443720022"/>
  </r>
  <r>
    <n v="2623"/>
    <d v="2026-03-10T00:00:00"/>
    <n v="2026"/>
    <s v="Mar"/>
    <s v="Q1"/>
    <x v="1"/>
    <s v="Germany"/>
    <s v="Marketplace"/>
    <s v="New"/>
    <s v="Cycling"/>
    <s v="Cycling Pack 12L"/>
    <n v="2"/>
    <n v="103.33"/>
    <n v="0.05"/>
    <n v="51.58"/>
    <n v="196.327"/>
    <n v="103.16"/>
    <n v="93.167000000000002"/>
    <n v="0.47455011282197557"/>
  </r>
  <r>
    <n v="2625"/>
    <d v="2026-03-10T00:00:00"/>
    <n v="2026"/>
    <s v="Mar"/>
    <s v="Q1"/>
    <x v="3"/>
    <s v="Netherlands"/>
    <s v="Retail Partners"/>
    <s v="Business"/>
    <s v="Fitness"/>
    <s v="Training Mat"/>
    <n v="2"/>
    <n v="51.14"/>
    <n v="0"/>
    <n v="21.58"/>
    <n v="102.28"/>
    <n v="43.16"/>
    <n v="59.120000000000005"/>
    <n v="0.57802111849824012"/>
  </r>
  <r>
    <n v="3304"/>
    <d v="2026-03-10T00:00:00"/>
    <n v="2026"/>
    <s v="Mar"/>
    <s v="Q1"/>
    <x v="1"/>
    <s v="Germany"/>
    <s v="Marketplace"/>
    <s v="Returning"/>
    <s v="Cycling"/>
    <s v="Trail Bike Light"/>
    <n v="2"/>
    <n v="49.7"/>
    <n v="0"/>
    <n v="23.14"/>
    <n v="99.4"/>
    <n v="46.28"/>
    <n v="53.120000000000005"/>
    <n v="0.53440643863179071"/>
  </r>
  <r>
    <n v="4876"/>
    <d v="2026-03-10T00:00:00"/>
    <n v="2026"/>
    <s v="Mar"/>
    <s v="Q1"/>
    <x v="3"/>
    <s v="Belgium"/>
    <s v="Online Store"/>
    <s v="Returning"/>
    <s v="Cycling"/>
    <s v="Compact Repair Kit"/>
    <n v="1"/>
    <n v="39.659999999999997"/>
    <n v="0.05"/>
    <n v="16.93"/>
    <n v="37.676999999999992"/>
    <n v="16.93"/>
    <n v="20.746999999999993"/>
    <n v="0.5506542452955383"/>
  </r>
  <r>
    <n v="83"/>
    <d v="2026-03-11T00:00:00"/>
    <n v="2026"/>
    <s v="Mar"/>
    <s v="Q1"/>
    <x v="1"/>
    <s v="Germany"/>
    <s v="Corporate"/>
    <s v="Business"/>
    <s v="Fitness"/>
    <s v="Training Mat"/>
    <n v="4"/>
    <n v="50.65"/>
    <n v="0.15"/>
    <n v="22"/>
    <n v="172.20999999999998"/>
    <n v="88"/>
    <n v="84.20999999999998"/>
    <n v="0.48899599326403803"/>
  </r>
  <r>
    <n v="863"/>
    <d v="2026-03-11T00:00:00"/>
    <n v="2026"/>
    <s v="Mar"/>
    <s v="Q1"/>
    <x v="2"/>
    <s v="Sweden"/>
    <s v="Marketplace"/>
    <s v="Returning"/>
    <s v="Fitness"/>
    <s v="Training Mat"/>
    <n v="2"/>
    <n v="50.72"/>
    <n v="0"/>
    <n v="21.88"/>
    <n v="101.44"/>
    <n v="43.76"/>
    <n v="57.68"/>
    <n v="0.56861198738170349"/>
  </r>
  <r>
    <n v="2323"/>
    <d v="2026-03-11T00:00:00"/>
    <n v="2026"/>
    <s v="Mar"/>
    <s v="Q1"/>
    <x v="1"/>
    <s v="Germany"/>
    <s v="Retail Partners"/>
    <s v="New"/>
    <s v="Travel"/>
    <s v="Insulated Bottle"/>
    <n v="2"/>
    <n v="36.08"/>
    <n v="0.05"/>
    <n v="13.19"/>
    <n v="68.551999999999992"/>
    <n v="26.38"/>
    <n v="42.171999999999997"/>
    <n v="0.61518263507993931"/>
  </r>
  <r>
    <n v="3064"/>
    <d v="2026-03-11T00:00:00"/>
    <n v="2026"/>
    <s v="Mar"/>
    <s v="Q1"/>
    <x v="3"/>
    <s v="United Kingdom"/>
    <s v="Online Store"/>
    <s v="Returning"/>
    <s v="Camping"/>
    <s v="Compact Sleeping Bag"/>
    <n v="6"/>
    <n v="124.04"/>
    <n v="0.05"/>
    <n v="61.17"/>
    <n v="707.02800000000002"/>
    <n v="367.02"/>
    <n v="340.00800000000004"/>
    <n v="0.48089750335205966"/>
  </r>
  <r>
    <n v="4995"/>
    <d v="2026-03-11T00:00:00"/>
    <n v="2026"/>
    <s v="Mar"/>
    <s v="Q1"/>
    <x v="1"/>
    <s v="Germany"/>
    <s v="Marketplace"/>
    <s v="New"/>
    <s v="Hiking"/>
    <s v="Hiking Daypack 20L"/>
    <n v="3"/>
    <n v="90.31"/>
    <n v="0"/>
    <n v="44.58"/>
    <n v="270.93"/>
    <n v="133.74"/>
    <n v="137.19"/>
    <n v="0.50636695825489975"/>
  </r>
  <r>
    <n v="46"/>
    <d v="2026-03-12T00:00:00"/>
    <n v="2026"/>
    <s v="Mar"/>
    <s v="Q1"/>
    <x v="3"/>
    <s v="Netherlands"/>
    <s v="Online Store"/>
    <s v="Returning"/>
    <s v="Hiking"/>
    <s v="Trekking Poles"/>
    <n v="4"/>
    <n v="72.63"/>
    <n v="0.1"/>
    <n v="31.45"/>
    <n v="261.46800000000002"/>
    <n v="125.8"/>
    <n v="135.66800000000001"/>
    <n v="0.51887037801948999"/>
  </r>
  <r>
    <n v="443"/>
    <d v="2026-03-12T00:00:00"/>
    <n v="2026"/>
    <s v="Mar"/>
    <s v="Q1"/>
    <x v="1"/>
    <s v="Poland"/>
    <s v="Online Store"/>
    <s v="Returning"/>
    <s v="Fitness"/>
    <s v="Resistance Band Set"/>
    <n v="3"/>
    <n v="39.9"/>
    <n v="0"/>
    <n v="14.49"/>
    <n v="119.69999999999999"/>
    <n v="43.47"/>
    <n v="76.22999999999999"/>
    <n v="0.63684210526315788"/>
  </r>
  <r>
    <n v="759"/>
    <d v="2026-03-12T00:00:00"/>
    <n v="2026"/>
    <s v="Mar"/>
    <s v="Q1"/>
    <x v="1"/>
    <s v="Germany"/>
    <s v="Online Store"/>
    <s v="New"/>
    <s v="Fitness"/>
    <s v="Training Mat"/>
    <n v="1"/>
    <n v="49.79"/>
    <n v="0.1"/>
    <n v="22.29"/>
    <n v="44.811"/>
    <n v="22.29"/>
    <n v="22.521000000000001"/>
    <n v="0.5025774921336279"/>
  </r>
  <r>
    <n v="1097"/>
    <d v="2026-03-12T00:00:00"/>
    <n v="2026"/>
    <s v="Mar"/>
    <s v="Q1"/>
    <x v="2"/>
    <s v="Sweden"/>
    <s v="Marketplace"/>
    <s v="New"/>
    <s v="Cycling"/>
    <s v="Compact Repair Kit"/>
    <n v="1"/>
    <n v="41.24"/>
    <n v="0.05"/>
    <n v="16.64"/>
    <n v="39.177999999999997"/>
    <n v="16.64"/>
    <n v="22.537999999999997"/>
    <n v="0.57527183623462141"/>
  </r>
  <r>
    <n v="2152"/>
    <d v="2026-03-12T00:00:00"/>
    <n v="2026"/>
    <s v="Mar"/>
    <s v="Q1"/>
    <x v="0"/>
    <s v="Portugal"/>
    <s v="Online Store"/>
    <s v="New"/>
    <s v="Hiking"/>
    <s v="Trail Boots"/>
    <n v="1"/>
    <n v="142.88999999999999"/>
    <n v="0"/>
    <n v="81.099999999999994"/>
    <n v="142.88999999999999"/>
    <n v="81.099999999999994"/>
    <n v="61.789999999999992"/>
    <n v="0.43243054097557559"/>
  </r>
  <r>
    <n v="2512"/>
    <d v="2026-03-12T00:00:00"/>
    <n v="2026"/>
    <s v="Mar"/>
    <s v="Q1"/>
    <x v="1"/>
    <s v="Czechia"/>
    <s v="Online Store"/>
    <s v="New"/>
    <s v="Camping"/>
    <s v="Trail Tent 2P"/>
    <n v="2"/>
    <n v="192.76"/>
    <n v="0"/>
    <n v="103.08"/>
    <n v="385.52"/>
    <n v="206.16"/>
    <n v="179.35999999999999"/>
    <n v="0.46524175140070551"/>
  </r>
  <r>
    <n v="2578"/>
    <d v="2026-03-12T00:00:00"/>
    <n v="2026"/>
    <s v="Mar"/>
    <s v="Q1"/>
    <x v="2"/>
    <s v="Denmark"/>
    <s v="Online Store"/>
    <s v="New"/>
    <s v="Travel"/>
    <s v="Travel Backpack 35L"/>
    <n v="1"/>
    <n v="165.72"/>
    <n v="0"/>
    <n v="89.31"/>
    <n v="165.72"/>
    <n v="89.31"/>
    <n v="76.41"/>
    <n v="0.46107892831281677"/>
  </r>
  <r>
    <n v="3302"/>
    <d v="2026-03-12T00:00:00"/>
    <n v="2026"/>
    <s v="Mar"/>
    <s v="Q1"/>
    <x v="3"/>
    <s v="Netherlands"/>
    <s v="Retail Partners"/>
    <s v="Business"/>
    <s v="Travel"/>
    <s v="Travel Backpack 35L"/>
    <n v="2"/>
    <n v="164.33"/>
    <n v="0"/>
    <n v="86.07"/>
    <n v="328.66"/>
    <n v="172.14"/>
    <n v="156.52000000000004"/>
    <n v="0.47623684050386428"/>
  </r>
  <r>
    <n v="3752"/>
    <d v="2026-03-12T00:00:00"/>
    <n v="2026"/>
    <s v="Mar"/>
    <s v="Q1"/>
    <x v="3"/>
    <s v="United Kingdom"/>
    <s v="Corporate"/>
    <s v="Business"/>
    <s v="Travel"/>
    <s v="Packing Cube Set"/>
    <n v="3"/>
    <n v="45.8"/>
    <n v="0.15"/>
    <n v="18.47"/>
    <n v="116.78999999999998"/>
    <n v="55.41"/>
    <n v="61.379999999999981"/>
    <n v="0.52555869509375797"/>
  </r>
  <r>
    <n v="4839"/>
    <d v="2026-03-12T00:00:00"/>
    <n v="2026"/>
    <s v="Mar"/>
    <s v="Q1"/>
    <x v="1"/>
    <s v="Czechia"/>
    <s v="Online Store"/>
    <s v="New"/>
    <s v="Cycling"/>
    <s v="Cycling Pack 12L"/>
    <n v="2"/>
    <n v="103.08"/>
    <n v="0.05"/>
    <n v="49.27"/>
    <n v="195.85199999999998"/>
    <n v="98.54"/>
    <n v="97.311999999999969"/>
    <n v="0.49686497967853266"/>
  </r>
  <r>
    <n v="264"/>
    <d v="2026-03-13T00:00:00"/>
    <n v="2026"/>
    <s v="Mar"/>
    <s v="Q1"/>
    <x v="0"/>
    <s v="Spain"/>
    <s v="Online Store"/>
    <s v="Business"/>
    <s v="Travel"/>
    <s v="Packing Cube Set"/>
    <n v="4"/>
    <n v="47.33"/>
    <n v="0"/>
    <n v="18.739999999999998"/>
    <n v="189.32"/>
    <n v="74.959999999999994"/>
    <n v="114.36"/>
    <n v="0.60405662370589475"/>
  </r>
  <r>
    <n v="2498"/>
    <d v="2026-03-13T00:00:00"/>
    <n v="2026"/>
    <s v="Mar"/>
    <s v="Q1"/>
    <x v="2"/>
    <s v="Ireland"/>
    <s v="Retail Partners"/>
    <s v="New"/>
    <s v="Cycling"/>
    <s v="Trail Bike Light"/>
    <n v="1"/>
    <n v="50.04"/>
    <n v="0"/>
    <n v="22.64"/>
    <n v="50.04"/>
    <n v="22.64"/>
    <n v="27.4"/>
    <n v="0.54756195043964828"/>
  </r>
  <r>
    <n v="3929"/>
    <d v="2026-03-13T00:00:00"/>
    <n v="2026"/>
    <s v="Mar"/>
    <s v="Q1"/>
    <x v="3"/>
    <s v="France"/>
    <s v="Online Store"/>
    <s v="New"/>
    <s v="Fitness"/>
    <s v="Weighted Vest"/>
    <n v="1"/>
    <n v="125.69"/>
    <n v="0"/>
    <n v="67.150000000000006"/>
    <n v="125.69"/>
    <n v="67.150000000000006"/>
    <n v="58.539999999999992"/>
    <n v="0.465749065160315"/>
  </r>
  <r>
    <n v="4195"/>
    <d v="2026-03-13T00:00:00"/>
    <n v="2026"/>
    <s v="Mar"/>
    <s v="Q1"/>
    <x v="3"/>
    <s v="France"/>
    <s v="Marketplace"/>
    <s v="New"/>
    <s v="Hiking"/>
    <s v="Trail Boots"/>
    <n v="2"/>
    <n v="142.72999999999999"/>
    <n v="0.1"/>
    <n v="77.28"/>
    <n v="256.91399999999999"/>
    <n v="154.56"/>
    <n v="102.35399999999998"/>
    <n v="0.39839790747098247"/>
  </r>
  <r>
    <n v="4684"/>
    <d v="2026-03-13T00:00:00"/>
    <n v="2026"/>
    <s v="Mar"/>
    <s v="Q1"/>
    <x v="1"/>
    <s v="Germany"/>
    <s v="Online Store"/>
    <s v="Returning"/>
    <s v="Fitness"/>
    <s v="Weighted Vest"/>
    <n v="4"/>
    <n v="124.36"/>
    <n v="0"/>
    <n v="68.790000000000006"/>
    <n v="497.44"/>
    <n v="275.16000000000003"/>
    <n v="222.27999999999997"/>
    <n v="0.44684786104856861"/>
  </r>
  <r>
    <n v="313"/>
    <d v="2026-03-14T00:00:00"/>
    <n v="2026"/>
    <s v="Mar"/>
    <s v="Q1"/>
    <x v="3"/>
    <s v="United Kingdom"/>
    <s v="Online Store"/>
    <s v="New"/>
    <s v="Cycling"/>
    <s v="Compact Repair Kit"/>
    <n v="4"/>
    <n v="40.42"/>
    <n v="0.1"/>
    <n v="16.25"/>
    <n v="145.512"/>
    <n v="65"/>
    <n v="80.512"/>
    <n v="0.5533014459288581"/>
  </r>
  <r>
    <n v="1056"/>
    <d v="2026-03-14T00:00:00"/>
    <n v="2026"/>
    <s v="Mar"/>
    <s v="Q1"/>
    <x v="0"/>
    <s v="Italy"/>
    <s v="Online Store"/>
    <s v="Returning"/>
    <s v="Camping"/>
    <s v="Trail Tent 2P"/>
    <n v="1"/>
    <n v="192.86"/>
    <n v="0"/>
    <n v="101.13"/>
    <n v="192.86"/>
    <n v="101.13"/>
    <n v="91.730000000000018"/>
    <n v="0.475629990666805"/>
  </r>
  <r>
    <n v="2189"/>
    <d v="2026-03-14T00:00:00"/>
    <n v="2026"/>
    <s v="Mar"/>
    <s v="Q1"/>
    <x v="3"/>
    <s v="Belgium"/>
    <s v="Marketplace"/>
    <s v="New"/>
    <s v="Hiking"/>
    <s v="Trekking Poles"/>
    <n v="2"/>
    <n v="72.34"/>
    <n v="0"/>
    <n v="33.29"/>
    <n v="144.68"/>
    <n v="66.58"/>
    <n v="78.100000000000009"/>
    <n v="0.53981199889411113"/>
  </r>
  <r>
    <n v="2617"/>
    <d v="2026-03-14T00:00:00"/>
    <n v="2026"/>
    <s v="Mar"/>
    <s v="Q1"/>
    <x v="3"/>
    <s v="France"/>
    <s v="Online Store"/>
    <s v="New"/>
    <s v="Travel"/>
    <s v="Insulated Bottle"/>
    <n v="2"/>
    <n v="35.409999999999997"/>
    <n v="0"/>
    <n v="13.89"/>
    <n v="70.819999999999993"/>
    <n v="27.78"/>
    <n v="43.039999999999992"/>
    <n v="0.60773792713922614"/>
  </r>
  <r>
    <n v="2901"/>
    <d v="2026-03-14T00:00:00"/>
    <n v="2026"/>
    <s v="Mar"/>
    <s v="Q1"/>
    <x v="3"/>
    <s v="United Kingdom"/>
    <s v="Corporate"/>
    <s v="Business"/>
    <s v="Cycling"/>
    <s v="Cycling Pack 12L"/>
    <n v="12"/>
    <n v="102.25"/>
    <n v="0.1"/>
    <n v="51.07"/>
    <n v="1104.3"/>
    <n v="612.84"/>
    <n v="491.45999999999992"/>
    <n v="0.44504210812279266"/>
  </r>
  <r>
    <n v="2952"/>
    <d v="2026-03-14T00:00:00"/>
    <n v="2026"/>
    <s v="Mar"/>
    <s v="Q1"/>
    <x v="1"/>
    <s v="Czechia"/>
    <s v="Online Store"/>
    <s v="New"/>
    <s v="Cycling"/>
    <s v="Trail Bike Light"/>
    <n v="1"/>
    <n v="51.86"/>
    <n v="0.1"/>
    <n v="22.34"/>
    <n v="46.673999999999999"/>
    <n v="22.34"/>
    <n v="24.334"/>
    <n v="0.52136092899687192"/>
  </r>
  <r>
    <n v="3421"/>
    <d v="2026-03-14T00:00:00"/>
    <n v="2026"/>
    <s v="Mar"/>
    <s v="Q1"/>
    <x v="3"/>
    <s v="United Kingdom"/>
    <s v="Online Store"/>
    <s v="Returning"/>
    <s v="Travel"/>
    <s v="Insulated Bottle"/>
    <n v="1"/>
    <n v="36.520000000000003"/>
    <n v="0.05"/>
    <n v="13.23"/>
    <n v="34.694000000000003"/>
    <n v="13.23"/>
    <n v="21.464000000000002"/>
    <n v="0.61866605176687617"/>
  </r>
  <r>
    <n v="3536"/>
    <d v="2026-03-14T00:00:00"/>
    <n v="2026"/>
    <s v="Mar"/>
    <s v="Q1"/>
    <x v="2"/>
    <s v="Finland"/>
    <s v="Online Store"/>
    <s v="New"/>
    <s v="Hiking"/>
    <s v="Summit Backpack 45L"/>
    <n v="2"/>
    <n v="153.66"/>
    <n v="0.1"/>
    <n v="78.430000000000007"/>
    <n v="276.58800000000002"/>
    <n v="156.86000000000001"/>
    <n v="119.72800000000001"/>
    <n v="0.43287488972768162"/>
  </r>
  <r>
    <n v="3878"/>
    <d v="2026-03-14T00:00:00"/>
    <n v="2026"/>
    <s v="Mar"/>
    <s v="Q1"/>
    <x v="1"/>
    <s v="Poland"/>
    <s v="Marketplace"/>
    <s v="Returning"/>
    <s v="Fitness"/>
    <s v="Resistance Band Set"/>
    <n v="1"/>
    <n v="41.05"/>
    <n v="0.1"/>
    <n v="14.94"/>
    <n v="36.945"/>
    <n v="14.94"/>
    <n v="22.005000000000003"/>
    <n v="0.59561510353227776"/>
  </r>
  <r>
    <n v="2027"/>
    <d v="2026-03-15T00:00:00"/>
    <n v="2026"/>
    <s v="Mar"/>
    <s v="Q1"/>
    <x v="2"/>
    <s v="Sweden"/>
    <s v="Online Store"/>
    <s v="Returning"/>
    <s v="Travel"/>
    <s v="Carry-On Duffel"/>
    <n v="4"/>
    <n v="136.21"/>
    <n v="0.05"/>
    <n v="68.55"/>
    <n v="517.59799999999996"/>
    <n v="274.2"/>
    <n v="243.39799999999997"/>
    <n v="0.4702452482428448"/>
  </r>
  <r>
    <n v="3280"/>
    <d v="2026-03-15T00:00:00"/>
    <n v="2026"/>
    <s v="Mar"/>
    <s v="Q1"/>
    <x v="3"/>
    <s v="Belgium"/>
    <s v="Online Store"/>
    <s v="Returning"/>
    <s v="Travel"/>
    <s v="Packing Cube Set"/>
    <n v="3"/>
    <n v="46.68"/>
    <n v="0"/>
    <n v="18.760000000000002"/>
    <n v="140.04"/>
    <n v="56.28"/>
    <n v="83.759999999999991"/>
    <n v="0.59811482433590402"/>
  </r>
  <r>
    <n v="5149"/>
    <d v="2026-03-15T00:00:00"/>
    <n v="2026"/>
    <s v="Mar"/>
    <s v="Q1"/>
    <x v="1"/>
    <s v="Germany"/>
    <s v="Retail Partners"/>
    <s v="New"/>
    <s v="Travel"/>
    <s v="Insulated Bottle"/>
    <n v="1"/>
    <n v="35.340000000000003"/>
    <n v="0.05"/>
    <n v="13.37"/>
    <n v="33.573"/>
    <n v="13.37"/>
    <n v="20.203000000000003"/>
    <n v="0.60176332171685587"/>
  </r>
  <r>
    <n v="412"/>
    <d v="2026-03-16T00:00:00"/>
    <n v="2026"/>
    <s v="Mar"/>
    <s v="Q1"/>
    <x v="3"/>
    <s v="Netherlands"/>
    <s v="Retail Partners"/>
    <s v="Returning"/>
    <s v="Fitness"/>
    <s v="Resistance Band Set"/>
    <n v="2"/>
    <n v="40.19"/>
    <n v="0"/>
    <n v="14.92"/>
    <n v="80.38"/>
    <n v="29.84"/>
    <n v="50.539999999999992"/>
    <n v="0.62876337397362525"/>
  </r>
  <r>
    <n v="1161"/>
    <d v="2026-03-16T00:00:00"/>
    <n v="2026"/>
    <s v="Mar"/>
    <s v="Q1"/>
    <x v="1"/>
    <s v="Germany"/>
    <s v="Online Store"/>
    <s v="New"/>
    <s v="Cycling"/>
    <s v="Cycling Pack 12L"/>
    <n v="2"/>
    <n v="101.73"/>
    <n v="0.05"/>
    <n v="51.56"/>
    <n v="193.28700000000001"/>
    <n v="103.12"/>
    <n v="90.167000000000002"/>
    <n v="0.46649283190281809"/>
  </r>
  <r>
    <n v="1320"/>
    <d v="2026-03-16T00:00:00"/>
    <n v="2026"/>
    <s v="Mar"/>
    <s v="Q1"/>
    <x v="2"/>
    <s v="Ireland"/>
    <s v="Retail Partners"/>
    <s v="Business"/>
    <s v="Camping"/>
    <s v="Trail Tent 2P"/>
    <n v="1"/>
    <n v="200.05"/>
    <n v="0"/>
    <n v="102.69"/>
    <n v="200.05"/>
    <n v="102.69"/>
    <n v="97.360000000000014"/>
    <n v="0.48667833041739567"/>
  </r>
  <r>
    <n v="2528"/>
    <d v="2026-03-16T00:00:00"/>
    <n v="2026"/>
    <s v="Mar"/>
    <s v="Q1"/>
    <x v="3"/>
    <s v="Netherlands"/>
    <s v="Online Store"/>
    <s v="New"/>
    <s v="Hiking"/>
    <s v="Hiking Daypack 20L"/>
    <n v="1"/>
    <n v="90.06"/>
    <n v="0"/>
    <n v="44.49"/>
    <n v="90.06"/>
    <n v="44.49"/>
    <n v="45.57"/>
    <n v="0.50599600266489009"/>
  </r>
  <r>
    <n v="2956"/>
    <d v="2026-03-16T00:00:00"/>
    <n v="2026"/>
    <s v="Mar"/>
    <s v="Q1"/>
    <x v="1"/>
    <s v="Switzerland"/>
    <s v="Online Store"/>
    <s v="New"/>
    <s v="Travel"/>
    <s v="Insulated Bottle"/>
    <n v="1"/>
    <n v="37.119999999999997"/>
    <n v="0.1"/>
    <n v="13.39"/>
    <n v="33.408000000000001"/>
    <n v="13.39"/>
    <n v="20.018000000000001"/>
    <n v="0.59919779693486586"/>
  </r>
  <r>
    <n v="2973"/>
    <d v="2026-03-16T00:00:00"/>
    <n v="2026"/>
    <s v="Mar"/>
    <s v="Q1"/>
    <x v="0"/>
    <s v="Spain"/>
    <s v="Retail Partners"/>
    <s v="Returning"/>
    <s v="Hiking"/>
    <s v="Summit Backpack 45L"/>
    <n v="2"/>
    <n v="156.09"/>
    <n v="0.1"/>
    <n v="79.72"/>
    <n v="280.96199999999999"/>
    <n v="159.44"/>
    <n v="121.52199999999999"/>
    <n v="0.43252112385304775"/>
  </r>
  <r>
    <n v="3358"/>
    <d v="2026-03-16T00:00:00"/>
    <n v="2026"/>
    <s v="Mar"/>
    <s v="Q1"/>
    <x v="0"/>
    <s v="Spain"/>
    <s v="Corporate"/>
    <s v="Business"/>
    <s v="Fitness"/>
    <s v="Recovery Roller"/>
    <n v="12"/>
    <n v="36.44"/>
    <n v="0.05"/>
    <n v="13.65"/>
    <n v="415.41599999999994"/>
    <n v="163.80000000000001"/>
    <n v="251.61599999999993"/>
    <n v="0.60569645848980291"/>
  </r>
  <r>
    <n v="164"/>
    <d v="2026-03-17T00:00:00"/>
    <n v="2026"/>
    <s v="Mar"/>
    <s v="Q1"/>
    <x v="0"/>
    <s v="Italy"/>
    <s v="Marketplace"/>
    <s v="Business"/>
    <s v="Camping"/>
    <s v="Compact Sleeping Bag"/>
    <n v="5"/>
    <n v="123.95"/>
    <n v="0.05"/>
    <n v="59.23"/>
    <n v="588.76249999999993"/>
    <n v="296.14999999999998"/>
    <n v="292.61249999999995"/>
    <n v="0.49699581749856692"/>
  </r>
  <r>
    <n v="995"/>
    <d v="2026-03-17T00:00:00"/>
    <n v="2026"/>
    <s v="Mar"/>
    <s v="Q1"/>
    <x v="2"/>
    <s v="Norway"/>
    <s v="Marketplace"/>
    <s v="Business"/>
    <s v="Camping"/>
    <s v="Trail Tent 2P"/>
    <n v="1"/>
    <n v="192.84"/>
    <n v="0.15"/>
    <n v="101.42"/>
    <n v="163.91399999999999"/>
    <n v="101.42"/>
    <n v="62.493999999999986"/>
    <n v="0.38126090510877647"/>
  </r>
  <r>
    <n v="4912"/>
    <d v="2026-03-17T00:00:00"/>
    <n v="2026"/>
    <s v="Mar"/>
    <s v="Q1"/>
    <x v="1"/>
    <s v="Switzerland"/>
    <s v="Online Store"/>
    <s v="New"/>
    <s v="Hiking"/>
    <s v="Summit Backpack 45L"/>
    <n v="1"/>
    <n v="152.57"/>
    <n v="0.1"/>
    <n v="80.319999999999993"/>
    <n v="137.31299999999999"/>
    <n v="80.319999999999993"/>
    <n v="56.992999999999995"/>
    <n v="0.41505902572953762"/>
  </r>
  <r>
    <n v="29"/>
    <d v="2026-03-18T00:00:00"/>
    <n v="2026"/>
    <s v="Mar"/>
    <s v="Q1"/>
    <x v="3"/>
    <s v="Belgium"/>
    <s v="Online Store"/>
    <s v="Business"/>
    <s v="Travel"/>
    <s v="Carry-On Duffel"/>
    <n v="2"/>
    <n v="130.4"/>
    <n v="0"/>
    <n v="67.599999999999994"/>
    <n v="260.8"/>
    <n v="135.19999999999999"/>
    <n v="125.60000000000002"/>
    <n v="0.48159509202453993"/>
  </r>
  <r>
    <n v="891"/>
    <d v="2026-03-18T00:00:00"/>
    <n v="2026"/>
    <s v="Mar"/>
    <s v="Q1"/>
    <x v="2"/>
    <s v="Ireland"/>
    <s v="Online Store"/>
    <s v="New"/>
    <s v="Hiking"/>
    <s v="Hiking Daypack 20L"/>
    <n v="2"/>
    <n v="94.25"/>
    <n v="0.1"/>
    <n v="44.99"/>
    <n v="169.65"/>
    <n v="89.98"/>
    <n v="79.67"/>
    <n v="0.46961391099322131"/>
  </r>
  <r>
    <n v="1143"/>
    <d v="2026-03-18T00:00:00"/>
    <n v="2026"/>
    <s v="Mar"/>
    <s v="Q1"/>
    <x v="1"/>
    <s v="Germany"/>
    <s v="Online Store"/>
    <s v="Business"/>
    <s v="Camping"/>
    <s v="Compact Sleeping Bag"/>
    <n v="5"/>
    <n v="125.91"/>
    <n v="0"/>
    <n v="59.36"/>
    <n v="629.54999999999995"/>
    <n v="296.8"/>
    <n v="332.74999999999994"/>
    <n v="0.52855214041775866"/>
  </r>
  <r>
    <n v="2478"/>
    <d v="2026-03-18T00:00:00"/>
    <n v="2026"/>
    <s v="Mar"/>
    <s v="Q1"/>
    <x v="3"/>
    <s v="Netherlands"/>
    <s v="Retail Partners"/>
    <s v="Returning"/>
    <s v="Fitness"/>
    <s v="Resistance Band Set"/>
    <n v="2"/>
    <n v="39.619999999999997"/>
    <n v="0"/>
    <n v="14.78"/>
    <n v="79.239999999999995"/>
    <n v="29.56"/>
    <n v="49.679999999999993"/>
    <n v="0.62695608278647141"/>
  </r>
  <r>
    <n v="3961"/>
    <d v="2026-03-18T00:00:00"/>
    <n v="2026"/>
    <s v="Mar"/>
    <s v="Q1"/>
    <x v="0"/>
    <s v="Portugal"/>
    <s v="Online Store"/>
    <s v="Business"/>
    <s v="Fitness"/>
    <s v="Recovery Roller"/>
    <n v="3"/>
    <n v="36.32"/>
    <n v="0"/>
    <n v="14.18"/>
    <n v="108.96000000000001"/>
    <n v="42.54"/>
    <n v="66.420000000000016"/>
    <n v="0.60958149779735693"/>
  </r>
  <r>
    <n v="4724"/>
    <d v="2026-03-18T00:00:00"/>
    <n v="2026"/>
    <s v="Mar"/>
    <s v="Q1"/>
    <x v="0"/>
    <s v="Italy"/>
    <s v="Retail Partners"/>
    <s v="New"/>
    <s v="Fitness"/>
    <s v="Training Mat"/>
    <n v="1"/>
    <n v="51.16"/>
    <n v="0"/>
    <n v="22.39"/>
    <n v="51.16"/>
    <n v="22.39"/>
    <n v="28.769999999999996"/>
    <n v="0.56235340109460508"/>
  </r>
  <r>
    <n v="2171"/>
    <d v="2026-03-19T00:00:00"/>
    <n v="2026"/>
    <s v="Mar"/>
    <s v="Q1"/>
    <x v="3"/>
    <s v="France"/>
    <s v="Corporate"/>
    <s v="Business"/>
    <s v="Fitness"/>
    <s v="Recovery Roller"/>
    <n v="5"/>
    <n v="35.65"/>
    <n v="0.1"/>
    <n v="13.64"/>
    <n v="160.42500000000001"/>
    <n v="68.2"/>
    <n v="92.225000000000009"/>
    <n v="0.5748792270531401"/>
  </r>
  <r>
    <n v="2311"/>
    <d v="2026-03-19T00:00:00"/>
    <n v="2026"/>
    <s v="Mar"/>
    <s v="Q1"/>
    <x v="3"/>
    <s v="United Kingdom"/>
    <s v="Online Store"/>
    <s v="New"/>
    <s v="Hiking"/>
    <s v="Trail Boots"/>
    <n v="1"/>
    <n v="145.19"/>
    <n v="0"/>
    <n v="80.67"/>
    <n v="145.19"/>
    <n v="80.67"/>
    <n v="64.52"/>
    <n v="0.44438322198498514"/>
  </r>
  <r>
    <n v="3563"/>
    <d v="2026-03-19T00:00:00"/>
    <n v="2026"/>
    <s v="Mar"/>
    <s v="Q1"/>
    <x v="3"/>
    <s v="United Kingdom"/>
    <s v="Online Store"/>
    <s v="Returning"/>
    <s v="Cycling"/>
    <s v="Compact Repair Kit"/>
    <n v="2"/>
    <n v="40.090000000000003"/>
    <n v="0"/>
    <n v="17.2"/>
    <n v="80.180000000000007"/>
    <n v="34.4"/>
    <n v="45.780000000000008"/>
    <n v="0.57096532801197308"/>
  </r>
  <r>
    <n v="3587"/>
    <d v="2026-03-19T00:00:00"/>
    <n v="2026"/>
    <s v="Mar"/>
    <s v="Q1"/>
    <x v="3"/>
    <s v="Netherlands"/>
    <s v="Online Store"/>
    <s v="Returning"/>
    <s v="Fitness"/>
    <s v="Resistance Band Set"/>
    <n v="1"/>
    <n v="39.47"/>
    <n v="0"/>
    <n v="15.02"/>
    <n v="39.47"/>
    <n v="15.02"/>
    <n v="24.45"/>
    <n v="0.61945781606283257"/>
  </r>
  <r>
    <n v="3706"/>
    <d v="2026-03-19T00:00:00"/>
    <n v="2026"/>
    <s v="Mar"/>
    <s v="Q1"/>
    <x v="0"/>
    <s v="Spain"/>
    <s v="Online Store"/>
    <s v="Returning"/>
    <s v="Cycling"/>
    <s v="Cycling Pack 12L"/>
    <n v="2"/>
    <n v="103.42"/>
    <n v="0"/>
    <n v="49.51"/>
    <n v="206.84"/>
    <n v="99.02"/>
    <n v="107.82000000000001"/>
    <n v="0.52127248114484626"/>
  </r>
  <r>
    <n v="4121"/>
    <d v="2026-03-19T00:00:00"/>
    <n v="2026"/>
    <s v="Mar"/>
    <s v="Q1"/>
    <x v="0"/>
    <s v="Spain"/>
    <s v="Online Store"/>
    <s v="Returning"/>
    <s v="Travel"/>
    <s v="Travel Backpack 35L"/>
    <n v="4"/>
    <n v="161.93"/>
    <n v="0.15"/>
    <n v="88"/>
    <n v="550.56200000000001"/>
    <n v="352"/>
    <n v="198.56200000000001"/>
    <n v="0.36065329608654428"/>
  </r>
  <r>
    <n v="1047"/>
    <d v="2026-03-20T00:00:00"/>
    <n v="2026"/>
    <s v="Mar"/>
    <s v="Q1"/>
    <x v="0"/>
    <s v="Spain"/>
    <s v="Online Store"/>
    <s v="Returning"/>
    <s v="Travel"/>
    <s v="Packing Cube Set"/>
    <n v="2"/>
    <n v="46.21"/>
    <n v="0.05"/>
    <n v="18.37"/>
    <n v="87.798999999999992"/>
    <n v="36.74"/>
    <n v="51.05899999999999"/>
    <n v="0.58154420893176451"/>
  </r>
  <r>
    <n v="1142"/>
    <d v="2026-03-20T00:00:00"/>
    <n v="2026"/>
    <s v="Mar"/>
    <s v="Q1"/>
    <x v="1"/>
    <s v="Switzerland"/>
    <s v="Online Store"/>
    <s v="New"/>
    <s v="Camping"/>
    <s v="Compact Sleeping Bag"/>
    <n v="3"/>
    <n v="125.85"/>
    <n v="0"/>
    <n v="59.19"/>
    <n v="377.54999999999995"/>
    <n v="177.57"/>
    <n v="199.97999999999996"/>
    <n v="0.52967818831942781"/>
  </r>
  <r>
    <n v="2232"/>
    <d v="2026-03-20T00:00:00"/>
    <n v="2026"/>
    <s v="Mar"/>
    <s v="Q1"/>
    <x v="3"/>
    <s v="France"/>
    <s v="Retail Partners"/>
    <s v="New"/>
    <s v="Travel"/>
    <s v="Insulated Bottle"/>
    <n v="2"/>
    <n v="36.340000000000003"/>
    <n v="0"/>
    <n v="13.8"/>
    <n v="72.680000000000007"/>
    <n v="27.6"/>
    <n v="45.080000000000005"/>
    <n v="0.620253164556962"/>
  </r>
  <r>
    <n v="2339"/>
    <d v="2026-03-20T00:00:00"/>
    <n v="2026"/>
    <s v="Mar"/>
    <s v="Q1"/>
    <x v="1"/>
    <s v="Germany"/>
    <s v="Marketplace"/>
    <s v="New"/>
    <s v="Cycling"/>
    <s v="Trail Bike Light"/>
    <n v="2"/>
    <n v="51.29"/>
    <n v="0"/>
    <n v="23.15"/>
    <n v="102.58"/>
    <n v="46.3"/>
    <n v="56.28"/>
    <n v="0.54864496003119523"/>
  </r>
  <r>
    <n v="3611"/>
    <d v="2026-03-20T00:00:00"/>
    <n v="2026"/>
    <s v="Mar"/>
    <s v="Q1"/>
    <x v="1"/>
    <s v="Czechia"/>
    <s v="Corporate"/>
    <s v="Business"/>
    <s v="Cycling"/>
    <s v="Compact Repair Kit"/>
    <n v="6"/>
    <n v="40.89"/>
    <n v="0.1"/>
    <n v="16.84"/>
    <n v="220.80600000000001"/>
    <n v="101.03999999999999"/>
    <n v="119.76600000000002"/>
    <n v="0.54240373902883077"/>
  </r>
  <r>
    <n v="3953"/>
    <d v="2026-03-20T00:00:00"/>
    <n v="2026"/>
    <s v="Mar"/>
    <s v="Q1"/>
    <x v="1"/>
    <s v="Poland"/>
    <s v="Online Store"/>
    <s v="New"/>
    <s v="Fitness"/>
    <s v="Weighted Vest"/>
    <n v="1"/>
    <n v="120.63"/>
    <n v="0"/>
    <n v="70.28"/>
    <n v="120.63"/>
    <n v="70.28"/>
    <n v="50.349999999999994"/>
    <n v="0.41739202520102792"/>
  </r>
  <r>
    <n v="4253"/>
    <d v="2026-03-20T00:00:00"/>
    <n v="2026"/>
    <s v="Mar"/>
    <s v="Q1"/>
    <x v="3"/>
    <s v="France"/>
    <s v="Corporate"/>
    <s v="New"/>
    <s v="Cycling"/>
    <s v="Commuter Helmet"/>
    <n v="5"/>
    <n v="82.64"/>
    <n v="0.1"/>
    <n v="43.52"/>
    <n v="371.88"/>
    <n v="217.60000000000002"/>
    <n v="154.27999999999997"/>
    <n v="0.41486501021834993"/>
  </r>
  <r>
    <n v="4952"/>
    <d v="2026-03-20T00:00:00"/>
    <n v="2026"/>
    <s v="Mar"/>
    <s v="Q1"/>
    <x v="1"/>
    <s v="Austria"/>
    <s v="Online Store"/>
    <s v="Business"/>
    <s v="Hiking"/>
    <s v="Trekking Poles"/>
    <n v="2"/>
    <n v="72.459999999999994"/>
    <n v="0"/>
    <n v="33.31"/>
    <n v="144.91999999999999"/>
    <n v="66.62"/>
    <n v="78.299999999999983"/>
    <n v="0.54029809550096597"/>
  </r>
  <r>
    <n v="5016"/>
    <d v="2026-03-20T00:00:00"/>
    <n v="2026"/>
    <s v="Mar"/>
    <s v="Q1"/>
    <x v="1"/>
    <s v="Germany"/>
    <s v="Marketplace"/>
    <s v="New"/>
    <s v="Fitness"/>
    <s v="Resistance Band Set"/>
    <n v="2"/>
    <n v="40.659999999999997"/>
    <n v="0.1"/>
    <n v="14.63"/>
    <n v="73.188000000000002"/>
    <n v="29.26"/>
    <n v="43.927999999999997"/>
    <n v="0.60020768431983385"/>
  </r>
  <r>
    <n v="839"/>
    <d v="2026-03-21T00:00:00"/>
    <n v="2026"/>
    <s v="Mar"/>
    <s v="Q1"/>
    <x v="1"/>
    <s v="Germany"/>
    <s v="Marketplace"/>
    <s v="New"/>
    <s v="Cycling"/>
    <s v="Compact Repair Kit"/>
    <n v="1"/>
    <n v="40.5"/>
    <n v="0.05"/>
    <n v="17.16"/>
    <n v="38.475000000000001"/>
    <n v="17.16"/>
    <n v="21.315000000000001"/>
    <n v="0.55399610136452238"/>
  </r>
  <r>
    <n v="1382"/>
    <d v="2026-03-21T00:00:00"/>
    <n v="2026"/>
    <s v="Mar"/>
    <s v="Q1"/>
    <x v="2"/>
    <s v="Sweden"/>
    <s v="Online Store"/>
    <s v="Business"/>
    <s v="Hiking"/>
    <s v="Trekking Poles"/>
    <n v="1"/>
    <n v="72.16"/>
    <n v="0"/>
    <n v="33.11"/>
    <n v="72.16"/>
    <n v="33.11"/>
    <n v="39.049999999999997"/>
    <n v="0.54115853658536583"/>
  </r>
  <r>
    <n v="1452"/>
    <d v="2026-03-21T00:00:00"/>
    <n v="2026"/>
    <s v="Mar"/>
    <s v="Q1"/>
    <x v="2"/>
    <s v="Denmark"/>
    <s v="Marketplace"/>
    <s v="Business"/>
    <s v="Travel"/>
    <s v="Travel Backpack 35L"/>
    <n v="1"/>
    <n v="161.93"/>
    <n v="0.15"/>
    <n v="87.5"/>
    <n v="137.6405"/>
    <n v="87.5"/>
    <n v="50.140500000000003"/>
    <n v="0.36428594781332529"/>
  </r>
  <r>
    <n v="1845"/>
    <d v="2026-03-21T00:00:00"/>
    <n v="2026"/>
    <s v="Mar"/>
    <s v="Q1"/>
    <x v="0"/>
    <s v="Portugal"/>
    <s v="Online Store"/>
    <s v="Returning"/>
    <s v="Camping"/>
    <s v="Alpine Tent 4P"/>
    <n v="3"/>
    <n v="348.54"/>
    <n v="0.1"/>
    <n v="200.3"/>
    <n v="941.05800000000011"/>
    <n v="600.90000000000009"/>
    <n v="340.15800000000002"/>
    <n v="0.36146337420222768"/>
  </r>
  <r>
    <n v="3560"/>
    <d v="2026-03-21T00:00:00"/>
    <n v="2026"/>
    <s v="Mar"/>
    <s v="Q1"/>
    <x v="2"/>
    <s v="Norway"/>
    <s v="Online Store"/>
    <s v="Returning"/>
    <s v="Fitness"/>
    <s v="Training Mat"/>
    <n v="3"/>
    <n v="50.46"/>
    <n v="0.1"/>
    <n v="21.9"/>
    <n v="136.24199999999999"/>
    <n v="65.699999999999989"/>
    <n v="70.542000000000002"/>
    <n v="0.51776985070683057"/>
  </r>
  <r>
    <n v="4059"/>
    <d v="2026-03-21T00:00:00"/>
    <n v="2026"/>
    <s v="Mar"/>
    <s v="Q1"/>
    <x v="3"/>
    <s v="France"/>
    <s v="Marketplace"/>
    <s v="New"/>
    <s v="Camping"/>
    <s v="Portable Camp Stove"/>
    <n v="1"/>
    <n v="83.62"/>
    <n v="0"/>
    <n v="39.15"/>
    <n v="83.62"/>
    <n v="39.15"/>
    <n v="44.470000000000006"/>
    <n v="0.53181057163358048"/>
  </r>
  <r>
    <n v="4731"/>
    <d v="2026-03-21T00:00:00"/>
    <n v="2026"/>
    <s v="Mar"/>
    <s v="Q1"/>
    <x v="1"/>
    <s v="Germany"/>
    <s v="Corporate"/>
    <s v="Business"/>
    <s v="Cycling"/>
    <s v="Trail Bike Light"/>
    <n v="6"/>
    <n v="51.07"/>
    <n v="0.1"/>
    <n v="22.68"/>
    <n v="275.77800000000002"/>
    <n v="136.07999999999998"/>
    <n v="139.69800000000004"/>
    <n v="0.50655962404542798"/>
  </r>
  <r>
    <n v="693"/>
    <d v="2026-03-22T00:00:00"/>
    <n v="2026"/>
    <s v="Mar"/>
    <s v="Q1"/>
    <x v="1"/>
    <s v="Switzerland"/>
    <s v="Online Store"/>
    <s v="New"/>
    <s v="Travel"/>
    <s v="Packing Cube Set"/>
    <n v="3"/>
    <n v="47.02"/>
    <n v="0.1"/>
    <n v="17.989999999999998"/>
    <n v="126.95400000000001"/>
    <n v="53.97"/>
    <n v="72.984000000000009"/>
    <n v="0.57488539155914742"/>
  </r>
  <r>
    <n v="1672"/>
    <d v="2026-03-22T00:00:00"/>
    <n v="2026"/>
    <s v="Mar"/>
    <s v="Q1"/>
    <x v="2"/>
    <s v="Denmark"/>
    <s v="Marketplace"/>
    <s v="Returning"/>
    <s v="Travel"/>
    <s v="Packing Cube Set"/>
    <n v="1"/>
    <n v="47.1"/>
    <n v="0.05"/>
    <n v="18.48"/>
    <n v="44.744999999999997"/>
    <n v="18.48"/>
    <n v="26.264999999999997"/>
    <n v="0.58699296010727453"/>
  </r>
  <r>
    <n v="2347"/>
    <d v="2026-03-22T00:00:00"/>
    <n v="2026"/>
    <s v="Mar"/>
    <s v="Q1"/>
    <x v="3"/>
    <s v="France"/>
    <s v="Online Store"/>
    <s v="Returning"/>
    <s v="Travel"/>
    <s v="Carry-On Duffel"/>
    <n v="2"/>
    <n v="131.38999999999999"/>
    <n v="0"/>
    <n v="66.91"/>
    <n v="262.77999999999997"/>
    <n v="133.82"/>
    <n v="128.95999999999998"/>
    <n v="0.49075272090722277"/>
  </r>
  <r>
    <n v="2582"/>
    <d v="2026-03-22T00:00:00"/>
    <n v="2026"/>
    <s v="Mar"/>
    <s v="Q1"/>
    <x v="1"/>
    <s v="Czechia"/>
    <s v="Marketplace"/>
    <s v="New"/>
    <s v="Fitness"/>
    <s v="Weighted Vest"/>
    <n v="1"/>
    <n v="120.16"/>
    <n v="0.15"/>
    <n v="68.33"/>
    <n v="102.136"/>
    <n v="68.33"/>
    <n v="33.805999999999997"/>
    <n v="0.33099005247904756"/>
  </r>
  <r>
    <n v="2762"/>
    <d v="2026-03-22T00:00:00"/>
    <n v="2026"/>
    <s v="Mar"/>
    <s v="Q1"/>
    <x v="3"/>
    <s v="United Kingdom"/>
    <s v="Retail Partners"/>
    <s v="Returning"/>
    <s v="Camping"/>
    <s v="Trail Tent 2P"/>
    <n v="1"/>
    <n v="196.48"/>
    <n v="0"/>
    <n v="101.29"/>
    <n v="196.48"/>
    <n v="101.29"/>
    <n v="95.189999999999984"/>
    <n v="0.48447679153094458"/>
  </r>
  <r>
    <n v="4090"/>
    <d v="2026-03-22T00:00:00"/>
    <n v="2026"/>
    <s v="Mar"/>
    <s v="Q1"/>
    <x v="1"/>
    <s v="Switzerland"/>
    <s v="Marketplace"/>
    <s v="Business"/>
    <s v="Travel"/>
    <s v="Insulated Bottle"/>
    <n v="1"/>
    <n v="36.520000000000003"/>
    <n v="0"/>
    <n v="13.96"/>
    <n v="36.520000000000003"/>
    <n v="13.96"/>
    <n v="22.560000000000002"/>
    <n v="0.61774370208105145"/>
  </r>
  <r>
    <n v="4491"/>
    <d v="2026-03-22T00:00:00"/>
    <n v="2026"/>
    <s v="Mar"/>
    <s v="Q1"/>
    <x v="1"/>
    <s v="Germany"/>
    <s v="Retail Partners"/>
    <s v="Business"/>
    <s v="Fitness"/>
    <s v="Training Mat"/>
    <n v="4"/>
    <n v="49.71"/>
    <n v="0.1"/>
    <n v="22.46"/>
    <n v="178.95600000000002"/>
    <n v="89.84"/>
    <n v="89.116000000000014"/>
    <n v="0.49797715639598561"/>
  </r>
  <r>
    <n v="4678"/>
    <d v="2026-03-22T00:00:00"/>
    <n v="2026"/>
    <s v="Mar"/>
    <s v="Q1"/>
    <x v="0"/>
    <s v="Spain"/>
    <s v="Online Store"/>
    <s v="Returning"/>
    <s v="Camping"/>
    <s v="Portable Camp Stove"/>
    <n v="1"/>
    <n v="81.209999999999994"/>
    <n v="0.05"/>
    <n v="40.44"/>
    <n v="77.149499999999989"/>
    <n v="40.44"/>
    <n v="36.709499999999991"/>
    <n v="0.47582291524896464"/>
  </r>
  <r>
    <n v="1189"/>
    <d v="2026-03-23T00:00:00"/>
    <n v="2026"/>
    <s v="Mar"/>
    <s v="Q1"/>
    <x v="3"/>
    <s v="France"/>
    <s v="Online Store"/>
    <s v="New"/>
    <s v="Cycling"/>
    <s v="Cycling Pack 12L"/>
    <n v="2"/>
    <n v="103.22"/>
    <n v="0"/>
    <n v="51.33"/>
    <n v="206.44"/>
    <n v="102.66"/>
    <n v="103.78"/>
    <n v="0.50271265258670805"/>
  </r>
  <r>
    <n v="1590"/>
    <d v="2026-03-23T00:00:00"/>
    <n v="2026"/>
    <s v="Mar"/>
    <s v="Q1"/>
    <x v="0"/>
    <s v="Italy"/>
    <s v="Marketplace"/>
    <s v="New"/>
    <s v="Hiking"/>
    <s v="Summit Backpack 45L"/>
    <n v="1"/>
    <n v="153.47"/>
    <n v="0"/>
    <n v="78.19"/>
    <n v="153.47"/>
    <n v="78.19"/>
    <n v="75.28"/>
    <n v="0.49051931973675639"/>
  </r>
  <r>
    <n v="2309"/>
    <d v="2026-03-23T00:00:00"/>
    <n v="2026"/>
    <s v="Mar"/>
    <s v="Q1"/>
    <x v="3"/>
    <s v="Netherlands"/>
    <s v="Online Store"/>
    <s v="Returning"/>
    <s v="Camping"/>
    <s v="Trail Tent 2P"/>
    <n v="6"/>
    <n v="199.75"/>
    <n v="0"/>
    <n v="105.84"/>
    <n v="1198.5"/>
    <n v="635.04"/>
    <n v="563.46"/>
    <n v="0.47013767209011265"/>
  </r>
  <r>
    <n v="3628"/>
    <d v="2026-03-23T00:00:00"/>
    <n v="2026"/>
    <s v="Mar"/>
    <s v="Q1"/>
    <x v="1"/>
    <s v="Germany"/>
    <s v="Marketplace"/>
    <s v="New"/>
    <s v="Travel"/>
    <s v="Packing Cube Set"/>
    <n v="1"/>
    <n v="45.84"/>
    <n v="0"/>
    <n v="18.079999999999998"/>
    <n v="45.84"/>
    <n v="18.079999999999998"/>
    <n v="27.760000000000005"/>
    <n v="0.605584642233857"/>
  </r>
  <r>
    <n v="3718"/>
    <d v="2026-03-23T00:00:00"/>
    <n v="2026"/>
    <s v="Mar"/>
    <s v="Q1"/>
    <x v="1"/>
    <s v="Germany"/>
    <s v="Marketplace"/>
    <s v="New"/>
    <s v="Camping"/>
    <s v="Compact Sleeping Bag"/>
    <n v="2"/>
    <n v="122.07"/>
    <n v="0.05"/>
    <n v="59.16"/>
    <n v="231.93299999999996"/>
    <n v="118.32"/>
    <n v="113.61299999999997"/>
    <n v="0.48985267297021118"/>
  </r>
  <r>
    <n v="4198"/>
    <d v="2026-03-23T00:00:00"/>
    <n v="2026"/>
    <s v="Mar"/>
    <s v="Q1"/>
    <x v="1"/>
    <s v="Poland"/>
    <s v="Marketplace"/>
    <s v="New"/>
    <s v="Fitness"/>
    <s v="Weighted Vest"/>
    <n v="3"/>
    <n v="122.4"/>
    <n v="0.15"/>
    <n v="71.150000000000006"/>
    <n v="312.12"/>
    <n v="213.45000000000002"/>
    <n v="98.669999999999987"/>
    <n v="0.31612841214917337"/>
  </r>
  <r>
    <n v="4784"/>
    <d v="2026-03-23T00:00:00"/>
    <n v="2026"/>
    <s v="Mar"/>
    <s v="Q1"/>
    <x v="0"/>
    <s v="Italy"/>
    <s v="Online Store"/>
    <s v="New"/>
    <s v="Cycling"/>
    <s v="Cycling Pack 12L"/>
    <n v="1"/>
    <n v="101.43"/>
    <n v="0"/>
    <n v="51.78"/>
    <n v="101.43"/>
    <n v="51.78"/>
    <n v="49.650000000000006"/>
    <n v="0.4895001478852411"/>
  </r>
  <r>
    <n v="86"/>
    <d v="2026-03-24T00:00:00"/>
    <n v="2026"/>
    <s v="Mar"/>
    <s v="Q1"/>
    <x v="1"/>
    <s v="Germany"/>
    <s v="Corporate"/>
    <s v="Business"/>
    <s v="Cycling"/>
    <s v="Cycling Pack 12L"/>
    <n v="8"/>
    <n v="104.7"/>
    <n v="0.05"/>
    <n v="49.91"/>
    <n v="795.72"/>
    <n v="399.28"/>
    <n v="396.44000000000005"/>
    <n v="0.49821545267179412"/>
  </r>
  <r>
    <n v="1813"/>
    <d v="2026-03-24T00:00:00"/>
    <n v="2026"/>
    <s v="Mar"/>
    <s v="Q1"/>
    <x v="0"/>
    <s v="Spain"/>
    <s v="Retail Partners"/>
    <s v="Returning"/>
    <s v="Hiking"/>
    <s v="Trail Boots"/>
    <n v="4"/>
    <n v="146.34"/>
    <n v="0"/>
    <n v="79.37"/>
    <n v="585.36"/>
    <n v="317.48"/>
    <n v="267.88"/>
    <n v="0.45763290966242992"/>
  </r>
  <r>
    <n v="2212"/>
    <d v="2026-03-24T00:00:00"/>
    <n v="2026"/>
    <s v="Mar"/>
    <s v="Q1"/>
    <x v="1"/>
    <s v="Austria"/>
    <s v="Online Store"/>
    <s v="Returning"/>
    <s v="Fitness"/>
    <s v="Weighted Vest"/>
    <n v="2"/>
    <n v="122.92"/>
    <n v="0.05"/>
    <n v="70.31"/>
    <n v="233.548"/>
    <n v="140.62"/>
    <n v="92.927999999999997"/>
    <n v="0.39789679209413054"/>
  </r>
  <r>
    <n v="4466"/>
    <d v="2026-03-24T00:00:00"/>
    <n v="2026"/>
    <s v="Mar"/>
    <s v="Q1"/>
    <x v="2"/>
    <s v="Sweden"/>
    <s v="Online Store"/>
    <s v="New"/>
    <s v="Hiking"/>
    <s v="Hiking Daypack 20L"/>
    <n v="1"/>
    <n v="91.35"/>
    <n v="0.05"/>
    <n v="45.24"/>
    <n v="86.782499999999985"/>
    <n v="45.24"/>
    <n v="41.542499999999983"/>
    <n v="0.47869674185463645"/>
  </r>
  <r>
    <n v="4483"/>
    <d v="2026-03-24T00:00:00"/>
    <n v="2026"/>
    <s v="Mar"/>
    <s v="Q1"/>
    <x v="1"/>
    <s v="Germany"/>
    <s v="Online Store"/>
    <s v="New"/>
    <s v="Cycling"/>
    <s v="Trail Bike Light"/>
    <n v="3"/>
    <n v="51.01"/>
    <n v="0.15"/>
    <n v="22.84"/>
    <n v="130.07550000000001"/>
    <n v="68.52"/>
    <n v="61.555500000000009"/>
    <n v="0.47322900930613382"/>
  </r>
  <r>
    <n v="273"/>
    <d v="2026-03-25T00:00:00"/>
    <n v="2026"/>
    <s v="Mar"/>
    <s v="Q1"/>
    <x v="3"/>
    <s v="United Kingdom"/>
    <s v="Online Store"/>
    <s v="New"/>
    <s v="Fitness"/>
    <s v="Weighted Vest"/>
    <n v="2"/>
    <n v="125.04"/>
    <n v="0.05"/>
    <n v="67.680000000000007"/>
    <n v="237.57599999999999"/>
    <n v="135.36000000000001"/>
    <n v="102.21599999999998"/>
    <n v="0.43024547934134755"/>
  </r>
  <r>
    <n v="578"/>
    <d v="2026-03-25T00:00:00"/>
    <n v="2026"/>
    <s v="Mar"/>
    <s v="Q1"/>
    <x v="2"/>
    <s v="Denmark"/>
    <s v="Marketplace"/>
    <s v="Returning"/>
    <s v="Cycling"/>
    <s v="Trail Bike Light"/>
    <n v="2"/>
    <n v="50.22"/>
    <n v="0.05"/>
    <n v="23.16"/>
    <n v="95.417999999999992"/>
    <n v="46.32"/>
    <n v="49.097999999999992"/>
    <n v="0.51455700182355524"/>
  </r>
  <r>
    <n v="1290"/>
    <d v="2026-03-25T00:00:00"/>
    <n v="2026"/>
    <s v="Mar"/>
    <s v="Q1"/>
    <x v="1"/>
    <s v="Czechia"/>
    <s v="Online Store"/>
    <s v="Business"/>
    <s v="Fitness"/>
    <s v="Recovery Roller"/>
    <n v="5"/>
    <n v="36.369999999999997"/>
    <n v="0.05"/>
    <n v="13.81"/>
    <n v="172.75749999999999"/>
    <n v="69.05"/>
    <n v="103.7075"/>
    <n v="0.60030678841729013"/>
  </r>
  <r>
    <n v="1501"/>
    <d v="2026-03-25T00:00:00"/>
    <n v="2026"/>
    <s v="Mar"/>
    <s v="Q1"/>
    <x v="3"/>
    <s v="Netherlands"/>
    <s v="Corporate"/>
    <s v="New"/>
    <s v="Travel"/>
    <s v="Insulated Bottle"/>
    <n v="3"/>
    <n v="36.43"/>
    <n v="0.1"/>
    <n v="13.23"/>
    <n v="98.36099999999999"/>
    <n v="39.69"/>
    <n v="58.670999999999992"/>
    <n v="0.59648641229755694"/>
  </r>
  <r>
    <n v="1540"/>
    <d v="2026-03-25T00:00:00"/>
    <n v="2026"/>
    <s v="Mar"/>
    <s v="Q1"/>
    <x v="1"/>
    <s v="Germany"/>
    <s v="Corporate"/>
    <s v="Business"/>
    <s v="Cycling"/>
    <s v="Trail Bike Light"/>
    <n v="10"/>
    <n v="49.7"/>
    <n v="0.1"/>
    <n v="21.96"/>
    <n v="447.3"/>
    <n v="219.60000000000002"/>
    <n v="227.7"/>
    <n v="0.50905432595573441"/>
  </r>
  <r>
    <n v="2541"/>
    <d v="2026-03-25T00:00:00"/>
    <n v="2026"/>
    <s v="Mar"/>
    <s v="Q1"/>
    <x v="1"/>
    <s v="Germany"/>
    <s v="Online Store"/>
    <s v="Returning"/>
    <s v="Travel"/>
    <s v="Packing Cube Set"/>
    <n v="2"/>
    <n v="46.61"/>
    <n v="0"/>
    <n v="17.97"/>
    <n v="93.22"/>
    <n v="35.94"/>
    <n v="57.28"/>
    <n v="0.61446041621969538"/>
  </r>
  <r>
    <n v="4264"/>
    <d v="2026-03-25T00:00:00"/>
    <n v="2026"/>
    <s v="Mar"/>
    <s v="Q1"/>
    <x v="2"/>
    <s v="Denmark"/>
    <s v="Online Store"/>
    <s v="New"/>
    <s v="Travel"/>
    <s v="Packing Cube Set"/>
    <n v="1"/>
    <n v="47.61"/>
    <n v="0"/>
    <n v="18.89"/>
    <n v="47.61"/>
    <n v="18.89"/>
    <n v="28.72"/>
    <n v="0.60323461457676952"/>
  </r>
  <r>
    <n v="4311"/>
    <d v="2026-03-25T00:00:00"/>
    <n v="2026"/>
    <s v="Mar"/>
    <s v="Q1"/>
    <x v="2"/>
    <s v="Sweden"/>
    <s v="Online Store"/>
    <s v="New"/>
    <s v="Cycling"/>
    <s v="Compact Repair Kit"/>
    <n v="2"/>
    <n v="40.880000000000003"/>
    <n v="0.05"/>
    <n v="16.39"/>
    <n v="77.671999999999997"/>
    <n v="32.78"/>
    <n v="44.891999999999996"/>
    <n v="0.57796889483983926"/>
  </r>
  <r>
    <n v="4796"/>
    <d v="2026-03-25T00:00:00"/>
    <n v="2026"/>
    <s v="Mar"/>
    <s v="Q1"/>
    <x v="1"/>
    <s v="Germany"/>
    <s v="Online Store"/>
    <s v="New"/>
    <s v="Fitness"/>
    <s v="Resistance Band Set"/>
    <n v="2"/>
    <n v="39.409999999999997"/>
    <n v="0.15"/>
    <n v="14.91"/>
    <n v="66.996999999999986"/>
    <n v="29.82"/>
    <n v="37.176999999999985"/>
    <n v="0.55490544352732207"/>
  </r>
  <r>
    <n v="89"/>
    <d v="2026-03-26T00:00:00"/>
    <n v="2026"/>
    <s v="Mar"/>
    <s v="Q1"/>
    <x v="2"/>
    <s v="Finland"/>
    <s v="Online Store"/>
    <s v="Returning"/>
    <s v="Cycling"/>
    <s v="Compact Repair Kit"/>
    <n v="1"/>
    <n v="40.82"/>
    <n v="0.05"/>
    <n v="16.940000000000001"/>
    <n v="38.778999999999996"/>
    <n v="16.940000000000001"/>
    <n v="21.838999999999995"/>
    <n v="0.56316563088269411"/>
  </r>
  <r>
    <n v="487"/>
    <d v="2026-03-26T00:00:00"/>
    <n v="2026"/>
    <s v="Mar"/>
    <s v="Q1"/>
    <x v="3"/>
    <s v="United Kingdom"/>
    <s v="Retail Partners"/>
    <s v="Business"/>
    <s v="Travel"/>
    <s v="Insulated Bottle"/>
    <n v="3"/>
    <n v="36.979999999999997"/>
    <n v="0.1"/>
    <n v="13.65"/>
    <n v="99.846000000000004"/>
    <n v="40.950000000000003"/>
    <n v="58.896000000000001"/>
    <n v="0.58986839733189111"/>
  </r>
  <r>
    <n v="1476"/>
    <d v="2026-03-26T00:00:00"/>
    <n v="2026"/>
    <s v="Mar"/>
    <s v="Q1"/>
    <x v="1"/>
    <s v="Germany"/>
    <s v="Marketplace"/>
    <s v="New"/>
    <s v="Travel"/>
    <s v="Insulated Bottle"/>
    <n v="1"/>
    <n v="35.700000000000003"/>
    <n v="0.05"/>
    <n v="13.91"/>
    <n v="33.914999999999999"/>
    <n v="13.91"/>
    <n v="20.004999999999999"/>
    <n v="0.58985699542975079"/>
  </r>
  <r>
    <n v="2145"/>
    <d v="2026-03-26T00:00:00"/>
    <n v="2026"/>
    <s v="Mar"/>
    <s v="Q1"/>
    <x v="3"/>
    <s v="United Kingdom"/>
    <s v="Retail Partners"/>
    <s v="Returning"/>
    <s v="Cycling"/>
    <s v="Compact Repair Kit"/>
    <n v="1"/>
    <n v="39.53"/>
    <n v="0.05"/>
    <n v="17.170000000000002"/>
    <n v="37.5535"/>
    <n v="17.170000000000002"/>
    <n v="20.383499999999998"/>
    <n v="0.54278562584046752"/>
  </r>
  <r>
    <n v="2999"/>
    <d v="2026-03-26T00:00:00"/>
    <n v="2026"/>
    <s v="Mar"/>
    <s v="Q1"/>
    <x v="2"/>
    <s v="Ireland"/>
    <s v="Retail Partners"/>
    <s v="Returning"/>
    <s v="Travel"/>
    <s v="Insulated Bottle"/>
    <n v="2"/>
    <n v="35.75"/>
    <n v="0"/>
    <n v="13.28"/>
    <n v="71.5"/>
    <n v="26.56"/>
    <n v="44.94"/>
    <n v="0.62853146853146846"/>
  </r>
  <r>
    <n v="4464"/>
    <d v="2026-03-26T00:00:00"/>
    <n v="2026"/>
    <s v="Mar"/>
    <s v="Q1"/>
    <x v="2"/>
    <s v="Sweden"/>
    <s v="Online Store"/>
    <s v="Business"/>
    <s v="Fitness"/>
    <s v="Training Mat"/>
    <n v="2"/>
    <n v="50.17"/>
    <n v="0"/>
    <n v="22.37"/>
    <n v="100.34"/>
    <n v="44.74"/>
    <n v="55.6"/>
    <n v="0.55411600558102447"/>
  </r>
  <r>
    <n v="4978"/>
    <d v="2026-03-26T00:00:00"/>
    <n v="2026"/>
    <s v="Mar"/>
    <s v="Q1"/>
    <x v="0"/>
    <s v="Portugal"/>
    <s v="Online Store"/>
    <s v="New"/>
    <s v="Fitness"/>
    <s v="Resistance Band Set"/>
    <n v="5"/>
    <n v="41.32"/>
    <n v="0"/>
    <n v="15.09"/>
    <n v="206.6"/>
    <n v="75.45"/>
    <n v="131.14999999999998"/>
    <n v="0.63480154888673757"/>
  </r>
  <r>
    <n v="130"/>
    <d v="2026-03-27T00:00:00"/>
    <n v="2026"/>
    <s v="Mar"/>
    <s v="Q1"/>
    <x v="3"/>
    <s v="Netherlands"/>
    <s v="Marketplace"/>
    <s v="New"/>
    <s v="Hiking"/>
    <s v="Summit Backpack 45L"/>
    <n v="3"/>
    <n v="152.4"/>
    <n v="0.05"/>
    <n v="79.97"/>
    <n v="434.34000000000003"/>
    <n v="239.91"/>
    <n v="194.43000000000004"/>
    <n v="0.44764470230694853"/>
  </r>
  <r>
    <n v="848"/>
    <d v="2026-03-27T00:00:00"/>
    <n v="2026"/>
    <s v="Mar"/>
    <s v="Q1"/>
    <x v="0"/>
    <s v="Spain"/>
    <s v="Online Store"/>
    <s v="New"/>
    <s v="Fitness"/>
    <s v="Recovery Roller"/>
    <n v="1"/>
    <n v="36.299999999999997"/>
    <n v="0"/>
    <n v="14.1"/>
    <n v="36.299999999999997"/>
    <n v="14.1"/>
    <n v="22.199999999999996"/>
    <n v="0.61157024793388426"/>
  </r>
  <r>
    <n v="1359"/>
    <d v="2026-03-27T00:00:00"/>
    <n v="2026"/>
    <s v="Mar"/>
    <s v="Q1"/>
    <x v="2"/>
    <s v="Denmark"/>
    <s v="Online Store"/>
    <s v="Returning"/>
    <s v="Travel"/>
    <s v="Packing Cube Set"/>
    <n v="3"/>
    <n v="46.24"/>
    <n v="0.1"/>
    <n v="18.2"/>
    <n v="124.848"/>
    <n v="54.599999999999994"/>
    <n v="70.248000000000005"/>
    <n v="0.56266820453671673"/>
  </r>
  <r>
    <n v="2379"/>
    <d v="2026-03-27T00:00:00"/>
    <n v="2026"/>
    <s v="Mar"/>
    <s v="Q1"/>
    <x v="0"/>
    <s v="Spain"/>
    <s v="Retail Partners"/>
    <s v="Returning"/>
    <s v="Travel"/>
    <s v="Travel Backpack 35L"/>
    <n v="2"/>
    <n v="165.58"/>
    <n v="0"/>
    <n v="86.16"/>
    <n v="331.16"/>
    <n v="172.32"/>
    <n v="158.84000000000003"/>
    <n v="0.47964730039859893"/>
  </r>
  <r>
    <n v="2987"/>
    <d v="2026-03-27T00:00:00"/>
    <n v="2026"/>
    <s v="Mar"/>
    <s v="Q1"/>
    <x v="0"/>
    <s v="Portugal"/>
    <s v="Online Store"/>
    <s v="Returning"/>
    <s v="Camping"/>
    <s v="Compact Sleeping Bag"/>
    <n v="4"/>
    <n v="121.49"/>
    <n v="0"/>
    <n v="62.01"/>
    <n v="485.96"/>
    <n v="248.04"/>
    <n v="237.92"/>
    <n v="0.4895876203802782"/>
  </r>
  <r>
    <n v="3121"/>
    <d v="2026-03-27T00:00:00"/>
    <n v="2026"/>
    <s v="Mar"/>
    <s v="Q1"/>
    <x v="1"/>
    <s v="Germany"/>
    <s v="Retail Partners"/>
    <s v="New"/>
    <s v="Cycling"/>
    <s v="Commuter Helmet"/>
    <n v="5"/>
    <n v="81.84"/>
    <n v="0.1"/>
    <n v="42.7"/>
    <n v="368.28000000000003"/>
    <n v="213.5"/>
    <n v="154.78000000000003"/>
    <n v="0.42027804931030743"/>
  </r>
  <r>
    <n v="4445"/>
    <d v="2026-03-27T00:00:00"/>
    <n v="2026"/>
    <s v="Mar"/>
    <s v="Q1"/>
    <x v="1"/>
    <s v="Switzerland"/>
    <s v="Online Store"/>
    <s v="New"/>
    <s v="Hiking"/>
    <s v="Summit Backpack 45L"/>
    <n v="1"/>
    <n v="151.47999999999999"/>
    <n v="0"/>
    <n v="79.41"/>
    <n v="151.47999999999999"/>
    <n v="79.41"/>
    <n v="72.069999999999993"/>
    <n v="0.47577237919197252"/>
  </r>
  <r>
    <n v="441"/>
    <d v="2026-03-28T00:00:00"/>
    <n v="2026"/>
    <s v="Mar"/>
    <s v="Q1"/>
    <x v="0"/>
    <s v="Italy"/>
    <s v="Retail Partners"/>
    <s v="New"/>
    <s v="Fitness"/>
    <s v="Training Mat"/>
    <n v="1"/>
    <n v="51.02"/>
    <n v="0.05"/>
    <n v="21.94"/>
    <n v="48.469000000000001"/>
    <n v="21.94"/>
    <n v="26.529"/>
    <n v="0.54733953661102974"/>
  </r>
  <r>
    <n v="4608"/>
    <d v="2026-03-28T00:00:00"/>
    <n v="2026"/>
    <s v="Mar"/>
    <s v="Q1"/>
    <x v="2"/>
    <s v="Sweden"/>
    <s v="Corporate"/>
    <s v="Business"/>
    <s v="Cycling"/>
    <s v="Compact Repair Kit"/>
    <n v="8"/>
    <n v="40.86"/>
    <n v="0.1"/>
    <n v="16.34"/>
    <n v="294.19200000000001"/>
    <n v="130.72"/>
    <n v="163.47200000000001"/>
    <n v="0.55566432805786703"/>
  </r>
  <r>
    <n v="4914"/>
    <d v="2026-03-28T00:00:00"/>
    <n v="2026"/>
    <s v="Mar"/>
    <s v="Q1"/>
    <x v="0"/>
    <s v="Portugal"/>
    <s v="Online Store"/>
    <s v="New"/>
    <s v="Travel"/>
    <s v="Travel Backpack 35L"/>
    <n v="5"/>
    <n v="163.33000000000001"/>
    <n v="0"/>
    <n v="87.05"/>
    <n v="816.65000000000009"/>
    <n v="435.25"/>
    <n v="381.40000000000009"/>
    <n v="0.46702993938651816"/>
  </r>
  <r>
    <n v="860"/>
    <d v="2026-03-29T00:00:00"/>
    <n v="2026"/>
    <s v="Mar"/>
    <s v="Q1"/>
    <x v="1"/>
    <s v="Poland"/>
    <s v="Marketplace"/>
    <s v="New"/>
    <s v="Hiking"/>
    <s v="Hiking Daypack 20L"/>
    <n v="1"/>
    <n v="90.27"/>
    <n v="0"/>
    <n v="46.38"/>
    <n v="90.27"/>
    <n v="46.38"/>
    <n v="43.889999999999993"/>
    <n v="0.48620804253904948"/>
  </r>
  <r>
    <n v="920"/>
    <d v="2026-03-29T00:00:00"/>
    <n v="2026"/>
    <s v="Mar"/>
    <s v="Q1"/>
    <x v="0"/>
    <s v="Portugal"/>
    <s v="Corporate"/>
    <s v="Business"/>
    <s v="Travel"/>
    <s v="Carry-On Duffel"/>
    <n v="12"/>
    <n v="131.31"/>
    <n v="0.05"/>
    <n v="68.459999999999994"/>
    <n v="1496.934"/>
    <n v="821.52"/>
    <n v="675.41399999999999"/>
    <n v="0.45119824922140855"/>
  </r>
  <r>
    <n v="1700"/>
    <d v="2026-03-29T00:00:00"/>
    <n v="2026"/>
    <s v="Mar"/>
    <s v="Q1"/>
    <x v="1"/>
    <s v="Germany"/>
    <s v="Marketplace"/>
    <s v="New"/>
    <s v="Travel"/>
    <s v="Travel Backpack 35L"/>
    <n v="1"/>
    <n v="167.27"/>
    <n v="0.05"/>
    <n v="88.19"/>
    <n v="158.90649999999999"/>
    <n v="88.19"/>
    <n v="70.716499999999996"/>
    <n v="0.44501955552478972"/>
  </r>
  <r>
    <n v="1768"/>
    <d v="2026-03-29T00:00:00"/>
    <n v="2026"/>
    <s v="Mar"/>
    <s v="Q1"/>
    <x v="1"/>
    <s v="Germany"/>
    <s v="Marketplace"/>
    <s v="Returning"/>
    <s v="Hiking"/>
    <s v="Trekking Poles"/>
    <n v="4"/>
    <n v="70.510000000000005"/>
    <n v="0"/>
    <n v="31.93"/>
    <n v="282.04000000000002"/>
    <n v="127.72"/>
    <n v="154.32000000000002"/>
    <n v="0.54715643171181394"/>
  </r>
  <r>
    <n v="1876"/>
    <d v="2026-03-29T00:00:00"/>
    <n v="2026"/>
    <s v="Mar"/>
    <s v="Q1"/>
    <x v="1"/>
    <s v="Austria"/>
    <s v="Corporate"/>
    <s v="New"/>
    <s v="Cycling"/>
    <s v="Cycling Pack 12L"/>
    <n v="12"/>
    <n v="101.06"/>
    <n v="0.1"/>
    <n v="50.59"/>
    <n v="1091.4480000000001"/>
    <n v="607.08000000000004"/>
    <n v="484.36800000000005"/>
    <n v="0.4437847703234602"/>
  </r>
  <r>
    <n v="2453"/>
    <d v="2026-03-29T00:00:00"/>
    <n v="2026"/>
    <s v="Mar"/>
    <s v="Q1"/>
    <x v="3"/>
    <s v="United Kingdom"/>
    <s v="Online Store"/>
    <s v="Business"/>
    <s v="Cycling"/>
    <s v="Commuter Helmet"/>
    <n v="2"/>
    <n v="79.849999999999994"/>
    <n v="0.05"/>
    <n v="43.78"/>
    <n v="151.71499999999997"/>
    <n v="87.56"/>
    <n v="64.154999999999973"/>
    <n v="0.42286524074745402"/>
  </r>
  <r>
    <n v="2676"/>
    <d v="2026-03-29T00:00:00"/>
    <n v="2026"/>
    <s v="Mar"/>
    <s v="Q1"/>
    <x v="2"/>
    <s v="Denmark"/>
    <s v="Retail Partners"/>
    <s v="New"/>
    <s v="Camping"/>
    <s v="Trail Tent 2P"/>
    <n v="4"/>
    <n v="191.99"/>
    <n v="0"/>
    <n v="104.44"/>
    <n v="767.96"/>
    <n v="417.76"/>
    <n v="350.20000000000005"/>
    <n v="0.45601333402781397"/>
  </r>
  <r>
    <n v="2800"/>
    <d v="2026-03-29T00:00:00"/>
    <n v="2026"/>
    <s v="Mar"/>
    <s v="Q1"/>
    <x v="1"/>
    <s v="Switzerland"/>
    <s v="Online Store"/>
    <s v="New"/>
    <s v="Cycling"/>
    <s v="Trail Bike Light"/>
    <n v="1"/>
    <n v="49.81"/>
    <n v="0.05"/>
    <n v="23.12"/>
    <n v="47.319499999999998"/>
    <n v="23.12"/>
    <n v="24.199499999999997"/>
    <n v="0.51140650260463438"/>
  </r>
  <r>
    <n v="2857"/>
    <d v="2026-03-29T00:00:00"/>
    <n v="2026"/>
    <s v="Mar"/>
    <s v="Q1"/>
    <x v="0"/>
    <s v="Italy"/>
    <s v="Retail Partners"/>
    <s v="New"/>
    <s v="Fitness"/>
    <s v="Resistance Band Set"/>
    <n v="1"/>
    <n v="40.39"/>
    <n v="0.1"/>
    <n v="14.97"/>
    <n v="36.350999999999999"/>
    <n v="14.97"/>
    <n v="21.381"/>
    <n v="0.58818189320788972"/>
  </r>
  <r>
    <n v="3584"/>
    <d v="2026-03-29T00:00:00"/>
    <n v="2026"/>
    <s v="Mar"/>
    <s v="Q1"/>
    <x v="0"/>
    <s v="Spain"/>
    <s v="Online Store"/>
    <s v="Returning"/>
    <s v="Travel"/>
    <s v="Insulated Bottle"/>
    <n v="1"/>
    <n v="35.700000000000003"/>
    <n v="0.05"/>
    <n v="13.85"/>
    <n v="33.914999999999999"/>
    <n v="13.85"/>
    <n v="20.064999999999998"/>
    <n v="0.59162612413386406"/>
  </r>
  <r>
    <n v="3669"/>
    <d v="2026-03-29T00:00:00"/>
    <n v="2026"/>
    <s v="Mar"/>
    <s v="Q1"/>
    <x v="2"/>
    <s v="Finland"/>
    <s v="Marketplace"/>
    <s v="Returning"/>
    <s v="Camping"/>
    <s v="Portable Camp Stove"/>
    <n v="1"/>
    <n v="80.09"/>
    <n v="0"/>
    <n v="40.61"/>
    <n v="80.09"/>
    <n v="40.61"/>
    <n v="39.480000000000004"/>
    <n v="0.49294543638406796"/>
  </r>
  <r>
    <n v="4787"/>
    <d v="2026-03-29T00:00:00"/>
    <n v="2026"/>
    <s v="Mar"/>
    <s v="Q1"/>
    <x v="3"/>
    <s v="France"/>
    <s v="Marketplace"/>
    <s v="New"/>
    <s v="Hiking"/>
    <s v="Trail Boots"/>
    <n v="1"/>
    <n v="142.87"/>
    <n v="0.1"/>
    <n v="77.33"/>
    <n v="128.583"/>
    <n v="77.33"/>
    <n v="51.253"/>
    <n v="0.39859857057309289"/>
  </r>
  <r>
    <n v="769"/>
    <d v="2026-03-30T00:00:00"/>
    <n v="2026"/>
    <s v="Mar"/>
    <s v="Q1"/>
    <x v="3"/>
    <s v="United Kingdom"/>
    <s v="Online Store"/>
    <s v="Returning"/>
    <s v="Fitness"/>
    <s v="Resistance Band Set"/>
    <n v="1"/>
    <n v="40.53"/>
    <n v="0"/>
    <n v="14.32"/>
    <n v="40.53"/>
    <n v="14.32"/>
    <n v="26.21"/>
    <n v="0.64668147051566738"/>
  </r>
  <r>
    <n v="1184"/>
    <d v="2026-03-30T00:00:00"/>
    <n v="2026"/>
    <s v="Mar"/>
    <s v="Q1"/>
    <x v="3"/>
    <s v="United Kingdom"/>
    <s v="Online Store"/>
    <s v="Returning"/>
    <s v="Cycling"/>
    <s v="Trail Bike Light"/>
    <n v="1"/>
    <n v="49.46"/>
    <n v="0"/>
    <n v="23.04"/>
    <n v="49.46"/>
    <n v="23.04"/>
    <n v="26.42"/>
    <n v="0.53416902547513145"/>
  </r>
  <r>
    <n v="1498"/>
    <d v="2026-03-30T00:00:00"/>
    <n v="2026"/>
    <s v="Mar"/>
    <s v="Q1"/>
    <x v="1"/>
    <s v="Poland"/>
    <s v="Marketplace"/>
    <s v="Business"/>
    <s v="Hiking"/>
    <s v="Trail Boots"/>
    <n v="3"/>
    <n v="142.46"/>
    <n v="0"/>
    <n v="79.650000000000006"/>
    <n v="427.38"/>
    <n v="238.95000000000002"/>
    <n v="188.42999999999998"/>
    <n v="0.44089569001825069"/>
  </r>
  <r>
    <n v="2054"/>
    <d v="2026-03-30T00:00:00"/>
    <n v="2026"/>
    <s v="Mar"/>
    <s v="Q1"/>
    <x v="3"/>
    <s v="France"/>
    <s v="Corporate"/>
    <s v="Business"/>
    <s v="Hiking"/>
    <s v="Trail Boots"/>
    <n v="6"/>
    <n v="142.18"/>
    <n v="0.05"/>
    <n v="80.94"/>
    <n v="810.42600000000004"/>
    <n v="485.64"/>
    <n v="324.78600000000006"/>
    <n v="0.40075960050640036"/>
  </r>
  <r>
    <n v="2294"/>
    <d v="2026-03-30T00:00:00"/>
    <n v="2026"/>
    <s v="Mar"/>
    <s v="Q1"/>
    <x v="1"/>
    <s v="Poland"/>
    <s v="Online Store"/>
    <s v="New"/>
    <s v="Fitness"/>
    <s v="Resistance Band Set"/>
    <n v="2"/>
    <n v="41.04"/>
    <n v="0"/>
    <n v="15.03"/>
    <n v="82.08"/>
    <n v="30.06"/>
    <n v="52.019999999999996"/>
    <n v="0.63377192982456132"/>
  </r>
  <r>
    <n v="2892"/>
    <d v="2026-03-30T00:00:00"/>
    <n v="2026"/>
    <s v="Mar"/>
    <s v="Q1"/>
    <x v="1"/>
    <s v="Germany"/>
    <s v="Online Store"/>
    <s v="Returning"/>
    <s v="Hiking"/>
    <s v="Trail Boots"/>
    <n v="2"/>
    <n v="145.06"/>
    <n v="0.15"/>
    <n v="77.08"/>
    <n v="246.602"/>
    <n v="154.16"/>
    <n v="92.442000000000007"/>
    <n v="0.37486313979610875"/>
  </r>
  <r>
    <n v="3145"/>
    <d v="2026-03-30T00:00:00"/>
    <n v="2026"/>
    <s v="Mar"/>
    <s v="Q1"/>
    <x v="1"/>
    <s v="Switzerland"/>
    <s v="Online Store"/>
    <s v="Returning"/>
    <s v="Travel"/>
    <s v="Carry-On Duffel"/>
    <n v="1"/>
    <n v="130.72999999999999"/>
    <n v="0"/>
    <n v="66.17"/>
    <n v="130.72999999999999"/>
    <n v="66.17"/>
    <n v="64.559999999999988"/>
    <n v="0.4938422703281572"/>
  </r>
  <r>
    <n v="3925"/>
    <d v="2026-03-30T00:00:00"/>
    <n v="2026"/>
    <s v="Mar"/>
    <s v="Q1"/>
    <x v="3"/>
    <s v="France"/>
    <s v="Online Store"/>
    <s v="Business"/>
    <s v="Fitness"/>
    <s v="Recovery Roller"/>
    <n v="2"/>
    <n v="36.630000000000003"/>
    <n v="0"/>
    <n v="14.31"/>
    <n v="73.260000000000005"/>
    <n v="28.62"/>
    <n v="44.64"/>
    <n v="0.60933660933660927"/>
  </r>
  <r>
    <n v="2722"/>
    <d v="2026-03-31T00:00:00"/>
    <n v="2026"/>
    <s v="Mar"/>
    <s v="Q1"/>
    <x v="3"/>
    <s v="France"/>
    <s v="Marketplace"/>
    <s v="New"/>
    <s v="Cycling"/>
    <s v="Trail Bike Light"/>
    <n v="1"/>
    <n v="50.99"/>
    <n v="0.1"/>
    <n v="21.86"/>
    <n v="45.891000000000005"/>
    <n v="21.86"/>
    <n v="24.031000000000006"/>
    <n v="0.52365387548756848"/>
  </r>
  <r>
    <n v="2767"/>
    <d v="2026-03-31T00:00:00"/>
    <n v="2026"/>
    <s v="Mar"/>
    <s v="Q1"/>
    <x v="1"/>
    <s v="Austria"/>
    <s v="Online Store"/>
    <s v="Returning"/>
    <s v="Travel"/>
    <s v="Carry-On Duffel"/>
    <n v="4"/>
    <n v="134.18"/>
    <n v="0"/>
    <n v="66.430000000000007"/>
    <n v="536.72"/>
    <n v="265.72000000000003"/>
    <n v="271"/>
    <n v="0.5049187658369354"/>
  </r>
  <r>
    <n v="3794"/>
    <d v="2026-03-31T00:00:00"/>
    <n v="2026"/>
    <s v="Mar"/>
    <s v="Q1"/>
    <x v="1"/>
    <s v="Germany"/>
    <s v="Retail Partners"/>
    <s v="Business"/>
    <s v="Fitness"/>
    <s v="Training Mat"/>
    <n v="2"/>
    <n v="50.86"/>
    <n v="0.1"/>
    <n v="21.76"/>
    <n v="91.548000000000002"/>
    <n v="43.52"/>
    <n v="48.027999999999999"/>
    <n v="0.52462096386595003"/>
  </r>
  <r>
    <n v="3880"/>
    <d v="2026-03-31T00:00:00"/>
    <n v="2026"/>
    <s v="Mar"/>
    <s v="Q1"/>
    <x v="1"/>
    <s v="Germany"/>
    <s v="Corporate"/>
    <s v="Business"/>
    <s v="Camping"/>
    <s v="Compact Sleeping Bag"/>
    <n v="12"/>
    <n v="124.86"/>
    <n v="0.1"/>
    <n v="60.82"/>
    <n v="1348.4880000000001"/>
    <n v="729.84"/>
    <n v="618.64800000000002"/>
    <n v="0.45877160197198641"/>
  </r>
  <r>
    <n v="422"/>
    <d v="2026-04-01T00:00:00"/>
    <n v="2026"/>
    <s v="Apr"/>
    <s v="Q2"/>
    <x v="3"/>
    <s v="Belgium"/>
    <s v="Online Store"/>
    <s v="Business"/>
    <s v="Cycling"/>
    <s v="Commuter Helmet"/>
    <n v="1"/>
    <n v="81.760000000000005"/>
    <n v="0.1"/>
    <n v="42.78"/>
    <n v="73.584000000000003"/>
    <n v="42.78"/>
    <n v="30.804000000000002"/>
    <n v="0.4186236138290933"/>
  </r>
  <r>
    <n v="495"/>
    <d v="2026-04-01T00:00:00"/>
    <n v="2026"/>
    <s v="Apr"/>
    <s v="Q2"/>
    <x v="1"/>
    <s v="Poland"/>
    <s v="Retail Partners"/>
    <s v="Business"/>
    <s v="Travel"/>
    <s v="Carry-On Duffel"/>
    <n v="1"/>
    <n v="134.65"/>
    <n v="0"/>
    <n v="68.19"/>
    <n v="134.65"/>
    <n v="68.19"/>
    <n v="66.460000000000008"/>
    <n v="0.49357593761604163"/>
  </r>
  <r>
    <n v="1517"/>
    <d v="2026-04-01T00:00:00"/>
    <n v="2026"/>
    <s v="Apr"/>
    <s v="Q2"/>
    <x v="2"/>
    <s v="Norway"/>
    <s v="Online Store"/>
    <s v="Business"/>
    <s v="Cycling"/>
    <s v="Compact Repair Kit"/>
    <n v="1"/>
    <n v="41.21"/>
    <n v="0"/>
    <n v="16.34"/>
    <n v="41.21"/>
    <n v="16.34"/>
    <n v="24.87"/>
    <n v="0.60349429750060668"/>
  </r>
  <r>
    <n v="2391"/>
    <d v="2026-04-01T00:00:00"/>
    <n v="2026"/>
    <s v="Apr"/>
    <s v="Q2"/>
    <x v="1"/>
    <s v="Germany"/>
    <s v="Online Store"/>
    <s v="Returning"/>
    <s v="Fitness"/>
    <s v="Resistance Band Set"/>
    <n v="2"/>
    <n v="40.590000000000003"/>
    <n v="0"/>
    <n v="15.01"/>
    <n v="81.180000000000007"/>
    <n v="30.02"/>
    <n v="51.160000000000011"/>
    <n v="0.63020448386302053"/>
  </r>
  <r>
    <n v="3809"/>
    <d v="2026-04-01T00:00:00"/>
    <n v="2026"/>
    <s v="Apr"/>
    <s v="Q2"/>
    <x v="0"/>
    <s v="Italy"/>
    <s v="Online Store"/>
    <s v="New"/>
    <s v="Camping"/>
    <s v="Compact Sleeping Bag"/>
    <n v="3"/>
    <n v="124.08"/>
    <n v="0.05"/>
    <n v="62.41"/>
    <n v="353.62799999999999"/>
    <n v="187.23"/>
    <n v="166.398"/>
    <n v="0.47054531880959655"/>
  </r>
  <r>
    <n v="3958"/>
    <d v="2026-04-01T00:00:00"/>
    <n v="2026"/>
    <s v="Apr"/>
    <s v="Q2"/>
    <x v="1"/>
    <s v="Czechia"/>
    <s v="Online Store"/>
    <s v="Returning"/>
    <s v="Camping"/>
    <s v="Compact Sleeping Bag"/>
    <n v="2"/>
    <n v="125.35"/>
    <n v="0.15"/>
    <n v="60.73"/>
    <n v="213.095"/>
    <n v="121.46"/>
    <n v="91.635000000000005"/>
    <n v="0.43001947488209485"/>
  </r>
  <r>
    <n v="4418"/>
    <d v="2026-04-01T00:00:00"/>
    <n v="2026"/>
    <s v="Apr"/>
    <s v="Q2"/>
    <x v="1"/>
    <s v="Poland"/>
    <s v="Marketplace"/>
    <s v="New"/>
    <s v="Fitness"/>
    <s v="Recovery Roller"/>
    <n v="3"/>
    <n v="36.090000000000003"/>
    <n v="0"/>
    <n v="14.03"/>
    <n v="108.27000000000001"/>
    <n v="42.089999999999996"/>
    <n v="66.180000000000007"/>
    <n v="0.61124965364366857"/>
  </r>
  <r>
    <n v="4693"/>
    <d v="2026-04-01T00:00:00"/>
    <n v="2026"/>
    <s v="Apr"/>
    <s v="Q2"/>
    <x v="1"/>
    <s v="Germany"/>
    <s v="Corporate"/>
    <s v="Business"/>
    <s v="Hiking"/>
    <s v="Hiking Daypack 20L"/>
    <n v="15"/>
    <n v="94.33"/>
    <n v="0.1"/>
    <n v="44.38"/>
    <n v="1273.4550000000002"/>
    <n v="665.7"/>
    <n v="607.75500000000011"/>
    <n v="0.47724890161018652"/>
  </r>
  <r>
    <n v="193"/>
    <d v="2026-04-02T00:00:00"/>
    <n v="2026"/>
    <s v="Apr"/>
    <s v="Q2"/>
    <x v="3"/>
    <s v="Belgium"/>
    <s v="Retail Partners"/>
    <s v="Returning"/>
    <s v="Travel"/>
    <s v="Insulated Bottle"/>
    <n v="1"/>
    <n v="35.6"/>
    <n v="0.1"/>
    <n v="13.39"/>
    <n v="32.04"/>
    <n v="13.39"/>
    <n v="18.649999999999999"/>
    <n v="0.58208489388264661"/>
  </r>
  <r>
    <n v="2246"/>
    <d v="2026-04-02T00:00:00"/>
    <n v="2026"/>
    <s v="Apr"/>
    <s v="Q2"/>
    <x v="1"/>
    <s v="Germany"/>
    <s v="Marketplace"/>
    <s v="Returning"/>
    <s v="Cycling"/>
    <s v="Trail Bike Light"/>
    <n v="1"/>
    <n v="50.17"/>
    <n v="0"/>
    <n v="21.95"/>
    <n v="50.17"/>
    <n v="21.95"/>
    <n v="28.220000000000002"/>
    <n v="0.56248754235598963"/>
  </r>
  <r>
    <n v="2556"/>
    <d v="2026-04-02T00:00:00"/>
    <n v="2026"/>
    <s v="Apr"/>
    <s v="Q2"/>
    <x v="3"/>
    <s v="United Kingdom"/>
    <s v="Online Store"/>
    <s v="Returning"/>
    <s v="Hiking"/>
    <s v="Trekking Poles"/>
    <n v="2"/>
    <n v="72.900000000000006"/>
    <n v="0"/>
    <n v="31.52"/>
    <n v="145.80000000000001"/>
    <n v="63.04"/>
    <n v="82.760000000000019"/>
    <n v="0.5676268861454048"/>
  </r>
  <r>
    <n v="169"/>
    <d v="2026-04-03T00:00:00"/>
    <n v="2026"/>
    <s v="Apr"/>
    <s v="Q2"/>
    <x v="2"/>
    <s v="Norway"/>
    <s v="Online Store"/>
    <s v="New"/>
    <s v="Hiking"/>
    <s v="Hiking Daypack 20L"/>
    <n v="2"/>
    <n v="93.48"/>
    <n v="0"/>
    <n v="45.15"/>
    <n v="186.96"/>
    <n v="90.3"/>
    <n v="96.660000000000011"/>
    <n v="0.51700898587933253"/>
  </r>
  <r>
    <n v="877"/>
    <d v="2026-04-03T00:00:00"/>
    <n v="2026"/>
    <s v="Apr"/>
    <s v="Q2"/>
    <x v="1"/>
    <s v="Germany"/>
    <s v="Online Store"/>
    <s v="New"/>
    <s v="Camping"/>
    <s v="Compact Sleeping Bag"/>
    <n v="1"/>
    <n v="123.63"/>
    <n v="0"/>
    <n v="58.88"/>
    <n v="123.63"/>
    <n v="58.88"/>
    <n v="64.75"/>
    <n v="0.52374019250990866"/>
  </r>
  <r>
    <n v="2023"/>
    <d v="2026-04-03T00:00:00"/>
    <n v="2026"/>
    <s v="Apr"/>
    <s v="Q2"/>
    <x v="1"/>
    <s v="Germany"/>
    <s v="Online Store"/>
    <s v="New"/>
    <s v="Travel"/>
    <s v="Travel Backpack 35L"/>
    <n v="3"/>
    <n v="168.37"/>
    <n v="0"/>
    <n v="87.15"/>
    <n v="505.11"/>
    <n v="261.45000000000005"/>
    <n v="243.65999999999997"/>
    <n v="0.4823899744610084"/>
  </r>
  <r>
    <n v="2548"/>
    <d v="2026-04-03T00:00:00"/>
    <n v="2026"/>
    <s v="Apr"/>
    <s v="Q2"/>
    <x v="0"/>
    <s v="Portugal"/>
    <s v="Marketplace"/>
    <s v="New"/>
    <s v="Cycling"/>
    <s v="Trail Bike Light"/>
    <n v="4"/>
    <n v="51.68"/>
    <n v="0.05"/>
    <n v="23.09"/>
    <n v="196.38399999999999"/>
    <n v="92.36"/>
    <n v="104.02399999999999"/>
    <n v="0.52969692031937421"/>
  </r>
  <r>
    <n v="2602"/>
    <d v="2026-04-03T00:00:00"/>
    <n v="2026"/>
    <s v="Apr"/>
    <s v="Q2"/>
    <x v="1"/>
    <s v="Germany"/>
    <s v="Marketplace"/>
    <s v="New"/>
    <s v="Cycling"/>
    <s v="Compact Repair Kit"/>
    <n v="1"/>
    <n v="40.159999999999997"/>
    <n v="0"/>
    <n v="16.77"/>
    <n v="40.159999999999997"/>
    <n v="16.77"/>
    <n v="23.389999999999997"/>
    <n v="0.58242031872509958"/>
  </r>
  <r>
    <n v="3229"/>
    <d v="2026-04-03T00:00:00"/>
    <n v="2026"/>
    <s v="Apr"/>
    <s v="Q2"/>
    <x v="3"/>
    <s v="France"/>
    <s v="Retail Partners"/>
    <s v="Returning"/>
    <s v="Travel"/>
    <s v="Insulated Bottle"/>
    <n v="3"/>
    <n v="36.17"/>
    <n v="0.1"/>
    <n v="13.65"/>
    <n v="97.659000000000006"/>
    <n v="40.950000000000003"/>
    <n v="56.709000000000003"/>
    <n v="0.58068380794396834"/>
  </r>
  <r>
    <n v="3261"/>
    <d v="2026-04-03T00:00:00"/>
    <n v="2026"/>
    <s v="Apr"/>
    <s v="Q2"/>
    <x v="2"/>
    <s v="Finland"/>
    <s v="Online Store"/>
    <s v="New"/>
    <s v="Travel"/>
    <s v="Carry-On Duffel"/>
    <n v="4"/>
    <n v="130.55000000000001"/>
    <n v="0"/>
    <n v="67.66"/>
    <n v="522.20000000000005"/>
    <n v="270.64"/>
    <n v="251.56000000000006"/>
    <n v="0.48173113749521262"/>
  </r>
  <r>
    <n v="3621"/>
    <d v="2026-04-03T00:00:00"/>
    <n v="2026"/>
    <s v="Apr"/>
    <s v="Q2"/>
    <x v="3"/>
    <s v="United Kingdom"/>
    <s v="Online Store"/>
    <s v="New"/>
    <s v="Cycling"/>
    <s v="Cycling Pack 12L"/>
    <n v="2"/>
    <n v="102.63"/>
    <n v="0"/>
    <n v="50.19"/>
    <n v="205.26"/>
    <n v="100.38"/>
    <n v="104.88"/>
    <n v="0.51096170710318622"/>
  </r>
  <r>
    <n v="4681"/>
    <d v="2026-04-03T00:00:00"/>
    <n v="2026"/>
    <s v="Apr"/>
    <s v="Q2"/>
    <x v="3"/>
    <s v="France"/>
    <s v="Marketplace"/>
    <s v="Returning"/>
    <s v="Cycling"/>
    <s v="Commuter Helmet"/>
    <n v="6"/>
    <n v="81.239999999999995"/>
    <n v="0"/>
    <n v="43.28"/>
    <n v="487.43999999999994"/>
    <n v="259.68"/>
    <n v="227.75999999999993"/>
    <n v="0.46725750861644505"/>
  </r>
  <r>
    <n v="4954"/>
    <d v="2026-04-03T00:00:00"/>
    <n v="2026"/>
    <s v="Apr"/>
    <s v="Q2"/>
    <x v="3"/>
    <s v="United Kingdom"/>
    <s v="Online Store"/>
    <s v="New"/>
    <s v="Hiking"/>
    <s v="Trekking Poles"/>
    <n v="3"/>
    <n v="72.11"/>
    <n v="0.05"/>
    <n v="31.63"/>
    <n v="205.51349999999996"/>
    <n v="94.89"/>
    <n v="110.62349999999996"/>
    <n v="0.5382785072513484"/>
  </r>
  <r>
    <n v="1153"/>
    <d v="2026-04-04T00:00:00"/>
    <n v="2026"/>
    <s v="Apr"/>
    <s v="Q2"/>
    <x v="2"/>
    <s v="Norway"/>
    <s v="Retail Partners"/>
    <s v="New"/>
    <s v="Hiking"/>
    <s v="Hiking Daypack 20L"/>
    <n v="4"/>
    <n v="90.15"/>
    <n v="0"/>
    <n v="44.9"/>
    <n v="360.6"/>
    <n v="179.6"/>
    <n v="181.00000000000003"/>
    <n v="0.50194120909595119"/>
  </r>
  <r>
    <n v="1383"/>
    <d v="2026-04-04T00:00:00"/>
    <n v="2026"/>
    <s v="Apr"/>
    <s v="Q2"/>
    <x v="3"/>
    <s v="Belgium"/>
    <s v="Retail Partners"/>
    <s v="Returning"/>
    <s v="Cycling"/>
    <s v="Trail Bike Light"/>
    <n v="1"/>
    <n v="50.7"/>
    <n v="0.05"/>
    <n v="21.85"/>
    <n v="48.164999999999999"/>
    <n v="21.85"/>
    <n v="26.314999999999998"/>
    <n v="0.54635108481262329"/>
  </r>
  <r>
    <n v="2583"/>
    <d v="2026-04-04T00:00:00"/>
    <n v="2026"/>
    <s v="Apr"/>
    <s v="Q2"/>
    <x v="0"/>
    <s v="Spain"/>
    <s v="Online Store"/>
    <s v="Returning"/>
    <s v="Fitness"/>
    <s v="Resistance Band Set"/>
    <n v="1"/>
    <n v="41.13"/>
    <n v="0"/>
    <n v="15.04"/>
    <n v="41.13"/>
    <n v="15.04"/>
    <n v="26.090000000000003"/>
    <n v="0.63433017262338931"/>
  </r>
  <r>
    <n v="4074"/>
    <d v="2026-04-04T00:00:00"/>
    <n v="2026"/>
    <s v="Apr"/>
    <s v="Q2"/>
    <x v="1"/>
    <s v="Czechia"/>
    <s v="Retail Partners"/>
    <s v="Returning"/>
    <s v="Camping"/>
    <s v="Compact Sleeping Bag"/>
    <n v="1"/>
    <n v="121.66"/>
    <n v="0"/>
    <n v="61.37"/>
    <n v="121.66"/>
    <n v="61.37"/>
    <n v="60.29"/>
    <n v="0.49556140062469178"/>
  </r>
  <r>
    <n v="4301"/>
    <d v="2026-04-04T00:00:00"/>
    <n v="2026"/>
    <s v="Apr"/>
    <s v="Q2"/>
    <x v="2"/>
    <s v="Norway"/>
    <s v="Retail Partners"/>
    <s v="New"/>
    <s v="Fitness"/>
    <s v="Weighted Vest"/>
    <n v="1"/>
    <n v="122.77"/>
    <n v="0.1"/>
    <n v="70.59"/>
    <n v="110.49299999999999"/>
    <n v="70.59"/>
    <n v="39.902999999999992"/>
    <n v="0.36113599956558329"/>
  </r>
  <r>
    <n v="4692"/>
    <d v="2026-04-04T00:00:00"/>
    <n v="2026"/>
    <s v="Apr"/>
    <s v="Q2"/>
    <x v="3"/>
    <s v="France"/>
    <s v="Online Store"/>
    <s v="Returning"/>
    <s v="Cycling"/>
    <s v="Trail Bike Light"/>
    <n v="1"/>
    <n v="49.96"/>
    <n v="0"/>
    <n v="22.13"/>
    <n v="49.96"/>
    <n v="22.13"/>
    <n v="27.830000000000002"/>
    <n v="0.55704563650920735"/>
  </r>
  <r>
    <n v="1951"/>
    <d v="2026-04-05T00:00:00"/>
    <n v="2026"/>
    <s v="Apr"/>
    <s v="Q2"/>
    <x v="3"/>
    <s v="United Kingdom"/>
    <s v="Marketplace"/>
    <s v="Returning"/>
    <s v="Hiking"/>
    <s v="Summit Backpack 45L"/>
    <n v="2"/>
    <n v="155.13"/>
    <n v="0.15"/>
    <n v="80.959999999999994"/>
    <n v="263.721"/>
    <n v="161.91999999999999"/>
    <n v="101.80100000000002"/>
    <n v="0.38601779911345707"/>
  </r>
  <r>
    <n v="2111"/>
    <d v="2026-04-05T00:00:00"/>
    <n v="2026"/>
    <s v="Apr"/>
    <s v="Q2"/>
    <x v="3"/>
    <s v="France"/>
    <s v="Online Store"/>
    <s v="New"/>
    <s v="Hiking"/>
    <s v="Trekking Poles"/>
    <n v="3"/>
    <n v="69.83"/>
    <n v="0.05"/>
    <n v="31.53"/>
    <n v="199.0155"/>
    <n v="94.59"/>
    <n v="104.4255"/>
    <n v="0.52471038687941396"/>
  </r>
  <r>
    <n v="2933"/>
    <d v="2026-04-05T00:00:00"/>
    <n v="2026"/>
    <s v="Apr"/>
    <s v="Q2"/>
    <x v="1"/>
    <s v="Austria"/>
    <s v="Retail Partners"/>
    <s v="Returning"/>
    <s v="Travel"/>
    <s v="Insulated Bottle"/>
    <n v="1"/>
    <n v="35.4"/>
    <n v="0"/>
    <n v="13.37"/>
    <n v="35.4"/>
    <n v="13.37"/>
    <n v="22.03"/>
    <n v="0.62231638418079105"/>
  </r>
  <r>
    <n v="3263"/>
    <d v="2026-04-05T00:00:00"/>
    <n v="2026"/>
    <s v="Apr"/>
    <s v="Q2"/>
    <x v="3"/>
    <s v="Netherlands"/>
    <s v="Online Store"/>
    <s v="New"/>
    <s v="Fitness"/>
    <s v="Training Mat"/>
    <n v="1"/>
    <n v="51.75"/>
    <n v="0.1"/>
    <n v="22.1"/>
    <n v="46.575000000000003"/>
    <n v="22.1"/>
    <n v="24.475000000000001"/>
    <n v="0.52549651100375738"/>
  </r>
  <r>
    <n v="4764"/>
    <d v="2026-04-05T00:00:00"/>
    <n v="2026"/>
    <s v="Apr"/>
    <s v="Q2"/>
    <x v="3"/>
    <s v="France"/>
    <s v="Marketplace"/>
    <s v="New"/>
    <s v="Cycling"/>
    <s v="Compact Repair Kit"/>
    <n v="6"/>
    <n v="39.6"/>
    <n v="0.15"/>
    <n v="17.010000000000002"/>
    <n v="201.96"/>
    <n v="102.06"/>
    <n v="99.9"/>
    <n v="0.49465240641711233"/>
  </r>
  <r>
    <n v="28"/>
    <d v="2026-04-06T00:00:00"/>
    <n v="2026"/>
    <s v="Apr"/>
    <s v="Q2"/>
    <x v="1"/>
    <s v="Austria"/>
    <s v="Retail Partners"/>
    <s v="New"/>
    <s v="Fitness"/>
    <s v="Weighted Vest"/>
    <n v="2"/>
    <n v="125.94"/>
    <n v="0.05"/>
    <n v="70.94"/>
    <n v="239.28599999999997"/>
    <n v="141.88"/>
    <n v="97.405999999999977"/>
    <n v="0.40706936469329585"/>
  </r>
  <r>
    <n v="581"/>
    <d v="2026-04-06T00:00:00"/>
    <n v="2026"/>
    <s v="Apr"/>
    <s v="Q2"/>
    <x v="1"/>
    <s v="Czechia"/>
    <s v="Online Store"/>
    <s v="Returning"/>
    <s v="Camping"/>
    <s v="Compact Sleeping Bag"/>
    <n v="3"/>
    <n v="124.67"/>
    <n v="0"/>
    <n v="61.46"/>
    <n v="374.01"/>
    <n v="184.38"/>
    <n v="189.63"/>
    <n v="0.50701852891633914"/>
  </r>
  <r>
    <n v="643"/>
    <d v="2026-04-06T00:00:00"/>
    <n v="2026"/>
    <s v="Apr"/>
    <s v="Q2"/>
    <x v="3"/>
    <s v="United Kingdom"/>
    <s v="Online Store"/>
    <s v="Returning"/>
    <s v="Hiking"/>
    <s v="Trekking Poles"/>
    <n v="2"/>
    <n v="72.260000000000005"/>
    <n v="0"/>
    <n v="33.21"/>
    <n v="144.52000000000001"/>
    <n v="66.42"/>
    <n v="78.100000000000009"/>
    <n v="0.54040963188486024"/>
  </r>
  <r>
    <n v="1907"/>
    <d v="2026-04-06T00:00:00"/>
    <n v="2026"/>
    <s v="Apr"/>
    <s v="Q2"/>
    <x v="1"/>
    <s v="Germany"/>
    <s v="Corporate"/>
    <s v="Business"/>
    <s v="Cycling"/>
    <s v="Trail Bike Light"/>
    <n v="10"/>
    <n v="50.64"/>
    <n v="0.2"/>
    <n v="22.99"/>
    <n v="405.12"/>
    <n v="229.89999999999998"/>
    <n v="175.22000000000003"/>
    <n v="0.43251382306477099"/>
  </r>
  <r>
    <n v="1950"/>
    <d v="2026-04-06T00:00:00"/>
    <n v="2026"/>
    <s v="Apr"/>
    <s v="Q2"/>
    <x v="0"/>
    <s v="Portugal"/>
    <s v="Online Store"/>
    <s v="New"/>
    <s v="Hiking"/>
    <s v="Trekking Poles"/>
    <n v="1"/>
    <n v="73"/>
    <n v="0"/>
    <n v="32.4"/>
    <n v="73"/>
    <n v="32.4"/>
    <n v="40.6"/>
    <n v="0.55616438356164388"/>
  </r>
  <r>
    <n v="2443"/>
    <d v="2026-04-06T00:00:00"/>
    <n v="2026"/>
    <s v="Apr"/>
    <s v="Q2"/>
    <x v="0"/>
    <s v="Italy"/>
    <s v="Online Store"/>
    <s v="Returning"/>
    <s v="Travel"/>
    <s v="Insulated Bottle"/>
    <n v="1"/>
    <n v="35.700000000000003"/>
    <n v="0"/>
    <n v="13.8"/>
    <n v="35.700000000000003"/>
    <n v="13.8"/>
    <n v="21.900000000000002"/>
    <n v="0.61344537815126055"/>
  </r>
  <r>
    <n v="2480"/>
    <d v="2026-04-06T00:00:00"/>
    <n v="2026"/>
    <s v="Apr"/>
    <s v="Q2"/>
    <x v="2"/>
    <s v="Norway"/>
    <s v="Corporate"/>
    <s v="New"/>
    <s v="Hiking"/>
    <s v="Summit Backpack 45L"/>
    <n v="8"/>
    <n v="152.41999999999999"/>
    <n v="0.05"/>
    <n v="80.11"/>
    <n v="1158.3919999999998"/>
    <n v="640.88"/>
    <n v="517.51199999999983"/>
    <n v="0.44675032286134564"/>
  </r>
  <r>
    <n v="2515"/>
    <d v="2026-04-06T00:00:00"/>
    <n v="2026"/>
    <s v="Apr"/>
    <s v="Q2"/>
    <x v="3"/>
    <s v="United Kingdom"/>
    <s v="Online Store"/>
    <s v="Returning"/>
    <s v="Cycling"/>
    <s v="Commuter Helmet"/>
    <n v="1"/>
    <n v="81.78"/>
    <n v="0"/>
    <n v="42.82"/>
    <n v="81.78"/>
    <n v="42.82"/>
    <n v="38.96"/>
    <n v="0.47640009782342874"/>
  </r>
  <r>
    <n v="2829"/>
    <d v="2026-04-06T00:00:00"/>
    <n v="2026"/>
    <s v="Apr"/>
    <s v="Q2"/>
    <x v="1"/>
    <s v="Austria"/>
    <s v="Online Store"/>
    <s v="Business"/>
    <s v="Cycling"/>
    <s v="Cycling Pack 12L"/>
    <n v="6"/>
    <n v="102.59"/>
    <n v="0.1"/>
    <n v="49.6"/>
    <n v="553.98599999999999"/>
    <n v="297.60000000000002"/>
    <n v="256.38599999999997"/>
    <n v="0.46280230908362302"/>
  </r>
  <r>
    <n v="4086"/>
    <d v="2026-04-06T00:00:00"/>
    <n v="2026"/>
    <s v="Apr"/>
    <s v="Q2"/>
    <x v="3"/>
    <s v="United Kingdom"/>
    <s v="Retail Partners"/>
    <s v="Returning"/>
    <s v="Hiking"/>
    <s v="Summit Backpack 45L"/>
    <n v="2"/>
    <n v="152.44"/>
    <n v="0.15"/>
    <n v="76.680000000000007"/>
    <n v="259.14799999999997"/>
    <n v="153.36000000000001"/>
    <n v="105.78799999999995"/>
    <n v="0.4082146109559015"/>
  </r>
  <r>
    <n v="4512"/>
    <d v="2026-04-06T00:00:00"/>
    <n v="2026"/>
    <s v="Apr"/>
    <s v="Q2"/>
    <x v="1"/>
    <s v="Czechia"/>
    <s v="Online Store"/>
    <s v="New"/>
    <s v="Travel"/>
    <s v="Carry-On Duffel"/>
    <n v="6"/>
    <n v="136.29"/>
    <n v="0"/>
    <n v="68.209999999999994"/>
    <n v="817.74"/>
    <n v="409.26"/>
    <n v="408.48"/>
    <n v="0.49952307579426225"/>
  </r>
  <r>
    <n v="4837"/>
    <d v="2026-04-06T00:00:00"/>
    <n v="2026"/>
    <s v="Apr"/>
    <s v="Q2"/>
    <x v="0"/>
    <s v="Portugal"/>
    <s v="Corporate"/>
    <s v="Business"/>
    <s v="Hiking"/>
    <s v="Summit Backpack 45L"/>
    <n v="4"/>
    <n v="157.51"/>
    <n v="0.2"/>
    <n v="79.209999999999994"/>
    <n v="504.03199999999998"/>
    <n v="316.83999999999997"/>
    <n v="187.19200000000001"/>
    <n v="0.37138911815122855"/>
  </r>
  <r>
    <n v="1580"/>
    <d v="2026-04-07T00:00:00"/>
    <n v="2026"/>
    <s v="Apr"/>
    <s v="Q2"/>
    <x v="2"/>
    <s v="Ireland"/>
    <s v="Online Store"/>
    <s v="New"/>
    <s v="Camping"/>
    <s v="Compact Sleeping Bag"/>
    <n v="2"/>
    <n v="120.5"/>
    <n v="0"/>
    <n v="61.42"/>
    <n v="241"/>
    <n v="122.84"/>
    <n v="118.16"/>
    <n v="0.49029045643153524"/>
  </r>
  <r>
    <n v="1962"/>
    <d v="2026-04-07T00:00:00"/>
    <n v="2026"/>
    <s v="Apr"/>
    <s v="Q2"/>
    <x v="0"/>
    <s v="Spain"/>
    <s v="Online Store"/>
    <s v="Returning"/>
    <s v="Hiking"/>
    <s v="Summit Backpack 45L"/>
    <n v="3"/>
    <n v="152.62"/>
    <n v="0.05"/>
    <n v="77.75"/>
    <n v="434.96699999999998"/>
    <n v="233.25"/>
    <n v="201.71699999999998"/>
    <n v="0.46375242259757637"/>
  </r>
  <r>
    <n v="2381"/>
    <d v="2026-04-07T00:00:00"/>
    <n v="2026"/>
    <s v="Apr"/>
    <s v="Q2"/>
    <x v="1"/>
    <s v="Switzerland"/>
    <s v="Online Store"/>
    <s v="Returning"/>
    <s v="Travel"/>
    <s v="Carry-On Duffel"/>
    <n v="2"/>
    <n v="134.16"/>
    <n v="0.05"/>
    <n v="67.08"/>
    <n v="254.90399999999997"/>
    <n v="134.16"/>
    <n v="120.74399999999997"/>
    <n v="0.47368421052631576"/>
  </r>
  <r>
    <n v="2655"/>
    <d v="2026-04-07T00:00:00"/>
    <n v="2026"/>
    <s v="Apr"/>
    <s v="Q2"/>
    <x v="3"/>
    <s v="France"/>
    <s v="Retail Partners"/>
    <s v="Business"/>
    <s v="Cycling"/>
    <s v="Cycling Pack 12L"/>
    <n v="1"/>
    <n v="101.13"/>
    <n v="0"/>
    <n v="50.8"/>
    <n v="101.13"/>
    <n v="50.8"/>
    <n v="50.33"/>
    <n v="0.49767625828141998"/>
  </r>
  <r>
    <n v="2944"/>
    <d v="2026-04-07T00:00:00"/>
    <n v="2026"/>
    <s v="Apr"/>
    <s v="Q2"/>
    <x v="1"/>
    <s v="Poland"/>
    <s v="Retail Partners"/>
    <s v="New"/>
    <s v="Fitness"/>
    <s v="Training Mat"/>
    <n v="1"/>
    <n v="51.36"/>
    <n v="0"/>
    <n v="22.21"/>
    <n v="51.36"/>
    <n v="22.21"/>
    <n v="29.15"/>
    <n v="0.56756230529595009"/>
  </r>
  <r>
    <n v="4756"/>
    <d v="2026-04-07T00:00:00"/>
    <n v="2026"/>
    <s v="Apr"/>
    <s v="Q2"/>
    <x v="2"/>
    <s v="Norway"/>
    <s v="Online Store"/>
    <s v="Business"/>
    <s v="Hiking"/>
    <s v="Summit Backpack 45L"/>
    <n v="5"/>
    <n v="151.88"/>
    <n v="0"/>
    <n v="80.56"/>
    <n v="759.4"/>
    <n v="402.8"/>
    <n v="356.59999999999997"/>
    <n v="0.46958124835396364"/>
  </r>
  <r>
    <n v="52"/>
    <d v="2026-04-08T00:00:00"/>
    <n v="2026"/>
    <s v="Apr"/>
    <s v="Q2"/>
    <x v="1"/>
    <s v="Germany"/>
    <s v="Online Store"/>
    <s v="New"/>
    <s v="Travel"/>
    <s v="Carry-On Duffel"/>
    <n v="2"/>
    <n v="133.59"/>
    <n v="0"/>
    <n v="66.83"/>
    <n v="267.18"/>
    <n v="133.66"/>
    <n v="133.52000000000001"/>
    <n v="0.49973800434164234"/>
  </r>
  <r>
    <n v="556"/>
    <d v="2026-04-08T00:00:00"/>
    <n v="2026"/>
    <s v="Apr"/>
    <s v="Q2"/>
    <x v="3"/>
    <s v="United Kingdom"/>
    <s v="Online Store"/>
    <s v="New"/>
    <s v="Camping"/>
    <s v="Compact Sleeping Bag"/>
    <n v="2"/>
    <n v="124.39"/>
    <n v="0"/>
    <n v="61.27"/>
    <n v="248.78"/>
    <n v="122.54"/>
    <n v="126.24"/>
    <n v="0.50743628909076288"/>
  </r>
  <r>
    <n v="1233"/>
    <d v="2026-04-08T00:00:00"/>
    <n v="2026"/>
    <s v="Apr"/>
    <s v="Q2"/>
    <x v="0"/>
    <s v="Italy"/>
    <s v="Online Store"/>
    <s v="New"/>
    <s v="Cycling"/>
    <s v="Trail Bike Light"/>
    <n v="5"/>
    <n v="50.22"/>
    <n v="0.1"/>
    <n v="22.31"/>
    <n v="225.99"/>
    <n v="111.55"/>
    <n v="114.44000000000001"/>
    <n v="0.50639408823399268"/>
  </r>
  <r>
    <n v="1492"/>
    <d v="2026-04-08T00:00:00"/>
    <n v="2026"/>
    <s v="Apr"/>
    <s v="Q2"/>
    <x v="1"/>
    <s v="Poland"/>
    <s v="Online Store"/>
    <s v="Returning"/>
    <s v="Cycling"/>
    <s v="Compact Repair Kit"/>
    <n v="2"/>
    <n v="41.08"/>
    <n v="0"/>
    <n v="16.79"/>
    <n v="82.16"/>
    <n v="33.58"/>
    <n v="48.58"/>
    <n v="0.59128529698149956"/>
  </r>
  <r>
    <n v="1619"/>
    <d v="2026-04-08T00:00:00"/>
    <n v="2026"/>
    <s v="Apr"/>
    <s v="Q2"/>
    <x v="3"/>
    <s v="United Kingdom"/>
    <s v="Retail Partners"/>
    <s v="New"/>
    <s v="Travel"/>
    <s v="Packing Cube Set"/>
    <n v="5"/>
    <n v="46.11"/>
    <n v="0"/>
    <n v="18.88"/>
    <n v="230.55"/>
    <n v="94.399999999999991"/>
    <n v="136.15000000000003"/>
    <n v="0.5905443504662764"/>
  </r>
  <r>
    <n v="1631"/>
    <d v="2026-04-08T00:00:00"/>
    <n v="2026"/>
    <s v="Apr"/>
    <s v="Q2"/>
    <x v="3"/>
    <s v="United Kingdom"/>
    <s v="Online Store"/>
    <s v="Returning"/>
    <s v="Travel"/>
    <s v="Packing Cube Set"/>
    <n v="1"/>
    <n v="45.54"/>
    <n v="0"/>
    <n v="18.36"/>
    <n v="45.54"/>
    <n v="18.36"/>
    <n v="27.18"/>
    <n v="0.59683794466403162"/>
  </r>
  <r>
    <n v="1844"/>
    <d v="2026-04-08T00:00:00"/>
    <n v="2026"/>
    <s v="Apr"/>
    <s v="Q2"/>
    <x v="1"/>
    <s v="Poland"/>
    <s v="Retail Partners"/>
    <s v="New"/>
    <s v="Fitness"/>
    <s v="Recovery Roller"/>
    <n v="2"/>
    <n v="37.1"/>
    <n v="0.1"/>
    <n v="14.17"/>
    <n v="66.78"/>
    <n v="28.34"/>
    <n v="38.44"/>
    <n v="0.57562144354597178"/>
  </r>
  <r>
    <n v="4246"/>
    <d v="2026-04-08T00:00:00"/>
    <n v="2026"/>
    <s v="Apr"/>
    <s v="Q2"/>
    <x v="3"/>
    <s v="United Kingdom"/>
    <s v="Corporate"/>
    <s v="Business"/>
    <s v="Hiking"/>
    <s v="Summit Backpack 45L"/>
    <n v="5"/>
    <n v="156.57"/>
    <n v="0.15"/>
    <n v="80.849999999999994"/>
    <n v="665.4224999999999"/>
    <n v="404.25"/>
    <n v="261.1724999999999"/>
    <n v="0.39249123677062309"/>
  </r>
  <r>
    <n v="5139"/>
    <d v="2026-04-08T00:00:00"/>
    <n v="2026"/>
    <s v="Apr"/>
    <s v="Q2"/>
    <x v="0"/>
    <s v="Italy"/>
    <s v="Online Store"/>
    <s v="Returning"/>
    <s v="Fitness"/>
    <s v="Training Mat"/>
    <n v="2"/>
    <n v="51.4"/>
    <n v="0"/>
    <n v="21.99"/>
    <n v="102.8"/>
    <n v="43.98"/>
    <n v="58.82"/>
    <n v="0.57217898832684821"/>
  </r>
  <r>
    <n v="186"/>
    <d v="2026-04-09T00:00:00"/>
    <n v="2026"/>
    <s v="Apr"/>
    <s v="Q2"/>
    <x v="0"/>
    <s v="Spain"/>
    <s v="Online Store"/>
    <s v="New"/>
    <s v="Travel"/>
    <s v="Packing Cube Set"/>
    <n v="2"/>
    <n v="46.42"/>
    <n v="0.1"/>
    <n v="18.73"/>
    <n v="83.556000000000012"/>
    <n v="37.46"/>
    <n v="46.096000000000011"/>
    <n v="0.55167791660682663"/>
  </r>
  <r>
    <n v="1742"/>
    <d v="2026-04-09T00:00:00"/>
    <n v="2026"/>
    <s v="Apr"/>
    <s v="Q2"/>
    <x v="3"/>
    <s v="Belgium"/>
    <s v="Marketplace"/>
    <s v="Returning"/>
    <s v="Camping"/>
    <s v="Compact Sleeping Bag"/>
    <n v="2"/>
    <n v="120.75"/>
    <n v="0.05"/>
    <n v="60.31"/>
    <n v="229.42499999999998"/>
    <n v="120.62"/>
    <n v="108.80499999999998"/>
    <n v="0.47425084450256066"/>
  </r>
  <r>
    <n v="3189"/>
    <d v="2026-04-09T00:00:00"/>
    <n v="2026"/>
    <s v="Apr"/>
    <s v="Q2"/>
    <x v="1"/>
    <s v="Switzerland"/>
    <s v="Corporate"/>
    <s v="Business"/>
    <s v="Hiking"/>
    <s v="Summit Backpack 45L"/>
    <n v="6"/>
    <n v="157.38999999999999"/>
    <n v="0.05"/>
    <n v="79.239999999999995"/>
    <n v="897.12299999999993"/>
    <n v="475.43999999999994"/>
    <n v="421.68299999999999"/>
    <n v="0.47003922539049831"/>
  </r>
  <r>
    <n v="3747"/>
    <d v="2026-04-09T00:00:00"/>
    <n v="2026"/>
    <s v="Apr"/>
    <s v="Q2"/>
    <x v="3"/>
    <s v="Netherlands"/>
    <s v="Retail Partners"/>
    <s v="Returning"/>
    <s v="Camping"/>
    <s v="Compact Sleeping Bag"/>
    <n v="2"/>
    <n v="122.36"/>
    <n v="0.05"/>
    <n v="59.06"/>
    <n v="232.48399999999998"/>
    <n v="118.12"/>
    <n v="114.36399999999998"/>
    <n v="0.49192202474148755"/>
  </r>
  <r>
    <n v="3782"/>
    <d v="2026-04-09T00:00:00"/>
    <n v="2026"/>
    <s v="Apr"/>
    <s v="Q2"/>
    <x v="0"/>
    <s v="Spain"/>
    <s v="Retail Partners"/>
    <s v="Returning"/>
    <s v="Fitness"/>
    <s v="Resistance Band Set"/>
    <n v="2"/>
    <n v="39.68"/>
    <n v="0.05"/>
    <n v="14.98"/>
    <n v="75.391999999999996"/>
    <n v="29.96"/>
    <n v="45.431999999999995"/>
    <n v="0.60261035653650252"/>
  </r>
  <r>
    <n v="4344"/>
    <d v="2026-04-09T00:00:00"/>
    <n v="2026"/>
    <s v="Apr"/>
    <s v="Q2"/>
    <x v="2"/>
    <s v="Denmark"/>
    <s v="Retail Partners"/>
    <s v="Business"/>
    <s v="Camping"/>
    <s v="Compact Sleeping Bag"/>
    <n v="3"/>
    <n v="121.56"/>
    <n v="0.15"/>
    <n v="61.31"/>
    <n v="309.97800000000001"/>
    <n v="183.93"/>
    <n v="126.048"/>
    <n v="0.40663530960261696"/>
  </r>
  <r>
    <n v="4901"/>
    <d v="2026-04-09T00:00:00"/>
    <n v="2026"/>
    <s v="Apr"/>
    <s v="Q2"/>
    <x v="0"/>
    <s v="Spain"/>
    <s v="Marketplace"/>
    <s v="New"/>
    <s v="Cycling"/>
    <s v="Commuter Helmet"/>
    <n v="1"/>
    <n v="80.19"/>
    <n v="0.1"/>
    <n v="42.15"/>
    <n v="72.171000000000006"/>
    <n v="42.15"/>
    <n v="30.021000000000008"/>
    <n v="0.4159704036247247"/>
  </r>
  <r>
    <n v="4969"/>
    <d v="2026-04-09T00:00:00"/>
    <n v="2026"/>
    <s v="Apr"/>
    <s v="Q2"/>
    <x v="3"/>
    <s v="Netherlands"/>
    <s v="Marketplace"/>
    <s v="Business"/>
    <s v="Cycling"/>
    <s v="Commuter Helmet"/>
    <n v="2"/>
    <n v="81.14"/>
    <n v="0"/>
    <n v="43.43"/>
    <n v="162.28"/>
    <n v="86.86"/>
    <n v="75.42"/>
    <n v="0.46475228000985952"/>
  </r>
  <r>
    <n v="673"/>
    <d v="2026-04-10T00:00:00"/>
    <n v="2026"/>
    <s v="Apr"/>
    <s v="Q2"/>
    <x v="3"/>
    <s v="United Kingdom"/>
    <s v="Retail Partners"/>
    <s v="New"/>
    <s v="Camping"/>
    <s v="Trail Tent 2P"/>
    <n v="2"/>
    <n v="191.11"/>
    <n v="0"/>
    <n v="103.58"/>
    <n v="382.22"/>
    <n v="207.16"/>
    <n v="175.06000000000003"/>
    <n v="0.45800847679346979"/>
  </r>
  <r>
    <n v="888"/>
    <d v="2026-04-10T00:00:00"/>
    <n v="2026"/>
    <s v="Apr"/>
    <s v="Q2"/>
    <x v="3"/>
    <s v="Netherlands"/>
    <s v="Retail Partners"/>
    <s v="New"/>
    <s v="Cycling"/>
    <s v="Compact Repair Kit"/>
    <n v="2"/>
    <n v="40.58"/>
    <n v="0.05"/>
    <n v="17.149999999999999"/>
    <n v="77.10199999999999"/>
    <n v="34.299999999999997"/>
    <n v="42.801999999999992"/>
    <n v="0.55513475655625011"/>
  </r>
  <r>
    <n v="1541"/>
    <d v="2026-04-10T00:00:00"/>
    <n v="2026"/>
    <s v="Apr"/>
    <s v="Q2"/>
    <x v="0"/>
    <s v="Italy"/>
    <s v="Marketplace"/>
    <s v="Returning"/>
    <s v="Camping"/>
    <s v="Portable Camp Stove"/>
    <n v="1"/>
    <n v="83.44"/>
    <n v="0"/>
    <n v="40.299999999999997"/>
    <n v="83.44"/>
    <n v="40.299999999999997"/>
    <n v="43.14"/>
    <n v="0.51701821668264625"/>
  </r>
  <r>
    <n v="1881"/>
    <d v="2026-04-10T00:00:00"/>
    <n v="2026"/>
    <s v="Apr"/>
    <s v="Q2"/>
    <x v="3"/>
    <s v="Netherlands"/>
    <s v="Marketplace"/>
    <s v="New"/>
    <s v="Fitness"/>
    <s v="Training Mat"/>
    <n v="1"/>
    <n v="49.61"/>
    <n v="0"/>
    <n v="21.92"/>
    <n v="49.61"/>
    <n v="21.92"/>
    <n v="27.689999999999998"/>
    <n v="0.55815359806490628"/>
  </r>
  <r>
    <n v="2007"/>
    <d v="2026-04-10T00:00:00"/>
    <n v="2026"/>
    <s v="Apr"/>
    <s v="Q2"/>
    <x v="3"/>
    <s v="United Kingdom"/>
    <s v="Online Store"/>
    <s v="Returning"/>
    <s v="Fitness"/>
    <s v="Weighted Vest"/>
    <n v="2"/>
    <n v="123.31"/>
    <n v="0"/>
    <n v="69.239999999999995"/>
    <n v="246.62"/>
    <n v="138.47999999999999"/>
    <n v="108.14000000000001"/>
    <n v="0.43848836266320662"/>
  </r>
  <r>
    <n v="2312"/>
    <d v="2026-04-10T00:00:00"/>
    <n v="2026"/>
    <s v="Apr"/>
    <s v="Q2"/>
    <x v="0"/>
    <s v="Italy"/>
    <s v="Retail Partners"/>
    <s v="New"/>
    <s v="Hiking"/>
    <s v="Hiking Daypack 20L"/>
    <n v="1"/>
    <n v="93.35"/>
    <n v="0.1"/>
    <n v="45.54"/>
    <n v="84.015000000000001"/>
    <n v="45.54"/>
    <n v="38.475000000000001"/>
    <n v="0.45795393679700053"/>
  </r>
  <r>
    <n v="4493"/>
    <d v="2026-04-10T00:00:00"/>
    <n v="2026"/>
    <s v="Apr"/>
    <s v="Q2"/>
    <x v="0"/>
    <s v="Spain"/>
    <s v="Corporate"/>
    <s v="Business"/>
    <s v="Hiking"/>
    <s v="Hiking Daypack 20L"/>
    <n v="5"/>
    <n v="92.63"/>
    <n v="0.15"/>
    <n v="46.33"/>
    <n v="393.67749999999995"/>
    <n v="231.64999999999998"/>
    <n v="162.02749999999997"/>
    <n v="0.41157419461361139"/>
  </r>
  <r>
    <n v="2072"/>
    <d v="2026-04-11T00:00:00"/>
    <n v="2026"/>
    <s v="Apr"/>
    <s v="Q2"/>
    <x v="0"/>
    <s v="Portugal"/>
    <s v="Online Store"/>
    <s v="New"/>
    <s v="Camping"/>
    <s v="Compact Sleeping Bag"/>
    <n v="4"/>
    <n v="124.87"/>
    <n v="0.1"/>
    <n v="62.03"/>
    <n v="449.53200000000004"/>
    <n v="248.12"/>
    <n v="201.41200000000003"/>
    <n v="0.44804819234225823"/>
  </r>
  <r>
    <n v="2142"/>
    <d v="2026-04-11T00:00:00"/>
    <n v="2026"/>
    <s v="Apr"/>
    <s v="Q2"/>
    <x v="3"/>
    <s v="Belgium"/>
    <s v="Marketplace"/>
    <s v="New"/>
    <s v="Camping"/>
    <s v="Alpine Tent 4P"/>
    <n v="1"/>
    <n v="339.64"/>
    <n v="0.1"/>
    <n v="195.81"/>
    <n v="305.67599999999999"/>
    <n v="195.81"/>
    <n v="109.86599999999999"/>
    <n v="0.35941977780394924"/>
  </r>
  <r>
    <n v="2911"/>
    <d v="2026-04-11T00:00:00"/>
    <n v="2026"/>
    <s v="Apr"/>
    <s v="Q2"/>
    <x v="2"/>
    <s v="Sweden"/>
    <s v="Retail Partners"/>
    <s v="New"/>
    <s v="Cycling"/>
    <s v="Trail Bike Light"/>
    <n v="1"/>
    <n v="50.86"/>
    <n v="0.05"/>
    <n v="22.1"/>
    <n v="48.317"/>
    <n v="22.1"/>
    <n v="26.216999999999999"/>
    <n v="0.54260405240391574"/>
  </r>
  <r>
    <n v="4276"/>
    <d v="2026-04-11T00:00:00"/>
    <n v="2026"/>
    <s v="Apr"/>
    <s v="Q2"/>
    <x v="3"/>
    <s v="United Kingdom"/>
    <s v="Online Store"/>
    <s v="New"/>
    <s v="Travel"/>
    <s v="Travel Backpack 35L"/>
    <n v="2"/>
    <n v="167.01"/>
    <n v="0"/>
    <n v="89.8"/>
    <n v="334.02"/>
    <n v="179.6"/>
    <n v="154.41999999999999"/>
    <n v="0.46230764624872761"/>
  </r>
  <r>
    <n v="5077"/>
    <d v="2026-04-11T00:00:00"/>
    <n v="2026"/>
    <s v="Apr"/>
    <s v="Q2"/>
    <x v="3"/>
    <s v="United Kingdom"/>
    <s v="Marketplace"/>
    <s v="Returning"/>
    <s v="Hiking"/>
    <s v="Hiking Daypack 20L"/>
    <n v="2"/>
    <n v="92.63"/>
    <n v="0.15"/>
    <n v="44.96"/>
    <n v="157.47099999999998"/>
    <n v="89.92"/>
    <n v="67.550999999999974"/>
    <n v="0.42897422382533917"/>
  </r>
  <r>
    <n v="1259"/>
    <d v="2026-04-12T00:00:00"/>
    <n v="2026"/>
    <s v="Apr"/>
    <s v="Q2"/>
    <x v="1"/>
    <s v="Germany"/>
    <s v="Marketplace"/>
    <s v="New"/>
    <s v="Hiking"/>
    <s v="Summit Backpack 45L"/>
    <n v="2"/>
    <n v="151.01"/>
    <n v="0"/>
    <n v="80.209999999999994"/>
    <n v="302.02"/>
    <n v="160.41999999999999"/>
    <n v="141.6"/>
    <n v="0.4688431229719886"/>
  </r>
  <r>
    <n v="1720"/>
    <d v="2026-04-12T00:00:00"/>
    <n v="2026"/>
    <s v="Apr"/>
    <s v="Q2"/>
    <x v="0"/>
    <s v="Italy"/>
    <s v="Online Store"/>
    <s v="New"/>
    <s v="Hiking"/>
    <s v="Hiking Daypack 20L"/>
    <n v="2"/>
    <n v="92.07"/>
    <n v="0"/>
    <n v="44.1"/>
    <n v="184.14"/>
    <n v="88.2"/>
    <n v="95.939999999999984"/>
    <n v="0.52101661779081132"/>
  </r>
  <r>
    <n v="1975"/>
    <d v="2026-04-12T00:00:00"/>
    <n v="2026"/>
    <s v="Apr"/>
    <s v="Q2"/>
    <x v="0"/>
    <s v="Italy"/>
    <s v="Online Store"/>
    <s v="Returning"/>
    <s v="Fitness"/>
    <s v="Recovery Roller"/>
    <n v="1"/>
    <n v="36.840000000000003"/>
    <n v="0.1"/>
    <n v="13.86"/>
    <n v="33.156000000000006"/>
    <n v="13.86"/>
    <n v="19.296000000000006"/>
    <n v="0.58197611292073836"/>
  </r>
  <r>
    <n v="2848"/>
    <d v="2026-04-12T00:00:00"/>
    <n v="2026"/>
    <s v="Apr"/>
    <s v="Q2"/>
    <x v="1"/>
    <s v="Austria"/>
    <s v="Online Store"/>
    <s v="New"/>
    <s v="Hiking"/>
    <s v="Trekking Poles"/>
    <n v="1"/>
    <n v="71.64"/>
    <n v="0.05"/>
    <n v="32.729999999999997"/>
    <n v="68.057999999999993"/>
    <n v="32.729999999999997"/>
    <n v="35.327999999999996"/>
    <n v="0.51908666137706072"/>
  </r>
  <r>
    <n v="2979"/>
    <d v="2026-04-12T00:00:00"/>
    <n v="2026"/>
    <s v="Apr"/>
    <s v="Q2"/>
    <x v="1"/>
    <s v="Poland"/>
    <s v="Online Store"/>
    <s v="New"/>
    <s v="Fitness"/>
    <s v="Weighted Vest"/>
    <n v="1"/>
    <n v="124.18"/>
    <n v="0"/>
    <n v="67.42"/>
    <n v="124.18"/>
    <n v="67.42"/>
    <n v="56.760000000000005"/>
    <n v="0.45707843453052022"/>
  </r>
  <r>
    <n v="2996"/>
    <d v="2026-04-12T00:00:00"/>
    <n v="2026"/>
    <s v="Apr"/>
    <s v="Q2"/>
    <x v="1"/>
    <s v="Germany"/>
    <s v="Retail Partners"/>
    <s v="New"/>
    <s v="Travel"/>
    <s v="Carry-On Duffel"/>
    <n v="1"/>
    <n v="134.94999999999999"/>
    <n v="0"/>
    <n v="67.849999999999994"/>
    <n v="134.94999999999999"/>
    <n v="67.849999999999994"/>
    <n v="67.099999999999994"/>
    <n v="0.49722119303445722"/>
  </r>
  <r>
    <n v="749"/>
    <d v="2026-04-13T00:00:00"/>
    <n v="2026"/>
    <s v="Apr"/>
    <s v="Q2"/>
    <x v="0"/>
    <s v="Italy"/>
    <s v="Online Store"/>
    <s v="New"/>
    <s v="Camping"/>
    <s v="Compact Sleeping Bag"/>
    <n v="2"/>
    <n v="124"/>
    <n v="0"/>
    <n v="60.14"/>
    <n v="248"/>
    <n v="120.28"/>
    <n v="127.72"/>
    <n v="0.51500000000000001"/>
  </r>
  <r>
    <n v="1928"/>
    <d v="2026-04-13T00:00:00"/>
    <n v="2026"/>
    <s v="Apr"/>
    <s v="Q2"/>
    <x v="3"/>
    <s v="France"/>
    <s v="Marketplace"/>
    <s v="Returning"/>
    <s v="Fitness"/>
    <s v="Training Mat"/>
    <n v="2"/>
    <n v="50.2"/>
    <n v="0.1"/>
    <n v="21.48"/>
    <n v="90.360000000000014"/>
    <n v="42.96"/>
    <n v="47.400000000000013"/>
    <n v="0.5245683930942896"/>
  </r>
  <r>
    <n v="2486"/>
    <d v="2026-04-13T00:00:00"/>
    <n v="2026"/>
    <s v="Apr"/>
    <s v="Q2"/>
    <x v="1"/>
    <s v="Switzerland"/>
    <s v="Online Store"/>
    <s v="Business"/>
    <s v="Hiking"/>
    <s v="Hiking Daypack 20L"/>
    <n v="1"/>
    <n v="93.65"/>
    <n v="0"/>
    <n v="44.15"/>
    <n v="93.65"/>
    <n v="44.15"/>
    <n v="49.500000000000007"/>
    <n v="0.5285638013881474"/>
  </r>
  <r>
    <n v="2688"/>
    <d v="2026-04-13T00:00:00"/>
    <n v="2026"/>
    <s v="Apr"/>
    <s v="Q2"/>
    <x v="2"/>
    <s v="Norway"/>
    <s v="Marketplace"/>
    <s v="New"/>
    <s v="Travel"/>
    <s v="Packing Cube Set"/>
    <n v="5"/>
    <n v="47.25"/>
    <n v="0.1"/>
    <n v="17.93"/>
    <n v="212.625"/>
    <n v="89.65"/>
    <n v="122.97499999999999"/>
    <n v="0.57836566725455607"/>
  </r>
  <r>
    <n v="2712"/>
    <d v="2026-04-13T00:00:00"/>
    <n v="2026"/>
    <s v="Apr"/>
    <s v="Q2"/>
    <x v="2"/>
    <s v="Denmark"/>
    <s v="Online Store"/>
    <s v="Returning"/>
    <s v="Fitness"/>
    <s v="Recovery Roller"/>
    <n v="1"/>
    <n v="35.69"/>
    <n v="0.05"/>
    <n v="13.53"/>
    <n v="33.905499999999996"/>
    <n v="13.53"/>
    <n v="20.375499999999995"/>
    <n v="0.60094969842650892"/>
  </r>
  <r>
    <n v="3853"/>
    <d v="2026-04-13T00:00:00"/>
    <n v="2026"/>
    <s v="Apr"/>
    <s v="Q2"/>
    <x v="3"/>
    <s v="France"/>
    <s v="Online Store"/>
    <s v="Returning"/>
    <s v="Travel"/>
    <s v="Carry-On Duffel"/>
    <n v="3"/>
    <n v="136.12"/>
    <n v="0"/>
    <n v="66.58"/>
    <n v="408.36"/>
    <n v="199.74"/>
    <n v="208.62"/>
    <n v="0.51087275933000298"/>
  </r>
  <r>
    <n v="4043"/>
    <d v="2026-04-13T00:00:00"/>
    <n v="2026"/>
    <s v="Apr"/>
    <s v="Q2"/>
    <x v="3"/>
    <s v="Netherlands"/>
    <s v="Marketplace"/>
    <s v="New"/>
    <s v="Hiking"/>
    <s v="Summit Backpack 45L"/>
    <n v="1"/>
    <n v="155.88999999999999"/>
    <n v="0"/>
    <n v="77.260000000000005"/>
    <n v="155.88999999999999"/>
    <n v="77.260000000000005"/>
    <n v="78.629999999999981"/>
    <n v="0.50439412406183837"/>
  </r>
  <r>
    <n v="290"/>
    <d v="2026-04-14T00:00:00"/>
    <n v="2026"/>
    <s v="Apr"/>
    <s v="Q2"/>
    <x v="0"/>
    <s v="Italy"/>
    <s v="Online Store"/>
    <s v="Business"/>
    <s v="Travel"/>
    <s v="Carry-On Duffel"/>
    <n v="1"/>
    <n v="130.81"/>
    <n v="0"/>
    <n v="67.86"/>
    <n v="130.81"/>
    <n v="67.86"/>
    <n v="62.95"/>
    <n v="0.48123232168794439"/>
  </r>
  <r>
    <n v="2953"/>
    <d v="2026-04-14T00:00:00"/>
    <n v="2026"/>
    <s v="Apr"/>
    <s v="Q2"/>
    <x v="0"/>
    <s v="Spain"/>
    <s v="Online Store"/>
    <s v="Returning"/>
    <s v="Travel"/>
    <s v="Packing Cube Set"/>
    <n v="2"/>
    <n v="47.56"/>
    <n v="0.05"/>
    <n v="18.649999999999999"/>
    <n v="90.364000000000004"/>
    <n v="37.299999999999997"/>
    <n v="53.064000000000007"/>
    <n v="0.58722500110663545"/>
  </r>
  <r>
    <n v="3179"/>
    <d v="2026-04-14T00:00:00"/>
    <n v="2026"/>
    <s v="Apr"/>
    <s v="Q2"/>
    <x v="1"/>
    <s v="Poland"/>
    <s v="Online Store"/>
    <s v="New"/>
    <s v="Hiking"/>
    <s v="Trail Boots"/>
    <n v="2"/>
    <n v="140.65"/>
    <n v="0.05"/>
    <n v="78.900000000000006"/>
    <n v="267.23500000000001"/>
    <n v="157.80000000000001"/>
    <n v="109.435"/>
    <n v="0.40950848504125581"/>
  </r>
  <r>
    <n v="3301"/>
    <d v="2026-04-14T00:00:00"/>
    <n v="2026"/>
    <s v="Apr"/>
    <s v="Q2"/>
    <x v="3"/>
    <s v="Belgium"/>
    <s v="Retail Partners"/>
    <s v="New"/>
    <s v="Cycling"/>
    <s v="Commuter Helmet"/>
    <n v="1"/>
    <n v="82.75"/>
    <n v="0"/>
    <n v="43.18"/>
    <n v="82.75"/>
    <n v="43.18"/>
    <n v="39.57"/>
    <n v="0.47818731117824775"/>
  </r>
  <r>
    <n v="3349"/>
    <d v="2026-04-14T00:00:00"/>
    <n v="2026"/>
    <s v="Apr"/>
    <s v="Q2"/>
    <x v="3"/>
    <s v="United Kingdom"/>
    <s v="Online Store"/>
    <s v="Returning"/>
    <s v="Fitness"/>
    <s v="Resistance Band Set"/>
    <n v="2"/>
    <n v="40.909999999999997"/>
    <n v="0.1"/>
    <n v="14.95"/>
    <n v="73.637999999999991"/>
    <n v="29.9"/>
    <n v="43.737999999999992"/>
    <n v="0.59395964040305271"/>
  </r>
  <r>
    <n v="4874"/>
    <d v="2026-04-14T00:00:00"/>
    <n v="2026"/>
    <s v="Apr"/>
    <s v="Q2"/>
    <x v="0"/>
    <s v="Spain"/>
    <s v="Retail Partners"/>
    <s v="Returning"/>
    <s v="Travel"/>
    <s v="Packing Cube Set"/>
    <n v="1"/>
    <n v="46.62"/>
    <n v="0"/>
    <n v="18.86"/>
    <n v="46.62"/>
    <n v="18.86"/>
    <n v="27.759999999999998"/>
    <n v="0.59545259545259543"/>
  </r>
  <r>
    <n v="1045"/>
    <d v="2026-04-15T00:00:00"/>
    <n v="2026"/>
    <s v="Apr"/>
    <s v="Q2"/>
    <x v="0"/>
    <s v="Italy"/>
    <s v="Online Store"/>
    <s v="Returning"/>
    <s v="Camping"/>
    <s v="Trail Tent 2P"/>
    <n v="2"/>
    <n v="196.57"/>
    <n v="0.05"/>
    <n v="106.2"/>
    <n v="373.48299999999995"/>
    <n v="212.4"/>
    <n v="161.08299999999994"/>
    <n v="0.43129941657317727"/>
  </r>
  <r>
    <n v="1703"/>
    <d v="2026-04-15T00:00:00"/>
    <n v="2026"/>
    <s v="Apr"/>
    <s v="Q2"/>
    <x v="1"/>
    <s v="Czechia"/>
    <s v="Online Store"/>
    <s v="Returning"/>
    <s v="Hiking"/>
    <s v="Hiking Daypack 20L"/>
    <n v="1"/>
    <n v="90.52"/>
    <n v="0"/>
    <n v="46.5"/>
    <n v="90.52"/>
    <n v="46.5"/>
    <n v="44.019999999999996"/>
    <n v="0.4863013698630137"/>
  </r>
  <r>
    <n v="2107"/>
    <d v="2026-04-15T00:00:00"/>
    <n v="2026"/>
    <s v="Apr"/>
    <s v="Q2"/>
    <x v="0"/>
    <s v="Italy"/>
    <s v="Online Store"/>
    <s v="Returning"/>
    <s v="Travel"/>
    <s v="Travel Backpack 35L"/>
    <n v="5"/>
    <n v="165.35"/>
    <n v="0.05"/>
    <n v="89.38"/>
    <n v="785.41249999999991"/>
    <n v="446.9"/>
    <n v="338.51249999999993"/>
    <n v="0.43099963395031271"/>
  </r>
  <r>
    <n v="2265"/>
    <d v="2026-04-15T00:00:00"/>
    <n v="2026"/>
    <s v="Apr"/>
    <s v="Q2"/>
    <x v="1"/>
    <s v="Switzerland"/>
    <s v="Retail Partners"/>
    <s v="Returning"/>
    <s v="Travel"/>
    <s v="Insulated Bottle"/>
    <n v="2"/>
    <n v="36.35"/>
    <n v="0"/>
    <n v="13.55"/>
    <n v="72.7"/>
    <n v="27.1"/>
    <n v="45.6"/>
    <n v="0.6272352132049519"/>
  </r>
  <r>
    <n v="2839"/>
    <d v="2026-04-15T00:00:00"/>
    <n v="2026"/>
    <s v="Apr"/>
    <s v="Q2"/>
    <x v="1"/>
    <s v="Poland"/>
    <s v="Retail Partners"/>
    <s v="New"/>
    <s v="Travel"/>
    <s v="Packing Cube Set"/>
    <n v="1"/>
    <n v="47"/>
    <n v="0"/>
    <n v="18.64"/>
    <n v="47"/>
    <n v="18.64"/>
    <n v="28.36"/>
    <n v="0.60340425531914887"/>
  </r>
  <r>
    <n v="4742"/>
    <d v="2026-04-15T00:00:00"/>
    <n v="2026"/>
    <s v="Apr"/>
    <s v="Q2"/>
    <x v="3"/>
    <s v="France"/>
    <s v="Marketplace"/>
    <s v="Returning"/>
    <s v="Travel"/>
    <s v="Packing Cube Set"/>
    <n v="1"/>
    <n v="46.86"/>
    <n v="0"/>
    <n v="18.190000000000001"/>
    <n v="46.86"/>
    <n v="18.190000000000001"/>
    <n v="28.669999999999998"/>
    <n v="0.61182244985061884"/>
  </r>
  <r>
    <n v="4899"/>
    <d v="2026-04-15T00:00:00"/>
    <n v="2026"/>
    <s v="Apr"/>
    <s v="Q2"/>
    <x v="0"/>
    <s v="Portugal"/>
    <s v="Online Store"/>
    <s v="New"/>
    <s v="Camping"/>
    <s v="Portable Camp Stove"/>
    <n v="2"/>
    <n v="82.13"/>
    <n v="0.05"/>
    <n v="39.909999999999997"/>
    <n v="156.047"/>
    <n v="79.819999999999993"/>
    <n v="76.227000000000004"/>
    <n v="0.48848744288579726"/>
  </r>
  <r>
    <n v="5042"/>
    <d v="2026-04-15T00:00:00"/>
    <n v="2026"/>
    <s v="Apr"/>
    <s v="Q2"/>
    <x v="1"/>
    <s v="Austria"/>
    <s v="Retail Partners"/>
    <s v="Business"/>
    <s v="Travel"/>
    <s v="Travel Backpack 35L"/>
    <n v="1"/>
    <n v="163.16"/>
    <n v="0"/>
    <n v="88.78"/>
    <n v="163.16"/>
    <n v="88.78"/>
    <n v="74.38"/>
    <n v="0.45587153714145623"/>
  </r>
  <r>
    <n v="2248"/>
    <d v="2026-04-16T00:00:00"/>
    <n v="2026"/>
    <s v="Apr"/>
    <s v="Q2"/>
    <x v="0"/>
    <s v="Italy"/>
    <s v="Retail Partners"/>
    <s v="New"/>
    <s v="Travel"/>
    <s v="Insulated Bottle"/>
    <n v="2"/>
    <n v="36.68"/>
    <n v="0.1"/>
    <n v="13.92"/>
    <n v="66.024000000000001"/>
    <n v="27.84"/>
    <n v="38.183999999999997"/>
    <n v="0.57833515085423481"/>
  </r>
  <r>
    <n v="2427"/>
    <d v="2026-04-16T00:00:00"/>
    <n v="2026"/>
    <s v="Apr"/>
    <s v="Q2"/>
    <x v="3"/>
    <s v="France"/>
    <s v="Online Store"/>
    <s v="New"/>
    <s v="Travel"/>
    <s v="Packing Cube Set"/>
    <n v="1"/>
    <n v="45.82"/>
    <n v="0.1"/>
    <n v="18.48"/>
    <n v="41.238"/>
    <n v="18.48"/>
    <n v="22.757999999999999"/>
    <n v="0.55186963480285167"/>
  </r>
  <r>
    <n v="2445"/>
    <d v="2026-04-16T00:00:00"/>
    <n v="2026"/>
    <s v="Apr"/>
    <s v="Q2"/>
    <x v="0"/>
    <s v="Italy"/>
    <s v="Online Store"/>
    <s v="Returning"/>
    <s v="Hiking"/>
    <s v="Trekking Poles"/>
    <n v="1"/>
    <n v="70.95"/>
    <n v="0"/>
    <n v="31.43"/>
    <n v="70.95"/>
    <n v="31.43"/>
    <n v="39.520000000000003"/>
    <n v="0.55701198026779419"/>
  </r>
  <r>
    <n v="3311"/>
    <d v="2026-04-16T00:00:00"/>
    <n v="2026"/>
    <s v="Apr"/>
    <s v="Q2"/>
    <x v="1"/>
    <s v="Switzerland"/>
    <s v="Online Store"/>
    <s v="New"/>
    <s v="Travel"/>
    <s v="Packing Cube Set"/>
    <n v="1"/>
    <n v="46.68"/>
    <n v="0.05"/>
    <n v="18.350000000000001"/>
    <n v="44.345999999999997"/>
    <n v="18.350000000000001"/>
    <n v="25.995999999999995"/>
    <n v="0.58620845172056102"/>
  </r>
  <r>
    <n v="3320"/>
    <d v="2026-04-16T00:00:00"/>
    <n v="2026"/>
    <s v="Apr"/>
    <s v="Q2"/>
    <x v="2"/>
    <s v="Norway"/>
    <s v="Online Store"/>
    <s v="Business"/>
    <s v="Travel"/>
    <s v="Travel Backpack 35L"/>
    <n v="5"/>
    <n v="164.31"/>
    <n v="0.05"/>
    <n v="85.41"/>
    <n v="780.47249999999997"/>
    <n v="427.04999999999995"/>
    <n v="353.42250000000001"/>
    <n v="0.45283145786686912"/>
  </r>
  <r>
    <n v="3321"/>
    <d v="2026-04-16T00:00:00"/>
    <n v="2026"/>
    <s v="Apr"/>
    <s v="Q2"/>
    <x v="1"/>
    <s v="Austria"/>
    <s v="Online Store"/>
    <s v="Business"/>
    <s v="Travel"/>
    <s v="Insulated Bottle"/>
    <n v="3"/>
    <n v="35.57"/>
    <n v="0"/>
    <n v="13.67"/>
    <n v="106.71000000000001"/>
    <n v="41.01"/>
    <n v="65.700000000000017"/>
    <n v="0.61568737700309262"/>
  </r>
  <r>
    <n v="5181"/>
    <d v="2026-04-16T00:00:00"/>
    <n v="2026"/>
    <s v="Apr"/>
    <s v="Q2"/>
    <x v="0"/>
    <s v="Spain"/>
    <s v="Marketplace"/>
    <s v="New"/>
    <s v="Travel"/>
    <s v="Packing Cube Set"/>
    <n v="2"/>
    <n v="45.51"/>
    <n v="0.1"/>
    <n v="18.809999999999999"/>
    <n v="81.917999999999992"/>
    <n v="37.619999999999997"/>
    <n v="44.297999999999995"/>
    <n v="0.54076027246758951"/>
  </r>
  <r>
    <n v="5187"/>
    <d v="2026-04-16T00:00:00"/>
    <n v="2026"/>
    <s v="Apr"/>
    <s v="Q2"/>
    <x v="3"/>
    <s v="United Kingdom"/>
    <s v="Online Store"/>
    <s v="Returning"/>
    <s v="Camping"/>
    <s v="Trail Tent 2P"/>
    <n v="2"/>
    <n v="198.32"/>
    <n v="0"/>
    <n v="106.8"/>
    <n v="396.64"/>
    <n v="213.6"/>
    <n v="183.04"/>
    <n v="0.46147640177490923"/>
  </r>
  <r>
    <n v="605"/>
    <d v="2026-04-17T00:00:00"/>
    <n v="2026"/>
    <s v="Apr"/>
    <s v="Q2"/>
    <x v="3"/>
    <s v="United Kingdom"/>
    <s v="Marketplace"/>
    <s v="Business"/>
    <s v="Travel"/>
    <s v="Carry-On Duffel"/>
    <n v="2"/>
    <n v="130.94"/>
    <n v="0"/>
    <n v="67.459999999999994"/>
    <n v="261.88"/>
    <n v="134.91999999999999"/>
    <n v="126.96000000000001"/>
    <n v="0.48480219948067821"/>
  </r>
  <r>
    <n v="3244"/>
    <d v="2026-04-17T00:00:00"/>
    <n v="2026"/>
    <s v="Apr"/>
    <s v="Q2"/>
    <x v="1"/>
    <s v="Switzerland"/>
    <s v="Marketplace"/>
    <s v="Returning"/>
    <s v="Travel"/>
    <s v="Carry-On Duffel"/>
    <n v="1"/>
    <n v="131.62"/>
    <n v="0"/>
    <n v="66.95"/>
    <n v="131.62"/>
    <n v="66.95"/>
    <n v="64.67"/>
    <n v="0.49133870232487464"/>
  </r>
  <r>
    <n v="4047"/>
    <d v="2026-04-17T00:00:00"/>
    <n v="2026"/>
    <s v="Apr"/>
    <s v="Q2"/>
    <x v="0"/>
    <s v="Spain"/>
    <s v="Corporate"/>
    <s v="Business"/>
    <s v="Travel"/>
    <s v="Travel Backpack 35L"/>
    <n v="8"/>
    <n v="168.34"/>
    <n v="0.15"/>
    <n v="88.7"/>
    <n v="1144.712"/>
    <n v="709.6"/>
    <n v="435.11199999999997"/>
    <n v="0.38010608781946897"/>
  </r>
  <r>
    <n v="4101"/>
    <d v="2026-04-17T00:00:00"/>
    <n v="2026"/>
    <s v="Apr"/>
    <s v="Q2"/>
    <x v="1"/>
    <s v="Austria"/>
    <s v="Online Store"/>
    <s v="Returning"/>
    <s v="Camping"/>
    <s v="Portable Camp Stove"/>
    <n v="1"/>
    <n v="81.040000000000006"/>
    <n v="0"/>
    <n v="39.97"/>
    <n v="81.040000000000006"/>
    <n v="39.97"/>
    <n v="41.070000000000007"/>
    <n v="0.50678677196446209"/>
  </r>
  <r>
    <n v="4537"/>
    <d v="2026-04-17T00:00:00"/>
    <n v="2026"/>
    <s v="Apr"/>
    <s v="Q2"/>
    <x v="3"/>
    <s v="United Kingdom"/>
    <s v="Online Store"/>
    <s v="Business"/>
    <s v="Camping"/>
    <s v="Portable Camp Stove"/>
    <n v="3"/>
    <n v="81.53"/>
    <n v="0.05"/>
    <n v="38.630000000000003"/>
    <n v="232.3605"/>
    <n v="115.89000000000001"/>
    <n v="116.47049999999999"/>
    <n v="0.50124913657872139"/>
  </r>
  <r>
    <n v="754"/>
    <d v="2026-04-18T00:00:00"/>
    <n v="2026"/>
    <s v="Apr"/>
    <s v="Q2"/>
    <x v="2"/>
    <s v="Finland"/>
    <s v="Marketplace"/>
    <s v="Returning"/>
    <s v="Cycling"/>
    <s v="Cycling Pack 12L"/>
    <n v="3"/>
    <n v="104.8"/>
    <n v="0.1"/>
    <n v="50.59"/>
    <n v="282.95999999999998"/>
    <n v="151.77000000000001"/>
    <n v="131.18999999999997"/>
    <n v="0.46363443596268017"/>
  </r>
  <r>
    <n v="1340"/>
    <d v="2026-04-18T00:00:00"/>
    <n v="2026"/>
    <s v="Apr"/>
    <s v="Q2"/>
    <x v="3"/>
    <s v="United Kingdom"/>
    <s v="Online Store"/>
    <s v="New"/>
    <s v="Fitness"/>
    <s v="Training Mat"/>
    <n v="2"/>
    <n v="51.24"/>
    <n v="0"/>
    <n v="22.52"/>
    <n v="102.48"/>
    <n v="45.04"/>
    <n v="57.440000000000005"/>
    <n v="0.56049960967993762"/>
  </r>
  <r>
    <n v="1444"/>
    <d v="2026-04-18T00:00:00"/>
    <n v="2026"/>
    <s v="Apr"/>
    <s v="Q2"/>
    <x v="2"/>
    <s v="Finland"/>
    <s v="Retail Partners"/>
    <s v="Returning"/>
    <s v="Camping"/>
    <s v="Compact Sleeping Bag"/>
    <n v="1"/>
    <n v="120.52"/>
    <n v="0.1"/>
    <n v="59.01"/>
    <n v="108.468"/>
    <n v="59.01"/>
    <n v="49.458000000000006"/>
    <n v="0.45596858059519862"/>
  </r>
  <r>
    <n v="2390"/>
    <d v="2026-04-18T00:00:00"/>
    <n v="2026"/>
    <s v="Apr"/>
    <s v="Q2"/>
    <x v="3"/>
    <s v="United Kingdom"/>
    <s v="Retail Partners"/>
    <s v="Returning"/>
    <s v="Camping"/>
    <s v="Portable Camp Stove"/>
    <n v="1"/>
    <n v="80.98"/>
    <n v="0"/>
    <n v="40.19"/>
    <n v="80.98"/>
    <n v="40.19"/>
    <n v="40.790000000000006"/>
    <n v="0.50370461842430236"/>
  </r>
  <r>
    <n v="3076"/>
    <d v="2026-04-18T00:00:00"/>
    <n v="2026"/>
    <s v="Apr"/>
    <s v="Q2"/>
    <x v="2"/>
    <s v="Sweden"/>
    <s v="Online Store"/>
    <s v="Business"/>
    <s v="Camping"/>
    <s v="Portable Camp Stove"/>
    <n v="2"/>
    <n v="82.58"/>
    <n v="0.1"/>
    <n v="39.93"/>
    <n v="148.64400000000001"/>
    <n v="79.86"/>
    <n v="68.784000000000006"/>
    <n v="0.46274319851457174"/>
  </r>
  <r>
    <n v="3157"/>
    <d v="2026-04-18T00:00:00"/>
    <n v="2026"/>
    <s v="Apr"/>
    <s v="Q2"/>
    <x v="3"/>
    <s v="United Kingdom"/>
    <s v="Online Store"/>
    <s v="New"/>
    <s v="Camping"/>
    <s v="Trail Tent 2P"/>
    <n v="2"/>
    <n v="200.36"/>
    <n v="0"/>
    <n v="105.12"/>
    <n v="400.72"/>
    <n v="210.24"/>
    <n v="190.48000000000002"/>
    <n v="0.47534438011579161"/>
  </r>
  <r>
    <n v="4516"/>
    <d v="2026-04-18T00:00:00"/>
    <n v="2026"/>
    <s v="Apr"/>
    <s v="Q2"/>
    <x v="2"/>
    <s v="Denmark"/>
    <s v="Online Store"/>
    <s v="Returning"/>
    <s v="Camping"/>
    <s v="Trail Tent 2P"/>
    <n v="1"/>
    <n v="196.24"/>
    <n v="0"/>
    <n v="106.34"/>
    <n v="196.24"/>
    <n v="106.34"/>
    <n v="89.9"/>
    <n v="0.45811251528740321"/>
  </r>
  <r>
    <n v="5119"/>
    <d v="2026-04-18T00:00:00"/>
    <n v="2026"/>
    <s v="Apr"/>
    <s v="Q2"/>
    <x v="0"/>
    <s v="Italy"/>
    <s v="Online Store"/>
    <s v="Business"/>
    <s v="Hiking"/>
    <s v="Hiking Daypack 20L"/>
    <n v="1"/>
    <n v="93.32"/>
    <n v="0"/>
    <n v="44.82"/>
    <n v="93.32"/>
    <n v="44.82"/>
    <n v="48.499999999999993"/>
    <n v="0.51971710244320612"/>
  </r>
  <r>
    <n v="125"/>
    <d v="2026-04-19T00:00:00"/>
    <n v="2026"/>
    <s v="Apr"/>
    <s v="Q2"/>
    <x v="3"/>
    <s v="Netherlands"/>
    <s v="Online Store"/>
    <s v="Returning"/>
    <s v="Cycling"/>
    <s v="Cycling Pack 12L"/>
    <n v="2"/>
    <n v="101.61"/>
    <n v="0"/>
    <n v="49.9"/>
    <n v="203.22"/>
    <n v="99.8"/>
    <n v="103.42"/>
    <n v="0.50890660368074014"/>
  </r>
  <r>
    <n v="728"/>
    <d v="2026-04-19T00:00:00"/>
    <n v="2026"/>
    <s v="Apr"/>
    <s v="Q2"/>
    <x v="1"/>
    <s v="Poland"/>
    <s v="Online Store"/>
    <s v="Returning"/>
    <s v="Cycling"/>
    <s v="Cycling Pack 12L"/>
    <n v="1"/>
    <n v="104.91"/>
    <n v="0"/>
    <n v="51.68"/>
    <n v="104.91"/>
    <n v="51.68"/>
    <n v="53.23"/>
    <n v="0.50738728433895719"/>
  </r>
  <r>
    <n v="1271"/>
    <d v="2026-04-19T00:00:00"/>
    <n v="2026"/>
    <s v="Apr"/>
    <s v="Q2"/>
    <x v="2"/>
    <s v="Sweden"/>
    <s v="Corporate"/>
    <s v="Business"/>
    <s v="Fitness"/>
    <s v="Resistance Band Set"/>
    <n v="8"/>
    <n v="39.99"/>
    <n v="0.15"/>
    <n v="14.92"/>
    <n v="271.93200000000002"/>
    <n v="119.36"/>
    <n v="152.572"/>
    <n v="0.56106673727255341"/>
  </r>
  <r>
    <n v="1284"/>
    <d v="2026-04-19T00:00:00"/>
    <n v="2026"/>
    <s v="Apr"/>
    <s v="Q2"/>
    <x v="1"/>
    <s v="Germany"/>
    <s v="Retail Partners"/>
    <s v="New"/>
    <s v="Travel"/>
    <s v="Carry-On Duffel"/>
    <n v="1"/>
    <n v="136.01"/>
    <n v="0"/>
    <n v="66.59"/>
    <n v="136.01"/>
    <n v="66.59"/>
    <n v="69.419999999999987"/>
    <n v="0.51040364679067707"/>
  </r>
  <r>
    <n v="1657"/>
    <d v="2026-04-19T00:00:00"/>
    <n v="2026"/>
    <s v="Apr"/>
    <s v="Q2"/>
    <x v="0"/>
    <s v="Spain"/>
    <s v="Corporate"/>
    <s v="Business"/>
    <s v="Camping"/>
    <s v="Compact Sleeping Bag"/>
    <n v="15"/>
    <n v="122.1"/>
    <n v="0.15"/>
    <n v="62.33"/>
    <n v="1556.7749999999999"/>
    <n v="934.94999999999993"/>
    <n v="621.82499999999993"/>
    <n v="0.39943151707857588"/>
  </r>
  <r>
    <n v="2240"/>
    <d v="2026-04-19T00:00:00"/>
    <n v="2026"/>
    <s v="Apr"/>
    <s v="Q2"/>
    <x v="0"/>
    <s v="Italy"/>
    <s v="Marketplace"/>
    <s v="Returning"/>
    <s v="Camping"/>
    <s v="Alpine Tent 4P"/>
    <n v="4"/>
    <n v="341.75"/>
    <n v="0.1"/>
    <n v="191.91"/>
    <n v="1230.3"/>
    <n v="767.64"/>
    <n v="462.65999999999997"/>
    <n v="0.37605462082418922"/>
  </r>
  <r>
    <n v="3050"/>
    <d v="2026-04-19T00:00:00"/>
    <n v="2026"/>
    <s v="Apr"/>
    <s v="Q2"/>
    <x v="3"/>
    <s v="France"/>
    <s v="Retail Partners"/>
    <s v="Returning"/>
    <s v="Hiking"/>
    <s v="Summit Backpack 45L"/>
    <n v="3"/>
    <n v="156.16"/>
    <n v="0.05"/>
    <n v="77.81"/>
    <n v="445.05599999999998"/>
    <n v="233.43"/>
    <n v="211.62599999999998"/>
    <n v="0.47550420621225192"/>
  </r>
  <r>
    <n v="3213"/>
    <d v="2026-04-19T00:00:00"/>
    <n v="2026"/>
    <s v="Apr"/>
    <s v="Q2"/>
    <x v="0"/>
    <s v="Italy"/>
    <s v="Online Store"/>
    <s v="Returning"/>
    <s v="Travel"/>
    <s v="Carry-On Duffel"/>
    <n v="2"/>
    <n v="132.53"/>
    <n v="0.05"/>
    <n v="66.39"/>
    <n v="251.80699999999999"/>
    <n v="132.78"/>
    <n v="119.02699999999999"/>
    <n v="0.47269138665724142"/>
  </r>
  <r>
    <n v="3367"/>
    <d v="2026-04-19T00:00:00"/>
    <n v="2026"/>
    <s v="Apr"/>
    <s v="Q2"/>
    <x v="2"/>
    <s v="Ireland"/>
    <s v="Online Store"/>
    <s v="Returning"/>
    <s v="Travel"/>
    <s v="Packing Cube Set"/>
    <n v="3"/>
    <n v="45.79"/>
    <n v="0"/>
    <n v="17.98"/>
    <n v="137.37"/>
    <n v="53.94"/>
    <n v="83.43"/>
    <n v="0.60733784669141733"/>
  </r>
  <r>
    <n v="3885"/>
    <d v="2026-04-19T00:00:00"/>
    <n v="2026"/>
    <s v="Apr"/>
    <s v="Q2"/>
    <x v="0"/>
    <s v="Italy"/>
    <s v="Online Store"/>
    <s v="New"/>
    <s v="Travel"/>
    <s v="Carry-On Duffel"/>
    <n v="2"/>
    <n v="133.97"/>
    <n v="0.15"/>
    <n v="67.36"/>
    <n v="227.749"/>
    <n v="134.72"/>
    <n v="93.028999999999996"/>
    <n v="0.40847160690057915"/>
  </r>
  <r>
    <n v="4372"/>
    <d v="2026-04-19T00:00:00"/>
    <n v="2026"/>
    <s v="Apr"/>
    <s v="Q2"/>
    <x v="0"/>
    <s v="Italy"/>
    <s v="Online Store"/>
    <s v="New"/>
    <s v="Fitness"/>
    <s v="Recovery Roller"/>
    <n v="1"/>
    <n v="37.11"/>
    <n v="0.1"/>
    <n v="14.27"/>
    <n v="33.399000000000001"/>
    <n v="14.27"/>
    <n v="19.129000000000001"/>
    <n v="0.5727416988532591"/>
  </r>
  <r>
    <n v="4417"/>
    <d v="2026-04-19T00:00:00"/>
    <n v="2026"/>
    <s v="Apr"/>
    <s v="Q2"/>
    <x v="3"/>
    <s v="United Kingdom"/>
    <s v="Retail Partners"/>
    <s v="New"/>
    <s v="Camping"/>
    <s v="Alpine Tent 4P"/>
    <n v="3"/>
    <n v="334.01"/>
    <n v="0.15"/>
    <n v="192.17"/>
    <n v="851.72550000000001"/>
    <n v="576.51"/>
    <n v="275.21550000000002"/>
    <n v="0.32312699337990941"/>
  </r>
  <r>
    <n v="1147"/>
    <d v="2026-04-20T00:00:00"/>
    <n v="2026"/>
    <s v="Apr"/>
    <s v="Q2"/>
    <x v="3"/>
    <s v="Netherlands"/>
    <s v="Online Store"/>
    <s v="New"/>
    <s v="Travel"/>
    <s v="Carry-On Duffel"/>
    <n v="1"/>
    <n v="131.46"/>
    <n v="0"/>
    <n v="67.77"/>
    <n v="131.46"/>
    <n v="67.77"/>
    <n v="63.690000000000012"/>
    <n v="0.48448197170241902"/>
  </r>
  <r>
    <n v="1514"/>
    <d v="2026-04-20T00:00:00"/>
    <n v="2026"/>
    <s v="Apr"/>
    <s v="Q2"/>
    <x v="2"/>
    <s v="Ireland"/>
    <s v="Retail Partners"/>
    <s v="Returning"/>
    <s v="Hiking"/>
    <s v="Trekking Poles"/>
    <n v="3"/>
    <n v="72.48"/>
    <n v="0"/>
    <n v="32.36"/>
    <n v="217.44"/>
    <n v="97.08"/>
    <n v="120.36"/>
    <n v="0.55353200883002207"/>
  </r>
  <r>
    <n v="1538"/>
    <d v="2026-04-20T00:00:00"/>
    <n v="2026"/>
    <s v="Apr"/>
    <s v="Q2"/>
    <x v="2"/>
    <s v="Sweden"/>
    <s v="Marketplace"/>
    <s v="New"/>
    <s v="Cycling"/>
    <s v="Commuter Helmet"/>
    <n v="1"/>
    <n v="81.98"/>
    <n v="0"/>
    <n v="43.15"/>
    <n v="81.98"/>
    <n v="43.15"/>
    <n v="38.830000000000005"/>
    <n v="0.47365211027079779"/>
  </r>
  <r>
    <n v="1679"/>
    <d v="2026-04-20T00:00:00"/>
    <n v="2026"/>
    <s v="Apr"/>
    <s v="Q2"/>
    <x v="3"/>
    <s v="France"/>
    <s v="Marketplace"/>
    <s v="Returning"/>
    <s v="Travel"/>
    <s v="Packing Cube Set"/>
    <n v="1"/>
    <n v="46.71"/>
    <n v="0"/>
    <n v="18.18"/>
    <n v="46.71"/>
    <n v="18.18"/>
    <n v="28.53"/>
    <n v="0.61078998073217727"/>
  </r>
  <r>
    <n v="1708"/>
    <d v="2026-04-20T00:00:00"/>
    <n v="2026"/>
    <s v="Apr"/>
    <s v="Q2"/>
    <x v="2"/>
    <s v="Denmark"/>
    <s v="Marketplace"/>
    <s v="New"/>
    <s v="Fitness"/>
    <s v="Resistance Band Set"/>
    <n v="1"/>
    <n v="41.01"/>
    <n v="0"/>
    <n v="14.5"/>
    <n v="41.01"/>
    <n v="14.5"/>
    <n v="26.509999999999998"/>
    <n v="0.64642770056083876"/>
  </r>
  <r>
    <n v="2686"/>
    <d v="2026-04-20T00:00:00"/>
    <n v="2026"/>
    <s v="Apr"/>
    <s v="Q2"/>
    <x v="1"/>
    <s v="Germany"/>
    <s v="Online Store"/>
    <s v="Returning"/>
    <s v="Hiking"/>
    <s v="Trekking Poles"/>
    <n v="1"/>
    <n v="70.45"/>
    <n v="0.05"/>
    <n v="31.98"/>
    <n v="66.927499999999995"/>
    <n v="31.98"/>
    <n v="34.947499999999991"/>
    <n v="0.52216951178514059"/>
  </r>
  <r>
    <n v="3307"/>
    <d v="2026-04-20T00:00:00"/>
    <n v="2026"/>
    <s v="Apr"/>
    <s v="Q2"/>
    <x v="3"/>
    <s v="France"/>
    <s v="Retail Partners"/>
    <s v="Business"/>
    <s v="Cycling"/>
    <s v="Trail Bike Light"/>
    <n v="2"/>
    <n v="51.39"/>
    <n v="0.05"/>
    <n v="22.28"/>
    <n v="97.640999999999991"/>
    <n v="44.56"/>
    <n v="53.080999999999989"/>
    <n v="0.54363433393758764"/>
  </r>
  <r>
    <n v="3772"/>
    <d v="2026-04-20T00:00:00"/>
    <n v="2026"/>
    <s v="Apr"/>
    <s v="Q2"/>
    <x v="0"/>
    <s v="Italy"/>
    <s v="Retail Partners"/>
    <s v="Returning"/>
    <s v="Camping"/>
    <s v="Compact Sleeping Bag"/>
    <n v="2"/>
    <n v="122.03"/>
    <n v="0"/>
    <n v="59.43"/>
    <n v="244.06"/>
    <n v="118.86"/>
    <n v="125.2"/>
    <n v="0.51298860935835455"/>
  </r>
  <r>
    <n v="3877"/>
    <d v="2026-04-20T00:00:00"/>
    <n v="2026"/>
    <s v="Apr"/>
    <s v="Q2"/>
    <x v="3"/>
    <s v="Belgium"/>
    <s v="Online Store"/>
    <s v="New"/>
    <s v="Travel"/>
    <s v="Carry-On Duffel"/>
    <n v="3"/>
    <n v="132.07"/>
    <n v="0.05"/>
    <n v="66.41"/>
    <n v="376.39949999999999"/>
    <n v="199.23"/>
    <n v="177.1695"/>
    <n v="0.47069536489819991"/>
  </r>
  <r>
    <n v="4117"/>
    <d v="2026-04-20T00:00:00"/>
    <n v="2026"/>
    <s v="Apr"/>
    <s v="Q2"/>
    <x v="3"/>
    <s v="Netherlands"/>
    <s v="Marketplace"/>
    <s v="Returning"/>
    <s v="Cycling"/>
    <s v="Compact Repair Kit"/>
    <n v="1"/>
    <n v="41.04"/>
    <n v="0.1"/>
    <n v="17.02"/>
    <n v="36.936"/>
    <n v="17.02"/>
    <n v="19.916"/>
    <n v="0.53920294563569415"/>
  </r>
  <r>
    <n v="4562"/>
    <d v="2026-04-20T00:00:00"/>
    <n v="2026"/>
    <s v="Apr"/>
    <s v="Q2"/>
    <x v="1"/>
    <s v="Czechia"/>
    <s v="Retail Partners"/>
    <s v="New"/>
    <s v="Fitness"/>
    <s v="Resistance Band Set"/>
    <n v="2"/>
    <n v="40.56"/>
    <n v="0"/>
    <n v="15.09"/>
    <n v="81.12"/>
    <n v="30.18"/>
    <n v="50.940000000000005"/>
    <n v="0.62795857988165682"/>
  </r>
  <r>
    <n v="4683"/>
    <d v="2026-04-20T00:00:00"/>
    <n v="2026"/>
    <s v="Apr"/>
    <s v="Q2"/>
    <x v="2"/>
    <s v="Norway"/>
    <s v="Online Store"/>
    <s v="Business"/>
    <s v="Fitness"/>
    <s v="Training Mat"/>
    <n v="3"/>
    <n v="51.36"/>
    <n v="0"/>
    <n v="22.05"/>
    <n v="154.07999999999998"/>
    <n v="66.150000000000006"/>
    <n v="87.929999999999978"/>
    <n v="0.57067757009345788"/>
  </r>
  <r>
    <n v="308"/>
    <d v="2026-04-21T00:00:00"/>
    <n v="2026"/>
    <s v="Apr"/>
    <s v="Q2"/>
    <x v="3"/>
    <s v="Netherlands"/>
    <s v="Online Store"/>
    <s v="Returning"/>
    <s v="Hiking"/>
    <s v="Hiking Daypack 20L"/>
    <n v="6"/>
    <n v="93.58"/>
    <n v="0"/>
    <n v="46.68"/>
    <n v="561.48"/>
    <n v="280.08"/>
    <n v="281.40000000000003"/>
    <n v="0.5011754648429152"/>
  </r>
  <r>
    <n v="773"/>
    <d v="2026-04-21T00:00:00"/>
    <n v="2026"/>
    <s v="Apr"/>
    <s v="Q2"/>
    <x v="3"/>
    <s v="Netherlands"/>
    <s v="Online Store"/>
    <s v="Business"/>
    <s v="Cycling"/>
    <s v="Commuter Helmet"/>
    <n v="5"/>
    <n v="80.16"/>
    <n v="0.1"/>
    <n v="42.5"/>
    <n v="360.71999999999997"/>
    <n v="212.5"/>
    <n v="148.21999999999997"/>
    <n v="0.41090042137946325"/>
  </r>
  <r>
    <n v="1303"/>
    <d v="2026-04-21T00:00:00"/>
    <n v="2026"/>
    <s v="Apr"/>
    <s v="Q2"/>
    <x v="1"/>
    <s v="Germany"/>
    <s v="Online Store"/>
    <s v="New"/>
    <s v="Hiking"/>
    <s v="Trail Boots"/>
    <n v="1"/>
    <n v="142.22999999999999"/>
    <n v="0.05"/>
    <n v="77.66"/>
    <n v="135.11849999999998"/>
    <n v="77.66"/>
    <n v="57.458499999999987"/>
    <n v="0.42524524768999061"/>
  </r>
  <r>
    <n v="1348"/>
    <d v="2026-04-21T00:00:00"/>
    <n v="2026"/>
    <s v="Apr"/>
    <s v="Q2"/>
    <x v="1"/>
    <s v="Poland"/>
    <s v="Online Store"/>
    <s v="Returning"/>
    <s v="Hiking"/>
    <s v="Trekking Poles"/>
    <n v="2"/>
    <n v="71.77"/>
    <n v="0"/>
    <n v="32.450000000000003"/>
    <n v="143.54"/>
    <n v="64.900000000000006"/>
    <n v="78.639999999999986"/>
    <n v="0.54786122335237553"/>
  </r>
  <r>
    <n v="1496"/>
    <d v="2026-04-21T00:00:00"/>
    <n v="2026"/>
    <s v="Apr"/>
    <s v="Q2"/>
    <x v="0"/>
    <s v="Spain"/>
    <s v="Marketplace"/>
    <s v="Returning"/>
    <s v="Hiking"/>
    <s v="Trekking Poles"/>
    <n v="1"/>
    <n v="71.23"/>
    <n v="0.05"/>
    <n v="33.28"/>
    <n v="67.668499999999995"/>
    <n v="33.28"/>
    <n v="34.388499999999993"/>
    <n v="0.50819066478494423"/>
  </r>
  <r>
    <n v="1695"/>
    <d v="2026-04-21T00:00:00"/>
    <n v="2026"/>
    <s v="Apr"/>
    <s v="Q2"/>
    <x v="0"/>
    <s v="Spain"/>
    <s v="Retail Partners"/>
    <s v="Returning"/>
    <s v="Hiking"/>
    <s v="Trekking Poles"/>
    <n v="1"/>
    <n v="71.239999999999995"/>
    <n v="0.1"/>
    <n v="33.07"/>
    <n v="64.116"/>
    <n v="33.07"/>
    <n v="31.045999999999999"/>
    <n v="0.48421610830369954"/>
  </r>
  <r>
    <n v="2812"/>
    <d v="2026-04-21T00:00:00"/>
    <n v="2026"/>
    <s v="Apr"/>
    <s v="Q2"/>
    <x v="1"/>
    <s v="Austria"/>
    <s v="Online Store"/>
    <s v="New"/>
    <s v="Cycling"/>
    <s v="Trail Bike Light"/>
    <n v="1"/>
    <n v="51.39"/>
    <n v="0"/>
    <n v="22.08"/>
    <n v="51.39"/>
    <n v="22.08"/>
    <n v="29.310000000000002"/>
    <n v="0.57034442498540572"/>
  </r>
  <r>
    <n v="3017"/>
    <d v="2026-04-21T00:00:00"/>
    <n v="2026"/>
    <s v="Apr"/>
    <s v="Q2"/>
    <x v="1"/>
    <s v="Germany"/>
    <s v="Online Store"/>
    <s v="Returning"/>
    <s v="Cycling"/>
    <s v="Cycling Pack 12L"/>
    <n v="1"/>
    <n v="102.64"/>
    <n v="0"/>
    <n v="51.86"/>
    <n v="102.64"/>
    <n v="51.86"/>
    <n v="50.78"/>
    <n v="0.49473889321901793"/>
  </r>
  <r>
    <n v="3719"/>
    <d v="2026-04-21T00:00:00"/>
    <n v="2026"/>
    <s v="Apr"/>
    <s v="Q2"/>
    <x v="2"/>
    <s v="Sweden"/>
    <s v="Online Store"/>
    <s v="New"/>
    <s v="Fitness"/>
    <s v="Recovery Roller"/>
    <n v="2"/>
    <n v="35.56"/>
    <n v="0.1"/>
    <n v="13.85"/>
    <n v="64.00800000000001"/>
    <n v="27.7"/>
    <n v="36.308000000000007"/>
    <n v="0.56724159480064995"/>
  </r>
  <r>
    <n v="3920"/>
    <d v="2026-04-21T00:00:00"/>
    <n v="2026"/>
    <s v="Apr"/>
    <s v="Q2"/>
    <x v="1"/>
    <s v="Switzerland"/>
    <s v="Online Store"/>
    <s v="Returning"/>
    <s v="Cycling"/>
    <s v="Cycling Pack 12L"/>
    <n v="2"/>
    <n v="100.39"/>
    <n v="0"/>
    <n v="49.05"/>
    <n v="200.78"/>
    <n v="98.1"/>
    <n v="102.68"/>
    <n v="0.51140551847793603"/>
  </r>
  <r>
    <n v="4654"/>
    <d v="2026-04-21T00:00:00"/>
    <n v="2026"/>
    <s v="Apr"/>
    <s v="Q2"/>
    <x v="0"/>
    <s v="Italy"/>
    <s v="Retail Partners"/>
    <s v="Returning"/>
    <s v="Camping"/>
    <s v="Trail Tent 2P"/>
    <n v="2"/>
    <n v="191.51"/>
    <n v="0.1"/>
    <n v="101.25"/>
    <n v="344.71800000000002"/>
    <n v="202.5"/>
    <n v="142.21800000000002"/>
    <n v="0.41256331262075091"/>
  </r>
  <r>
    <n v="4920"/>
    <d v="2026-04-21T00:00:00"/>
    <n v="2026"/>
    <s v="Apr"/>
    <s v="Q2"/>
    <x v="1"/>
    <s v="Germany"/>
    <s v="Retail Partners"/>
    <s v="New"/>
    <s v="Hiking"/>
    <s v="Trail Boots"/>
    <n v="2"/>
    <n v="147.30000000000001"/>
    <n v="0"/>
    <n v="81.2"/>
    <n v="294.60000000000002"/>
    <n v="162.4"/>
    <n v="132.20000000000002"/>
    <n v="0.44874405974202308"/>
  </r>
  <r>
    <n v="5191"/>
    <d v="2026-04-21T00:00:00"/>
    <n v="2026"/>
    <s v="Apr"/>
    <s v="Q2"/>
    <x v="1"/>
    <s v="Switzerland"/>
    <s v="Retail Partners"/>
    <s v="Returning"/>
    <s v="Cycling"/>
    <s v="Commuter Helmet"/>
    <n v="1"/>
    <n v="79.92"/>
    <n v="0.1"/>
    <n v="43.13"/>
    <n v="71.927999999999997"/>
    <n v="43.13"/>
    <n v="28.797999999999995"/>
    <n v="0.40037259481703918"/>
  </r>
  <r>
    <n v="413"/>
    <d v="2026-04-22T00:00:00"/>
    <n v="2026"/>
    <s v="Apr"/>
    <s v="Q2"/>
    <x v="1"/>
    <s v="Czechia"/>
    <s v="Online Store"/>
    <s v="Returning"/>
    <s v="Camping"/>
    <s v="Alpine Tent 4P"/>
    <n v="2"/>
    <n v="344.29"/>
    <n v="0.1"/>
    <n v="192.66"/>
    <n v="619.72200000000009"/>
    <n v="385.32"/>
    <n v="234.4020000000001"/>
    <n v="0.37823733867766524"/>
  </r>
  <r>
    <n v="1658"/>
    <d v="2026-04-22T00:00:00"/>
    <n v="2026"/>
    <s v="Apr"/>
    <s v="Q2"/>
    <x v="2"/>
    <s v="Denmark"/>
    <s v="Online Store"/>
    <s v="Returning"/>
    <s v="Hiking"/>
    <s v="Summit Backpack 45L"/>
    <n v="1"/>
    <n v="151.15"/>
    <n v="0"/>
    <n v="77.680000000000007"/>
    <n v="151.15"/>
    <n v="77.680000000000007"/>
    <n v="73.47"/>
    <n v="0.48607343698312933"/>
  </r>
  <r>
    <n v="2024"/>
    <d v="2026-04-22T00:00:00"/>
    <n v="2026"/>
    <s v="Apr"/>
    <s v="Q2"/>
    <x v="1"/>
    <s v="Austria"/>
    <s v="Retail Partners"/>
    <s v="New"/>
    <s v="Camping"/>
    <s v="Portable Camp Stove"/>
    <n v="1"/>
    <n v="81.73"/>
    <n v="0.05"/>
    <n v="39.979999999999997"/>
    <n v="77.643500000000003"/>
    <n v="39.979999999999997"/>
    <n v="37.663500000000006"/>
    <n v="0.48508246021882068"/>
  </r>
  <r>
    <n v="3980"/>
    <d v="2026-04-22T00:00:00"/>
    <n v="2026"/>
    <s v="Apr"/>
    <s v="Q2"/>
    <x v="3"/>
    <s v="Belgium"/>
    <s v="Retail Partners"/>
    <s v="New"/>
    <s v="Hiking"/>
    <s v="Trail Boots"/>
    <n v="1"/>
    <n v="142.53"/>
    <n v="0.05"/>
    <n v="77.77"/>
    <n v="135.40350000000001"/>
    <n v="77.77"/>
    <n v="57.633500000000012"/>
    <n v="0.4256426163282338"/>
  </r>
  <r>
    <n v="4239"/>
    <d v="2026-04-22T00:00:00"/>
    <n v="2026"/>
    <s v="Apr"/>
    <s v="Q2"/>
    <x v="1"/>
    <s v="Czechia"/>
    <s v="Online Store"/>
    <s v="New"/>
    <s v="Camping"/>
    <s v="Portable Camp Stove"/>
    <n v="2"/>
    <n v="83.24"/>
    <n v="0"/>
    <n v="40.03"/>
    <n v="166.48"/>
    <n v="80.06"/>
    <n v="86.419999999999987"/>
    <n v="0.51910139356078799"/>
  </r>
  <r>
    <n v="4761"/>
    <d v="2026-04-22T00:00:00"/>
    <n v="2026"/>
    <s v="Apr"/>
    <s v="Q2"/>
    <x v="0"/>
    <s v="Spain"/>
    <s v="Marketplace"/>
    <s v="New"/>
    <s v="Hiking"/>
    <s v="Trail Boots"/>
    <n v="1"/>
    <n v="141.99"/>
    <n v="0.05"/>
    <n v="79.7"/>
    <n v="134.8905"/>
    <n v="79.7"/>
    <n v="55.1905"/>
    <n v="0.40915038494186023"/>
  </r>
  <r>
    <n v="5160"/>
    <d v="2026-04-22T00:00:00"/>
    <n v="2026"/>
    <s v="Apr"/>
    <s v="Q2"/>
    <x v="1"/>
    <s v="Germany"/>
    <s v="Online Store"/>
    <s v="New"/>
    <s v="Fitness"/>
    <s v="Recovery Roller"/>
    <n v="2"/>
    <n v="35.94"/>
    <n v="0.05"/>
    <n v="14.17"/>
    <n v="68.285999999999987"/>
    <n v="28.34"/>
    <n v="39.945999999999984"/>
    <n v="0.5849808159798493"/>
  </r>
  <r>
    <n v="2224"/>
    <d v="2026-04-23T00:00:00"/>
    <n v="2026"/>
    <s v="Apr"/>
    <s v="Q2"/>
    <x v="1"/>
    <s v="Czechia"/>
    <s v="Online Store"/>
    <s v="New"/>
    <s v="Fitness"/>
    <s v="Training Mat"/>
    <n v="3"/>
    <n v="49.55"/>
    <n v="0"/>
    <n v="22.55"/>
    <n v="148.64999999999998"/>
    <n v="67.650000000000006"/>
    <n v="80.999999999999972"/>
    <n v="0.54490413723511588"/>
  </r>
  <r>
    <n v="2832"/>
    <d v="2026-04-23T00:00:00"/>
    <n v="2026"/>
    <s v="Apr"/>
    <s v="Q2"/>
    <x v="3"/>
    <s v="United Kingdom"/>
    <s v="Marketplace"/>
    <s v="Returning"/>
    <s v="Fitness"/>
    <s v="Resistance Band Set"/>
    <n v="1"/>
    <n v="39.89"/>
    <n v="0.05"/>
    <n v="15.06"/>
    <n v="37.895499999999998"/>
    <n v="15.06"/>
    <n v="22.835499999999996"/>
    <n v="0.60259133670224685"/>
  </r>
  <r>
    <n v="3000"/>
    <d v="2026-04-23T00:00:00"/>
    <n v="2026"/>
    <s v="Apr"/>
    <s v="Q2"/>
    <x v="3"/>
    <s v="Netherlands"/>
    <s v="Marketplace"/>
    <s v="New"/>
    <s v="Fitness"/>
    <s v="Resistance Band Set"/>
    <n v="1"/>
    <n v="40.630000000000003"/>
    <n v="0.1"/>
    <n v="14.67"/>
    <n v="36.567"/>
    <n v="14.67"/>
    <n v="21.896999999999998"/>
    <n v="0.59881860694068423"/>
  </r>
  <r>
    <n v="3206"/>
    <d v="2026-04-23T00:00:00"/>
    <n v="2026"/>
    <s v="Apr"/>
    <s v="Q2"/>
    <x v="3"/>
    <s v="United Kingdom"/>
    <s v="Marketplace"/>
    <s v="Returning"/>
    <s v="Cycling"/>
    <s v="Compact Repair Kit"/>
    <n v="4"/>
    <n v="39.78"/>
    <n v="0.05"/>
    <n v="16.7"/>
    <n v="151.16399999999999"/>
    <n v="66.8"/>
    <n v="84.36399999999999"/>
    <n v="0.55809584292556425"/>
  </r>
  <r>
    <n v="3777"/>
    <d v="2026-04-23T00:00:00"/>
    <n v="2026"/>
    <s v="Apr"/>
    <s v="Q2"/>
    <x v="3"/>
    <s v="Belgium"/>
    <s v="Marketplace"/>
    <s v="Business"/>
    <s v="Hiking"/>
    <s v="Hiking Daypack 20L"/>
    <n v="1"/>
    <n v="92.74"/>
    <n v="0"/>
    <n v="46.1"/>
    <n v="92.74"/>
    <n v="46.1"/>
    <n v="46.639999999999993"/>
    <n v="0.50291136510675005"/>
  </r>
  <r>
    <n v="4980"/>
    <d v="2026-04-23T00:00:00"/>
    <n v="2026"/>
    <s v="Apr"/>
    <s v="Q2"/>
    <x v="1"/>
    <s v="Austria"/>
    <s v="Retail Partners"/>
    <s v="Returning"/>
    <s v="Camping"/>
    <s v="Compact Sleeping Bag"/>
    <n v="2"/>
    <n v="120.49"/>
    <n v="0.1"/>
    <n v="62.23"/>
    <n v="216.88200000000001"/>
    <n v="124.46"/>
    <n v="92.422000000000011"/>
    <n v="0.42613955976060719"/>
  </r>
  <r>
    <n v="1102"/>
    <d v="2026-04-24T00:00:00"/>
    <n v="2026"/>
    <s v="Apr"/>
    <s v="Q2"/>
    <x v="1"/>
    <s v="Austria"/>
    <s v="Online Store"/>
    <s v="Business"/>
    <s v="Hiking"/>
    <s v="Trekking Poles"/>
    <n v="2"/>
    <n v="70.53"/>
    <n v="0"/>
    <n v="32.229999999999997"/>
    <n v="141.06"/>
    <n v="64.459999999999994"/>
    <n v="76.600000000000009"/>
    <n v="0.54303133418403526"/>
  </r>
  <r>
    <n v="1333"/>
    <d v="2026-04-24T00:00:00"/>
    <n v="2026"/>
    <s v="Apr"/>
    <s v="Q2"/>
    <x v="1"/>
    <s v="Poland"/>
    <s v="Online Store"/>
    <s v="New"/>
    <s v="Hiking"/>
    <s v="Hiking Daypack 20L"/>
    <n v="1"/>
    <n v="90.87"/>
    <n v="0.1"/>
    <n v="44.4"/>
    <n v="81.783000000000001"/>
    <n v="44.4"/>
    <n v="37.383000000000003"/>
    <n v="0.45709988628443565"/>
  </r>
  <r>
    <n v="1369"/>
    <d v="2026-04-24T00:00:00"/>
    <n v="2026"/>
    <s v="Apr"/>
    <s v="Q2"/>
    <x v="1"/>
    <s v="Poland"/>
    <s v="Corporate"/>
    <s v="Returning"/>
    <s v="Fitness"/>
    <s v="Weighted Vest"/>
    <n v="3"/>
    <n v="124.31"/>
    <n v="0.2"/>
    <n v="67.97"/>
    <n v="298.34399999999999"/>
    <n v="203.91"/>
    <n v="94.433999999999997"/>
    <n v="0.31652723031131846"/>
  </r>
  <r>
    <n v="1712"/>
    <d v="2026-04-24T00:00:00"/>
    <n v="2026"/>
    <s v="Apr"/>
    <s v="Q2"/>
    <x v="1"/>
    <s v="Czechia"/>
    <s v="Corporate"/>
    <s v="Returning"/>
    <s v="Cycling"/>
    <s v="Compact Repair Kit"/>
    <n v="15"/>
    <n v="41.21"/>
    <n v="0.15"/>
    <n v="16.760000000000002"/>
    <n v="525.42750000000001"/>
    <n v="251.40000000000003"/>
    <n v="274.02749999999997"/>
    <n v="0.52153246642020068"/>
  </r>
  <r>
    <n v="2229"/>
    <d v="2026-04-24T00:00:00"/>
    <n v="2026"/>
    <s v="Apr"/>
    <s v="Q2"/>
    <x v="0"/>
    <s v="Spain"/>
    <s v="Online Store"/>
    <s v="New"/>
    <s v="Hiking"/>
    <s v="Trail Boots"/>
    <n v="2"/>
    <n v="145.75"/>
    <n v="0.1"/>
    <n v="78.900000000000006"/>
    <n v="262.35000000000002"/>
    <n v="157.80000000000001"/>
    <n v="104.55000000000001"/>
    <n v="0.39851343624928531"/>
  </r>
  <r>
    <n v="3458"/>
    <d v="2026-04-24T00:00:00"/>
    <n v="2026"/>
    <s v="Apr"/>
    <s v="Q2"/>
    <x v="2"/>
    <s v="Ireland"/>
    <s v="Online Store"/>
    <s v="New"/>
    <s v="Travel"/>
    <s v="Carry-On Duffel"/>
    <n v="1"/>
    <n v="134.86000000000001"/>
    <n v="0"/>
    <n v="66.040000000000006"/>
    <n v="134.86000000000001"/>
    <n v="66.040000000000006"/>
    <n v="68.820000000000007"/>
    <n v="0.51030698502150373"/>
  </r>
  <r>
    <n v="4637"/>
    <d v="2026-04-24T00:00:00"/>
    <n v="2026"/>
    <s v="Apr"/>
    <s v="Q2"/>
    <x v="3"/>
    <s v="France"/>
    <s v="Retail Partners"/>
    <s v="New"/>
    <s v="Travel"/>
    <s v="Carry-On Duffel"/>
    <n v="1"/>
    <n v="136.07"/>
    <n v="0"/>
    <n v="65.17"/>
    <n v="136.07"/>
    <n v="65.17"/>
    <n v="70.899999999999991"/>
    <n v="0.52105533916366575"/>
  </r>
  <r>
    <n v="4726"/>
    <d v="2026-04-24T00:00:00"/>
    <n v="2026"/>
    <s v="Apr"/>
    <s v="Q2"/>
    <x v="0"/>
    <s v="Italy"/>
    <s v="Retail Partners"/>
    <s v="Business"/>
    <s v="Travel"/>
    <s v="Packing Cube Set"/>
    <n v="1"/>
    <n v="47.25"/>
    <n v="0.1"/>
    <n v="18.25"/>
    <n v="42.524999999999999"/>
    <n v="18.25"/>
    <n v="24.274999999999999"/>
    <n v="0.57084068195179305"/>
  </r>
  <r>
    <n v="4838"/>
    <d v="2026-04-24T00:00:00"/>
    <n v="2026"/>
    <s v="Apr"/>
    <s v="Q2"/>
    <x v="0"/>
    <s v="Spain"/>
    <s v="Online Store"/>
    <s v="Business"/>
    <s v="Cycling"/>
    <s v="Compact Repair Kit"/>
    <n v="2"/>
    <n v="41.32"/>
    <n v="0.1"/>
    <n v="16.66"/>
    <n v="74.376000000000005"/>
    <n v="33.32"/>
    <n v="41.056000000000004"/>
    <n v="0.5520060234484242"/>
  </r>
  <r>
    <n v="5075"/>
    <d v="2026-04-24T00:00:00"/>
    <n v="2026"/>
    <s v="Apr"/>
    <s v="Q2"/>
    <x v="0"/>
    <s v="Italy"/>
    <s v="Marketplace"/>
    <s v="New"/>
    <s v="Cycling"/>
    <s v="Commuter Helmet"/>
    <n v="2"/>
    <n v="81.75"/>
    <n v="0"/>
    <n v="41.92"/>
    <n v="163.5"/>
    <n v="83.84"/>
    <n v="79.66"/>
    <n v="0.48721712538226297"/>
  </r>
  <r>
    <n v="149"/>
    <d v="2026-04-25T00:00:00"/>
    <n v="2026"/>
    <s v="Apr"/>
    <s v="Q2"/>
    <x v="1"/>
    <s v="Germany"/>
    <s v="Online Store"/>
    <s v="Returning"/>
    <s v="Travel"/>
    <s v="Insulated Bottle"/>
    <n v="1"/>
    <n v="36.020000000000003"/>
    <n v="0.05"/>
    <n v="13.72"/>
    <n v="34.219000000000001"/>
    <n v="13.72"/>
    <n v="20.499000000000002"/>
    <n v="0.59905315760250155"/>
  </r>
  <r>
    <n v="449"/>
    <d v="2026-04-25T00:00:00"/>
    <n v="2026"/>
    <s v="Apr"/>
    <s v="Q2"/>
    <x v="2"/>
    <s v="Denmark"/>
    <s v="Online Store"/>
    <s v="Business"/>
    <s v="Travel"/>
    <s v="Insulated Bottle"/>
    <n v="1"/>
    <n v="36.68"/>
    <n v="0"/>
    <n v="13.27"/>
    <n v="36.68"/>
    <n v="13.27"/>
    <n v="23.41"/>
    <n v="0.63822246455834242"/>
  </r>
  <r>
    <n v="1422"/>
    <d v="2026-04-25T00:00:00"/>
    <n v="2026"/>
    <s v="Apr"/>
    <s v="Q2"/>
    <x v="3"/>
    <s v="United Kingdom"/>
    <s v="Corporate"/>
    <s v="Business"/>
    <s v="Camping"/>
    <s v="Alpine Tent 4P"/>
    <n v="6"/>
    <n v="348.16"/>
    <n v="0.1"/>
    <n v="198.24"/>
    <n v="1880.0640000000001"/>
    <n v="1189.44"/>
    <n v="690.62400000000002"/>
    <n v="0.36734068627450978"/>
  </r>
  <r>
    <n v="3248"/>
    <d v="2026-04-25T00:00:00"/>
    <n v="2026"/>
    <s v="Apr"/>
    <s v="Q2"/>
    <x v="2"/>
    <s v="Norway"/>
    <s v="Online Store"/>
    <s v="Returning"/>
    <s v="Cycling"/>
    <s v="Compact Repair Kit"/>
    <n v="2"/>
    <n v="39.799999999999997"/>
    <n v="0.05"/>
    <n v="16.23"/>
    <n v="75.61999999999999"/>
    <n v="32.46"/>
    <n v="43.159999999999989"/>
    <n v="0.57074847923829664"/>
  </r>
  <r>
    <n v="3445"/>
    <d v="2026-04-25T00:00:00"/>
    <n v="2026"/>
    <s v="Apr"/>
    <s v="Q2"/>
    <x v="0"/>
    <s v="Italy"/>
    <s v="Online Store"/>
    <s v="Returning"/>
    <s v="Cycling"/>
    <s v="Compact Repair Kit"/>
    <n v="5"/>
    <n v="39.369999999999997"/>
    <n v="0.05"/>
    <n v="16.760000000000002"/>
    <n v="187.00749999999999"/>
    <n v="83.800000000000011"/>
    <n v="103.20749999999998"/>
    <n v="0.55188963009504954"/>
  </r>
  <r>
    <n v="3930"/>
    <d v="2026-04-25T00:00:00"/>
    <n v="2026"/>
    <s v="Apr"/>
    <s v="Q2"/>
    <x v="1"/>
    <s v="Germany"/>
    <s v="Marketplace"/>
    <s v="Returning"/>
    <s v="Fitness"/>
    <s v="Resistance Band Set"/>
    <n v="2"/>
    <n v="40.85"/>
    <n v="0"/>
    <n v="14.99"/>
    <n v="81.7"/>
    <n v="29.98"/>
    <n v="51.72"/>
    <n v="0.633047735618115"/>
  </r>
  <r>
    <n v="3969"/>
    <d v="2026-04-25T00:00:00"/>
    <n v="2026"/>
    <s v="Apr"/>
    <s v="Q2"/>
    <x v="3"/>
    <s v="United Kingdom"/>
    <s v="Marketplace"/>
    <s v="Returning"/>
    <s v="Hiking"/>
    <s v="Hiking Daypack 20L"/>
    <n v="1"/>
    <n v="92.91"/>
    <n v="0.05"/>
    <n v="46"/>
    <n v="88.264499999999998"/>
    <n v="46"/>
    <n v="42.264499999999998"/>
    <n v="0.4788391709010984"/>
  </r>
  <r>
    <n v="4190"/>
    <d v="2026-04-25T00:00:00"/>
    <n v="2026"/>
    <s v="Apr"/>
    <s v="Q2"/>
    <x v="3"/>
    <s v="France"/>
    <s v="Online Store"/>
    <s v="New"/>
    <s v="Hiking"/>
    <s v="Summit Backpack 45L"/>
    <n v="1"/>
    <n v="152.01"/>
    <n v="0"/>
    <n v="80.33"/>
    <n v="152.01"/>
    <n v="80.33"/>
    <n v="71.679999999999993"/>
    <n v="0.47154792447865268"/>
  </r>
  <r>
    <n v="4442"/>
    <d v="2026-04-25T00:00:00"/>
    <n v="2026"/>
    <s v="Apr"/>
    <s v="Q2"/>
    <x v="1"/>
    <s v="Austria"/>
    <s v="Marketplace"/>
    <s v="New"/>
    <s v="Travel"/>
    <s v="Insulated Bottle"/>
    <n v="1"/>
    <n v="36.65"/>
    <n v="0"/>
    <n v="13.28"/>
    <n v="36.65"/>
    <n v="13.28"/>
    <n v="23.369999999999997"/>
    <n v="0.63765347885402446"/>
  </r>
  <r>
    <n v="228"/>
    <d v="2026-04-26T00:00:00"/>
    <n v="2026"/>
    <s v="Apr"/>
    <s v="Q2"/>
    <x v="3"/>
    <s v="United Kingdom"/>
    <s v="Online Store"/>
    <s v="Returning"/>
    <s v="Camping"/>
    <s v="Portable Camp Stove"/>
    <n v="5"/>
    <n v="80.819999999999993"/>
    <n v="0"/>
    <n v="40.47"/>
    <n v="404.09999999999997"/>
    <n v="202.35"/>
    <n v="201.74999999999997"/>
    <n v="0.49925760950259834"/>
  </r>
  <r>
    <n v="2101"/>
    <d v="2026-04-26T00:00:00"/>
    <n v="2026"/>
    <s v="Apr"/>
    <s v="Q2"/>
    <x v="3"/>
    <s v="Belgium"/>
    <s v="Online Store"/>
    <s v="New"/>
    <s v="Hiking"/>
    <s v="Trail Boots"/>
    <n v="4"/>
    <n v="144.69999999999999"/>
    <n v="0"/>
    <n v="79.41"/>
    <n v="578.79999999999995"/>
    <n v="317.64"/>
    <n v="261.15999999999997"/>
    <n v="0.45120939875604699"/>
  </r>
  <r>
    <n v="2590"/>
    <d v="2026-04-26T00:00:00"/>
    <n v="2026"/>
    <s v="Apr"/>
    <s v="Q2"/>
    <x v="1"/>
    <s v="Austria"/>
    <s v="Retail Partners"/>
    <s v="New"/>
    <s v="Fitness"/>
    <s v="Recovery Roller"/>
    <n v="2"/>
    <n v="36.51"/>
    <n v="0.1"/>
    <n v="14.18"/>
    <n v="65.718000000000004"/>
    <n v="28.36"/>
    <n v="37.358000000000004"/>
    <n v="0.56845917404668433"/>
  </r>
  <r>
    <n v="2957"/>
    <d v="2026-04-26T00:00:00"/>
    <n v="2026"/>
    <s v="Apr"/>
    <s v="Q2"/>
    <x v="3"/>
    <s v="Netherlands"/>
    <s v="Marketplace"/>
    <s v="New"/>
    <s v="Travel"/>
    <s v="Insulated Bottle"/>
    <n v="3"/>
    <n v="36.58"/>
    <n v="0.05"/>
    <n v="13.71"/>
    <n v="104.25299999999999"/>
    <n v="41.13"/>
    <n v="63.122999999999983"/>
    <n v="0.60547897902218628"/>
  </r>
  <r>
    <n v="4270"/>
    <d v="2026-04-26T00:00:00"/>
    <n v="2026"/>
    <s v="Apr"/>
    <s v="Q2"/>
    <x v="3"/>
    <s v="Netherlands"/>
    <s v="Retail Partners"/>
    <s v="Business"/>
    <s v="Camping"/>
    <s v="Trail Tent 2P"/>
    <n v="2"/>
    <n v="191.59"/>
    <n v="0"/>
    <n v="102.52"/>
    <n v="383.18"/>
    <n v="205.04"/>
    <n v="178.14000000000001"/>
    <n v="0.46489900307949272"/>
  </r>
  <r>
    <n v="4324"/>
    <d v="2026-04-26T00:00:00"/>
    <n v="2026"/>
    <s v="Apr"/>
    <s v="Q2"/>
    <x v="3"/>
    <s v="United Kingdom"/>
    <s v="Corporate"/>
    <s v="Business"/>
    <s v="Camping"/>
    <s v="Alpine Tent 4P"/>
    <n v="6"/>
    <n v="337.24"/>
    <n v="0.05"/>
    <n v="198.63"/>
    <n v="1922.268"/>
    <n v="1191.78"/>
    <n v="730.48800000000006"/>
    <n v="0.38001360892445801"/>
  </r>
  <r>
    <n v="5010"/>
    <d v="2026-04-26T00:00:00"/>
    <n v="2026"/>
    <s v="Apr"/>
    <s v="Q2"/>
    <x v="3"/>
    <s v="Netherlands"/>
    <s v="Corporate"/>
    <s v="Business"/>
    <s v="Travel"/>
    <s v="Packing Cube Set"/>
    <n v="3"/>
    <n v="46.2"/>
    <n v="0.1"/>
    <n v="18.149999999999999"/>
    <n v="124.74000000000002"/>
    <n v="54.449999999999996"/>
    <n v="70.29000000000002"/>
    <n v="0.5634920634920636"/>
  </r>
  <r>
    <n v="5092"/>
    <d v="2026-04-26T00:00:00"/>
    <n v="2026"/>
    <s v="Apr"/>
    <s v="Q2"/>
    <x v="1"/>
    <s v="Czechia"/>
    <s v="Marketplace"/>
    <s v="Business"/>
    <s v="Fitness"/>
    <s v="Training Mat"/>
    <n v="4"/>
    <n v="50.84"/>
    <n v="0.05"/>
    <n v="22.63"/>
    <n v="193.19200000000001"/>
    <n v="90.52"/>
    <n v="102.67200000000001"/>
    <n v="0.53145057766367143"/>
  </r>
  <r>
    <n v="1061"/>
    <d v="2026-04-27T00:00:00"/>
    <n v="2026"/>
    <s v="Apr"/>
    <s v="Q2"/>
    <x v="3"/>
    <s v="France"/>
    <s v="Online Store"/>
    <s v="Returning"/>
    <s v="Travel"/>
    <s v="Travel Backpack 35L"/>
    <n v="1"/>
    <n v="166.5"/>
    <n v="0"/>
    <n v="85.55"/>
    <n v="166.5"/>
    <n v="85.55"/>
    <n v="80.95"/>
    <n v="0.4861861861861862"/>
  </r>
  <r>
    <n v="1099"/>
    <d v="2026-04-27T00:00:00"/>
    <n v="2026"/>
    <s v="Apr"/>
    <s v="Q2"/>
    <x v="3"/>
    <s v="Belgium"/>
    <s v="Marketplace"/>
    <s v="New"/>
    <s v="Hiking"/>
    <s v="Trekking Poles"/>
    <n v="1"/>
    <n v="70.2"/>
    <n v="0"/>
    <n v="32.06"/>
    <n v="70.2"/>
    <n v="32.06"/>
    <n v="38.14"/>
    <n v="0.5433048433048433"/>
  </r>
  <r>
    <n v="3500"/>
    <d v="2026-04-27T00:00:00"/>
    <n v="2026"/>
    <s v="Apr"/>
    <s v="Q2"/>
    <x v="1"/>
    <s v="Germany"/>
    <s v="Online Store"/>
    <s v="New"/>
    <s v="Fitness"/>
    <s v="Training Mat"/>
    <n v="4"/>
    <n v="50.67"/>
    <n v="0"/>
    <n v="22.62"/>
    <n v="202.68"/>
    <n v="90.48"/>
    <n v="112.2"/>
    <n v="0.55358200118413259"/>
  </r>
  <r>
    <n v="3856"/>
    <d v="2026-04-27T00:00:00"/>
    <n v="2026"/>
    <s v="Apr"/>
    <s v="Q2"/>
    <x v="1"/>
    <s v="Switzerland"/>
    <s v="Retail Partners"/>
    <s v="New"/>
    <s v="Travel"/>
    <s v="Travel Backpack 35L"/>
    <n v="3"/>
    <n v="161.05000000000001"/>
    <n v="0.05"/>
    <n v="87.43"/>
    <n v="458.99250000000001"/>
    <n v="262.29000000000002"/>
    <n v="196.70249999999999"/>
    <n v="0.4285527541299694"/>
  </r>
  <r>
    <n v="4044"/>
    <d v="2026-04-27T00:00:00"/>
    <n v="2026"/>
    <s v="Apr"/>
    <s v="Q2"/>
    <x v="1"/>
    <s v="Austria"/>
    <s v="Corporate"/>
    <s v="New"/>
    <s v="Fitness"/>
    <s v="Weighted Vest"/>
    <n v="10"/>
    <n v="124.59"/>
    <n v="0.15"/>
    <n v="67.14"/>
    <n v="1059.0150000000001"/>
    <n v="671.4"/>
    <n v="387.61500000000012"/>
    <n v="0.36601464568490538"/>
  </r>
  <r>
    <n v="4235"/>
    <d v="2026-04-27T00:00:00"/>
    <n v="2026"/>
    <s v="Apr"/>
    <s v="Q2"/>
    <x v="2"/>
    <s v="Norway"/>
    <s v="Online Store"/>
    <s v="Business"/>
    <s v="Fitness"/>
    <s v="Training Mat"/>
    <n v="1"/>
    <n v="50.18"/>
    <n v="0"/>
    <n v="22.05"/>
    <n v="50.18"/>
    <n v="22.05"/>
    <n v="28.13"/>
    <n v="0.56058190514149064"/>
  </r>
  <r>
    <n v="122"/>
    <d v="2026-04-28T00:00:00"/>
    <n v="2026"/>
    <s v="Apr"/>
    <s v="Q2"/>
    <x v="1"/>
    <s v="Switzerland"/>
    <s v="Online Store"/>
    <s v="New"/>
    <s v="Camping"/>
    <s v="Portable Camp Stove"/>
    <n v="1"/>
    <n v="83.38"/>
    <n v="0"/>
    <n v="38.979999999999997"/>
    <n v="83.38"/>
    <n v="38.979999999999997"/>
    <n v="44.4"/>
    <n v="0.53250179899256422"/>
  </r>
  <r>
    <n v="239"/>
    <d v="2026-04-28T00:00:00"/>
    <n v="2026"/>
    <s v="Apr"/>
    <s v="Q2"/>
    <x v="3"/>
    <s v="Netherlands"/>
    <s v="Online Store"/>
    <s v="Returning"/>
    <s v="Travel"/>
    <s v="Insulated Bottle"/>
    <n v="1"/>
    <n v="35.549999999999997"/>
    <n v="0.05"/>
    <n v="13.25"/>
    <n v="33.772499999999994"/>
    <n v="13.25"/>
    <n v="20.522499999999994"/>
    <n v="0.60766896143311855"/>
  </r>
  <r>
    <n v="356"/>
    <d v="2026-04-28T00:00:00"/>
    <n v="2026"/>
    <s v="Apr"/>
    <s v="Q2"/>
    <x v="3"/>
    <s v="United Kingdom"/>
    <s v="Retail Partners"/>
    <s v="New"/>
    <s v="Hiking"/>
    <s v="Summit Backpack 45L"/>
    <n v="1"/>
    <n v="154.36000000000001"/>
    <n v="0"/>
    <n v="77.760000000000005"/>
    <n v="154.36000000000001"/>
    <n v="77.760000000000005"/>
    <n v="76.600000000000009"/>
    <n v="0.49624254988338951"/>
  </r>
  <r>
    <n v="785"/>
    <d v="2026-04-28T00:00:00"/>
    <n v="2026"/>
    <s v="Apr"/>
    <s v="Q2"/>
    <x v="0"/>
    <s v="Portugal"/>
    <s v="Marketplace"/>
    <s v="New"/>
    <s v="Hiking"/>
    <s v="Summit Backpack 45L"/>
    <n v="1"/>
    <n v="155.68"/>
    <n v="0"/>
    <n v="77.97"/>
    <n v="155.68"/>
    <n v="77.97"/>
    <n v="77.710000000000008"/>
    <n v="0.49916495375128472"/>
  </r>
  <r>
    <n v="2325"/>
    <d v="2026-04-28T00:00:00"/>
    <n v="2026"/>
    <s v="Apr"/>
    <s v="Q2"/>
    <x v="0"/>
    <s v="Spain"/>
    <s v="Online Store"/>
    <s v="Returning"/>
    <s v="Fitness"/>
    <s v="Resistance Band Set"/>
    <n v="1"/>
    <n v="40.950000000000003"/>
    <n v="0.15"/>
    <n v="14.89"/>
    <n v="34.807500000000005"/>
    <n v="14.89"/>
    <n v="19.917500000000004"/>
    <n v="0.57221863104216053"/>
  </r>
  <r>
    <n v="2566"/>
    <d v="2026-04-28T00:00:00"/>
    <n v="2026"/>
    <s v="Apr"/>
    <s v="Q2"/>
    <x v="3"/>
    <s v="France"/>
    <s v="Marketplace"/>
    <s v="Returning"/>
    <s v="Travel"/>
    <s v="Packing Cube Set"/>
    <n v="3"/>
    <n v="47.28"/>
    <n v="0.05"/>
    <n v="18.52"/>
    <n v="134.74799999999999"/>
    <n v="55.56"/>
    <n v="79.187999999999988"/>
    <n v="0.58767477068305274"/>
  </r>
  <r>
    <n v="3105"/>
    <d v="2026-04-28T00:00:00"/>
    <n v="2026"/>
    <s v="Apr"/>
    <s v="Q2"/>
    <x v="3"/>
    <s v="Netherlands"/>
    <s v="Online Store"/>
    <s v="Returning"/>
    <s v="Fitness"/>
    <s v="Training Mat"/>
    <n v="4"/>
    <n v="51.57"/>
    <n v="0.1"/>
    <n v="22.58"/>
    <n v="185.65200000000002"/>
    <n v="90.32"/>
    <n v="95.332000000000022"/>
    <n v="0.51349837330058401"/>
  </r>
  <r>
    <n v="3167"/>
    <d v="2026-04-28T00:00:00"/>
    <n v="2026"/>
    <s v="Apr"/>
    <s v="Q2"/>
    <x v="3"/>
    <s v="United Kingdom"/>
    <s v="Online Store"/>
    <s v="Business"/>
    <s v="Cycling"/>
    <s v="Trail Bike Light"/>
    <n v="1"/>
    <n v="51.61"/>
    <n v="0"/>
    <n v="23"/>
    <n v="51.61"/>
    <n v="23"/>
    <n v="28.61"/>
    <n v="0.55434993218368533"/>
  </r>
  <r>
    <n v="4396"/>
    <d v="2026-04-28T00:00:00"/>
    <n v="2026"/>
    <s v="Apr"/>
    <s v="Q2"/>
    <x v="0"/>
    <s v="Italy"/>
    <s v="Retail Partners"/>
    <s v="Returning"/>
    <s v="Fitness"/>
    <s v="Training Mat"/>
    <n v="1"/>
    <n v="50.56"/>
    <n v="0.05"/>
    <n v="22.06"/>
    <n v="48.031999999999996"/>
    <n v="22.06"/>
    <n v="25.971999999999998"/>
    <n v="0.54072285143237842"/>
  </r>
  <r>
    <n v="4475"/>
    <d v="2026-04-28T00:00:00"/>
    <n v="2026"/>
    <s v="Apr"/>
    <s v="Q2"/>
    <x v="2"/>
    <s v="Denmark"/>
    <s v="Marketplace"/>
    <s v="Business"/>
    <s v="Travel"/>
    <s v="Travel Backpack 35L"/>
    <n v="2"/>
    <n v="165.74"/>
    <n v="0"/>
    <n v="87.73"/>
    <n v="331.48"/>
    <n v="175.46"/>
    <n v="156.02000000000001"/>
    <n v="0.47067696391939184"/>
  </r>
  <r>
    <n v="4482"/>
    <d v="2026-04-28T00:00:00"/>
    <n v="2026"/>
    <s v="Apr"/>
    <s v="Q2"/>
    <x v="2"/>
    <s v="Sweden"/>
    <s v="Online Store"/>
    <s v="Business"/>
    <s v="Fitness"/>
    <s v="Recovery Roller"/>
    <n v="3"/>
    <n v="36.770000000000003"/>
    <n v="0"/>
    <n v="13.63"/>
    <n v="110.31"/>
    <n v="40.89"/>
    <n v="69.42"/>
    <n v="0.62931737829752521"/>
  </r>
  <r>
    <n v="5022"/>
    <d v="2026-04-28T00:00:00"/>
    <n v="2026"/>
    <s v="Apr"/>
    <s v="Q2"/>
    <x v="3"/>
    <s v="Netherlands"/>
    <s v="Online Store"/>
    <s v="Business"/>
    <s v="Camping"/>
    <s v="Trail Tent 2P"/>
    <n v="2"/>
    <n v="196.37"/>
    <n v="0"/>
    <n v="101.73"/>
    <n v="392.74"/>
    <n v="203.46"/>
    <n v="189.28"/>
    <n v="0.48194734429902736"/>
  </r>
  <r>
    <n v="1304"/>
    <d v="2026-04-29T00:00:00"/>
    <n v="2026"/>
    <s v="Apr"/>
    <s v="Q2"/>
    <x v="0"/>
    <s v="Spain"/>
    <s v="Marketplace"/>
    <s v="Returning"/>
    <s v="Travel"/>
    <s v="Insulated Bottle"/>
    <n v="2"/>
    <n v="35.33"/>
    <n v="0"/>
    <n v="13.69"/>
    <n v="70.66"/>
    <n v="27.38"/>
    <n v="43.28"/>
    <n v="0.61251061420888764"/>
  </r>
  <r>
    <n v="3008"/>
    <d v="2026-04-29T00:00:00"/>
    <n v="2026"/>
    <s v="Apr"/>
    <s v="Q2"/>
    <x v="2"/>
    <s v="Sweden"/>
    <s v="Corporate"/>
    <s v="Business"/>
    <s v="Travel"/>
    <s v="Packing Cube Set"/>
    <n v="4"/>
    <n v="46.43"/>
    <n v="0.1"/>
    <n v="18.04"/>
    <n v="167.148"/>
    <n v="72.16"/>
    <n v="94.988"/>
    <n v="0.56828678775695796"/>
  </r>
  <r>
    <n v="4140"/>
    <d v="2026-04-29T00:00:00"/>
    <n v="2026"/>
    <s v="Apr"/>
    <s v="Q2"/>
    <x v="3"/>
    <s v="Netherlands"/>
    <s v="Marketplace"/>
    <s v="New"/>
    <s v="Fitness"/>
    <s v="Weighted Vest"/>
    <n v="1"/>
    <n v="125.25"/>
    <n v="0"/>
    <n v="70.88"/>
    <n v="125.25"/>
    <n v="70.88"/>
    <n v="54.370000000000005"/>
    <n v="0.43409181636726552"/>
  </r>
  <r>
    <n v="4151"/>
    <d v="2026-04-29T00:00:00"/>
    <n v="2026"/>
    <s v="Apr"/>
    <s v="Q2"/>
    <x v="1"/>
    <s v="Poland"/>
    <s v="Online Store"/>
    <s v="Returning"/>
    <s v="Camping"/>
    <s v="Alpine Tent 4P"/>
    <n v="1"/>
    <n v="341.98"/>
    <n v="0"/>
    <n v="192.43"/>
    <n v="341.98"/>
    <n v="192.43"/>
    <n v="149.55000000000001"/>
    <n v="0.43730627522077314"/>
  </r>
  <r>
    <n v="4650"/>
    <d v="2026-04-29T00:00:00"/>
    <n v="2026"/>
    <s v="Apr"/>
    <s v="Q2"/>
    <x v="1"/>
    <s v="Austria"/>
    <s v="Marketplace"/>
    <s v="Business"/>
    <s v="Fitness"/>
    <s v="Resistance Band Set"/>
    <n v="1"/>
    <n v="40.04"/>
    <n v="0"/>
    <n v="14.72"/>
    <n v="40.04"/>
    <n v="14.72"/>
    <n v="25.32"/>
    <n v="0.63236763236763238"/>
  </r>
  <r>
    <n v="4897"/>
    <d v="2026-04-29T00:00:00"/>
    <n v="2026"/>
    <s v="Apr"/>
    <s v="Q2"/>
    <x v="3"/>
    <s v="France"/>
    <s v="Online Store"/>
    <s v="Returning"/>
    <s v="Cycling"/>
    <s v="Compact Repair Kit"/>
    <n v="3"/>
    <n v="40.47"/>
    <n v="0.05"/>
    <n v="17.14"/>
    <n v="115.33949999999999"/>
    <n v="51.42"/>
    <n v="63.919499999999985"/>
    <n v="0.5541856866034619"/>
  </r>
  <r>
    <n v="792"/>
    <d v="2026-04-30T00:00:00"/>
    <n v="2026"/>
    <s v="Apr"/>
    <s v="Q2"/>
    <x v="3"/>
    <s v="United Kingdom"/>
    <s v="Corporate"/>
    <s v="Returning"/>
    <s v="Camping"/>
    <s v="Portable Camp Stove"/>
    <n v="6"/>
    <n v="83.7"/>
    <n v="0.2"/>
    <n v="38.58"/>
    <n v="401.76000000000005"/>
    <n v="231.48"/>
    <n v="170.28000000000006"/>
    <n v="0.42383512544802876"/>
  </r>
  <r>
    <n v="1796"/>
    <d v="2026-04-30T00:00:00"/>
    <n v="2026"/>
    <s v="Apr"/>
    <s v="Q2"/>
    <x v="0"/>
    <s v="Italy"/>
    <s v="Online Store"/>
    <s v="Returning"/>
    <s v="Camping"/>
    <s v="Portable Camp Stove"/>
    <n v="4"/>
    <n v="83.27"/>
    <n v="0"/>
    <n v="39.979999999999997"/>
    <n v="333.08"/>
    <n v="159.91999999999999"/>
    <n v="173.16"/>
    <n v="0.51987510507986068"/>
  </r>
  <r>
    <n v="3222"/>
    <d v="2026-04-30T00:00:00"/>
    <n v="2026"/>
    <s v="Apr"/>
    <s v="Q2"/>
    <x v="2"/>
    <s v="Norway"/>
    <s v="Corporate"/>
    <s v="Business"/>
    <s v="Camping"/>
    <s v="Compact Sleeping Bag"/>
    <n v="3"/>
    <n v="126.03"/>
    <n v="0.1"/>
    <n v="61.75"/>
    <n v="340.28100000000006"/>
    <n v="185.25"/>
    <n v="155.03100000000006"/>
    <n v="0.45559699189787273"/>
  </r>
  <r>
    <n v="3237"/>
    <d v="2026-04-30T00:00:00"/>
    <n v="2026"/>
    <s v="Apr"/>
    <s v="Q2"/>
    <x v="1"/>
    <s v="Poland"/>
    <s v="Online Store"/>
    <s v="New"/>
    <s v="Camping"/>
    <s v="Compact Sleeping Bag"/>
    <n v="1"/>
    <n v="122.86"/>
    <n v="0.05"/>
    <n v="59.22"/>
    <n v="116.717"/>
    <n v="59.22"/>
    <n v="57.497"/>
    <n v="0.49261889870370212"/>
  </r>
  <r>
    <n v="3695"/>
    <d v="2026-04-30T00:00:00"/>
    <n v="2026"/>
    <s v="Apr"/>
    <s v="Q2"/>
    <x v="2"/>
    <s v="Sweden"/>
    <s v="Online Store"/>
    <s v="New"/>
    <s v="Cycling"/>
    <s v="Compact Repair Kit"/>
    <n v="1"/>
    <n v="39.44"/>
    <n v="0.1"/>
    <n v="16.63"/>
    <n v="35.496000000000002"/>
    <n v="16.63"/>
    <n v="18.866000000000003"/>
    <n v="0.53149650664863657"/>
  </r>
  <r>
    <n v="5148"/>
    <d v="2026-04-30T00:00:00"/>
    <n v="2026"/>
    <s v="Apr"/>
    <s v="Q2"/>
    <x v="2"/>
    <s v="Finland"/>
    <s v="Online Store"/>
    <s v="Returning"/>
    <s v="Travel"/>
    <s v="Carry-On Duffel"/>
    <n v="1"/>
    <n v="130.34"/>
    <n v="0.1"/>
    <n v="66.680000000000007"/>
    <n v="117.30600000000001"/>
    <n v="66.680000000000007"/>
    <n v="50.626000000000005"/>
    <n v="0.43157212759790631"/>
  </r>
  <r>
    <n v="534"/>
    <d v="2026-05-01T00:00:00"/>
    <n v="2026"/>
    <s v="May"/>
    <s v="Q2"/>
    <x v="1"/>
    <s v="Germany"/>
    <s v="Online Store"/>
    <s v="Business"/>
    <s v="Hiking"/>
    <s v="Summit Backpack 45L"/>
    <n v="1"/>
    <n v="154.86000000000001"/>
    <n v="0"/>
    <n v="78.37"/>
    <n v="154.86000000000001"/>
    <n v="78.37"/>
    <n v="76.490000000000009"/>
    <n v="0.49393000129148912"/>
  </r>
  <r>
    <n v="551"/>
    <d v="2026-05-01T00:00:00"/>
    <n v="2026"/>
    <s v="May"/>
    <s v="Q2"/>
    <x v="3"/>
    <s v="United Kingdom"/>
    <s v="Retail Partners"/>
    <s v="Returning"/>
    <s v="Cycling"/>
    <s v="Cycling Pack 12L"/>
    <n v="4"/>
    <n v="103.64"/>
    <n v="0"/>
    <n v="50.59"/>
    <n v="414.56"/>
    <n v="202.36"/>
    <n v="212.2"/>
    <n v="0.51186800463141646"/>
  </r>
  <r>
    <n v="2110"/>
    <d v="2026-05-01T00:00:00"/>
    <n v="2026"/>
    <s v="May"/>
    <s v="Q2"/>
    <x v="0"/>
    <s v="Italy"/>
    <s v="Online Store"/>
    <s v="Returning"/>
    <s v="Travel"/>
    <s v="Travel Backpack 35L"/>
    <n v="1"/>
    <n v="164.49"/>
    <n v="0.05"/>
    <n v="87.81"/>
    <n v="156.2655"/>
    <n v="87.81"/>
    <n v="68.455500000000001"/>
    <n v="0.43807174328306631"/>
  </r>
  <r>
    <n v="2217"/>
    <d v="2026-05-01T00:00:00"/>
    <n v="2026"/>
    <s v="May"/>
    <s v="Q2"/>
    <x v="3"/>
    <s v="United Kingdom"/>
    <s v="Corporate"/>
    <s v="Returning"/>
    <s v="Travel"/>
    <s v="Travel Backpack 35L"/>
    <n v="3"/>
    <n v="163.44999999999999"/>
    <n v="0.05"/>
    <n v="87.54"/>
    <n v="465.83249999999992"/>
    <n v="262.62"/>
    <n v="203.21249999999992"/>
    <n v="0.4362351274331438"/>
  </r>
  <r>
    <n v="2544"/>
    <d v="2026-05-01T00:00:00"/>
    <n v="2026"/>
    <s v="May"/>
    <s v="Q2"/>
    <x v="3"/>
    <s v="Belgium"/>
    <s v="Online Store"/>
    <s v="Returning"/>
    <s v="Hiking"/>
    <s v="Trekking Poles"/>
    <n v="1"/>
    <n v="71.87"/>
    <n v="0.05"/>
    <n v="31.97"/>
    <n v="68.276499999999999"/>
    <n v="31.97"/>
    <n v="36.3065"/>
    <n v="0.53175690025118449"/>
  </r>
  <r>
    <n v="3678"/>
    <d v="2026-05-01T00:00:00"/>
    <n v="2026"/>
    <s v="May"/>
    <s v="Q2"/>
    <x v="1"/>
    <s v="Poland"/>
    <s v="Marketplace"/>
    <s v="Returning"/>
    <s v="Camping"/>
    <s v="Trail Tent 2P"/>
    <n v="2"/>
    <n v="194.97"/>
    <n v="0"/>
    <n v="101.14"/>
    <n v="389.94"/>
    <n v="202.28"/>
    <n v="187.66"/>
    <n v="0.48125352618351541"/>
  </r>
  <r>
    <n v="3726"/>
    <d v="2026-05-01T00:00:00"/>
    <n v="2026"/>
    <s v="May"/>
    <s v="Q2"/>
    <x v="3"/>
    <s v="United Kingdom"/>
    <s v="Marketplace"/>
    <s v="Returning"/>
    <s v="Cycling"/>
    <s v="Trail Bike Light"/>
    <n v="2"/>
    <n v="49.53"/>
    <n v="0"/>
    <n v="22.91"/>
    <n v="99.06"/>
    <n v="45.82"/>
    <n v="53.24"/>
    <n v="0.53745204926307288"/>
  </r>
  <r>
    <n v="3897"/>
    <d v="2026-05-01T00:00:00"/>
    <n v="2026"/>
    <s v="May"/>
    <s v="Q2"/>
    <x v="3"/>
    <s v="United Kingdom"/>
    <s v="Corporate"/>
    <s v="Business"/>
    <s v="Fitness"/>
    <s v="Recovery Roller"/>
    <n v="4"/>
    <n v="35.619999999999997"/>
    <n v="0.15"/>
    <n v="13.76"/>
    <n v="121.10799999999999"/>
    <n v="55.04"/>
    <n v="66.067999999999984"/>
    <n v="0.54552960993493405"/>
  </r>
  <r>
    <n v="1262"/>
    <d v="2026-05-02T00:00:00"/>
    <n v="2026"/>
    <s v="May"/>
    <s v="Q2"/>
    <x v="3"/>
    <s v="Netherlands"/>
    <s v="Retail Partners"/>
    <s v="Returning"/>
    <s v="Travel"/>
    <s v="Packing Cube Set"/>
    <n v="2"/>
    <n v="45.47"/>
    <n v="0"/>
    <n v="18.37"/>
    <n v="90.94"/>
    <n v="36.74"/>
    <n v="54.199999999999996"/>
    <n v="0.59599736089729494"/>
  </r>
  <r>
    <n v="2657"/>
    <d v="2026-05-02T00:00:00"/>
    <n v="2026"/>
    <s v="May"/>
    <s v="Q2"/>
    <x v="0"/>
    <s v="Spain"/>
    <s v="Retail Partners"/>
    <s v="New"/>
    <s v="Hiking"/>
    <s v="Trail Boots"/>
    <n v="1"/>
    <n v="145.68"/>
    <n v="0"/>
    <n v="77.8"/>
    <n v="145.68"/>
    <n v="77.8"/>
    <n v="67.88000000000001"/>
    <n v="0.46595277320153766"/>
  </r>
  <r>
    <n v="3238"/>
    <d v="2026-05-02T00:00:00"/>
    <n v="2026"/>
    <s v="May"/>
    <s v="Q2"/>
    <x v="3"/>
    <s v="United Kingdom"/>
    <s v="Marketplace"/>
    <s v="Returning"/>
    <s v="Camping"/>
    <s v="Portable Camp Stove"/>
    <n v="2"/>
    <n v="82.65"/>
    <n v="0.05"/>
    <n v="40.46"/>
    <n v="157.035"/>
    <n v="80.92"/>
    <n v="76.114999999999995"/>
    <n v="0.48470086286496639"/>
  </r>
  <r>
    <n v="3607"/>
    <d v="2026-05-02T00:00:00"/>
    <n v="2026"/>
    <s v="May"/>
    <s v="Q2"/>
    <x v="1"/>
    <s v="Austria"/>
    <s v="Online Store"/>
    <s v="Business"/>
    <s v="Travel"/>
    <s v="Insulated Bottle"/>
    <n v="1"/>
    <n v="36.270000000000003"/>
    <n v="0"/>
    <n v="13.8"/>
    <n v="36.270000000000003"/>
    <n v="13.8"/>
    <n v="22.470000000000002"/>
    <n v="0.61952026468155497"/>
  </r>
  <r>
    <n v="5070"/>
    <d v="2026-05-02T00:00:00"/>
    <n v="2026"/>
    <s v="May"/>
    <s v="Q2"/>
    <x v="2"/>
    <s v="Norway"/>
    <s v="Retail Partners"/>
    <s v="New"/>
    <s v="Camping"/>
    <s v="Portable Camp Stove"/>
    <n v="1"/>
    <n v="80.819999999999993"/>
    <n v="0"/>
    <n v="39.950000000000003"/>
    <n v="80.819999999999993"/>
    <n v="39.950000000000003"/>
    <n v="40.86999999999999"/>
    <n v="0.50569166048007907"/>
  </r>
  <r>
    <n v="5171"/>
    <d v="2026-05-02T00:00:00"/>
    <n v="2026"/>
    <s v="May"/>
    <s v="Q2"/>
    <x v="1"/>
    <s v="Czechia"/>
    <s v="Retail Partners"/>
    <s v="New"/>
    <s v="Hiking"/>
    <s v="Summit Backpack 45L"/>
    <n v="2"/>
    <n v="157.84"/>
    <n v="0.1"/>
    <n v="79.28"/>
    <n v="284.11200000000002"/>
    <n v="158.56"/>
    <n v="125.55200000000002"/>
    <n v="0.44191023258433298"/>
  </r>
  <r>
    <n v="617"/>
    <d v="2026-05-03T00:00:00"/>
    <n v="2026"/>
    <s v="May"/>
    <s v="Q2"/>
    <x v="1"/>
    <s v="Poland"/>
    <s v="Marketplace"/>
    <s v="Returning"/>
    <s v="Fitness"/>
    <s v="Recovery Roller"/>
    <n v="4"/>
    <n v="36.909999999999997"/>
    <n v="0.1"/>
    <n v="13.85"/>
    <n v="132.876"/>
    <n v="55.4"/>
    <n v="77.475999999999999"/>
    <n v="0.58306992985941775"/>
  </r>
  <r>
    <n v="849"/>
    <d v="2026-05-03T00:00:00"/>
    <n v="2026"/>
    <s v="May"/>
    <s v="Q2"/>
    <x v="1"/>
    <s v="Poland"/>
    <s v="Corporate"/>
    <s v="Business"/>
    <s v="Camping"/>
    <s v="Trail Tent 2P"/>
    <n v="3"/>
    <n v="193.18"/>
    <n v="0.1"/>
    <n v="102.31"/>
    <n v="521.58600000000001"/>
    <n v="306.93"/>
    <n v="214.65600000000001"/>
    <n v="0.41154478839539405"/>
  </r>
  <r>
    <n v="956"/>
    <d v="2026-05-03T00:00:00"/>
    <n v="2026"/>
    <s v="May"/>
    <s v="Q2"/>
    <x v="0"/>
    <s v="Italy"/>
    <s v="Online Store"/>
    <s v="Business"/>
    <s v="Hiking"/>
    <s v="Summit Backpack 45L"/>
    <n v="1"/>
    <n v="157.59"/>
    <n v="0.05"/>
    <n v="77.599999999999994"/>
    <n v="149.7105"/>
    <n v="77.599999999999994"/>
    <n v="72.110500000000002"/>
    <n v="0.48166628259206939"/>
  </r>
  <r>
    <n v="1896"/>
    <d v="2026-05-03T00:00:00"/>
    <n v="2026"/>
    <s v="May"/>
    <s v="Q2"/>
    <x v="1"/>
    <s v="Germany"/>
    <s v="Marketplace"/>
    <s v="New"/>
    <s v="Fitness"/>
    <s v="Training Mat"/>
    <n v="2"/>
    <n v="49.97"/>
    <n v="0"/>
    <n v="22.63"/>
    <n v="99.94"/>
    <n v="45.26"/>
    <n v="54.68"/>
    <n v="0.54712827696617972"/>
  </r>
  <r>
    <n v="2317"/>
    <d v="2026-05-03T00:00:00"/>
    <n v="2026"/>
    <s v="May"/>
    <s v="Q2"/>
    <x v="0"/>
    <s v="Italy"/>
    <s v="Corporate"/>
    <s v="Business"/>
    <s v="Hiking"/>
    <s v="Summit Backpack 45L"/>
    <n v="5"/>
    <n v="155.54"/>
    <n v="0.1"/>
    <n v="78.02"/>
    <n v="699.93"/>
    <n v="390.09999999999997"/>
    <n v="309.83"/>
    <n v="0.44265855156944267"/>
  </r>
  <r>
    <n v="2542"/>
    <d v="2026-05-03T00:00:00"/>
    <n v="2026"/>
    <s v="May"/>
    <s v="Q2"/>
    <x v="3"/>
    <s v="United Kingdom"/>
    <s v="Retail Partners"/>
    <s v="New"/>
    <s v="Travel"/>
    <s v="Carry-On Duffel"/>
    <n v="1"/>
    <n v="131.13"/>
    <n v="0.05"/>
    <n v="67.010000000000005"/>
    <n v="124.5735"/>
    <n v="67.010000000000005"/>
    <n v="57.563499999999991"/>
    <n v="0.46208463276700096"/>
  </r>
  <r>
    <n v="4535"/>
    <d v="2026-05-03T00:00:00"/>
    <n v="2026"/>
    <s v="May"/>
    <s v="Q2"/>
    <x v="2"/>
    <s v="Denmark"/>
    <s v="Online Store"/>
    <s v="New"/>
    <s v="Travel"/>
    <s v="Insulated Bottle"/>
    <n v="1"/>
    <n v="36.82"/>
    <n v="0.1"/>
    <n v="13.4"/>
    <n v="33.137999999999998"/>
    <n v="13.4"/>
    <n v="19.738"/>
    <n v="0.5956303941094816"/>
  </r>
  <r>
    <n v="4988"/>
    <d v="2026-05-03T00:00:00"/>
    <n v="2026"/>
    <s v="May"/>
    <s v="Q2"/>
    <x v="2"/>
    <s v="Finland"/>
    <s v="Retail Partners"/>
    <s v="New"/>
    <s v="Fitness"/>
    <s v="Weighted Vest"/>
    <n v="1"/>
    <n v="122.28"/>
    <n v="0"/>
    <n v="67.28"/>
    <n v="122.28"/>
    <n v="67.28"/>
    <n v="55"/>
    <n v="0.44978737324174028"/>
  </r>
  <r>
    <n v="253"/>
    <d v="2026-05-04T00:00:00"/>
    <n v="2026"/>
    <s v="May"/>
    <s v="Q2"/>
    <x v="2"/>
    <s v="Finland"/>
    <s v="Retail Partners"/>
    <s v="Business"/>
    <s v="Hiking"/>
    <s v="Hiking Daypack 20L"/>
    <n v="1"/>
    <n v="90.92"/>
    <n v="0.15"/>
    <n v="44.93"/>
    <n v="77.281999999999996"/>
    <n v="44.93"/>
    <n v="32.351999999999997"/>
    <n v="0.41862270645169636"/>
  </r>
  <r>
    <n v="1743"/>
    <d v="2026-05-04T00:00:00"/>
    <n v="2026"/>
    <s v="May"/>
    <s v="Q2"/>
    <x v="1"/>
    <s v="Germany"/>
    <s v="Online Store"/>
    <s v="New"/>
    <s v="Fitness"/>
    <s v="Training Mat"/>
    <n v="1"/>
    <n v="51.02"/>
    <n v="0"/>
    <n v="21.83"/>
    <n v="51.02"/>
    <n v="21.83"/>
    <n v="29.190000000000005"/>
    <n v="0.5721285770286163"/>
  </r>
  <r>
    <n v="1801"/>
    <d v="2026-05-04T00:00:00"/>
    <n v="2026"/>
    <s v="May"/>
    <s v="Q2"/>
    <x v="2"/>
    <s v="Sweden"/>
    <s v="Online Store"/>
    <s v="Business"/>
    <s v="Travel"/>
    <s v="Insulated Bottle"/>
    <n v="2"/>
    <n v="36.299999999999997"/>
    <n v="0.05"/>
    <n v="13.9"/>
    <n v="68.969999999999985"/>
    <n v="27.8"/>
    <n v="41.169999999999987"/>
    <n v="0.59692619979701311"/>
  </r>
  <r>
    <n v="2511"/>
    <d v="2026-05-04T00:00:00"/>
    <n v="2026"/>
    <s v="May"/>
    <s v="Q2"/>
    <x v="2"/>
    <s v="Finland"/>
    <s v="Corporate"/>
    <s v="Business"/>
    <s v="Camping"/>
    <s v="Trail Tent 2P"/>
    <n v="8"/>
    <n v="195.03"/>
    <n v="0.15"/>
    <n v="101.13"/>
    <n v="1326.204"/>
    <n v="809.04"/>
    <n v="517.16399999999999"/>
    <n v="0.38995810599274322"/>
  </r>
  <r>
    <n v="3186"/>
    <d v="2026-05-04T00:00:00"/>
    <n v="2026"/>
    <s v="May"/>
    <s v="Q2"/>
    <x v="1"/>
    <s v="Austria"/>
    <s v="Online Store"/>
    <s v="New"/>
    <s v="Hiking"/>
    <s v="Trail Boots"/>
    <n v="1"/>
    <n v="143.66"/>
    <n v="0.1"/>
    <n v="79.25"/>
    <n v="129.29400000000001"/>
    <n v="79.25"/>
    <n v="50.044000000000011"/>
    <n v="0.38705585719368268"/>
  </r>
  <r>
    <n v="3378"/>
    <d v="2026-05-04T00:00:00"/>
    <n v="2026"/>
    <s v="May"/>
    <s v="Q2"/>
    <x v="0"/>
    <s v="Spain"/>
    <s v="Corporate"/>
    <s v="Business"/>
    <s v="Fitness"/>
    <s v="Weighted Vest"/>
    <n v="3"/>
    <n v="120.28"/>
    <n v="0.2"/>
    <n v="69.23"/>
    <n v="288.67200000000003"/>
    <n v="207.69"/>
    <n v="80.982000000000028"/>
    <n v="0.28053292317924849"/>
  </r>
  <r>
    <n v="4255"/>
    <d v="2026-05-04T00:00:00"/>
    <n v="2026"/>
    <s v="May"/>
    <s v="Q2"/>
    <x v="3"/>
    <s v="Netherlands"/>
    <s v="Marketplace"/>
    <s v="Returning"/>
    <s v="Travel"/>
    <s v="Insulated Bottle"/>
    <n v="6"/>
    <n v="36.04"/>
    <n v="0"/>
    <n v="13.38"/>
    <n v="216.24"/>
    <n v="80.28"/>
    <n v="135.96"/>
    <n v="0.62874583795782468"/>
  </r>
  <r>
    <n v="4587"/>
    <d v="2026-05-04T00:00:00"/>
    <n v="2026"/>
    <s v="May"/>
    <s v="Q2"/>
    <x v="2"/>
    <s v="Sweden"/>
    <s v="Marketplace"/>
    <s v="Returning"/>
    <s v="Hiking"/>
    <s v="Hiking Daypack 20L"/>
    <n v="2"/>
    <n v="91.72"/>
    <n v="0"/>
    <n v="45.67"/>
    <n v="183.44"/>
    <n v="91.34"/>
    <n v="92.1"/>
    <n v="0.50207152202354988"/>
  </r>
  <r>
    <n v="830"/>
    <d v="2026-05-05T00:00:00"/>
    <n v="2026"/>
    <s v="May"/>
    <s v="Q2"/>
    <x v="3"/>
    <s v="United Kingdom"/>
    <s v="Online Store"/>
    <s v="Business"/>
    <s v="Cycling"/>
    <s v="Trail Bike Light"/>
    <n v="2"/>
    <n v="50.4"/>
    <n v="0"/>
    <n v="22.21"/>
    <n v="100.8"/>
    <n v="44.42"/>
    <n v="56.379999999999995"/>
    <n v="0.55932539682539684"/>
  </r>
  <r>
    <n v="4320"/>
    <d v="2026-05-05T00:00:00"/>
    <n v="2026"/>
    <s v="May"/>
    <s v="Q2"/>
    <x v="1"/>
    <s v="Austria"/>
    <s v="Online Store"/>
    <s v="Returning"/>
    <s v="Travel"/>
    <s v="Travel Backpack 35L"/>
    <n v="2"/>
    <n v="165.17"/>
    <n v="0"/>
    <n v="87.78"/>
    <n v="330.34"/>
    <n v="175.56"/>
    <n v="154.77999999999997"/>
    <n v="0.46854755706242052"/>
  </r>
  <r>
    <n v="4386"/>
    <d v="2026-05-05T00:00:00"/>
    <n v="2026"/>
    <s v="May"/>
    <s v="Q2"/>
    <x v="0"/>
    <s v="Italy"/>
    <s v="Online Store"/>
    <s v="Returning"/>
    <s v="Hiking"/>
    <s v="Trekking Poles"/>
    <n v="1"/>
    <n v="69.819999999999993"/>
    <n v="0.05"/>
    <n v="33.29"/>
    <n v="66.328999999999994"/>
    <n v="33.29"/>
    <n v="33.038999999999994"/>
    <n v="0.49810791659756665"/>
  </r>
  <r>
    <n v="4602"/>
    <d v="2026-05-05T00:00:00"/>
    <n v="2026"/>
    <s v="May"/>
    <s v="Q2"/>
    <x v="1"/>
    <s v="Germany"/>
    <s v="Marketplace"/>
    <s v="New"/>
    <s v="Travel"/>
    <s v="Carry-On Duffel"/>
    <n v="2"/>
    <n v="131.36000000000001"/>
    <n v="0.1"/>
    <n v="65.3"/>
    <n v="236.44800000000004"/>
    <n v="130.6"/>
    <n v="105.84800000000004"/>
    <n v="0.4476586818243336"/>
  </r>
  <r>
    <n v="5190"/>
    <d v="2026-05-05T00:00:00"/>
    <n v="2026"/>
    <s v="May"/>
    <s v="Q2"/>
    <x v="3"/>
    <s v="United Kingdom"/>
    <s v="Corporate"/>
    <s v="Returning"/>
    <s v="Hiking"/>
    <s v="Hiking Daypack 20L"/>
    <n v="15"/>
    <n v="93.65"/>
    <n v="0.1"/>
    <n v="44.89"/>
    <n v="1264.2750000000001"/>
    <n v="673.35"/>
    <n v="590.92500000000007"/>
    <n v="0.46740226612089936"/>
  </r>
  <r>
    <n v="393"/>
    <d v="2026-05-06T00:00:00"/>
    <n v="2026"/>
    <s v="May"/>
    <s v="Q2"/>
    <x v="1"/>
    <s v="Germany"/>
    <s v="Marketplace"/>
    <s v="New"/>
    <s v="Camping"/>
    <s v="Trail Tent 2P"/>
    <n v="3"/>
    <n v="199.93"/>
    <n v="0"/>
    <n v="104.86"/>
    <n v="599.79"/>
    <n v="314.58"/>
    <n v="285.20999999999998"/>
    <n v="0.47551643075076278"/>
  </r>
  <r>
    <n v="812"/>
    <d v="2026-05-06T00:00:00"/>
    <n v="2026"/>
    <s v="May"/>
    <s v="Q2"/>
    <x v="0"/>
    <s v="Spain"/>
    <s v="Online Store"/>
    <s v="New"/>
    <s v="Hiking"/>
    <s v="Trekking Poles"/>
    <n v="5"/>
    <n v="70.150000000000006"/>
    <n v="0"/>
    <n v="32.700000000000003"/>
    <n v="350.75"/>
    <n v="163.5"/>
    <n v="187.25"/>
    <n v="0.53385602280826805"/>
  </r>
  <r>
    <n v="1297"/>
    <d v="2026-05-06T00:00:00"/>
    <n v="2026"/>
    <s v="May"/>
    <s v="Q2"/>
    <x v="2"/>
    <s v="Sweden"/>
    <s v="Retail Partners"/>
    <s v="New"/>
    <s v="Fitness"/>
    <s v="Recovery Roller"/>
    <n v="2"/>
    <n v="35.86"/>
    <n v="0"/>
    <n v="13.9"/>
    <n v="71.72"/>
    <n v="27.8"/>
    <n v="43.92"/>
    <n v="0.61238148354712774"/>
  </r>
  <r>
    <n v="1574"/>
    <d v="2026-05-06T00:00:00"/>
    <n v="2026"/>
    <s v="May"/>
    <s v="Q2"/>
    <x v="1"/>
    <s v="Austria"/>
    <s v="Online Store"/>
    <s v="Returning"/>
    <s v="Hiking"/>
    <s v="Hiking Daypack 20L"/>
    <n v="1"/>
    <n v="92.27"/>
    <n v="0"/>
    <n v="46.5"/>
    <n v="92.27"/>
    <n v="46.5"/>
    <n v="45.769999999999996"/>
    <n v="0.49604421805570603"/>
  </r>
  <r>
    <n v="3060"/>
    <d v="2026-05-06T00:00:00"/>
    <n v="2026"/>
    <s v="May"/>
    <s v="Q2"/>
    <x v="1"/>
    <s v="Austria"/>
    <s v="Corporate"/>
    <s v="Business"/>
    <s v="Hiking"/>
    <s v="Summit Backpack 45L"/>
    <n v="6"/>
    <n v="157.31"/>
    <n v="0.15"/>
    <n v="80.34"/>
    <n v="802.28099999999995"/>
    <n v="482.04"/>
    <n v="320.24099999999993"/>
    <n v="0.3991631361081715"/>
  </r>
  <r>
    <n v="3490"/>
    <d v="2026-05-06T00:00:00"/>
    <n v="2026"/>
    <s v="May"/>
    <s v="Q2"/>
    <x v="1"/>
    <s v="Switzerland"/>
    <s v="Online Store"/>
    <s v="New"/>
    <s v="Travel"/>
    <s v="Packing Cube Set"/>
    <n v="2"/>
    <n v="46.18"/>
    <n v="0.05"/>
    <n v="17.899999999999999"/>
    <n v="87.74199999999999"/>
    <n v="35.799999999999997"/>
    <n v="51.941999999999993"/>
    <n v="0.59198559412823959"/>
  </r>
  <r>
    <n v="3654"/>
    <d v="2026-05-06T00:00:00"/>
    <n v="2026"/>
    <s v="May"/>
    <s v="Q2"/>
    <x v="2"/>
    <s v="Finland"/>
    <s v="Online Store"/>
    <s v="Business"/>
    <s v="Cycling"/>
    <s v="Trail Bike Light"/>
    <n v="1"/>
    <n v="51.44"/>
    <n v="0.1"/>
    <n v="22.88"/>
    <n v="46.295999999999999"/>
    <n v="22.88"/>
    <n v="23.416"/>
    <n v="0.50578883704855715"/>
  </r>
  <r>
    <n v="4209"/>
    <d v="2026-05-06T00:00:00"/>
    <n v="2026"/>
    <s v="May"/>
    <s v="Q2"/>
    <x v="1"/>
    <s v="Czechia"/>
    <s v="Online Store"/>
    <s v="New"/>
    <s v="Fitness"/>
    <s v="Training Mat"/>
    <n v="2"/>
    <n v="50.97"/>
    <n v="0.05"/>
    <n v="21.67"/>
    <n v="96.842999999999989"/>
    <n v="43.34"/>
    <n v="53.502999999999986"/>
    <n v="0.55247152607829153"/>
  </r>
  <r>
    <n v="4227"/>
    <d v="2026-05-06T00:00:00"/>
    <n v="2026"/>
    <s v="May"/>
    <s v="Q2"/>
    <x v="1"/>
    <s v="Czechia"/>
    <s v="Online Store"/>
    <s v="New"/>
    <s v="Cycling"/>
    <s v="Compact Repair Kit"/>
    <n v="2"/>
    <n v="40.549999999999997"/>
    <n v="0"/>
    <n v="16.52"/>
    <n v="81.099999999999994"/>
    <n v="33.04"/>
    <n v="48.059999999999995"/>
    <n v="0.59260172626387175"/>
  </r>
  <r>
    <n v="4247"/>
    <d v="2026-05-06T00:00:00"/>
    <n v="2026"/>
    <s v="May"/>
    <s v="Q2"/>
    <x v="2"/>
    <s v="Norway"/>
    <s v="Online Store"/>
    <s v="New"/>
    <s v="Cycling"/>
    <s v="Trail Bike Light"/>
    <n v="2"/>
    <n v="51.3"/>
    <n v="0"/>
    <n v="23.12"/>
    <n v="102.6"/>
    <n v="46.24"/>
    <n v="56.359999999999992"/>
    <n v="0.54931773879142298"/>
  </r>
  <r>
    <n v="5196"/>
    <d v="2026-05-06T00:00:00"/>
    <n v="2026"/>
    <s v="May"/>
    <s v="Q2"/>
    <x v="3"/>
    <s v="United Kingdom"/>
    <s v="Online Store"/>
    <s v="New"/>
    <s v="Camping"/>
    <s v="Portable Camp Stove"/>
    <n v="3"/>
    <n v="82.56"/>
    <n v="0"/>
    <n v="39.99"/>
    <n v="247.68"/>
    <n v="119.97"/>
    <n v="127.71000000000001"/>
    <n v="0.515625"/>
  </r>
  <r>
    <n v="400"/>
    <d v="2026-05-07T00:00:00"/>
    <n v="2026"/>
    <s v="May"/>
    <s v="Q2"/>
    <x v="1"/>
    <s v="Germany"/>
    <s v="Corporate"/>
    <s v="Business"/>
    <s v="Hiking"/>
    <s v="Hiking Daypack 20L"/>
    <n v="6"/>
    <n v="92.66"/>
    <n v="0.15"/>
    <n v="44.71"/>
    <n v="472.56600000000003"/>
    <n v="268.26"/>
    <n v="204.30600000000004"/>
    <n v="0.43233326138571126"/>
  </r>
  <r>
    <n v="829"/>
    <d v="2026-05-07T00:00:00"/>
    <n v="2026"/>
    <s v="May"/>
    <s v="Q2"/>
    <x v="2"/>
    <s v="Norway"/>
    <s v="Marketplace"/>
    <s v="New"/>
    <s v="Fitness"/>
    <s v="Resistance Band Set"/>
    <n v="1"/>
    <n v="39.42"/>
    <n v="0"/>
    <n v="14.86"/>
    <n v="39.42"/>
    <n v="14.86"/>
    <n v="24.560000000000002"/>
    <n v="0.62303399289700667"/>
  </r>
  <r>
    <n v="1236"/>
    <d v="2026-05-07T00:00:00"/>
    <n v="2026"/>
    <s v="May"/>
    <s v="Q2"/>
    <x v="0"/>
    <s v="Portugal"/>
    <s v="Retail Partners"/>
    <s v="Returning"/>
    <s v="Fitness"/>
    <s v="Weighted Vest"/>
    <n v="2"/>
    <n v="124.25"/>
    <n v="0"/>
    <n v="69.510000000000005"/>
    <n v="248.5"/>
    <n v="139.02000000000001"/>
    <n v="109.47999999999999"/>
    <n v="0.44056338028169012"/>
  </r>
  <r>
    <n v="1364"/>
    <d v="2026-05-07T00:00:00"/>
    <n v="2026"/>
    <s v="May"/>
    <s v="Q2"/>
    <x v="1"/>
    <s v="Poland"/>
    <s v="Online Store"/>
    <s v="New"/>
    <s v="Hiking"/>
    <s v="Summit Backpack 45L"/>
    <n v="2"/>
    <n v="156.43"/>
    <n v="0"/>
    <n v="78.569999999999993"/>
    <n v="312.86"/>
    <n v="157.13999999999999"/>
    <n v="155.72000000000003"/>
    <n v="0.49773061433228927"/>
  </r>
  <r>
    <n v="2105"/>
    <d v="2026-05-07T00:00:00"/>
    <n v="2026"/>
    <s v="May"/>
    <s v="Q2"/>
    <x v="1"/>
    <s v="Poland"/>
    <s v="Retail Partners"/>
    <s v="New"/>
    <s v="Camping"/>
    <s v="Portable Camp Stove"/>
    <n v="1"/>
    <n v="80.3"/>
    <n v="0"/>
    <n v="40.020000000000003"/>
    <n v="80.3"/>
    <n v="40.020000000000003"/>
    <n v="40.279999999999994"/>
    <n v="0.50161892901618921"/>
  </r>
  <r>
    <n v="4706"/>
    <d v="2026-05-07T00:00:00"/>
    <n v="2026"/>
    <s v="May"/>
    <s v="Q2"/>
    <x v="3"/>
    <s v="France"/>
    <s v="Retail Partners"/>
    <s v="New"/>
    <s v="Camping"/>
    <s v="Portable Camp Stove"/>
    <n v="1"/>
    <n v="79.89"/>
    <n v="0"/>
    <n v="39.549999999999997"/>
    <n v="79.89"/>
    <n v="39.549999999999997"/>
    <n v="40.340000000000003"/>
    <n v="0.50494429841031419"/>
  </r>
  <r>
    <n v="68"/>
    <d v="2026-05-08T00:00:00"/>
    <n v="2026"/>
    <s v="May"/>
    <s v="Q2"/>
    <x v="3"/>
    <s v="Netherlands"/>
    <s v="Retail Partners"/>
    <s v="New"/>
    <s v="Fitness"/>
    <s v="Resistance Band Set"/>
    <n v="1"/>
    <n v="39.5"/>
    <n v="0"/>
    <n v="14.68"/>
    <n v="39.5"/>
    <n v="14.68"/>
    <n v="24.82"/>
    <n v="0.62835443037974681"/>
  </r>
  <r>
    <n v="1352"/>
    <d v="2026-05-08T00:00:00"/>
    <n v="2026"/>
    <s v="May"/>
    <s v="Q2"/>
    <x v="3"/>
    <s v="Netherlands"/>
    <s v="Online Store"/>
    <s v="Returning"/>
    <s v="Cycling"/>
    <s v="Commuter Helmet"/>
    <n v="1"/>
    <n v="80.7"/>
    <n v="0"/>
    <n v="41.88"/>
    <n v="80.7"/>
    <n v="41.88"/>
    <n v="38.82"/>
    <n v="0.48104089219330853"/>
  </r>
  <r>
    <n v="2526"/>
    <d v="2026-05-08T00:00:00"/>
    <n v="2026"/>
    <s v="May"/>
    <s v="Q2"/>
    <x v="1"/>
    <s v="Poland"/>
    <s v="Online Store"/>
    <s v="New"/>
    <s v="Camping"/>
    <s v="Portable Camp Stove"/>
    <n v="1"/>
    <n v="80.86"/>
    <n v="0"/>
    <n v="38.44"/>
    <n v="80.86"/>
    <n v="38.44"/>
    <n v="42.42"/>
    <n v="0.52461043779371752"/>
  </r>
  <r>
    <n v="3298"/>
    <d v="2026-05-08T00:00:00"/>
    <n v="2026"/>
    <s v="May"/>
    <s v="Q2"/>
    <x v="1"/>
    <s v="Poland"/>
    <s v="Marketplace"/>
    <s v="New"/>
    <s v="Camping"/>
    <s v="Alpine Tent 4P"/>
    <n v="2"/>
    <n v="337.7"/>
    <n v="0.1"/>
    <n v="192.16"/>
    <n v="607.86"/>
    <n v="384.32"/>
    <n v="223.54000000000002"/>
    <n v="0.36774915276543946"/>
  </r>
  <r>
    <n v="3510"/>
    <d v="2026-05-08T00:00:00"/>
    <n v="2026"/>
    <s v="May"/>
    <s v="Q2"/>
    <x v="2"/>
    <s v="Sweden"/>
    <s v="Online Store"/>
    <s v="Returning"/>
    <s v="Camping"/>
    <s v="Compact Sleeping Bag"/>
    <n v="4"/>
    <n v="121.81"/>
    <n v="0"/>
    <n v="58.95"/>
    <n v="487.24"/>
    <n v="235.8"/>
    <n v="251.44"/>
    <n v="0.5160495854199163"/>
  </r>
  <r>
    <n v="3638"/>
    <d v="2026-05-08T00:00:00"/>
    <n v="2026"/>
    <s v="May"/>
    <s v="Q2"/>
    <x v="3"/>
    <s v="Netherlands"/>
    <s v="Corporate"/>
    <s v="Business"/>
    <s v="Travel"/>
    <s v="Travel Backpack 35L"/>
    <n v="10"/>
    <n v="168.55"/>
    <n v="0.1"/>
    <n v="88.85"/>
    <n v="1516.95"/>
    <n v="888.5"/>
    <n v="628.45000000000005"/>
    <n v="0.41428524341606515"/>
  </r>
  <r>
    <n v="3754"/>
    <d v="2026-05-08T00:00:00"/>
    <n v="2026"/>
    <s v="May"/>
    <s v="Q2"/>
    <x v="1"/>
    <s v="Germany"/>
    <s v="Online Store"/>
    <s v="Returning"/>
    <s v="Cycling"/>
    <s v="Compact Repair Kit"/>
    <n v="1"/>
    <n v="39.42"/>
    <n v="0.05"/>
    <n v="16.77"/>
    <n v="37.448999999999998"/>
    <n v="16.77"/>
    <n v="20.678999999999998"/>
    <n v="0.55219097973243614"/>
  </r>
  <r>
    <n v="4029"/>
    <d v="2026-05-08T00:00:00"/>
    <n v="2026"/>
    <s v="May"/>
    <s v="Q2"/>
    <x v="3"/>
    <s v="France"/>
    <s v="Retail Partners"/>
    <s v="New"/>
    <s v="Travel"/>
    <s v="Travel Backpack 35L"/>
    <n v="1"/>
    <n v="161.36000000000001"/>
    <n v="0"/>
    <n v="87"/>
    <n v="161.36000000000001"/>
    <n v="87"/>
    <n v="74.360000000000014"/>
    <n v="0.46083292017848293"/>
  </r>
  <r>
    <n v="4651"/>
    <d v="2026-05-08T00:00:00"/>
    <n v="2026"/>
    <s v="May"/>
    <s v="Q2"/>
    <x v="1"/>
    <s v="Switzerland"/>
    <s v="Online Store"/>
    <s v="Business"/>
    <s v="Camping"/>
    <s v="Compact Sleeping Bag"/>
    <n v="1"/>
    <n v="123.68"/>
    <n v="0"/>
    <n v="59.26"/>
    <n v="123.68"/>
    <n v="59.26"/>
    <n v="64.420000000000016"/>
    <n v="0.52086028460543343"/>
  </r>
  <r>
    <n v="4886"/>
    <d v="2026-05-08T00:00:00"/>
    <n v="2026"/>
    <s v="May"/>
    <s v="Q2"/>
    <x v="3"/>
    <s v="United Kingdom"/>
    <s v="Marketplace"/>
    <s v="Returning"/>
    <s v="Hiking"/>
    <s v="Trail Boots"/>
    <n v="1"/>
    <n v="146.29"/>
    <n v="0"/>
    <n v="81.16"/>
    <n v="146.29"/>
    <n v="81.16"/>
    <n v="65.13"/>
    <n v="0.44521156606740037"/>
  </r>
  <r>
    <n v="162"/>
    <d v="2026-05-09T00:00:00"/>
    <n v="2026"/>
    <s v="May"/>
    <s v="Q2"/>
    <x v="0"/>
    <s v="Spain"/>
    <s v="Online Store"/>
    <s v="New"/>
    <s v="Travel"/>
    <s v="Travel Backpack 35L"/>
    <n v="2"/>
    <n v="164.95"/>
    <n v="0.1"/>
    <n v="86.27"/>
    <n v="296.90999999999997"/>
    <n v="172.54"/>
    <n v="124.36999999999998"/>
    <n v="0.41888114243373409"/>
  </r>
  <r>
    <n v="184"/>
    <d v="2026-05-09T00:00:00"/>
    <n v="2026"/>
    <s v="May"/>
    <s v="Q2"/>
    <x v="0"/>
    <s v="Italy"/>
    <s v="Retail Partners"/>
    <s v="Business"/>
    <s v="Hiking"/>
    <s v="Hiking Daypack 20L"/>
    <n v="2"/>
    <n v="91.59"/>
    <n v="0"/>
    <n v="44.97"/>
    <n v="183.18"/>
    <n v="89.94"/>
    <n v="93.240000000000009"/>
    <n v="0.50900753357353423"/>
  </r>
  <r>
    <n v="328"/>
    <d v="2026-05-09T00:00:00"/>
    <n v="2026"/>
    <s v="May"/>
    <s v="Q2"/>
    <x v="3"/>
    <s v="France"/>
    <s v="Online Store"/>
    <s v="Returning"/>
    <s v="Fitness"/>
    <s v="Training Mat"/>
    <n v="1"/>
    <n v="51.78"/>
    <n v="0.1"/>
    <n v="21.63"/>
    <n v="46.602000000000004"/>
    <n v="21.63"/>
    <n v="24.972000000000005"/>
    <n v="0.53585683017896235"/>
  </r>
  <r>
    <n v="908"/>
    <d v="2026-05-09T00:00:00"/>
    <n v="2026"/>
    <s v="May"/>
    <s v="Q2"/>
    <x v="3"/>
    <s v="United Kingdom"/>
    <s v="Retail Partners"/>
    <s v="Returning"/>
    <s v="Travel"/>
    <s v="Packing Cube Set"/>
    <n v="2"/>
    <n v="46.25"/>
    <n v="0"/>
    <n v="18.12"/>
    <n v="92.5"/>
    <n v="36.24"/>
    <n v="56.26"/>
    <n v="0.60821621621621624"/>
  </r>
  <r>
    <n v="3159"/>
    <d v="2026-05-09T00:00:00"/>
    <n v="2026"/>
    <s v="May"/>
    <s v="Q2"/>
    <x v="0"/>
    <s v="Spain"/>
    <s v="Online Store"/>
    <s v="Returning"/>
    <s v="Camping"/>
    <s v="Trail Tent 2P"/>
    <n v="3"/>
    <n v="198.5"/>
    <n v="0"/>
    <n v="102.23"/>
    <n v="595.5"/>
    <n v="306.69"/>
    <n v="288.81"/>
    <n v="0.48498740554156172"/>
  </r>
  <r>
    <n v="4509"/>
    <d v="2026-05-09T00:00:00"/>
    <n v="2026"/>
    <s v="May"/>
    <s v="Q2"/>
    <x v="3"/>
    <s v="United Kingdom"/>
    <s v="Online Store"/>
    <s v="New"/>
    <s v="Hiking"/>
    <s v="Summit Backpack 45L"/>
    <n v="1"/>
    <n v="152.80000000000001"/>
    <n v="0.1"/>
    <n v="77.67"/>
    <n v="137.52000000000001"/>
    <n v="77.67"/>
    <n v="59.850000000000009"/>
    <n v="0.43520942408376967"/>
  </r>
  <r>
    <n v="4677"/>
    <d v="2026-05-09T00:00:00"/>
    <n v="2026"/>
    <s v="May"/>
    <s v="Q2"/>
    <x v="1"/>
    <s v="Poland"/>
    <s v="Online Store"/>
    <s v="Business"/>
    <s v="Travel"/>
    <s v="Travel Backpack 35L"/>
    <n v="2"/>
    <n v="161.47999999999999"/>
    <n v="0"/>
    <n v="85.03"/>
    <n v="322.95999999999998"/>
    <n v="170.06"/>
    <n v="152.89999999999998"/>
    <n v="0.47343324250681196"/>
  </r>
  <r>
    <n v="4867"/>
    <d v="2026-05-09T00:00:00"/>
    <n v="2026"/>
    <s v="May"/>
    <s v="Q2"/>
    <x v="1"/>
    <s v="Austria"/>
    <s v="Retail Partners"/>
    <s v="Returning"/>
    <s v="Cycling"/>
    <s v="Commuter Helmet"/>
    <n v="1"/>
    <n v="82.86"/>
    <n v="0"/>
    <n v="42.67"/>
    <n v="82.86"/>
    <n v="42.67"/>
    <n v="40.19"/>
    <n v="0.48503499879314504"/>
  </r>
  <r>
    <n v="1615"/>
    <d v="2026-05-10T00:00:00"/>
    <n v="2026"/>
    <s v="May"/>
    <s v="Q2"/>
    <x v="3"/>
    <s v="Belgium"/>
    <s v="Online Store"/>
    <s v="New"/>
    <s v="Fitness"/>
    <s v="Training Mat"/>
    <n v="1"/>
    <n v="51.15"/>
    <n v="0"/>
    <n v="21.39"/>
    <n v="51.15"/>
    <n v="21.39"/>
    <n v="29.759999999999998"/>
    <n v="0.58181818181818179"/>
  </r>
  <r>
    <n v="1812"/>
    <d v="2026-05-10T00:00:00"/>
    <n v="2026"/>
    <s v="May"/>
    <s v="Q2"/>
    <x v="2"/>
    <s v="Sweden"/>
    <s v="Corporate"/>
    <s v="Business"/>
    <s v="Fitness"/>
    <s v="Training Mat"/>
    <n v="12"/>
    <n v="50.53"/>
    <n v="0.1"/>
    <n v="22.09"/>
    <n v="545.72400000000005"/>
    <n v="265.08"/>
    <n v="280.64400000000006"/>
    <n v="0.5142599555819426"/>
  </r>
  <r>
    <n v="3645"/>
    <d v="2026-05-10T00:00:00"/>
    <n v="2026"/>
    <s v="May"/>
    <s v="Q2"/>
    <x v="1"/>
    <s v="Czechia"/>
    <s v="Marketplace"/>
    <s v="Returning"/>
    <s v="Cycling"/>
    <s v="Trail Bike Light"/>
    <n v="2"/>
    <n v="50.93"/>
    <n v="0"/>
    <n v="22.91"/>
    <n v="101.86"/>
    <n v="45.82"/>
    <n v="56.04"/>
    <n v="0.55016689573924993"/>
  </r>
  <r>
    <n v="3804"/>
    <d v="2026-05-10T00:00:00"/>
    <n v="2026"/>
    <s v="May"/>
    <s v="Q2"/>
    <x v="2"/>
    <s v="Denmark"/>
    <s v="Online Store"/>
    <s v="Returning"/>
    <s v="Fitness"/>
    <s v="Training Mat"/>
    <n v="2"/>
    <n v="50.79"/>
    <n v="0.05"/>
    <n v="21.83"/>
    <n v="96.500999999999991"/>
    <n v="43.66"/>
    <n v="52.840999999999994"/>
    <n v="0.54756945523880585"/>
  </r>
  <r>
    <n v="4367"/>
    <d v="2026-05-10T00:00:00"/>
    <n v="2026"/>
    <s v="May"/>
    <s v="Q2"/>
    <x v="3"/>
    <s v="United Kingdom"/>
    <s v="Online Store"/>
    <s v="Business"/>
    <s v="Travel"/>
    <s v="Travel Backpack 35L"/>
    <n v="5"/>
    <n v="160.94"/>
    <n v="0.1"/>
    <n v="88.89"/>
    <n v="724.23"/>
    <n v="444.45"/>
    <n v="279.78000000000003"/>
    <n v="0.38631374011018604"/>
  </r>
  <r>
    <n v="4746"/>
    <d v="2026-05-10T00:00:00"/>
    <n v="2026"/>
    <s v="May"/>
    <s v="Q2"/>
    <x v="1"/>
    <s v="Czechia"/>
    <s v="Online Store"/>
    <s v="Returning"/>
    <s v="Fitness"/>
    <s v="Recovery Roller"/>
    <n v="2"/>
    <n v="36.409999999999997"/>
    <n v="0"/>
    <n v="13.92"/>
    <n v="72.819999999999993"/>
    <n v="27.84"/>
    <n v="44.97999999999999"/>
    <n v="0.61768744850315838"/>
  </r>
  <r>
    <n v="4795"/>
    <d v="2026-05-10T00:00:00"/>
    <n v="2026"/>
    <s v="May"/>
    <s v="Q2"/>
    <x v="3"/>
    <s v="Belgium"/>
    <s v="Marketplace"/>
    <s v="Returning"/>
    <s v="Hiking"/>
    <s v="Trekking Poles"/>
    <n v="2"/>
    <n v="72.25"/>
    <n v="0"/>
    <n v="32.25"/>
    <n v="144.5"/>
    <n v="64.5"/>
    <n v="80"/>
    <n v="0.55363321799307963"/>
  </r>
  <r>
    <n v="4800"/>
    <d v="2026-05-10T00:00:00"/>
    <n v="2026"/>
    <s v="May"/>
    <s v="Q2"/>
    <x v="3"/>
    <s v="United Kingdom"/>
    <s v="Retail Partners"/>
    <s v="New"/>
    <s v="Cycling"/>
    <s v="Cycling Pack 12L"/>
    <n v="4"/>
    <n v="103.36"/>
    <n v="0"/>
    <n v="51.59"/>
    <n v="413.44"/>
    <n v="206.36"/>
    <n v="207.07999999999998"/>
    <n v="0.50087074303405565"/>
  </r>
  <r>
    <n v="5018"/>
    <d v="2026-05-10T00:00:00"/>
    <n v="2026"/>
    <s v="May"/>
    <s v="Q2"/>
    <x v="2"/>
    <s v="Sweden"/>
    <s v="Corporate"/>
    <s v="Business"/>
    <s v="Hiking"/>
    <s v="Trail Boots"/>
    <n v="4"/>
    <n v="145.85"/>
    <n v="0.15"/>
    <n v="79.69"/>
    <n v="495.89"/>
    <n v="318.76"/>
    <n v="177.13"/>
    <n v="0.35719615237250196"/>
  </r>
  <r>
    <n v="474"/>
    <d v="2026-05-11T00:00:00"/>
    <n v="2026"/>
    <s v="May"/>
    <s v="Q2"/>
    <x v="1"/>
    <s v="Germany"/>
    <s v="Online Store"/>
    <s v="Returning"/>
    <s v="Cycling"/>
    <s v="Cycling Pack 12L"/>
    <n v="2"/>
    <n v="100.49"/>
    <n v="0.1"/>
    <n v="50.11"/>
    <n v="180.88200000000001"/>
    <n v="100.22"/>
    <n v="80.662000000000006"/>
    <n v="0.44593713028383147"/>
  </r>
  <r>
    <n v="1175"/>
    <d v="2026-05-11T00:00:00"/>
    <n v="2026"/>
    <s v="May"/>
    <s v="Q2"/>
    <x v="2"/>
    <s v="Norway"/>
    <s v="Corporate"/>
    <s v="Returning"/>
    <s v="Camping"/>
    <s v="Alpine Tent 4P"/>
    <n v="4"/>
    <n v="332.89"/>
    <n v="0.1"/>
    <n v="198.06"/>
    <n v="1198.404"/>
    <n v="792.24"/>
    <n v="406.16399999999999"/>
    <n v="0.33892076461694054"/>
  </r>
  <r>
    <n v="2015"/>
    <d v="2026-05-11T00:00:00"/>
    <n v="2026"/>
    <s v="May"/>
    <s v="Q2"/>
    <x v="1"/>
    <s v="Germany"/>
    <s v="Online Store"/>
    <s v="New"/>
    <s v="Hiking"/>
    <s v="Summit Backpack 45L"/>
    <n v="1"/>
    <n v="154.6"/>
    <n v="0"/>
    <n v="80.05"/>
    <n v="154.6"/>
    <n v="80.05"/>
    <n v="74.55"/>
    <n v="0.48221216041397152"/>
  </r>
  <r>
    <n v="2196"/>
    <d v="2026-05-11T00:00:00"/>
    <n v="2026"/>
    <s v="May"/>
    <s v="Q2"/>
    <x v="3"/>
    <s v="Belgium"/>
    <s v="Marketplace"/>
    <s v="Returning"/>
    <s v="Cycling"/>
    <s v="Commuter Helmet"/>
    <n v="1"/>
    <n v="83.23"/>
    <n v="0.05"/>
    <n v="43.82"/>
    <n v="79.0685"/>
    <n v="43.82"/>
    <n v="35.2485"/>
    <n v="0.44579699880483376"/>
  </r>
  <r>
    <n v="3508"/>
    <d v="2026-05-11T00:00:00"/>
    <n v="2026"/>
    <s v="May"/>
    <s v="Q2"/>
    <x v="1"/>
    <s v="Germany"/>
    <s v="Marketplace"/>
    <s v="Returning"/>
    <s v="Travel"/>
    <s v="Packing Cube Set"/>
    <n v="3"/>
    <n v="46.23"/>
    <n v="0"/>
    <n v="18.47"/>
    <n v="138.69"/>
    <n v="55.41"/>
    <n v="83.28"/>
    <n v="0.60047588146225395"/>
  </r>
  <r>
    <n v="3516"/>
    <d v="2026-05-11T00:00:00"/>
    <n v="2026"/>
    <s v="May"/>
    <s v="Q2"/>
    <x v="3"/>
    <s v="Netherlands"/>
    <s v="Marketplace"/>
    <s v="Returning"/>
    <s v="Camping"/>
    <s v="Compact Sleeping Bag"/>
    <n v="1"/>
    <n v="125.3"/>
    <n v="0.05"/>
    <n v="59.62"/>
    <n v="119.035"/>
    <n v="59.62"/>
    <n v="59.414999999999999"/>
    <n v="0.49913890872432476"/>
  </r>
  <r>
    <n v="3570"/>
    <d v="2026-05-11T00:00:00"/>
    <n v="2026"/>
    <s v="May"/>
    <s v="Q2"/>
    <x v="1"/>
    <s v="Germany"/>
    <s v="Online Store"/>
    <s v="Business"/>
    <s v="Travel"/>
    <s v="Insulated Bottle"/>
    <n v="1"/>
    <n v="36.159999999999997"/>
    <n v="0.1"/>
    <n v="13.38"/>
    <n v="32.543999999999997"/>
    <n v="13.38"/>
    <n v="19.163999999999994"/>
    <n v="0.58886430678466062"/>
  </r>
  <r>
    <n v="4799"/>
    <d v="2026-05-11T00:00:00"/>
    <n v="2026"/>
    <s v="May"/>
    <s v="Q2"/>
    <x v="3"/>
    <s v="France"/>
    <s v="Online Store"/>
    <s v="Returning"/>
    <s v="Camping"/>
    <s v="Compact Sleeping Bag"/>
    <n v="1"/>
    <n v="121.41"/>
    <n v="0.05"/>
    <n v="60.75"/>
    <n v="115.33949999999999"/>
    <n v="60.75"/>
    <n v="54.589499999999987"/>
    <n v="0.47329405797666879"/>
  </r>
  <r>
    <n v="5156"/>
    <d v="2026-05-11T00:00:00"/>
    <n v="2026"/>
    <s v="May"/>
    <s v="Q2"/>
    <x v="0"/>
    <s v="Spain"/>
    <s v="Retail Partners"/>
    <s v="New"/>
    <s v="Travel"/>
    <s v="Carry-On Duffel"/>
    <n v="3"/>
    <n v="132.58000000000001"/>
    <n v="0.1"/>
    <n v="67.88"/>
    <n v="357.96600000000001"/>
    <n v="203.64"/>
    <n v="154.32600000000002"/>
    <n v="0.43111915656794225"/>
  </r>
  <r>
    <n v="526"/>
    <d v="2026-05-12T00:00:00"/>
    <n v="2026"/>
    <s v="May"/>
    <s v="Q2"/>
    <x v="1"/>
    <s v="Czechia"/>
    <s v="Retail Partners"/>
    <s v="Returning"/>
    <s v="Camping"/>
    <s v="Portable Camp Stove"/>
    <n v="2"/>
    <n v="81.11"/>
    <n v="0.05"/>
    <n v="40.049999999999997"/>
    <n v="154.10899999999998"/>
    <n v="80.099999999999994"/>
    <n v="74.008999999999986"/>
    <n v="0.48023801335418437"/>
  </r>
  <r>
    <n v="712"/>
    <d v="2026-05-12T00:00:00"/>
    <n v="2026"/>
    <s v="May"/>
    <s v="Q2"/>
    <x v="1"/>
    <s v="Poland"/>
    <s v="Marketplace"/>
    <s v="Business"/>
    <s v="Cycling"/>
    <s v="Cycling Pack 12L"/>
    <n v="3"/>
    <n v="104.54"/>
    <n v="0"/>
    <n v="51.45"/>
    <n v="313.62"/>
    <n v="154.35000000000002"/>
    <n v="159.26999999999998"/>
    <n v="0.50784388750717424"/>
  </r>
  <r>
    <n v="1533"/>
    <d v="2026-05-12T00:00:00"/>
    <n v="2026"/>
    <s v="May"/>
    <s v="Q2"/>
    <x v="2"/>
    <s v="Norway"/>
    <s v="Retail Partners"/>
    <s v="New"/>
    <s v="Hiking"/>
    <s v="Trail Boots"/>
    <n v="3"/>
    <n v="143.87"/>
    <n v="0"/>
    <n v="79.2"/>
    <n v="431.61"/>
    <n v="237.60000000000002"/>
    <n v="194.01"/>
    <n v="0.44950302356293875"/>
  </r>
  <r>
    <n v="1933"/>
    <d v="2026-05-12T00:00:00"/>
    <n v="2026"/>
    <s v="May"/>
    <s v="Q2"/>
    <x v="3"/>
    <s v="France"/>
    <s v="Online Store"/>
    <s v="Returning"/>
    <s v="Travel"/>
    <s v="Insulated Bottle"/>
    <n v="1"/>
    <n v="36.950000000000003"/>
    <n v="0.1"/>
    <n v="13.26"/>
    <n v="33.255000000000003"/>
    <n v="13.26"/>
    <n v="19.995000000000005"/>
    <n v="0.60126296797474077"/>
  </r>
  <r>
    <n v="3128"/>
    <d v="2026-05-12T00:00:00"/>
    <n v="2026"/>
    <s v="May"/>
    <s v="Q2"/>
    <x v="2"/>
    <s v="Denmark"/>
    <s v="Online Store"/>
    <s v="New"/>
    <s v="Camping"/>
    <s v="Compact Sleeping Bag"/>
    <n v="1"/>
    <n v="121.38"/>
    <n v="0"/>
    <n v="59.68"/>
    <n v="121.38"/>
    <n v="59.68"/>
    <n v="61.699999999999996"/>
    <n v="0.50832097544900312"/>
  </r>
  <r>
    <n v="4922"/>
    <d v="2026-05-12T00:00:00"/>
    <n v="2026"/>
    <s v="May"/>
    <s v="Q2"/>
    <x v="3"/>
    <s v="United Kingdom"/>
    <s v="Online Store"/>
    <s v="Returning"/>
    <s v="Fitness"/>
    <s v="Resistance Band Set"/>
    <n v="2"/>
    <n v="39.79"/>
    <n v="0.1"/>
    <n v="14.33"/>
    <n v="71.622"/>
    <n v="28.66"/>
    <n v="42.962000000000003"/>
    <n v="0.59984362346764963"/>
  </r>
  <r>
    <n v="5051"/>
    <d v="2026-05-12T00:00:00"/>
    <n v="2026"/>
    <s v="May"/>
    <s v="Q2"/>
    <x v="0"/>
    <s v="Italy"/>
    <s v="Retail Partners"/>
    <s v="Returning"/>
    <s v="Cycling"/>
    <s v="Trail Bike Light"/>
    <n v="4"/>
    <n v="51.31"/>
    <n v="0"/>
    <n v="22.19"/>
    <n v="205.24"/>
    <n v="88.76"/>
    <n v="116.48"/>
    <n v="0.56753069577080495"/>
  </r>
  <r>
    <n v="5182"/>
    <d v="2026-05-12T00:00:00"/>
    <n v="2026"/>
    <s v="May"/>
    <s v="Q2"/>
    <x v="3"/>
    <s v="Netherlands"/>
    <s v="Online Store"/>
    <s v="Returning"/>
    <s v="Fitness"/>
    <s v="Training Mat"/>
    <n v="2"/>
    <n v="51.15"/>
    <n v="0"/>
    <n v="22.53"/>
    <n v="102.3"/>
    <n v="45.06"/>
    <n v="57.239999999999995"/>
    <n v="0.55953079178885623"/>
  </r>
  <r>
    <n v="1071"/>
    <d v="2026-05-13T00:00:00"/>
    <n v="2026"/>
    <s v="May"/>
    <s v="Q2"/>
    <x v="1"/>
    <s v="Germany"/>
    <s v="Retail Partners"/>
    <s v="Business"/>
    <s v="Fitness"/>
    <s v="Training Mat"/>
    <n v="1"/>
    <n v="50.83"/>
    <n v="0.1"/>
    <n v="21.82"/>
    <n v="45.747"/>
    <n v="21.82"/>
    <n v="23.927"/>
    <n v="0.52302883249174803"/>
  </r>
  <r>
    <n v="1210"/>
    <d v="2026-05-13T00:00:00"/>
    <n v="2026"/>
    <s v="May"/>
    <s v="Q2"/>
    <x v="2"/>
    <s v="Sweden"/>
    <s v="Corporate"/>
    <s v="Business"/>
    <s v="Hiking"/>
    <s v="Trail Boots"/>
    <n v="6"/>
    <n v="141.9"/>
    <n v="0.1"/>
    <n v="79.64"/>
    <n v="766.2600000000001"/>
    <n v="477.84000000000003"/>
    <n v="288.42000000000007"/>
    <n v="0.37639965546942294"/>
  </r>
  <r>
    <n v="1244"/>
    <d v="2026-05-13T00:00:00"/>
    <n v="2026"/>
    <s v="May"/>
    <s v="Q2"/>
    <x v="3"/>
    <s v="United Kingdom"/>
    <s v="Online Store"/>
    <s v="Returning"/>
    <s v="Camping"/>
    <s v="Compact Sleeping Bag"/>
    <n v="1"/>
    <n v="122.11"/>
    <n v="0"/>
    <n v="59.86"/>
    <n v="122.11"/>
    <n v="59.86"/>
    <n v="62.25"/>
    <n v="0.50978625829170421"/>
  </r>
  <r>
    <n v="1403"/>
    <d v="2026-05-13T00:00:00"/>
    <n v="2026"/>
    <s v="May"/>
    <s v="Q2"/>
    <x v="1"/>
    <s v="Switzerland"/>
    <s v="Online Store"/>
    <s v="Returning"/>
    <s v="Cycling"/>
    <s v="Cycling Pack 12L"/>
    <n v="1"/>
    <n v="102.38"/>
    <n v="0"/>
    <n v="50.82"/>
    <n v="102.38"/>
    <n v="50.82"/>
    <n v="51.559999999999995"/>
    <n v="0.50361398710685679"/>
  </r>
  <r>
    <n v="1592"/>
    <d v="2026-05-13T00:00:00"/>
    <n v="2026"/>
    <s v="May"/>
    <s v="Q2"/>
    <x v="2"/>
    <s v="Norway"/>
    <s v="Retail Partners"/>
    <s v="Returning"/>
    <s v="Fitness"/>
    <s v="Recovery Roller"/>
    <n v="5"/>
    <n v="37.119999999999997"/>
    <n v="0.1"/>
    <n v="13.96"/>
    <n v="167.04"/>
    <n v="69.800000000000011"/>
    <n v="97.239999999999981"/>
    <n v="0.58213601532567039"/>
  </r>
  <r>
    <n v="2581"/>
    <d v="2026-05-13T00:00:00"/>
    <n v="2026"/>
    <s v="May"/>
    <s v="Q2"/>
    <x v="1"/>
    <s v="Germany"/>
    <s v="Online Store"/>
    <s v="New"/>
    <s v="Hiking"/>
    <s v="Hiking Daypack 20L"/>
    <n v="2"/>
    <n v="91.76"/>
    <n v="0.05"/>
    <n v="46.31"/>
    <n v="174.34399999999999"/>
    <n v="92.62"/>
    <n v="81.72399999999999"/>
    <n v="0.46875143394668006"/>
  </r>
  <r>
    <n v="3428"/>
    <d v="2026-05-13T00:00:00"/>
    <n v="2026"/>
    <s v="May"/>
    <s v="Q2"/>
    <x v="3"/>
    <s v="Belgium"/>
    <s v="Online Store"/>
    <s v="Returning"/>
    <s v="Hiking"/>
    <s v="Trail Boots"/>
    <n v="1"/>
    <n v="144.51"/>
    <n v="0"/>
    <n v="79.22"/>
    <n v="144.51"/>
    <n v="79.22"/>
    <n v="65.289999999999992"/>
    <n v="0.45180264341568055"/>
  </r>
  <r>
    <n v="765"/>
    <d v="2026-05-14T00:00:00"/>
    <n v="2026"/>
    <s v="May"/>
    <s v="Q2"/>
    <x v="1"/>
    <s v="Austria"/>
    <s v="Corporate"/>
    <s v="Business"/>
    <s v="Fitness"/>
    <s v="Training Mat"/>
    <n v="3"/>
    <n v="49.7"/>
    <n v="0.1"/>
    <n v="21.84"/>
    <n v="134.19000000000003"/>
    <n v="65.52"/>
    <n v="68.67000000000003"/>
    <n v="0.5117370892018781"/>
  </r>
  <r>
    <n v="854"/>
    <d v="2026-05-14T00:00:00"/>
    <n v="2026"/>
    <s v="May"/>
    <s v="Q2"/>
    <x v="0"/>
    <s v="Spain"/>
    <s v="Online Store"/>
    <s v="Returning"/>
    <s v="Camping"/>
    <s v="Compact Sleeping Bag"/>
    <n v="1"/>
    <n v="120.9"/>
    <n v="0"/>
    <n v="59.31"/>
    <n v="120.9"/>
    <n v="59.31"/>
    <n v="61.59"/>
    <n v="0.50942928039702229"/>
  </r>
  <r>
    <n v="1087"/>
    <d v="2026-05-14T00:00:00"/>
    <n v="2026"/>
    <s v="May"/>
    <s v="Q2"/>
    <x v="2"/>
    <s v="Finland"/>
    <s v="Online Store"/>
    <s v="Returning"/>
    <s v="Camping"/>
    <s v="Trail Tent 2P"/>
    <n v="1"/>
    <n v="195.72"/>
    <n v="0.05"/>
    <n v="105.73"/>
    <n v="185.934"/>
    <n v="105.73"/>
    <n v="80.203999999999994"/>
    <n v="0.43135736336549524"/>
  </r>
  <r>
    <n v="1150"/>
    <d v="2026-05-14T00:00:00"/>
    <n v="2026"/>
    <s v="May"/>
    <s v="Q2"/>
    <x v="0"/>
    <s v="Spain"/>
    <s v="Corporate"/>
    <s v="Returning"/>
    <s v="Cycling"/>
    <s v="Compact Repair Kit"/>
    <n v="8"/>
    <n v="40.15"/>
    <n v="0.15"/>
    <n v="16.91"/>
    <n v="273.02"/>
    <n v="135.28"/>
    <n v="137.73999999999998"/>
    <n v="0.50450516445681637"/>
  </r>
  <r>
    <n v="1902"/>
    <d v="2026-05-14T00:00:00"/>
    <n v="2026"/>
    <s v="May"/>
    <s v="Q2"/>
    <x v="1"/>
    <s v="Poland"/>
    <s v="Retail Partners"/>
    <s v="Business"/>
    <s v="Travel"/>
    <s v="Carry-On Duffel"/>
    <n v="4"/>
    <n v="130.83000000000001"/>
    <n v="0"/>
    <n v="66.959999999999994"/>
    <n v="523.32000000000005"/>
    <n v="267.83999999999997"/>
    <n v="255.48000000000008"/>
    <n v="0.48819078193074994"/>
  </r>
  <r>
    <n v="3913"/>
    <d v="2026-05-14T00:00:00"/>
    <n v="2026"/>
    <s v="May"/>
    <s v="Q2"/>
    <x v="1"/>
    <s v="Germany"/>
    <s v="Online Store"/>
    <s v="New"/>
    <s v="Cycling"/>
    <s v="Trail Bike Light"/>
    <n v="1"/>
    <n v="50.34"/>
    <n v="0.05"/>
    <n v="22.23"/>
    <n v="47.823"/>
    <n v="22.23"/>
    <n v="25.593"/>
    <n v="0.53516090584028608"/>
  </r>
  <r>
    <n v="4378"/>
    <d v="2026-05-14T00:00:00"/>
    <n v="2026"/>
    <s v="May"/>
    <s v="Q2"/>
    <x v="2"/>
    <s v="Finland"/>
    <s v="Online Store"/>
    <s v="Returning"/>
    <s v="Cycling"/>
    <s v="Cycling Pack 12L"/>
    <n v="2"/>
    <n v="103.37"/>
    <n v="0"/>
    <n v="50.49"/>
    <n v="206.74"/>
    <n v="100.98"/>
    <n v="105.76"/>
    <n v="0.51156041404662866"/>
  </r>
  <r>
    <n v="4551"/>
    <d v="2026-05-14T00:00:00"/>
    <n v="2026"/>
    <s v="May"/>
    <s v="Q2"/>
    <x v="1"/>
    <s v="Poland"/>
    <s v="Retail Partners"/>
    <s v="Business"/>
    <s v="Fitness"/>
    <s v="Weighted Vest"/>
    <n v="3"/>
    <n v="122.31"/>
    <n v="0.05"/>
    <n v="71.11"/>
    <n v="348.58350000000002"/>
    <n v="213.32999999999998"/>
    <n v="135.25350000000003"/>
    <n v="0.38800889887214979"/>
  </r>
  <r>
    <n v="787"/>
    <d v="2026-05-15T00:00:00"/>
    <n v="2026"/>
    <s v="May"/>
    <s v="Q2"/>
    <x v="0"/>
    <s v="Portugal"/>
    <s v="Online Store"/>
    <s v="Business"/>
    <s v="Travel"/>
    <s v="Travel Backpack 35L"/>
    <n v="1"/>
    <n v="166.48"/>
    <n v="0"/>
    <n v="89.42"/>
    <n v="166.48"/>
    <n v="89.42"/>
    <n v="77.059999999999988"/>
    <n v="0.4628784238346948"/>
  </r>
  <r>
    <n v="1133"/>
    <d v="2026-05-15T00:00:00"/>
    <n v="2026"/>
    <s v="May"/>
    <s v="Q2"/>
    <x v="0"/>
    <s v="Italy"/>
    <s v="Retail Partners"/>
    <s v="New"/>
    <s v="Camping"/>
    <s v="Trail Tent 2P"/>
    <n v="3"/>
    <n v="192.21"/>
    <n v="0"/>
    <n v="103.51"/>
    <n v="576.63"/>
    <n v="310.53000000000003"/>
    <n v="266.09999999999997"/>
    <n v="0.46147442900993701"/>
  </r>
  <r>
    <n v="2075"/>
    <d v="2026-05-15T00:00:00"/>
    <n v="2026"/>
    <s v="May"/>
    <s v="Q2"/>
    <x v="0"/>
    <s v="Portugal"/>
    <s v="Corporate"/>
    <s v="Business"/>
    <s v="Camping"/>
    <s v="Portable Camp Stove"/>
    <n v="6"/>
    <n v="81.13"/>
    <n v="0.05"/>
    <n v="39.409999999999997"/>
    <n v="462.44099999999997"/>
    <n v="236.45999999999998"/>
    <n v="225.98099999999999"/>
    <n v="0.48866990599881932"/>
  </r>
  <r>
    <n v="2172"/>
    <d v="2026-05-15T00:00:00"/>
    <n v="2026"/>
    <s v="May"/>
    <s v="Q2"/>
    <x v="2"/>
    <s v="Finland"/>
    <s v="Corporate"/>
    <s v="Business"/>
    <s v="Travel"/>
    <s v="Insulated Bottle"/>
    <n v="6"/>
    <n v="37.1"/>
    <n v="0.1"/>
    <n v="13.63"/>
    <n v="200.34000000000003"/>
    <n v="81.78"/>
    <n v="118.56000000000003"/>
    <n v="0.59179395028451642"/>
  </r>
  <r>
    <n v="2977"/>
    <d v="2026-05-15T00:00:00"/>
    <n v="2026"/>
    <s v="May"/>
    <s v="Q2"/>
    <x v="1"/>
    <s v="Poland"/>
    <s v="Corporate"/>
    <s v="Business"/>
    <s v="Travel"/>
    <s v="Insulated Bottle"/>
    <n v="6"/>
    <n v="35.92"/>
    <n v="0.15"/>
    <n v="13.3"/>
    <n v="183.19200000000001"/>
    <n v="79.800000000000011"/>
    <n v="103.392"/>
    <n v="0.56439145814227687"/>
  </r>
  <r>
    <n v="3531"/>
    <d v="2026-05-15T00:00:00"/>
    <n v="2026"/>
    <s v="May"/>
    <s v="Q2"/>
    <x v="3"/>
    <s v="France"/>
    <s v="Retail Partners"/>
    <s v="Business"/>
    <s v="Fitness"/>
    <s v="Recovery Roller"/>
    <n v="4"/>
    <n v="36.21"/>
    <n v="0"/>
    <n v="14.3"/>
    <n v="144.84"/>
    <n v="57.2"/>
    <n v="87.64"/>
    <n v="0.60508146920740125"/>
  </r>
  <r>
    <n v="3881"/>
    <d v="2026-05-15T00:00:00"/>
    <n v="2026"/>
    <s v="May"/>
    <s v="Q2"/>
    <x v="2"/>
    <s v="Finland"/>
    <s v="Online Store"/>
    <s v="Business"/>
    <s v="Hiking"/>
    <s v="Trekking Poles"/>
    <n v="3"/>
    <n v="73.03"/>
    <n v="0.05"/>
    <n v="33.200000000000003"/>
    <n v="208.13550000000001"/>
    <n v="99.600000000000009"/>
    <n v="108.5355"/>
    <n v="0.52146558371829888"/>
  </r>
  <r>
    <n v="4469"/>
    <d v="2026-05-15T00:00:00"/>
    <n v="2026"/>
    <s v="May"/>
    <s v="Q2"/>
    <x v="2"/>
    <s v="Denmark"/>
    <s v="Retail Partners"/>
    <s v="Returning"/>
    <s v="Cycling"/>
    <s v="Commuter Helmet"/>
    <n v="2"/>
    <n v="80.81"/>
    <n v="0"/>
    <n v="42.53"/>
    <n v="161.62"/>
    <n v="85.06"/>
    <n v="76.56"/>
    <n v="0.47370374953594852"/>
  </r>
  <r>
    <n v="5037"/>
    <d v="2026-05-15T00:00:00"/>
    <n v="2026"/>
    <s v="May"/>
    <s v="Q2"/>
    <x v="1"/>
    <s v="Switzerland"/>
    <s v="Online Store"/>
    <s v="New"/>
    <s v="Cycling"/>
    <s v="Trail Bike Light"/>
    <n v="1"/>
    <n v="51.53"/>
    <n v="0.1"/>
    <n v="23.06"/>
    <n v="46.377000000000002"/>
    <n v="23.06"/>
    <n v="23.317000000000004"/>
    <n v="0.50277076999374692"/>
  </r>
  <r>
    <n v="35"/>
    <d v="2026-05-16T00:00:00"/>
    <n v="2026"/>
    <s v="May"/>
    <s v="Q2"/>
    <x v="3"/>
    <s v="France"/>
    <s v="Corporate"/>
    <s v="Business"/>
    <s v="Camping"/>
    <s v="Portable Camp Stove"/>
    <n v="5"/>
    <n v="81.75"/>
    <n v="0.05"/>
    <n v="39.159999999999997"/>
    <n v="388.3125"/>
    <n v="195.79999999999998"/>
    <n v="192.51250000000002"/>
    <n v="0.49576694028649609"/>
  </r>
  <r>
    <n v="226"/>
    <d v="2026-05-16T00:00:00"/>
    <n v="2026"/>
    <s v="May"/>
    <s v="Q2"/>
    <x v="2"/>
    <s v="Finland"/>
    <s v="Online Store"/>
    <s v="New"/>
    <s v="Travel"/>
    <s v="Travel Backpack 35L"/>
    <n v="1"/>
    <n v="165.99"/>
    <n v="0.1"/>
    <n v="89.9"/>
    <n v="149.39100000000002"/>
    <n v="89.9"/>
    <n v="59.491000000000014"/>
    <n v="0.3982234538894579"/>
  </r>
  <r>
    <n v="1713"/>
    <d v="2026-05-16T00:00:00"/>
    <n v="2026"/>
    <s v="May"/>
    <s v="Q2"/>
    <x v="0"/>
    <s v="Italy"/>
    <s v="Retail Partners"/>
    <s v="New"/>
    <s v="Camping"/>
    <s v="Compact Sleeping Bag"/>
    <n v="2"/>
    <n v="121.22"/>
    <n v="0"/>
    <n v="60.38"/>
    <n v="242.44"/>
    <n v="120.76"/>
    <n v="121.67999999999999"/>
    <n v="0.50189737667051637"/>
  </r>
  <r>
    <n v="2320"/>
    <d v="2026-05-16T00:00:00"/>
    <n v="2026"/>
    <s v="May"/>
    <s v="Q2"/>
    <x v="1"/>
    <s v="Germany"/>
    <s v="Retail Partners"/>
    <s v="Business"/>
    <s v="Travel"/>
    <s v="Carry-On Duffel"/>
    <n v="2"/>
    <n v="131.1"/>
    <n v="0"/>
    <n v="65.55"/>
    <n v="262.2"/>
    <n v="131.1"/>
    <n v="131.1"/>
    <n v="0.5"/>
  </r>
  <r>
    <n v="2496"/>
    <d v="2026-05-16T00:00:00"/>
    <n v="2026"/>
    <s v="May"/>
    <s v="Q2"/>
    <x v="1"/>
    <s v="Austria"/>
    <s v="Online Store"/>
    <s v="Returning"/>
    <s v="Travel"/>
    <s v="Packing Cube Set"/>
    <n v="2"/>
    <n v="46.44"/>
    <n v="0"/>
    <n v="18.63"/>
    <n v="92.88"/>
    <n v="37.26"/>
    <n v="55.62"/>
    <n v="0.59883720930232553"/>
  </r>
  <r>
    <n v="2504"/>
    <d v="2026-05-16T00:00:00"/>
    <n v="2026"/>
    <s v="May"/>
    <s v="Q2"/>
    <x v="3"/>
    <s v="Netherlands"/>
    <s v="Online Store"/>
    <s v="New"/>
    <s v="Travel"/>
    <s v="Insulated Bottle"/>
    <n v="1"/>
    <n v="36.659999999999997"/>
    <n v="0"/>
    <n v="13.61"/>
    <n v="36.659999999999997"/>
    <n v="13.61"/>
    <n v="23.049999999999997"/>
    <n v="0.62875068194217132"/>
  </r>
  <r>
    <n v="2598"/>
    <d v="2026-05-16T00:00:00"/>
    <n v="2026"/>
    <s v="May"/>
    <s v="Q2"/>
    <x v="3"/>
    <s v="United Kingdom"/>
    <s v="Online Store"/>
    <s v="New"/>
    <s v="Hiking"/>
    <s v="Summit Backpack 45L"/>
    <n v="5"/>
    <n v="156.16999999999999"/>
    <n v="0.1"/>
    <n v="80.59"/>
    <n v="702.76499999999999"/>
    <n v="402.95000000000005"/>
    <n v="299.81499999999994"/>
    <n v="0.42662198601239382"/>
  </r>
  <r>
    <n v="2600"/>
    <d v="2026-05-16T00:00:00"/>
    <n v="2026"/>
    <s v="May"/>
    <s v="Q2"/>
    <x v="1"/>
    <s v="Germany"/>
    <s v="Retail Partners"/>
    <s v="New"/>
    <s v="Travel"/>
    <s v="Insulated Bottle"/>
    <n v="1"/>
    <n v="35.97"/>
    <n v="0.1"/>
    <n v="13.54"/>
    <n v="32.372999999999998"/>
    <n v="13.54"/>
    <n v="18.832999999999998"/>
    <n v="0.58175022395205878"/>
  </r>
  <r>
    <n v="2856"/>
    <d v="2026-05-16T00:00:00"/>
    <n v="2026"/>
    <s v="May"/>
    <s v="Q2"/>
    <x v="1"/>
    <s v="Switzerland"/>
    <s v="Corporate"/>
    <s v="Business"/>
    <s v="Fitness"/>
    <s v="Weighted Vest"/>
    <n v="4"/>
    <n v="125.11"/>
    <n v="0.15"/>
    <n v="70.010000000000005"/>
    <n v="425.37399999999997"/>
    <n v="280.04000000000002"/>
    <n v="145.33399999999995"/>
    <n v="0.34166169065340135"/>
  </r>
  <r>
    <n v="3478"/>
    <d v="2026-05-16T00:00:00"/>
    <n v="2026"/>
    <s v="May"/>
    <s v="Q2"/>
    <x v="3"/>
    <s v="United Kingdom"/>
    <s v="Online Store"/>
    <s v="New"/>
    <s v="Fitness"/>
    <s v="Recovery Roller"/>
    <n v="4"/>
    <n v="36.29"/>
    <n v="0.1"/>
    <n v="13.77"/>
    <n v="130.64400000000001"/>
    <n v="55.08"/>
    <n v="75.564000000000007"/>
    <n v="0.57839625241113257"/>
  </r>
  <r>
    <n v="3599"/>
    <d v="2026-05-16T00:00:00"/>
    <n v="2026"/>
    <s v="May"/>
    <s v="Q2"/>
    <x v="1"/>
    <s v="Austria"/>
    <s v="Online Store"/>
    <s v="New"/>
    <s v="Hiking"/>
    <s v="Trail Boots"/>
    <n v="4"/>
    <n v="143.34"/>
    <n v="0"/>
    <n v="80.55"/>
    <n v="573.36"/>
    <n v="322.2"/>
    <n v="251.16000000000003"/>
    <n v="0.43804939305148599"/>
  </r>
  <r>
    <n v="282"/>
    <d v="2026-05-17T00:00:00"/>
    <n v="2026"/>
    <s v="May"/>
    <s v="Q2"/>
    <x v="1"/>
    <s v="Germany"/>
    <s v="Marketplace"/>
    <s v="New"/>
    <s v="Cycling"/>
    <s v="Trail Bike Light"/>
    <n v="3"/>
    <n v="51.68"/>
    <n v="0"/>
    <n v="22.4"/>
    <n v="155.04"/>
    <n v="67.199999999999989"/>
    <n v="87.84"/>
    <n v="0.56656346749226016"/>
  </r>
  <r>
    <n v="980"/>
    <d v="2026-05-17T00:00:00"/>
    <n v="2026"/>
    <s v="May"/>
    <s v="Q2"/>
    <x v="3"/>
    <s v="Netherlands"/>
    <s v="Online Store"/>
    <s v="Returning"/>
    <s v="Travel"/>
    <s v="Packing Cube Set"/>
    <n v="1"/>
    <n v="46.84"/>
    <n v="0"/>
    <n v="17.93"/>
    <n v="46.84"/>
    <n v="17.93"/>
    <n v="28.910000000000004"/>
    <n v="0.61720751494449189"/>
  </r>
  <r>
    <n v="1155"/>
    <d v="2026-05-17T00:00:00"/>
    <n v="2026"/>
    <s v="May"/>
    <s v="Q2"/>
    <x v="2"/>
    <s v="Sweden"/>
    <s v="Marketplace"/>
    <s v="New"/>
    <s v="Hiking"/>
    <s v="Trekking Poles"/>
    <n v="5"/>
    <n v="72.900000000000006"/>
    <n v="0.05"/>
    <n v="31.57"/>
    <n v="346.27499999999998"/>
    <n v="157.85"/>
    <n v="188.42499999999998"/>
    <n v="0.54414843693596127"/>
  </r>
  <r>
    <n v="1816"/>
    <d v="2026-05-17T00:00:00"/>
    <n v="2026"/>
    <s v="May"/>
    <s v="Q2"/>
    <x v="3"/>
    <s v="Netherlands"/>
    <s v="Online Store"/>
    <s v="New"/>
    <s v="Hiking"/>
    <s v="Hiking Daypack 20L"/>
    <n v="1"/>
    <n v="91.07"/>
    <n v="0"/>
    <n v="45.3"/>
    <n v="91.07"/>
    <n v="45.3"/>
    <n v="45.769999999999996"/>
    <n v="0.50258043263423735"/>
  </r>
  <r>
    <n v="2128"/>
    <d v="2026-05-17T00:00:00"/>
    <n v="2026"/>
    <s v="May"/>
    <s v="Q2"/>
    <x v="2"/>
    <s v="Finland"/>
    <s v="Retail Partners"/>
    <s v="New"/>
    <s v="Cycling"/>
    <s v="Commuter Helmet"/>
    <n v="1"/>
    <n v="81.86"/>
    <n v="0"/>
    <n v="43.14"/>
    <n v="81.86"/>
    <n v="43.14"/>
    <n v="38.72"/>
    <n v="0.47300268751526997"/>
  </r>
  <r>
    <n v="2296"/>
    <d v="2026-05-17T00:00:00"/>
    <n v="2026"/>
    <s v="May"/>
    <s v="Q2"/>
    <x v="3"/>
    <s v="United Kingdom"/>
    <s v="Online Store"/>
    <s v="Returning"/>
    <s v="Travel"/>
    <s v="Packing Cube Set"/>
    <n v="1"/>
    <n v="45.45"/>
    <n v="0"/>
    <n v="17.93"/>
    <n v="45.45"/>
    <n v="17.93"/>
    <n v="27.520000000000003"/>
    <n v="0.60550055005500558"/>
  </r>
  <r>
    <n v="2322"/>
    <d v="2026-05-17T00:00:00"/>
    <n v="2026"/>
    <s v="May"/>
    <s v="Q2"/>
    <x v="2"/>
    <s v="Finland"/>
    <s v="Retail Partners"/>
    <s v="Business"/>
    <s v="Hiking"/>
    <s v="Trekking Poles"/>
    <n v="1"/>
    <n v="70.62"/>
    <n v="0"/>
    <n v="32.53"/>
    <n v="70.62"/>
    <n v="32.53"/>
    <n v="38.090000000000003"/>
    <n v="0.53936561880487111"/>
  </r>
  <r>
    <n v="3480"/>
    <d v="2026-05-17T00:00:00"/>
    <n v="2026"/>
    <s v="May"/>
    <s v="Q2"/>
    <x v="3"/>
    <s v="United Kingdom"/>
    <s v="Online Store"/>
    <s v="New"/>
    <s v="Fitness"/>
    <s v="Training Mat"/>
    <n v="2"/>
    <n v="51.56"/>
    <n v="0"/>
    <n v="22.46"/>
    <n v="103.12"/>
    <n v="44.92"/>
    <n v="58.2"/>
    <n v="0.56439100077579518"/>
  </r>
  <r>
    <n v="4426"/>
    <d v="2026-05-17T00:00:00"/>
    <n v="2026"/>
    <s v="May"/>
    <s v="Q2"/>
    <x v="3"/>
    <s v="United Kingdom"/>
    <s v="Online Store"/>
    <s v="New"/>
    <s v="Hiking"/>
    <s v="Trail Boots"/>
    <n v="2"/>
    <n v="146.22"/>
    <n v="0"/>
    <n v="81.069999999999993"/>
    <n v="292.44"/>
    <n v="162.13999999999999"/>
    <n v="130.30000000000001"/>
    <n v="0.4455614826973055"/>
  </r>
  <r>
    <n v="4938"/>
    <d v="2026-05-17T00:00:00"/>
    <n v="2026"/>
    <s v="May"/>
    <s v="Q2"/>
    <x v="3"/>
    <s v="France"/>
    <s v="Retail Partners"/>
    <s v="Returning"/>
    <s v="Fitness"/>
    <s v="Training Mat"/>
    <n v="2"/>
    <n v="51.34"/>
    <n v="0"/>
    <n v="22.17"/>
    <n v="102.68"/>
    <n v="44.34"/>
    <n v="58.34"/>
    <n v="0.56817296455005839"/>
  </r>
  <r>
    <n v="915"/>
    <d v="2026-05-18T00:00:00"/>
    <n v="2026"/>
    <s v="May"/>
    <s v="Q2"/>
    <x v="3"/>
    <s v="United Kingdom"/>
    <s v="Online Store"/>
    <s v="New"/>
    <s v="Hiking"/>
    <s v="Summit Backpack 45L"/>
    <n v="1"/>
    <n v="153.61000000000001"/>
    <n v="0.05"/>
    <n v="79.94"/>
    <n v="145.92950000000002"/>
    <n v="79.94"/>
    <n v="65.989500000000021"/>
    <n v="0.45220123415758989"/>
  </r>
  <r>
    <n v="1188"/>
    <d v="2026-05-18T00:00:00"/>
    <n v="2026"/>
    <s v="May"/>
    <s v="Q2"/>
    <x v="1"/>
    <s v="Austria"/>
    <s v="Online Store"/>
    <s v="Returning"/>
    <s v="Camping"/>
    <s v="Portable Camp Stove"/>
    <n v="1"/>
    <n v="82.44"/>
    <n v="0.15"/>
    <n v="39.380000000000003"/>
    <n v="70.073999999999998"/>
    <n v="39.380000000000003"/>
    <n v="30.693999999999996"/>
    <n v="0.43802266175757054"/>
  </r>
  <r>
    <n v="1594"/>
    <d v="2026-05-18T00:00:00"/>
    <n v="2026"/>
    <s v="May"/>
    <s v="Q2"/>
    <x v="0"/>
    <s v="Spain"/>
    <s v="Corporate"/>
    <s v="Business"/>
    <s v="Hiking"/>
    <s v="Hiking Daypack 20L"/>
    <n v="10"/>
    <n v="92.09"/>
    <n v="0.15"/>
    <n v="45.13"/>
    <n v="782.7650000000001"/>
    <n v="451.3"/>
    <n v="331.46500000000009"/>
    <n v="0.42345403792964686"/>
  </r>
  <r>
    <n v="3022"/>
    <d v="2026-05-18T00:00:00"/>
    <n v="2026"/>
    <s v="May"/>
    <s v="Q2"/>
    <x v="3"/>
    <s v="United Kingdom"/>
    <s v="Marketplace"/>
    <s v="New"/>
    <s v="Travel"/>
    <s v="Insulated Bottle"/>
    <n v="1"/>
    <n v="36.72"/>
    <n v="0"/>
    <n v="13.67"/>
    <n v="36.72"/>
    <n v="13.67"/>
    <n v="23.049999999999997"/>
    <n v="0.62772331154684091"/>
  </r>
  <r>
    <n v="588"/>
    <d v="2026-05-19T00:00:00"/>
    <n v="2026"/>
    <s v="May"/>
    <s v="Q2"/>
    <x v="1"/>
    <s v="Czechia"/>
    <s v="Corporate"/>
    <s v="Business"/>
    <s v="Travel"/>
    <s v="Carry-On Duffel"/>
    <n v="3"/>
    <n v="132.41999999999999"/>
    <n v="0.05"/>
    <n v="67.09"/>
    <n v="377.39699999999999"/>
    <n v="201.27"/>
    <n v="176.12699999999998"/>
    <n v="0.46668892439526544"/>
  </r>
  <r>
    <n v="1016"/>
    <d v="2026-05-19T00:00:00"/>
    <n v="2026"/>
    <s v="May"/>
    <s v="Q2"/>
    <x v="3"/>
    <s v="France"/>
    <s v="Retail Partners"/>
    <s v="Returning"/>
    <s v="Camping"/>
    <s v="Trail Tent 2P"/>
    <n v="2"/>
    <n v="192.1"/>
    <n v="0.05"/>
    <n v="106.07"/>
    <n v="364.98999999999995"/>
    <n v="212.14"/>
    <n v="152.84999999999997"/>
    <n v="0.41877859667388145"/>
  </r>
  <r>
    <n v="1930"/>
    <d v="2026-05-19T00:00:00"/>
    <n v="2026"/>
    <s v="May"/>
    <s v="Q2"/>
    <x v="2"/>
    <s v="Norway"/>
    <s v="Retail Partners"/>
    <s v="New"/>
    <s v="Travel"/>
    <s v="Insulated Bottle"/>
    <n v="4"/>
    <n v="36.94"/>
    <n v="0"/>
    <n v="13.63"/>
    <n v="147.76"/>
    <n v="54.52"/>
    <n v="93.239999999999981"/>
    <n v="0.63102328099620997"/>
  </r>
  <r>
    <n v="2658"/>
    <d v="2026-05-19T00:00:00"/>
    <n v="2026"/>
    <s v="May"/>
    <s v="Q2"/>
    <x v="0"/>
    <s v="Italy"/>
    <s v="Online Store"/>
    <s v="Business"/>
    <s v="Hiking"/>
    <s v="Summit Backpack 45L"/>
    <n v="1"/>
    <n v="153.16999999999999"/>
    <n v="0"/>
    <n v="78.489999999999995"/>
    <n v="153.16999999999999"/>
    <n v="78.489999999999995"/>
    <n v="74.679999999999993"/>
    <n v="0.48756283867598094"/>
  </r>
  <r>
    <n v="2951"/>
    <d v="2026-05-19T00:00:00"/>
    <n v="2026"/>
    <s v="May"/>
    <s v="Q2"/>
    <x v="0"/>
    <s v="Spain"/>
    <s v="Online Store"/>
    <s v="Business"/>
    <s v="Cycling"/>
    <s v="Commuter Helmet"/>
    <n v="2"/>
    <n v="82.85"/>
    <n v="0"/>
    <n v="42.53"/>
    <n v="165.7"/>
    <n v="85.06"/>
    <n v="80.639999999999986"/>
    <n v="0.48666264333132164"/>
  </r>
  <r>
    <n v="4328"/>
    <d v="2026-05-19T00:00:00"/>
    <n v="2026"/>
    <s v="May"/>
    <s v="Q2"/>
    <x v="2"/>
    <s v="Denmark"/>
    <s v="Marketplace"/>
    <s v="New"/>
    <s v="Hiking"/>
    <s v="Trail Boots"/>
    <n v="1"/>
    <n v="143.52000000000001"/>
    <n v="0"/>
    <n v="81.040000000000006"/>
    <n v="143.52000000000001"/>
    <n v="81.040000000000006"/>
    <n v="62.480000000000004"/>
    <n v="0.435340022296544"/>
  </r>
  <r>
    <n v="4591"/>
    <d v="2026-05-19T00:00:00"/>
    <n v="2026"/>
    <s v="May"/>
    <s v="Q2"/>
    <x v="2"/>
    <s v="Norway"/>
    <s v="Retail Partners"/>
    <s v="New"/>
    <s v="Camping"/>
    <s v="Trail Tent 2P"/>
    <n v="1"/>
    <n v="192.94"/>
    <n v="0"/>
    <n v="105.15"/>
    <n v="192.94"/>
    <n v="105.15"/>
    <n v="87.789999999999992"/>
    <n v="0.45501192080439512"/>
  </r>
  <r>
    <n v="280"/>
    <d v="2026-05-20T00:00:00"/>
    <n v="2026"/>
    <s v="May"/>
    <s v="Q2"/>
    <x v="3"/>
    <s v="United Kingdom"/>
    <s v="Retail Partners"/>
    <s v="Business"/>
    <s v="Travel"/>
    <s v="Travel Backpack 35L"/>
    <n v="1"/>
    <n v="168.56"/>
    <n v="0"/>
    <n v="85.46"/>
    <n v="168.56"/>
    <n v="85.46"/>
    <n v="83.100000000000009"/>
    <n v="0.49299952539155201"/>
  </r>
  <r>
    <n v="409"/>
    <d v="2026-05-20T00:00:00"/>
    <n v="2026"/>
    <s v="May"/>
    <s v="Q2"/>
    <x v="0"/>
    <s v="Spain"/>
    <s v="Online Store"/>
    <s v="New"/>
    <s v="Camping"/>
    <s v="Compact Sleeping Bag"/>
    <n v="2"/>
    <n v="123.9"/>
    <n v="0"/>
    <n v="58.95"/>
    <n v="247.8"/>
    <n v="117.9"/>
    <n v="129.9"/>
    <n v="0.52421307506053272"/>
  </r>
  <r>
    <n v="1372"/>
    <d v="2026-05-20T00:00:00"/>
    <n v="2026"/>
    <s v="May"/>
    <s v="Q2"/>
    <x v="0"/>
    <s v="Portugal"/>
    <s v="Online Store"/>
    <s v="New"/>
    <s v="Hiking"/>
    <s v="Trail Boots"/>
    <n v="2"/>
    <n v="140.93"/>
    <n v="0"/>
    <n v="81.040000000000006"/>
    <n v="281.86"/>
    <n v="162.08000000000001"/>
    <n v="119.78"/>
    <n v="0.42496274746327961"/>
  </r>
  <r>
    <n v="2327"/>
    <d v="2026-05-20T00:00:00"/>
    <n v="2026"/>
    <s v="May"/>
    <s v="Q2"/>
    <x v="2"/>
    <s v="Denmark"/>
    <s v="Retail Partners"/>
    <s v="Returning"/>
    <s v="Hiking"/>
    <s v="Trekking Poles"/>
    <n v="1"/>
    <n v="73.150000000000006"/>
    <n v="0"/>
    <n v="32.950000000000003"/>
    <n v="73.150000000000006"/>
    <n v="32.950000000000003"/>
    <n v="40.200000000000003"/>
    <n v="0.54955570745044424"/>
  </r>
  <r>
    <n v="2703"/>
    <d v="2026-05-20T00:00:00"/>
    <n v="2026"/>
    <s v="May"/>
    <s v="Q2"/>
    <x v="3"/>
    <s v="United Kingdom"/>
    <s v="Retail Partners"/>
    <s v="Business"/>
    <s v="Camping"/>
    <s v="Trail Tent 2P"/>
    <n v="2"/>
    <n v="197.35"/>
    <n v="0.05"/>
    <n v="102.63"/>
    <n v="374.96499999999997"/>
    <n v="205.26"/>
    <n v="169.70499999999998"/>
    <n v="0.45258890829810783"/>
  </r>
  <r>
    <n v="2776"/>
    <d v="2026-05-20T00:00:00"/>
    <n v="2026"/>
    <s v="May"/>
    <s v="Q2"/>
    <x v="3"/>
    <s v="Belgium"/>
    <s v="Online Store"/>
    <s v="Business"/>
    <s v="Travel"/>
    <s v="Insulated Bottle"/>
    <n v="3"/>
    <n v="36.74"/>
    <n v="0.05"/>
    <n v="13.97"/>
    <n v="104.70899999999999"/>
    <n v="41.910000000000004"/>
    <n v="62.798999999999985"/>
    <n v="0.59974787267570118"/>
  </r>
  <r>
    <n v="3411"/>
    <d v="2026-05-20T00:00:00"/>
    <n v="2026"/>
    <s v="May"/>
    <s v="Q2"/>
    <x v="1"/>
    <s v="Switzerland"/>
    <s v="Online Store"/>
    <s v="Returning"/>
    <s v="Hiking"/>
    <s v="Summit Backpack 45L"/>
    <n v="2"/>
    <n v="151.35"/>
    <n v="0.05"/>
    <n v="77.150000000000006"/>
    <n v="287.565"/>
    <n v="154.30000000000001"/>
    <n v="133.26499999999999"/>
    <n v="0.46342566028550064"/>
  </r>
  <r>
    <n v="3841"/>
    <d v="2026-05-20T00:00:00"/>
    <n v="2026"/>
    <s v="May"/>
    <s v="Q2"/>
    <x v="0"/>
    <s v="Italy"/>
    <s v="Retail Partners"/>
    <s v="New"/>
    <s v="Cycling"/>
    <s v="Trail Bike Light"/>
    <n v="2"/>
    <n v="50.09"/>
    <n v="0.05"/>
    <n v="23.16"/>
    <n v="95.171000000000006"/>
    <n v="46.32"/>
    <n v="48.851000000000006"/>
    <n v="0.51329711781950382"/>
  </r>
  <r>
    <n v="5121"/>
    <d v="2026-05-20T00:00:00"/>
    <n v="2026"/>
    <s v="May"/>
    <s v="Q2"/>
    <x v="0"/>
    <s v="Portugal"/>
    <s v="Online Store"/>
    <s v="New"/>
    <s v="Fitness"/>
    <s v="Weighted Vest"/>
    <n v="2"/>
    <n v="121.96"/>
    <n v="0.05"/>
    <n v="71.2"/>
    <n v="231.72399999999999"/>
    <n v="142.4"/>
    <n v="89.323999999999984"/>
    <n v="0.38547582468799085"/>
  </r>
  <r>
    <n v="53"/>
    <d v="2026-05-21T00:00:00"/>
    <n v="2026"/>
    <s v="May"/>
    <s v="Q2"/>
    <x v="3"/>
    <s v="France"/>
    <s v="Online Store"/>
    <s v="Business"/>
    <s v="Travel"/>
    <s v="Carry-On Duffel"/>
    <n v="1"/>
    <n v="134.28"/>
    <n v="0.05"/>
    <n v="65.44"/>
    <n v="127.56599999999999"/>
    <n v="65.44"/>
    <n v="62.125999999999991"/>
    <n v="0.487010645469796"/>
  </r>
  <r>
    <n v="127"/>
    <d v="2026-05-21T00:00:00"/>
    <n v="2026"/>
    <s v="May"/>
    <s v="Q2"/>
    <x v="3"/>
    <s v="Netherlands"/>
    <s v="Online Store"/>
    <s v="Business"/>
    <s v="Cycling"/>
    <s v="Cycling Pack 12L"/>
    <n v="3"/>
    <n v="100.48"/>
    <n v="0.05"/>
    <n v="50.68"/>
    <n v="286.36799999999999"/>
    <n v="152.04"/>
    <n v="134.328"/>
    <n v="0.46907475695608447"/>
  </r>
  <r>
    <n v="1092"/>
    <d v="2026-05-21T00:00:00"/>
    <n v="2026"/>
    <s v="May"/>
    <s v="Q2"/>
    <x v="3"/>
    <s v="United Kingdom"/>
    <s v="Online Store"/>
    <s v="New"/>
    <s v="Fitness"/>
    <s v="Recovery Roller"/>
    <n v="3"/>
    <n v="36.229999999999997"/>
    <n v="0"/>
    <n v="13.55"/>
    <n v="108.69"/>
    <n v="40.650000000000006"/>
    <n v="68.039999999999992"/>
    <n v="0.62600055202870541"/>
  </r>
  <r>
    <n v="1213"/>
    <d v="2026-05-21T00:00:00"/>
    <n v="2026"/>
    <s v="May"/>
    <s v="Q2"/>
    <x v="2"/>
    <s v="Sweden"/>
    <s v="Marketplace"/>
    <s v="Returning"/>
    <s v="Camping"/>
    <s v="Compact Sleeping Bag"/>
    <n v="3"/>
    <n v="120.61"/>
    <n v="0"/>
    <n v="60.17"/>
    <n v="361.83"/>
    <n v="180.51"/>
    <n v="181.32"/>
    <n v="0.50111931017328581"/>
  </r>
  <r>
    <n v="1849"/>
    <d v="2026-05-21T00:00:00"/>
    <n v="2026"/>
    <s v="May"/>
    <s v="Q2"/>
    <x v="2"/>
    <s v="Denmark"/>
    <s v="Marketplace"/>
    <s v="Returning"/>
    <s v="Travel"/>
    <s v="Packing Cube Set"/>
    <n v="3"/>
    <n v="46.46"/>
    <n v="0"/>
    <n v="18.71"/>
    <n v="139.38"/>
    <n v="56.13"/>
    <n v="83.25"/>
    <n v="0.59728798966853214"/>
  </r>
  <r>
    <n v="2395"/>
    <d v="2026-05-21T00:00:00"/>
    <n v="2026"/>
    <s v="May"/>
    <s v="Q2"/>
    <x v="1"/>
    <s v="Germany"/>
    <s v="Online Store"/>
    <s v="Business"/>
    <s v="Fitness"/>
    <s v="Recovery Roller"/>
    <n v="1"/>
    <n v="36.9"/>
    <n v="0.05"/>
    <n v="13.89"/>
    <n v="35.055"/>
    <n v="13.89"/>
    <n v="21.164999999999999"/>
    <n v="0.60376551133932388"/>
  </r>
  <r>
    <n v="4166"/>
    <d v="2026-05-21T00:00:00"/>
    <n v="2026"/>
    <s v="May"/>
    <s v="Q2"/>
    <x v="2"/>
    <s v="Ireland"/>
    <s v="Online Store"/>
    <s v="New"/>
    <s v="Fitness"/>
    <s v="Resistance Band Set"/>
    <n v="6"/>
    <n v="40.61"/>
    <n v="0.05"/>
    <n v="15.14"/>
    <n v="231.47699999999998"/>
    <n v="90.84"/>
    <n v="140.63699999999997"/>
    <n v="0.607563602431343"/>
  </r>
  <r>
    <n v="1004"/>
    <d v="2026-05-22T00:00:00"/>
    <n v="2026"/>
    <s v="May"/>
    <s v="Q2"/>
    <x v="3"/>
    <s v="France"/>
    <s v="Online Store"/>
    <s v="Business"/>
    <s v="Travel"/>
    <s v="Insulated Bottle"/>
    <n v="2"/>
    <n v="36.86"/>
    <n v="0.05"/>
    <n v="13.85"/>
    <n v="70.033999999999992"/>
    <n v="27.7"/>
    <n v="42.333999999999989"/>
    <n v="0.60447782505640113"/>
  </r>
  <r>
    <n v="1012"/>
    <d v="2026-05-22T00:00:00"/>
    <n v="2026"/>
    <s v="May"/>
    <s v="Q2"/>
    <x v="1"/>
    <s v="Austria"/>
    <s v="Online Store"/>
    <s v="New"/>
    <s v="Hiking"/>
    <s v="Summit Backpack 45L"/>
    <n v="3"/>
    <n v="156.74"/>
    <n v="0"/>
    <n v="79.819999999999993"/>
    <n v="470.22"/>
    <n v="239.45999999999998"/>
    <n v="230.76000000000005"/>
    <n v="0.49074901110118674"/>
  </r>
  <r>
    <n v="2180"/>
    <d v="2026-05-22T00:00:00"/>
    <n v="2026"/>
    <s v="May"/>
    <s v="Q2"/>
    <x v="0"/>
    <s v="Portugal"/>
    <s v="Corporate"/>
    <s v="Returning"/>
    <s v="Cycling"/>
    <s v="Trail Bike Light"/>
    <n v="3"/>
    <n v="51.04"/>
    <n v="0.2"/>
    <n v="22.32"/>
    <n v="122.49600000000001"/>
    <n v="66.960000000000008"/>
    <n v="55.536000000000001"/>
    <n v="0.45336990595611282"/>
  </r>
  <r>
    <n v="3659"/>
    <d v="2026-05-22T00:00:00"/>
    <n v="2026"/>
    <s v="May"/>
    <s v="Q2"/>
    <x v="3"/>
    <s v="France"/>
    <s v="Retail Partners"/>
    <s v="New"/>
    <s v="Hiking"/>
    <s v="Hiking Daypack 20L"/>
    <n v="2"/>
    <n v="93.55"/>
    <n v="0"/>
    <n v="44.31"/>
    <n v="187.1"/>
    <n v="88.62"/>
    <n v="98.47999999999999"/>
    <n v="0.52634954569748793"/>
  </r>
  <r>
    <n v="3775"/>
    <d v="2026-05-22T00:00:00"/>
    <n v="2026"/>
    <s v="May"/>
    <s v="Q2"/>
    <x v="2"/>
    <s v="Sweden"/>
    <s v="Online Store"/>
    <s v="Business"/>
    <s v="Travel"/>
    <s v="Carry-On Duffel"/>
    <n v="1"/>
    <n v="131.74"/>
    <n v="0"/>
    <n v="66.650000000000006"/>
    <n v="131.74"/>
    <n v="66.650000000000006"/>
    <n v="65.09"/>
    <n v="0.49407924700166994"/>
  </r>
  <r>
    <n v="4071"/>
    <d v="2026-05-22T00:00:00"/>
    <n v="2026"/>
    <s v="May"/>
    <s v="Q2"/>
    <x v="3"/>
    <s v="United Kingdom"/>
    <s v="Online Store"/>
    <s v="New"/>
    <s v="Hiking"/>
    <s v="Hiking Daypack 20L"/>
    <n v="5"/>
    <n v="91.79"/>
    <n v="0.05"/>
    <n v="44.48"/>
    <n v="436.0025"/>
    <n v="222.39999999999998"/>
    <n v="213.60250000000002"/>
    <n v="0.48991118170193981"/>
  </r>
  <r>
    <n v="5137"/>
    <d v="2026-05-22T00:00:00"/>
    <n v="2026"/>
    <s v="May"/>
    <s v="Q2"/>
    <x v="3"/>
    <s v="France"/>
    <s v="Online Store"/>
    <s v="Business"/>
    <s v="Hiking"/>
    <s v="Summit Backpack 45L"/>
    <n v="4"/>
    <n v="155.4"/>
    <n v="0.05"/>
    <n v="77.31"/>
    <n v="590.52"/>
    <n v="309.24"/>
    <n v="281.27999999999997"/>
    <n v="0.47632595001016048"/>
  </r>
  <r>
    <n v="133"/>
    <d v="2026-05-23T00:00:00"/>
    <n v="2026"/>
    <s v="May"/>
    <s v="Q2"/>
    <x v="1"/>
    <s v="Czechia"/>
    <s v="Online Store"/>
    <s v="New"/>
    <s v="Travel"/>
    <s v="Insulated Bottle"/>
    <n v="1"/>
    <n v="36.57"/>
    <n v="0.05"/>
    <n v="13.33"/>
    <n v="34.741500000000002"/>
    <n v="13.33"/>
    <n v="21.411500000000004"/>
    <n v="0.61630902522919284"/>
  </r>
  <r>
    <n v="1385"/>
    <d v="2026-05-23T00:00:00"/>
    <n v="2026"/>
    <s v="May"/>
    <s v="Q2"/>
    <x v="2"/>
    <s v="Norway"/>
    <s v="Online Store"/>
    <s v="New"/>
    <s v="Cycling"/>
    <s v="Compact Repair Kit"/>
    <n v="2"/>
    <n v="41.19"/>
    <n v="0"/>
    <n v="17.190000000000001"/>
    <n v="82.38"/>
    <n v="34.380000000000003"/>
    <n v="47.999999999999993"/>
    <n v="0.58266569555717407"/>
  </r>
  <r>
    <n v="1597"/>
    <d v="2026-05-23T00:00:00"/>
    <n v="2026"/>
    <s v="May"/>
    <s v="Q2"/>
    <x v="3"/>
    <s v="United Kingdom"/>
    <s v="Online Store"/>
    <s v="Returning"/>
    <s v="Travel"/>
    <s v="Carry-On Duffel"/>
    <n v="1"/>
    <n v="136.66999999999999"/>
    <n v="0.05"/>
    <n v="67.099999999999994"/>
    <n v="129.83649999999997"/>
    <n v="67.099999999999994"/>
    <n v="62.736499999999978"/>
    <n v="0.48319617364916639"/>
  </r>
  <r>
    <n v="2273"/>
    <d v="2026-05-23T00:00:00"/>
    <n v="2026"/>
    <s v="May"/>
    <s v="Q2"/>
    <x v="2"/>
    <s v="Sweden"/>
    <s v="Retail Partners"/>
    <s v="New"/>
    <s v="Fitness"/>
    <s v="Recovery Roller"/>
    <n v="2"/>
    <n v="35.700000000000003"/>
    <n v="0"/>
    <n v="13.52"/>
    <n v="71.400000000000006"/>
    <n v="27.04"/>
    <n v="44.360000000000007"/>
    <n v="0.62128851540616248"/>
  </r>
  <r>
    <n v="2931"/>
    <d v="2026-05-23T00:00:00"/>
    <n v="2026"/>
    <s v="May"/>
    <s v="Q2"/>
    <x v="0"/>
    <s v="Spain"/>
    <s v="Online Store"/>
    <s v="Returning"/>
    <s v="Cycling"/>
    <s v="Cycling Pack 12L"/>
    <n v="1"/>
    <n v="100.87"/>
    <n v="0"/>
    <n v="50.4"/>
    <n v="100.87"/>
    <n v="50.4"/>
    <n v="50.470000000000006"/>
    <n v="0.5003469812630118"/>
  </r>
  <r>
    <n v="4143"/>
    <d v="2026-05-23T00:00:00"/>
    <n v="2026"/>
    <s v="May"/>
    <s v="Q2"/>
    <x v="2"/>
    <s v="Norway"/>
    <s v="Retail Partners"/>
    <s v="Returning"/>
    <s v="Travel"/>
    <s v="Carry-On Duffel"/>
    <n v="1"/>
    <n v="130.80000000000001"/>
    <n v="0"/>
    <n v="68.7"/>
    <n v="130.80000000000001"/>
    <n v="68.7"/>
    <n v="62.100000000000009"/>
    <n v="0.4747706422018349"/>
  </r>
  <r>
    <n v="4504"/>
    <d v="2026-05-23T00:00:00"/>
    <n v="2026"/>
    <s v="May"/>
    <s v="Q2"/>
    <x v="0"/>
    <s v="Portugal"/>
    <s v="Marketplace"/>
    <s v="Returning"/>
    <s v="Hiking"/>
    <s v="Summit Backpack 45L"/>
    <n v="1"/>
    <n v="153.88999999999999"/>
    <n v="0"/>
    <n v="79.64"/>
    <n v="153.88999999999999"/>
    <n v="79.64"/>
    <n v="74.249999999999986"/>
    <n v="0.4824874910650464"/>
  </r>
  <r>
    <n v="656"/>
    <d v="2026-05-24T00:00:00"/>
    <n v="2026"/>
    <s v="May"/>
    <s v="Q2"/>
    <x v="3"/>
    <s v="Netherlands"/>
    <s v="Online Store"/>
    <s v="New"/>
    <s v="Camping"/>
    <s v="Compact Sleeping Bag"/>
    <n v="1"/>
    <n v="122.51"/>
    <n v="0.15"/>
    <n v="62.2"/>
    <n v="104.1335"/>
    <n v="62.2"/>
    <n v="41.933499999999995"/>
    <n v="0.40268981643755369"/>
  </r>
  <r>
    <n v="979"/>
    <d v="2026-05-24T00:00:00"/>
    <n v="2026"/>
    <s v="May"/>
    <s v="Q2"/>
    <x v="3"/>
    <s v="Belgium"/>
    <s v="Corporate"/>
    <s v="Returning"/>
    <s v="Cycling"/>
    <s v="Commuter Helmet"/>
    <n v="8"/>
    <n v="79.94"/>
    <n v="0.15"/>
    <n v="41.65"/>
    <n v="543.59199999999998"/>
    <n v="333.2"/>
    <n v="210.392"/>
    <n v="0.38704028021015763"/>
  </r>
  <r>
    <n v="1510"/>
    <d v="2026-05-24T00:00:00"/>
    <n v="2026"/>
    <s v="May"/>
    <s v="Q2"/>
    <x v="3"/>
    <s v="Netherlands"/>
    <s v="Online Store"/>
    <s v="New"/>
    <s v="Cycling"/>
    <s v="Trail Bike Light"/>
    <n v="2"/>
    <n v="50.78"/>
    <n v="0.05"/>
    <n v="23.03"/>
    <n v="96.481999999999999"/>
    <n v="46.06"/>
    <n v="50.421999999999997"/>
    <n v="0.52260525279326708"/>
  </r>
  <r>
    <n v="1959"/>
    <d v="2026-05-24T00:00:00"/>
    <n v="2026"/>
    <s v="May"/>
    <s v="Q2"/>
    <x v="0"/>
    <s v="Italy"/>
    <s v="Marketplace"/>
    <s v="Business"/>
    <s v="Cycling"/>
    <s v="Commuter Helmet"/>
    <n v="2"/>
    <n v="80.59"/>
    <n v="0.05"/>
    <n v="41.44"/>
    <n v="153.12100000000001"/>
    <n v="82.88"/>
    <n v="70.241000000000014"/>
    <n v="0.45872871781140412"/>
  </r>
  <r>
    <n v="2089"/>
    <d v="2026-05-24T00:00:00"/>
    <n v="2026"/>
    <s v="May"/>
    <s v="Q2"/>
    <x v="0"/>
    <s v="Italy"/>
    <s v="Marketplace"/>
    <s v="New"/>
    <s v="Fitness"/>
    <s v="Recovery Roller"/>
    <n v="3"/>
    <n v="35.75"/>
    <n v="0.15"/>
    <n v="13.54"/>
    <n v="91.162499999999994"/>
    <n v="40.619999999999997"/>
    <n v="50.542499999999997"/>
    <n v="0.55442204853969557"/>
  </r>
  <r>
    <n v="2446"/>
    <d v="2026-05-24T00:00:00"/>
    <n v="2026"/>
    <s v="May"/>
    <s v="Q2"/>
    <x v="1"/>
    <s v="Germany"/>
    <s v="Online Store"/>
    <s v="New"/>
    <s v="Camping"/>
    <s v="Trail Tent 2P"/>
    <n v="5"/>
    <n v="195.78"/>
    <n v="0.1"/>
    <n v="101.98"/>
    <n v="881.01"/>
    <n v="509.90000000000003"/>
    <n v="371.10999999999996"/>
    <n v="0.4212324491208953"/>
  </r>
  <r>
    <n v="2847"/>
    <d v="2026-05-24T00:00:00"/>
    <n v="2026"/>
    <s v="May"/>
    <s v="Q2"/>
    <x v="3"/>
    <s v="France"/>
    <s v="Online Store"/>
    <s v="Returning"/>
    <s v="Camping"/>
    <s v="Compact Sleeping Bag"/>
    <n v="2"/>
    <n v="125.95"/>
    <n v="0.05"/>
    <n v="61.74"/>
    <n v="239.30500000000001"/>
    <n v="123.48"/>
    <n v="115.825"/>
    <n v="0.48400576669940032"/>
  </r>
  <r>
    <n v="3454"/>
    <d v="2026-05-24T00:00:00"/>
    <n v="2026"/>
    <s v="May"/>
    <s v="Q2"/>
    <x v="3"/>
    <s v="Netherlands"/>
    <s v="Online Store"/>
    <s v="New"/>
    <s v="Fitness"/>
    <s v="Resistance Band Set"/>
    <n v="2"/>
    <n v="41.32"/>
    <n v="0"/>
    <n v="14.91"/>
    <n v="82.64"/>
    <n v="29.82"/>
    <n v="52.82"/>
    <n v="0.63915779283639884"/>
  </r>
  <r>
    <n v="4472"/>
    <d v="2026-05-24T00:00:00"/>
    <n v="2026"/>
    <s v="May"/>
    <s v="Q2"/>
    <x v="3"/>
    <s v="United Kingdom"/>
    <s v="Marketplace"/>
    <s v="New"/>
    <s v="Hiking"/>
    <s v="Trail Boots"/>
    <n v="2"/>
    <n v="144.01"/>
    <n v="0"/>
    <n v="79.37"/>
    <n v="288.02"/>
    <n v="158.74"/>
    <n v="129.27999999999997"/>
    <n v="0.44885771821401282"/>
  </r>
  <r>
    <n v="4852"/>
    <d v="2026-05-24T00:00:00"/>
    <n v="2026"/>
    <s v="May"/>
    <s v="Q2"/>
    <x v="0"/>
    <s v="Italy"/>
    <s v="Online Store"/>
    <s v="Business"/>
    <s v="Cycling"/>
    <s v="Trail Bike Light"/>
    <n v="2"/>
    <n v="51.17"/>
    <n v="0.05"/>
    <n v="21.97"/>
    <n v="97.222999999999999"/>
    <n v="43.94"/>
    <n v="53.283000000000001"/>
    <n v="0.54804932989107513"/>
  </r>
  <r>
    <n v="4959"/>
    <d v="2026-05-24T00:00:00"/>
    <n v="2026"/>
    <s v="May"/>
    <s v="Q2"/>
    <x v="0"/>
    <s v="Spain"/>
    <s v="Corporate"/>
    <s v="Business"/>
    <s v="Camping"/>
    <s v="Portable Camp Stove"/>
    <n v="6"/>
    <n v="83.58"/>
    <n v="0.2"/>
    <n v="40.5"/>
    <n v="401.18400000000003"/>
    <n v="243"/>
    <n v="158.18400000000003"/>
    <n v="0.39429289303661169"/>
  </r>
  <r>
    <n v="5056"/>
    <d v="2026-05-24T00:00:00"/>
    <n v="2026"/>
    <s v="May"/>
    <s v="Q2"/>
    <x v="2"/>
    <s v="Norway"/>
    <s v="Marketplace"/>
    <s v="Returning"/>
    <s v="Camping"/>
    <s v="Portable Camp Stove"/>
    <n v="2"/>
    <n v="80.010000000000005"/>
    <n v="0"/>
    <n v="38.54"/>
    <n v="160.02000000000001"/>
    <n v="77.08"/>
    <n v="82.940000000000012"/>
    <n v="0.51831021122359711"/>
  </r>
  <r>
    <n v="1152"/>
    <d v="2026-05-25T00:00:00"/>
    <n v="2026"/>
    <s v="May"/>
    <s v="Q2"/>
    <x v="3"/>
    <s v="Netherlands"/>
    <s v="Online Store"/>
    <s v="New"/>
    <s v="Hiking"/>
    <s v="Hiking Daypack 20L"/>
    <n v="2"/>
    <n v="94.4"/>
    <n v="0"/>
    <n v="46.39"/>
    <n v="188.8"/>
    <n v="92.78"/>
    <n v="96.02000000000001"/>
    <n v="0.50858050847457625"/>
  </r>
  <r>
    <n v="3919"/>
    <d v="2026-05-25T00:00:00"/>
    <n v="2026"/>
    <s v="May"/>
    <s v="Q2"/>
    <x v="2"/>
    <s v="Sweden"/>
    <s v="Retail Partners"/>
    <s v="Business"/>
    <s v="Hiking"/>
    <s v="Summit Backpack 45L"/>
    <n v="6"/>
    <n v="157.33000000000001"/>
    <n v="0"/>
    <n v="78.849999999999994"/>
    <n v="943.98"/>
    <n v="473.09999999999997"/>
    <n v="470.88000000000005"/>
    <n v="0.4988241276298227"/>
  </r>
  <r>
    <n v="4202"/>
    <d v="2026-05-25T00:00:00"/>
    <n v="2026"/>
    <s v="May"/>
    <s v="Q2"/>
    <x v="2"/>
    <s v="Ireland"/>
    <s v="Online Store"/>
    <s v="New"/>
    <s v="Camping"/>
    <s v="Compact Sleeping Bag"/>
    <n v="1"/>
    <n v="125.44"/>
    <n v="0"/>
    <n v="59.92"/>
    <n v="125.44"/>
    <n v="59.92"/>
    <n v="65.52"/>
    <n v="0.5223214285714286"/>
  </r>
  <r>
    <n v="4274"/>
    <d v="2026-05-25T00:00:00"/>
    <n v="2026"/>
    <s v="May"/>
    <s v="Q2"/>
    <x v="1"/>
    <s v="Germany"/>
    <s v="Marketplace"/>
    <s v="Returning"/>
    <s v="Fitness"/>
    <s v="Recovery Roller"/>
    <n v="2"/>
    <n v="36.18"/>
    <n v="0"/>
    <n v="13.71"/>
    <n v="72.36"/>
    <n v="27.42"/>
    <n v="44.94"/>
    <n v="0.62106135986733002"/>
  </r>
  <r>
    <n v="4364"/>
    <d v="2026-05-25T00:00:00"/>
    <n v="2026"/>
    <s v="May"/>
    <s v="Q2"/>
    <x v="0"/>
    <s v="Italy"/>
    <s v="Retail Partners"/>
    <s v="Returning"/>
    <s v="Fitness"/>
    <s v="Resistance Band Set"/>
    <n v="1"/>
    <n v="41"/>
    <n v="0.05"/>
    <n v="14.51"/>
    <n v="38.949999999999996"/>
    <n v="14.51"/>
    <n v="24.439999999999998"/>
    <n v="0.62747111681643131"/>
  </r>
  <r>
    <n v="4896"/>
    <d v="2026-05-25T00:00:00"/>
    <n v="2026"/>
    <s v="May"/>
    <s v="Q2"/>
    <x v="2"/>
    <s v="Denmark"/>
    <s v="Online Store"/>
    <s v="Returning"/>
    <s v="Hiking"/>
    <s v="Trekking Poles"/>
    <n v="1"/>
    <n v="72.33"/>
    <n v="0.1"/>
    <n v="32.61"/>
    <n v="65.096999999999994"/>
    <n v="32.61"/>
    <n v="32.486999999999995"/>
    <n v="0.49905525600258072"/>
  </r>
  <r>
    <n v="5109"/>
    <d v="2026-05-25T00:00:00"/>
    <n v="2026"/>
    <s v="May"/>
    <s v="Q2"/>
    <x v="3"/>
    <s v="Belgium"/>
    <s v="Online Store"/>
    <s v="Business"/>
    <s v="Camping"/>
    <s v="Compact Sleeping Bag"/>
    <n v="2"/>
    <n v="125.42"/>
    <n v="0"/>
    <n v="62.28"/>
    <n v="250.84"/>
    <n v="124.56"/>
    <n v="126.28"/>
    <n v="0.50342848030617127"/>
  </r>
  <r>
    <n v="289"/>
    <d v="2026-05-26T00:00:00"/>
    <n v="2026"/>
    <s v="May"/>
    <s v="Q2"/>
    <x v="0"/>
    <s v="Italy"/>
    <s v="Online Store"/>
    <s v="Business"/>
    <s v="Cycling"/>
    <s v="Compact Repair Kit"/>
    <n v="2"/>
    <n v="41.29"/>
    <n v="0.15"/>
    <n v="16.43"/>
    <n v="70.192999999999998"/>
    <n v="32.86"/>
    <n v="37.332999999999998"/>
    <n v="0.531862151496588"/>
  </r>
  <r>
    <n v="4092"/>
    <d v="2026-05-26T00:00:00"/>
    <n v="2026"/>
    <s v="May"/>
    <s v="Q2"/>
    <x v="3"/>
    <s v="United Kingdom"/>
    <s v="Corporate"/>
    <s v="Business"/>
    <s v="Travel"/>
    <s v="Carry-On Duffel"/>
    <n v="8"/>
    <n v="131.4"/>
    <n v="0.05"/>
    <n v="66.489999999999995"/>
    <n v="998.64"/>
    <n v="531.91999999999996"/>
    <n v="466.72"/>
    <n v="0.46735560362092449"/>
  </r>
  <r>
    <n v="4727"/>
    <d v="2026-05-26T00:00:00"/>
    <n v="2026"/>
    <s v="May"/>
    <s v="Q2"/>
    <x v="2"/>
    <s v="Norway"/>
    <s v="Online Store"/>
    <s v="New"/>
    <s v="Hiking"/>
    <s v="Trail Boots"/>
    <n v="4"/>
    <n v="140.66999999999999"/>
    <n v="0"/>
    <n v="80.72"/>
    <n v="562.67999999999995"/>
    <n v="322.88"/>
    <n v="239.79999999999995"/>
    <n v="0.42617473519584842"/>
  </r>
  <r>
    <n v="4753"/>
    <d v="2026-05-26T00:00:00"/>
    <n v="2026"/>
    <s v="May"/>
    <s v="Q2"/>
    <x v="3"/>
    <s v="United Kingdom"/>
    <s v="Online Store"/>
    <s v="Returning"/>
    <s v="Fitness"/>
    <s v="Recovery Roller"/>
    <n v="1"/>
    <n v="36.659999999999997"/>
    <n v="0.05"/>
    <n v="13.51"/>
    <n v="34.826999999999998"/>
    <n v="13.51"/>
    <n v="21.317"/>
    <n v="0.61208257960777557"/>
  </r>
  <r>
    <n v="942"/>
    <d v="2026-05-27T00:00:00"/>
    <n v="2026"/>
    <s v="May"/>
    <s v="Q2"/>
    <x v="3"/>
    <s v="Belgium"/>
    <s v="Online Store"/>
    <s v="Returning"/>
    <s v="Travel"/>
    <s v="Packing Cube Set"/>
    <n v="1"/>
    <n v="46.28"/>
    <n v="0.05"/>
    <n v="17.95"/>
    <n v="43.966000000000001"/>
    <n v="17.95"/>
    <n v="26.016000000000002"/>
    <n v="0.591729973161079"/>
  </r>
  <r>
    <n v="1755"/>
    <d v="2026-05-27T00:00:00"/>
    <n v="2026"/>
    <s v="May"/>
    <s v="Q2"/>
    <x v="3"/>
    <s v="France"/>
    <s v="Marketplace"/>
    <s v="Returning"/>
    <s v="Hiking"/>
    <s v="Hiking Daypack 20L"/>
    <n v="2"/>
    <n v="92.12"/>
    <n v="0"/>
    <n v="46.64"/>
    <n v="184.24"/>
    <n v="93.28"/>
    <n v="90.960000000000008"/>
    <n v="0.49370386452453324"/>
  </r>
  <r>
    <n v="3073"/>
    <d v="2026-05-27T00:00:00"/>
    <n v="2026"/>
    <s v="May"/>
    <s v="Q2"/>
    <x v="3"/>
    <s v="France"/>
    <s v="Online Store"/>
    <s v="Returning"/>
    <s v="Fitness"/>
    <s v="Resistance Band Set"/>
    <n v="3"/>
    <n v="39.549999999999997"/>
    <n v="0"/>
    <n v="14.87"/>
    <n v="118.64999999999999"/>
    <n v="44.61"/>
    <n v="74.039999999999992"/>
    <n v="0.6240202275600506"/>
  </r>
  <r>
    <n v="4230"/>
    <d v="2026-05-27T00:00:00"/>
    <n v="2026"/>
    <s v="May"/>
    <s v="Q2"/>
    <x v="0"/>
    <s v="Spain"/>
    <s v="Retail Partners"/>
    <s v="New"/>
    <s v="Cycling"/>
    <s v="Commuter Helmet"/>
    <n v="1"/>
    <n v="83.3"/>
    <n v="0"/>
    <n v="41.93"/>
    <n v="83.3"/>
    <n v="41.93"/>
    <n v="41.37"/>
    <n v="0.49663865546218489"/>
  </r>
  <r>
    <n v="644"/>
    <d v="2026-05-28T00:00:00"/>
    <n v="2026"/>
    <s v="May"/>
    <s v="Q2"/>
    <x v="3"/>
    <s v="France"/>
    <s v="Retail Partners"/>
    <s v="New"/>
    <s v="Hiking"/>
    <s v="Hiking Daypack 20L"/>
    <n v="2"/>
    <n v="93.84"/>
    <n v="0"/>
    <n v="44.72"/>
    <n v="187.68"/>
    <n v="89.44"/>
    <n v="98.240000000000009"/>
    <n v="0.52344416027280483"/>
  </r>
  <r>
    <n v="1122"/>
    <d v="2026-05-28T00:00:00"/>
    <n v="2026"/>
    <s v="May"/>
    <s v="Q2"/>
    <x v="2"/>
    <s v="Norway"/>
    <s v="Online Store"/>
    <s v="Returning"/>
    <s v="Cycling"/>
    <s v="Trail Bike Light"/>
    <n v="2"/>
    <n v="51.25"/>
    <n v="0"/>
    <n v="22.57"/>
    <n v="102.5"/>
    <n v="45.14"/>
    <n v="57.36"/>
    <n v="0.55960975609756092"/>
  </r>
  <r>
    <n v="2019"/>
    <d v="2026-05-28T00:00:00"/>
    <n v="2026"/>
    <s v="May"/>
    <s v="Q2"/>
    <x v="3"/>
    <s v="France"/>
    <s v="Corporate"/>
    <s v="Business"/>
    <s v="Cycling"/>
    <s v="Commuter Helmet"/>
    <n v="8"/>
    <n v="80.13"/>
    <n v="0.1"/>
    <n v="43.8"/>
    <n v="576.93600000000004"/>
    <n v="350.4"/>
    <n v="226.53600000000006"/>
    <n v="0.39265360455925796"/>
  </r>
  <r>
    <n v="2432"/>
    <d v="2026-05-28T00:00:00"/>
    <n v="2026"/>
    <s v="May"/>
    <s v="Q2"/>
    <x v="1"/>
    <s v="Germany"/>
    <s v="Online Store"/>
    <s v="Returning"/>
    <s v="Fitness"/>
    <s v="Resistance Band Set"/>
    <n v="1"/>
    <n v="41.13"/>
    <n v="0"/>
    <n v="14.8"/>
    <n v="41.13"/>
    <n v="14.8"/>
    <n v="26.330000000000002"/>
    <n v="0.64016532944322879"/>
  </r>
  <r>
    <n v="2989"/>
    <d v="2026-05-28T00:00:00"/>
    <n v="2026"/>
    <s v="May"/>
    <s v="Q2"/>
    <x v="3"/>
    <s v="France"/>
    <s v="Online Store"/>
    <s v="Returning"/>
    <s v="Camping"/>
    <s v="Portable Camp Stove"/>
    <n v="1"/>
    <n v="81.28"/>
    <n v="0.15"/>
    <n v="39.020000000000003"/>
    <n v="69.087999999999994"/>
    <n v="39.020000000000003"/>
    <n v="30.067999999999991"/>
    <n v="0.43521306160259371"/>
  </r>
  <r>
    <n v="3019"/>
    <d v="2026-05-28T00:00:00"/>
    <n v="2026"/>
    <s v="May"/>
    <s v="Q2"/>
    <x v="2"/>
    <s v="Ireland"/>
    <s v="Online Store"/>
    <s v="Business"/>
    <s v="Travel"/>
    <s v="Packing Cube Set"/>
    <n v="1"/>
    <n v="46.19"/>
    <n v="0"/>
    <n v="18.329999999999998"/>
    <n v="46.19"/>
    <n v="18.329999999999998"/>
    <n v="27.86"/>
    <n v="0.60316085732842606"/>
  </r>
  <r>
    <n v="3798"/>
    <d v="2026-05-28T00:00:00"/>
    <n v="2026"/>
    <s v="May"/>
    <s v="Q2"/>
    <x v="3"/>
    <s v="United Kingdom"/>
    <s v="Online Store"/>
    <s v="Returning"/>
    <s v="Hiking"/>
    <s v="Summit Backpack 45L"/>
    <n v="3"/>
    <n v="156.58000000000001"/>
    <n v="0"/>
    <n v="79.099999999999994"/>
    <n v="469.74"/>
    <n v="237.29999999999998"/>
    <n v="232.44000000000003"/>
    <n v="0.49482692553327379"/>
  </r>
  <r>
    <n v="3862"/>
    <d v="2026-05-28T00:00:00"/>
    <n v="2026"/>
    <s v="May"/>
    <s v="Q2"/>
    <x v="3"/>
    <s v="France"/>
    <s v="Marketplace"/>
    <s v="New"/>
    <s v="Fitness"/>
    <s v="Weighted Vest"/>
    <n v="1"/>
    <n v="123.91"/>
    <n v="0"/>
    <n v="68.89"/>
    <n v="123.91"/>
    <n v="68.89"/>
    <n v="55.019999999999996"/>
    <n v="0.44403195867968687"/>
  </r>
  <r>
    <n v="4281"/>
    <d v="2026-05-28T00:00:00"/>
    <n v="2026"/>
    <s v="May"/>
    <s v="Q2"/>
    <x v="2"/>
    <s v="Sweden"/>
    <s v="Marketplace"/>
    <s v="New"/>
    <s v="Cycling"/>
    <s v="Trail Bike Light"/>
    <n v="1"/>
    <n v="50.64"/>
    <n v="0"/>
    <n v="22.97"/>
    <n v="50.64"/>
    <n v="22.97"/>
    <n v="27.67"/>
    <n v="0.54640600315955767"/>
  </r>
  <r>
    <n v="191"/>
    <d v="2026-05-29T00:00:00"/>
    <n v="2026"/>
    <s v="May"/>
    <s v="Q2"/>
    <x v="2"/>
    <s v="Denmark"/>
    <s v="Online Store"/>
    <s v="Returning"/>
    <s v="Hiking"/>
    <s v="Trekking Poles"/>
    <n v="2"/>
    <n v="70.48"/>
    <n v="0.1"/>
    <n v="33.229999999999997"/>
    <n v="126.864"/>
    <n v="66.459999999999994"/>
    <n v="60.404000000000011"/>
    <n v="0.47613192079707412"/>
  </r>
  <r>
    <n v="1039"/>
    <d v="2026-05-29T00:00:00"/>
    <n v="2026"/>
    <s v="May"/>
    <s v="Q2"/>
    <x v="1"/>
    <s v="Switzerland"/>
    <s v="Marketplace"/>
    <s v="New"/>
    <s v="Cycling"/>
    <s v="Compact Repair Kit"/>
    <n v="1"/>
    <n v="41.27"/>
    <n v="0.05"/>
    <n v="17.149999999999999"/>
    <n v="39.206499999999998"/>
    <n v="17.149999999999999"/>
    <n v="22.0565"/>
    <n v="0.56257253261576523"/>
  </r>
  <r>
    <n v="2641"/>
    <d v="2026-05-29T00:00:00"/>
    <n v="2026"/>
    <s v="May"/>
    <s v="Q2"/>
    <x v="0"/>
    <s v="Italy"/>
    <s v="Marketplace"/>
    <s v="Returning"/>
    <s v="Fitness"/>
    <s v="Recovery Roller"/>
    <n v="2"/>
    <n v="36.9"/>
    <n v="0"/>
    <n v="14.07"/>
    <n v="73.8"/>
    <n v="28.14"/>
    <n v="45.66"/>
    <n v="0.61869918699186988"/>
  </r>
  <r>
    <n v="3058"/>
    <d v="2026-05-29T00:00:00"/>
    <n v="2026"/>
    <s v="May"/>
    <s v="Q2"/>
    <x v="1"/>
    <s v="Switzerland"/>
    <s v="Online Store"/>
    <s v="Returning"/>
    <s v="Camping"/>
    <s v="Trail Tent 2P"/>
    <n v="1"/>
    <n v="196.91"/>
    <n v="0"/>
    <n v="106.31"/>
    <n v="196.91"/>
    <n v="106.31"/>
    <n v="90.6"/>
    <n v="0.46010867909197095"/>
  </r>
  <r>
    <n v="3110"/>
    <d v="2026-05-29T00:00:00"/>
    <n v="2026"/>
    <s v="May"/>
    <s v="Q2"/>
    <x v="1"/>
    <s v="Austria"/>
    <s v="Retail Partners"/>
    <s v="Business"/>
    <s v="Fitness"/>
    <s v="Recovery Roller"/>
    <n v="3"/>
    <n v="35.79"/>
    <n v="0"/>
    <n v="13.67"/>
    <n v="107.37"/>
    <n v="41.01"/>
    <n v="66.360000000000014"/>
    <n v="0.61804973456272716"/>
  </r>
  <r>
    <n v="3981"/>
    <d v="2026-05-29T00:00:00"/>
    <n v="2026"/>
    <s v="May"/>
    <s v="Q2"/>
    <x v="3"/>
    <s v="France"/>
    <s v="Online Store"/>
    <s v="New"/>
    <s v="Cycling"/>
    <s v="Commuter Helmet"/>
    <n v="2"/>
    <n v="82.22"/>
    <n v="0.05"/>
    <n v="42.35"/>
    <n v="156.21799999999999"/>
    <n v="84.7"/>
    <n v="71.517999999999986"/>
    <n v="0.45780895927485943"/>
  </r>
  <r>
    <n v="4663"/>
    <d v="2026-05-29T00:00:00"/>
    <n v="2026"/>
    <s v="May"/>
    <s v="Q2"/>
    <x v="2"/>
    <s v="Denmark"/>
    <s v="Online Store"/>
    <s v="New"/>
    <s v="Cycling"/>
    <s v="Compact Repair Kit"/>
    <n v="1"/>
    <n v="40.57"/>
    <n v="0"/>
    <n v="16.809999999999999"/>
    <n v="40.57"/>
    <n v="16.809999999999999"/>
    <n v="23.76"/>
    <n v="0.58565442445156524"/>
  </r>
  <r>
    <n v="5021"/>
    <d v="2026-05-29T00:00:00"/>
    <n v="2026"/>
    <s v="May"/>
    <s v="Q2"/>
    <x v="2"/>
    <s v="Finland"/>
    <s v="Retail Partners"/>
    <s v="Returning"/>
    <s v="Camping"/>
    <s v="Trail Tent 2P"/>
    <n v="1"/>
    <n v="191.62"/>
    <n v="0.05"/>
    <n v="106.15"/>
    <n v="182.03899999999999"/>
    <n v="106.15"/>
    <n v="75.888999999999982"/>
    <n v="0.41688319535923613"/>
  </r>
  <r>
    <n v="5107"/>
    <d v="2026-05-29T00:00:00"/>
    <n v="2026"/>
    <s v="May"/>
    <s v="Q2"/>
    <x v="1"/>
    <s v="Austria"/>
    <s v="Marketplace"/>
    <s v="Returning"/>
    <s v="Hiking"/>
    <s v="Summit Backpack 45L"/>
    <n v="1"/>
    <n v="154.07"/>
    <n v="0.05"/>
    <n v="78.400000000000006"/>
    <n v="146.36649999999997"/>
    <n v="78.400000000000006"/>
    <n v="67.966499999999968"/>
    <n v="0.46435830603314271"/>
  </r>
  <r>
    <n v="454"/>
    <d v="2026-05-30T00:00:00"/>
    <n v="2026"/>
    <s v="May"/>
    <s v="Q2"/>
    <x v="2"/>
    <s v="Finland"/>
    <s v="Marketplace"/>
    <s v="Returning"/>
    <s v="Camping"/>
    <s v="Compact Sleeping Bag"/>
    <n v="1"/>
    <n v="120.8"/>
    <n v="0"/>
    <n v="61.4"/>
    <n v="120.8"/>
    <n v="61.4"/>
    <n v="59.4"/>
    <n v="0.49172185430463577"/>
  </r>
  <r>
    <n v="873"/>
    <d v="2026-05-30T00:00:00"/>
    <n v="2026"/>
    <s v="May"/>
    <s v="Q2"/>
    <x v="2"/>
    <s v="Finland"/>
    <s v="Online Store"/>
    <s v="Business"/>
    <s v="Cycling"/>
    <s v="Compact Repair Kit"/>
    <n v="1"/>
    <n v="40.15"/>
    <n v="0"/>
    <n v="16.82"/>
    <n v="40.15"/>
    <n v="16.82"/>
    <n v="23.33"/>
    <n v="0.58107098381070976"/>
  </r>
  <r>
    <n v="1116"/>
    <d v="2026-05-30T00:00:00"/>
    <n v="2026"/>
    <s v="May"/>
    <s v="Q2"/>
    <x v="1"/>
    <s v="Germany"/>
    <s v="Corporate"/>
    <s v="Business"/>
    <s v="Travel"/>
    <s v="Carry-On Duffel"/>
    <n v="5"/>
    <n v="134.4"/>
    <n v="0.15"/>
    <n v="67.709999999999994"/>
    <n v="571.19999999999993"/>
    <n v="338.54999999999995"/>
    <n v="232.64999999999998"/>
    <n v="0.40730042016806722"/>
  </r>
  <r>
    <n v="1206"/>
    <d v="2026-05-30T00:00:00"/>
    <n v="2026"/>
    <s v="May"/>
    <s v="Q2"/>
    <x v="3"/>
    <s v="France"/>
    <s v="Online Store"/>
    <s v="Returning"/>
    <s v="Travel"/>
    <s v="Insulated Bottle"/>
    <n v="2"/>
    <n v="37.130000000000003"/>
    <n v="0.05"/>
    <n v="13.44"/>
    <n v="70.546999999999997"/>
    <n v="26.88"/>
    <n v="43.667000000000002"/>
    <n v="0.6189774193091131"/>
  </r>
  <r>
    <n v="1576"/>
    <d v="2026-05-30T00:00:00"/>
    <n v="2026"/>
    <s v="May"/>
    <s v="Q2"/>
    <x v="1"/>
    <s v="Czechia"/>
    <s v="Online Store"/>
    <s v="Business"/>
    <s v="Camping"/>
    <s v="Compact Sleeping Bag"/>
    <n v="6"/>
    <n v="123.82"/>
    <n v="0"/>
    <n v="61.91"/>
    <n v="742.92"/>
    <n v="371.46"/>
    <n v="371.46"/>
    <n v="0.5"/>
  </r>
  <r>
    <n v="2634"/>
    <d v="2026-05-30T00:00:00"/>
    <n v="2026"/>
    <s v="May"/>
    <s v="Q2"/>
    <x v="2"/>
    <s v="Norway"/>
    <s v="Marketplace"/>
    <s v="Returning"/>
    <s v="Travel"/>
    <s v="Insulated Bottle"/>
    <n v="2"/>
    <n v="36.94"/>
    <n v="0.05"/>
    <n v="13.82"/>
    <n v="70.185999999999993"/>
    <n v="27.64"/>
    <n v="42.545999999999992"/>
    <n v="0.60618926851508848"/>
  </r>
  <r>
    <n v="2649"/>
    <d v="2026-05-30T00:00:00"/>
    <n v="2026"/>
    <s v="May"/>
    <s v="Q2"/>
    <x v="0"/>
    <s v="Spain"/>
    <s v="Online Store"/>
    <s v="New"/>
    <s v="Camping"/>
    <s v="Trail Tent 2P"/>
    <n v="3"/>
    <n v="199.17"/>
    <n v="0.05"/>
    <n v="105.24"/>
    <n v="567.6345"/>
    <n v="315.71999999999997"/>
    <n v="251.91450000000003"/>
    <n v="0.4437970207941907"/>
  </r>
  <r>
    <n v="2774"/>
    <d v="2026-05-30T00:00:00"/>
    <n v="2026"/>
    <s v="May"/>
    <s v="Q2"/>
    <x v="0"/>
    <s v="Portugal"/>
    <s v="Online Store"/>
    <s v="Returning"/>
    <s v="Camping"/>
    <s v="Portable Camp Stove"/>
    <n v="3"/>
    <n v="83.17"/>
    <n v="0"/>
    <n v="40.520000000000003"/>
    <n v="249.51"/>
    <n v="121.56"/>
    <n v="127.94999999999999"/>
    <n v="0.51280509799206442"/>
  </r>
  <r>
    <n v="3037"/>
    <d v="2026-05-30T00:00:00"/>
    <n v="2026"/>
    <s v="May"/>
    <s v="Q2"/>
    <x v="1"/>
    <s v="Austria"/>
    <s v="Online Store"/>
    <s v="Business"/>
    <s v="Travel"/>
    <s v="Packing Cube Set"/>
    <n v="1"/>
    <n v="45.8"/>
    <n v="0.05"/>
    <n v="17.88"/>
    <n v="43.51"/>
    <n v="17.88"/>
    <n v="25.63"/>
    <n v="0.58905998621006661"/>
  </r>
  <r>
    <n v="3138"/>
    <d v="2026-05-30T00:00:00"/>
    <n v="2026"/>
    <s v="May"/>
    <s v="Q2"/>
    <x v="2"/>
    <s v="Sweden"/>
    <s v="Marketplace"/>
    <s v="Returning"/>
    <s v="Hiking"/>
    <s v="Summit Backpack 45L"/>
    <n v="1"/>
    <n v="154.85"/>
    <n v="0"/>
    <n v="80.17"/>
    <n v="154.85"/>
    <n v="80.17"/>
    <n v="74.679999999999993"/>
    <n v="0.48227316758153049"/>
  </r>
  <r>
    <n v="3228"/>
    <d v="2026-05-30T00:00:00"/>
    <n v="2026"/>
    <s v="May"/>
    <s v="Q2"/>
    <x v="3"/>
    <s v="France"/>
    <s v="Online Store"/>
    <s v="Business"/>
    <s v="Camping"/>
    <s v="Trail Tent 2P"/>
    <n v="1"/>
    <n v="194.99"/>
    <n v="0"/>
    <n v="101.21"/>
    <n v="194.99"/>
    <n v="101.21"/>
    <n v="93.780000000000015"/>
    <n v="0.48094774090979031"/>
  </r>
  <r>
    <n v="3401"/>
    <d v="2026-05-30T00:00:00"/>
    <n v="2026"/>
    <s v="May"/>
    <s v="Q2"/>
    <x v="2"/>
    <s v="Finland"/>
    <s v="Online Store"/>
    <s v="Returning"/>
    <s v="Fitness"/>
    <s v="Recovery Roller"/>
    <n v="1"/>
    <n v="36.31"/>
    <n v="0"/>
    <n v="13.93"/>
    <n v="36.31"/>
    <n v="13.93"/>
    <n v="22.380000000000003"/>
    <n v="0.61635912971633167"/>
  </r>
  <r>
    <n v="3511"/>
    <d v="2026-05-30T00:00:00"/>
    <n v="2026"/>
    <s v="May"/>
    <s v="Q2"/>
    <x v="0"/>
    <s v="Spain"/>
    <s v="Online Store"/>
    <s v="Returning"/>
    <s v="Travel"/>
    <s v="Packing Cube Set"/>
    <n v="1"/>
    <n v="47.19"/>
    <n v="0"/>
    <n v="18.54"/>
    <n v="47.19"/>
    <n v="18.54"/>
    <n v="28.65"/>
    <n v="0.60712015257469798"/>
  </r>
  <r>
    <n v="4485"/>
    <d v="2026-05-30T00:00:00"/>
    <n v="2026"/>
    <s v="May"/>
    <s v="Q2"/>
    <x v="3"/>
    <s v="United Kingdom"/>
    <s v="Online Store"/>
    <s v="New"/>
    <s v="Fitness"/>
    <s v="Weighted Vest"/>
    <n v="1"/>
    <n v="124.14"/>
    <n v="0"/>
    <n v="70.900000000000006"/>
    <n v="124.14"/>
    <n v="70.900000000000006"/>
    <n v="53.239999999999995"/>
    <n v="0.42887062993394548"/>
  </r>
  <r>
    <n v="447"/>
    <d v="2026-05-31T00:00:00"/>
    <n v="2026"/>
    <s v="May"/>
    <s v="Q2"/>
    <x v="3"/>
    <s v="United Kingdom"/>
    <s v="Online Store"/>
    <s v="Returning"/>
    <s v="Travel"/>
    <s v="Carry-On Duffel"/>
    <n v="1"/>
    <n v="131.94999999999999"/>
    <n v="0"/>
    <n v="65.17"/>
    <n v="131.94999999999999"/>
    <n v="65.17"/>
    <n v="66.779999999999987"/>
    <n v="0.50610079575596811"/>
  </r>
  <r>
    <n v="1208"/>
    <d v="2026-05-31T00:00:00"/>
    <n v="2026"/>
    <s v="May"/>
    <s v="Q2"/>
    <x v="3"/>
    <s v="United Kingdom"/>
    <s v="Marketplace"/>
    <s v="New"/>
    <s v="Cycling"/>
    <s v="Cycling Pack 12L"/>
    <n v="1"/>
    <n v="102.24"/>
    <n v="0"/>
    <n v="50.75"/>
    <n v="102.24"/>
    <n v="50.75"/>
    <n v="51.489999999999995"/>
    <n v="0.50361893583724571"/>
  </r>
  <r>
    <n v="1355"/>
    <d v="2026-05-31T00:00:00"/>
    <n v="2026"/>
    <s v="May"/>
    <s v="Q2"/>
    <x v="3"/>
    <s v="France"/>
    <s v="Marketplace"/>
    <s v="New"/>
    <s v="Hiking"/>
    <s v="Summit Backpack 45L"/>
    <n v="2"/>
    <n v="152.07"/>
    <n v="0"/>
    <n v="76.849999999999994"/>
    <n v="304.14"/>
    <n v="153.69999999999999"/>
    <n v="150.44"/>
    <n v="0.49464062602748737"/>
  </r>
  <r>
    <n v="1474"/>
    <d v="2026-05-31T00:00:00"/>
    <n v="2026"/>
    <s v="May"/>
    <s v="Q2"/>
    <x v="2"/>
    <s v="Ireland"/>
    <s v="Online Store"/>
    <s v="New"/>
    <s v="Camping"/>
    <s v="Compact Sleeping Bag"/>
    <n v="2"/>
    <n v="123.34"/>
    <n v="0.05"/>
    <n v="58.96"/>
    <n v="234.346"/>
    <n v="117.92"/>
    <n v="116.426"/>
    <n v="0.49681240558831813"/>
  </r>
  <r>
    <n v="1625"/>
    <d v="2026-05-31T00:00:00"/>
    <n v="2026"/>
    <s v="May"/>
    <s v="Q2"/>
    <x v="2"/>
    <s v="Sweden"/>
    <s v="Retail Partners"/>
    <s v="Returning"/>
    <s v="Hiking"/>
    <s v="Summit Backpack 45L"/>
    <n v="1"/>
    <n v="155.81"/>
    <n v="0"/>
    <n v="80.31"/>
    <n v="155.81"/>
    <n v="80.31"/>
    <n v="75.5"/>
    <n v="0.48456453372697517"/>
  </r>
  <r>
    <n v="1877"/>
    <d v="2026-05-31T00:00:00"/>
    <n v="2026"/>
    <s v="May"/>
    <s v="Q2"/>
    <x v="2"/>
    <s v="Norway"/>
    <s v="Online Store"/>
    <s v="Returning"/>
    <s v="Travel"/>
    <s v="Travel Backpack 35L"/>
    <n v="1"/>
    <n v="163.19"/>
    <n v="0.05"/>
    <n v="87.95"/>
    <n v="155.03049999999999"/>
    <n v="87.95"/>
    <n v="67.080499999999986"/>
    <n v="0.4326922766810401"/>
  </r>
  <r>
    <n v="1978"/>
    <d v="2026-05-31T00:00:00"/>
    <n v="2026"/>
    <s v="May"/>
    <s v="Q2"/>
    <x v="1"/>
    <s v="Germany"/>
    <s v="Online Store"/>
    <s v="Returning"/>
    <s v="Hiking"/>
    <s v="Trail Boots"/>
    <n v="1"/>
    <n v="147.30000000000001"/>
    <n v="0.05"/>
    <n v="81.510000000000005"/>
    <n v="139.935"/>
    <n v="81.510000000000005"/>
    <n v="58.424999999999997"/>
    <n v="0.41751527494908347"/>
  </r>
  <r>
    <n v="3616"/>
    <d v="2026-05-31T00:00:00"/>
    <n v="2026"/>
    <s v="May"/>
    <s v="Q2"/>
    <x v="2"/>
    <s v="Sweden"/>
    <s v="Online Store"/>
    <s v="Returning"/>
    <s v="Fitness"/>
    <s v="Weighted Vest"/>
    <n v="5"/>
    <n v="126.16"/>
    <n v="0"/>
    <n v="68.59"/>
    <n v="630.79999999999995"/>
    <n v="342.95000000000005"/>
    <n v="287.84999999999991"/>
    <n v="0.45632530120481918"/>
  </r>
  <r>
    <n v="3992"/>
    <d v="2026-05-31T00:00:00"/>
    <n v="2026"/>
    <s v="May"/>
    <s v="Q2"/>
    <x v="3"/>
    <s v="United Kingdom"/>
    <s v="Online Store"/>
    <s v="New"/>
    <s v="Travel"/>
    <s v="Travel Backpack 35L"/>
    <n v="2"/>
    <n v="163.57"/>
    <n v="0"/>
    <n v="85.72"/>
    <n v="327.14"/>
    <n v="171.44"/>
    <n v="155.69999999999999"/>
    <n v="0.47594302133643085"/>
  </r>
  <r>
    <n v="4091"/>
    <d v="2026-05-31T00:00:00"/>
    <n v="2026"/>
    <s v="May"/>
    <s v="Q2"/>
    <x v="2"/>
    <s v="Norway"/>
    <s v="Online Store"/>
    <s v="New"/>
    <s v="Hiking"/>
    <s v="Trail Boots"/>
    <n v="1"/>
    <n v="142.06"/>
    <n v="0"/>
    <n v="77.36"/>
    <n v="142.06"/>
    <n v="77.36"/>
    <n v="64.7"/>
    <n v="0.45544136280444886"/>
  </r>
  <r>
    <n v="4204"/>
    <d v="2026-05-31T00:00:00"/>
    <n v="2026"/>
    <s v="May"/>
    <s v="Q2"/>
    <x v="1"/>
    <s v="Switzerland"/>
    <s v="Online Store"/>
    <s v="New"/>
    <s v="Cycling"/>
    <s v="Commuter Helmet"/>
    <n v="1"/>
    <n v="81.37"/>
    <n v="0"/>
    <n v="42.01"/>
    <n v="81.37"/>
    <n v="42.01"/>
    <n v="39.360000000000007"/>
    <n v="0.48371635737986979"/>
  </r>
  <r>
    <n v="4234"/>
    <d v="2026-05-31T00:00:00"/>
    <n v="2026"/>
    <s v="May"/>
    <s v="Q2"/>
    <x v="3"/>
    <s v="United Kingdom"/>
    <s v="Retail Partners"/>
    <s v="New"/>
    <s v="Camping"/>
    <s v="Compact Sleeping Bag"/>
    <n v="1"/>
    <n v="120.75"/>
    <n v="0"/>
    <n v="61.21"/>
    <n v="120.75"/>
    <n v="61.21"/>
    <n v="59.54"/>
    <n v="0.49308488612836437"/>
  </r>
  <r>
    <n v="4696"/>
    <d v="2026-05-31T00:00:00"/>
    <n v="2026"/>
    <s v="May"/>
    <s v="Q2"/>
    <x v="1"/>
    <s v="Poland"/>
    <s v="Online Store"/>
    <s v="New"/>
    <s v="Cycling"/>
    <s v="Commuter Helmet"/>
    <n v="4"/>
    <n v="81.790000000000006"/>
    <n v="0"/>
    <n v="42.96"/>
    <n v="327.16000000000003"/>
    <n v="171.84"/>
    <n v="155.32000000000002"/>
    <n v="0.47475241472062601"/>
  </r>
  <r>
    <n v="4755"/>
    <d v="2026-05-31T00:00:00"/>
    <n v="2026"/>
    <s v="May"/>
    <s v="Q2"/>
    <x v="0"/>
    <s v="Italy"/>
    <s v="Online Store"/>
    <s v="New"/>
    <s v="Camping"/>
    <s v="Portable Camp Stove"/>
    <n v="1"/>
    <n v="81.2"/>
    <n v="0.1"/>
    <n v="40.270000000000003"/>
    <n v="73.08"/>
    <n v="40.270000000000003"/>
    <n v="32.809999999999995"/>
    <n v="0.44896004378762994"/>
  </r>
  <r>
    <n v="5090"/>
    <d v="2026-05-31T00:00:00"/>
    <n v="2026"/>
    <s v="May"/>
    <s v="Q2"/>
    <x v="1"/>
    <s v="Czechia"/>
    <s v="Marketplace"/>
    <s v="New"/>
    <s v="Travel"/>
    <s v="Packing Cube Set"/>
    <n v="2"/>
    <n v="46.52"/>
    <n v="0.05"/>
    <n v="18.739999999999998"/>
    <n v="88.388000000000005"/>
    <n v="37.479999999999997"/>
    <n v="50.908000000000008"/>
    <n v="0.57596053762954258"/>
  </r>
  <r>
    <n v="27"/>
    <d v="2026-06-01T00:00:00"/>
    <n v="2026"/>
    <s v="Jun"/>
    <s v="Q2"/>
    <x v="3"/>
    <s v="France"/>
    <s v="Online Store"/>
    <s v="Returning"/>
    <s v="Camping"/>
    <s v="Trail Tent 2P"/>
    <n v="1"/>
    <n v="195.22"/>
    <n v="0"/>
    <n v="105.91"/>
    <n v="195.22"/>
    <n v="105.91"/>
    <n v="89.31"/>
    <n v="0.45748386435816002"/>
  </r>
  <r>
    <n v="463"/>
    <d v="2026-06-01T00:00:00"/>
    <n v="2026"/>
    <s v="Jun"/>
    <s v="Q2"/>
    <x v="3"/>
    <s v="Belgium"/>
    <s v="Online Store"/>
    <s v="New"/>
    <s v="Cycling"/>
    <s v="Compact Repair Kit"/>
    <n v="1"/>
    <n v="40.71"/>
    <n v="0.05"/>
    <n v="16.559999999999999"/>
    <n v="38.674500000000002"/>
    <n v="16.559999999999999"/>
    <n v="22.114500000000003"/>
    <n v="0.57181088314005357"/>
  </r>
  <r>
    <n v="653"/>
    <d v="2026-06-01T00:00:00"/>
    <n v="2026"/>
    <s v="Jun"/>
    <s v="Q2"/>
    <x v="1"/>
    <s v="Switzerland"/>
    <s v="Online Store"/>
    <s v="Returning"/>
    <s v="Fitness"/>
    <s v="Resistance Band Set"/>
    <n v="1"/>
    <n v="41.26"/>
    <n v="0.05"/>
    <n v="14.32"/>
    <n v="39.196999999999996"/>
    <n v="14.32"/>
    <n v="24.876999999999995"/>
    <n v="0.63466591831007468"/>
  </r>
  <r>
    <n v="1485"/>
    <d v="2026-06-01T00:00:00"/>
    <n v="2026"/>
    <s v="Jun"/>
    <s v="Q2"/>
    <x v="1"/>
    <s v="Switzerland"/>
    <s v="Retail Partners"/>
    <s v="New"/>
    <s v="Fitness"/>
    <s v="Resistance Band Set"/>
    <n v="2"/>
    <n v="40.840000000000003"/>
    <n v="0"/>
    <n v="14.48"/>
    <n v="81.680000000000007"/>
    <n v="28.96"/>
    <n v="52.720000000000006"/>
    <n v="0.64544564152791384"/>
  </r>
  <r>
    <n v="1925"/>
    <d v="2026-06-01T00:00:00"/>
    <n v="2026"/>
    <s v="Jun"/>
    <s v="Q2"/>
    <x v="3"/>
    <s v="Belgium"/>
    <s v="Online Store"/>
    <s v="Returning"/>
    <s v="Hiking"/>
    <s v="Trail Boots"/>
    <n v="1"/>
    <n v="143.32"/>
    <n v="0"/>
    <n v="80.36"/>
    <n v="143.32"/>
    <n v="80.36"/>
    <n v="62.959999999999994"/>
    <n v="0.43929667876081496"/>
  </r>
  <r>
    <n v="1952"/>
    <d v="2026-06-01T00:00:00"/>
    <n v="2026"/>
    <s v="Jun"/>
    <s v="Q2"/>
    <x v="0"/>
    <s v="Italy"/>
    <s v="Online Store"/>
    <s v="New"/>
    <s v="Hiking"/>
    <s v="Summit Backpack 45L"/>
    <n v="2"/>
    <n v="156.31"/>
    <n v="0"/>
    <n v="79.87"/>
    <n v="312.62"/>
    <n v="159.74"/>
    <n v="152.88"/>
    <n v="0.4890282131661442"/>
  </r>
  <r>
    <n v="2010"/>
    <d v="2026-06-01T00:00:00"/>
    <n v="2026"/>
    <s v="Jun"/>
    <s v="Q2"/>
    <x v="3"/>
    <s v="United Kingdom"/>
    <s v="Online Store"/>
    <s v="New"/>
    <s v="Cycling"/>
    <s v="Cycling Pack 12L"/>
    <n v="3"/>
    <n v="100.69"/>
    <n v="0.1"/>
    <n v="51.31"/>
    <n v="271.863"/>
    <n v="153.93"/>
    <n v="117.93299999999999"/>
    <n v="0.43379569856876438"/>
  </r>
  <r>
    <n v="2114"/>
    <d v="2026-06-01T00:00:00"/>
    <n v="2026"/>
    <s v="Jun"/>
    <s v="Q2"/>
    <x v="3"/>
    <s v="France"/>
    <s v="Retail Partners"/>
    <s v="Business"/>
    <s v="Travel"/>
    <s v="Packing Cube Set"/>
    <n v="2"/>
    <n v="45.54"/>
    <n v="0.1"/>
    <n v="18.309999999999999"/>
    <n v="81.971999999999994"/>
    <n v="36.619999999999997"/>
    <n v="45.351999999999997"/>
    <n v="0.5532620894939736"/>
  </r>
  <r>
    <n v="3104"/>
    <d v="2026-06-01T00:00:00"/>
    <n v="2026"/>
    <s v="Jun"/>
    <s v="Q2"/>
    <x v="2"/>
    <s v="Ireland"/>
    <s v="Corporate"/>
    <s v="Business"/>
    <s v="Hiking"/>
    <s v="Summit Backpack 45L"/>
    <n v="5"/>
    <n v="153.97"/>
    <n v="0.15"/>
    <n v="79.81"/>
    <n v="654.37249999999995"/>
    <n v="399.05"/>
    <n v="255.32249999999993"/>
    <n v="0.39017914108554369"/>
  </r>
  <r>
    <n v="3230"/>
    <d v="2026-06-01T00:00:00"/>
    <n v="2026"/>
    <s v="Jun"/>
    <s v="Q2"/>
    <x v="2"/>
    <s v="Norway"/>
    <s v="Retail Partners"/>
    <s v="Returning"/>
    <s v="Fitness"/>
    <s v="Weighted Vest"/>
    <n v="1"/>
    <n v="124.17"/>
    <n v="0"/>
    <n v="71.040000000000006"/>
    <n v="124.17"/>
    <n v="71.040000000000006"/>
    <n v="53.129999999999995"/>
    <n v="0.4278811307079004"/>
  </r>
  <r>
    <n v="3415"/>
    <d v="2026-06-01T00:00:00"/>
    <n v="2026"/>
    <s v="Jun"/>
    <s v="Q2"/>
    <x v="2"/>
    <s v="Denmark"/>
    <s v="Retail Partners"/>
    <s v="Returning"/>
    <s v="Hiking"/>
    <s v="Summit Backpack 45L"/>
    <n v="1"/>
    <n v="152.94999999999999"/>
    <n v="0.05"/>
    <n v="76.97"/>
    <n v="145.30249999999998"/>
    <n v="76.97"/>
    <n v="68.332499999999982"/>
    <n v="0.47027752447480248"/>
  </r>
  <r>
    <n v="4130"/>
    <d v="2026-06-01T00:00:00"/>
    <n v="2026"/>
    <s v="Jun"/>
    <s v="Q2"/>
    <x v="3"/>
    <s v="France"/>
    <s v="Online Store"/>
    <s v="New"/>
    <s v="Cycling"/>
    <s v="Commuter Helmet"/>
    <n v="3"/>
    <n v="80.099999999999994"/>
    <n v="0"/>
    <n v="43.51"/>
    <n v="240.29999999999998"/>
    <n v="130.53"/>
    <n v="109.76999999999998"/>
    <n v="0.45680399500624214"/>
  </r>
  <r>
    <n v="4314"/>
    <d v="2026-06-01T00:00:00"/>
    <n v="2026"/>
    <s v="Jun"/>
    <s v="Q2"/>
    <x v="3"/>
    <s v="Belgium"/>
    <s v="Retail Partners"/>
    <s v="New"/>
    <s v="Fitness"/>
    <s v="Recovery Roller"/>
    <n v="2"/>
    <n v="36.61"/>
    <n v="0"/>
    <n v="14.15"/>
    <n v="73.22"/>
    <n v="28.3"/>
    <n v="44.92"/>
    <n v="0.61349358098880091"/>
  </r>
  <r>
    <n v="998"/>
    <d v="2026-06-02T00:00:00"/>
    <n v="2026"/>
    <s v="Jun"/>
    <s v="Q2"/>
    <x v="1"/>
    <s v="Switzerland"/>
    <s v="Online Store"/>
    <s v="Returning"/>
    <s v="Travel"/>
    <s v="Carry-On Duffel"/>
    <n v="2"/>
    <n v="131.81"/>
    <n v="0.05"/>
    <n v="66.09"/>
    <n v="250.43899999999999"/>
    <n v="132.18"/>
    <n v="118.25899999999999"/>
    <n v="0.47220680485068217"/>
  </r>
  <r>
    <n v="1172"/>
    <d v="2026-06-02T00:00:00"/>
    <n v="2026"/>
    <s v="Jun"/>
    <s v="Q2"/>
    <x v="0"/>
    <s v="Italy"/>
    <s v="Online Store"/>
    <s v="Returning"/>
    <s v="Hiking"/>
    <s v="Summit Backpack 45L"/>
    <n v="1"/>
    <n v="153.43"/>
    <n v="0.05"/>
    <n v="78.16"/>
    <n v="145.7585"/>
    <n v="78.16"/>
    <n v="67.598500000000001"/>
    <n v="0.46377055197467043"/>
  </r>
  <r>
    <n v="1261"/>
    <d v="2026-06-02T00:00:00"/>
    <n v="2026"/>
    <s v="Jun"/>
    <s v="Q2"/>
    <x v="1"/>
    <s v="Poland"/>
    <s v="Online Store"/>
    <s v="New"/>
    <s v="Cycling"/>
    <s v="Commuter Helmet"/>
    <n v="2"/>
    <n v="80.06"/>
    <n v="0"/>
    <n v="42.87"/>
    <n v="160.12"/>
    <n v="85.74"/>
    <n v="74.38000000000001"/>
    <n v="0.4645266050462154"/>
  </r>
  <r>
    <n v="1762"/>
    <d v="2026-06-02T00:00:00"/>
    <n v="2026"/>
    <s v="Jun"/>
    <s v="Q2"/>
    <x v="3"/>
    <s v="France"/>
    <s v="Retail Partners"/>
    <s v="Business"/>
    <s v="Fitness"/>
    <s v="Resistance Band Set"/>
    <n v="1"/>
    <n v="40.549999999999997"/>
    <n v="0"/>
    <n v="15.16"/>
    <n v="40.549999999999997"/>
    <n v="15.16"/>
    <n v="25.389999999999997"/>
    <n v="0.62614056720098643"/>
  </r>
  <r>
    <n v="1851"/>
    <d v="2026-06-02T00:00:00"/>
    <n v="2026"/>
    <s v="Jun"/>
    <s v="Q2"/>
    <x v="1"/>
    <s v="Austria"/>
    <s v="Online Store"/>
    <s v="New"/>
    <s v="Travel"/>
    <s v="Packing Cube Set"/>
    <n v="3"/>
    <n v="45.43"/>
    <n v="0.15"/>
    <n v="17.850000000000001"/>
    <n v="115.84649999999999"/>
    <n v="53.550000000000004"/>
    <n v="62.296499999999988"/>
    <n v="0.53775038520801222"/>
  </r>
  <r>
    <n v="3205"/>
    <d v="2026-06-02T00:00:00"/>
    <n v="2026"/>
    <s v="Jun"/>
    <s v="Q2"/>
    <x v="3"/>
    <s v="Belgium"/>
    <s v="Corporate"/>
    <s v="Business"/>
    <s v="Hiking"/>
    <s v="Trail Boots"/>
    <n v="6"/>
    <n v="146.85"/>
    <n v="0.15"/>
    <n v="80.45"/>
    <n v="748.93499999999995"/>
    <n v="482.70000000000005"/>
    <n v="266.2349999999999"/>
    <n v="0.35548478839952724"/>
  </r>
  <r>
    <n v="1396"/>
    <d v="2026-06-03T00:00:00"/>
    <n v="2026"/>
    <s v="Jun"/>
    <s v="Q2"/>
    <x v="2"/>
    <s v="Ireland"/>
    <s v="Online Store"/>
    <s v="Business"/>
    <s v="Camping"/>
    <s v="Trail Tent 2P"/>
    <n v="1"/>
    <n v="192.33"/>
    <n v="0.1"/>
    <n v="105.15"/>
    <n v="173.09700000000001"/>
    <n v="105.15"/>
    <n v="67.947000000000003"/>
    <n v="0.39253713235931298"/>
  </r>
  <r>
    <n v="1441"/>
    <d v="2026-06-03T00:00:00"/>
    <n v="2026"/>
    <s v="Jun"/>
    <s v="Q2"/>
    <x v="2"/>
    <s v="Finland"/>
    <s v="Marketplace"/>
    <s v="New"/>
    <s v="Travel"/>
    <s v="Carry-On Duffel"/>
    <n v="3"/>
    <n v="135.4"/>
    <n v="0"/>
    <n v="65.16"/>
    <n v="406.20000000000005"/>
    <n v="195.48"/>
    <n v="210.72000000000006"/>
    <n v="0.51875923190546536"/>
  </r>
  <r>
    <n v="1511"/>
    <d v="2026-06-03T00:00:00"/>
    <n v="2026"/>
    <s v="Jun"/>
    <s v="Q2"/>
    <x v="2"/>
    <s v="Denmark"/>
    <s v="Online Store"/>
    <s v="New"/>
    <s v="Fitness"/>
    <s v="Recovery Roller"/>
    <n v="2"/>
    <n v="36.08"/>
    <n v="0.05"/>
    <n v="13.73"/>
    <n v="68.551999999999992"/>
    <n v="27.46"/>
    <n v="41.091999999999992"/>
    <n v="0.59942817131520587"/>
  </r>
  <r>
    <n v="1701"/>
    <d v="2026-06-03T00:00:00"/>
    <n v="2026"/>
    <s v="Jun"/>
    <s v="Q2"/>
    <x v="0"/>
    <s v="Portugal"/>
    <s v="Online Store"/>
    <s v="New"/>
    <s v="Travel"/>
    <s v="Packing Cube Set"/>
    <n v="1"/>
    <n v="46.16"/>
    <n v="0"/>
    <n v="18.36"/>
    <n v="46.16"/>
    <n v="18.36"/>
    <n v="27.799999999999997"/>
    <n v="0.60225303292894283"/>
  </r>
  <r>
    <n v="1984"/>
    <d v="2026-06-03T00:00:00"/>
    <n v="2026"/>
    <s v="Jun"/>
    <s v="Q2"/>
    <x v="1"/>
    <s v="Czechia"/>
    <s v="Online Store"/>
    <s v="Returning"/>
    <s v="Cycling"/>
    <s v="Trail Bike Light"/>
    <n v="2"/>
    <n v="50.77"/>
    <n v="0"/>
    <n v="22.93"/>
    <n v="101.54"/>
    <n v="45.86"/>
    <n v="55.680000000000007"/>
    <n v="0.54835532794957653"/>
  </r>
  <r>
    <n v="2572"/>
    <d v="2026-06-03T00:00:00"/>
    <n v="2026"/>
    <s v="Jun"/>
    <s v="Q2"/>
    <x v="3"/>
    <s v="United Kingdom"/>
    <s v="Marketplace"/>
    <s v="Business"/>
    <s v="Hiking"/>
    <s v="Trekking Poles"/>
    <n v="2"/>
    <n v="70.97"/>
    <n v="0.05"/>
    <n v="32.54"/>
    <n v="134.84299999999999"/>
    <n v="65.08"/>
    <n v="69.762999999999991"/>
    <n v="0.51736463887632278"/>
  </r>
  <r>
    <n v="2833"/>
    <d v="2026-06-03T00:00:00"/>
    <n v="2026"/>
    <s v="Jun"/>
    <s v="Q2"/>
    <x v="3"/>
    <s v="France"/>
    <s v="Online Store"/>
    <s v="Returning"/>
    <s v="Hiking"/>
    <s v="Trail Boots"/>
    <n v="3"/>
    <n v="141.6"/>
    <n v="0"/>
    <n v="78.02"/>
    <n v="424.79999999999995"/>
    <n v="234.06"/>
    <n v="190.73999999999995"/>
    <n v="0.44901129943502821"/>
  </r>
  <r>
    <n v="3522"/>
    <d v="2026-06-03T00:00:00"/>
    <n v="2026"/>
    <s v="Jun"/>
    <s v="Q2"/>
    <x v="3"/>
    <s v="France"/>
    <s v="Online Store"/>
    <s v="New"/>
    <s v="Cycling"/>
    <s v="Compact Repair Kit"/>
    <n v="1"/>
    <n v="40.57"/>
    <n v="0"/>
    <n v="16.329999999999998"/>
    <n v="40.57"/>
    <n v="16.329999999999998"/>
    <n v="24.240000000000002"/>
    <n v="0.59748582696573826"/>
  </r>
  <r>
    <n v="146"/>
    <d v="2026-06-04T00:00:00"/>
    <n v="2026"/>
    <s v="Jun"/>
    <s v="Q2"/>
    <x v="1"/>
    <s v="Poland"/>
    <s v="Marketplace"/>
    <s v="Returning"/>
    <s v="Cycling"/>
    <s v="Commuter Helmet"/>
    <n v="2"/>
    <n v="81.81"/>
    <n v="0"/>
    <n v="42.54"/>
    <n v="163.62"/>
    <n v="85.08"/>
    <n v="78.540000000000006"/>
    <n v="0.48001466813348004"/>
  </r>
  <r>
    <n v="161"/>
    <d v="2026-06-04T00:00:00"/>
    <n v="2026"/>
    <s v="Jun"/>
    <s v="Q2"/>
    <x v="0"/>
    <s v="Spain"/>
    <s v="Marketplace"/>
    <s v="Returning"/>
    <s v="Cycling"/>
    <s v="Trail Bike Light"/>
    <n v="2"/>
    <n v="50.09"/>
    <n v="0"/>
    <n v="22.91"/>
    <n v="100.18"/>
    <n v="45.82"/>
    <n v="54.360000000000007"/>
    <n v="0.54262327809942112"/>
  </r>
  <r>
    <n v="819"/>
    <d v="2026-06-04T00:00:00"/>
    <n v="2026"/>
    <s v="Jun"/>
    <s v="Q2"/>
    <x v="3"/>
    <s v="United Kingdom"/>
    <s v="Online Store"/>
    <s v="Returning"/>
    <s v="Hiking"/>
    <s v="Trekking Poles"/>
    <n v="1"/>
    <n v="72.38"/>
    <n v="0"/>
    <n v="32.68"/>
    <n v="72.38"/>
    <n v="32.68"/>
    <n v="39.699999999999996"/>
    <n v="0.54849405913235694"/>
  </r>
  <r>
    <n v="2104"/>
    <d v="2026-06-04T00:00:00"/>
    <n v="2026"/>
    <s v="Jun"/>
    <s v="Q2"/>
    <x v="1"/>
    <s v="Czechia"/>
    <s v="Online Store"/>
    <s v="New"/>
    <s v="Hiking"/>
    <s v="Hiking Daypack 20L"/>
    <n v="1"/>
    <n v="92.31"/>
    <n v="0"/>
    <n v="45.58"/>
    <n v="92.31"/>
    <n v="45.58"/>
    <n v="46.730000000000004"/>
    <n v="0.50622901094139316"/>
  </r>
  <r>
    <n v="2678"/>
    <d v="2026-06-04T00:00:00"/>
    <n v="2026"/>
    <s v="Jun"/>
    <s v="Q2"/>
    <x v="3"/>
    <s v="United Kingdom"/>
    <s v="Corporate"/>
    <s v="Returning"/>
    <s v="Travel"/>
    <s v="Packing Cube Set"/>
    <n v="12"/>
    <n v="47.6"/>
    <n v="0.15"/>
    <n v="18.670000000000002"/>
    <n v="485.52000000000004"/>
    <n v="224.04000000000002"/>
    <n v="261.48"/>
    <n v="0.53855659911023235"/>
  </r>
  <r>
    <n v="3015"/>
    <d v="2026-06-04T00:00:00"/>
    <n v="2026"/>
    <s v="Jun"/>
    <s v="Q2"/>
    <x v="1"/>
    <s v="Poland"/>
    <s v="Online Store"/>
    <s v="Returning"/>
    <s v="Travel"/>
    <s v="Packing Cube Set"/>
    <n v="1"/>
    <n v="45.5"/>
    <n v="0.05"/>
    <n v="18.89"/>
    <n v="43.225000000000001"/>
    <n v="18.89"/>
    <n v="24.335000000000001"/>
    <n v="0.56298438403701567"/>
  </r>
  <r>
    <n v="3243"/>
    <d v="2026-06-04T00:00:00"/>
    <n v="2026"/>
    <s v="Jun"/>
    <s v="Q2"/>
    <x v="2"/>
    <s v="Denmark"/>
    <s v="Online Store"/>
    <s v="Returning"/>
    <s v="Fitness"/>
    <s v="Recovery Roller"/>
    <n v="1"/>
    <n v="35.99"/>
    <n v="0"/>
    <n v="14.05"/>
    <n v="35.99"/>
    <n v="14.05"/>
    <n v="21.94"/>
    <n v="0.60961378160600166"/>
  </r>
  <r>
    <n v="3283"/>
    <d v="2026-06-04T00:00:00"/>
    <n v="2026"/>
    <s v="Jun"/>
    <s v="Q2"/>
    <x v="1"/>
    <s v="Germany"/>
    <s v="Marketplace"/>
    <s v="Returning"/>
    <s v="Fitness"/>
    <s v="Weighted Vest"/>
    <n v="1"/>
    <n v="122.55"/>
    <n v="0"/>
    <n v="68.97"/>
    <n v="122.55"/>
    <n v="68.97"/>
    <n v="53.58"/>
    <n v="0.43720930232558142"/>
  </r>
  <r>
    <n v="3966"/>
    <d v="2026-06-04T00:00:00"/>
    <n v="2026"/>
    <s v="Jun"/>
    <s v="Q2"/>
    <x v="3"/>
    <s v="United Kingdom"/>
    <s v="Online Store"/>
    <s v="New"/>
    <s v="Fitness"/>
    <s v="Weighted Vest"/>
    <n v="3"/>
    <n v="126.22"/>
    <n v="0"/>
    <n v="69.599999999999994"/>
    <n v="378.65999999999997"/>
    <n v="208.79999999999998"/>
    <n v="169.85999999999999"/>
    <n v="0.4485818412295991"/>
  </r>
  <r>
    <n v="1349"/>
    <d v="2026-06-05T00:00:00"/>
    <n v="2026"/>
    <s v="Jun"/>
    <s v="Q2"/>
    <x v="0"/>
    <s v="Italy"/>
    <s v="Retail Partners"/>
    <s v="Returning"/>
    <s v="Hiking"/>
    <s v="Hiking Daypack 20L"/>
    <n v="6"/>
    <n v="91.98"/>
    <n v="0.05"/>
    <n v="46.46"/>
    <n v="524.28599999999994"/>
    <n v="278.76"/>
    <n v="245.52599999999995"/>
    <n v="0.46830546686350577"/>
  </r>
  <r>
    <n v="2333"/>
    <d v="2026-06-05T00:00:00"/>
    <n v="2026"/>
    <s v="Jun"/>
    <s v="Q2"/>
    <x v="2"/>
    <s v="Denmark"/>
    <s v="Online Store"/>
    <s v="Business"/>
    <s v="Camping"/>
    <s v="Compact Sleeping Bag"/>
    <n v="1"/>
    <n v="125.32"/>
    <n v="0"/>
    <n v="59.03"/>
    <n v="125.32"/>
    <n v="59.03"/>
    <n v="66.289999999999992"/>
    <n v="0.52896584743057773"/>
  </r>
  <r>
    <n v="2628"/>
    <d v="2026-06-05T00:00:00"/>
    <n v="2026"/>
    <s v="Jun"/>
    <s v="Q2"/>
    <x v="3"/>
    <s v="United Kingdom"/>
    <s v="Marketplace"/>
    <s v="Returning"/>
    <s v="Travel"/>
    <s v="Travel Backpack 35L"/>
    <n v="2"/>
    <n v="167.26"/>
    <n v="0"/>
    <n v="89.65"/>
    <n v="334.52"/>
    <n v="179.3"/>
    <n v="155.21999999999997"/>
    <n v="0.46400813105344968"/>
  </r>
  <r>
    <n v="2718"/>
    <d v="2026-06-05T00:00:00"/>
    <n v="2026"/>
    <s v="Jun"/>
    <s v="Q2"/>
    <x v="0"/>
    <s v="Spain"/>
    <s v="Marketplace"/>
    <s v="Returning"/>
    <s v="Cycling"/>
    <s v="Commuter Helmet"/>
    <n v="1"/>
    <n v="80.19"/>
    <n v="0"/>
    <n v="42.18"/>
    <n v="80.19"/>
    <n v="42.18"/>
    <n v="38.01"/>
    <n v="0.47399925177702956"/>
  </r>
  <r>
    <n v="3185"/>
    <d v="2026-06-05T00:00:00"/>
    <n v="2026"/>
    <s v="Jun"/>
    <s v="Q2"/>
    <x v="0"/>
    <s v="Italy"/>
    <s v="Online Store"/>
    <s v="New"/>
    <s v="Cycling"/>
    <s v="Trail Bike Light"/>
    <n v="1"/>
    <n v="49.86"/>
    <n v="0"/>
    <n v="22.72"/>
    <n v="49.86"/>
    <n v="22.72"/>
    <n v="27.14"/>
    <n v="0.5443241075010028"/>
  </r>
  <r>
    <n v="4495"/>
    <d v="2026-06-05T00:00:00"/>
    <n v="2026"/>
    <s v="Jun"/>
    <s v="Q2"/>
    <x v="2"/>
    <s v="Finland"/>
    <s v="Retail Partners"/>
    <s v="New"/>
    <s v="Camping"/>
    <s v="Trail Tent 2P"/>
    <n v="2"/>
    <n v="195.51"/>
    <n v="0"/>
    <n v="102.97"/>
    <n v="391.02"/>
    <n v="205.94"/>
    <n v="185.07999999999998"/>
    <n v="0.47332617257429288"/>
  </r>
  <r>
    <n v="815"/>
    <d v="2026-06-06T00:00:00"/>
    <n v="2026"/>
    <s v="Jun"/>
    <s v="Q2"/>
    <x v="0"/>
    <s v="Spain"/>
    <s v="Retail Partners"/>
    <s v="New"/>
    <s v="Fitness"/>
    <s v="Resistance Band Set"/>
    <n v="1"/>
    <n v="39.61"/>
    <n v="0"/>
    <n v="14.75"/>
    <n v="39.61"/>
    <n v="14.75"/>
    <n v="24.86"/>
    <n v="0.62761928805857103"/>
  </r>
  <r>
    <n v="1140"/>
    <d v="2026-06-06T00:00:00"/>
    <n v="2026"/>
    <s v="Jun"/>
    <s v="Q2"/>
    <x v="1"/>
    <s v="Czechia"/>
    <s v="Retail Partners"/>
    <s v="Returning"/>
    <s v="Hiking"/>
    <s v="Trekking Poles"/>
    <n v="1"/>
    <n v="70.86"/>
    <n v="0"/>
    <n v="31.47"/>
    <n v="70.86"/>
    <n v="31.47"/>
    <n v="39.39"/>
    <n v="0.55588484335309063"/>
  </r>
  <r>
    <n v="1544"/>
    <d v="2026-06-06T00:00:00"/>
    <n v="2026"/>
    <s v="Jun"/>
    <s v="Q2"/>
    <x v="3"/>
    <s v="Netherlands"/>
    <s v="Corporate"/>
    <s v="Returning"/>
    <s v="Fitness"/>
    <s v="Resistance Band Set"/>
    <n v="8"/>
    <n v="40.46"/>
    <n v="0.2"/>
    <n v="14.7"/>
    <n v="258.94400000000002"/>
    <n v="117.6"/>
    <n v="141.34400000000002"/>
    <n v="0.54584775086505199"/>
  </r>
  <r>
    <n v="2420"/>
    <d v="2026-06-06T00:00:00"/>
    <n v="2026"/>
    <s v="Jun"/>
    <s v="Q2"/>
    <x v="2"/>
    <s v="Denmark"/>
    <s v="Online Store"/>
    <s v="New"/>
    <s v="Travel"/>
    <s v="Carry-On Duffel"/>
    <n v="1"/>
    <n v="131.79"/>
    <n v="0"/>
    <n v="68.22"/>
    <n v="131.79"/>
    <n v="68.22"/>
    <n v="63.569999999999993"/>
    <n v="0.48235829729114499"/>
  </r>
  <r>
    <n v="2805"/>
    <d v="2026-06-06T00:00:00"/>
    <n v="2026"/>
    <s v="Jun"/>
    <s v="Q2"/>
    <x v="2"/>
    <s v="Finland"/>
    <s v="Corporate"/>
    <s v="Returning"/>
    <s v="Camping"/>
    <s v="Alpine Tent 4P"/>
    <n v="12"/>
    <n v="338.45"/>
    <n v="0.1"/>
    <n v="196.78"/>
    <n v="3655.2599999999998"/>
    <n v="2361.36"/>
    <n v="1293.8999999999996"/>
    <n v="0.35398302719915947"/>
  </r>
  <r>
    <n v="3160"/>
    <d v="2026-06-06T00:00:00"/>
    <n v="2026"/>
    <s v="Jun"/>
    <s v="Q2"/>
    <x v="2"/>
    <s v="Ireland"/>
    <s v="Retail Partners"/>
    <s v="Returning"/>
    <s v="Fitness"/>
    <s v="Resistance Band Set"/>
    <n v="2"/>
    <n v="40.99"/>
    <n v="0"/>
    <n v="14.53"/>
    <n v="81.98"/>
    <n v="29.06"/>
    <n v="52.92"/>
    <n v="0.64552329836545497"/>
  </r>
  <r>
    <n v="3278"/>
    <d v="2026-06-06T00:00:00"/>
    <n v="2026"/>
    <s v="Jun"/>
    <s v="Q2"/>
    <x v="1"/>
    <s v="Germany"/>
    <s v="Retail Partners"/>
    <s v="Returning"/>
    <s v="Cycling"/>
    <s v="Cycling Pack 12L"/>
    <n v="1"/>
    <n v="101.85"/>
    <n v="0"/>
    <n v="51.59"/>
    <n v="101.85"/>
    <n v="51.59"/>
    <n v="50.259999999999991"/>
    <n v="0.49347079037800679"/>
  </r>
  <r>
    <n v="3555"/>
    <d v="2026-06-06T00:00:00"/>
    <n v="2026"/>
    <s v="Jun"/>
    <s v="Q2"/>
    <x v="2"/>
    <s v="Sweden"/>
    <s v="Corporate"/>
    <s v="Business"/>
    <s v="Camping"/>
    <s v="Alpine Tent 4P"/>
    <n v="4"/>
    <n v="346.14"/>
    <n v="0.05"/>
    <n v="198.97"/>
    <n v="1315.3319999999999"/>
    <n v="795.88"/>
    <n v="519.45199999999988"/>
    <n v="0.39492082607280893"/>
  </r>
  <r>
    <n v="3702"/>
    <d v="2026-06-06T00:00:00"/>
    <n v="2026"/>
    <s v="Jun"/>
    <s v="Q2"/>
    <x v="0"/>
    <s v="Portugal"/>
    <s v="Retail Partners"/>
    <s v="Business"/>
    <s v="Cycling"/>
    <s v="Commuter Helmet"/>
    <n v="2"/>
    <n v="83.28"/>
    <n v="0"/>
    <n v="43.56"/>
    <n v="166.56"/>
    <n v="87.12"/>
    <n v="79.44"/>
    <n v="0.47694524495677232"/>
  </r>
  <r>
    <n v="4349"/>
    <d v="2026-06-06T00:00:00"/>
    <n v="2026"/>
    <s v="Jun"/>
    <s v="Q2"/>
    <x v="3"/>
    <s v="Netherlands"/>
    <s v="Retail Partners"/>
    <s v="Business"/>
    <s v="Cycling"/>
    <s v="Commuter Helmet"/>
    <n v="1"/>
    <n v="80.349999999999994"/>
    <n v="0.15"/>
    <n v="43.51"/>
    <n v="68.297499999999999"/>
    <n v="43.51"/>
    <n v="24.787500000000001"/>
    <n v="0.3629342216040119"/>
  </r>
  <r>
    <n v="4989"/>
    <d v="2026-06-06T00:00:00"/>
    <n v="2026"/>
    <s v="Jun"/>
    <s v="Q2"/>
    <x v="1"/>
    <s v="Czechia"/>
    <s v="Online Store"/>
    <s v="Returning"/>
    <s v="Cycling"/>
    <s v="Compact Repair Kit"/>
    <n v="1"/>
    <n v="40.86"/>
    <n v="0.05"/>
    <n v="16.899999999999999"/>
    <n v="38.817"/>
    <n v="16.899999999999999"/>
    <n v="21.917000000000002"/>
    <n v="0.564623747327202"/>
  </r>
  <r>
    <n v="713"/>
    <d v="2026-06-07T00:00:00"/>
    <n v="2026"/>
    <s v="Jun"/>
    <s v="Q2"/>
    <x v="1"/>
    <s v="Austria"/>
    <s v="Retail Partners"/>
    <s v="Returning"/>
    <s v="Travel"/>
    <s v="Insulated Bottle"/>
    <n v="4"/>
    <n v="36.299999999999997"/>
    <n v="0.05"/>
    <n v="13.16"/>
    <n v="137.93999999999997"/>
    <n v="52.64"/>
    <n v="85.299999999999969"/>
    <n v="0.61838480498767567"/>
  </r>
  <r>
    <n v="3355"/>
    <d v="2026-06-07T00:00:00"/>
    <n v="2026"/>
    <s v="Jun"/>
    <s v="Q2"/>
    <x v="0"/>
    <s v="Italy"/>
    <s v="Corporate"/>
    <s v="New"/>
    <s v="Camping"/>
    <s v="Alpine Tent 4P"/>
    <n v="10"/>
    <n v="338.26"/>
    <n v="0.05"/>
    <n v="197.42"/>
    <n v="3213.47"/>
    <n v="1974.1999999999998"/>
    <n v="1239.27"/>
    <n v="0.38564853569505864"/>
  </r>
  <r>
    <n v="3879"/>
    <d v="2026-06-07T00:00:00"/>
    <n v="2026"/>
    <s v="Jun"/>
    <s v="Q2"/>
    <x v="0"/>
    <s v="Portugal"/>
    <s v="Marketplace"/>
    <s v="Returning"/>
    <s v="Cycling"/>
    <s v="Compact Repair Kit"/>
    <n v="2"/>
    <n v="41.25"/>
    <n v="0"/>
    <n v="17.13"/>
    <n v="82.5"/>
    <n v="34.26"/>
    <n v="48.24"/>
    <n v="0.58472727272727276"/>
  </r>
  <r>
    <n v="3989"/>
    <d v="2026-06-07T00:00:00"/>
    <n v="2026"/>
    <s v="Jun"/>
    <s v="Q2"/>
    <x v="1"/>
    <s v="Germany"/>
    <s v="Online Store"/>
    <s v="Returning"/>
    <s v="Hiking"/>
    <s v="Hiking Daypack 20L"/>
    <n v="2"/>
    <n v="92"/>
    <n v="0"/>
    <n v="44.27"/>
    <n v="184"/>
    <n v="88.54"/>
    <n v="95.46"/>
    <n v="0.51880434782608698"/>
  </r>
  <r>
    <n v="4193"/>
    <d v="2026-06-07T00:00:00"/>
    <n v="2026"/>
    <s v="Jun"/>
    <s v="Q2"/>
    <x v="1"/>
    <s v="Austria"/>
    <s v="Online Store"/>
    <s v="New"/>
    <s v="Camping"/>
    <s v="Portable Camp Stove"/>
    <n v="1"/>
    <n v="80.89"/>
    <n v="0.1"/>
    <n v="40.32"/>
    <n v="72.801000000000002"/>
    <n v="40.32"/>
    <n v="32.481000000000002"/>
    <n v="0.44616145382618372"/>
  </r>
  <r>
    <n v="4413"/>
    <d v="2026-06-07T00:00:00"/>
    <n v="2026"/>
    <s v="Jun"/>
    <s v="Q2"/>
    <x v="0"/>
    <s v="Spain"/>
    <s v="Retail Partners"/>
    <s v="New"/>
    <s v="Camping"/>
    <s v="Trail Tent 2P"/>
    <n v="1"/>
    <n v="194.73"/>
    <n v="0"/>
    <n v="101.91"/>
    <n v="194.73"/>
    <n v="101.91"/>
    <n v="92.82"/>
    <n v="0.47665999075643195"/>
  </r>
  <r>
    <n v="4598"/>
    <d v="2026-06-07T00:00:00"/>
    <n v="2026"/>
    <s v="Jun"/>
    <s v="Q2"/>
    <x v="3"/>
    <s v="Belgium"/>
    <s v="Corporate"/>
    <s v="Business"/>
    <s v="Hiking"/>
    <s v="Hiking Daypack 20L"/>
    <n v="5"/>
    <n v="93.82"/>
    <n v="0.15"/>
    <n v="46.06"/>
    <n v="398.73499999999996"/>
    <n v="230.3"/>
    <n v="168.43499999999995"/>
    <n v="0.4224234140469233"/>
  </r>
  <r>
    <n v="72"/>
    <d v="2026-06-08T00:00:00"/>
    <n v="2026"/>
    <s v="Jun"/>
    <s v="Q2"/>
    <x v="2"/>
    <s v="Finland"/>
    <s v="Retail Partners"/>
    <s v="New"/>
    <s v="Hiking"/>
    <s v="Trail Boots"/>
    <n v="3"/>
    <n v="142.53"/>
    <n v="0"/>
    <n v="80.67"/>
    <n v="427.59000000000003"/>
    <n v="242.01"/>
    <n v="185.58000000000004"/>
    <n v="0.43401389181225014"/>
  </r>
  <r>
    <n v="176"/>
    <d v="2026-06-08T00:00:00"/>
    <n v="2026"/>
    <s v="Jun"/>
    <s v="Q2"/>
    <x v="1"/>
    <s v="Poland"/>
    <s v="Online Store"/>
    <s v="Returning"/>
    <s v="Camping"/>
    <s v="Trail Tent 2P"/>
    <n v="1"/>
    <n v="196.33"/>
    <n v="0"/>
    <n v="103.27"/>
    <n v="196.33"/>
    <n v="103.27"/>
    <n v="93.060000000000016"/>
    <n v="0.47399786074466466"/>
  </r>
  <r>
    <n v="205"/>
    <d v="2026-06-08T00:00:00"/>
    <n v="2026"/>
    <s v="Jun"/>
    <s v="Q2"/>
    <x v="3"/>
    <s v="Netherlands"/>
    <s v="Online Store"/>
    <s v="New"/>
    <s v="Cycling"/>
    <s v="Compact Repair Kit"/>
    <n v="2"/>
    <n v="41.05"/>
    <n v="0"/>
    <n v="16.690000000000001"/>
    <n v="82.1"/>
    <n v="33.380000000000003"/>
    <n v="48.719999999999992"/>
    <n v="0.59342265529841653"/>
  </r>
  <r>
    <n v="896"/>
    <d v="2026-06-08T00:00:00"/>
    <n v="2026"/>
    <s v="Jun"/>
    <s v="Q2"/>
    <x v="3"/>
    <s v="United Kingdom"/>
    <s v="Online Store"/>
    <s v="New"/>
    <s v="Fitness"/>
    <s v="Weighted Vest"/>
    <n v="1"/>
    <n v="123.09"/>
    <n v="0"/>
    <n v="68.03"/>
    <n v="123.09"/>
    <n v="68.03"/>
    <n v="55.06"/>
    <n v="0.44731497278414167"/>
  </r>
  <r>
    <n v="1697"/>
    <d v="2026-06-08T00:00:00"/>
    <n v="2026"/>
    <s v="Jun"/>
    <s v="Q2"/>
    <x v="1"/>
    <s v="Germany"/>
    <s v="Online Store"/>
    <s v="Business"/>
    <s v="Hiking"/>
    <s v="Trail Boots"/>
    <n v="2"/>
    <n v="141.09"/>
    <n v="0"/>
    <n v="81.69"/>
    <n v="282.18"/>
    <n v="163.38"/>
    <n v="118.80000000000001"/>
    <n v="0.42100786731873274"/>
  </r>
  <r>
    <n v="2159"/>
    <d v="2026-06-08T00:00:00"/>
    <n v="2026"/>
    <s v="Jun"/>
    <s v="Q2"/>
    <x v="2"/>
    <s v="Finland"/>
    <s v="Retail Partners"/>
    <s v="New"/>
    <s v="Hiking"/>
    <s v="Summit Backpack 45L"/>
    <n v="1"/>
    <n v="157.04"/>
    <n v="0"/>
    <n v="77.540000000000006"/>
    <n v="157.04"/>
    <n v="77.540000000000006"/>
    <n v="79.499999999999986"/>
    <n v="0.5062404482934284"/>
  </r>
  <r>
    <n v="2772"/>
    <d v="2026-06-08T00:00:00"/>
    <n v="2026"/>
    <s v="Jun"/>
    <s v="Q2"/>
    <x v="3"/>
    <s v="Netherlands"/>
    <s v="Retail Partners"/>
    <s v="New"/>
    <s v="Travel"/>
    <s v="Carry-On Duffel"/>
    <n v="6"/>
    <n v="136.46"/>
    <n v="0"/>
    <n v="68.61"/>
    <n v="818.76"/>
    <n v="411.65999999999997"/>
    <n v="407.1"/>
    <n v="0.49721530118716112"/>
  </r>
  <r>
    <n v="3091"/>
    <d v="2026-06-08T00:00:00"/>
    <n v="2026"/>
    <s v="Jun"/>
    <s v="Q2"/>
    <x v="0"/>
    <s v="Spain"/>
    <s v="Online Store"/>
    <s v="New"/>
    <s v="Fitness"/>
    <s v="Recovery Roller"/>
    <n v="1"/>
    <n v="36.1"/>
    <n v="0"/>
    <n v="13.65"/>
    <n v="36.1"/>
    <n v="13.65"/>
    <n v="22.450000000000003"/>
    <n v="0.62188365650969535"/>
  </r>
  <r>
    <n v="4241"/>
    <d v="2026-06-08T00:00:00"/>
    <n v="2026"/>
    <s v="Jun"/>
    <s v="Q2"/>
    <x v="3"/>
    <s v="France"/>
    <s v="Online Store"/>
    <s v="New"/>
    <s v="Hiking"/>
    <s v="Hiking Daypack 20L"/>
    <n v="3"/>
    <n v="92.73"/>
    <n v="0"/>
    <n v="44.68"/>
    <n v="278.19"/>
    <n v="134.04"/>
    <n v="144.15"/>
    <n v="0.51817103418526911"/>
  </r>
  <r>
    <n v="5185"/>
    <d v="2026-06-08T00:00:00"/>
    <n v="2026"/>
    <s v="Jun"/>
    <s v="Q2"/>
    <x v="1"/>
    <s v="Germany"/>
    <s v="Online Store"/>
    <s v="New"/>
    <s v="Travel"/>
    <s v="Travel Backpack 35L"/>
    <n v="3"/>
    <n v="164.31"/>
    <n v="0.05"/>
    <n v="86"/>
    <n v="468.2835"/>
    <n v="258"/>
    <n v="210.2835"/>
    <n v="0.44905169624810615"/>
  </r>
  <r>
    <n v="1437"/>
    <d v="2026-06-09T00:00:00"/>
    <n v="2026"/>
    <s v="Jun"/>
    <s v="Q2"/>
    <x v="3"/>
    <s v="United Kingdom"/>
    <s v="Marketplace"/>
    <s v="New"/>
    <s v="Travel"/>
    <s v="Insulated Bottle"/>
    <n v="2"/>
    <n v="36.85"/>
    <n v="0.1"/>
    <n v="13.92"/>
    <n v="66.33"/>
    <n v="27.84"/>
    <n v="38.489999999999995"/>
    <n v="0.58028041610131154"/>
  </r>
  <r>
    <n v="2316"/>
    <d v="2026-06-09T00:00:00"/>
    <n v="2026"/>
    <s v="Jun"/>
    <s v="Q2"/>
    <x v="1"/>
    <s v="Switzerland"/>
    <s v="Marketplace"/>
    <s v="New"/>
    <s v="Fitness"/>
    <s v="Recovery Roller"/>
    <n v="1"/>
    <n v="35.619999999999997"/>
    <n v="0"/>
    <n v="14.05"/>
    <n v="35.619999999999997"/>
    <n v="14.05"/>
    <n v="21.569999999999997"/>
    <n v="0.60555867490174053"/>
  </r>
  <r>
    <n v="2329"/>
    <d v="2026-06-09T00:00:00"/>
    <n v="2026"/>
    <s v="Jun"/>
    <s v="Q2"/>
    <x v="3"/>
    <s v="United Kingdom"/>
    <s v="Online Store"/>
    <s v="New"/>
    <s v="Hiking"/>
    <s v="Summit Backpack 45L"/>
    <n v="3"/>
    <n v="157.43"/>
    <n v="0.15"/>
    <n v="77.56"/>
    <n v="401.44650000000001"/>
    <n v="232.68"/>
    <n v="168.76650000000001"/>
    <n v="0.42039599299034863"/>
  </r>
  <r>
    <n v="3036"/>
    <d v="2026-06-09T00:00:00"/>
    <n v="2026"/>
    <s v="Jun"/>
    <s v="Q2"/>
    <x v="1"/>
    <s v="Germany"/>
    <s v="Retail Partners"/>
    <s v="New"/>
    <s v="Cycling"/>
    <s v="Commuter Helmet"/>
    <n v="1"/>
    <n v="81.2"/>
    <n v="0.1"/>
    <n v="41.64"/>
    <n v="73.08"/>
    <n v="41.64"/>
    <n v="31.439999999999998"/>
    <n v="0.43021346469622329"/>
  </r>
  <r>
    <n v="3429"/>
    <d v="2026-06-09T00:00:00"/>
    <n v="2026"/>
    <s v="Jun"/>
    <s v="Q2"/>
    <x v="3"/>
    <s v="France"/>
    <s v="Online Store"/>
    <s v="Returning"/>
    <s v="Hiking"/>
    <s v="Hiking Daypack 20L"/>
    <n v="4"/>
    <n v="93.58"/>
    <n v="0.1"/>
    <n v="44.56"/>
    <n v="336.88799999999998"/>
    <n v="178.24"/>
    <n v="158.64799999999997"/>
    <n v="0.4709220868656645"/>
  </r>
  <r>
    <n v="3615"/>
    <d v="2026-06-09T00:00:00"/>
    <n v="2026"/>
    <s v="Jun"/>
    <s v="Q2"/>
    <x v="1"/>
    <s v="Poland"/>
    <s v="Online Store"/>
    <s v="New"/>
    <s v="Hiking"/>
    <s v="Summit Backpack 45L"/>
    <n v="4"/>
    <n v="155.22"/>
    <n v="0"/>
    <n v="77.209999999999994"/>
    <n v="620.88"/>
    <n v="308.83999999999997"/>
    <n v="312.04000000000002"/>
    <n v="0.50257698750161062"/>
  </r>
  <r>
    <n v="3661"/>
    <d v="2026-06-09T00:00:00"/>
    <n v="2026"/>
    <s v="Jun"/>
    <s v="Q2"/>
    <x v="3"/>
    <s v="United Kingdom"/>
    <s v="Online Store"/>
    <s v="New"/>
    <s v="Cycling"/>
    <s v="Cycling Pack 12L"/>
    <n v="4"/>
    <n v="100.33"/>
    <n v="0"/>
    <n v="49.99"/>
    <n v="401.32"/>
    <n v="199.96"/>
    <n v="201.35999999999999"/>
    <n v="0.5017442439948171"/>
  </r>
  <r>
    <n v="3831"/>
    <d v="2026-06-09T00:00:00"/>
    <n v="2026"/>
    <s v="Jun"/>
    <s v="Q2"/>
    <x v="2"/>
    <s v="Ireland"/>
    <s v="Online Store"/>
    <s v="Business"/>
    <s v="Travel"/>
    <s v="Carry-On Duffel"/>
    <n v="2"/>
    <n v="134.28"/>
    <n v="0"/>
    <n v="69.12"/>
    <n v="268.56"/>
    <n v="138.24"/>
    <n v="130.32"/>
    <n v="0.48525469168900803"/>
  </r>
  <r>
    <n v="4394"/>
    <d v="2026-06-09T00:00:00"/>
    <n v="2026"/>
    <s v="Jun"/>
    <s v="Q2"/>
    <x v="2"/>
    <s v="Sweden"/>
    <s v="Online Store"/>
    <s v="New"/>
    <s v="Fitness"/>
    <s v="Training Mat"/>
    <n v="2"/>
    <n v="51.16"/>
    <n v="0"/>
    <n v="21.57"/>
    <n v="102.32"/>
    <n v="43.14"/>
    <n v="59.179999999999993"/>
    <n v="0.57838154808444098"/>
  </r>
  <r>
    <n v="372"/>
    <d v="2026-06-10T00:00:00"/>
    <n v="2026"/>
    <s v="Jun"/>
    <s v="Q2"/>
    <x v="1"/>
    <s v="Germany"/>
    <s v="Online Store"/>
    <s v="Returning"/>
    <s v="Fitness"/>
    <s v="Recovery Roller"/>
    <n v="3"/>
    <n v="35.94"/>
    <n v="0.1"/>
    <n v="14.04"/>
    <n v="97.037999999999997"/>
    <n v="42.12"/>
    <n v="54.917999999999999"/>
    <n v="0.56594323873121866"/>
  </r>
  <r>
    <n v="532"/>
    <d v="2026-06-10T00:00:00"/>
    <n v="2026"/>
    <s v="Jun"/>
    <s v="Q2"/>
    <x v="2"/>
    <s v="Finland"/>
    <s v="Retail Partners"/>
    <s v="Returning"/>
    <s v="Hiking"/>
    <s v="Trail Boots"/>
    <n v="1"/>
    <n v="145.34"/>
    <n v="0.05"/>
    <n v="77.89"/>
    <n v="138.07300000000001"/>
    <n v="77.89"/>
    <n v="60.183000000000007"/>
    <n v="0.43587812244247609"/>
  </r>
  <r>
    <n v="910"/>
    <d v="2026-06-10T00:00:00"/>
    <n v="2026"/>
    <s v="Jun"/>
    <s v="Q2"/>
    <x v="2"/>
    <s v="Norway"/>
    <s v="Online Store"/>
    <s v="Business"/>
    <s v="Travel"/>
    <s v="Insulated Bottle"/>
    <n v="1"/>
    <n v="35.950000000000003"/>
    <n v="0.1"/>
    <n v="13.63"/>
    <n v="32.355000000000004"/>
    <n v="13.63"/>
    <n v="18.725000000000001"/>
    <n v="0.57873589862463293"/>
  </r>
  <r>
    <n v="938"/>
    <d v="2026-06-10T00:00:00"/>
    <n v="2026"/>
    <s v="Jun"/>
    <s v="Q2"/>
    <x v="3"/>
    <s v="France"/>
    <s v="Retail Partners"/>
    <s v="Business"/>
    <s v="Fitness"/>
    <s v="Training Mat"/>
    <n v="1"/>
    <n v="51.09"/>
    <n v="0"/>
    <n v="22.4"/>
    <n v="51.09"/>
    <n v="22.4"/>
    <n v="28.690000000000005"/>
    <n v="0.56155803484047762"/>
  </r>
  <r>
    <n v="1079"/>
    <d v="2026-06-10T00:00:00"/>
    <n v="2026"/>
    <s v="Jun"/>
    <s v="Q2"/>
    <x v="1"/>
    <s v="Poland"/>
    <s v="Retail Partners"/>
    <s v="Returning"/>
    <s v="Camping"/>
    <s v="Trail Tent 2P"/>
    <n v="2"/>
    <n v="198.69"/>
    <n v="0.15"/>
    <n v="104.25"/>
    <n v="337.77299999999997"/>
    <n v="208.5"/>
    <n v="129.27299999999997"/>
    <n v="0.38272153191640534"/>
  </r>
  <r>
    <n v="1662"/>
    <d v="2026-06-10T00:00:00"/>
    <n v="2026"/>
    <s v="Jun"/>
    <s v="Q2"/>
    <x v="1"/>
    <s v="Austria"/>
    <s v="Retail Partners"/>
    <s v="New"/>
    <s v="Cycling"/>
    <s v="Commuter Helmet"/>
    <n v="3"/>
    <n v="83.45"/>
    <n v="0"/>
    <n v="43.73"/>
    <n v="250.35000000000002"/>
    <n v="131.19"/>
    <n v="119.16000000000003"/>
    <n v="0.47597363690832839"/>
  </r>
  <r>
    <n v="2748"/>
    <d v="2026-06-10T00:00:00"/>
    <n v="2026"/>
    <s v="Jun"/>
    <s v="Q2"/>
    <x v="2"/>
    <s v="Sweden"/>
    <s v="Online Store"/>
    <s v="New"/>
    <s v="Fitness"/>
    <s v="Resistance Band Set"/>
    <n v="2"/>
    <n v="40.86"/>
    <n v="0"/>
    <n v="14.59"/>
    <n v="81.72"/>
    <n v="29.18"/>
    <n v="52.54"/>
    <n v="0.64292706803720023"/>
  </r>
  <r>
    <n v="3354"/>
    <d v="2026-06-10T00:00:00"/>
    <n v="2026"/>
    <s v="Jun"/>
    <s v="Q2"/>
    <x v="1"/>
    <s v="Austria"/>
    <s v="Retail Partners"/>
    <s v="New"/>
    <s v="Camping"/>
    <s v="Portable Camp Stove"/>
    <n v="1"/>
    <n v="82.21"/>
    <n v="0.05"/>
    <n v="39.04"/>
    <n v="78.099499999999992"/>
    <n v="39.04"/>
    <n v="39.059499999999993"/>
    <n v="0.50012484074802011"/>
  </r>
  <r>
    <n v="3532"/>
    <d v="2026-06-10T00:00:00"/>
    <n v="2026"/>
    <s v="Jun"/>
    <s v="Q2"/>
    <x v="2"/>
    <s v="Finland"/>
    <s v="Marketplace"/>
    <s v="Business"/>
    <s v="Fitness"/>
    <s v="Recovery Roller"/>
    <n v="1"/>
    <n v="35.93"/>
    <n v="0.1"/>
    <n v="13.52"/>
    <n v="32.337000000000003"/>
    <n v="13.52"/>
    <n v="18.817000000000004"/>
    <n v="0.58190308315551853"/>
  </r>
  <r>
    <n v="3636"/>
    <d v="2026-06-10T00:00:00"/>
    <n v="2026"/>
    <s v="Jun"/>
    <s v="Q2"/>
    <x v="0"/>
    <s v="Spain"/>
    <s v="Marketplace"/>
    <s v="New"/>
    <s v="Travel"/>
    <s v="Travel Backpack 35L"/>
    <n v="2"/>
    <n v="164.77"/>
    <n v="0"/>
    <n v="89.07"/>
    <n v="329.54"/>
    <n v="178.14"/>
    <n v="151.40000000000003"/>
    <n v="0.45942829398555568"/>
  </r>
  <r>
    <n v="3810"/>
    <d v="2026-06-10T00:00:00"/>
    <n v="2026"/>
    <s v="Jun"/>
    <s v="Q2"/>
    <x v="2"/>
    <s v="Sweden"/>
    <s v="Corporate"/>
    <s v="Business"/>
    <s v="Travel"/>
    <s v="Packing Cube Set"/>
    <n v="4"/>
    <n v="47.36"/>
    <n v="0.1"/>
    <n v="18.87"/>
    <n v="170.49600000000001"/>
    <n v="75.48"/>
    <n v="95.016000000000005"/>
    <n v="0.55729166666666663"/>
  </r>
  <r>
    <n v="4137"/>
    <d v="2026-06-10T00:00:00"/>
    <n v="2026"/>
    <s v="Jun"/>
    <s v="Q2"/>
    <x v="3"/>
    <s v="United Kingdom"/>
    <s v="Online Store"/>
    <s v="Returning"/>
    <s v="Hiking"/>
    <s v="Hiking Daypack 20L"/>
    <n v="1"/>
    <n v="90.7"/>
    <n v="0"/>
    <n v="44.18"/>
    <n v="90.7"/>
    <n v="44.18"/>
    <n v="46.52"/>
    <n v="0.51289966923925034"/>
  </r>
  <r>
    <n v="4303"/>
    <d v="2026-06-10T00:00:00"/>
    <n v="2026"/>
    <s v="Jun"/>
    <s v="Q2"/>
    <x v="2"/>
    <s v="Finland"/>
    <s v="Marketplace"/>
    <s v="Returning"/>
    <s v="Travel"/>
    <s v="Packing Cube Set"/>
    <n v="1"/>
    <n v="45.59"/>
    <n v="0"/>
    <n v="18.57"/>
    <n v="45.59"/>
    <n v="18.57"/>
    <n v="27.020000000000003"/>
    <n v="0.59267383198069756"/>
  </r>
  <r>
    <n v="4991"/>
    <d v="2026-06-10T00:00:00"/>
    <n v="2026"/>
    <s v="Jun"/>
    <s v="Q2"/>
    <x v="3"/>
    <s v="Belgium"/>
    <s v="Online Store"/>
    <s v="New"/>
    <s v="Hiking"/>
    <s v="Trail Boots"/>
    <n v="3"/>
    <n v="146.55000000000001"/>
    <n v="0.1"/>
    <n v="79.59"/>
    <n v="395.68500000000006"/>
    <n v="238.77"/>
    <n v="156.91500000000005"/>
    <n v="0.39656544978960545"/>
  </r>
  <r>
    <n v="39"/>
    <d v="2026-06-11T00:00:00"/>
    <n v="2026"/>
    <s v="Jun"/>
    <s v="Q2"/>
    <x v="3"/>
    <s v="United Kingdom"/>
    <s v="Marketplace"/>
    <s v="Business"/>
    <s v="Cycling"/>
    <s v="Compact Repair Kit"/>
    <n v="4"/>
    <n v="40.33"/>
    <n v="0.1"/>
    <n v="17.170000000000002"/>
    <n v="145.18799999999999"/>
    <n v="68.680000000000007"/>
    <n v="76.507999999999981"/>
    <n v="0.52695815081136177"/>
  </r>
  <r>
    <n v="206"/>
    <d v="2026-06-11T00:00:00"/>
    <n v="2026"/>
    <s v="Jun"/>
    <s v="Q2"/>
    <x v="0"/>
    <s v="Spain"/>
    <s v="Retail Partners"/>
    <s v="New"/>
    <s v="Cycling"/>
    <s v="Trail Bike Light"/>
    <n v="2"/>
    <n v="51.83"/>
    <n v="0.1"/>
    <n v="23.1"/>
    <n v="93.293999999999997"/>
    <n v="46.2"/>
    <n v="47.093999999999994"/>
    <n v="0.50479130490706792"/>
  </r>
  <r>
    <n v="397"/>
    <d v="2026-06-11T00:00:00"/>
    <n v="2026"/>
    <s v="Jun"/>
    <s v="Q2"/>
    <x v="3"/>
    <s v="United Kingdom"/>
    <s v="Online Store"/>
    <s v="Business"/>
    <s v="Camping"/>
    <s v="Compact Sleeping Bag"/>
    <n v="2"/>
    <n v="121.19"/>
    <n v="0.05"/>
    <n v="58.91"/>
    <n v="230.261"/>
    <n v="117.82"/>
    <n v="112.441"/>
    <n v="0.48831977625390321"/>
  </r>
  <r>
    <n v="763"/>
    <d v="2026-06-11T00:00:00"/>
    <n v="2026"/>
    <s v="Jun"/>
    <s v="Q2"/>
    <x v="3"/>
    <s v="France"/>
    <s v="Retail Partners"/>
    <s v="New"/>
    <s v="Hiking"/>
    <s v="Summit Backpack 45L"/>
    <n v="1"/>
    <n v="154.09"/>
    <n v="0"/>
    <n v="77.37"/>
    <n v="154.09"/>
    <n v="77.37"/>
    <n v="76.72"/>
    <n v="0.49789084301382308"/>
  </r>
  <r>
    <n v="1059"/>
    <d v="2026-06-11T00:00:00"/>
    <n v="2026"/>
    <s v="Jun"/>
    <s v="Q2"/>
    <x v="0"/>
    <s v="Spain"/>
    <s v="Online Store"/>
    <s v="New"/>
    <s v="Cycling"/>
    <s v="Commuter Helmet"/>
    <n v="1"/>
    <n v="80.64"/>
    <n v="0.05"/>
    <n v="43.85"/>
    <n v="76.60799999999999"/>
    <n v="43.85"/>
    <n v="32.757999999999988"/>
    <n v="0.42760547201336668"/>
  </r>
  <r>
    <n v="1332"/>
    <d v="2026-06-11T00:00:00"/>
    <n v="2026"/>
    <s v="Jun"/>
    <s v="Q2"/>
    <x v="1"/>
    <s v="Germany"/>
    <s v="Marketplace"/>
    <s v="Returning"/>
    <s v="Hiking"/>
    <s v="Hiking Daypack 20L"/>
    <n v="1"/>
    <n v="94.01"/>
    <n v="0.15"/>
    <n v="46.12"/>
    <n v="79.908500000000004"/>
    <n v="46.12"/>
    <n v="33.788500000000006"/>
    <n v="0.42283987310486376"/>
  </r>
  <r>
    <n v="1447"/>
    <d v="2026-06-11T00:00:00"/>
    <n v="2026"/>
    <s v="Jun"/>
    <s v="Q2"/>
    <x v="1"/>
    <s v="Austria"/>
    <s v="Online Store"/>
    <s v="Returning"/>
    <s v="Cycling"/>
    <s v="Trail Bike Light"/>
    <n v="1"/>
    <n v="51.09"/>
    <n v="0"/>
    <n v="22.78"/>
    <n v="51.09"/>
    <n v="22.78"/>
    <n v="28.310000000000002"/>
    <n v="0.55412018007437858"/>
  </r>
  <r>
    <n v="2990"/>
    <d v="2026-06-11T00:00:00"/>
    <n v="2026"/>
    <s v="Jun"/>
    <s v="Q2"/>
    <x v="1"/>
    <s v="Austria"/>
    <s v="Marketplace"/>
    <s v="Returning"/>
    <s v="Hiking"/>
    <s v="Trail Boots"/>
    <n v="1"/>
    <n v="146.66"/>
    <n v="0"/>
    <n v="78.709999999999994"/>
    <n v="146.66"/>
    <n v="78.709999999999994"/>
    <n v="67.95"/>
    <n v="0.4633165143870176"/>
  </r>
  <r>
    <n v="3769"/>
    <d v="2026-06-11T00:00:00"/>
    <n v="2026"/>
    <s v="Jun"/>
    <s v="Q2"/>
    <x v="1"/>
    <s v="Germany"/>
    <s v="Retail Partners"/>
    <s v="New"/>
    <s v="Camping"/>
    <s v="Trail Tent 2P"/>
    <n v="2"/>
    <n v="199.03"/>
    <n v="0"/>
    <n v="104.7"/>
    <n v="398.06"/>
    <n v="209.4"/>
    <n v="188.66"/>
    <n v="0.47394865095714211"/>
  </r>
  <r>
    <n v="4152"/>
    <d v="2026-06-11T00:00:00"/>
    <n v="2026"/>
    <s v="Jun"/>
    <s v="Q2"/>
    <x v="2"/>
    <s v="Sweden"/>
    <s v="Online Store"/>
    <s v="Returning"/>
    <s v="Cycling"/>
    <s v="Compact Repair Kit"/>
    <n v="5"/>
    <n v="41.18"/>
    <n v="0.05"/>
    <n v="16.87"/>
    <n v="195.60499999999999"/>
    <n v="84.350000000000009"/>
    <n v="111.25499999999998"/>
    <n v="0.56877380435060443"/>
  </r>
  <r>
    <n v="4242"/>
    <d v="2026-06-11T00:00:00"/>
    <n v="2026"/>
    <s v="Jun"/>
    <s v="Q2"/>
    <x v="1"/>
    <s v="Germany"/>
    <s v="Retail Partners"/>
    <s v="Business"/>
    <s v="Hiking"/>
    <s v="Trail Boots"/>
    <n v="2"/>
    <n v="141.18"/>
    <n v="0"/>
    <n v="78.66"/>
    <n v="282.36"/>
    <n v="157.32"/>
    <n v="125.04000000000002"/>
    <n v="0.44283892902677441"/>
  </r>
  <r>
    <n v="4780"/>
    <d v="2026-06-11T00:00:00"/>
    <n v="2026"/>
    <s v="Jun"/>
    <s v="Q2"/>
    <x v="1"/>
    <s v="Germany"/>
    <s v="Retail Partners"/>
    <s v="Returning"/>
    <s v="Cycling"/>
    <s v="Commuter Helmet"/>
    <n v="1"/>
    <n v="82.47"/>
    <n v="0.1"/>
    <n v="42.73"/>
    <n v="74.222999999999999"/>
    <n v="42.73"/>
    <n v="31.493000000000002"/>
    <n v="0.42430243994449163"/>
  </r>
  <r>
    <n v="63"/>
    <d v="2026-06-12T00:00:00"/>
    <n v="2026"/>
    <s v="Jun"/>
    <s v="Q2"/>
    <x v="1"/>
    <s v="Czechia"/>
    <s v="Marketplace"/>
    <s v="Returning"/>
    <s v="Travel"/>
    <s v="Travel Backpack 35L"/>
    <n v="1"/>
    <n v="166.91"/>
    <n v="0"/>
    <n v="85.58"/>
    <n v="166.91"/>
    <n v="85.58"/>
    <n v="81.33"/>
    <n v="0.48726858786172189"/>
  </r>
  <r>
    <n v="190"/>
    <d v="2026-06-12T00:00:00"/>
    <n v="2026"/>
    <s v="Jun"/>
    <s v="Q2"/>
    <x v="0"/>
    <s v="Spain"/>
    <s v="Retail Partners"/>
    <s v="Business"/>
    <s v="Travel"/>
    <s v="Packing Cube Set"/>
    <n v="1"/>
    <n v="45.99"/>
    <n v="0"/>
    <n v="18.579999999999998"/>
    <n v="45.99"/>
    <n v="18.579999999999998"/>
    <n v="27.410000000000004"/>
    <n v="0.59599913024570561"/>
  </r>
  <r>
    <n v="268"/>
    <d v="2026-06-12T00:00:00"/>
    <n v="2026"/>
    <s v="Jun"/>
    <s v="Q2"/>
    <x v="3"/>
    <s v="France"/>
    <s v="Retail Partners"/>
    <s v="Business"/>
    <s v="Fitness"/>
    <s v="Recovery Roller"/>
    <n v="1"/>
    <n v="37.01"/>
    <n v="0.05"/>
    <n v="14.18"/>
    <n v="35.159499999999994"/>
    <n v="14.18"/>
    <n v="20.979499999999994"/>
    <n v="0.59669506107879799"/>
  </r>
  <r>
    <n v="691"/>
    <d v="2026-06-12T00:00:00"/>
    <n v="2026"/>
    <s v="Jun"/>
    <s v="Q2"/>
    <x v="3"/>
    <s v="United Kingdom"/>
    <s v="Marketplace"/>
    <s v="Business"/>
    <s v="Hiking"/>
    <s v="Trail Boots"/>
    <n v="5"/>
    <n v="140.9"/>
    <n v="0"/>
    <n v="80.16"/>
    <n v="704.5"/>
    <n v="400.79999999999995"/>
    <n v="303.70000000000005"/>
    <n v="0.43108587650816188"/>
  </r>
  <r>
    <n v="810"/>
    <d v="2026-06-12T00:00:00"/>
    <n v="2026"/>
    <s v="Jun"/>
    <s v="Q2"/>
    <x v="1"/>
    <s v="Germany"/>
    <s v="Retail Partners"/>
    <s v="New"/>
    <s v="Fitness"/>
    <s v="Recovery Roller"/>
    <n v="3"/>
    <n v="36.659999999999997"/>
    <n v="0"/>
    <n v="13.55"/>
    <n v="109.97999999999999"/>
    <n v="40.650000000000006"/>
    <n v="69.329999999999984"/>
    <n v="0.63038734315330047"/>
  </r>
  <r>
    <n v="855"/>
    <d v="2026-06-12T00:00:00"/>
    <n v="2026"/>
    <s v="Jun"/>
    <s v="Q2"/>
    <x v="1"/>
    <s v="Austria"/>
    <s v="Online Store"/>
    <s v="Business"/>
    <s v="Travel"/>
    <s v="Insulated Bottle"/>
    <n v="1"/>
    <n v="36.299999999999997"/>
    <n v="0.1"/>
    <n v="13.69"/>
    <n v="32.67"/>
    <n v="13.69"/>
    <n v="18.980000000000004"/>
    <n v="0.58096112641567199"/>
  </r>
  <r>
    <n v="1612"/>
    <d v="2026-06-12T00:00:00"/>
    <n v="2026"/>
    <s v="Jun"/>
    <s v="Q2"/>
    <x v="2"/>
    <s v="Norway"/>
    <s v="Online Store"/>
    <s v="New"/>
    <s v="Camping"/>
    <s v="Compact Sleeping Bag"/>
    <n v="2"/>
    <n v="120.64"/>
    <n v="0"/>
    <n v="61.66"/>
    <n v="241.28"/>
    <n v="123.32"/>
    <n v="117.96000000000001"/>
    <n v="0.48889257294429711"/>
  </r>
  <r>
    <n v="1704"/>
    <d v="2026-06-12T00:00:00"/>
    <n v="2026"/>
    <s v="Jun"/>
    <s v="Q2"/>
    <x v="2"/>
    <s v="Norway"/>
    <s v="Online Store"/>
    <s v="Returning"/>
    <s v="Travel"/>
    <s v="Packing Cube Set"/>
    <n v="1"/>
    <n v="47.07"/>
    <n v="0"/>
    <n v="18.7"/>
    <n v="47.07"/>
    <n v="18.7"/>
    <n v="28.37"/>
    <n v="0.60271935415338862"/>
  </r>
  <r>
    <n v="1857"/>
    <d v="2026-06-12T00:00:00"/>
    <n v="2026"/>
    <s v="Jun"/>
    <s v="Q2"/>
    <x v="2"/>
    <s v="Ireland"/>
    <s v="Marketplace"/>
    <s v="Business"/>
    <s v="Hiking"/>
    <s v="Summit Backpack 45L"/>
    <n v="2"/>
    <n v="154.94"/>
    <n v="0.05"/>
    <n v="77.260000000000005"/>
    <n v="294.38599999999997"/>
    <n v="154.52000000000001"/>
    <n v="139.86599999999996"/>
    <n v="0.47511090880680457"/>
  </r>
  <r>
    <n v="1888"/>
    <d v="2026-06-12T00:00:00"/>
    <n v="2026"/>
    <s v="Jun"/>
    <s v="Q2"/>
    <x v="1"/>
    <s v="Germany"/>
    <s v="Online Store"/>
    <s v="Returning"/>
    <s v="Travel"/>
    <s v="Packing Cube Set"/>
    <n v="1"/>
    <n v="45.97"/>
    <n v="0.05"/>
    <n v="18.41"/>
    <n v="43.671499999999995"/>
    <n v="18.41"/>
    <n v="25.261499999999995"/>
    <n v="0.57844360738696854"/>
  </r>
  <r>
    <n v="2683"/>
    <d v="2026-06-12T00:00:00"/>
    <n v="2026"/>
    <s v="Jun"/>
    <s v="Q2"/>
    <x v="3"/>
    <s v="United Kingdom"/>
    <s v="Online Store"/>
    <s v="Returning"/>
    <s v="Camping"/>
    <s v="Trail Tent 2P"/>
    <n v="1"/>
    <n v="198.64"/>
    <n v="0.05"/>
    <n v="101.89"/>
    <n v="188.70799999999997"/>
    <n v="101.89"/>
    <n v="86.817999999999969"/>
    <n v="0.46006528605040581"/>
  </r>
  <r>
    <n v="4211"/>
    <d v="2026-06-12T00:00:00"/>
    <n v="2026"/>
    <s v="Jun"/>
    <s v="Q2"/>
    <x v="2"/>
    <s v="Ireland"/>
    <s v="Online Store"/>
    <s v="New"/>
    <s v="Travel"/>
    <s v="Travel Backpack 35L"/>
    <n v="5"/>
    <n v="168.57"/>
    <n v="0"/>
    <n v="88.65"/>
    <n v="842.84999999999991"/>
    <n v="443.25"/>
    <n v="399.59999999999991"/>
    <n v="0.47410571276027758"/>
  </r>
  <r>
    <n v="4353"/>
    <d v="2026-06-12T00:00:00"/>
    <n v="2026"/>
    <s v="Jun"/>
    <s v="Q2"/>
    <x v="1"/>
    <s v="Austria"/>
    <s v="Retail Partners"/>
    <s v="New"/>
    <s v="Travel"/>
    <s v="Insulated Bottle"/>
    <n v="1"/>
    <n v="36.65"/>
    <n v="0"/>
    <n v="13.97"/>
    <n v="36.65"/>
    <n v="13.97"/>
    <n v="22.68"/>
    <n v="0.61882673942701227"/>
  </r>
  <r>
    <n v="5020"/>
    <d v="2026-06-12T00:00:00"/>
    <n v="2026"/>
    <s v="Jun"/>
    <s v="Q2"/>
    <x v="2"/>
    <s v="Denmark"/>
    <s v="Retail Partners"/>
    <s v="Returning"/>
    <s v="Travel"/>
    <s v="Insulated Bottle"/>
    <n v="2"/>
    <n v="35.450000000000003"/>
    <n v="0.05"/>
    <n v="13.39"/>
    <n v="67.355000000000004"/>
    <n v="26.78"/>
    <n v="40.575000000000003"/>
    <n v="0.60240516665429444"/>
  </r>
  <r>
    <n v="564"/>
    <d v="2026-06-13T00:00:00"/>
    <n v="2026"/>
    <s v="Jun"/>
    <s v="Q2"/>
    <x v="2"/>
    <s v="Denmark"/>
    <s v="Retail Partners"/>
    <s v="New"/>
    <s v="Travel"/>
    <s v="Packing Cube Set"/>
    <n v="3"/>
    <n v="45.82"/>
    <n v="0.1"/>
    <n v="18.61"/>
    <n v="123.71400000000001"/>
    <n v="55.83"/>
    <n v="67.884000000000015"/>
    <n v="0.54871720258014456"/>
  </r>
  <r>
    <n v="736"/>
    <d v="2026-06-13T00:00:00"/>
    <n v="2026"/>
    <s v="Jun"/>
    <s v="Q2"/>
    <x v="3"/>
    <s v="France"/>
    <s v="Retail Partners"/>
    <s v="Business"/>
    <s v="Hiking"/>
    <s v="Summit Backpack 45L"/>
    <n v="1"/>
    <n v="152.78"/>
    <n v="0"/>
    <n v="78.540000000000006"/>
    <n v="152.78"/>
    <n v="78.540000000000006"/>
    <n v="74.239999999999995"/>
    <n v="0.48592747741851022"/>
  </r>
  <r>
    <n v="1300"/>
    <d v="2026-06-13T00:00:00"/>
    <n v="2026"/>
    <s v="Jun"/>
    <s v="Q2"/>
    <x v="1"/>
    <s v="Austria"/>
    <s v="Online Store"/>
    <s v="New"/>
    <s v="Cycling"/>
    <s v="Trail Bike Light"/>
    <n v="1"/>
    <n v="49.76"/>
    <n v="0.05"/>
    <n v="22.58"/>
    <n v="47.271999999999998"/>
    <n v="22.58"/>
    <n v="24.692"/>
    <n v="0.52233880521238796"/>
  </r>
  <r>
    <n v="1948"/>
    <d v="2026-06-13T00:00:00"/>
    <n v="2026"/>
    <s v="Jun"/>
    <s v="Q2"/>
    <x v="3"/>
    <s v="United Kingdom"/>
    <s v="Retail Partners"/>
    <s v="New"/>
    <s v="Hiking"/>
    <s v="Summit Backpack 45L"/>
    <n v="1"/>
    <n v="157.6"/>
    <n v="0.05"/>
    <n v="79.34"/>
    <n v="149.72"/>
    <n v="79.34"/>
    <n v="70.38"/>
    <n v="0.47007747795885652"/>
  </r>
  <r>
    <n v="2272"/>
    <d v="2026-06-13T00:00:00"/>
    <n v="2026"/>
    <s v="Jun"/>
    <s v="Q2"/>
    <x v="3"/>
    <s v="United Kingdom"/>
    <s v="Online Store"/>
    <s v="Returning"/>
    <s v="Fitness"/>
    <s v="Weighted Vest"/>
    <n v="1"/>
    <n v="125.01"/>
    <n v="0.15"/>
    <n v="70.39"/>
    <n v="106.2585"/>
    <n v="70.39"/>
    <n v="35.868499999999997"/>
    <n v="0.33755887764272974"/>
  </r>
  <r>
    <n v="2680"/>
    <d v="2026-06-13T00:00:00"/>
    <n v="2026"/>
    <s v="Jun"/>
    <s v="Q2"/>
    <x v="1"/>
    <s v="Poland"/>
    <s v="Online Store"/>
    <s v="Returning"/>
    <s v="Hiking"/>
    <s v="Hiking Daypack 20L"/>
    <n v="1"/>
    <n v="93.59"/>
    <n v="0.15"/>
    <n v="46.48"/>
    <n v="79.551500000000004"/>
    <n v="46.48"/>
    <n v="33.071500000000007"/>
    <n v="0.41572440494522422"/>
  </r>
  <r>
    <n v="4178"/>
    <d v="2026-06-13T00:00:00"/>
    <n v="2026"/>
    <s v="Jun"/>
    <s v="Q2"/>
    <x v="2"/>
    <s v="Sweden"/>
    <s v="Retail Partners"/>
    <s v="Returning"/>
    <s v="Hiking"/>
    <s v="Trail Boots"/>
    <n v="4"/>
    <n v="143.9"/>
    <n v="0.05"/>
    <n v="79.709999999999994"/>
    <n v="546.82000000000005"/>
    <n v="318.83999999999997"/>
    <n v="227.98000000000008"/>
    <n v="0.41691964448996022"/>
  </r>
  <r>
    <n v="4272"/>
    <d v="2026-06-13T00:00:00"/>
    <n v="2026"/>
    <s v="Jun"/>
    <s v="Q2"/>
    <x v="3"/>
    <s v="Netherlands"/>
    <s v="Marketplace"/>
    <s v="Returning"/>
    <s v="Camping"/>
    <s v="Trail Tent 2P"/>
    <n v="4"/>
    <n v="190.97"/>
    <n v="0"/>
    <n v="103.36"/>
    <n v="763.88"/>
    <n v="413.44"/>
    <n v="350.44"/>
    <n v="0.45876315651673039"/>
  </r>
  <r>
    <n v="4713"/>
    <d v="2026-06-13T00:00:00"/>
    <n v="2026"/>
    <s v="Jun"/>
    <s v="Q2"/>
    <x v="3"/>
    <s v="France"/>
    <s v="Retail Partners"/>
    <s v="Business"/>
    <s v="Fitness"/>
    <s v="Recovery Roller"/>
    <n v="1"/>
    <n v="35.78"/>
    <n v="0"/>
    <n v="14"/>
    <n v="35.78"/>
    <n v="14"/>
    <n v="21.78"/>
    <n v="0.60871995528228062"/>
  </r>
  <r>
    <n v="5166"/>
    <d v="2026-06-13T00:00:00"/>
    <n v="2026"/>
    <s v="Jun"/>
    <s v="Q2"/>
    <x v="3"/>
    <s v="Netherlands"/>
    <s v="Marketplace"/>
    <s v="New"/>
    <s v="Camping"/>
    <s v="Compact Sleeping Bag"/>
    <n v="3"/>
    <n v="125.25"/>
    <n v="0.05"/>
    <n v="58.95"/>
    <n v="356.96249999999998"/>
    <n v="176.85000000000002"/>
    <n v="180.11249999999995"/>
    <n v="0.50456980775291516"/>
  </r>
  <r>
    <n v="486"/>
    <d v="2026-06-14T00:00:00"/>
    <n v="2026"/>
    <s v="Jun"/>
    <s v="Q2"/>
    <x v="0"/>
    <s v="Portugal"/>
    <s v="Corporate"/>
    <s v="Business"/>
    <s v="Hiking"/>
    <s v="Trekking Poles"/>
    <n v="8"/>
    <n v="72.36"/>
    <n v="0.1"/>
    <n v="32.229999999999997"/>
    <n v="520.99199999999996"/>
    <n v="257.83999999999997"/>
    <n v="263.15199999999999"/>
    <n v="0.5050979669553467"/>
  </r>
  <r>
    <n v="1507"/>
    <d v="2026-06-14T00:00:00"/>
    <n v="2026"/>
    <s v="Jun"/>
    <s v="Q2"/>
    <x v="0"/>
    <s v="Italy"/>
    <s v="Retail Partners"/>
    <s v="Returning"/>
    <s v="Travel"/>
    <s v="Travel Backpack 35L"/>
    <n v="1"/>
    <n v="162.51"/>
    <n v="0"/>
    <n v="88.29"/>
    <n v="162.51"/>
    <n v="88.29"/>
    <n v="74.219999999999985"/>
    <n v="0.45671035628576695"/>
  </r>
  <r>
    <n v="1821"/>
    <d v="2026-06-14T00:00:00"/>
    <n v="2026"/>
    <s v="Jun"/>
    <s v="Q2"/>
    <x v="0"/>
    <s v="Italy"/>
    <s v="Retail Partners"/>
    <s v="Business"/>
    <s v="Hiking"/>
    <s v="Trekking Poles"/>
    <n v="3"/>
    <n v="70.52"/>
    <n v="0"/>
    <n v="33.119999999999997"/>
    <n v="211.56"/>
    <n v="99.359999999999985"/>
    <n v="112.20000000000002"/>
    <n v="0.53034600113442998"/>
  </r>
  <r>
    <n v="2588"/>
    <d v="2026-06-14T00:00:00"/>
    <n v="2026"/>
    <s v="Jun"/>
    <s v="Q2"/>
    <x v="3"/>
    <s v="United Kingdom"/>
    <s v="Marketplace"/>
    <s v="Returning"/>
    <s v="Hiking"/>
    <s v="Hiking Daypack 20L"/>
    <n v="1"/>
    <n v="90.28"/>
    <n v="0"/>
    <n v="46.04"/>
    <n v="90.28"/>
    <n v="46.04"/>
    <n v="44.24"/>
    <n v="0.4900310146211786"/>
  </r>
  <r>
    <n v="2815"/>
    <d v="2026-06-14T00:00:00"/>
    <n v="2026"/>
    <s v="Jun"/>
    <s v="Q2"/>
    <x v="3"/>
    <s v="France"/>
    <s v="Marketplace"/>
    <s v="New"/>
    <s v="Camping"/>
    <s v="Alpine Tent 4P"/>
    <n v="2"/>
    <n v="342.25"/>
    <n v="0"/>
    <n v="196.86"/>
    <n v="684.5"/>
    <n v="393.72"/>
    <n v="290.77999999999997"/>
    <n v="0.42480642804967128"/>
  </r>
  <r>
    <n v="3258"/>
    <d v="2026-06-14T00:00:00"/>
    <n v="2026"/>
    <s v="Jun"/>
    <s v="Q2"/>
    <x v="1"/>
    <s v="Czechia"/>
    <s v="Online Store"/>
    <s v="Business"/>
    <s v="Cycling"/>
    <s v="Trail Bike Light"/>
    <n v="6"/>
    <n v="50.92"/>
    <n v="0.05"/>
    <n v="22.87"/>
    <n v="290.24399999999997"/>
    <n v="137.22"/>
    <n v="153.02399999999997"/>
    <n v="0.52722536899987593"/>
  </r>
  <r>
    <n v="3361"/>
    <d v="2026-06-14T00:00:00"/>
    <n v="2026"/>
    <s v="Jun"/>
    <s v="Q2"/>
    <x v="0"/>
    <s v="Spain"/>
    <s v="Retail Partners"/>
    <s v="Returning"/>
    <s v="Travel"/>
    <s v="Insulated Bottle"/>
    <n v="5"/>
    <n v="36.72"/>
    <n v="0.15"/>
    <n v="13.2"/>
    <n v="156.06"/>
    <n v="66"/>
    <n v="90.06"/>
    <n v="0.57708573625528647"/>
  </r>
  <r>
    <n v="3629"/>
    <d v="2026-06-14T00:00:00"/>
    <n v="2026"/>
    <s v="Jun"/>
    <s v="Q2"/>
    <x v="0"/>
    <s v="Italy"/>
    <s v="Online Store"/>
    <s v="New"/>
    <s v="Camping"/>
    <s v="Alpine Tent 4P"/>
    <n v="4"/>
    <n v="348.96"/>
    <n v="0.15"/>
    <n v="197.02"/>
    <n v="1186.4639999999999"/>
    <n v="788.08"/>
    <n v="398.3839999999999"/>
    <n v="0.3357741996385899"/>
  </r>
  <r>
    <n v="3750"/>
    <d v="2026-06-14T00:00:00"/>
    <n v="2026"/>
    <s v="Jun"/>
    <s v="Q2"/>
    <x v="0"/>
    <s v="Spain"/>
    <s v="Online Store"/>
    <s v="Returning"/>
    <s v="Hiking"/>
    <s v="Trekking Poles"/>
    <n v="1"/>
    <n v="71.28"/>
    <n v="0"/>
    <n v="31.92"/>
    <n v="71.28"/>
    <n v="31.92"/>
    <n v="39.36"/>
    <n v="0.55218855218855212"/>
  </r>
  <r>
    <n v="5088"/>
    <d v="2026-06-14T00:00:00"/>
    <n v="2026"/>
    <s v="Jun"/>
    <s v="Q2"/>
    <x v="1"/>
    <s v="Germany"/>
    <s v="Online Store"/>
    <s v="New"/>
    <s v="Travel"/>
    <s v="Travel Backpack 35L"/>
    <n v="1"/>
    <n v="160.99"/>
    <n v="0.05"/>
    <n v="89.15"/>
    <n v="152.94050000000001"/>
    <n v="89.15"/>
    <n v="63.790500000000009"/>
    <n v="0.41709357560619981"/>
  </r>
  <r>
    <n v="1450"/>
    <d v="2026-06-15T00:00:00"/>
    <n v="2026"/>
    <s v="Jun"/>
    <s v="Q2"/>
    <x v="1"/>
    <s v="Poland"/>
    <s v="Online Store"/>
    <s v="Returning"/>
    <s v="Fitness"/>
    <s v="Weighted Vest"/>
    <n v="1"/>
    <n v="124.19"/>
    <n v="0.05"/>
    <n v="67.209999999999994"/>
    <n v="117.98049999999999"/>
    <n v="67.209999999999994"/>
    <n v="50.770499999999998"/>
    <n v="0.43032958836417884"/>
  </r>
  <r>
    <n v="2330"/>
    <d v="2026-06-15T00:00:00"/>
    <n v="2026"/>
    <s v="Jun"/>
    <s v="Q2"/>
    <x v="1"/>
    <s v="Czechia"/>
    <s v="Online Store"/>
    <s v="New"/>
    <s v="Travel"/>
    <s v="Insulated Bottle"/>
    <n v="2"/>
    <n v="36.11"/>
    <n v="0.05"/>
    <n v="13.29"/>
    <n v="68.608999999999995"/>
    <n v="26.58"/>
    <n v="42.028999999999996"/>
    <n v="0.6125872698917052"/>
  </r>
  <r>
    <n v="4655"/>
    <d v="2026-06-15T00:00:00"/>
    <n v="2026"/>
    <s v="Jun"/>
    <s v="Q2"/>
    <x v="0"/>
    <s v="Spain"/>
    <s v="Corporate"/>
    <s v="Business"/>
    <s v="Fitness"/>
    <s v="Resistance Band Set"/>
    <n v="4"/>
    <n v="40.909999999999997"/>
    <n v="0.05"/>
    <n v="14.42"/>
    <n v="155.45799999999997"/>
    <n v="57.68"/>
    <n v="97.777999999999963"/>
    <n v="0.62896730949838531"/>
  </r>
  <r>
    <n v="137"/>
    <d v="2026-06-16T00:00:00"/>
    <n v="2026"/>
    <s v="Jun"/>
    <s v="Q2"/>
    <x v="1"/>
    <s v="Austria"/>
    <s v="Online Store"/>
    <s v="Returning"/>
    <s v="Hiking"/>
    <s v="Trail Boots"/>
    <n v="5"/>
    <n v="141.66999999999999"/>
    <n v="0.1"/>
    <n v="80.59"/>
    <n v="637.51499999999999"/>
    <n v="402.95000000000005"/>
    <n v="234.56499999999994"/>
    <n v="0.36793644071119885"/>
  </r>
  <r>
    <n v="141"/>
    <d v="2026-06-16T00:00:00"/>
    <n v="2026"/>
    <s v="Jun"/>
    <s v="Q2"/>
    <x v="3"/>
    <s v="Netherlands"/>
    <s v="Online Store"/>
    <s v="Returning"/>
    <s v="Travel"/>
    <s v="Packing Cube Set"/>
    <n v="1"/>
    <n v="47.53"/>
    <n v="0.05"/>
    <n v="18.5"/>
    <n v="45.153500000000001"/>
    <n v="18.5"/>
    <n v="26.653500000000001"/>
    <n v="0.59028646727274736"/>
  </r>
  <r>
    <n v="335"/>
    <d v="2026-06-16T00:00:00"/>
    <n v="2026"/>
    <s v="Jun"/>
    <s v="Q2"/>
    <x v="3"/>
    <s v="United Kingdom"/>
    <s v="Online Store"/>
    <s v="Returning"/>
    <s v="Travel"/>
    <s v="Travel Backpack 35L"/>
    <n v="3"/>
    <n v="163.65"/>
    <n v="0.15"/>
    <n v="85.8"/>
    <n v="417.3075"/>
    <n v="257.39999999999998"/>
    <n v="159.90750000000003"/>
    <n v="0.38318865584730688"/>
  </r>
  <r>
    <n v="498"/>
    <d v="2026-06-16T00:00:00"/>
    <n v="2026"/>
    <s v="Jun"/>
    <s v="Q2"/>
    <x v="0"/>
    <s v="Italy"/>
    <s v="Corporate"/>
    <s v="Business"/>
    <s v="Travel"/>
    <s v="Carry-On Duffel"/>
    <n v="5"/>
    <n v="130.94999999999999"/>
    <n v="0.15"/>
    <n v="68.47"/>
    <n v="556.53750000000002"/>
    <n v="342.35"/>
    <n v="214.1875"/>
    <n v="0.38485726478449339"/>
  </r>
  <r>
    <n v="2611"/>
    <d v="2026-06-16T00:00:00"/>
    <n v="2026"/>
    <s v="Jun"/>
    <s v="Q2"/>
    <x v="3"/>
    <s v="France"/>
    <s v="Online Store"/>
    <s v="Returning"/>
    <s v="Travel"/>
    <s v="Travel Backpack 35L"/>
    <n v="5"/>
    <n v="160.82"/>
    <n v="0"/>
    <n v="90.14"/>
    <n v="804.09999999999991"/>
    <n v="450.7"/>
    <n v="353.39999999999992"/>
    <n v="0.43949757492849145"/>
  </r>
  <r>
    <n v="3197"/>
    <d v="2026-06-16T00:00:00"/>
    <n v="2026"/>
    <s v="Jun"/>
    <s v="Q2"/>
    <x v="1"/>
    <s v="Germany"/>
    <s v="Retail Partners"/>
    <s v="New"/>
    <s v="Cycling"/>
    <s v="Compact Repair Kit"/>
    <n v="3"/>
    <n v="40.51"/>
    <n v="0"/>
    <n v="16.940000000000001"/>
    <n v="121.53"/>
    <n v="50.820000000000007"/>
    <n v="70.709999999999994"/>
    <n v="0.58183164650703523"/>
  </r>
  <r>
    <n v="4668"/>
    <d v="2026-06-16T00:00:00"/>
    <n v="2026"/>
    <s v="Jun"/>
    <s v="Q2"/>
    <x v="1"/>
    <s v="Switzerland"/>
    <s v="Online Store"/>
    <s v="Business"/>
    <s v="Cycling"/>
    <s v="Commuter Helmet"/>
    <n v="1"/>
    <n v="81.08"/>
    <n v="0"/>
    <n v="41.52"/>
    <n v="81.08"/>
    <n v="41.52"/>
    <n v="39.559999999999995"/>
    <n v="0.48791317217562896"/>
  </r>
  <r>
    <n v="4994"/>
    <d v="2026-06-16T00:00:00"/>
    <n v="2026"/>
    <s v="Jun"/>
    <s v="Q2"/>
    <x v="2"/>
    <s v="Finland"/>
    <s v="Corporate"/>
    <s v="Business"/>
    <s v="Hiking"/>
    <s v="Summit Backpack 45L"/>
    <n v="4"/>
    <n v="150.43"/>
    <n v="0.1"/>
    <n v="77.650000000000006"/>
    <n v="541.548"/>
    <n v="310.60000000000002"/>
    <n v="230.94799999999998"/>
    <n v="0.42645896577957998"/>
  </r>
  <r>
    <n v="512"/>
    <d v="2026-06-17T00:00:00"/>
    <n v="2026"/>
    <s v="Jun"/>
    <s v="Q2"/>
    <x v="1"/>
    <s v="Germany"/>
    <s v="Marketplace"/>
    <s v="Returning"/>
    <s v="Camping"/>
    <s v="Trail Tent 2P"/>
    <n v="1"/>
    <n v="192.42"/>
    <n v="0"/>
    <n v="103.31"/>
    <n v="192.42"/>
    <n v="103.31"/>
    <n v="89.109999999999985"/>
    <n v="0.46310154869556175"/>
  </r>
  <r>
    <n v="717"/>
    <d v="2026-06-17T00:00:00"/>
    <n v="2026"/>
    <s v="Jun"/>
    <s v="Q2"/>
    <x v="3"/>
    <s v="Netherlands"/>
    <s v="Corporate"/>
    <s v="Business"/>
    <s v="Camping"/>
    <s v="Alpine Tent 4P"/>
    <n v="10"/>
    <n v="333.14"/>
    <n v="0.15"/>
    <n v="194.52"/>
    <n v="2831.6899999999996"/>
    <n v="1945.2"/>
    <n v="886.48999999999955"/>
    <n v="0.31306039856057677"/>
  </r>
  <r>
    <n v="952"/>
    <d v="2026-06-17T00:00:00"/>
    <n v="2026"/>
    <s v="Jun"/>
    <s v="Q2"/>
    <x v="0"/>
    <s v="Spain"/>
    <s v="Online Store"/>
    <s v="Business"/>
    <s v="Camping"/>
    <s v="Portable Camp Stove"/>
    <n v="1"/>
    <n v="79.900000000000006"/>
    <n v="0.05"/>
    <n v="40.19"/>
    <n v="75.905000000000001"/>
    <n v="40.19"/>
    <n v="35.715000000000003"/>
    <n v="0.47052236348066667"/>
  </r>
  <r>
    <n v="1081"/>
    <d v="2026-06-17T00:00:00"/>
    <n v="2026"/>
    <s v="Jun"/>
    <s v="Q2"/>
    <x v="3"/>
    <s v="France"/>
    <s v="Online Store"/>
    <s v="Returning"/>
    <s v="Cycling"/>
    <s v="Trail Bike Light"/>
    <n v="1"/>
    <n v="51.12"/>
    <n v="0"/>
    <n v="22.43"/>
    <n v="51.12"/>
    <n v="22.43"/>
    <n v="28.689999999999998"/>
    <n v="0.56122848200312991"/>
  </r>
  <r>
    <n v="2043"/>
    <d v="2026-06-17T00:00:00"/>
    <n v="2026"/>
    <s v="Jun"/>
    <s v="Q2"/>
    <x v="1"/>
    <s v="Austria"/>
    <s v="Online Store"/>
    <s v="New"/>
    <s v="Hiking"/>
    <s v="Hiking Daypack 20L"/>
    <n v="2"/>
    <n v="90.33"/>
    <n v="0"/>
    <n v="46.3"/>
    <n v="180.66"/>
    <n v="92.6"/>
    <n v="88.06"/>
    <n v="0.48743496069965686"/>
  </r>
  <r>
    <n v="4040"/>
    <d v="2026-06-17T00:00:00"/>
    <n v="2026"/>
    <s v="Jun"/>
    <s v="Q2"/>
    <x v="3"/>
    <s v="Netherlands"/>
    <s v="Online Store"/>
    <s v="Business"/>
    <s v="Travel"/>
    <s v="Insulated Bottle"/>
    <n v="2"/>
    <n v="36.799999999999997"/>
    <n v="0.05"/>
    <n v="13.94"/>
    <n v="69.919999999999987"/>
    <n v="27.88"/>
    <n v="42.039999999999992"/>
    <n v="0.60125858123569798"/>
  </r>
  <r>
    <n v="2295"/>
    <d v="2026-06-18T00:00:00"/>
    <n v="2026"/>
    <s v="Jun"/>
    <s v="Q2"/>
    <x v="1"/>
    <s v="Switzerland"/>
    <s v="Marketplace"/>
    <s v="New"/>
    <s v="Travel"/>
    <s v="Packing Cube Set"/>
    <n v="1"/>
    <n v="45.7"/>
    <n v="0.1"/>
    <n v="18.600000000000001"/>
    <n v="41.13"/>
    <n v="18.600000000000001"/>
    <n v="22.53"/>
    <n v="0.5477753464624362"/>
  </r>
  <r>
    <n v="2670"/>
    <d v="2026-06-18T00:00:00"/>
    <n v="2026"/>
    <s v="Jun"/>
    <s v="Q2"/>
    <x v="2"/>
    <s v="Denmark"/>
    <s v="Marketplace"/>
    <s v="Returning"/>
    <s v="Travel"/>
    <s v="Travel Backpack 35L"/>
    <n v="3"/>
    <n v="162.30000000000001"/>
    <n v="0.1"/>
    <n v="86.43"/>
    <n v="438.21000000000004"/>
    <n v="259.29000000000002"/>
    <n v="178.92000000000002"/>
    <n v="0.40829739166153217"/>
  </r>
  <r>
    <n v="2777"/>
    <d v="2026-06-18T00:00:00"/>
    <n v="2026"/>
    <s v="Jun"/>
    <s v="Q2"/>
    <x v="1"/>
    <s v="Poland"/>
    <s v="Corporate"/>
    <s v="Business"/>
    <s v="Hiking"/>
    <s v="Trekking Poles"/>
    <n v="5"/>
    <n v="72.37"/>
    <n v="0.2"/>
    <n v="32.840000000000003"/>
    <n v="289.48"/>
    <n v="164.20000000000002"/>
    <n v="125.28"/>
    <n v="0.43277601215973466"/>
  </r>
  <r>
    <n v="2780"/>
    <d v="2026-06-18T00:00:00"/>
    <n v="2026"/>
    <s v="Jun"/>
    <s v="Q2"/>
    <x v="2"/>
    <s v="Ireland"/>
    <s v="Online Store"/>
    <s v="New"/>
    <s v="Fitness"/>
    <s v="Recovery Roller"/>
    <n v="2"/>
    <n v="35.61"/>
    <n v="0.15"/>
    <n v="13.96"/>
    <n v="60.536999999999999"/>
    <n v="27.92"/>
    <n v="32.616999999999997"/>
    <n v="0.53879445628293432"/>
  </r>
  <r>
    <n v="3209"/>
    <d v="2026-06-18T00:00:00"/>
    <n v="2026"/>
    <s v="Jun"/>
    <s v="Q2"/>
    <x v="3"/>
    <s v="France"/>
    <s v="Online Store"/>
    <s v="Returning"/>
    <s v="Travel"/>
    <s v="Carry-On Duffel"/>
    <n v="2"/>
    <n v="133.12"/>
    <n v="0"/>
    <n v="67.02"/>
    <n v="266.24"/>
    <n v="134.04"/>
    <n v="132.20000000000002"/>
    <n v="0.4965444711538462"/>
  </r>
  <r>
    <n v="3414"/>
    <d v="2026-06-18T00:00:00"/>
    <n v="2026"/>
    <s v="Jun"/>
    <s v="Q2"/>
    <x v="0"/>
    <s v="Italy"/>
    <s v="Marketplace"/>
    <s v="Returning"/>
    <s v="Cycling"/>
    <s v="Trail Bike Light"/>
    <n v="1"/>
    <n v="51.23"/>
    <n v="0.05"/>
    <n v="23.12"/>
    <n v="48.668499999999995"/>
    <n v="23.12"/>
    <n v="25.548499999999994"/>
    <n v="0.5249494025909982"/>
  </r>
  <r>
    <n v="3846"/>
    <d v="2026-06-18T00:00:00"/>
    <n v="2026"/>
    <s v="Jun"/>
    <s v="Q2"/>
    <x v="1"/>
    <s v="Germany"/>
    <s v="Online Store"/>
    <s v="Business"/>
    <s v="Hiking"/>
    <s v="Hiking Daypack 20L"/>
    <n v="1"/>
    <n v="93.5"/>
    <n v="0"/>
    <n v="46.63"/>
    <n v="93.5"/>
    <n v="46.63"/>
    <n v="46.87"/>
    <n v="0.50128342245989299"/>
  </r>
  <r>
    <n v="4120"/>
    <d v="2026-06-18T00:00:00"/>
    <n v="2026"/>
    <s v="Jun"/>
    <s v="Q2"/>
    <x v="3"/>
    <s v="Belgium"/>
    <s v="Retail Partners"/>
    <s v="Returning"/>
    <s v="Fitness"/>
    <s v="Resistance Band Set"/>
    <n v="3"/>
    <n v="41.16"/>
    <n v="0"/>
    <n v="14.79"/>
    <n v="123.47999999999999"/>
    <n v="44.37"/>
    <n v="79.109999999999985"/>
    <n v="0.64067055393586003"/>
  </r>
  <r>
    <n v="4217"/>
    <d v="2026-06-18T00:00:00"/>
    <n v="2026"/>
    <s v="Jun"/>
    <s v="Q2"/>
    <x v="1"/>
    <s v="Germany"/>
    <s v="Marketplace"/>
    <s v="New"/>
    <s v="Fitness"/>
    <s v="Resistance Band Set"/>
    <n v="1"/>
    <n v="39.74"/>
    <n v="0.05"/>
    <n v="14.39"/>
    <n v="37.753"/>
    <n v="14.39"/>
    <n v="23.363"/>
    <n v="0.6188382380208195"/>
  </r>
  <r>
    <n v="4786"/>
    <d v="2026-06-18T00:00:00"/>
    <n v="2026"/>
    <s v="Jun"/>
    <s v="Q2"/>
    <x v="3"/>
    <s v="Netherlands"/>
    <s v="Online Store"/>
    <s v="Returning"/>
    <s v="Travel"/>
    <s v="Packing Cube Set"/>
    <n v="3"/>
    <n v="46.79"/>
    <n v="0.1"/>
    <n v="18.25"/>
    <n v="126.33300000000001"/>
    <n v="54.75"/>
    <n v="71.583000000000013"/>
    <n v="0.56662154781411034"/>
  </r>
  <r>
    <n v="23"/>
    <d v="2026-06-19T00:00:00"/>
    <n v="2026"/>
    <s v="Jun"/>
    <s v="Q2"/>
    <x v="3"/>
    <s v="France"/>
    <s v="Corporate"/>
    <s v="Business"/>
    <s v="Hiking"/>
    <s v="Hiking Daypack 20L"/>
    <n v="4"/>
    <n v="91.74"/>
    <n v="0.2"/>
    <n v="44.74"/>
    <n v="293.56799999999998"/>
    <n v="178.96"/>
    <n v="114.60799999999998"/>
    <n v="0.39039677349029861"/>
  </r>
  <r>
    <n v="99"/>
    <d v="2026-06-19T00:00:00"/>
    <n v="2026"/>
    <s v="Jun"/>
    <s v="Q2"/>
    <x v="3"/>
    <s v="France"/>
    <s v="Online Store"/>
    <s v="New"/>
    <s v="Fitness"/>
    <s v="Recovery Roller"/>
    <n v="1"/>
    <n v="36.28"/>
    <n v="0.1"/>
    <n v="13.8"/>
    <n v="32.652000000000001"/>
    <n v="13.8"/>
    <n v="18.852"/>
    <n v="0.5773612642410878"/>
  </r>
  <r>
    <n v="269"/>
    <d v="2026-06-19T00:00:00"/>
    <n v="2026"/>
    <s v="Jun"/>
    <s v="Q2"/>
    <x v="3"/>
    <s v="France"/>
    <s v="Corporate"/>
    <s v="Returning"/>
    <s v="Hiking"/>
    <s v="Trekking Poles"/>
    <n v="3"/>
    <n v="73.02"/>
    <n v="0.1"/>
    <n v="32.69"/>
    <n v="197.154"/>
    <n v="98.07"/>
    <n v="99.084000000000003"/>
    <n v="0.50257159377948202"/>
  </r>
  <r>
    <n v="1772"/>
    <d v="2026-06-19T00:00:00"/>
    <n v="2026"/>
    <s v="Jun"/>
    <s v="Q2"/>
    <x v="3"/>
    <s v="Belgium"/>
    <s v="Online Store"/>
    <s v="New"/>
    <s v="Hiking"/>
    <s v="Summit Backpack 45L"/>
    <n v="4"/>
    <n v="153.38"/>
    <n v="0"/>
    <n v="76.92"/>
    <n v="613.52"/>
    <n v="307.68"/>
    <n v="305.83999999999997"/>
    <n v="0.49850045638283996"/>
  </r>
  <r>
    <n v="1906"/>
    <d v="2026-06-19T00:00:00"/>
    <n v="2026"/>
    <s v="Jun"/>
    <s v="Q2"/>
    <x v="3"/>
    <s v="United Kingdom"/>
    <s v="Marketplace"/>
    <s v="Returning"/>
    <s v="Camping"/>
    <s v="Compact Sleeping Bag"/>
    <n v="2"/>
    <n v="125.5"/>
    <n v="0"/>
    <n v="61.67"/>
    <n v="251"/>
    <n v="123.34"/>
    <n v="127.66"/>
    <n v="0.50860557768924297"/>
  </r>
  <r>
    <n v="2473"/>
    <d v="2026-06-19T00:00:00"/>
    <n v="2026"/>
    <s v="Jun"/>
    <s v="Q2"/>
    <x v="0"/>
    <s v="Spain"/>
    <s v="Corporate"/>
    <s v="Returning"/>
    <s v="Cycling"/>
    <s v="Commuter Helmet"/>
    <n v="3"/>
    <n v="80.75"/>
    <n v="0.15"/>
    <n v="42.81"/>
    <n v="205.91249999999999"/>
    <n v="128.43"/>
    <n v="77.482499999999987"/>
    <n v="0.37628847204516475"/>
  </r>
  <r>
    <n v="2549"/>
    <d v="2026-06-19T00:00:00"/>
    <n v="2026"/>
    <s v="Jun"/>
    <s v="Q2"/>
    <x v="3"/>
    <s v="France"/>
    <s v="Corporate"/>
    <s v="Returning"/>
    <s v="Fitness"/>
    <s v="Recovery Roller"/>
    <n v="8"/>
    <n v="36.15"/>
    <n v="0.05"/>
    <n v="13.55"/>
    <n v="274.73999999999995"/>
    <n v="108.4"/>
    <n v="166.33999999999995"/>
    <n v="0.60544514814005956"/>
  </r>
  <r>
    <n v="3341"/>
    <d v="2026-06-19T00:00:00"/>
    <n v="2026"/>
    <s v="Jun"/>
    <s v="Q2"/>
    <x v="0"/>
    <s v="Italy"/>
    <s v="Online Store"/>
    <s v="New"/>
    <s v="Hiking"/>
    <s v="Trail Boots"/>
    <n v="2"/>
    <n v="143.1"/>
    <n v="0"/>
    <n v="78.11"/>
    <n v="286.2"/>
    <n v="156.22"/>
    <n v="129.97999999999999"/>
    <n v="0.45415793151642209"/>
  </r>
  <r>
    <n v="3351"/>
    <d v="2026-06-19T00:00:00"/>
    <n v="2026"/>
    <s v="Jun"/>
    <s v="Q2"/>
    <x v="1"/>
    <s v="Czechia"/>
    <s v="Marketplace"/>
    <s v="New"/>
    <s v="Camping"/>
    <s v="Compact Sleeping Bag"/>
    <n v="4"/>
    <n v="123.89"/>
    <n v="0"/>
    <n v="59.42"/>
    <n v="495.56"/>
    <n v="237.68"/>
    <n v="257.88"/>
    <n v="0.5203809831301961"/>
  </r>
  <r>
    <n v="3366"/>
    <d v="2026-06-19T00:00:00"/>
    <n v="2026"/>
    <s v="Jun"/>
    <s v="Q2"/>
    <x v="1"/>
    <s v="Switzerland"/>
    <s v="Online Store"/>
    <s v="Business"/>
    <s v="Travel"/>
    <s v="Carry-On Duffel"/>
    <n v="1"/>
    <n v="135.41999999999999"/>
    <n v="0.05"/>
    <n v="68.180000000000007"/>
    <n v="128.64899999999997"/>
    <n v="68.180000000000007"/>
    <n v="60.468999999999966"/>
    <n v="0.47003085915941811"/>
  </r>
  <r>
    <n v="3691"/>
    <d v="2026-06-19T00:00:00"/>
    <n v="2026"/>
    <s v="Jun"/>
    <s v="Q2"/>
    <x v="1"/>
    <s v="Austria"/>
    <s v="Retail Partners"/>
    <s v="Returning"/>
    <s v="Hiking"/>
    <s v="Hiking Daypack 20L"/>
    <n v="1"/>
    <n v="93.48"/>
    <n v="0.05"/>
    <n v="44.31"/>
    <n v="88.805999999999997"/>
    <n v="44.31"/>
    <n v="44.495999999999995"/>
    <n v="0.50104722653874734"/>
  </r>
  <r>
    <n v="3909"/>
    <d v="2026-06-19T00:00:00"/>
    <n v="2026"/>
    <s v="Jun"/>
    <s v="Q2"/>
    <x v="1"/>
    <s v="Czechia"/>
    <s v="Marketplace"/>
    <s v="Returning"/>
    <s v="Hiking"/>
    <s v="Summit Backpack 45L"/>
    <n v="1"/>
    <n v="156.05000000000001"/>
    <n v="0.05"/>
    <n v="81.28"/>
    <n v="148.2475"/>
    <n v="81.28"/>
    <n v="66.967500000000001"/>
    <n v="0.45172768512116562"/>
  </r>
  <r>
    <n v="4862"/>
    <d v="2026-06-19T00:00:00"/>
    <n v="2026"/>
    <s v="Jun"/>
    <s v="Q2"/>
    <x v="1"/>
    <s v="Austria"/>
    <s v="Online Store"/>
    <s v="Returning"/>
    <s v="Fitness"/>
    <s v="Recovery Roller"/>
    <n v="1"/>
    <n v="36.74"/>
    <n v="0"/>
    <n v="14.15"/>
    <n v="36.74"/>
    <n v="14.15"/>
    <n v="22.590000000000003"/>
    <n v="0.61486118671747425"/>
  </r>
  <r>
    <n v="5096"/>
    <d v="2026-06-19T00:00:00"/>
    <n v="2026"/>
    <s v="Jun"/>
    <s v="Q2"/>
    <x v="0"/>
    <s v="Italy"/>
    <s v="Online Store"/>
    <s v="Returning"/>
    <s v="Camping"/>
    <s v="Trail Tent 2P"/>
    <n v="2"/>
    <n v="199.28"/>
    <n v="0"/>
    <n v="102.85"/>
    <n v="398.56"/>
    <n v="205.7"/>
    <n v="192.86"/>
    <n v="0.48389201124046571"/>
  </r>
  <r>
    <n v="5112"/>
    <d v="2026-06-19T00:00:00"/>
    <n v="2026"/>
    <s v="Jun"/>
    <s v="Q2"/>
    <x v="0"/>
    <s v="Spain"/>
    <s v="Marketplace"/>
    <s v="Returning"/>
    <s v="Fitness"/>
    <s v="Recovery Roller"/>
    <n v="2"/>
    <n v="37.04"/>
    <n v="0.05"/>
    <n v="13.76"/>
    <n v="70.375999999999991"/>
    <n v="27.52"/>
    <n v="42.855999999999995"/>
    <n v="0.60895759918153913"/>
  </r>
  <r>
    <n v="501"/>
    <d v="2026-06-20T00:00:00"/>
    <n v="2026"/>
    <s v="Jun"/>
    <s v="Q2"/>
    <x v="3"/>
    <s v="Belgium"/>
    <s v="Online Store"/>
    <s v="New"/>
    <s v="Camping"/>
    <s v="Portable Camp Stove"/>
    <n v="2"/>
    <n v="80.95"/>
    <n v="0.1"/>
    <n v="39.44"/>
    <n v="145.71"/>
    <n v="78.88"/>
    <n v="66.830000000000013"/>
    <n v="0.45865074462974409"/>
  </r>
  <r>
    <n v="540"/>
    <d v="2026-06-20T00:00:00"/>
    <n v="2026"/>
    <s v="Jun"/>
    <s v="Q2"/>
    <x v="0"/>
    <s v="Portugal"/>
    <s v="Marketplace"/>
    <s v="Returning"/>
    <s v="Hiking"/>
    <s v="Summit Backpack 45L"/>
    <n v="1"/>
    <n v="151.46"/>
    <n v="0.05"/>
    <n v="77.98"/>
    <n v="143.887"/>
    <n v="77.98"/>
    <n v="65.906999999999996"/>
    <n v="0.45804693961233467"/>
  </r>
  <r>
    <n v="2255"/>
    <d v="2026-06-20T00:00:00"/>
    <n v="2026"/>
    <s v="Jun"/>
    <s v="Q2"/>
    <x v="0"/>
    <s v="Portugal"/>
    <s v="Online Store"/>
    <s v="Business"/>
    <s v="Hiking"/>
    <s v="Hiking Daypack 20L"/>
    <n v="5"/>
    <n v="90.1"/>
    <n v="0"/>
    <n v="44.32"/>
    <n v="450.5"/>
    <n v="221.6"/>
    <n v="228.9"/>
    <n v="0.50810210876803552"/>
  </r>
  <r>
    <n v="3126"/>
    <d v="2026-06-20T00:00:00"/>
    <n v="2026"/>
    <s v="Jun"/>
    <s v="Q2"/>
    <x v="0"/>
    <s v="Spain"/>
    <s v="Marketplace"/>
    <s v="Business"/>
    <s v="Hiking"/>
    <s v="Summit Backpack 45L"/>
    <n v="1"/>
    <n v="155.69"/>
    <n v="0.1"/>
    <n v="79.42"/>
    <n v="140.12100000000001"/>
    <n v="79.42"/>
    <n v="60.701000000000008"/>
    <n v="0.43320415926235184"/>
  </r>
  <r>
    <n v="3223"/>
    <d v="2026-06-20T00:00:00"/>
    <n v="2026"/>
    <s v="Jun"/>
    <s v="Q2"/>
    <x v="1"/>
    <s v="Poland"/>
    <s v="Retail Partners"/>
    <s v="Returning"/>
    <s v="Fitness"/>
    <s v="Training Mat"/>
    <n v="1"/>
    <n v="50.11"/>
    <n v="0.05"/>
    <n v="21.38"/>
    <n v="47.604499999999994"/>
    <n v="21.38"/>
    <n v="26.224499999999995"/>
    <n v="0.55088279469377888"/>
  </r>
  <r>
    <n v="3260"/>
    <d v="2026-06-20T00:00:00"/>
    <n v="2026"/>
    <s v="Jun"/>
    <s v="Q2"/>
    <x v="2"/>
    <s v="Sweden"/>
    <s v="Retail Partners"/>
    <s v="Returning"/>
    <s v="Hiking"/>
    <s v="Trail Boots"/>
    <n v="1"/>
    <n v="142.55000000000001"/>
    <n v="0.1"/>
    <n v="79.709999999999994"/>
    <n v="128.29500000000002"/>
    <n v="79.709999999999994"/>
    <n v="48.585000000000022"/>
    <n v="0.37869753302934656"/>
  </r>
  <r>
    <n v="3404"/>
    <d v="2026-06-20T00:00:00"/>
    <n v="2026"/>
    <s v="Jun"/>
    <s v="Q2"/>
    <x v="3"/>
    <s v="United Kingdom"/>
    <s v="Online Store"/>
    <s v="New"/>
    <s v="Camping"/>
    <s v="Trail Tent 2P"/>
    <n v="3"/>
    <n v="191.11"/>
    <n v="0.05"/>
    <n v="102.82"/>
    <n v="544.6635"/>
    <n v="308.45999999999998"/>
    <n v="236.20350000000002"/>
    <n v="0.43366867800026992"/>
  </r>
  <r>
    <n v="4267"/>
    <d v="2026-06-20T00:00:00"/>
    <n v="2026"/>
    <s v="Jun"/>
    <s v="Q2"/>
    <x v="3"/>
    <s v="France"/>
    <s v="Corporate"/>
    <s v="Business"/>
    <s v="Cycling"/>
    <s v="Compact Repair Kit"/>
    <n v="6"/>
    <n v="40.229999999999997"/>
    <n v="0.15"/>
    <n v="17.079999999999998"/>
    <n v="205.173"/>
    <n v="102.47999999999999"/>
    <n v="102.69300000000001"/>
    <n v="0.50051907414718322"/>
  </r>
  <r>
    <n v="5082"/>
    <d v="2026-06-20T00:00:00"/>
    <n v="2026"/>
    <s v="Jun"/>
    <s v="Q2"/>
    <x v="1"/>
    <s v="Switzerland"/>
    <s v="Online Store"/>
    <s v="Business"/>
    <s v="Cycling"/>
    <s v="Commuter Helmet"/>
    <n v="2"/>
    <n v="81.489999999999995"/>
    <n v="0"/>
    <n v="42.15"/>
    <n v="162.97999999999999"/>
    <n v="84.3"/>
    <n v="78.679999999999993"/>
    <n v="0.48275862068965514"/>
  </r>
  <r>
    <n v="5108"/>
    <d v="2026-06-20T00:00:00"/>
    <n v="2026"/>
    <s v="Jun"/>
    <s v="Q2"/>
    <x v="1"/>
    <s v="Austria"/>
    <s v="Corporate"/>
    <s v="Business"/>
    <s v="Travel"/>
    <s v="Travel Backpack 35L"/>
    <n v="8"/>
    <n v="162.71"/>
    <n v="0.2"/>
    <n v="85.27"/>
    <n v="1041.3440000000001"/>
    <n v="682.16"/>
    <n v="359.18400000000008"/>
    <n v="0.34492348349824847"/>
  </r>
  <r>
    <n v="1105"/>
    <d v="2026-06-21T00:00:00"/>
    <n v="2026"/>
    <s v="Jun"/>
    <s v="Q2"/>
    <x v="2"/>
    <s v="Denmark"/>
    <s v="Marketplace"/>
    <s v="Returning"/>
    <s v="Travel"/>
    <s v="Insulated Bottle"/>
    <n v="1"/>
    <n v="36.479999999999997"/>
    <n v="0.1"/>
    <n v="13.9"/>
    <n v="32.832000000000001"/>
    <n v="13.9"/>
    <n v="18.932000000000002"/>
    <n v="0.57663255360623789"/>
  </r>
  <r>
    <n v="2757"/>
    <d v="2026-06-21T00:00:00"/>
    <n v="2026"/>
    <s v="Jun"/>
    <s v="Q2"/>
    <x v="1"/>
    <s v="Austria"/>
    <s v="Corporate"/>
    <s v="Business"/>
    <s v="Travel"/>
    <s v="Carry-On Duffel"/>
    <n v="6"/>
    <n v="136.65"/>
    <n v="0.15"/>
    <n v="68.56"/>
    <n v="696.91500000000008"/>
    <n v="411.36"/>
    <n v="285.55500000000006"/>
    <n v="0.4097415036266977"/>
  </r>
  <r>
    <n v="3325"/>
    <d v="2026-06-21T00:00:00"/>
    <n v="2026"/>
    <s v="Jun"/>
    <s v="Q2"/>
    <x v="2"/>
    <s v="Sweden"/>
    <s v="Online Store"/>
    <s v="New"/>
    <s v="Cycling"/>
    <s v="Trail Bike Light"/>
    <n v="4"/>
    <n v="50.57"/>
    <n v="0"/>
    <n v="21.85"/>
    <n v="202.28"/>
    <n v="87.4"/>
    <n v="114.88"/>
    <n v="0.56792564761716435"/>
  </r>
  <r>
    <n v="4070"/>
    <d v="2026-06-21T00:00:00"/>
    <n v="2026"/>
    <s v="Jun"/>
    <s v="Q2"/>
    <x v="3"/>
    <s v="United Kingdom"/>
    <s v="Online Store"/>
    <s v="New"/>
    <s v="Cycling"/>
    <s v="Cycling Pack 12L"/>
    <n v="3"/>
    <n v="103.72"/>
    <n v="0"/>
    <n v="50.34"/>
    <n v="311.15999999999997"/>
    <n v="151.02000000000001"/>
    <n v="160.13999999999996"/>
    <n v="0.51465483995372152"/>
  </r>
  <r>
    <n v="4339"/>
    <d v="2026-06-21T00:00:00"/>
    <n v="2026"/>
    <s v="Jun"/>
    <s v="Q2"/>
    <x v="2"/>
    <s v="Norway"/>
    <s v="Marketplace"/>
    <s v="Returning"/>
    <s v="Travel"/>
    <s v="Carry-On Duffel"/>
    <n v="1"/>
    <n v="132.49"/>
    <n v="0"/>
    <n v="67.09"/>
    <n v="132.49"/>
    <n v="67.09"/>
    <n v="65.400000000000006"/>
    <n v="0.49362216016303118"/>
  </r>
  <r>
    <n v="731"/>
    <d v="2026-06-22T00:00:00"/>
    <n v="2026"/>
    <s v="Jun"/>
    <s v="Q2"/>
    <x v="2"/>
    <s v="Ireland"/>
    <s v="Online Store"/>
    <s v="New"/>
    <s v="Camping"/>
    <s v="Portable Camp Stove"/>
    <n v="2"/>
    <n v="80.650000000000006"/>
    <n v="0"/>
    <n v="39.18"/>
    <n v="161.30000000000001"/>
    <n v="78.36"/>
    <n v="82.940000000000012"/>
    <n v="0.51419714817110973"/>
  </r>
  <r>
    <n v="1362"/>
    <d v="2026-06-22T00:00:00"/>
    <n v="2026"/>
    <s v="Jun"/>
    <s v="Q2"/>
    <x v="1"/>
    <s v="Czechia"/>
    <s v="Retail Partners"/>
    <s v="New"/>
    <s v="Fitness"/>
    <s v="Recovery Roller"/>
    <n v="1"/>
    <n v="35.409999999999997"/>
    <n v="0.05"/>
    <n v="13.9"/>
    <n v="33.639499999999998"/>
    <n v="13.9"/>
    <n v="19.7395"/>
    <n v="0.58679528530447833"/>
  </r>
  <r>
    <n v="1512"/>
    <d v="2026-06-22T00:00:00"/>
    <n v="2026"/>
    <s v="Jun"/>
    <s v="Q2"/>
    <x v="0"/>
    <s v="Spain"/>
    <s v="Marketplace"/>
    <s v="Returning"/>
    <s v="Fitness"/>
    <s v="Resistance Band Set"/>
    <n v="3"/>
    <n v="41.01"/>
    <n v="0"/>
    <n v="14.33"/>
    <n v="123.03"/>
    <n v="42.99"/>
    <n v="80.039999999999992"/>
    <n v="0.65057303096805652"/>
  </r>
  <r>
    <n v="1647"/>
    <d v="2026-06-22T00:00:00"/>
    <n v="2026"/>
    <s v="Jun"/>
    <s v="Q2"/>
    <x v="3"/>
    <s v="United Kingdom"/>
    <s v="Online Store"/>
    <s v="Business"/>
    <s v="Travel"/>
    <s v="Insulated Bottle"/>
    <n v="1"/>
    <n v="36.01"/>
    <n v="0"/>
    <n v="13.23"/>
    <n v="36.01"/>
    <n v="13.23"/>
    <n v="22.779999999999998"/>
    <n v="0.63260205498472644"/>
  </r>
  <r>
    <n v="2358"/>
    <d v="2026-06-22T00:00:00"/>
    <n v="2026"/>
    <s v="Jun"/>
    <s v="Q2"/>
    <x v="0"/>
    <s v="Spain"/>
    <s v="Marketplace"/>
    <s v="Returning"/>
    <s v="Fitness"/>
    <s v="Training Mat"/>
    <n v="2"/>
    <n v="50.21"/>
    <n v="0.05"/>
    <n v="21.74"/>
    <n v="95.399000000000001"/>
    <n v="43.48"/>
    <n v="51.919000000000004"/>
    <n v="0.54423002337550708"/>
  </r>
  <r>
    <n v="2366"/>
    <d v="2026-06-22T00:00:00"/>
    <n v="2026"/>
    <s v="Jun"/>
    <s v="Q2"/>
    <x v="2"/>
    <s v="Finland"/>
    <s v="Marketplace"/>
    <s v="Returning"/>
    <s v="Cycling"/>
    <s v="Cycling Pack 12L"/>
    <n v="3"/>
    <n v="100.3"/>
    <n v="0"/>
    <n v="49.26"/>
    <n v="300.89999999999998"/>
    <n v="147.78"/>
    <n v="153.11999999999998"/>
    <n v="0.5088733798604187"/>
  </r>
  <r>
    <n v="3481"/>
    <d v="2026-06-22T00:00:00"/>
    <n v="2026"/>
    <s v="Jun"/>
    <s v="Q2"/>
    <x v="3"/>
    <s v="United Kingdom"/>
    <s v="Retail Partners"/>
    <s v="New"/>
    <s v="Travel"/>
    <s v="Packing Cube Set"/>
    <n v="1"/>
    <n v="47.7"/>
    <n v="0.1"/>
    <n v="18.760000000000002"/>
    <n v="42.930000000000007"/>
    <n v="18.760000000000002"/>
    <n v="24.170000000000005"/>
    <n v="0.56300955043093415"/>
  </r>
  <r>
    <n v="3595"/>
    <d v="2026-06-22T00:00:00"/>
    <n v="2026"/>
    <s v="Jun"/>
    <s v="Q2"/>
    <x v="1"/>
    <s v="Poland"/>
    <s v="Online Store"/>
    <s v="New"/>
    <s v="Cycling"/>
    <s v="Compact Repair Kit"/>
    <n v="2"/>
    <n v="40.94"/>
    <n v="0.1"/>
    <n v="16.88"/>
    <n v="73.691999999999993"/>
    <n v="33.76"/>
    <n v="39.931999999999995"/>
    <n v="0.54187700157411933"/>
  </r>
  <r>
    <n v="3766"/>
    <d v="2026-06-22T00:00:00"/>
    <n v="2026"/>
    <s v="Jun"/>
    <s v="Q2"/>
    <x v="3"/>
    <s v="United Kingdom"/>
    <s v="Retail Partners"/>
    <s v="Returning"/>
    <s v="Hiking"/>
    <s v="Hiking Daypack 20L"/>
    <n v="1"/>
    <n v="93.78"/>
    <n v="0"/>
    <n v="46.62"/>
    <n v="93.78"/>
    <n v="46.62"/>
    <n v="47.160000000000004"/>
    <n v="0.50287907869481774"/>
  </r>
  <r>
    <n v="3933"/>
    <d v="2026-06-22T00:00:00"/>
    <n v="2026"/>
    <s v="Jun"/>
    <s v="Q2"/>
    <x v="3"/>
    <s v="Belgium"/>
    <s v="Retail Partners"/>
    <s v="New"/>
    <s v="Fitness"/>
    <s v="Training Mat"/>
    <n v="2"/>
    <n v="51.42"/>
    <n v="0"/>
    <n v="22.19"/>
    <n v="102.84"/>
    <n v="44.38"/>
    <n v="58.46"/>
    <n v="0.56845585375340335"/>
  </r>
  <r>
    <n v="3951"/>
    <d v="2026-06-22T00:00:00"/>
    <n v="2026"/>
    <s v="Jun"/>
    <s v="Q2"/>
    <x v="2"/>
    <s v="Sweden"/>
    <s v="Retail Partners"/>
    <s v="New"/>
    <s v="Travel"/>
    <s v="Travel Backpack 35L"/>
    <n v="1"/>
    <n v="164.99"/>
    <n v="0.1"/>
    <n v="86.6"/>
    <n v="148.49100000000001"/>
    <n v="86.6"/>
    <n v="61.89100000000002"/>
    <n v="0.41679967136055396"/>
  </r>
  <r>
    <n v="4078"/>
    <d v="2026-06-22T00:00:00"/>
    <n v="2026"/>
    <s v="Jun"/>
    <s v="Q2"/>
    <x v="2"/>
    <s v="Denmark"/>
    <s v="Marketplace"/>
    <s v="Returning"/>
    <s v="Hiking"/>
    <s v="Trail Boots"/>
    <n v="1"/>
    <n v="145.65"/>
    <n v="0"/>
    <n v="79.87"/>
    <n v="145.65"/>
    <n v="79.87"/>
    <n v="65.78"/>
    <n v="0.45163062135255749"/>
  </r>
  <r>
    <n v="4182"/>
    <d v="2026-06-22T00:00:00"/>
    <n v="2026"/>
    <s v="Jun"/>
    <s v="Q2"/>
    <x v="1"/>
    <s v="Switzerland"/>
    <s v="Online Store"/>
    <s v="New"/>
    <s v="Fitness"/>
    <s v="Weighted Vest"/>
    <n v="4"/>
    <n v="120.94"/>
    <n v="0.05"/>
    <n v="70.84"/>
    <n v="459.57199999999995"/>
    <n v="283.36"/>
    <n v="176.21199999999993"/>
    <n v="0.38342631840059871"/>
  </r>
  <r>
    <n v="323"/>
    <d v="2026-06-23T00:00:00"/>
    <n v="2026"/>
    <s v="Jun"/>
    <s v="Q2"/>
    <x v="3"/>
    <s v="France"/>
    <s v="Online Store"/>
    <s v="Returning"/>
    <s v="Travel"/>
    <s v="Insulated Bottle"/>
    <n v="1"/>
    <n v="36.94"/>
    <n v="0"/>
    <n v="13.25"/>
    <n v="36.94"/>
    <n v="13.25"/>
    <n v="23.689999999999998"/>
    <n v="0.64131023280996213"/>
  </r>
  <r>
    <n v="544"/>
    <d v="2026-06-23T00:00:00"/>
    <n v="2026"/>
    <s v="Jun"/>
    <s v="Q2"/>
    <x v="0"/>
    <s v="Italy"/>
    <s v="Online Store"/>
    <s v="Business"/>
    <s v="Hiking"/>
    <s v="Hiking Daypack 20L"/>
    <n v="1"/>
    <n v="90.3"/>
    <n v="0.05"/>
    <n v="45.07"/>
    <n v="85.784999999999997"/>
    <n v="45.07"/>
    <n v="40.714999999999996"/>
    <n v="0.47461677449437545"/>
  </r>
  <r>
    <n v="1570"/>
    <d v="2026-06-23T00:00:00"/>
    <n v="2026"/>
    <s v="Jun"/>
    <s v="Q2"/>
    <x v="3"/>
    <s v="France"/>
    <s v="Marketplace"/>
    <s v="Returning"/>
    <s v="Camping"/>
    <s v="Alpine Tent 4P"/>
    <n v="1"/>
    <n v="335.05"/>
    <n v="0"/>
    <n v="191.67"/>
    <n v="335.05"/>
    <n v="191.67"/>
    <n v="143.38000000000002"/>
    <n v="0.42793612893597976"/>
  </r>
  <r>
    <n v="1932"/>
    <d v="2026-06-23T00:00:00"/>
    <n v="2026"/>
    <s v="Jun"/>
    <s v="Q2"/>
    <x v="3"/>
    <s v="United Kingdom"/>
    <s v="Online Store"/>
    <s v="New"/>
    <s v="Travel"/>
    <s v="Insulated Bottle"/>
    <n v="1"/>
    <n v="35.9"/>
    <n v="0.05"/>
    <n v="13.81"/>
    <n v="34.104999999999997"/>
    <n v="13.81"/>
    <n v="20.294999999999995"/>
    <n v="0.59507403606509301"/>
  </r>
  <r>
    <n v="4352"/>
    <d v="2026-06-23T00:00:00"/>
    <n v="2026"/>
    <s v="Jun"/>
    <s v="Q2"/>
    <x v="3"/>
    <s v="France"/>
    <s v="Online Store"/>
    <s v="Returning"/>
    <s v="Cycling"/>
    <s v="Trail Bike Light"/>
    <n v="6"/>
    <n v="51.34"/>
    <n v="0.1"/>
    <n v="22.47"/>
    <n v="277.23600000000005"/>
    <n v="134.82"/>
    <n v="142.41600000000005"/>
    <n v="0.51369951954291659"/>
  </r>
  <r>
    <n v="4561"/>
    <d v="2026-06-23T00:00:00"/>
    <n v="2026"/>
    <s v="Jun"/>
    <s v="Q2"/>
    <x v="0"/>
    <s v="Spain"/>
    <s v="Retail Partners"/>
    <s v="Returning"/>
    <s v="Hiking"/>
    <s v="Summit Backpack 45L"/>
    <n v="1"/>
    <n v="157.91"/>
    <n v="0"/>
    <n v="77.12"/>
    <n v="157.91"/>
    <n v="77.12"/>
    <n v="80.789999999999992"/>
    <n v="0.51162054334747642"/>
  </r>
  <r>
    <n v="4741"/>
    <d v="2026-06-23T00:00:00"/>
    <n v="2026"/>
    <s v="Jun"/>
    <s v="Q2"/>
    <x v="3"/>
    <s v="France"/>
    <s v="Online Store"/>
    <s v="New"/>
    <s v="Cycling"/>
    <s v="Compact Repair Kit"/>
    <n v="3"/>
    <n v="41.09"/>
    <n v="0.05"/>
    <n v="16.809999999999999"/>
    <n v="117.10650000000001"/>
    <n v="50.429999999999993"/>
    <n v="66.676500000000019"/>
    <n v="0.569366346018368"/>
  </r>
  <r>
    <n v="4882"/>
    <d v="2026-06-23T00:00:00"/>
    <n v="2026"/>
    <s v="Jun"/>
    <s v="Q2"/>
    <x v="1"/>
    <s v="Germany"/>
    <s v="Online Store"/>
    <s v="Returning"/>
    <s v="Camping"/>
    <s v="Compact Sleeping Bag"/>
    <n v="2"/>
    <n v="120.18"/>
    <n v="0.05"/>
    <n v="59.4"/>
    <n v="228.34200000000001"/>
    <n v="118.8"/>
    <n v="109.54200000000002"/>
    <n v="0.47972777675591882"/>
  </r>
  <r>
    <n v="4885"/>
    <d v="2026-06-23T00:00:00"/>
    <n v="2026"/>
    <s v="Jun"/>
    <s v="Q2"/>
    <x v="3"/>
    <s v="France"/>
    <s v="Marketplace"/>
    <s v="New"/>
    <s v="Camping"/>
    <s v="Trail Tent 2P"/>
    <n v="1"/>
    <n v="198.1"/>
    <n v="0.1"/>
    <n v="103.46"/>
    <n v="178.29"/>
    <n v="103.46"/>
    <n v="74.83"/>
    <n v="0.41970946211228899"/>
  </r>
  <r>
    <n v="4982"/>
    <d v="2026-06-23T00:00:00"/>
    <n v="2026"/>
    <s v="Jun"/>
    <s v="Q2"/>
    <x v="2"/>
    <s v="Finland"/>
    <s v="Online Store"/>
    <s v="Returning"/>
    <s v="Travel"/>
    <s v="Insulated Bottle"/>
    <n v="1"/>
    <n v="36.700000000000003"/>
    <n v="0.15"/>
    <n v="13.59"/>
    <n v="31.195"/>
    <n v="13.59"/>
    <n v="17.605"/>
    <n v="0.56435326174066358"/>
  </r>
  <r>
    <n v="40"/>
    <d v="2026-06-24T00:00:00"/>
    <n v="2026"/>
    <s v="Jun"/>
    <s v="Q2"/>
    <x v="3"/>
    <s v="Netherlands"/>
    <s v="Retail Partners"/>
    <s v="New"/>
    <s v="Travel"/>
    <s v="Travel Backpack 35L"/>
    <n v="1"/>
    <n v="167.23"/>
    <n v="0.05"/>
    <n v="85.14"/>
    <n v="158.86849999999998"/>
    <n v="85.14"/>
    <n v="73.728499999999983"/>
    <n v="0.46408507665144438"/>
  </r>
  <r>
    <n v="110"/>
    <d v="2026-06-24T00:00:00"/>
    <n v="2026"/>
    <s v="Jun"/>
    <s v="Q2"/>
    <x v="1"/>
    <s v="Germany"/>
    <s v="Retail Partners"/>
    <s v="Business"/>
    <s v="Hiking"/>
    <s v="Trekking Poles"/>
    <n v="2"/>
    <n v="72.97"/>
    <n v="0"/>
    <n v="31.57"/>
    <n v="145.94"/>
    <n v="63.14"/>
    <n v="82.8"/>
    <n v="0.56735644785528294"/>
  </r>
  <r>
    <n v="1169"/>
    <d v="2026-06-24T00:00:00"/>
    <n v="2026"/>
    <s v="Jun"/>
    <s v="Q2"/>
    <x v="1"/>
    <s v="Switzerland"/>
    <s v="Retail Partners"/>
    <s v="New"/>
    <s v="Cycling"/>
    <s v="Commuter Helmet"/>
    <n v="3"/>
    <n v="82.91"/>
    <n v="0"/>
    <n v="42.29"/>
    <n v="248.73"/>
    <n v="126.87"/>
    <n v="121.85999999999999"/>
    <n v="0.4899288384995778"/>
  </r>
  <r>
    <n v="2211"/>
    <d v="2026-06-24T00:00:00"/>
    <n v="2026"/>
    <s v="Jun"/>
    <s v="Q2"/>
    <x v="2"/>
    <s v="Finland"/>
    <s v="Marketplace"/>
    <s v="New"/>
    <s v="Fitness"/>
    <s v="Resistance Band Set"/>
    <n v="2"/>
    <n v="41.25"/>
    <n v="0"/>
    <n v="14.72"/>
    <n v="82.5"/>
    <n v="29.44"/>
    <n v="53.06"/>
    <n v="0.64315151515151514"/>
  </r>
  <r>
    <n v="3494"/>
    <d v="2026-06-24T00:00:00"/>
    <n v="2026"/>
    <s v="Jun"/>
    <s v="Q2"/>
    <x v="3"/>
    <s v="United Kingdom"/>
    <s v="Corporate"/>
    <s v="Business"/>
    <s v="Camping"/>
    <s v="Trail Tent 2P"/>
    <n v="6"/>
    <n v="194.79"/>
    <n v="0.15"/>
    <n v="106.78"/>
    <n v="993.42899999999997"/>
    <n v="640.68000000000006"/>
    <n v="352.74899999999991"/>
    <n v="0.3550822454347517"/>
  </r>
  <r>
    <n v="3586"/>
    <d v="2026-06-24T00:00:00"/>
    <n v="2026"/>
    <s v="Jun"/>
    <s v="Q2"/>
    <x v="0"/>
    <s v="Italy"/>
    <s v="Corporate"/>
    <s v="Business"/>
    <s v="Camping"/>
    <s v="Trail Tent 2P"/>
    <n v="6"/>
    <n v="193.13"/>
    <n v="0.15"/>
    <n v="106.49"/>
    <n v="984.96299999999997"/>
    <n v="638.93999999999994"/>
    <n v="346.02300000000002"/>
    <n v="0.35130558203709178"/>
  </r>
  <r>
    <n v="3660"/>
    <d v="2026-06-24T00:00:00"/>
    <n v="2026"/>
    <s v="Jun"/>
    <s v="Q2"/>
    <x v="2"/>
    <s v="Ireland"/>
    <s v="Online Store"/>
    <s v="New"/>
    <s v="Cycling"/>
    <s v="Commuter Helmet"/>
    <n v="1"/>
    <n v="82.7"/>
    <n v="0.05"/>
    <n v="42.16"/>
    <n v="78.564999999999998"/>
    <n v="42.16"/>
    <n v="36.405000000000001"/>
    <n v="0.46337427607713361"/>
  </r>
  <r>
    <n v="4307"/>
    <d v="2026-06-24T00:00:00"/>
    <n v="2026"/>
    <s v="Jun"/>
    <s v="Q2"/>
    <x v="3"/>
    <s v="United Kingdom"/>
    <s v="Online Store"/>
    <s v="Business"/>
    <s v="Cycling"/>
    <s v="Compact Repair Kit"/>
    <n v="1"/>
    <n v="40.33"/>
    <n v="0"/>
    <n v="16.48"/>
    <n v="40.33"/>
    <n v="16.48"/>
    <n v="23.849999999999998"/>
    <n v="0.59137118770146291"/>
  </r>
  <r>
    <n v="5133"/>
    <d v="2026-06-24T00:00:00"/>
    <n v="2026"/>
    <s v="Jun"/>
    <s v="Q2"/>
    <x v="0"/>
    <s v="Spain"/>
    <s v="Online Store"/>
    <s v="Business"/>
    <s v="Camping"/>
    <s v="Portable Camp Stove"/>
    <n v="1"/>
    <n v="81.99"/>
    <n v="0.15"/>
    <n v="40.29"/>
    <n v="69.691499999999991"/>
    <n v="40.29"/>
    <n v="29.401499999999992"/>
    <n v="0.4218807171606293"/>
  </r>
  <r>
    <n v="472"/>
    <d v="2026-06-25T00:00:00"/>
    <n v="2026"/>
    <s v="Jun"/>
    <s v="Q2"/>
    <x v="1"/>
    <s v="Austria"/>
    <s v="Retail Partners"/>
    <s v="Business"/>
    <s v="Travel"/>
    <s v="Packing Cube Set"/>
    <n v="3"/>
    <n v="46.29"/>
    <n v="0"/>
    <n v="18.309999999999999"/>
    <n v="138.87"/>
    <n v="54.929999999999993"/>
    <n v="83.940000000000012"/>
    <n v="0.60445020522791104"/>
  </r>
  <r>
    <n v="689"/>
    <d v="2026-06-25T00:00:00"/>
    <n v="2026"/>
    <s v="Jun"/>
    <s v="Q2"/>
    <x v="3"/>
    <s v="Netherlands"/>
    <s v="Online Store"/>
    <s v="New"/>
    <s v="Cycling"/>
    <s v="Compact Repair Kit"/>
    <n v="1"/>
    <n v="39.729999999999997"/>
    <n v="0"/>
    <n v="16.55"/>
    <n v="39.729999999999997"/>
    <n v="16.55"/>
    <n v="23.179999999999996"/>
    <n v="0.58343820790334755"/>
  </r>
  <r>
    <n v="864"/>
    <d v="2026-06-25T00:00:00"/>
    <n v="2026"/>
    <s v="Jun"/>
    <s v="Q2"/>
    <x v="3"/>
    <s v="United Kingdom"/>
    <s v="Online Store"/>
    <s v="New"/>
    <s v="Travel"/>
    <s v="Carry-On Duffel"/>
    <n v="4"/>
    <n v="131.02000000000001"/>
    <n v="0.05"/>
    <n v="67.42"/>
    <n v="497.87600000000003"/>
    <n v="269.68"/>
    <n v="228.19600000000003"/>
    <n v="0.45833902417469413"/>
  </r>
  <r>
    <n v="1163"/>
    <d v="2026-06-25T00:00:00"/>
    <n v="2026"/>
    <s v="Jun"/>
    <s v="Q2"/>
    <x v="1"/>
    <s v="Germany"/>
    <s v="Online Store"/>
    <s v="New"/>
    <s v="Travel"/>
    <s v="Packing Cube Set"/>
    <n v="2"/>
    <n v="46.69"/>
    <n v="0.05"/>
    <n v="18.23"/>
    <n v="88.710999999999999"/>
    <n v="36.46"/>
    <n v="52.250999999999998"/>
    <n v="0.58900249123558523"/>
  </r>
  <r>
    <n v="1323"/>
    <d v="2026-06-25T00:00:00"/>
    <n v="2026"/>
    <s v="Jun"/>
    <s v="Q2"/>
    <x v="1"/>
    <s v="Germany"/>
    <s v="Online Store"/>
    <s v="Returning"/>
    <s v="Fitness"/>
    <s v="Resistance Band Set"/>
    <n v="2"/>
    <n v="39.57"/>
    <n v="0.1"/>
    <n v="14.64"/>
    <n v="71.225999999999999"/>
    <n v="29.28"/>
    <n v="41.945999999999998"/>
    <n v="0.58891416055934631"/>
  </r>
  <r>
    <n v="2098"/>
    <d v="2026-06-25T00:00:00"/>
    <n v="2026"/>
    <s v="Jun"/>
    <s v="Q2"/>
    <x v="2"/>
    <s v="Sweden"/>
    <s v="Online Store"/>
    <s v="Returning"/>
    <s v="Hiking"/>
    <s v="Trail Boots"/>
    <n v="1"/>
    <n v="146.46"/>
    <n v="0.15"/>
    <n v="80.760000000000005"/>
    <n v="124.491"/>
    <n v="80.760000000000005"/>
    <n v="43.730999999999995"/>
    <n v="0.35127840566787955"/>
  </r>
  <r>
    <n v="2190"/>
    <d v="2026-06-25T00:00:00"/>
    <n v="2026"/>
    <s v="Jun"/>
    <s v="Q2"/>
    <x v="1"/>
    <s v="Austria"/>
    <s v="Retail Partners"/>
    <s v="Business"/>
    <s v="Cycling"/>
    <s v="Trail Bike Light"/>
    <n v="5"/>
    <n v="50.78"/>
    <n v="0"/>
    <n v="22.68"/>
    <n v="253.9"/>
    <n v="113.4"/>
    <n v="140.5"/>
    <n v="0.55336746750689247"/>
  </r>
  <r>
    <n v="2664"/>
    <d v="2026-06-25T00:00:00"/>
    <n v="2026"/>
    <s v="Jun"/>
    <s v="Q2"/>
    <x v="2"/>
    <s v="Finland"/>
    <s v="Marketplace"/>
    <s v="Returning"/>
    <s v="Travel"/>
    <s v="Packing Cube Set"/>
    <n v="3"/>
    <n v="47.61"/>
    <n v="0"/>
    <n v="18.21"/>
    <n v="142.82999999999998"/>
    <n v="54.63"/>
    <n v="88.199999999999989"/>
    <n v="0.61751732829237549"/>
  </r>
  <r>
    <n v="2992"/>
    <d v="2026-06-25T00:00:00"/>
    <n v="2026"/>
    <s v="Jun"/>
    <s v="Q2"/>
    <x v="2"/>
    <s v="Norway"/>
    <s v="Online Store"/>
    <s v="New"/>
    <s v="Cycling"/>
    <s v="Trail Bike Light"/>
    <n v="1"/>
    <n v="50.75"/>
    <n v="0.1"/>
    <n v="22.94"/>
    <n v="45.675000000000004"/>
    <n v="22.94"/>
    <n v="22.735000000000003"/>
    <n v="0.49775588396278053"/>
  </r>
  <r>
    <n v="3120"/>
    <d v="2026-06-25T00:00:00"/>
    <n v="2026"/>
    <s v="Jun"/>
    <s v="Q2"/>
    <x v="2"/>
    <s v="Denmark"/>
    <s v="Marketplace"/>
    <s v="Returning"/>
    <s v="Fitness"/>
    <s v="Training Mat"/>
    <n v="1"/>
    <n v="50.33"/>
    <n v="0"/>
    <n v="21.66"/>
    <n v="50.33"/>
    <n v="21.66"/>
    <n v="28.669999999999998"/>
    <n v="0.56964037353467112"/>
  </r>
  <r>
    <n v="189"/>
    <d v="2026-06-26T00:00:00"/>
    <n v="2026"/>
    <s v="Jun"/>
    <s v="Q2"/>
    <x v="2"/>
    <s v="Finland"/>
    <s v="Online Store"/>
    <s v="Business"/>
    <s v="Travel"/>
    <s v="Packing Cube Set"/>
    <n v="1"/>
    <n v="47.5"/>
    <n v="0.1"/>
    <n v="18.8"/>
    <n v="42.75"/>
    <n v="18.8"/>
    <n v="23.95"/>
    <n v="0.56023391812865497"/>
  </r>
  <r>
    <n v="927"/>
    <d v="2026-06-26T00:00:00"/>
    <n v="2026"/>
    <s v="Jun"/>
    <s v="Q2"/>
    <x v="2"/>
    <s v="Finland"/>
    <s v="Marketplace"/>
    <s v="Returning"/>
    <s v="Travel"/>
    <s v="Carry-On Duffel"/>
    <n v="2"/>
    <n v="130.33000000000001"/>
    <n v="0.1"/>
    <n v="67.319999999999993"/>
    <n v="234.59400000000002"/>
    <n v="134.63999999999999"/>
    <n v="99.954000000000036"/>
    <n v="0.42607227806337772"/>
  </r>
  <r>
    <n v="1388"/>
    <d v="2026-06-26T00:00:00"/>
    <n v="2026"/>
    <s v="Jun"/>
    <s v="Q2"/>
    <x v="1"/>
    <s v="Poland"/>
    <s v="Online Store"/>
    <s v="Returning"/>
    <s v="Hiking"/>
    <s v="Summit Backpack 45L"/>
    <n v="3"/>
    <n v="156.76"/>
    <n v="0.05"/>
    <n v="78.63"/>
    <n v="446.76599999999996"/>
    <n v="235.89"/>
    <n v="210.87599999999998"/>
    <n v="0.47200547937846654"/>
  </r>
  <r>
    <n v="3932"/>
    <d v="2026-06-26T00:00:00"/>
    <n v="2026"/>
    <s v="Jun"/>
    <s v="Q2"/>
    <x v="2"/>
    <s v="Finland"/>
    <s v="Online Store"/>
    <s v="New"/>
    <s v="Fitness"/>
    <s v="Recovery Roller"/>
    <n v="4"/>
    <n v="35.770000000000003"/>
    <n v="0"/>
    <n v="13.75"/>
    <n v="143.08000000000001"/>
    <n v="55"/>
    <n v="88.080000000000013"/>
    <n v="0.61559966452334358"/>
  </r>
  <r>
    <n v="4008"/>
    <d v="2026-06-26T00:00:00"/>
    <n v="2026"/>
    <s v="Jun"/>
    <s v="Q2"/>
    <x v="1"/>
    <s v="Poland"/>
    <s v="Online Store"/>
    <s v="Returning"/>
    <s v="Cycling"/>
    <s v="Cycling Pack 12L"/>
    <n v="2"/>
    <n v="102.49"/>
    <n v="0"/>
    <n v="50.07"/>
    <n v="204.98"/>
    <n v="100.14"/>
    <n v="104.83999999999999"/>
    <n v="0.51146453312518292"/>
  </r>
  <r>
    <n v="4701"/>
    <d v="2026-06-26T00:00:00"/>
    <n v="2026"/>
    <s v="Jun"/>
    <s v="Q2"/>
    <x v="0"/>
    <s v="Spain"/>
    <s v="Corporate"/>
    <s v="Business"/>
    <s v="Cycling"/>
    <s v="Commuter Helmet"/>
    <n v="8"/>
    <n v="82.47"/>
    <n v="0.15"/>
    <n v="42.58"/>
    <n v="560.79599999999994"/>
    <n v="340.64"/>
    <n v="220.15599999999995"/>
    <n v="0.39257769313618496"/>
  </r>
  <r>
    <n v="4805"/>
    <d v="2026-06-26T00:00:00"/>
    <n v="2026"/>
    <s v="Jun"/>
    <s v="Q2"/>
    <x v="2"/>
    <s v="Finland"/>
    <s v="Online Store"/>
    <s v="Returning"/>
    <s v="Camping"/>
    <s v="Compact Sleeping Bag"/>
    <n v="1"/>
    <n v="121.44"/>
    <n v="0"/>
    <n v="62.34"/>
    <n v="121.44"/>
    <n v="62.34"/>
    <n v="59.099999999999994"/>
    <n v="0.48666007905138337"/>
  </r>
  <r>
    <n v="912"/>
    <d v="2026-06-27T00:00:00"/>
    <n v="2026"/>
    <s v="Jun"/>
    <s v="Q2"/>
    <x v="0"/>
    <s v="Spain"/>
    <s v="Marketplace"/>
    <s v="New"/>
    <s v="Travel"/>
    <s v="Packing Cube Set"/>
    <n v="4"/>
    <n v="46.44"/>
    <n v="0.05"/>
    <n v="18.2"/>
    <n v="176.47199999999998"/>
    <n v="72.8"/>
    <n v="103.67199999999998"/>
    <n v="0.58746996690693143"/>
  </r>
  <r>
    <n v="1837"/>
    <d v="2026-06-27T00:00:00"/>
    <n v="2026"/>
    <s v="Jun"/>
    <s v="Q2"/>
    <x v="0"/>
    <s v="Spain"/>
    <s v="Marketplace"/>
    <s v="Business"/>
    <s v="Camping"/>
    <s v="Trail Tent 2P"/>
    <n v="2"/>
    <n v="194.13"/>
    <n v="0.1"/>
    <n v="106.51"/>
    <n v="349.43400000000003"/>
    <n v="213.02"/>
    <n v="136.41400000000002"/>
    <n v="0.39038559499075648"/>
  </r>
  <r>
    <n v="2216"/>
    <d v="2026-06-27T00:00:00"/>
    <n v="2026"/>
    <s v="Jun"/>
    <s v="Q2"/>
    <x v="0"/>
    <s v="Portugal"/>
    <s v="Online Store"/>
    <s v="Business"/>
    <s v="Cycling"/>
    <s v="Commuter Helmet"/>
    <n v="4"/>
    <n v="81.86"/>
    <n v="0.05"/>
    <n v="42.22"/>
    <n v="311.06799999999998"/>
    <n v="168.88"/>
    <n v="142.18799999999999"/>
    <n v="0.45709619761595532"/>
  </r>
  <r>
    <n v="2451"/>
    <d v="2026-06-27T00:00:00"/>
    <n v="2026"/>
    <s v="Jun"/>
    <s v="Q2"/>
    <x v="0"/>
    <s v="Portugal"/>
    <s v="Corporate"/>
    <s v="Business"/>
    <s v="Travel"/>
    <s v="Travel Backpack 35L"/>
    <n v="4"/>
    <n v="162.61000000000001"/>
    <n v="0.05"/>
    <n v="88.64"/>
    <n v="617.91800000000001"/>
    <n v="354.56"/>
    <n v="263.358"/>
    <n v="0.4262021821665658"/>
  </r>
  <r>
    <n v="2874"/>
    <d v="2026-06-27T00:00:00"/>
    <n v="2026"/>
    <s v="Jun"/>
    <s v="Q2"/>
    <x v="1"/>
    <s v="Germany"/>
    <s v="Retail Partners"/>
    <s v="New"/>
    <s v="Cycling"/>
    <s v="Compact Repair Kit"/>
    <n v="1"/>
    <n v="40.26"/>
    <n v="0"/>
    <n v="16.62"/>
    <n v="40.26"/>
    <n v="16.62"/>
    <n v="23.639999999999997"/>
    <n v="0.58718330849478384"/>
  </r>
  <r>
    <n v="2885"/>
    <d v="2026-06-27T00:00:00"/>
    <n v="2026"/>
    <s v="Jun"/>
    <s v="Q2"/>
    <x v="0"/>
    <s v="Spain"/>
    <s v="Online Store"/>
    <s v="Business"/>
    <s v="Travel"/>
    <s v="Packing Cube Set"/>
    <n v="1"/>
    <n v="47.23"/>
    <n v="0.1"/>
    <n v="17.829999999999998"/>
    <n v="42.506999999999998"/>
    <n v="17.829999999999998"/>
    <n v="24.677"/>
    <n v="0.58053967581810062"/>
  </r>
  <r>
    <n v="3014"/>
    <d v="2026-06-27T00:00:00"/>
    <n v="2026"/>
    <s v="Jun"/>
    <s v="Q2"/>
    <x v="2"/>
    <s v="Finland"/>
    <s v="Online Store"/>
    <s v="New"/>
    <s v="Fitness"/>
    <s v="Training Mat"/>
    <n v="1"/>
    <n v="50.13"/>
    <n v="0.15"/>
    <n v="22.22"/>
    <n v="42.610500000000002"/>
    <n v="22.22"/>
    <n v="20.390500000000003"/>
    <n v="0.47853228664296366"/>
  </r>
  <r>
    <n v="3273"/>
    <d v="2026-06-27T00:00:00"/>
    <n v="2026"/>
    <s v="Jun"/>
    <s v="Q2"/>
    <x v="2"/>
    <s v="Ireland"/>
    <s v="Online Store"/>
    <s v="Business"/>
    <s v="Camping"/>
    <s v="Alpine Tent 4P"/>
    <n v="2"/>
    <n v="345.82"/>
    <n v="0.05"/>
    <n v="196.24"/>
    <n v="657.05799999999999"/>
    <n v="392.48"/>
    <n v="264.57799999999997"/>
    <n v="0.40267069269379563"/>
  </r>
  <r>
    <n v="5041"/>
    <d v="2026-06-27T00:00:00"/>
    <n v="2026"/>
    <s v="Jun"/>
    <s v="Q2"/>
    <x v="0"/>
    <s v="Italy"/>
    <s v="Retail Partners"/>
    <s v="New"/>
    <s v="Camping"/>
    <s v="Compact Sleeping Bag"/>
    <n v="1"/>
    <n v="126.12"/>
    <n v="0"/>
    <n v="62.18"/>
    <n v="126.12"/>
    <n v="62.18"/>
    <n v="63.940000000000005"/>
    <n v="0.50697748176339996"/>
  </r>
  <r>
    <n v="312"/>
    <d v="2026-06-28T00:00:00"/>
    <n v="2026"/>
    <s v="Jun"/>
    <s v="Q2"/>
    <x v="3"/>
    <s v="Netherlands"/>
    <s v="Marketplace"/>
    <s v="Returning"/>
    <s v="Fitness"/>
    <s v="Recovery Roller"/>
    <n v="1"/>
    <n v="36"/>
    <n v="0"/>
    <n v="13.95"/>
    <n v="36"/>
    <n v="13.95"/>
    <n v="22.05"/>
    <n v="0.61250000000000004"/>
  </r>
  <r>
    <n v="647"/>
    <d v="2026-06-28T00:00:00"/>
    <n v="2026"/>
    <s v="Jun"/>
    <s v="Q2"/>
    <x v="0"/>
    <s v="Spain"/>
    <s v="Online Store"/>
    <s v="Returning"/>
    <s v="Travel"/>
    <s v="Travel Backpack 35L"/>
    <n v="1"/>
    <n v="162.25"/>
    <n v="0.05"/>
    <n v="89.28"/>
    <n v="154.13749999999999"/>
    <n v="89.28"/>
    <n v="64.857499999999987"/>
    <n v="0.42077690373854509"/>
  </r>
  <r>
    <n v="708"/>
    <d v="2026-06-28T00:00:00"/>
    <n v="2026"/>
    <s v="Jun"/>
    <s v="Q2"/>
    <x v="1"/>
    <s v="Switzerland"/>
    <s v="Online Store"/>
    <s v="Returning"/>
    <s v="Hiking"/>
    <s v="Summit Backpack 45L"/>
    <n v="1"/>
    <n v="150.44"/>
    <n v="0"/>
    <n v="80.5"/>
    <n v="150.44"/>
    <n v="80.5"/>
    <n v="69.94"/>
    <n v="0.46490295134272797"/>
  </r>
  <r>
    <n v="886"/>
    <d v="2026-06-28T00:00:00"/>
    <n v="2026"/>
    <s v="Jun"/>
    <s v="Q2"/>
    <x v="0"/>
    <s v="Spain"/>
    <s v="Retail Partners"/>
    <s v="Business"/>
    <s v="Camping"/>
    <s v="Compact Sleeping Bag"/>
    <n v="2"/>
    <n v="126.17"/>
    <n v="0.05"/>
    <n v="61.13"/>
    <n v="239.72299999999998"/>
    <n v="122.26"/>
    <n v="117.46299999999998"/>
    <n v="0.48999470221881081"/>
  </r>
  <r>
    <n v="944"/>
    <d v="2026-06-28T00:00:00"/>
    <n v="2026"/>
    <s v="Jun"/>
    <s v="Q2"/>
    <x v="3"/>
    <s v="Netherlands"/>
    <s v="Marketplace"/>
    <s v="Returning"/>
    <s v="Camping"/>
    <s v="Portable Camp Stove"/>
    <n v="2"/>
    <n v="83.72"/>
    <n v="0"/>
    <n v="38.96"/>
    <n v="167.44"/>
    <n v="77.92"/>
    <n v="89.52"/>
    <n v="0.53463927376970855"/>
  </r>
  <r>
    <n v="1050"/>
    <d v="2026-06-28T00:00:00"/>
    <n v="2026"/>
    <s v="Jun"/>
    <s v="Q2"/>
    <x v="3"/>
    <s v="United Kingdom"/>
    <s v="Marketplace"/>
    <s v="New"/>
    <s v="Hiking"/>
    <s v="Trekking Poles"/>
    <n v="1"/>
    <n v="70.58"/>
    <n v="0"/>
    <n v="32.78"/>
    <n v="70.58"/>
    <n v="32.78"/>
    <n v="37.799999999999997"/>
    <n v="0.53556248228960046"/>
  </r>
  <r>
    <n v="1677"/>
    <d v="2026-06-28T00:00:00"/>
    <n v="2026"/>
    <s v="Jun"/>
    <s v="Q2"/>
    <x v="3"/>
    <s v="France"/>
    <s v="Corporate"/>
    <s v="Business"/>
    <s v="Camping"/>
    <s v="Portable Camp Stove"/>
    <n v="5"/>
    <n v="81.96"/>
    <n v="0.05"/>
    <n v="39.130000000000003"/>
    <n v="389.30999999999995"/>
    <n v="195.65"/>
    <n v="193.65999999999994"/>
    <n v="0.497444196141892"/>
  </r>
  <r>
    <n v="2109"/>
    <d v="2026-06-28T00:00:00"/>
    <n v="2026"/>
    <s v="Jun"/>
    <s v="Q2"/>
    <x v="1"/>
    <s v="Poland"/>
    <s v="Online Store"/>
    <s v="New"/>
    <s v="Cycling"/>
    <s v="Compact Repair Kit"/>
    <n v="1"/>
    <n v="40.67"/>
    <n v="0"/>
    <n v="16.5"/>
    <n v="40.67"/>
    <n v="16.5"/>
    <n v="24.17"/>
    <n v="0.59429554954511932"/>
  </r>
  <r>
    <n v="3688"/>
    <d v="2026-06-28T00:00:00"/>
    <n v="2026"/>
    <s v="Jun"/>
    <s v="Q2"/>
    <x v="2"/>
    <s v="Norway"/>
    <s v="Retail Partners"/>
    <s v="New"/>
    <s v="Fitness"/>
    <s v="Resistance Band Set"/>
    <n v="1"/>
    <n v="40.94"/>
    <n v="0"/>
    <n v="14.47"/>
    <n v="40.94"/>
    <n v="14.47"/>
    <n v="26.47"/>
    <n v="0.64655593551538837"/>
  </r>
  <r>
    <n v="521"/>
    <d v="2026-06-29T00:00:00"/>
    <n v="2026"/>
    <s v="Jun"/>
    <s v="Q2"/>
    <x v="3"/>
    <s v="United Kingdom"/>
    <s v="Corporate"/>
    <s v="Business"/>
    <s v="Cycling"/>
    <s v="Cycling Pack 12L"/>
    <n v="3"/>
    <n v="100.89"/>
    <n v="0.05"/>
    <n v="49.08"/>
    <n v="287.53649999999999"/>
    <n v="147.24"/>
    <n v="140.29649999999998"/>
    <n v="0.48792588071427451"/>
  </r>
  <r>
    <n v="557"/>
    <d v="2026-06-29T00:00:00"/>
    <n v="2026"/>
    <s v="Jun"/>
    <s v="Q2"/>
    <x v="1"/>
    <s v="Germany"/>
    <s v="Corporate"/>
    <s v="Business"/>
    <s v="Cycling"/>
    <s v="Compact Repair Kit"/>
    <n v="3"/>
    <n v="39.78"/>
    <n v="0.15"/>
    <n v="16.850000000000001"/>
    <n v="101.43900000000001"/>
    <n v="50.550000000000004"/>
    <n v="50.889000000000003"/>
    <n v="0.50167095495815217"/>
  </r>
  <r>
    <n v="929"/>
    <d v="2026-06-29T00:00:00"/>
    <n v="2026"/>
    <s v="Jun"/>
    <s v="Q2"/>
    <x v="0"/>
    <s v="Spain"/>
    <s v="Online Store"/>
    <s v="Returning"/>
    <s v="Fitness"/>
    <s v="Resistance Band Set"/>
    <n v="1"/>
    <n v="40.299999999999997"/>
    <n v="0.05"/>
    <n v="14.79"/>
    <n v="38.284999999999997"/>
    <n v="14.79"/>
    <n v="23.494999999999997"/>
    <n v="0.61368682251534545"/>
  </r>
  <r>
    <n v="1089"/>
    <d v="2026-06-29T00:00:00"/>
    <n v="2026"/>
    <s v="Jun"/>
    <s v="Q2"/>
    <x v="1"/>
    <s v="Switzerland"/>
    <s v="Retail Partners"/>
    <s v="Returning"/>
    <s v="Hiking"/>
    <s v="Hiking Daypack 20L"/>
    <n v="1"/>
    <n v="90.91"/>
    <n v="0.05"/>
    <n v="45.9"/>
    <n v="86.364499999999992"/>
    <n v="45.9"/>
    <n v="40.464499999999994"/>
    <n v="0.46853163047316893"/>
  </r>
  <r>
    <n v="1655"/>
    <d v="2026-06-29T00:00:00"/>
    <n v="2026"/>
    <s v="Jun"/>
    <s v="Q2"/>
    <x v="0"/>
    <s v="Spain"/>
    <s v="Corporate"/>
    <s v="Business"/>
    <s v="Travel"/>
    <s v="Travel Backpack 35L"/>
    <n v="5"/>
    <n v="162.29"/>
    <n v="0.15"/>
    <n v="86.66"/>
    <n v="689.73249999999996"/>
    <n v="433.29999999999995"/>
    <n v="256.4325"/>
    <n v="0.37178543855770174"/>
  </r>
  <r>
    <n v="1897"/>
    <d v="2026-06-29T00:00:00"/>
    <n v="2026"/>
    <s v="Jun"/>
    <s v="Q2"/>
    <x v="1"/>
    <s v="Switzerland"/>
    <s v="Online Store"/>
    <s v="Business"/>
    <s v="Cycling"/>
    <s v="Trail Bike Light"/>
    <n v="2"/>
    <n v="51.03"/>
    <n v="0"/>
    <n v="22.59"/>
    <n v="102.06"/>
    <n v="45.18"/>
    <n v="56.88"/>
    <n v="0.55731922398589062"/>
  </r>
  <r>
    <n v="2417"/>
    <d v="2026-06-29T00:00:00"/>
    <n v="2026"/>
    <s v="Jun"/>
    <s v="Q2"/>
    <x v="1"/>
    <s v="Germany"/>
    <s v="Online Store"/>
    <s v="Business"/>
    <s v="Fitness"/>
    <s v="Training Mat"/>
    <n v="1"/>
    <n v="50.67"/>
    <n v="0"/>
    <n v="22.18"/>
    <n v="50.67"/>
    <n v="22.18"/>
    <n v="28.490000000000002"/>
    <n v="0.56226564041839355"/>
  </r>
  <r>
    <n v="3474"/>
    <d v="2026-06-29T00:00:00"/>
    <n v="2026"/>
    <s v="Jun"/>
    <s v="Q2"/>
    <x v="3"/>
    <s v="United Kingdom"/>
    <s v="Corporate"/>
    <s v="Returning"/>
    <s v="Travel"/>
    <s v="Carry-On Duffel"/>
    <n v="10"/>
    <n v="130.62"/>
    <n v="0.05"/>
    <n v="67.05"/>
    <n v="1240.8899999999999"/>
    <n v="670.5"/>
    <n v="570.38999999999987"/>
    <n v="0.45966201677828006"/>
  </r>
  <r>
    <n v="4079"/>
    <d v="2026-06-29T00:00:00"/>
    <n v="2026"/>
    <s v="Jun"/>
    <s v="Q2"/>
    <x v="2"/>
    <s v="Denmark"/>
    <s v="Online Store"/>
    <s v="New"/>
    <s v="Camping"/>
    <s v="Trail Tent 2P"/>
    <n v="4"/>
    <n v="194.6"/>
    <n v="0"/>
    <n v="104.64"/>
    <n v="778.4"/>
    <n v="418.56"/>
    <n v="359.84"/>
    <n v="0.46228160328879753"/>
  </r>
  <r>
    <n v="45"/>
    <d v="2026-06-30T00:00:00"/>
    <n v="2026"/>
    <s v="Jun"/>
    <s v="Q2"/>
    <x v="2"/>
    <s v="Sweden"/>
    <s v="Retail Partners"/>
    <s v="New"/>
    <s v="Hiking"/>
    <s v="Hiking Daypack 20L"/>
    <n v="1"/>
    <n v="94"/>
    <n v="0"/>
    <n v="45.62"/>
    <n v="94"/>
    <n v="45.62"/>
    <n v="48.38"/>
    <n v="0.51468085106382977"/>
  </r>
  <r>
    <n v="2895"/>
    <d v="2026-06-30T00:00:00"/>
    <n v="2026"/>
    <s v="Jun"/>
    <s v="Q2"/>
    <x v="3"/>
    <s v="United Kingdom"/>
    <s v="Online Store"/>
    <s v="Returning"/>
    <s v="Fitness"/>
    <s v="Resistance Band Set"/>
    <n v="2"/>
    <n v="40.46"/>
    <n v="0"/>
    <n v="15.15"/>
    <n v="80.92"/>
    <n v="30.3"/>
    <n v="50.620000000000005"/>
    <n v="0.62555610479485912"/>
  </r>
  <r>
    <n v="5158"/>
    <d v="2026-06-30T00:00:00"/>
    <n v="2026"/>
    <s v="Jun"/>
    <s v="Q2"/>
    <x v="1"/>
    <s v="Austria"/>
    <s v="Retail Partners"/>
    <s v="New"/>
    <s v="Hiking"/>
    <s v="Summit Backpack 45L"/>
    <n v="1"/>
    <n v="156.11000000000001"/>
    <n v="0"/>
    <n v="79.52"/>
    <n v="156.11000000000001"/>
    <n v="79.52"/>
    <n v="76.590000000000018"/>
    <n v="0.49061559157004681"/>
  </r>
  <r>
    <n v="1217"/>
    <d v="2026-07-01T00:00:00"/>
    <n v="2026"/>
    <s v="Jul"/>
    <s v="Q3"/>
    <x v="2"/>
    <s v="Ireland"/>
    <s v="Online Store"/>
    <s v="Returning"/>
    <s v="Camping"/>
    <s v="Compact Sleeping Bag"/>
    <n v="2"/>
    <n v="121.78"/>
    <n v="0.1"/>
    <n v="59.62"/>
    <n v="219.20400000000001"/>
    <n v="119.24"/>
    <n v="99.964000000000013"/>
    <n v="0.45603182423678407"/>
  </r>
  <r>
    <n v="2249"/>
    <d v="2026-07-01T00:00:00"/>
    <n v="2026"/>
    <s v="Jul"/>
    <s v="Q3"/>
    <x v="0"/>
    <s v="Italy"/>
    <s v="Marketplace"/>
    <s v="New"/>
    <s v="Fitness"/>
    <s v="Recovery Roller"/>
    <n v="3"/>
    <n v="36.22"/>
    <n v="0.1"/>
    <n v="13.83"/>
    <n v="97.793999999999997"/>
    <n v="41.49"/>
    <n v="56.303999999999995"/>
    <n v="0.57574084299650286"/>
  </r>
  <r>
    <n v="2650"/>
    <d v="2026-07-01T00:00:00"/>
    <n v="2026"/>
    <s v="Jul"/>
    <s v="Q3"/>
    <x v="3"/>
    <s v="Netherlands"/>
    <s v="Corporate"/>
    <s v="Business"/>
    <s v="Travel"/>
    <s v="Travel Backpack 35L"/>
    <n v="10"/>
    <n v="161.78"/>
    <n v="0.1"/>
    <n v="85.11"/>
    <n v="1456.02"/>
    <n v="851.1"/>
    <n v="604.91999999999996"/>
    <n v="0.4154613260806857"/>
  </r>
  <r>
    <n v="3937"/>
    <d v="2026-07-01T00:00:00"/>
    <n v="2026"/>
    <s v="Jul"/>
    <s v="Q3"/>
    <x v="3"/>
    <s v="Netherlands"/>
    <s v="Online Store"/>
    <s v="Business"/>
    <s v="Camping"/>
    <s v="Compact Sleeping Bag"/>
    <n v="3"/>
    <n v="126.23"/>
    <n v="0.05"/>
    <n v="61.81"/>
    <n v="359.75549999999998"/>
    <n v="185.43"/>
    <n v="174.32549999999998"/>
    <n v="0.4845666014835075"/>
  </r>
  <r>
    <n v="4122"/>
    <d v="2026-07-01T00:00:00"/>
    <n v="2026"/>
    <s v="Jul"/>
    <s v="Q3"/>
    <x v="3"/>
    <s v="United Kingdom"/>
    <s v="Online Store"/>
    <s v="Returning"/>
    <s v="Cycling"/>
    <s v="Commuter Helmet"/>
    <n v="4"/>
    <n v="79.97"/>
    <n v="0.1"/>
    <n v="43.36"/>
    <n v="287.892"/>
    <n v="173.44"/>
    <n v="114.452"/>
    <n v="0.39755185972517471"/>
  </r>
  <r>
    <n v="4589"/>
    <d v="2026-07-01T00:00:00"/>
    <n v="2026"/>
    <s v="Jul"/>
    <s v="Q3"/>
    <x v="3"/>
    <s v="United Kingdom"/>
    <s v="Retail Partners"/>
    <s v="New"/>
    <s v="Cycling"/>
    <s v="Cycling Pack 12L"/>
    <n v="2"/>
    <n v="102.37"/>
    <n v="0"/>
    <n v="50.25"/>
    <n v="204.74"/>
    <n v="100.5"/>
    <n v="104.24000000000001"/>
    <n v="0.50913353521539517"/>
  </r>
  <r>
    <n v="4873"/>
    <d v="2026-07-01T00:00:00"/>
    <n v="2026"/>
    <s v="Jul"/>
    <s v="Q3"/>
    <x v="3"/>
    <s v="France"/>
    <s v="Online Store"/>
    <s v="New"/>
    <s v="Cycling"/>
    <s v="Cycling Pack 12L"/>
    <n v="1"/>
    <n v="102.13"/>
    <n v="0"/>
    <n v="49.17"/>
    <n v="102.13"/>
    <n v="49.17"/>
    <n v="52.959999999999994"/>
    <n v="0.5185547831195535"/>
  </r>
  <r>
    <n v="729"/>
    <d v="2026-07-02T00:00:00"/>
    <n v="2026"/>
    <s v="Jul"/>
    <s v="Q3"/>
    <x v="2"/>
    <s v="Sweden"/>
    <s v="Online Store"/>
    <s v="Returning"/>
    <s v="Travel"/>
    <s v="Travel Backpack 35L"/>
    <n v="1"/>
    <n v="161.82"/>
    <n v="0"/>
    <n v="87.15"/>
    <n v="161.82"/>
    <n v="87.15"/>
    <n v="74.669999999999987"/>
    <n v="0.46143863552094916"/>
  </r>
  <r>
    <n v="906"/>
    <d v="2026-07-02T00:00:00"/>
    <n v="2026"/>
    <s v="Jul"/>
    <s v="Q3"/>
    <x v="3"/>
    <s v="United Kingdom"/>
    <s v="Online Store"/>
    <s v="New"/>
    <s v="Cycling"/>
    <s v="Commuter Helmet"/>
    <n v="2"/>
    <n v="83.29"/>
    <n v="0"/>
    <n v="42.45"/>
    <n v="166.58"/>
    <n v="84.9"/>
    <n v="81.680000000000007"/>
    <n v="0.49033497418657701"/>
  </r>
  <r>
    <n v="1531"/>
    <d v="2026-07-02T00:00:00"/>
    <n v="2026"/>
    <s v="Jul"/>
    <s v="Q3"/>
    <x v="2"/>
    <s v="Norway"/>
    <s v="Online Store"/>
    <s v="New"/>
    <s v="Travel"/>
    <s v="Carry-On Duffel"/>
    <n v="2"/>
    <n v="136.72999999999999"/>
    <n v="0"/>
    <n v="66.03"/>
    <n v="273.45999999999998"/>
    <n v="132.06"/>
    <n v="141.39999999999998"/>
    <n v="0.5170774519125283"/>
  </r>
  <r>
    <n v="1683"/>
    <d v="2026-07-02T00:00:00"/>
    <n v="2026"/>
    <s v="Jul"/>
    <s v="Q3"/>
    <x v="2"/>
    <s v="Sweden"/>
    <s v="Marketplace"/>
    <s v="Returning"/>
    <s v="Hiking"/>
    <s v="Summit Backpack 45L"/>
    <n v="2"/>
    <n v="152.44"/>
    <n v="0"/>
    <n v="81.23"/>
    <n v="304.88"/>
    <n v="162.46"/>
    <n v="142.41999999999999"/>
    <n v="0.46713461033849379"/>
  </r>
  <r>
    <n v="2363"/>
    <d v="2026-07-02T00:00:00"/>
    <n v="2026"/>
    <s v="Jul"/>
    <s v="Q3"/>
    <x v="3"/>
    <s v="Netherlands"/>
    <s v="Online Store"/>
    <s v="New"/>
    <s v="Hiking"/>
    <s v="Trekking Poles"/>
    <n v="2"/>
    <n v="71.28"/>
    <n v="0.1"/>
    <n v="32.67"/>
    <n v="128.304"/>
    <n v="65.34"/>
    <n v="62.963999999999999"/>
    <n v="0.4907407407407407"/>
  </r>
  <r>
    <n v="3858"/>
    <d v="2026-07-02T00:00:00"/>
    <n v="2026"/>
    <s v="Jul"/>
    <s v="Q3"/>
    <x v="2"/>
    <s v="Ireland"/>
    <s v="Marketplace"/>
    <s v="Returning"/>
    <s v="Cycling"/>
    <s v="Commuter Helmet"/>
    <n v="1"/>
    <n v="80.290000000000006"/>
    <n v="0.1"/>
    <n v="43.47"/>
    <n v="72.26100000000001"/>
    <n v="43.47"/>
    <n v="28.791000000000011"/>
    <n v="0.39843068875326948"/>
  </r>
  <r>
    <n v="4233"/>
    <d v="2026-07-02T00:00:00"/>
    <n v="2026"/>
    <s v="Jul"/>
    <s v="Q3"/>
    <x v="1"/>
    <s v="Austria"/>
    <s v="Marketplace"/>
    <s v="New"/>
    <s v="Hiking"/>
    <s v="Trail Boots"/>
    <n v="1"/>
    <n v="142.38"/>
    <n v="0.05"/>
    <n v="77.17"/>
    <n v="135.261"/>
    <n v="77.17"/>
    <n v="58.090999999999994"/>
    <n v="0.42947338848596417"/>
  </r>
  <r>
    <n v="5071"/>
    <d v="2026-07-02T00:00:00"/>
    <n v="2026"/>
    <s v="Jul"/>
    <s v="Q3"/>
    <x v="3"/>
    <s v="Netherlands"/>
    <s v="Online Store"/>
    <s v="New"/>
    <s v="Hiking"/>
    <s v="Hiking Daypack 20L"/>
    <n v="3"/>
    <n v="91.47"/>
    <n v="0.05"/>
    <n v="45.6"/>
    <n v="260.68949999999995"/>
    <n v="136.80000000000001"/>
    <n v="123.88949999999994"/>
    <n v="0.47523778287963253"/>
  </r>
  <r>
    <n v="5174"/>
    <d v="2026-07-02T00:00:00"/>
    <n v="2026"/>
    <s v="Jul"/>
    <s v="Q3"/>
    <x v="1"/>
    <s v="Switzerland"/>
    <s v="Retail Partners"/>
    <s v="New"/>
    <s v="Travel"/>
    <s v="Packing Cube Set"/>
    <n v="1"/>
    <n v="45.92"/>
    <n v="0.05"/>
    <n v="17.91"/>
    <n v="43.624000000000002"/>
    <n v="17.91"/>
    <n v="25.714000000000002"/>
    <n v="0.58944617641665142"/>
  </r>
  <r>
    <n v="727"/>
    <d v="2026-07-03T00:00:00"/>
    <n v="2026"/>
    <s v="Jul"/>
    <s v="Q3"/>
    <x v="3"/>
    <s v="Belgium"/>
    <s v="Retail Partners"/>
    <s v="New"/>
    <s v="Fitness"/>
    <s v="Recovery Roller"/>
    <n v="1"/>
    <n v="36.01"/>
    <n v="0"/>
    <n v="14.11"/>
    <n v="36.01"/>
    <n v="14.11"/>
    <n v="21.9"/>
    <n v="0.60816439877811723"/>
  </r>
  <r>
    <n v="1546"/>
    <d v="2026-07-03T00:00:00"/>
    <n v="2026"/>
    <s v="Jul"/>
    <s v="Q3"/>
    <x v="3"/>
    <s v="France"/>
    <s v="Online Store"/>
    <s v="Business"/>
    <s v="Travel"/>
    <s v="Travel Backpack 35L"/>
    <n v="1"/>
    <n v="165.8"/>
    <n v="0.1"/>
    <n v="88.32"/>
    <n v="149.22000000000003"/>
    <n v="88.32"/>
    <n v="60.900000000000034"/>
    <n v="0.40812223562525146"/>
  </r>
  <r>
    <n v="3610"/>
    <d v="2026-07-03T00:00:00"/>
    <n v="2026"/>
    <s v="Jul"/>
    <s v="Q3"/>
    <x v="2"/>
    <s v="Sweden"/>
    <s v="Corporate"/>
    <s v="Business"/>
    <s v="Fitness"/>
    <s v="Resistance Band Set"/>
    <n v="5"/>
    <n v="40.36"/>
    <n v="0.15"/>
    <n v="14.57"/>
    <n v="171.53"/>
    <n v="72.849999999999994"/>
    <n v="98.68"/>
    <n v="0.57529295167026184"/>
  </r>
  <r>
    <n v="3931"/>
    <d v="2026-07-03T00:00:00"/>
    <n v="2026"/>
    <s v="Jul"/>
    <s v="Q3"/>
    <x v="2"/>
    <s v="Norway"/>
    <s v="Corporate"/>
    <s v="Business"/>
    <s v="Hiking"/>
    <s v="Trail Boots"/>
    <n v="12"/>
    <n v="143.77000000000001"/>
    <n v="0.1"/>
    <n v="81.680000000000007"/>
    <n v="1552.7160000000003"/>
    <n v="980.16000000000008"/>
    <n v="572.55600000000027"/>
    <n v="0.3687448316369511"/>
  </r>
  <r>
    <n v="3942"/>
    <d v="2026-07-03T00:00:00"/>
    <n v="2026"/>
    <s v="Jul"/>
    <s v="Q3"/>
    <x v="1"/>
    <s v="Germany"/>
    <s v="Online Store"/>
    <s v="New"/>
    <s v="Hiking"/>
    <s v="Trekking Poles"/>
    <n v="2"/>
    <n v="70.5"/>
    <n v="0"/>
    <n v="32.51"/>
    <n v="141"/>
    <n v="65.02"/>
    <n v="75.98"/>
    <n v="0.53886524822695037"/>
  </r>
  <r>
    <n v="4165"/>
    <d v="2026-07-03T00:00:00"/>
    <n v="2026"/>
    <s v="Jul"/>
    <s v="Q3"/>
    <x v="1"/>
    <s v="Poland"/>
    <s v="Online Store"/>
    <s v="New"/>
    <s v="Hiking"/>
    <s v="Summit Backpack 45L"/>
    <n v="2"/>
    <n v="152.88999999999999"/>
    <n v="0"/>
    <n v="81.34"/>
    <n v="305.77999999999997"/>
    <n v="162.68"/>
    <n v="143.09999999999997"/>
    <n v="0.46798351756164558"/>
  </r>
  <r>
    <n v="1149"/>
    <d v="2026-07-04T00:00:00"/>
    <n v="2026"/>
    <s v="Jul"/>
    <s v="Q3"/>
    <x v="0"/>
    <s v="Italy"/>
    <s v="Online Store"/>
    <s v="New"/>
    <s v="Cycling"/>
    <s v="Commuter Helmet"/>
    <n v="2"/>
    <n v="81.900000000000006"/>
    <n v="0"/>
    <n v="42.61"/>
    <n v="163.80000000000001"/>
    <n v="85.22"/>
    <n v="78.580000000000013"/>
    <n v="0.47973137973137975"/>
  </r>
  <r>
    <n v="1310"/>
    <d v="2026-07-04T00:00:00"/>
    <n v="2026"/>
    <s v="Jul"/>
    <s v="Q3"/>
    <x v="2"/>
    <s v="Finland"/>
    <s v="Retail Partners"/>
    <s v="New"/>
    <s v="Cycling"/>
    <s v="Cycling Pack 12L"/>
    <n v="1"/>
    <n v="103.58"/>
    <n v="0"/>
    <n v="51.94"/>
    <n v="103.58"/>
    <n v="51.94"/>
    <n v="51.64"/>
    <n v="0.49855184398532537"/>
  </r>
  <r>
    <n v="2352"/>
    <d v="2026-07-04T00:00:00"/>
    <n v="2026"/>
    <s v="Jul"/>
    <s v="Q3"/>
    <x v="2"/>
    <s v="Ireland"/>
    <s v="Corporate"/>
    <s v="Returning"/>
    <s v="Hiking"/>
    <s v="Trekking Poles"/>
    <n v="4"/>
    <n v="69.7"/>
    <n v="0.1"/>
    <n v="32.799999999999997"/>
    <n v="250.92000000000002"/>
    <n v="131.19999999999999"/>
    <n v="119.72000000000003"/>
    <n v="0.47712418300653603"/>
  </r>
  <r>
    <n v="2547"/>
    <d v="2026-07-04T00:00:00"/>
    <n v="2026"/>
    <s v="Jul"/>
    <s v="Q3"/>
    <x v="1"/>
    <s v="Germany"/>
    <s v="Online Store"/>
    <s v="Business"/>
    <s v="Fitness"/>
    <s v="Resistance Band Set"/>
    <n v="1"/>
    <n v="40.549999999999997"/>
    <n v="0.05"/>
    <n v="14.44"/>
    <n v="38.522499999999994"/>
    <n v="14.44"/>
    <n v="24.082499999999996"/>
    <n v="0.62515413070283599"/>
  </r>
  <r>
    <n v="2720"/>
    <d v="2026-07-04T00:00:00"/>
    <n v="2026"/>
    <s v="Jul"/>
    <s v="Q3"/>
    <x v="3"/>
    <s v="United Kingdom"/>
    <s v="Online Store"/>
    <s v="New"/>
    <s v="Hiking"/>
    <s v="Trail Boots"/>
    <n v="2"/>
    <n v="145.88999999999999"/>
    <n v="0"/>
    <n v="80.709999999999994"/>
    <n v="291.77999999999997"/>
    <n v="161.41999999999999"/>
    <n v="130.35999999999999"/>
    <n v="0.4467749674412228"/>
  </r>
  <r>
    <n v="3591"/>
    <d v="2026-07-04T00:00:00"/>
    <n v="2026"/>
    <s v="Jul"/>
    <s v="Q3"/>
    <x v="3"/>
    <s v="France"/>
    <s v="Online Store"/>
    <s v="Returning"/>
    <s v="Travel"/>
    <s v="Travel Backpack 35L"/>
    <n v="1"/>
    <n v="163.25"/>
    <n v="0"/>
    <n v="89.71"/>
    <n v="163.25"/>
    <n v="89.71"/>
    <n v="73.540000000000006"/>
    <n v="0.45047473200612559"/>
  </r>
  <r>
    <n v="3819"/>
    <d v="2026-07-04T00:00:00"/>
    <n v="2026"/>
    <s v="Jul"/>
    <s v="Q3"/>
    <x v="1"/>
    <s v="Czechia"/>
    <s v="Online Store"/>
    <s v="Returning"/>
    <s v="Fitness"/>
    <s v="Resistance Band Set"/>
    <n v="1"/>
    <n v="40.39"/>
    <n v="0.1"/>
    <n v="14.38"/>
    <n v="36.350999999999999"/>
    <n v="14.38"/>
    <n v="21.970999999999997"/>
    <n v="0.60441253335534095"/>
  </r>
  <r>
    <n v="4869"/>
    <d v="2026-07-04T00:00:00"/>
    <n v="2026"/>
    <s v="Jul"/>
    <s v="Q3"/>
    <x v="0"/>
    <s v="Italy"/>
    <s v="Retail Partners"/>
    <s v="Returning"/>
    <s v="Camping"/>
    <s v="Trail Tent 2P"/>
    <n v="1"/>
    <n v="200.22"/>
    <n v="0"/>
    <n v="104.38"/>
    <n v="200.22"/>
    <n v="104.38"/>
    <n v="95.84"/>
    <n v="0.47867345919488563"/>
  </r>
  <r>
    <n v="4940"/>
    <d v="2026-07-04T00:00:00"/>
    <n v="2026"/>
    <s v="Jul"/>
    <s v="Q3"/>
    <x v="1"/>
    <s v="Austria"/>
    <s v="Online Store"/>
    <s v="Returning"/>
    <s v="Travel"/>
    <s v="Travel Backpack 35L"/>
    <n v="1"/>
    <n v="164.78"/>
    <n v="0.1"/>
    <n v="88.72"/>
    <n v="148.30199999999999"/>
    <n v="88.72"/>
    <n v="59.581999999999994"/>
    <n v="0.4017612709201494"/>
  </r>
  <r>
    <n v="5164"/>
    <d v="2026-07-04T00:00:00"/>
    <n v="2026"/>
    <s v="Jul"/>
    <s v="Q3"/>
    <x v="1"/>
    <s v="Poland"/>
    <s v="Online Store"/>
    <s v="Returning"/>
    <s v="Hiking"/>
    <s v="Trail Boots"/>
    <n v="4"/>
    <n v="142.86000000000001"/>
    <n v="0"/>
    <n v="81.62"/>
    <n v="571.44000000000005"/>
    <n v="326.48"/>
    <n v="244.96000000000004"/>
    <n v="0.42867142657146862"/>
  </r>
  <r>
    <n v="659"/>
    <d v="2026-07-05T00:00:00"/>
    <n v="2026"/>
    <s v="Jul"/>
    <s v="Q3"/>
    <x v="3"/>
    <s v="France"/>
    <s v="Marketplace"/>
    <s v="Business"/>
    <s v="Cycling"/>
    <s v="Compact Repair Kit"/>
    <n v="1"/>
    <n v="41.18"/>
    <n v="0"/>
    <n v="16.25"/>
    <n v="41.18"/>
    <n v="16.25"/>
    <n v="24.93"/>
    <n v="0.6053909664885867"/>
  </r>
  <r>
    <n v="969"/>
    <d v="2026-07-05T00:00:00"/>
    <n v="2026"/>
    <s v="Jul"/>
    <s v="Q3"/>
    <x v="1"/>
    <s v="Switzerland"/>
    <s v="Corporate"/>
    <s v="Business"/>
    <s v="Fitness"/>
    <s v="Recovery Roller"/>
    <n v="12"/>
    <n v="35.81"/>
    <n v="0.15"/>
    <n v="14.29"/>
    <n v="365.262"/>
    <n v="171.48"/>
    <n v="193.78200000000001"/>
    <n v="0.53052877112866936"/>
  </r>
  <r>
    <n v="1096"/>
    <d v="2026-07-05T00:00:00"/>
    <n v="2026"/>
    <s v="Jul"/>
    <s v="Q3"/>
    <x v="1"/>
    <s v="Poland"/>
    <s v="Retail Partners"/>
    <s v="New"/>
    <s v="Camping"/>
    <s v="Alpine Tent 4P"/>
    <n v="3"/>
    <n v="345.42"/>
    <n v="0"/>
    <n v="198.69"/>
    <n v="1036.26"/>
    <n v="596.06999999999994"/>
    <n v="440.19000000000005"/>
    <n v="0.42478721556366167"/>
  </r>
  <r>
    <n v="1440"/>
    <d v="2026-07-05T00:00:00"/>
    <n v="2026"/>
    <s v="Jul"/>
    <s v="Q3"/>
    <x v="3"/>
    <s v="United Kingdom"/>
    <s v="Online Store"/>
    <s v="Returning"/>
    <s v="Cycling"/>
    <s v="Cycling Pack 12L"/>
    <n v="4"/>
    <n v="101.66"/>
    <n v="0.1"/>
    <n v="51.55"/>
    <n v="365.976"/>
    <n v="206.2"/>
    <n v="159.77600000000001"/>
    <n v="0.43657507596126527"/>
  </r>
  <r>
    <n v="2052"/>
    <d v="2026-07-05T00:00:00"/>
    <n v="2026"/>
    <s v="Jul"/>
    <s v="Q3"/>
    <x v="3"/>
    <s v="France"/>
    <s v="Online Store"/>
    <s v="Business"/>
    <s v="Hiking"/>
    <s v="Trail Boots"/>
    <n v="3"/>
    <n v="146.88999999999999"/>
    <n v="0"/>
    <n v="77.650000000000006"/>
    <n v="440.66999999999996"/>
    <n v="232.95000000000002"/>
    <n v="207.71999999999994"/>
    <n v="0.47137313636054179"/>
  </r>
  <r>
    <n v="2096"/>
    <d v="2026-07-05T00:00:00"/>
    <n v="2026"/>
    <s v="Jul"/>
    <s v="Q3"/>
    <x v="3"/>
    <s v="France"/>
    <s v="Marketplace"/>
    <s v="Returning"/>
    <s v="Travel"/>
    <s v="Travel Backpack 35L"/>
    <n v="2"/>
    <n v="161.21"/>
    <n v="0"/>
    <n v="85.2"/>
    <n v="322.42"/>
    <n v="170.4"/>
    <n v="152.02000000000001"/>
    <n v="0.47149680540909372"/>
  </r>
  <r>
    <n v="2488"/>
    <d v="2026-07-05T00:00:00"/>
    <n v="2026"/>
    <s v="Jul"/>
    <s v="Q3"/>
    <x v="3"/>
    <s v="United Kingdom"/>
    <s v="Retail Partners"/>
    <s v="New"/>
    <s v="Hiking"/>
    <s v="Trekking Poles"/>
    <n v="2"/>
    <n v="71.27"/>
    <n v="0.05"/>
    <n v="32.85"/>
    <n v="135.41299999999998"/>
    <n v="65.7"/>
    <n v="69.71299999999998"/>
    <n v="0.5148176319851121"/>
  </r>
  <r>
    <n v="3220"/>
    <d v="2026-07-05T00:00:00"/>
    <n v="2026"/>
    <s v="Jul"/>
    <s v="Q3"/>
    <x v="0"/>
    <s v="Portugal"/>
    <s v="Retail Partners"/>
    <s v="Returning"/>
    <s v="Fitness"/>
    <s v="Training Mat"/>
    <n v="3"/>
    <n v="50.16"/>
    <n v="0.05"/>
    <n v="22.24"/>
    <n v="142.95599999999999"/>
    <n v="66.72"/>
    <n v="76.23599999999999"/>
    <n v="0.53328296818601528"/>
  </r>
  <r>
    <n v="3711"/>
    <d v="2026-07-05T00:00:00"/>
    <n v="2026"/>
    <s v="Jul"/>
    <s v="Q3"/>
    <x v="3"/>
    <s v="Belgium"/>
    <s v="Marketplace"/>
    <s v="New"/>
    <s v="Hiking"/>
    <s v="Trail Boots"/>
    <n v="1"/>
    <n v="145.37"/>
    <n v="0.05"/>
    <n v="81.02"/>
    <n v="138.10149999999999"/>
    <n v="81.02"/>
    <n v="57.081499999999991"/>
    <n v="0.41333005072356199"/>
  </r>
  <r>
    <n v="3823"/>
    <d v="2026-07-05T00:00:00"/>
    <n v="2026"/>
    <s v="Jul"/>
    <s v="Q3"/>
    <x v="3"/>
    <s v="Netherlands"/>
    <s v="Retail Partners"/>
    <s v="New"/>
    <s v="Travel"/>
    <s v="Packing Cube Set"/>
    <n v="2"/>
    <n v="47.1"/>
    <n v="0"/>
    <n v="17.920000000000002"/>
    <n v="94.2"/>
    <n v="35.840000000000003"/>
    <n v="58.36"/>
    <n v="0.6195329087048832"/>
  </r>
  <r>
    <n v="4058"/>
    <d v="2026-07-05T00:00:00"/>
    <n v="2026"/>
    <s v="Jul"/>
    <s v="Q3"/>
    <x v="3"/>
    <s v="France"/>
    <s v="Corporate"/>
    <s v="Business"/>
    <s v="Hiking"/>
    <s v="Summit Backpack 45L"/>
    <n v="5"/>
    <n v="155.09"/>
    <n v="0.1"/>
    <n v="78.52"/>
    <n v="697.90500000000009"/>
    <n v="392.59999999999997"/>
    <n v="305.30500000000012"/>
    <n v="0.43745925305020034"/>
  </r>
  <r>
    <n v="4126"/>
    <d v="2026-07-05T00:00:00"/>
    <n v="2026"/>
    <s v="Jul"/>
    <s v="Q3"/>
    <x v="3"/>
    <s v="France"/>
    <s v="Online Store"/>
    <s v="New"/>
    <s v="Cycling"/>
    <s v="Commuter Helmet"/>
    <n v="3"/>
    <n v="82.89"/>
    <n v="0"/>
    <n v="42.31"/>
    <n v="248.67000000000002"/>
    <n v="126.93"/>
    <n v="121.74000000000001"/>
    <n v="0.48956448304982508"/>
  </r>
  <r>
    <n v="5080"/>
    <d v="2026-07-05T00:00:00"/>
    <n v="2026"/>
    <s v="Jul"/>
    <s v="Q3"/>
    <x v="2"/>
    <s v="Ireland"/>
    <s v="Retail Partners"/>
    <s v="New"/>
    <s v="Cycling"/>
    <s v="Commuter Helmet"/>
    <n v="2"/>
    <n v="80.8"/>
    <n v="0"/>
    <n v="42.21"/>
    <n v="161.6"/>
    <n v="84.42"/>
    <n v="77.179999999999993"/>
    <n v="0.47759900990099008"/>
  </r>
  <r>
    <n v="923"/>
    <d v="2026-07-06T00:00:00"/>
    <n v="2026"/>
    <s v="Jul"/>
    <s v="Q3"/>
    <x v="2"/>
    <s v="Denmark"/>
    <s v="Online Store"/>
    <s v="New"/>
    <s v="Fitness"/>
    <s v="Resistance Band Set"/>
    <n v="2"/>
    <n v="39.54"/>
    <n v="0.05"/>
    <n v="14.68"/>
    <n v="75.125999999999991"/>
    <n v="29.36"/>
    <n v="45.765999999999991"/>
    <n v="0.60918989431089099"/>
  </r>
  <r>
    <n v="1549"/>
    <d v="2026-07-06T00:00:00"/>
    <n v="2026"/>
    <s v="Jul"/>
    <s v="Q3"/>
    <x v="2"/>
    <s v="Sweden"/>
    <s v="Online Store"/>
    <s v="New"/>
    <s v="Fitness"/>
    <s v="Weighted Vest"/>
    <n v="2"/>
    <n v="121.35"/>
    <n v="0"/>
    <n v="71.06"/>
    <n v="242.7"/>
    <n v="142.12"/>
    <n v="100.57999999999998"/>
    <n v="0.41442109600329619"/>
  </r>
  <r>
    <n v="1839"/>
    <d v="2026-07-06T00:00:00"/>
    <n v="2026"/>
    <s v="Jul"/>
    <s v="Q3"/>
    <x v="3"/>
    <s v="United Kingdom"/>
    <s v="Retail Partners"/>
    <s v="Returning"/>
    <s v="Fitness"/>
    <s v="Resistance Band Set"/>
    <n v="1"/>
    <n v="41.37"/>
    <n v="0"/>
    <n v="15.12"/>
    <n v="41.37"/>
    <n v="15.12"/>
    <n v="26.25"/>
    <n v="0.63451776649746194"/>
  </r>
  <r>
    <n v="2053"/>
    <d v="2026-07-06T00:00:00"/>
    <n v="2026"/>
    <s v="Jul"/>
    <s v="Q3"/>
    <x v="1"/>
    <s v="Germany"/>
    <s v="Online Store"/>
    <s v="New"/>
    <s v="Cycling"/>
    <s v="Commuter Helmet"/>
    <n v="5"/>
    <n v="81.63"/>
    <n v="0.05"/>
    <n v="42.36"/>
    <n v="387.74249999999995"/>
    <n v="211.8"/>
    <n v="175.94249999999994"/>
    <n v="0.45376119460724568"/>
  </r>
  <r>
    <n v="2342"/>
    <d v="2026-07-06T00:00:00"/>
    <n v="2026"/>
    <s v="Jul"/>
    <s v="Q3"/>
    <x v="1"/>
    <s v="Czechia"/>
    <s v="Online Store"/>
    <s v="Returning"/>
    <s v="Fitness"/>
    <s v="Recovery Roller"/>
    <n v="1"/>
    <n v="36.19"/>
    <n v="0"/>
    <n v="13.91"/>
    <n v="36.19"/>
    <n v="13.91"/>
    <n v="22.279999999999998"/>
    <n v="0.61563967946946663"/>
  </r>
  <r>
    <n v="2465"/>
    <d v="2026-07-06T00:00:00"/>
    <n v="2026"/>
    <s v="Jul"/>
    <s v="Q3"/>
    <x v="1"/>
    <s v="Czechia"/>
    <s v="Marketplace"/>
    <s v="New"/>
    <s v="Hiking"/>
    <s v="Trail Boots"/>
    <n v="1"/>
    <n v="142.04"/>
    <n v="0"/>
    <n v="81.67"/>
    <n v="142.04"/>
    <n v="81.67"/>
    <n v="60.36999999999999"/>
    <n v="0.4250211208110391"/>
  </r>
  <r>
    <n v="3990"/>
    <d v="2026-07-06T00:00:00"/>
    <n v="2026"/>
    <s v="Jul"/>
    <s v="Q3"/>
    <x v="2"/>
    <s v="Denmark"/>
    <s v="Online Store"/>
    <s v="Business"/>
    <s v="Travel"/>
    <s v="Carry-On Duffel"/>
    <n v="1"/>
    <n v="133.66999999999999"/>
    <n v="0"/>
    <n v="68.25"/>
    <n v="133.66999999999999"/>
    <n v="68.25"/>
    <n v="65.419999999999987"/>
    <n v="0.48941422907159415"/>
  </r>
  <r>
    <n v="4370"/>
    <d v="2026-07-06T00:00:00"/>
    <n v="2026"/>
    <s v="Jul"/>
    <s v="Q3"/>
    <x v="2"/>
    <s v="Finland"/>
    <s v="Online Store"/>
    <s v="New"/>
    <s v="Travel"/>
    <s v="Travel Backpack 35L"/>
    <n v="6"/>
    <n v="166.6"/>
    <n v="0"/>
    <n v="88.14"/>
    <n v="999.59999999999991"/>
    <n v="528.84"/>
    <n v="470.75999999999988"/>
    <n v="0.47094837935174061"/>
  </r>
  <r>
    <n v="4856"/>
    <d v="2026-07-06T00:00:00"/>
    <n v="2026"/>
    <s v="Jul"/>
    <s v="Q3"/>
    <x v="1"/>
    <s v="Germany"/>
    <s v="Online Store"/>
    <s v="Returning"/>
    <s v="Cycling"/>
    <s v="Cycling Pack 12L"/>
    <n v="2"/>
    <n v="99.93"/>
    <n v="0.1"/>
    <n v="51.96"/>
    <n v="179.87400000000002"/>
    <n v="103.92"/>
    <n v="75.954000000000022"/>
    <n v="0.422262250241836"/>
  </r>
  <r>
    <n v="337"/>
    <d v="2026-07-07T00:00:00"/>
    <n v="2026"/>
    <s v="Jul"/>
    <s v="Q3"/>
    <x v="0"/>
    <s v="Italy"/>
    <s v="Retail Partners"/>
    <s v="Returning"/>
    <s v="Cycling"/>
    <s v="Cycling Pack 12L"/>
    <n v="6"/>
    <n v="100.56"/>
    <n v="0"/>
    <n v="49.47"/>
    <n v="603.36"/>
    <n v="296.82"/>
    <n v="306.54000000000002"/>
    <n v="0.508054892601432"/>
  </r>
  <r>
    <n v="1001"/>
    <d v="2026-07-07T00:00:00"/>
    <n v="2026"/>
    <s v="Jul"/>
    <s v="Q3"/>
    <x v="0"/>
    <s v="Portugal"/>
    <s v="Online Store"/>
    <s v="Returning"/>
    <s v="Camping"/>
    <s v="Trail Tent 2P"/>
    <n v="1"/>
    <n v="200.48"/>
    <n v="0.05"/>
    <n v="104.11"/>
    <n v="190.45599999999999"/>
    <n v="104.11"/>
    <n v="86.345999999999989"/>
    <n v="0.45336455664300412"/>
  </r>
  <r>
    <n v="2424"/>
    <d v="2026-07-07T00:00:00"/>
    <n v="2026"/>
    <s v="Jul"/>
    <s v="Q3"/>
    <x v="3"/>
    <s v="United Kingdom"/>
    <s v="Online Store"/>
    <s v="New"/>
    <s v="Cycling"/>
    <s v="Trail Bike Light"/>
    <n v="1"/>
    <n v="51.06"/>
    <n v="0.15"/>
    <n v="22.56"/>
    <n v="43.401000000000003"/>
    <n v="22.56"/>
    <n v="20.841000000000005"/>
    <n v="0.48019630884081022"/>
  </r>
  <r>
    <n v="2751"/>
    <d v="2026-07-07T00:00:00"/>
    <n v="2026"/>
    <s v="Jul"/>
    <s v="Q3"/>
    <x v="0"/>
    <s v="Italy"/>
    <s v="Retail Partners"/>
    <s v="New"/>
    <s v="Fitness"/>
    <s v="Weighted Vest"/>
    <n v="2"/>
    <n v="125.9"/>
    <n v="0.15"/>
    <n v="70.27"/>
    <n v="214.03"/>
    <n v="140.54"/>
    <n v="73.490000000000009"/>
    <n v="0.34336307994206422"/>
  </r>
  <r>
    <n v="375"/>
    <d v="2026-07-08T00:00:00"/>
    <n v="2026"/>
    <s v="Jul"/>
    <s v="Q3"/>
    <x v="1"/>
    <s v="Germany"/>
    <s v="Retail Partners"/>
    <s v="Returning"/>
    <s v="Camping"/>
    <s v="Trail Tent 2P"/>
    <n v="2"/>
    <n v="192.24"/>
    <n v="0.05"/>
    <n v="103.65"/>
    <n v="365.25599999999997"/>
    <n v="207.3"/>
    <n v="157.95599999999996"/>
    <n v="0.43245285498390162"/>
  </r>
  <r>
    <n v="650"/>
    <d v="2026-07-08T00:00:00"/>
    <n v="2026"/>
    <s v="Jul"/>
    <s v="Q3"/>
    <x v="0"/>
    <s v="Spain"/>
    <s v="Online Store"/>
    <s v="Business"/>
    <s v="Fitness"/>
    <s v="Resistance Band Set"/>
    <n v="2"/>
    <n v="40.79"/>
    <n v="0"/>
    <n v="14.61"/>
    <n v="81.58"/>
    <n v="29.22"/>
    <n v="52.36"/>
    <n v="0.64182397646481981"/>
  </r>
  <r>
    <n v="941"/>
    <d v="2026-07-08T00:00:00"/>
    <n v="2026"/>
    <s v="Jul"/>
    <s v="Q3"/>
    <x v="0"/>
    <s v="Portugal"/>
    <s v="Retail Partners"/>
    <s v="New"/>
    <s v="Camping"/>
    <s v="Compact Sleeping Bag"/>
    <n v="2"/>
    <n v="125.73"/>
    <n v="0.15"/>
    <n v="61.75"/>
    <n v="213.74100000000001"/>
    <n v="123.5"/>
    <n v="90.241000000000014"/>
    <n v="0.42219789371248384"/>
  </r>
  <r>
    <n v="2719"/>
    <d v="2026-07-08T00:00:00"/>
    <n v="2026"/>
    <s v="Jul"/>
    <s v="Q3"/>
    <x v="0"/>
    <s v="Italy"/>
    <s v="Online Store"/>
    <s v="Business"/>
    <s v="Travel"/>
    <s v="Travel Backpack 35L"/>
    <n v="1"/>
    <n v="164.92"/>
    <n v="0"/>
    <n v="89.47"/>
    <n v="164.92"/>
    <n v="89.47"/>
    <n v="75.449999999999989"/>
    <n v="0.45749454280863444"/>
  </r>
  <r>
    <n v="3833"/>
    <d v="2026-07-08T00:00:00"/>
    <n v="2026"/>
    <s v="Jul"/>
    <s v="Q3"/>
    <x v="1"/>
    <s v="Austria"/>
    <s v="Retail Partners"/>
    <s v="New"/>
    <s v="Cycling"/>
    <s v="Cycling Pack 12L"/>
    <n v="5"/>
    <n v="103.91"/>
    <n v="0"/>
    <n v="51.19"/>
    <n v="519.54999999999995"/>
    <n v="255.95"/>
    <n v="263.59999999999997"/>
    <n v="0.50736214031373306"/>
  </r>
  <r>
    <n v="211"/>
    <d v="2026-07-09T00:00:00"/>
    <n v="2026"/>
    <s v="Jul"/>
    <s v="Q3"/>
    <x v="2"/>
    <s v="Norway"/>
    <s v="Corporate"/>
    <s v="Business"/>
    <s v="Cycling"/>
    <s v="Trail Bike Light"/>
    <n v="10"/>
    <n v="49.69"/>
    <n v="0.1"/>
    <n v="21.82"/>
    <n v="447.21"/>
    <n v="218.2"/>
    <n v="229.01"/>
    <n v="0.51208604458755391"/>
  </r>
  <r>
    <n v="392"/>
    <d v="2026-07-09T00:00:00"/>
    <n v="2026"/>
    <s v="Jul"/>
    <s v="Q3"/>
    <x v="3"/>
    <s v="Netherlands"/>
    <s v="Retail Partners"/>
    <s v="Returning"/>
    <s v="Hiking"/>
    <s v="Hiking Daypack 20L"/>
    <n v="3"/>
    <n v="94.19"/>
    <n v="0"/>
    <n v="44.1"/>
    <n v="282.57"/>
    <n v="132.30000000000001"/>
    <n v="150.26999999999998"/>
    <n v="0.53179743072512997"/>
  </r>
  <r>
    <n v="1302"/>
    <d v="2026-07-09T00:00:00"/>
    <n v="2026"/>
    <s v="Jul"/>
    <s v="Q3"/>
    <x v="1"/>
    <s v="Poland"/>
    <s v="Retail Partners"/>
    <s v="Returning"/>
    <s v="Travel"/>
    <s v="Packing Cube Set"/>
    <n v="1"/>
    <n v="46.87"/>
    <n v="0"/>
    <n v="18.649999999999999"/>
    <n v="46.87"/>
    <n v="18.649999999999999"/>
    <n v="28.22"/>
    <n v="0.60209088969490077"/>
  </r>
  <r>
    <n v="1366"/>
    <d v="2026-07-09T00:00:00"/>
    <n v="2026"/>
    <s v="Jul"/>
    <s v="Q3"/>
    <x v="2"/>
    <s v="Norway"/>
    <s v="Online Store"/>
    <s v="Returning"/>
    <s v="Travel"/>
    <s v="Insulated Bottle"/>
    <n v="1"/>
    <n v="36.99"/>
    <n v="0.1"/>
    <n v="13.2"/>
    <n v="33.291000000000004"/>
    <n v="13.2"/>
    <n v="20.091000000000005"/>
    <n v="0.60349644047940887"/>
  </r>
  <r>
    <n v="1974"/>
    <d v="2026-07-09T00:00:00"/>
    <n v="2026"/>
    <s v="Jul"/>
    <s v="Q3"/>
    <x v="0"/>
    <s v="Italy"/>
    <s v="Online Store"/>
    <s v="Returning"/>
    <s v="Travel"/>
    <s v="Carry-On Duffel"/>
    <n v="1"/>
    <n v="135.44"/>
    <n v="0"/>
    <n v="65.48"/>
    <n v="135.44"/>
    <n v="65.48"/>
    <n v="69.959999999999994"/>
    <n v="0.51653868871825159"/>
  </r>
  <r>
    <n v="2716"/>
    <d v="2026-07-09T00:00:00"/>
    <n v="2026"/>
    <s v="Jul"/>
    <s v="Q3"/>
    <x v="1"/>
    <s v="Czechia"/>
    <s v="Online Store"/>
    <s v="New"/>
    <s v="Hiking"/>
    <s v="Hiking Daypack 20L"/>
    <n v="3"/>
    <n v="92.25"/>
    <n v="0"/>
    <n v="46.27"/>
    <n v="276.75"/>
    <n v="138.81"/>
    <n v="137.94"/>
    <n v="0.49842818428184282"/>
  </r>
  <r>
    <n v="3161"/>
    <d v="2026-07-09T00:00:00"/>
    <n v="2026"/>
    <s v="Jul"/>
    <s v="Q3"/>
    <x v="2"/>
    <s v="Denmark"/>
    <s v="Online Store"/>
    <s v="New"/>
    <s v="Camping"/>
    <s v="Trail Tent 2P"/>
    <n v="2"/>
    <n v="192.6"/>
    <n v="0"/>
    <n v="104.89"/>
    <n v="385.2"/>
    <n v="209.78"/>
    <n v="175.42"/>
    <n v="0.45539979231568017"/>
  </r>
  <r>
    <n v="3240"/>
    <d v="2026-07-09T00:00:00"/>
    <n v="2026"/>
    <s v="Jul"/>
    <s v="Q3"/>
    <x v="3"/>
    <s v="United Kingdom"/>
    <s v="Online Store"/>
    <s v="Returning"/>
    <s v="Cycling"/>
    <s v="Compact Repair Kit"/>
    <n v="1"/>
    <n v="39.94"/>
    <n v="0"/>
    <n v="16.89"/>
    <n v="39.94"/>
    <n v="16.89"/>
    <n v="23.049999999999997"/>
    <n v="0.57711567351026538"/>
  </r>
  <r>
    <n v="3682"/>
    <d v="2026-07-09T00:00:00"/>
    <n v="2026"/>
    <s v="Jul"/>
    <s v="Q3"/>
    <x v="2"/>
    <s v="Sweden"/>
    <s v="Online Store"/>
    <s v="Returning"/>
    <s v="Hiking"/>
    <s v="Summit Backpack 45L"/>
    <n v="3"/>
    <n v="150.61000000000001"/>
    <n v="0"/>
    <n v="79.900000000000006"/>
    <n v="451.83000000000004"/>
    <n v="239.70000000000002"/>
    <n v="212.13000000000002"/>
    <n v="0.46949073766682159"/>
  </r>
  <r>
    <n v="4725"/>
    <d v="2026-07-09T00:00:00"/>
    <n v="2026"/>
    <s v="Jul"/>
    <s v="Q3"/>
    <x v="3"/>
    <s v="France"/>
    <s v="Online Store"/>
    <s v="Returning"/>
    <s v="Hiking"/>
    <s v="Trekking Poles"/>
    <n v="2"/>
    <n v="71.069999999999993"/>
    <n v="0"/>
    <n v="31.57"/>
    <n v="142.13999999999999"/>
    <n v="63.14"/>
    <n v="78.999999999999986"/>
    <n v="0.55579006613198245"/>
  </r>
  <r>
    <n v="758"/>
    <d v="2026-07-10T00:00:00"/>
    <n v="2026"/>
    <s v="Jul"/>
    <s v="Q3"/>
    <x v="0"/>
    <s v="Spain"/>
    <s v="Retail Partners"/>
    <s v="New"/>
    <s v="Cycling"/>
    <s v="Trail Bike Light"/>
    <n v="1"/>
    <n v="50.78"/>
    <n v="0"/>
    <n v="22.29"/>
    <n v="50.78"/>
    <n v="22.29"/>
    <n v="28.490000000000002"/>
    <n v="0.56104765655769995"/>
  </r>
  <r>
    <n v="1910"/>
    <d v="2026-07-10T00:00:00"/>
    <n v="2026"/>
    <s v="Jul"/>
    <s v="Q3"/>
    <x v="0"/>
    <s v="Italy"/>
    <s v="Online Store"/>
    <s v="Returning"/>
    <s v="Hiking"/>
    <s v="Trail Boots"/>
    <n v="2"/>
    <n v="141.51"/>
    <n v="0.05"/>
    <n v="77.040000000000006"/>
    <n v="268.86899999999997"/>
    <n v="154.08000000000001"/>
    <n v="114.78899999999996"/>
    <n v="0.42693281858451504"/>
  </r>
  <r>
    <n v="1941"/>
    <d v="2026-07-10T00:00:00"/>
    <n v="2026"/>
    <s v="Jul"/>
    <s v="Q3"/>
    <x v="1"/>
    <s v="Germany"/>
    <s v="Marketplace"/>
    <s v="Returning"/>
    <s v="Hiking"/>
    <s v="Summit Backpack 45L"/>
    <n v="1"/>
    <n v="156.44"/>
    <n v="0.1"/>
    <n v="80.72"/>
    <n v="140.79599999999999"/>
    <n v="80.72"/>
    <n v="60.075999999999993"/>
    <n v="0.42668825818915307"/>
  </r>
  <r>
    <n v="2324"/>
    <d v="2026-07-10T00:00:00"/>
    <n v="2026"/>
    <s v="Jul"/>
    <s v="Q3"/>
    <x v="1"/>
    <s v="Germany"/>
    <s v="Online Store"/>
    <s v="New"/>
    <s v="Fitness"/>
    <s v="Training Mat"/>
    <n v="2"/>
    <n v="51.75"/>
    <n v="0"/>
    <n v="21.4"/>
    <n v="103.5"/>
    <n v="42.8"/>
    <n v="60.7"/>
    <n v="0.58647342995169083"/>
  </r>
  <r>
    <n v="2869"/>
    <d v="2026-07-10T00:00:00"/>
    <n v="2026"/>
    <s v="Jul"/>
    <s v="Q3"/>
    <x v="2"/>
    <s v="Denmark"/>
    <s v="Marketplace"/>
    <s v="New"/>
    <s v="Camping"/>
    <s v="Portable Camp Stove"/>
    <n v="1"/>
    <n v="82.23"/>
    <n v="0.1"/>
    <n v="38.340000000000003"/>
    <n v="74.007000000000005"/>
    <n v="38.340000000000003"/>
    <n v="35.667000000000002"/>
    <n v="0.48194089748267055"/>
  </r>
  <r>
    <n v="3236"/>
    <d v="2026-07-10T00:00:00"/>
    <n v="2026"/>
    <s v="Jul"/>
    <s v="Q3"/>
    <x v="1"/>
    <s v="Austria"/>
    <s v="Online Store"/>
    <s v="New"/>
    <s v="Hiking"/>
    <s v="Trail Boots"/>
    <n v="1"/>
    <n v="144.16999999999999"/>
    <n v="0.1"/>
    <n v="78.13"/>
    <n v="129.75299999999999"/>
    <n v="78.13"/>
    <n v="51.62299999999999"/>
    <n v="0.39785592625989374"/>
  </r>
  <r>
    <n v="3582"/>
    <d v="2026-07-10T00:00:00"/>
    <n v="2026"/>
    <s v="Jul"/>
    <s v="Q3"/>
    <x v="1"/>
    <s v="Germany"/>
    <s v="Online Store"/>
    <s v="Returning"/>
    <s v="Camping"/>
    <s v="Portable Camp Stove"/>
    <n v="4"/>
    <n v="82.47"/>
    <n v="0"/>
    <n v="40.22"/>
    <n v="329.88"/>
    <n v="160.88"/>
    <n v="169"/>
    <n v="0.51230750575967021"/>
  </r>
  <r>
    <n v="3715"/>
    <d v="2026-07-10T00:00:00"/>
    <n v="2026"/>
    <s v="Jul"/>
    <s v="Q3"/>
    <x v="3"/>
    <s v="United Kingdom"/>
    <s v="Online Store"/>
    <s v="New"/>
    <s v="Camping"/>
    <s v="Compact Sleeping Bag"/>
    <n v="1"/>
    <n v="122.14"/>
    <n v="0.15"/>
    <n v="59.87"/>
    <n v="103.819"/>
    <n v="59.87"/>
    <n v="43.949000000000005"/>
    <n v="0.42332328379198414"/>
  </r>
  <r>
    <n v="3940"/>
    <d v="2026-07-10T00:00:00"/>
    <n v="2026"/>
    <s v="Jul"/>
    <s v="Q3"/>
    <x v="2"/>
    <s v="Norway"/>
    <s v="Retail Partners"/>
    <s v="Returning"/>
    <s v="Hiking"/>
    <s v="Trail Boots"/>
    <n v="3"/>
    <n v="143.59"/>
    <n v="0"/>
    <n v="78.91"/>
    <n v="430.77"/>
    <n v="236.73"/>
    <n v="194.04"/>
    <n v="0.45044919562643637"/>
  </r>
  <r>
    <n v="4760"/>
    <d v="2026-07-10T00:00:00"/>
    <n v="2026"/>
    <s v="Jul"/>
    <s v="Q3"/>
    <x v="3"/>
    <s v="France"/>
    <s v="Online Store"/>
    <s v="Business"/>
    <s v="Hiking"/>
    <s v="Summit Backpack 45L"/>
    <n v="2"/>
    <n v="157.66"/>
    <n v="0"/>
    <n v="78.760000000000005"/>
    <n v="315.32"/>
    <n v="157.52000000000001"/>
    <n v="157.79999999999998"/>
    <n v="0.50044399340352652"/>
  </r>
  <r>
    <n v="4768"/>
    <d v="2026-07-10T00:00:00"/>
    <n v="2026"/>
    <s v="Jul"/>
    <s v="Q3"/>
    <x v="1"/>
    <s v="Czechia"/>
    <s v="Online Store"/>
    <s v="Business"/>
    <s v="Cycling"/>
    <s v="Cycling Pack 12L"/>
    <n v="1"/>
    <n v="101.58"/>
    <n v="0"/>
    <n v="49.83"/>
    <n v="101.58"/>
    <n v="49.83"/>
    <n v="51.75"/>
    <n v="0.50945067926757237"/>
  </r>
  <r>
    <n v="5025"/>
    <d v="2026-07-10T00:00:00"/>
    <n v="2026"/>
    <s v="Jul"/>
    <s v="Q3"/>
    <x v="2"/>
    <s v="Ireland"/>
    <s v="Online Store"/>
    <s v="Returning"/>
    <s v="Travel"/>
    <s v="Travel Backpack 35L"/>
    <n v="4"/>
    <n v="166.71"/>
    <n v="0"/>
    <n v="86.55"/>
    <n v="666.84"/>
    <n v="346.2"/>
    <n v="320.64000000000004"/>
    <n v="0.48083498290444487"/>
  </r>
  <r>
    <n v="165"/>
    <d v="2026-07-11T00:00:00"/>
    <n v="2026"/>
    <s v="Jul"/>
    <s v="Q3"/>
    <x v="1"/>
    <s v="Germany"/>
    <s v="Retail Partners"/>
    <s v="New"/>
    <s v="Cycling"/>
    <s v="Commuter Helmet"/>
    <n v="2"/>
    <n v="83.33"/>
    <n v="0"/>
    <n v="42.11"/>
    <n v="166.66"/>
    <n v="84.22"/>
    <n v="82.44"/>
    <n v="0.49465978639145564"/>
  </r>
  <r>
    <n v="198"/>
    <d v="2026-07-11T00:00:00"/>
    <n v="2026"/>
    <s v="Jul"/>
    <s v="Q3"/>
    <x v="0"/>
    <s v="Italy"/>
    <s v="Online Store"/>
    <s v="New"/>
    <s v="Hiking"/>
    <s v="Trekking Poles"/>
    <n v="2"/>
    <n v="71.77"/>
    <n v="0.05"/>
    <n v="32.9"/>
    <n v="136.363"/>
    <n v="65.8"/>
    <n v="70.563000000000002"/>
    <n v="0.5174644148339359"/>
  </r>
  <r>
    <n v="1480"/>
    <d v="2026-07-11T00:00:00"/>
    <n v="2026"/>
    <s v="Jul"/>
    <s v="Q3"/>
    <x v="0"/>
    <s v="Italy"/>
    <s v="Online Store"/>
    <s v="New"/>
    <s v="Travel"/>
    <s v="Travel Backpack 35L"/>
    <n v="3"/>
    <n v="164.5"/>
    <n v="0"/>
    <n v="87.06"/>
    <n v="493.5"/>
    <n v="261.18"/>
    <n v="232.32"/>
    <n v="0.47075987841945288"/>
  </r>
  <r>
    <n v="1990"/>
    <d v="2026-07-11T00:00:00"/>
    <n v="2026"/>
    <s v="Jul"/>
    <s v="Q3"/>
    <x v="0"/>
    <s v="Italy"/>
    <s v="Online Store"/>
    <s v="Returning"/>
    <s v="Camping"/>
    <s v="Portable Camp Stove"/>
    <n v="3"/>
    <n v="82.28"/>
    <n v="0.1"/>
    <n v="39.51"/>
    <n v="222.15600000000001"/>
    <n v="118.53"/>
    <n v="103.626"/>
    <n v="0.46645600388915898"/>
  </r>
  <r>
    <n v="2298"/>
    <d v="2026-07-11T00:00:00"/>
    <n v="2026"/>
    <s v="Jul"/>
    <s v="Q3"/>
    <x v="2"/>
    <s v="Sweden"/>
    <s v="Retail Partners"/>
    <s v="New"/>
    <s v="Cycling"/>
    <s v="Cycling Pack 12L"/>
    <n v="2"/>
    <n v="103.17"/>
    <n v="0"/>
    <n v="50.49"/>
    <n v="206.34"/>
    <n v="100.98"/>
    <n v="105.36"/>
    <n v="0.51061355045071244"/>
  </r>
  <r>
    <n v="2886"/>
    <d v="2026-07-11T00:00:00"/>
    <n v="2026"/>
    <s v="Jul"/>
    <s v="Q3"/>
    <x v="0"/>
    <s v="Italy"/>
    <s v="Online Store"/>
    <s v="New"/>
    <s v="Cycling"/>
    <s v="Trail Bike Light"/>
    <n v="1"/>
    <n v="50.33"/>
    <n v="0.05"/>
    <n v="22.06"/>
    <n v="47.813499999999998"/>
    <n v="22.06"/>
    <n v="25.753499999999999"/>
    <n v="0.53862402877848303"/>
  </r>
  <r>
    <n v="2893"/>
    <d v="2026-07-11T00:00:00"/>
    <n v="2026"/>
    <s v="Jul"/>
    <s v="Q3"/>
    <x v="1"/>
    <s v="Switzerland"/>
    <s v="Corporate"/>
    <s v="Business"/>
    <s v="Hiking"/>
    <s v="Trail Boots"/>
    <n v="6"/>
    <n v="142.78"/>
    <n v="0.15"/>
    <n v="80.38"/>
    <n v="728.178"/>
    <n v="482.28"/>
    <n v="245.89800000000002"/>
    <n v="0.33768941110552642"/>
  </r>
  <r>
    <n v="2939"/>
    <d v="2026-07-11T00:00:00"/>
    <n v="2026"/>
    <s v="Jul"/>
    <s v="Q3"/>
    <x v="1"/>
    <s v="Austria"/>
    <s v="Online Store"/>
    <s v="New"/>
    <s v="Camping"/>
    <s v="Trail Tent 2P"/>
    <n v="1"/>
    <n v="195.38"/>
    <n v="0.05"/>
    <n v="101.67"/>
    <n v="185.61099999999999"/>
    <n v="101.67"/>
    <n v="83.940999999999988"/>
    <n v="0.45224151585843508"/>
  </r>
  <r>
    <n v="3249"/>
    <d v="2026-07-11T00:00:00"/>
    <n v="2026"/>
    <s v="Jul"/>
    <s v="Q3"/>
    <x v="3"/>
    <s v="Belgium"/>
    <s v="Retail Partners"/>
    <s v="Returning"/>
    <s v="Cycling"/>
    <s v="Cycling Pack 12L"/>
    <n v="5"/>
    <n v="104.8"/>
    <n v="0"/>
    <n v="50.94"/>
    <n v="524"/>
    <n v="254.7"/>
    <n v="269.3"/>
    <n v="0.51393129770992374"/>
  </r>
  <r>
    <n v="3832"/>
    <d v="2026-07-11T00:00:00"/>
    <n v="2026"/>
    <s v="Jul"/>
    <s v="Q3"/>
    <x v="3"/>
    <s v="Netherlands"/>
    <s v="Online Store"/>
    <s v="Returning"/>
    <s v="Camping"/>
    <s v="Portable Camp Stove"/>
    <n v="3"/>
    <n v="82.26"/>
    <n v="0"/>
    <n v="40.020000000000003"/>
    <n v="246.78000000000003"/>
    <n v="120.06"/>
    <n v="126.72000000000003"/>
    <n v="0.51349380014587898"/>
  </r>
  <r>
    <n v="3868"/>
    <d v="2026-07-11T00:00:00"/>
    <n v="2026"/>
    <s v="Jul"/>
    <s v="Q3"/>
    <x v="2"/>
    <s v="Finland"/>
    <s v="Online Store"/>
    <s v="Business"/>
    <s v="Hiking"/>
    <s v="Hiking Daypack 20L"/>
    <n v="1"/>
    <n v="90.79"/>
    <n v="0"/>
    <n v="46.39"/>
    <n v="90.79"/>
    <n v="46.39"/>
    <n v="44.400000000000006"/>
    <n v="0.4890406432426479"/>
  </r>
  <r>
    <n v="4365"/>
    <d v="2026-07-11T00:00:00"/>
    <n v="2026"/>
    <s v="Jul"/>
    <s v="Q3"/>
    <x v="1"/>
    <s v="Switzerland"/>
    <s v="Online Store"/>
    <s v="Returning"/>
    <s v="Cycling"/>
    <s v="Compact Repair Kit"/>
    <n v="1"/>
    <n v="41.33"/>
    <n v="0"/>
    <n v="17.2"/>
    <n v="41.33"/>
    <n v="17.2"/>
    <n v="24.13"/>
    <n v="0.58383740624243896"/>
  </r>
  <r>
    <n v="314"/>
    <d v="2026-07-12T00:00:00"/>
    <n v="2026"/>
    <s v="Jul"/>
    <s v="Q3"/>
    <x v="2"/>
    <s v="Sweden"/>
    <s v="Online Store"/>
    <s v="Returning"/>
    <s v="Fitness"/>
    <s v="Resistance Band Set"/>
    <n v="2"/>
    <n v="41.09"/>
    <n v="0.05"/>
    <n v="14.54"/>
    <n v="78.070999999999998"/>
    <n v="29.08"/>
    <n v="48.991"/>
    <n v="0.62751854081541159"/>
  </r>
  <r>
    <n v="552"/>
    <d v="2026-07-12T00:00:00"/>
    <n v="2026"/>
    <s v="Jul"/>
    <s v="Q3"/>
    <x v="1"/>
    <s v="Germany"/>
    <s v="Corporate"/>
    <s v="Business"/>
    <s v="Camping"/>
    <s v="Portable Camp Stove"/>
    <n v="5"/>
    <n v="82.39"/>
    <n v="0.05"/>
    <n v="39.479999999999997"/>
    <n v="391.35249999999996"/>
    <n v="197.39999999999998"/>
    <n v="193.95249999999999"/>
    <n v="0.49559540312122702"/>
  </r>
  <r>
    <n v="1317"/>
    <d v="2026-07-12T00:00:00"/>
    <n v="2026"/>
    <s v="Jul"/>
    <s v="Q3"/>
    <x v="1"/>
    <s v="Poland"/>
    <s v="Online Store"/>
    <s v="Business"/>
    <s v="Fitness"/>
    <s v="Recovery Roller"/>
    <n v="3"/>
    <n v="37"/>
    <n v="0"/>
    <n v="13.69"/>
    <n v="111"/>
    <n v="41.07"/>
    <n v="69.930000000000007"/>
    <n v="0.63000000000000012"/>
  </r>
  <r>
    <n v="1515"/>
    <d v="2026-07-12T00:00:00"/>
    <n v="2026"/>
    <s v="Jul"/>
    <s v="Q3"/>
    <x v="3"/>
    <s v="United Kingdom"/>
    <s v="Retail Partners"/>
    <s v="New"/>
    <s v="Fitness"/>
    <s v="Resistance Band Set"/>
    <n v="2"/>
    <n v="40.9"/>
    <n v="0"/>
    <n v="14.81"/>
    <n v="81.8"/>
    <n v="29.62"/>
    <n v="52.179999999999993"/>
    <n v="0.63789731051344734"/>
  </r>
  <r>
    <n v="1674"/>
    <d v="2026-07-12T00:00:00"/>
    <n v="2026"/>
    <s v="Jul"/>
    <s v="Q3"/>
    <x v="0"/>
    <s v="Spain"/>
    <s v="Online Store"/>
    <s v="New"/>
    <s v="Fitness"/>
    <s v="Weighted Vest"/>
    <n v="1"/>
    <n v="123.33"/>
    <n v="0.1"/>
    <n v="70.900000000000006"/>
    <n v="110.997"/>
    <n v="70.900000000000006"/>
    <n v="40.096999999999994"/>
    <n v="0.36124399758552028"/>
  </r>
  <r>
    <n v="2407"/>
    <d v="2026-07-12T00:00:00"/>
    <n v="2026"/>
    <s v="Jul"/>
    <s v="Q3"/>
    <x v="1"/>
    <s v="Germany"/>
    <s v="Marketplace"/>
    <s v="Business"/>
    <s v="Hiking"/>
    <s v="Summit Backpack 45L"/>
    <n v="1"/>
    <n v="153.25"/>
    <n v="0.15"/>
    <n v="78.28"/>
    <n v="130.26249999999999"/>
    <n v="78.28"/>
    <n v="51.982499999999987"/>
    <n v="0.39905959121005657"/>
  </r>
  <r>
    <n v="2817"/>
    <d v="2026-07-12T00:00:00"/>
    <n v="2026"/>
    <s v="Jul"/>
    <s v="Q3"/>
    <x v="3"/>
    <s v="Netherlands"/>
    <s v="Marketplace"/>
    <s v="New"/>
    <s v="Travel"/>
    <s v="Carry-On Duffel"/>
    <n v="3"/>
    <n v="134.43"/>
    <n v="0.1"/>
    <n v="65.78"/>
    <n v="362.96100000000001"/>
    <n v="197.34"/>
    <n v="165.62100000000001"/>
    <n v="0.45630522287518493"/>
  </r>
  <r>
    <n v="3059"/>
    <d v="2026-07-12T00:00:00"/>
    <n v="2026"/>
    <s v="Jul"/>
    <s v="Q3"/>
    <x v="0"/>
    <s v="Spain"/>
    <s v="Online Store"/>
    <s v="Returning"/>
    <s v="Hiking"/>
    <s v="Hiking Daypack 20L"/>
    <n v="1"/>
    <n v="93.73"/>
    <n v="0.05"/>
    <n v="44.51"/>
    <n v="89.043499999999995"/>
    <n v="44.51"/>
    <n v="44.533499999999997"/>
    <n v="0.50013195797559618"/>
  </r>
  <r>
    <n v="3210"/>
    <d v="2026-07-12T00:00:00"/>
    <n v="2026"/>
    <s v="Jul"/>
    <s v="Q3"/>
    <x v="0"/>
    <s v="Spain"/>
    <s v="Online Store"/>
    <s v="Returning"/>
    <s v="Travel"/>
    <s v="Insulated Bottle"/>
    <n v="1"/>
    <n v="37.090000000000003"/>
    <n v="0"/>
    <n v="13.43"/>
    <n v="37.090000000000003"/>
    <n v="13.43"/>
    <n v="23.660000000000004"/>
    <n v="0.63790779185764357"/>
  </r>
  <r>
    <n v="3670"/>
    <d v="2026-07-12T00:00:00"/>
    <n v="2026"/>
    <s v="Jul"/>
    <s v="Q3"/>
    <x v="0"/>
    <s v="Spain"/>
    <s v="Retail Partners"/>
    <s v="New"/>
    <s v="Travel"/>
    <s v="Packing Cube Set"/>
    <n v="1"/>
    <n v="45.43"/>
    <n v="0"/>
    <n v="18.66"/>
    <n v="45.43"/>
    <n v="18.66"/>
    <n v="26.77"/>
    <n v="0.58925819942769098"/>
  </r>
  <r>
    <n v="4017"/>
    <d v="2026-07-12T00:00:00"/>
    <n v="2026"/>
    <s v="Jul"/>
    <s v="Q3"/>
    <x v="3"/>
    <s v="United Kingdom"/>
    <s v="Marketplace"/>
    <s v="New"/>
    <s v="Fitness"/>
    <s v="Resistance Band Set"/>
    <n v="1"/>
    <n v="39.5"/>
    <n v="0.1"/>
    <n v="14.86"/>
    <n v="35.550000000000004"/>
    <n v="14.86"/>
    <n v="20.690000000000005"/>
    <n v="0.58199718706047832"/>
  </r>
  <r>
    <n v="5012"/>
    <d v="2026-07-12T00:00:00"/>
    <n v="2026"/>
    <s v="Jul"/>
    <s v="Q3"/>
    <x v="2"/>
    <s v="Norway"/>
    <s v="Retail Partners"/>
    <s v="Returning"/>
    <s v="Fitness"/>
    <s v="Weighted Vest"/>
    <n v="2"/>
    <n v="123.58"/>
    <n v="0.1"/>
    <n v="68.739999999999995"/>
    <n v="222.44399999999999"/>
    <n v="137.47999999999999"/>
    <n v="84.963999999999999"/>
    <n v="0.3819568071065077"/>
  </r>
  <r>
    <n v="884"/>
    <d v="2026-07-13T00:00:00"/>
    <n v="2026"/>
    <s v="Jul"/>
    <s v="Q3"/>
    <x v="3"/>
    <s v="France"/>
    <s v="Retail Partners"/>
    <s v="Returning"/>
    <s v="Cycling"/>
    <s v="Cycling Pack 12L"/>
    <n v="1"/>
    <n v="103.61"/>
    <n v="0"/>
    <n v="51.84"/>
    <n v="103.61"/>
    <n v="51.84"/>
    <n v="51.769999999999996"/>
    <n v="0.49966219476884466"/>
  </r>
  <r>
    <n v="1025"/>
    <d v="2026-07-13T00:00:00"/>
    <n v="2026"/>
    <s v="Jul"/>
    <s v="Q3"/>
    <x v="2"/>
    <s v="Sweden"/>
    <s v="Retail Partners"/>
    <s v="Returning"/>
    <s v="Hiking"/>
    <s v="Trail Boots"/>
    <n v="2"/>
    <n v="145.75"/>
    <n v="0.05"/>
    <n v="79.319999999999993"/>
    <n v="276.92500000000001"/>
    <n v="158.63999999999999"/>
    <n v="118.28500000000003"/>
    <n v="0.42713731154644768"/>
  </r>
  <r>
    <n v="1279"/>
    <d v="2026-07-13T00:00:00"/>
    <n v="2026"/>
    <s v="Jul"/>
    <s v="Q3"/>
    <x v="3"/>
    <s v="United Kingdom"/>
    <s v="Marketplace"/>
    <s v="New"/>
    <s v="Camping"/>
    <s v="Trail Tent 2P"/>
    <n v="2"/>
    <n v="193.76"/>
    <n v="0.1"/>
    <n v="104.66"/>
    <n v="348.76799999999997"/>
    <n v="209.32"/>
    <n v="139.44799999999998"/>
    <n v="0.39983025965684921"/>
  </r>
  <r>
    <n v="1534"/>
    <d v="2026-07-13T00:00:00"/>
    <n v="2026"/>
    <s v="Jul"/>
    <s v="Q3"/>
    <x v="2"/>
    <s v="Norway"/>
    <s v="Online Store"/>
    <s v="Returning"/>
    <s v="Hiking"/>
    <s v="Trail Boots"/>
    <n v="2"/>
    <n v="146.09"/>
    <n v="0.1"/>
    <n v="79.36"/>
    <n v="262.96199999999999"/>
    <n v="158.72"/>
    <n v="104.24199999999999"/>
    <n v="0.39641469109605187"/>
  </r>
  <r>
    <n v="2147"/>
    <d v="2026-07-13T00:00:00"/>
    <n v="2026"/>
    <s v="Jul"/>
    <s v="Q3"/>
    <x v="1"/>
    <s v="Poland"/>
    <s v="Retail Partners"/>
    <s v="New"/>
    <s v="Travel"/>
    <s v="Carry-On Duffel"/>
    <n v="1"/>
    <n v="131.91999999999999"/>
    <n v="0"/>
    <n v="66.19"/>
    <n v="131.91999999999999"/>
    <n v="66.19"/>
    <n v="65.72999999999999"/>
    <n v="0.49825651910248631"/>
  </r>
  <r>
    <n v="2385"/>
    <d v="2026-07-13T00:00:00"/>
    <n v="2026"/>
    <s v="Jul"/>
    <s v="Q3"/>
    <x v="1"/>
    <s v="Switzerland"/>
    <s v="Corporate"/>
    <s v="Business"/>
    <s v="Camping"/>
    <s v="Portable Camp Stove"/>
    <n v="6"/>
    <n v="83.28"/>
    <n v="0.15"/>
    <n v="38.76"/>
    <n v="424.72800000000001"/>
    <n v="232.56"/>
    <n v="192.16800000000001"/>
    <n v="0.45244956772334294"/>
  </r>
  <r>
    <n v="2517"/>
    <d v="2026-07-13T00:00:00"/>
    <n v="2026"/>
    <s v="Jul"/>
    <s v="Q3"/>
    <x v="1"/>
    <s v="Austria"/>
    <s v="Online Store"/>
    <s v="New"/>
    <s v="Travel"/>
    <s v="Insulated Bottle"/>
    <n v="1"/>
    <n v="36.479999999999997"/>
    <n v="0.05"/>
    <n v="13.22"/>
    <n v="34.655999999999999"/>
    <n v="13.22"/>
    <n v="21.436"/>
    <n v="0.61853647276084955"/>
  </r>
  <r>
    <n v="2746"/>
    <d v="2026-07-13T00:00:00"/>
    <n v="2026"/>
    <s v="Jul"/>
    <s v="Q3"/>
    <x v="0"/>
    <s v="Spain"/>
    <s v="Retail Partners"/>
    <s v="New"/>
    <s v="Hiking"/>
    <s v="Summit Backpack 45L"/>
    <n v="3"/>
    <n v="155.44"/>
    <n v="0.05"/>
    <n v="79.95"/>
    <n v="443.00399999999996"/>
    <n v="239.85000000000002"/>
    <n v="203.15399999999994"/>
    <n v="0.45858276674702703"/>
  </r>
  <r>
    <n v="3297"/>
    <d v="2026-07-13T00:00:00"/>
    <n v="2026"/>
    <s v="Jul"/>
    <s v="Q3"/>
    <x v="0"/>
    <s v="Italy"/>
    <s v="Corporate"/>
    <s v="Returning"/>
    <s v="Fitness"/>
    <s v="Resistance Band Set"/>
    <n v="6"/>
    <n v="40.58"/>
    <n v="0.15"/>
    <n v="15.06"/>
    <n v="206.958"/>
    <n v="90.36"/>
    <n v="116.598"/>
    <n v="0.5633896732670397"/>
  </r>
  <r>
    <n v="772"/>
    <d v="2026-07-14T00:00:00"/>
    <n v="2026"/>
    <s v="Jul"/>
    <s v="Q3"/>
    <x v="3"/>
    <s v="France"/>
    <s v="Online Store"/>
    <s v="Returning"/>
    <s v="Cycling"/>
    <s v="Cycling Pack 12L"/>
    <n v="2"/>
    <n v="101.03"/>
    <n v="0.1"/>
    <n v="50.98"/>
    <n v="181.85400000000001"/>
    <n v="101.96"/>
    <n v="79.89400000000002"/>
    <n v="0.43933045190097558"/>
  </r>
  <r>
    <n v="838"/>
    <d v="2026-07-14T00:00:00"/>
    <n v="2026"/>
    <s v="Jul"/>
    <s v="Q3"/>
    <x v="0"/>
    <s v="Portugal"/>
    <s v="Retail Partners"/>
    <s v="Returning"/>
    <s v="Camping"/>
    <s v="Portable Camp Stove"/>
    <n v="1"/>
    <n v="80.150000000000006"/>
    <n v="0.05"/>
    <n v="38.89"/>
    <n v="76.142499999999998"/>
    <n v="38.89"/>
    <n v="37.252499999999998"/>
    <n v="0.48924713530551267"/>
  </r>
  <r>
    <n v="1144"/>
    <d v="2026-07-14T00:00:00"/>
    <n v="2026"/>
    <s v="Jul"/>
    <s v="Q3"/>
    <x v="2"/>
    <s v="Sweden"/>
    <s v="Retail Partners"/>
    <s v="New"/>
    <s v="Camping"/>
    <s v="Portable Camp Stove"/>
    <n v="1"/>
    <n v="83.74"/>
    <n v="0"/>
    <n v="38.96"/>
    <n v="83.74"/>
    <n v="38.96"/>
    <n v="44.779999999999994"/>
    <n v="0.53475041796035339"/>
  </r>
  <r>
    <n v="1686"/>
    <d v="2026-07-14T00:00:00"/>
    <n v="2026"/>
    <s v="Jul"/>
    <s v="Q3"/>
    <x v="2"/>
    <s v="Denmark"/>
    <s v="Corporate"/>
    <s v="Returning"/>
    <s v="Travel"/>
    <s v="Insulated Bottle"/>
    <n v="8"/>
    <n v="35.75"/>
    <n v="0.15"/>
    <n v="13.56"/>
    <n v="243.1"/>
    <n v="108.48"/>
    <n v="134.62"/>
    <n v="0.55376388317564795"/>
  </r>
  <r>
    <n v="2823"/>
    <d v="2026-07-14T00:00:00"/>
    <n v="2026"/>
    <s v="Jul"/>
    <s v="Q3"/>
    <x v="0"/>
    <s v="Italy"/>
    <s v="Online Store"/>
    <s v="New"/>
    <s v="Cycling"/>
    <s v="Commuter Helmet"/>
    <n v="3"/>
    <n v="81.39"/>
    <n v="0"/>
    <n v="43.54"/>
    <n v="244.17000000000002"/>
    <n v="130.62"/>
    <n v="113.55000000000001"/>
    <n v="0.46504484580415284"/>
  </r>
  <r>
    <n v="2883"/>
    <d v="2026-07-14T00:00:00"/>
    <n v="2026"/>
    <s v="Jul"/>
    <s v="Q3"/>
    <x v="2"/>
    <s v="Finland"/>
    <s v="Marketplace"/>
    <s v="New"/>
    <s v="Travel"/>
    <s v="Insulated Bottle"/>
    <n v="1"/>
    <n v="36.799999999999997"/>
    <n v="0"/>
    <n v="13.91"/>
    <n v="36.799999999999997"/>
    <n v="13.91"/>
    <n v="22.889999999999997"/>
    <n v="0.62201086956521734"/>
  </r>
  <r>
    <n v="3259"/>
    <d v="2026-07-14T00:00:00"/>
    <n v="2026"/>
    <s v="Jul"/>
    <s v="Q3"/>
    <x v="2"/>
    <s v="Norway"/>
    <s v="Corporate"/>
    <s v="Returning"/>
    <s v="Camping"/>
    <s v="Trail Tent 2P"/>
    <n v="6"/>
    <n v="194.15"/>
    <n v="0.1"/>
    <n v="105.12"/>
    <n v="1048.4100000000001"/>
    <n v="630.72"/>
    <n v="417.69000000000005"/>
    <n v="0.3984032964202936"/>
  </r>
  <r>
    <n v="3709"/>
    <d v="2026-07-14T00:00:00"/>
    <n v="2026"/>
    <s v="Jul"/>
    <s v="Q3"/>
    <x v="0"/>
    <s v="Portugal"/>
    <s v="Online Store"/>
    <s v="New"/>
    <s v="Fitness"/>
    <s v="Training Mat"/>
    <n v="1"/>
    <n v="50.94"/>
    <n v="0"/>
    <n v="22.28"/>
    <n v="50.94"/>
    <n v="22.28"/>
    <n v="28.659999999999997"/>
    <n v="0.5626226933647428"/>
  </r>
  <r>
    <n v="61"/>
    <d v="2026-07-15T00:00:00"/>
    <n v="2026"/>
    <s v="Jul"/>
    <s v="Q3"/>
    <x v="3"/>
    <s v="United Kingdom"/>
    <s v="Online Store"/>
    <s v="Returning"/>
    <s v="Fitness"/>
    <s v="Weighted Vest"/>
    <n v="2"/>
    <n v="125.89"/>
    <n v="0"/>
    <n v="70.8"/>
    <n v="251.78"/>
    <n v="141.6"/>
    <n v="110.18"/>
    <n v="0.43760425768528083"/>
  </r>
  <r>
    <n v="357"/>
    <d v="2026-07-15T00:00:00"/>
    <n v="2026"/>
    <s v="Jul"/>
    <s v="Q3"/>
    <x v="0"/>
    <s v="Portugal"/>
    <s v="Online Store"/>
    <s v="New"/>
    <s v="Fitness"/>
    <s v="Training Mat"/>
    <n v="2"/>
    <n v="51.9"/>
    <n v="0"/>
    <n v="21.82"/>
    <n v="103.8"/>
    <n v="43.64"/>
    <n v="60.16"/>
    <n v="0.57957610789980729"/>
  </r>
  <r>
    <n v="1607"/>
    <d v="2026-07-15T00:00:00"/>
    <n v="2026"/>
    <s v="Jul"/>
    <s v="Q3"/>
    <x v="0"/>
    <s v="Spain"/>
    <s v="Retail Partners"/>
    <s v="New"/>
    <s v="Fitness"/>
    <s v="Resistance Band Set"/>
    <n v="2"/>
    <n v="39.75"/>
    <n v="0"/>
    <n v="14.78"/>
    <n v="79.5"/>
    <n v="29.56"/>
    <n v="49.94"/>
    <n v="0.62817610062893081"/>
  </r>
  <r>
    <n v="3295"/>
    <d v="2026-07-15T00:00:00"/>
    <n v="2026"/>
    <s v="Jul"/>
    <s v="Q3"/>
    <x v="1"/>
    <s v="Germany"/>
    <s v="Marketplace"/>
    <s v="Returning"/>
    <s v="Hiking"/>
    <s v="Hiking Daypack 20L"/>
    <n v="1"/>
    <n v="93.46"/>
    <n v="0.15"/>
    <n v="46.65"/>
    <n v="79.440999999999988"/>
    <n v="46.65"/>
    <n v="32.79099999999999"/>
    <n v="0.41277174255107557"/>
  </r>
  <r>
    <n v="4048"/>
    <d v="2026-07-15T00:00:00"/>
    <n v="2026"/>
    <s v="Jul"/>
    <s v="Q3"/>
    <x v="3"/>
    <s v="France"/>
    <s v="Corporate"/>
    <s v="Business"/>
    <s v="Cycling"/>
    <s v="Commuter Helmet"/>
    <n v="3"/>
    <n v="82.79"/>
    <n v="0.1"/>
    <n v="43.07"/>
    <n v="223.53300000000002"/>
    <n v="129.21"/>
    <n v="94.323000000000008"/>
    <n v="0.42196454214813922"/>
  </r>
  <r>
    <n v="4424"/>
    <d v="2026-07-15T00:00:00"/>
    <n v="2026"/>
    <s v="Jul"/>
    <s v="Q3"/>
    <x v="2"/>
    <s v="Sweden"/>
    <s v="Retail Partners"/>
    <s v="Business"/>
    <s v="Hiking"/>
    <s v="Hiking Daypack 20L"/>
    <n v="1"/>
    <n v="92.54"/>
    <n v="0"/>
    <n v="44.48"/>
    <n v="92.54"/>
    <n v="44.48"/>
    <n v="48.060000000000009"/>
    <n v="0.51934298681651181"/>
  </r>
  <r>
    <n v="4732"/>
    <d v="2026-07-15T00:00:00"/>
    <n v="2026"/>
    <s v="Jul"/>
    <s v="Q3"/>
    <x v="1"/>
    <s v="Poland"/>
    <s v="Retail Partners"/>
    <s v="New"/>
    <s v="Travel"/>
    <s v="Packing Cube Set"/>
    <n v="1"/>
    <n v="46.53"/>
    <n v="0"/>
    <n v="18.829999999999998"/>
    <n v="46.53"/>
    <n v="18.829999999999998"/>
    <n v="27.700000000000003"/>
    <n v="0.59531485063399958"/>
  </r>
  <r>
    <n v="194"/>
    <d v="2026-07-16T00:00:00"/>
    <n v="2026"/>
    <s v="Jul"/>
    <s v="Q3"/>
    <x v="1"/>
    <s v="Germany"/>
    <s v="Online Store"/>
    <s v="Returning"/>
    <s v="Cycling"/>
    <s v="Trail Bike Light"/>
    <n v="2"/>
    <n v="49.69"/>
    <n v="0"/>
    <n v="21.97"/>
    <n v="99.38"/>
    <n v="43.94"/>
    <n v="55.44"/>
    <n v="0.557858724089354"/>
  </r>
  <r>
    <n v="258"/>
    <d v="2026-07-16T00:00:00"/>
    <n v="2026"/>
    <s v="Jul"/>
    <s v="Q3"/>
    <x v="3"/>
    <s v="United Kingdom"/>
    <s v="Marketplace"/>
    <s v="New"/>
    <s v="Hiking"/>
    <s v="Trekking Poles"/>
    <n v="3"/>
    <n v="71.34"/>
    <n v="0.1"/>
    <n v="31.71"/>
    <n v="192.61800000000002"/>
    <n v="95.13"/>
    <n v="97.488000000000028"/>
    <n v="0.50612092327819835"/>
  </r>
  <r>
    <n v="543"/>
    <d v="2026-07-16T00:00:00"/>
    <n v="2026"/>
    <s v="Jul"/>
    <s v="Q3"/>
    <x v="1"/>
    <s v="Poland"/>
    <s v="Marketplace"/>
    <s v="Returning"/>
    <s v="Cycling"/>
    <s v="Commuter Helmet"/>
    <n v="1"/>
    <n v="83.03"/>
    <n v="0"/>
    <n v="42.41"/>
    <n v="83.03"/>
    <n v="42.41"/>
    <n v="40.620000000000005"/>
    <n v="0.48922076357942917"/>
  </r>
  <r>
    <n v="972"/>
    <d v="2026-07-16T00:00:00"/>
    <n v="2026"/>
    <s v="Jul"/>
    <s v="Q3"/>
    <x v="3"/>
    <s v="Belgium"/>
    <s v="Online Store"/>
    <s v="Returning"/>
    <s v="Fitness"/>
    <s v="Resistance Band Set"/>
    <n v="1"/>
    <n v="40.799999999999997"/>
    <n v="0"/>
    <n v="14.42"/>
    <n v="40.799999999999997"/>
    <n v="14.42"/>
    <n v="26.379999999999995"/>
    <n v="0.64656862745098032"/>
  </r>
  <r>
    <n v="1146"/>
    <d v="2026-07-16T00:00:00"/>
    <n v="2026"/>
    <s v="Jul"/>
    <s v="Q3"/>
    <x v="1"/>
    <s v="Austria"/>
    <s v="Marketplace"/>
    <s v="Returning"/>
    <s v="Camping"/>
    <s v="Compact Sleeping Bag"/>
    <n v="2"/>
    <n v="125.34"/>
    <n v="0.15"/>
    <n v="59.04"/>
    <n v="213.078"/>
    <n v="118.08"/>
    <n v="94.998000000000005"/>
    <n v="0.44583673584321237"/>
  </r>
  <r>
    <n v="1464"/>
    <d v="2026-07-16T00:00:00"/>
    <n v="2026"/>
    <s v="Jul"/>
    <s v="Q3"/>
    <x v="0"/>
    <s v="Portugal"/>
    <s v="Online Store"/>
    <s v="Returning"/>
    <s v="Fitness"/>
    <s v="Weighted Vest"/>
    <n v="1"/>
    <n v="122.73"/>
    <n v="0.1"/>
    <n v="70.540000000000006"/>
    <n v="110.45700000000001"/>
    <n v="70.540000000000006"/>
    <n v="39.917000000000002"/>
    <n v="0.36138044668966202"/>
  </r>
  <r>
    <n v="1581"/>
    <d v="2026-07-16T00:00:00"/>
    <n v="2026"/>
    <s v="Jul"/>
    <s v="Q3"/>
    <x v="2"/>
    <s v="Denmark"/>
    <s v="Retail Partners"/>
    <s v="New"/>
    <s v="Hiking"/>
    <s v="Hiking Daypack 20L"/>
    <n v="5"/>
    <n v="92.72"/>
    <n v="0.1"/>
    <n v="46.2"/>
    <n v="417.24"/>
    <n v="231"/>
    <n v="186.24"/>
    <n v="0.44636180615473109"/>
  </r>
  <r>
    <n v="1894"/>
    <d v="2026-07-16T00:00:00"/>
    <n v="2026"/>
    <s v="Jul"/>
    <s v="Q3"/>
    <x v="3"/>
    <s v="Netherlands"/>
    <s v="Corporate"/>
    <s v="Business"/>
    <s v="Fitness"/>
    <s v="Recovery Roller"/>
    <n v="5"/>
    <n v="36.29"/>
    <n v="0.05"/>
    <n v="13.52"/>
    <n v="172.37749999999997"/>
    <n v="67.599999999999994"/>
    <n v="104.77749999999997"/>
    <n v="0.60783744978317933"/>
  </r>
  <r>
    <n v="2100"/>
    <d v="2026-07-16T00:00:00"/>
    <n v="2026"/>
    <s v="Jul"/>
    <s v="Q3"/>
    <x v="2"/>
    <s v="Sweden"/>
    <s v="Online Store"/>
    <s v="Business"/>
    <s v="Cycling"/>
    <s v="Trail Bike Light"/>
    <n v="2"/>
    <n v="49.84"/>
    <n v="0.1"/>
    <n v="23.06"/>
    <n v="89.712000000000003"/>
    <n v="46.12"/>
    <n v="43.592000000000006"/>
    <n v="0.48591046905653651"/>
  </r>
  <r>
    <n v="2902"/>
    <d v="2026-07-16T00:00:00"/>
    <n v="2026"/>
    <s v="Jul"/>
    <s v="Q3"/>
    <x v="1"/>
    <s v="Germany"/>
    <s v="Marketplace"/>
    <s v="Business"/>
    <s v="Fitness"/>
    <s v="Recovery Roller"/>
    <n v="1"/>
    <n v="35.799999999999997"/>
    <n v="0"/>
    <n v="14.05"/>
    <n v="35.799999999999997"/>
    <n v="14.05"/>
    <n v="21.749999999999996"/>
    <n v="0.60754189944134074"/>
  </r>
  <r>
    <n v="3115"/>
    <d v="2026-07-16T00:00:00"/>
    <n v="2026"/>
    <s v="Jul"/>
    <s v="Q3"/>
    <x v="3"/>
    <s v="France"/>
    <s v="Online Store"/>
    <s v="New"/>
    <s v="Camping"/>
    <s v="Trail Tent 2P"/>
    <n v="1"/>
    <n v="195.12"/>
    <n v="0"/>
    <n v="101.14"/>
    <n v="195.12"/>
    <n v="101.14"/>
    <n v="93.98"/>
    <n v="0.48165231652316526"/>
  </r>
  <r>
    <n v="3546"/>
    <d v="2026-07-16T00:00:00"/>
    <n v="2026"/>
    <s v="Jul"/>
    <s v="Q3"/>
    <x v="0"/>
    <s v="Italy"/>
    <s v="Online Store"/>
    <s v="New"/>
    <s v="Cycling"/>
    <s v="Compact Repair Kit"/>
    <n v="2"/>
    <n v="39.69"/>
    <n v="0.05"/>
    <n v="16.88"/>
    <n v="75.410999999999987"/>
    <n v="33.76"/>
    <n v="41.650999999999989"/>
    <n v="0.55231995332245953"/>
  </r>
  <r>
    <n v="4224"/>
    <d v="2026-07-16T00:00:00"/>
    <n v="2026"/>
    <s v="Jul"/>
    <s v="Q3"/>
    <x v="2"/>
    <s v="Ireland"/>
    <s v="Retail Partners"/>
    <s v="Returning"/>
    <s v="Camping"/>
    <s v="Alpine Tent 4P"/>
    <n v="1"/>
    <n v="348.73"/>
    <n v="0.15"/>
    <n v="190.33"/>
    <n v="296.4205"/>
    <n v="190.33"/>
    <n v="106.09049999999999"/>
    <n v="0.35790540802677273"/>
  </r>
  <r>
    <n v="4858"/>
    <d v="2026-07-16T00:00:00"/>
    <n v="2026"/>
    <s v="Jul"/>
    <s v="Q3"/>
    <x v="1"/>
    <s v="Germany"/>
    <s v="Retail Partners"/>
    <s v="Returning"/>
    <s v="Travel"/>
    <s v="Insulated Bottle"/>
    <n v="1"/>
    <n v="35.5"/>
    <n v="0"/>
    <n v="13.26"/>
    <n v="35.5"/>
    <n v="13.26"/>
    <n v="22.240000000000002"/>
    <n v="0.62647887323943663"/>
  </r>
  <r>
    <n v="768"/>
    <d v="2026-07-17T00:00:00"/>
    <n v="2026"/>
    <s v="Jul"/>
    <s v="Q3"/>
    <x v="0"/>
    <s v="Portugal"/>
    <s v="Online Store"/>
    <s v="Business"/>
    <s v="Travel"/>
    <s v="Packing Cube Set"/>
    <n v="1"/>
    <n v="46.44"/>
    <n v="0"/>
    <n v="18.47"/>
    <n v="46.44"/>
    <n v="18.47"/>
    <n v="27.97"/>
    <n v="0.60228251507321273"/>
  </r>
  <r>
    <n v="1901"/>
    <d v="2026-07-17T00:00:00"/>
    <n v="2026"/>
    <s v="Jul"/>
    <s v="Q3"/>
    <x v="1"/>
    <s v="Poland"/>
    <s v="Online Store"/>
    <s v="New"/>
    <s v="Hiking"/>
    <s v="Trekking Poles"/>
    <n v="1"/>
    <n v="70.44"/>
    <n v="0.05"/>
    <n v="32.229999999999997"/>
    <n v="66.917999999999992"/>
    <n v="32.229999999999997"/>
    <n v="34.687999999999995"/>
    <n v="0.51836576108072563"/>
  </r>
  <r>
    <n v="2226"/>
    <d v="2026-07-17T00:00:00"/>
    <n v="2026"/>
    <s v="Jul"/>
    <s v="Q3"/>
    <x v="0"/>
    <s v="Italy"/>
    <s v="Retail Partners"/>
    <s v="New"/>
    <s v="Hiking"/>
    <s v="Trekking Poles"/>
    <n v="1"/>
    <n v="69.78"/>
    <n v="0.05"/>
    <n v="32.83"/>
    <n v="66.290999999999997"/>
    <n v="32.83"/>
    <n v="33.460999999999999"/>
    <n v="0.50475931876121949"/>
  </r>
  <r>
    <n v="2660"/>
    <d v="2026-07-17T00:00:00"/>
    <n v="2026"/>
    <s v="Jul"/>
    <s v="Q3"/>
    <x v="2"/>
    <s v="Denmark"/>
    <s v="Retail Partners"/>
    <s v="New"/>
    <s v="Travel"/>
    <s v="Insulated Bottle"/>
    <n v="4"/>
    <n v="35.450000000000003"/>
    <n v="0.1"/>
    <n v="13.83"/>
    <n v="127.62000000000002"/>
    <n v="55.32"/>
    <n v="72.300000000000011"/>
    <n v="0.56652562294311237"/>
  </r>
  <r>
    <n v="3004"/>
    <d v="2026-07-17T00:00:00"/>
    <n v="2026"/>
    <s v="Jul"/>
    <s v="Q3"/>
    <x v="3"/>
    <s v="United Kingdom"/>
    <s v="Online Store"/>
    <s v="Returning"/>
    <s v="Cycling"/>
    <s v="Trail Bike Light"/>
    <n v="1"/>
    <n v="50.82"/>
    <n v="0.05"/>
    <n v="22.36"/>
    <n v="48.278999999999996"/>
    <n v="22.36"/>
    <n v="25.918999999999997"/>
    <n v="0.5368586756146565"/>
  </r>
  <r>
    <n v="4020"/>
    <d v="2026-07-17T00:00:00"/>
    <n v="2026"/>
    <s v="Jul"/>
    <s v="Q3"/>
    <x v="2"/>
    <s v="Sweden"/>
    <s v="Online Store"/>
    <s v="Returning"/>
    <s v="Camping"/>
    <s v="Compact Sleeping Bag"/>
    <n v="1"/>
    <n v="126.13"/>
    <n v="0.15"/>
    <n v="60.43"/>
    <n v="107.2105"/>
    <n v="60.43"/>
    <n v="46.780499999999996"/>
    <n v="0.43634252242084498"/>
  </r>
  <r>
    <n v="4154"/>
    <d v="2026-07-17T00:00:00"/>
    <n v="2026"/>
    <s v="Jul"/>
    <s v="Q3"/>
    <x v="2"/>
    <s v="Finland"/>
    <s v="Online Store"/>
    <s v="Returning"/>
    <s v="Hiking"/>
    <s v="Trekking Poles"/>
    <n v="3"/>
    <n v="72.150000000000006"/>
    <n v="0"/>
    <n v="33.01"/>
    <n v="216.45000000000002"/>
    <n v="99.03"/>
    <n v="117.42000000000002"/>
    <n v="0.54248094248094247"/>
  </r>
  <r>
    <n v="4957"/>
    <d v="2026-07-17T00:00:00"/>
    <n v="2026"/>
    <s v="Jul"/>
    <s v="Q3"/>
    <x v="1"/>
    <s v="Czechia"/>
    <s v="Online Store"/>
    <s v="Returning"/>
    <s v="Fitness"/>
    <s v="Recovery Roller"/>
    <n v="1"/>
    <n v="35.58"/>
    <n v="0"/>
    <n v="13.68"/>
    <n v="35.58"/>
    <n v="13.68"/>
    <n v="21.9"/>
    <n v="0.61551433389544685"/>
  </r>
  <r>
    <n v="945"/>
    <d v="2026-07-18T00:00:00"/>
    <n v="2026"/>
    <s v="Jul"/>
    <s v="Q3"/>
    <x v="2"/>
    <s v="Ireland"/>
    <s v="Online Store"/>
    <s v="New"/>
    <s v="Hiking"/>
    <s v="Summit Backpack 45L"/>
    <n v="1"/>
    <n v="154.9"/>
    <n v="0.05"/>
    <n v="77.819999999999993"/>
    <n v="147.155"/>
    <n v="77.819999999999993"/>
    <n v="69.335000000000008"/>
    <n v="0.47116985491488572"/>
  </r>
  <r>
    <n v="1726"/>
    <d v="2026-07-18T00:00:00"/>
    <n v="2026"/>
    <s v="Jul"/>
    <s v="Q3"/>
    <x v="1"/>
    <s v="Poland"/>
    <s v="Retail Partners"/>
    <s v="Business"/>
    <s v="Camping"/>
    <s v="Portable Camp Stove"/>
    <n v="2"/>
    <n v="80.98"/>
    <n v="0.05"/>
    <n v="39.85"/>
    <n v="153.86199999999999"/>
    <n v="79.7"/>
    <n v="74.161999999999992"/>
    <n v="0.48200335365457353"/>
  </r>
  <r>
    <n v="1790"/>
    <d v="2026-07-18T00:00:00"/>
    <n v="2026"/>
    <s v="Jul"/>
    <s v="Q3"/>
    <x v="1"/>
    <s v="Germany"/>
    <s v="Online Store"/>
    <s v="New"/>
    <s v="Hiking"/>
    <s v="Hiking Daypack 20L"/>
    <n v="1"/>
    <n v="91.36"/>
    <n v="0"/>
    <n v="44.86"/>
    <n v="91.36"/>
    <n v="44.86"/>
    <n v="46.5"/>
    <n v="0.50897548161120842"/>
  </r>
  <r>
    <n v="2193"/>
    <d v="2026-07-18T00:00:00"/>
    <n v="2026"/>
    <s v="Jul"/>
    <s v="Q3"/>
    <x v="2"/>
    <s v="Sweden"/>
    <s v="Online Store"/>
    <s v="Returning"/>
    <s v="Cycling"/>
    <s v="Compact Repair Kit"/>
    <n v="2"/>
    <n v="39.409999999999997"/>
    <n v="0"/>
    <n v="16.8"/>
    <n v="78.819999999999993"/>
    <n v="33.6"/>
    <n v="45.219999999999992"/>
    <n v="0.57371225577264651"/>
  </r>
  <r>
    <n v="2781"/>
    <d v="2026-07-18T00:00:00"/>
    <n v="2026"/>
    <s v="Jul"/>
    <s v="Q3"/>
    <x v="0"/>
    <s v="Spain"/>
    <s v="Online Store"/>
    <s v="Returning"/>
    <s v="Travel"/>
    <s v="Carry-On Duffel"/>
    <n v="2"/>
    <n v="134.99"/>
    <n v="0"/>
    <n v="68.77"/>
    <n v="269.98"/>
    <n v="137.54"/>
    <n v="132.44000000000003"/>
    <n v="0.49055485591525305"/>
  </r>
  <r>
    <n v="3043"/>
    <d v="2026-07-18T00:00:00"/>
    <n v="2026"/>
    <s v="Jul"/>
    <s v="Q3"/>
    <x v="1"/>
    <s v="Germany"/>
    <s v="Marketplace"/>
    <s v="New"/>
    <s v="Cycling"/>
    <s v="Compact Repair Kit"/>
    <n v="2"/>
    <n v="40.93"/>
    <n v="0.05"/>
    <n v="16.89"/>
    <n v="77.766999999999996"/>
    <n v="33.78"/>
    <n v="43.986999999999995"/>
    <n v="0.56562552239381736"/>
  </r>
  <r>
    <n v="3102"/>
    <d v="2026-07-18T00:00:00"/>
    <n v="2026"/>
    <s v="Jul"/>
    <s v="Q3"/>
    <x v="3"/>
    <s v="France"/>
    <s v="Marketplace"/>
    <s v="Returning"/>
    <s v="Hiking"/>
    <s v="Hiking Daypack 20L"/>
    <n v="1"/>
    <n v="90.02"/>
    <n v="0.05"/>
    <n v="45.83"/>
    <n v="85.518999999999991"/>
    <n v="45.83"/>
    <n v="39.688999999999993"/>
    <n v="0.46409569803201622"/>
  </r>
  <r>
    <n v="3156"/>
    <d v="2026-07-18T00:00:00"/>
    <n v="2026"/>
    <s v="Jul"/>
    <s v="Q3"/>
    <x v="0"/>
    <s v="Spain"/>
    <s v="Retail Partners"/>
    <s v="Returning"/>
    <s v="Fitness"/>
    <s v="Training Mat"/>
    <n v="2"/>
    <n v="50.73"/>
    <n v="0"/>
    <n v="21.87"/>
    <n v="101.46"/>
    <n v="43.74"/>
    <n v="57.719999999999992"/>
    <n v="0.56889414547604966"/>
  </r>
  <r>
    <n v="3308"/>
    <d v="2026-07-18T00:00:00"/>
    <n v="2026"/>
    <s v="Jul"/>
    <s v="Q3"/>
    <x v="3"/>
    <s v="France"/>
    <s v="Retail Partners"/>
    <s v="New"/>
    <s v="Fitness"/>
    <s v="Weighted Vest"/>
    <n v="3"/>
    <n v="121.05"/>
    <n v="0.05"/>
    <n v="68.56"/>
    <n v="344.99249999999995"/>
    <n v="205.68"/>
    <n v="139.31249999999994"/>
    <n v="0.40381312637231231"/>
  </r>
  <r>
    <n v="3329"/>
    <d v="2026-07-18T00:00:00"/>
    <n v="2026"/>
    <s v="Jul"/>
    <s v="Q3"/>
    <x v="1"/>
    <s v="Switzerland"/>
    <s v="Online Store"/>
    <s v="New"/>
    <s v="Cycling"/>
    <s v="Commuter Helmet"/>
    <n v="2"/>
    <n v="81.739999999999995"/>
    <n v="0"/>
    <n v="42.75"/>
    <n v="163.47999999999999"/>
    <n v="85.5"/>
    <n v="77.97999999999999"/>
    <n v="0.47700024467824809"/>
  </r>
  <r>
    <n v="4102"/>
    <d v="2026-07-18T00:00:00"/>
    <n v="2026"/>
    <s v="Jul"/>
    <s v="Q3"/>
    <x v="1"/>
    <s v="Germany"/>
    <s v="Online Store"/>
    <s v="Returning"/>
    <s v="Hiking"/>
    <s v="Summit Backpack 45L"/>
    <n v="3"/>
    <n v="154.01"/>
    <n v="0.1"/>
    <n v="78.78"/>
    <n v="415.827"/>
    <n v="236.34"/>
    <n v="179.48699999999999"/>
    <n v="0.43163863818366771"/>
  </r>
  <r>
    <n v="4109"/>
    <d v="2026-07-18T00:00:00"/>
    <n v="2026"/>
    <s v="Jul"/>
    <s v="Q3"/>
    <x v="1"/>
    <s v="Germany"/>
    <s v="Marketplace"/>
    <s v="New"/>
    <s v="Cycling"/>
    <s v="Cycling Pack 12L"/>
    <n v="4"/>
    <n v="101.61"/>
    <n v="0"/>
    <n v="51.68"/>
    <n v="406.44"/>
    <n v="206.72"/>
    <n v="199.72"/>
    <n v="0.49138864285011319"/>
  </r>
  <r>
    <n v="4813"/>
    <d v="2026-07-18T00:00:00"/>
    <n v="2026"/>
    <s v="Jul"/>
    <s v="Q3"/>
    <x v="2"/>
    <s v="Finland"/>
    <s v="Retail Partners"/>
    <s v="Returning"/>
    <s v="Fitness"/>
    <s v="Recovery Roller"/>
    <n v="2"/>
    <n v="36.869999999999997"/>
    <n v="0.15"/>
    <n v="13.94"/>
    <n v="62.678999999999995"/>
    <n v="27.88"/>
    <n v="34.798999999999992"/>
    <n v="0.55519392459994565"/>
  </r>
  <r>
    <n v="5054"/>
    <d v="2026-07-18T00:00:00"/>
    <n v="2026"/>
    <s v="Jul"/>
    <s v="Q3"/>
    <x v="3"/>
    <s v="United Kingdom"/>
    <s v="Online Store"/>
    <s v="New"/>
    <s v="Camping"/>
    <s v="Compact Sleeping Bag"/>
    <n v="2"/>
    <n v="121.06"/>
    <n v="0"/>
    <n v="59.62"/>
    <n v="242.12"/>
    <n v="119.24"/>
    <n v="122.88000000000001"/>
    <n v="0.50751693375185858"/>
  </r>
  <r>
    <n v="138"/>
    <d v="2026-07-19T00:00:00"/>
    <n v="2026"/>
    <s v="Jul"/>
    <s v="Q3"/>
    <x v="1"/>
    <s v="Germany"/>
    <s v="Online Store"/>
    <s v="New"/>
    <s v="Hiking"/>
    <s v="Trekking Poles"/>
    <n v="2"/>
    <n v="71.81"/>
    <n v="0"/>
    <n v="32.35"/>
    <n v="143.62"/>
    <n v="64.7"/>
    <n v="78.92"/>
    <n v="0.54950563988302459"/>
  </r>
  <r>
    <n v="433"/>
    <d v="2026-07-19T00:00:00"/>
    <n v="2026"/>
    <s v="Jul"/>
    <s v="Q3"/>
    <x v="1"/>
    <s v="Germany"/>
    <s v="Online Store"/>
    <s v="New"/>
    <s v="Hiking"/>
    <s v="Trail Boots"/>
    <n v="4"/>
    <n v="145.18"/>
    <n v="0"/>
    <n v="79.540000000000006"/>
    <n v="580.72"/>
    <n v="318.16000000000003"/>
    <n v="262.56"/>
    <n v="0.45212839234054275"/>
  </r>
  <r>
    <n v="484"/>
    <d v="2026-07-19T00:00:00"/>
    <n v="2026"/>
    <s v="Jul"/>
    <s v="Q3"/>
    <x v="1"/>
    <s v="Germany"/>
    <s v="Online Store"/>
    <s v="New"/>
    <s v="Fitness"/>
    <s v="Recovery Roller"/>
    <n v="2"/>
    <n v="36.07"/>
    <n v="0"/>
    <n v="13.6"/>
    <n v="72.14"/>
    <n v="27.2"/>
    <n v="44.94"/>
    <n v="0.62295536456889378"/>
  </r>
  <r>
    <n v="492"/>
    <d v="2026-07-19T00:00:00"/>
    <n v="2026"/>
    <s v="Jul"/>
    <s v="Q3"/>
    <x v="1"/>
    <s v="Poland"/>
    <s v="Retail Partners"/>
    <s v="New"/>
    <s v="Hiking"/>
    <s v="Trekking Poles"/>
    <n v="3"/>
    <n v="72.23"/>
    <n v="0.1"/>
    <n v="31.67"/>
    <n v="195.02100000000002"/>
    <n v="95.01"/>
    <n v="100.01100000000001"/>
    <n v="0.5128216961250327"/>
  </r>
  <r>
    <n v="626"/>
    <d v="2026-07-19T00:00:00"/>
    <n v="2026"/>
    <s v="Jul"/>
    <s v="Q3"/>
    <x v="1"/>
    <s v="Poland"/>
    <s v="Retail Partners"/>
    <s v="Returning"/>
    <s v="Travel"/>
    <s v="Insulated Bottle"/>
    <n v="1"/>
    <n v="36.549999999999997"/>
    <n v="0.1"/>
    <n v="13.2"/>
    <n v="32.894999999999996"/>
    <n v="13.2"/>
    <n v="19.694999999999997"/>
    <n v="0.59872321021431829"/>
  </r>
  <r>
    <n v="1409"/>
    <d v="2026-07-19T00:00:00"/>
    <n v="2026"/>
    <s v="Jul"/>
    <s v="Q3"/>
    <x v="1"/>
    <s v="Poland"/>
    <s v="Online Store"/>
    <s v="New"/>
    <s v="Camping"/>
    <s v="Compact Sleeping Bag"/>
    <n v="5"/>
    <n v="124.68"/>
    <n v="0.05"/>
    <n v="60.61"/>
    <n v="592.23"/>
    <n v="303.05"/>
    <n v="289.18"/>
    <n v="0.48829002245749115"/>
  </r>
  <r>
    <n v="1486"/>
    <d v="2026-07-19T00:00:00"/>
    <n v="2026"/>
    <s v="Jul"/>
    <s v="Q3"/>
    <x v="3"/>
    <s v="United Kingdom"/>
    <s v="Online Store"/>
    <s v="Returning"/>
    <s v="Cycling"/>
    <s v="Cycling Pack 12L"/>
    <n v="1"/>
    <n v="101.7"/>
    <n v="0.05"/>
    <n v="49.92"/>
    <n v="96.614999999999995"/>
    <n v="49.92"/>
    <n v="46.694999999999993"/>
    <n v="0.48331004502406455"/>
  </r>
  <r>
    <n v="1940"/>
    <d v="2026-07-19T00:00:00"/>
    <n v="2026"/>
    <s v="Jul"/>
    <s v="Q3"/>
    <x v="2"/>
    <s v="Norway"/>
    <s v="Online Store"/>
    <s v="New"/>
    <s v="Fitness"/>
    <s v="Training Mat"/>
    <n v="2"/>
    <n v="50.24"/>
    <n v="0.05"/>
    <n v="21.88"/>
    <n v="95.456000000000003"/>
    <n v="43.76"/>
    <n v="51.696000000000005"/>
    <n v="0.54156889037881328"/>
  </r>
  <r>
    <n v="2215"/>
    <d v="2026-07-19T00:00:00"/>
    <n v="2026"/>
    <s v="Jul"/>
    <s v="Q3"/>
    <x v="3"/>
    <s v="France"/>
    <s v="Retail Partners"/>
    <s v="Returning"/>
    <s v="Fitness"/>
    <s v="Recovery Roller"/>
    <n v="3"/>
    <n v="35.53"/>
    <n v="0"/>
    <n v="14"/>
    <n v="106.59"/>
    <n v="42"/>
    <n v="64.59"/>
    <n v="0.60596678862932729"/>
  </r>
  <r>
    <n v="2555"/>
    <d v="2026-07-19T00:00:00"/>
    <n v="2026"/>
    <s v="Jul"/>
    <s v="Q3"/>
    <x v="2"/>
    <s v="Sweden"/>
    <s v="Marketplace"/>
    <s v="New"/>
    <s v="Travel"/>
    <s v="Packing Cube Set"/>
    <n v="2"/>
    <n v="46.89"/>
    <n v="0.1"/>
    <n v="18.53"/>
    <n v="84.402000000000001"/>
    <n v="37.06"/>
    <n v="47.341999999999999"/>
    <n v="0.56091087888912583"/>
  </r>
  <r>
    <n v="4710"/>
    <d v="2026-07-19T00:00:00"/>
    <n v="2026"/>
    <s v="Jul"/>
    <s v="Q3"/>
    <x v="0"/>
    <s v="Spain"/>
    <s v="Retail Partners"/>
    <s v="Returning"/>
    <s v="Camping"/>
    <s v="Trail Tent 2P"/>
    <n v="1"/>
    <n v="197.29"/>
    <n v="0.1"/>
    <n v="104.7"/>
    <n v="177.56100000000001"/>
    <n v="104.7"/>
    <n v="72.861000000000004"/>
    <n v="0.4103434875901803"/>
  </r>
  <r>
    <n v="4974"/>
    <d v="2026-07-19T00:00:00"/>
    <n v="2026"/>
    <s v="Jul"/>
    <s v="Q3"/>
    <x v="0"/>
    <s v="Portugal"/>
    <s v="Retail Partners"/>
    <s v="Business"/>
    <s v="Hiking"/>
    <s v="Trekking Poles"/>
    <n v="1"/>
    <n v="70.52"/>
    <n v="0.1"/>
    <n v="33.28"/>
    <n v="63.467999999999996"/>
    <n v="33.28"/>
    <n v="30.187999999999995"/>
    <n v="0.47564126804058732"/>
  </r>
  <r>
    <n v="5048"/>
    <d v="2026-07-19T00:00:00"/>
    <n v="2026"/>
    <s v="Jul"/>
    <s v="Q3"/>
    <x v="1"/>
    <s v="Germany"/>
    <s v="Marketplace"/>
    <s v="New"/>
    <s v="Fitness"/>
    <s v="Training Mat"/>
    <n v="3"/>
    <n v="49.9"/>
    <n v="0.05"/>
    <n v="22.27"/>
    <n v="142.21499999999997"/>
    <n v="66.81"/>
    <n v="75.404999999999973"/>
    <n v="0.53021833139964125"/>
  </r>
  <r>
    <n v="1"/>
    <d v="2026-07-20T00:00:00"/>
    <n v="2026"/>
    <s v="Jul"/>
    <s v="Q3"/>
    <x v="3"/>
    <s v="Netherlands"/>
    <s v="Retail Partners"/>
    <s v="New"/>
    <s v="Hiking"/>
    <s v="Summit Backpack 45L"/>
    <n v="3"/>
    <n v="156.25"/>
    <n v="0"/>
    <n v="79.900000000000006"/>
    <n v="468.75"/>
    <n v="239.70000000000002"/>
    <n v="229.04999999999998"/>
    <n v="0.48863999999999996"/>
  </r>
  <r>
    <n v="270"/>
    <d v="2026-07-20T00:00:00"/>
    <n v="2026"/>
    <s v="Jul"/>
    <s v="Q3"/>
    <x v="2"/>
    <s v="Sweden"/>
    <s v="Marketplace"/>
    <s v="Returning"/>
    <s v="Camping"/>
    <s v="Compact Sleeping Bag"/>
    <n v="3"/>
    <n v="120.14"/>
    <n v="0"/>
    <n v="58.9"/>
    <n v="360.42"/>
    <n v="176.7"/>
    <n v="183.72000000000003"/>
    <n v="0.5097386382553688"/>
  </r>
  <r>
    <n v="2130"/>
    <d v="2026-07-20T00:00:00"/>
    <n v="2026"/>
    <s v="Jul"/>
    <s v="Q3"/>
    <x v="1"/>
    <s v="Poland"/>
    <s v="Retail Partners"/>
    <s v="Returning"/>
    <s v="Hiking"/>
    <s v="Trail Boots"/>
    <n v="1"/>
    <n v="145.21"/>
    <n v="0"/>
    <n v="80.52"/>
    <n v="145.21"/>
    <n v="80.52"/>
    <n v="64.690000000000012"/>
    <n v="0.44549273466014744"/>
  </r>
  <r>
    <n v="2474"/>
    <d v="2026-07-20T00:00:00"/>
    <n v="2026"/>
    <s v="Jul"/>
    <s v="Q3"/>
    <x v="2"/>
    <s v="Sweden"/>
    <s v="Retail Partners"/>
    <s v="Returning"/>
    <s v="Cycling"/>
    <s v="Compact Repair Kit"/>
    <n v="2"/>
    <n v="39.78"/>
    <n v="0.1"/>
    <n v="16.260000000000002"/>
    <n v="71.603999999999999"/>
    <n v="32.520000000000003"/>
    <n v="39.083999999999996"/>
    <n v="0.54583542818836928"/>
  </r>
  <r>
    <n v="2514"/>
    <d v="2026-07-20T00:00:00"/>
    <n v="2026"/>
    <s v="Jul"/>
    <s v="Q3"/>
    <x v="1"/>
    <s v="Austria"/>
    <s v="Online Store"/>
    <s v="New"/>
    <s v="Travel"/>
    <s v="Travel Backpack 35L"/>
    <n v="2"/>
    <n v="161.97"/>
    <n v="0.1"/>
    <n v="88.57"/>
    <n v="291.54599999999999"/>
    <n v="177.14"/>
    <n v="114.40600000000001"/>
    <n v="0.39241148909606033"/>
  </r>
  <r>
    <n v="2616"/>
    <d v="2026-07-20T00:00:00"/>
    <n v="2026"/>
    <s v="Jul"/>
    <s v="Q3"/>
    <x v="2"/>
    <s v="Ireland"/>
    <s v="Retail Partners"/>
    <s v="New"/>
    <s v="Fitness"/>
    <s v="Weighted Vest"/>
    <n v="2"/>
    <n v="125.37"/>
    <n v="0"/>
    <n v="68.040000000000006"/>
    <n v="250.74"/>
    <n v="136.08000000000001"/>
    <n v="114.66"/>
    <n v="0.457286432160804"/>
  </r>
  <r>
    <n v="2632"/>
    <d v="2026-07-20T00:00:00"/>
    <n v="2026"/>
    <s v="Jul"/>
    <s v="Q3"/>
    <x v="0"/>
    <s v="Italy"/>
    <s v="Online Store"/>
    <s v="New"/>
    <s v="Camping"/>
    <s v="Trail Tent 2P"/>
    <n v="1"/>
    <n v="196.57"/>
    <n v="0"/>
    <n v="104.78"/>
    <n v="196.57"/>
    <n v="104.78"/>
    <n v="91.789999999999992"/>
    <n v="0.46695833545301924"/>
  </r>
  <r>
    <n v="3725"/>
    <d v="2026-07-20T00:00:00"/>
    <n v="2026"/>
    <s v="Jul"/>
    <s v="Q3"/>
    <x v="2"/>
    <s v="Norway"/>
    <s v="Online Store"/>
    <s v="Returning"/>
    <s v="Camping"/>
    <s v="Trail Tent 2P"/>
    <n v="2"/>
    <n v="195.74"/>
    <n v="0.05"/>
    <n v="107.17"/>
    <n v="371.90600000000001"/>
    <n v="214.34"/>
    <n v="157.566"/>
    <n v="0.4236715729243411"/>
  </r>
  <r>
    <n v="3834"/>
    <d v="2026-07-20T00:00:00"/>
    <n v="2026"/>
    <s v="Jul"/>
    <s v="Q3"/>
    <x v="1"/>
    <s v="Poland"/>
    <s v="Retail Partners"/>
    <s v="New"/>
    <s v="Camping"/>
    <s v="Trail Tent 2P"/>
    <n v="3"/>
    <n v="192.28"/>
    <n v="0"/>
    <n v="104.3"/>
    <n v="576.84"/>
    <n v="312.89999999999998"/>
    <n v="263.94000000000005"/>
    <n v="0.45756188891200339"/>
  </r>
  <r>
    <n v="159"/>
    <d v="2026-07-21T00:00:00"/>
    <n v="2026"/>
    <s v="Jul"/>
    <s v="Q3"/>
    <x v="1"/>
    <s v="Czechia"/>
    <s v="Online Store"/>
    <s v="Returning"/>
    <s v="Hiking"/>
    <s v="Trekking Poles"/>
    <n v="2"/>
    <n v="70.150000000000006"/>
    <n v="0.05"/>
    <n v="32.950000000000003"/>
    <n v="133.285"/>
    <n v="65.900000000000006"/>
    <n v="67.384999999999991"/>
    <n v="0.50557076940390888"/>
  </r>
  <r>
    <n v="435"/>
    <d v="2026-07-21T00:00:00"/>
    <n v="2026"/>
    <s v="Jul"/>
    <s v="Q3"/>
    <x v="2"/>
    <s v="Sweden"/>
    <s v="Online Store"/>
    <s v="Returning"/>
    <s v="Camping"/>
    <s v="Alpine Tent 4P"/>
    <n v="2"/>
    <n v="342.38"/>
    <n v="0.05"/>
    <n v="192.01"/>
    <n v="650.52199999999993"/>
    <n v="384.02"/>
    <n v="266.50199999999995"/>
    <n v="0.40967407712575438"/>
  </r>
  <r>
    <n v="1467"/>
    <d v="2026-07-21T00:00:00"/>
    <n v="2026"/>
    <s v="Jul"/>
    <s v="Q3"/>
    <x v="1"/>
    <s v="Poland"/>
    <s v="Marketplace"/>
    <s v="New"/>
    <s v="Fitness"/>
    <s v="Training Mat"/>
    <n v="1"/>
    <n v="50.59"/>
    <n v="0.05"/>
    <n v="22.04"/>
    <n v="48.060499999999998"/>
    <n v="22.04"/>
    <n v="26.020499999999998"/>
    <n v="0.54141134611583319"/>
  </r>
  <r>
    <n v="1552"/>
    <d v="2026-07-21T00:00:00"/>
    <n v="2026"/>
    <s v="Jul"/>
    <s v="Q3"/>
    <x v="3"/>
    <s v="Belgium"/>
    <s v="Retail Partners"/>
    <s v="New"/>
    <s v="Travel"/>
    <s v="Packing Cube Set"/>
    <n v="2"/>
    <n v="46.34"/>
    <n v="0.1"/>
    <n v="18.41"/>
    <n v="83.412000000000006"/>
    <n v="36.82"/>
    <n v="46.592000000000006"/>
    <n v="0.55857670359180933"/>
  </r>
  <r>
    <n v="1745"/>
    <d v="2026-07-21T00:00:00"/>
    <n v="2026"/>
    <s v="Jul"/>
    <s v="Q3"/>
    <x v="1"/>
    <s v="Austria"/>
    <s v="Marketplace"/>
    <s v="New"/>
    <s v="Hiking"/>
    <s v="Hiking Daypack 20L"/>
    <n v="1"/>
    <n v="91.45"/>
    <n v="0"/>
    <n v="44.16"/>
    <n v="91.45"/>
    <n v="44.16"/>
    <n v="47.290000000000006"/>
    <n v="0.51711317659923461"/>
  </r>
  <r>
    <n v="2174"/>
    <d v="2026-07-21T00:00:00"/>
    <n v="2026"/>
    <s v="Jul"/>
    <s v="Q3"/>
    <x v="3"/>
    <s v="United Kingdom"/>
    <s v="Marketplace"/>
    <s v="Returning"/>
    <s v="Cycling"/>
    <s v="Compact Repair Kit"/>
    <n v="3"/>
    <n v="40.28"/>
    <n v="0"/>
    <n v="17.12"/>
    <n v="120.84"/>
    <n v="51.36"/>
    <n v="69.48"/>
    <n v="0.57497517378351537"/>
  </r>
  <r>
    <n v="3444"/>
    <d v="2026-07-21T00:00:00"/>
    <n v="2026"/>
    <s v="Jul"/>
    <s v="Q3"/>
    <x v="1"/>
    <s v="Poland"/>
    <s v="Online Store"/>
    <s v="Returning"/>
    <s v="Fitness"/>
    <s v="Recovery Roller"/>
    <n v="2"/>
    <n v="36.93"/>
    <n v="0"/>
    <n v="13.63"/>
    <n v="73.86"/>
    <n v="27.26"/>
    <n v="46.599999999999994"/>
    <n v="0.63092336853506625"/>
  </r>
  <r>
    <n v="3646"/>
    <d v="2026-07-21T00:00:00"/>
    <n v="2026"/>
    <s v="Jul"/>
    <s v="Q3"/>
    <x v="2"/>
    <s v="Sweden"/>
    <s v="Marketplace"/>
    <s v="Returning"/>
    <s v="Hiking"/>
    <s v="Trail Boots"/>
    <n v="1"/>
    <n v="143.69"/>
    <n v="0"/>
    <n v="80.87"/>
    <n v="143.69"/>
    <n v="80.87"/>
    <n v="62.819999999999993"/>
    <n v="0.43719117544714309"/>
  </r>
  <r>
    <n v="4558"/>
    <d v="2026-07-21T00:00:00"/>
    <n v="2026"/>
    <s v="Jul"/>
    <s v="Q3"/>
    <x v="1"/>
    <s v="Poland"/>
    <s v="Marketplace"/>
    <s v="New"/>
    <s v="Hiking"/>
    <s v="Trail Boots"/>
    <n v="2"/>
    <n v="147.09"/>
    <n v="0"/>
    <n v="81.58"/>
    <n v="294.18"/>
    <n v="163.16"/>
    <n v="131.02000000000001"/>
    <n v="0.44537358080087025"/>
  </r>
  <r>
    <n v="4564"/>
    <d v="2026-07-21T00:00:00"/>
    <n v="2026"/>
    <s v="Jul"/>
    <s v="Q3"/>
    <x v="2"/>
    <s v="Denmark"/>
    <s v="Online Store"/>
    <s v="New"/>
    <s v="Hiking"/>
    <s v="Summit Backpack 45L"/>
    <n v="1"/>
    <n v="153.88"/>
    <n v="0"/>
    <n v="80.98"/>
    <n v="153.88"/>
    <n v="80.98"/>
    <n v="72.899999999999991"/>
    <n v="0.47374577592929551"/>
  </r>
  <r>
    <n v="4616"/>
    <d v="2026-07-21T00:00:00"/>
    <n v="2026"/>
    <s v="Jul"/>
    <s v="Q3"/>
    <x v="3"/>
    <s v="France"/>
    <s v="Marketplace"/>
    <s v="New"/>
    <s v="Hiking"/>
    <s v="Trekking Poles"/>
    <n v="3"/>
    <n v="72.2"/>
    <n v="0"/>
    <n v="31.45"/>
    <n v="216.60000000000002"/>
    <n v="94.35"/>
    <n v="122.25000000000003"/>
    <n v="0.5644044321329641"/>
  </r>
  <r>
    <n v="536"/>
    <d v="2026-07-22T00:00:00"/>
    <n v="2026"/>
    <s v="Jul"/>
    <s v="Q3"/>
    <x v="3"/>
    <s v="France"/>
    <s v="Retail Partners"/>
    <s v="Business"/>
    <s v="Fitness"/>
    <s v="Resistance Band Set"/>
    <n v="1"/>
    <n v="40.67"/>
    <n v="0"/>
    <n v="14.28"/>
    <n v="40.67"/>
    <n v="14.28"/>
    <n v="26.39"/>
    <n v="0.64888123924268504"/>
  </r>
  <r>
    <n v="571"/>
    <d v="2026-07-22T00:00:00"/>
    <n v="2026"/>
    <s v="Jul"/>
    <s v="Q3"/>
    <x v="0"/>
    <s v="Spain"/>
    <s v="Online Store"/>
    <s v="New"/>
    <s v="Hiking"/>
    <s v="Summit Backpack 45L"/>
    <n v="3"/>
    <n v="152.53"/>
    <n v="0"/>
    <n v="80.88"/>
    <n v="457.59000000000003"/>
    <n v="242.64"/>
    <n v="214.95000000000005"/>
    <n v="0.46974365698551113"/>
  </r>
  <r>
    <n v="965"/>
    <d v="2026-07-22T00:00:00"/>
    <n v="2026"/>
    <s v="Jul"/>
    <s v="Q3"/>
    <x v="1"/>
    <s v="Switzerland"/>
    <s v="Retail Partners"/>
    <s v="Returning"/>
    <s v="Travel"/>
    <s v="Insulated Bottle"/>
    <n v="2"/>
    <n v="35.39"/>
    <n v="0.05"/>
    <n v="13.39"/>
    <n v="67.241"/>
    <n v="26.78"/>
    <n v="40.460999999999999"/>
    <n v="0.60173108668818132"/>
  </r>
  <r>
    <n v="1504"/>
    <d v="2026-07-22T00:00:00"/>
    <n v="2026"/>
    <s v="Jul"/>
    <s v="Q3"/>
    <x v="3"/>
    <s v="Belgium"/>
    <s v="Online Store"/>
    <s v="Returning"/>
    <s v="Hiking"/>
    <s v="Hiking Daypack 20L"/>
    <n v="5"/>
    <n v="93.35"/>
    <n v="0"/>
    <n v="46.31"/>
    <n v="466.75"/>
    <n v="231.55"/>
    <n v="235.2"/>
    <n v="0.50391001606855912"/>
  </r>
  <r>
    <n v="2560"/>
    <d v="2026-07-22T00:00:00"/>
    <n v="2026"/>
    <s v="Jul"/>
    <s v="Q3"/>
    <x v="1"/>
    <s v="Germany"/>
    <s v="Online Store"/>
    <s v="Returning"/>
    <s v="Cycling"/>
    <s v="Trail Bike Light"/>
    <n v="2"/>
    <n v="51.71"/>
    <n v="0"/>
    <n v="22.75"/>
    <n v="103.42"/>
    <n v="45.5"/>
    <n v="57.92"/>
    <n v="0.5600464126861342"/>
  </r>
  <r>
    <n v="2758"/>
    <d v="2026-07-22T00:00:00"/>
    <n v="2026"/>
    <s v="Jul"/>
    <s v="Q3"/>
    <x v="0"/>
    <s v="Spain"/>
    <s v="Online Store"/>
    <s v="New"/>
    <s v="Cycling"/>
    <s v="Compact Repair Kit"/>
    <n v="1"/>
    <n v="39.86"/>
    <n v="0"/>
    <n v="16.53"/>
    <n v="39.86"/>
    <n v="16.53"/>
    <n v="23.33"/>
    <n v="0.58529854490717503"/>
  </r>
  <r>
    <n v="4030"/>
    <d v="2026-07-22T00:00:00"/>
    <n v="2026"/>
    <s v="Jul"/>
    <s v="Q3"/>
    <x v="3"/>
    <s v="United Kingdom"/>
    <s v="Online Store"/>
    <s v="New"/>
    <s v="Camping"/>
    <s v="Portable Camp Stove"/>
    <n v="2"/>
    <n v="83.71"/>
    <n v="0"/>
    <n v="39.29"/>
    <n v="167.42"/>
    <n v="78.58"/>
    <n v="88.839999999999989"/>
    <n v="0.53064150041811009"/>
  </r>
  <r>
    <n v="4337"/>
    <d v="2026-07-22T00:00:00"/>
    <n v="2026"/>
    <s v="Jul"/>
    <s v="Q3"/>
    <x v="1"/>
    <s v="Poland"/>
    <s v="Retail Partners"/>
    <s v="New"/>
    <s v="Travel"/>
    <s v="Packing Cube Set"/>
    <n v="1"/>
    <n v="47.62"/>
    <n v="0"/>
    <n v="17.82"/>
    <n v="47.62"/>
    <n v="17.82"/>
    <n v="29.799999999999997"/>
    <n v="0.62578748425031494"/>
  </r>
  <r>
    <n v="5129"/>
    <d v="2026-07-22T00:00:00"/>
    <n v="2026"/>
    <s v="Jul"/>
    <s v="Q3"/>
    <x v="1"/>
    <s v="Germany"/>
    <s v="Online Store"/>
    <s v="Returning"/>
    <s v="Cycling"/>
    <s v="Commuter Helmet"/>
    <n v="1"/>
    <n v="80.05"/>
    <n v="0.05"/>
    <n v="43.81"/>
    <n v="76.047499999999999"/>
    <n v="43.81"/>
    <n v="32.237499999999997"/>
    <n v="0.42391268615010352"/>
  </r>
  <r>
    <n v="81"/>
    <d v="2026-07-23T00:00:00"/>
    <n v="2026"/>
    <s v="Jul"/>
    <s v="Q3"/>
    <x v="3"/>
    <s v="United Kingdom"/>
    <s v="Retail Partners"/>
    <s v="Returning"/>
    <s v="Fitness"/>
    <s v="Training Mat"/>
    <n v="1"/>
    <n v="51.82"/>
    <n v="0"/>
    <n v="21.43"/>
    <n v="51.82"/>
    <n v="21.43"/>
    <n v="30.39"/>
    <n v="0.58645310690852959"/>
  </r>
  <r>
    <n v="493"/>
    <d v="2026-07-23T00:00:00"/>
    <n v="2026"/>
    <s v="Jul"/>
    <s v="Q3"/>
    <x v="1"/>
    <s v="Switzerland"/>
    <s v="Online Store"/>
    <s v="Business"/>
    <s v="Travel"/>
    <s v="Travel Backpack 35L"/>
    <n v="4"/>
    <n v="161.28"/>
    <n v="0.15"/>
    <n v="89.2"/>
    <n v="548.35199999999998"/>
    <n v="356.8"/>
    <n v="191.55199999999996"/>
    <n v="0.3493230625583566"/>
  </r>
  <r>
    <n v="613"/>
    <d v="2026-07-23T00:00:00"/>
    <n v="2026"/>
    <s v="Jul"/>
    <s v="Q3"/>
    <x v="0"/>
    <s v="Spain"/>
    <s v="Online Store"/>
    <s v="New"/>
    <s v="Cycling"/>
    <s v="Compact Repair Kit"/>
    <n v="1"/>
    <n v="39.86"/>
    <n v="0.05"/>
    <n v="16.989999999999998"/>
    <n v="37.866999999999997"/>
    <n v="16.989999999999998"/>
    <n v="20.876999999999999"/>
    <n v="0.55132437214461139"/>
  </r>
  <r>
    <n v="958"/>
    <d v="2026-07-23T00:00:00"/>
    <n v="2026"/>
    <s v="Jul"/>
    <s v="Q3"/>
    <x v="3"/>
    <s v="United Kingdom"/>
    <s v="Marketplace"/>
    <s v="New"/>
    <s v="Cycling"/>
    <s v="Cycling Pack 12L"/>
    <n v="6"/>
    <n v="102.96"/>
    <n v="0.05"/>
    <n v="51.74"/>
    <n v="586.87199999999996"/>
    <n v="310.44"/>
    <n v="276.43199999999996"/>
    <n v="0.47102604997341835"/>
  </r>
  <r>
    <n v="1270"/>
    <d v="2026-07-23T00:00:00"/>
    <n v="2026"/>
    <s v="Jul"/>
    <s v="Q3"/>
    <x v="1"/>
    <s v="Germany"/>
    <s v="Marketplace"/>
    <s v="Returning"/>
    <s v="Hiking"/>
    <s v="Hiking Daypack 20L"/>
    <n v="1"/>
    <n v="94.04"/>
    <n v="0"/>
    <n v="44.88"/>
    <n v="94.04"/>
    <n v="44.88"/>
    <n v="49.160000000000004"/>
    <n v="0.52275627392598889"/>
  </r>
  <r>
    <n v="1513"/>
    <d v="2026-07-23T00:00:00"/>
    <n v="2026"/>
    <s v="Jul"/>
    <s v="Q3"/>
    <x v="3"/>
    <s v="United Kingdom"/>
    <s v="Online Store"/>
    <s v="New"/>
    <s v="Hiking"/>
    <s v="Trekking Poles"/>
    <n v="2"/>
    <n v="70.790000000000006"/>
    <n v="0"/>
    <n v="32.44"/>
    <n v="141.58000000000001"/>
    <n v="64.88"/>
    <n v="76.700000000000017"/>
    <n v="0.541743184065546"/>
  </r>
  <r>
    <n v="2009"/>
    <d v="2026-07-23T00:00:00"/>
    <n v="2026"/>
    <s v="Jul"/>
    <s v="Q3"/>
    <x v="2"/>
    <s v="Finland"/>
    <s v="Online Store"/>
    <s v="New"/>
    <s v="Travel"/>
    <s v="Packing Cube Set"/>
    <n v="2"/>
    <n v="46.41"/>
    <n v="0"/>
    <n v="18.600000000000001"/>
    <n v="92.82"/>
    <n v="37.200000000000003"/>
    <n v="55.61999999999999"/>
    <n v="0.59922430510665803"/>
  </r>
  <r>
    <n v="2838"/>
    <d v="2026-07-23T00:00:00"/>
    <n v="2026"/>
    <s v="Jul"/>
    <s v="Q3"/>
    <x v="3"/>
    <s v="France"/>
    <s v="Marketplace"/>
    <s v="New"/>
    <s v="Hiking"/>
    <s v="Trekking Poles"/>
    <n v="1"/>
    <n v="69.75"/>
    <n v="0"/>
    <n v="33.299999999999997"/>
    <n v="69.75"/>
    <n v="33.299999999999997"/>
    <n v="36.450000000000003"/>
    <n v="0.52258064516129032"/>
  </r>
  <r>
    <n v="3730"/>
    <d v="2026-07-23T00:00:00"/>
    <n v="2026"/>
    <s v="Jul"/>
    <s v="Q3"/>
    <x v="0"/>
    <s v="Italy"/>
    <s v="Retail Partners"/>
    <s v="Business"/>
    <s v="Cycling"/>
    <s v="Compact Repair Kit"/>
    <n v="3"/>
    <n v="40.81"/>
    <n v="0"/>
    <n v="16.86"/>
    <n v="122.43"/>
    <n v="50.58"/>
    <n v="71.850000000000009"/>
    <n v="0.58686596422445481"/>
  </r>
  <r>
    <n v="4287"/>
    <d v="2026-07-23T00:00:00"/>
    <n v="2026"/>
    <s v="Jul"/>
    <s v="Q3"/>
    <x v="3"/>
    <s v="United Kingdom"/>
    <s v="Marketplace"/>
    <s v="Returning"/>
    <s v="Hiking"/>
    <s v="Summit Backpack 45L"/>
    <n v="5"/>
    <n v="156.69"/>
    <n v="0"/>
    <n v="80.489999999999995"/>
    <n v="783.45"/>
    <n v="402.45"/>
    <n v="381.00000000000006"/>
    <n v="0.48631054949262881"/>
  </r>
  <r>
    <n v="4297"/>
    <d v="2026-07-23T00:00:00"/>
    <n v="2026"/>
    <s v="Jul"/>
    <s v="Q3"/>
    <x v="1"/>
    <s v="Austria"/>
    <s v="Marketplace"/>
    <s v="Returning"/>
    <s v="Travel"/>
    <s v="Travel Backpack 35L"/>
    <n v="1"/>
    <n v="168.59"/>
    <n v="0.1"/>
    <n v="88.8"/>
    <n v="151.73099999999999"/>
    <n v="88.8"/>
    <n v="62.930999999999997"/>
    <n v="0.41475374181940405"/>
  </r>
  <r>
    <n v="5118"/>
    <d v="2026-07-23T00:00:00"/>
    <n v="2026"/>
    <s v="Jul"/>
    <s v="Q3"/>
    <x v="1"/>
    <s v="Germany"/>
    <s v="Online Store"/>
    <s v="Business"/>
    <s v="Travel"/>
    <s v="Insulated Bottle"/>
    <n v="5"/>
    <n v="36.880000000000003"/>
    <n v="0.1"/>
    <n v="13.76"/>
    <n v="165.96"/>
    <n v="68.8"/>
    <n v="97.160000000000011"/>
    <n v="0.58544227524704751"/>
  </r>
  <r>
    <n v="363"/>
    <d v="2026-07-24T00:00:00"/>
    <n v="2026"/>
    <s v="Jul"/>
    <s v="Q3"/>
    <x v="0"/>
    <s v="Spain"/>
    <s v="Corporate"/>
    <s v="Business"/>
    <s v="Travel"/>
    <s v="Carry-On Duffel"/>
    <n v="8"/>
    <n v="136.13"/>
    <n v="0.1"/>
    <n v="66.55"/>
    <n v="980.13599999999997"/>
    <n v="532.4"/>
    <n v="447.73599999999999"/>
    <n v="0.45681007533648393"/>
  </r>
  <r>
    <n v="4243"/>
    <d v="2026-07-24T00:00:00"/>
    <n v="2026"/>
    <s v="Jul"/>
    <s v="Q3"/>
    <x v="1"/>
    <s v="Poland"/>
    <s v="Marketplace"/>
    <s v="Returning"/>
    <s v="Cycling"/>
    <s v="Compact Repair Kit"/>
    <n v="2"/>
    <n v="40.479999999999997"/>
    <n v="0.05"/>
    <n v="16.93"/>
    <n v="76.911999999999992"/>
    <n v="33.86"/>
    <n v="43.051999999999992"/>
    <n v="0.5597566049511129"/>
  </r>
  <r>
    <n v="4348"/>
    <d v="2026-07-24T00:00:00"/>
    <n v="2026"/>
    <s v="Jul"/>
    <s v="Q3"/>
    <x v="0"/>
    <s v="Spain"/>
    <s v="Online Store"/>
    <s v="New"/>
    <s v="Cycling"/>
    <s v="Trail Bike Light"/>
    <n v="4"/>
    <n v="50.09"/>
    <n v="0"/>
    <n v="22.11"/>
    <n v="200.36"/>
    <n v="88.44"/>
    <n v="111.92000000000002"/>
    <n v="0.55859452984627678"/>
  </r>
  <r>
    <n v="4405"/>
    <d v="2026-07-24T00:00:00"/>
    <n v="2026"/>
    <s v="Jul"/>
    <s v="Q3"/>
    <x v="3"/>
    <s v="United Kingdom"/>
    <s v="Online Store"/>
    <s v="Returning"/>
    <s v="Hiking"/>
    <s v="Summit Backpack 45L"/>
    <n v="1"/>
    <n v="156.54"/>
    <n v="0.1"/>
    <n v="77.38"/>
    <n v="140.886"/>
    <n v="77.38"/>
    <n v="63.506"/>
    <n v="0.4507616086765186"/>
  </r>
  <r>
    <n v="4857"/>
    <d v="2026-07-24T00:00:00"/>
    <n v="2026"/>
    <s v="Jul"/>
    <s v="Q3"/>
    <x v="1"/>
    <s v="Austria"/>
    <s v="Retail Partners"/>
    <s v="Returning"/>
    <s v="Hiking"/>
    <s v="Summit Backpack 45L"/>
    <n v="1"/>
    <n v="152.1"/>
    <n v="0.1"/>
    <n v="80.459999999999994"/>
    <n v="136.88999999999999"/>
    <n v="80.459999999999994"/>
    <n v="56.429999999999993"/>
    <n v="0.41222879684418146"/>
  </r>
  <r>
    <n v="87"/>
    <d v="2026-07-25T00:00:00"/>
    <n v="2026"/>
    <s v="Jul"/>
    <s v="Q3"/>
    <x v="1"/>
    <s v="Switzerland"/>
    <s v="Online Store"/>
    <s v="Returning"/>
    <s v="Hiking"/>
    <s v="Summit Backpack 45L"/>
    <n v="1"/>
    <n v="155.35"/>
    <n v="0"/>
    <n v="80.47"/>
    <n v="155.35"/>
    <n v="80.47"/>
    <n v="74.88"/>
    <n v="0.48200836820083681"/>
  </r>
  <r>
    <n v="315"/>
    <d v="2026-07-25T00:00:00"/>
    <n v="2026"/>
    <s v="Jul"/>
    <s v="Q3"/>
    <x v="2"/>
    <s v="Ireland"/>
    <s v="Marketplace"/>
    <s v="New"/>
    <s v="Cycling"/>
    <s v="Commuter Helmet"/>
    <n v="1"/>
    <n v="81.13"/>
    <n v="0.05"/>
    <n v="42.41"/>
    <n v="77.073499999999996"/>
    <n v="42.41"/>
    <n v="34.663499999999999"/>
    <n v="0.44974602165465433"/>
  </r>
  <r>
    <n v="970"/>
    <d v="2026-07-25T00:00:00"/>
    <n v="2026"/>
    <s v="Jul"/>
    <s v="Q3"/>
    <x v="1"/>
    <s v="Switzerland"/>
    <s v="Online Store"/>
    <s v="New"/>
    <s v="Hiking"/>
    <s v="Trail Boots"/>
    <n v="1"/>
    <n v="145.87"/>
    <n v="0"/>
    <n v="81.430000000000007"/>
    <n v="145.87"/>
    <n v="81.430000000000007"/>
    <n v="64.44"/>
    <n v="0.44176321382052508"/>
  </r>
  <r>
    <n v="1891"/>
    <d v="2026-07-25T00:00:00"/>
    <n v="2026"/>
    <s v="Jul"/>
    <s v="Q3"/>
    <x v="1"/>
    <s v="Germany"/>
    <s v="Online Store"/>
    <s v="New"/>
    <s v="Hiking"/>
    <s v="Summit Backpack 45L"/>
    <n v="6"/>
    <n v="151.88999999999999"/>
    <n v="0.15"/>
    <n v="76.83"/>
    <n v="774.6389999999999"/>
    <n v="460.98"/>
    <n v="313.65899999999988"/>
    <n v="0.40490989996630677"/>
  </r>
  <r>
    <n v="2148"/>
    <d v="2026-07-25T00:00:00"/>
    <n v="2026"/>
    <s v="Jul"/>
    <s v="Q3"/>
    <x v="2"/>
    <s v="Finland"/>
    <s v="Online Store"/>
    <s v="New"/>
    <s v="Fitness"/>
    <s v="Resistance Band Set"/>
    <n v="2"/>
    <n v="41.14"/>
    <n v="0.1"/>
    <n v="14.84"/>
    <n v="74.052000000000007"/>
    <n v="29.68"/>
    <n v="44.372000000000007"/>
    <n v="0.59920056176740677"/>
  </r>
  <r>
    <n v="2467"/>
    <d v="2026-07-25T00:00:00"/>
    <n v="2026"/>
    <s v="Jul"/>
    <s v="Q3"/>
    <x v="3"/>
    <s v="Belgium"/>
    <s v="Retail Partners"/>
    <s v="Returning"/>
    <s v="Cycling"/>
    <s v="Trail Bike Light"/>
    <n v="1"/>
    <n v="49.5"/>
    <n v="0"/>
    <n v="21.83"/>
    <n v="49.5"/>
    <n v="21.83"/>
    <n v="27.67"/>
    <n v="0.55898989898989904"/>
  </r>
  <r>
    <n v="3710"/>
    <d v="2026-07-25T00:00:00"/>
    <n v="2026"/>
    <s v="Jul"/>
    <s v="Q3"/>
    <x v="3"/>
    <s v="Netherlands"/>
    <s v="Online Store"/>
    <s v="New"/>
    <s v="Travel"/>
    <s v="Packing Cube Set"/>
    <n v="2"/>
    <n v="46.48"/>
    <n v="0.05"/>
    <n v="18.760000000000002"/>
    <n v="88.311999999999983"/>
    <n v="37.520000000000003"/>
    <n v="50.79199999999998"/>
    <n v="0.57514267596702584"/>
  </r>
  <r>
    <n v="3714"/>
    <d v="2026-07-25T00:00:00"/>
    <n v="2026"/>
    <s v="Jul"/>
    <s v="Q3"/>
    <x v="2"/>
    <s v="Sweden"/>
    <s v="Marketplace"/>
    <s v="Returning"/>
    <s v="Travel"/>
    <s v="Insulated Bottle"/>
    <n v="1"/>
    <n v="36.909999999999997"/>
    <n v="0"/>
    <n v="13.56"/>
    <n v="36.909999999999997"/>
    <n v="13.56"/>
    <n v="23.349999999999994"/>
    <n v="0.63261988620969922"/>
  </r>
  <r>
    <n v="3893"/>
    <d v="2026-07-25T00:00:00"/>
    <n v="2026"/>
    <s v="Jul"/>
    <s v="Q3"/>
    <x v="0"/>
    <s v="Spain"/>
    <s v="Online Store"/>
    <s v="Returning"/>
    <s v="Travel"/>
    <s v="Insulated Bottle"/>
    <n v="1"/>
    <n v="35.6"/>
    <n v="0"/>
    <n v="13.91"/>
    <n v="35.6"/>
    <n v="13.91"/>
    <n v="21.69"/>
    <n v="0.60926966292134832"/>
  </r>
  <r>
    <n v="4136"/>
    <d v="2026-07-25T00:00:00"/>
    <n v="2026"/>
    <s v="Jul"/>
    <s v="Q3"/>
    <x v="1"/>
    <s v="Switzerland"/>
    <s v="Retail Partners"/>
    <s v="New"/>
    <s v="Cycling"/>
    <s v="Commuter Helmet"/>
    <n v="2"/>
    <n v="80.25"/>
    <n v="0.05"/>
    <n v="42.39"/>
    <n v="152.47499999999999"/>
    <n v="84.78"/>
    <n v="67.694999999999993"/>
    <n v="0.44397442203639936"/>
  </r>
  <r>
    <n v="4212"/>
    <d v="2026-07-25T00:00:00"/>
    <n v="2026"/>
    <s v="Jul"/>
    <s v="Q3"/>
    <x v="0"/>
    <s v="Spain"/>
    <s v="Marketplace"/>
    <s v="Returning"/>
    <s v="Travel"/>
    <s v="Packing Cube Set"/>
    <n v="2"/>
    <n v="47.52"/>
    <n v="0.1"/>
    <n v="17.86"/>
    <n v="85.536000000000001"/>
    <n v="35.72"/>
    <n v="49.816000000000003"/>
    <n v="0.58239805462027683"/>
  </r>
  <r>
    <n v="4332"/>
    <d v="2026-07-25T00:00:00"/>
    <n v="2026"/>
    <s v="Jul"/>
    <s v="Q3"/>
    <x v="3"/>
    <s v="France"/>
    <s v="Online Store"/>
    <s v="New"/>
    <s v="Travel"/>
    <s v="Travel Backpack 35L"/>
    <n v="2"/>
    <n v="164.58"/>
    <n v="0.1"/>
    <n v="86.55"/>
    <n v="296.24400000000003"/>
    <n v="173.1"/>
    <n v="123.14400000000003"/>
    <n v="0.41568436829100341"/>
  </r>
  <r>
    <n v="702"/>
    <d v="2026-07-26T00:00:00"/>
    <n v="2026"/>
    <s v="Jul"/>
    <s v="Q3"/>
    <x v="0"/>
    <s v="Portugal"/>
    <s v="Online Store"/>
    <s v="New"/>
    <s v="Cycling"/>
    <s v="Compact Repair Kit"/>
    <n v="1"/>
    <n v="39.99"/>
    <n v="0.05"/>
    <n v="16.739999999999998"/>
    <n v="37.990499999999997"/>
    <n v="16.739999999999998"/>
    <n v="21.250499999999999"/>
    <n v="0.55936352509179932"/>
  </r>
  <r>
    <n v="1223"/>
    <d v="2026-07-26T00:00:00"/>
    <n v="2026"/>
    <s v="Jul"/>
    <s v="Q3"/>
    <x v="1"/>
    <s v="Germany"/>
    <s v="Retail Partners"/>
    <s v="New"/>
    <s v="Hiking"/>
    <s v="Trail Boots"/>
    <n v="1"/>
    <n v="140.44"/>
    <n v="0"/>
    <n v="77.08"/>
    <n v="140.44"/>
    <n v="77.08"/>
    <n v="63.36"/>
    <n v="0.45115351751637711"/>
  </r>
  <r>
    <n v="1370"/>
    <d v="2026-07-26T00:00:00"/>
    <n v="2026"/>
    <s v="Jul"/>
    <s v="Q3"/>
    <x v="2"/>
    <s v="Finland"/>
    <s v="Marketplace"/>
    <s v="New"/>
    <s v="Fitness"/>
    <s v="Weighted Vest"/>
    <n v="2"/>
    <n v="123.73"/>
    <n v="0.05"/>
    <n v="68.22"/>
    <n v="235.08699999999999"/>
    <n v="136.44"/>
    <n v="98.646999999999991"/>
    <n v="0.41961911973014243"/>
  </r>
  <r>
    <n v="3476"/>
    <d v="2026-07-26T00:00:00"/>
    <n v="2026"/>
    <s v="Jul"/>
    <s v="Q3"/>
    <x v="3"/>
    <s v="France"/>
    <s v="Corporate"/>
    <s v="New"/>
    <s v="Travel"/>
    <s v="Carry-On Duffel"/>
    <n v="3"/>
    <n v="132.68"/>
    <n v="0.15"/>
    <n v="67.38"/>
    <n v="338.334"/>
    <n v="202.14"/>
    <n v="136.19400000000002"/>
    <n v="0.40254304917625783"/>
  </r>
  <r>
    <n v="4066"/>
    <d v="2026-07-26T00:00:00"/>
    <n v="2026"/>
    <s v="Jul"/>
    <s v="Q3"/>
    <x v="3"/>
    <s v="Netherlands"/>
    <s v="Retail Partners"/>
    <s v="New"/>
    <s v="Fitness"/>
    <s v="Recovery Roller"/>
    <n v="1"/>
    <n v="35.479999999999997"/>
    <n v="0.05"/>
    <n v="14.15"/>
    <n v="33.705999999999996"/>
    <n v="14.15"/>
    <n v="19.555999999999997"/>
    <n v="0.58019343737020113"/>
  </r>
  <r>
    <n v="4153"/>
    <d v="2026-07-26T00:00:00"/>
    <n v="2026"/>
    <s v="Jul"/>
    <s v="Q3"/>
    <x v="3"/>
    <s v="Netherlands"/>
    <s v="Online Store"/>
    <s v="Business"/>
    <s v="Travel"/>
    <s v="Carry-On Duffel"/>
    <n v="3"/>
    <n v="134.63"/>
    <n v="0"/>
    <n v="67.2"/>
    <n v="403.89"/>
    <n v="201.60000000000002"/>
    <n v="202.28999999999996"/>
    <n v="0.50085419297333422"/>
  </r>
  <r>
    <n v="379"/>
    <d v="2026-07-27T00:00:00"/>
    <n v="2026"/>
    <s v="Jul"/>
    <s v="Q3"/>
    <x v="0"/>
    <s v="Portugal"/>
    <s v="Marketplace"/>
    <s v="New"/>
    <s v="Hiking"/>
    <s v="Trekking Poles"/>
    <n v="3"/>
    <n v="72.03"/>
    <n v="0"/>
    <n v="32.46"/>
    <n v="216.09"/>
    <n v="97.38"/>
    <n v="118.71000000000001"/>
    <n v="0.54935443565181175"/>
  </r>
  <r>
    <n v="820"/>
    <d v="2026-07-27T00:00:00"/>
    <n v="2026"/>
    <s v="Jul"/>
    <s v="Q3"/>
    <x v="3"/>
    <s v="Netherlands"/>
    <s v="Marketplace"/>
    <s v="Returning"/>
    <s v="Fitness"/>
    <s v="Resistance Band Set"/>
    <n v="1"/>
    <n v="40.24"/>
    <n v="0"/>
    <n v="15.05"/>
    <n v="40.24"/>
    <n v="15.05"/>
    <n v="25.19"/>
    <n v="0.62599403578528823"/>
  </r>
  <r>
    <n v="2003"/>
    <d v="2026-07-27T00:00:00"/>
    <n v="2026"/>
    <s v="Jul"/>
    <s v="Q3"/>
    <x v="2"/>
    <s v="Denmark"/>
    <s v="Retail Partners"/>
    <s v="Returning"/>
    <s v="Travel"/>
    <s v="Insulated Bottle"/>
    <n v="1"/>
    <n v="36.14"/>
    <n v="0"/>
    <n v="13.52"/>
    <n v="36.14"/>
    <n v="13.52"/>
    <n v="22.62"/>
    <n v="0.62589928057553956"/>
  </r>
  <r>
    <n v="2682"/>
    <d v="2026-07-27T00:00:00"/>
    <n v="2026"/>
    <s v="Jul"/>
    <s v="Q3"/>
    <x v="1"/>
    <s v="Switzerland"/>
    <s v="Online Store"/>
    <s v="New"/>
    <s v="Fitness"/>
    <s v="Resistance Band Set"/>
    <n v="2"/>
    <n v="40.22"/>
    <n v="0.05"/>
    <n v="14.72"/>
    <n v="76.417999999999992"/>
    <n v="29.44"/>
    <n v="46.977999999999994"/>
    <n v="0.61475045146431473"/>
  </r>
  <r>
    <n v="3860"/>
    <d v="2026-07-27T00:00:00"/>
    <n v="2026"/>
    <s v="Jul"/>
    <s v="Q3"/>
    <x v="3"/>
    <s v="Netherlands"/>
    <s v="Online Store"/>
    <s v="Returning"/>
    <s v="Fitness"/>
    <s v="Recovery Roller"/>
    <n v="3"/>
    <n v="37.130000000000003"/>
    <n v="0.05"/>
    <n v="14.29"/>
    <n v="105.82050000000001"/>
    <n v="42.87"/>
    <n v="62.950500000000012"/>
    <n v="0.59488000907196625"/>
  </r>
  <r>
    <n v="4063"/>
    <d v="2026-07-27T00:00:00"/>
    <n v="2026"/>
    <s v="Jul"/>
    <s v="Q3"/>
    <x v="0"/>
    <s v="Portugal"/>
    <s v="Online Store"/>
    <s v="New"/>
    <s v="Camping"/>
    <s v="Compact Sleeping Bag"/>
    <n v="4"/>
    <n v="125.07"/>
    <n v="0.05"/>
    <n v="60"/>
    <n v="475.26599999999996"/>
    <n v="240"/>
    <n v="235.26599999999996"/>
    <n v="0.4950196311118405"/>
  </r>
  <r>
    <n v="4474"/>
    <d v="2026-07-27T00:00:00"/>
    <n v="2026"/>
    <s v="Jul"/>
    <s v="Q3"/>
    <x v="3"/>
    <s v="France"/>
    <s v="Corporate"/>
    <s v="Returning"/>
    <s v="Fitness"/>
    <s v="Weighted Vest"/>
    <n v="5"/>
    <n v="122.14"/>
    <n v="0.05"/>
    <n v="70.64"/>
    <n v="580.16499999999996"/>
    <n v="353.2"/>
    <n v="226.96499999999997"/>
    <n v="0.39120767367903958"/>
  </r>
  <r>
    <n v="21"/>
    <d v="2026-07-28T00:00:00"/>
    <n v="2026"/>
    <s v="Jul"/>
    <s v="Q3"/>
    <x v="1"/>
    <s v="Switzerland"/>
    <s v="Online Store"/>
    <s v="Business"/>
    <s v="Camping"/>
    <s v="Compact Sleeping Bag"/>
    <n v="1"/>
    <n v="120.09"/>
    <n v="0"/>
    <n v="62.18"/>
    <n v="120.09"/>
    <n v="62.18"/>
    <n v="57.910000000000004"/>
    <n v="0.48222166708302111"/>
  </r>
  <r>
    <n v="368"/>
    <d v="2026-07-28T00:00:00"/>
    <n v="2026"/>
    <s v="Jul"/>
    <s v="Q3"/>
    <x v="3"/>
    <s v="Belgium"/>
    <s v="Marketplace"/>
    <s v="Returning"/>
    <s v="Cycling"/>
    <s v="Cycling Pack 12L"/>
    <n v="6"/>
    <n v="102.75"/>
    <n v="0"/>
    <n v="51.55"/>
    <n v="616.5"/>
    <n v="309.29999999999995"/>
    <n v="307.20000000000005"/>
    <n v="0.49829683698296845"/>
  </r>
  <r>
    <n v="457"/>
    <d v="2026-07-28T00:00:00"/>
    <n v="2026"/>
    <s v="Jul"/>
    <s v="Q3"/>
    <x v="2"/>
    <s v="Sweden"/>
    <s v="Online Store"/>
    <s v="Returning"/>
    <s v="Camping"/>
    <s v="Trail Tent 2P"/>
    <n v="4"/>
    <n v="191.15"/>
    <n v="0"/>
    <n v="105.01"/>
    <n v="764.6"/>
    <n v="420.04"/>
    <n v="344.56"/>
    <n v="0.45064085796494896"/>
  </r>
  <r>
    <n v="1516"/>
    <d v="2026-07-28T00:00:00"/>
    <n v="2026"/>
    <s v="Jul"/>
    <s v="Q3"/>
    <x v="0"/>
    <s v="Portugal"/>
    <s v="Online Store"/>
    <s v="Business"/>
    <s v="Fitness"/>
    <s v="Resistance Band Set"/>
    <n v="2"/>
    <n v="40.15"/>
    <n v="0.1"/>
    <n v="14.86"/>
    <n v="72.27"/>
    <n v="29.72"/>
    <n v="42.55"/>
    <n v="0.58876435588764353"/>
  </r>
  <r>
    <n v="2266"/>
    <d v="2026-07-28T00:00:00"/>
    <n v="2026"/>
    <s v="Jul"/>
    <s v="Q3"/>
    <x v="1"/>
    <s v="Switzerland"/>
    <s v="Marketplace"/>
    <s v="Business"/>
    <s v="Camping"/>
    <s v="Portable Camp Stove"/>
    <n v="1"/>
    <n v="83.05"/>
    <n v="0"/>
    <n v="38.86"/>
    <n v="83.05"/>
    <n v="38.86"/>
    <n v="44.19"/>
    <n v="0.53208910295003009"/>
  </r>
  <r>
    <n v="2802"/>
    <d v="2026-07-28T00:00:00"/>
    <n v="2026"/>
    <s v="Jul"/>
    <s v="Q3"/>
    <x v="0"/>
    <s v="Portugal"/>
    <s v="Online Store"/>
    <s v="Returning"/>
    <s v="Hiking"/>
    <s v="Trail Boots"/>
    <n v="2"/>
    <n v="146.22999999999999"/>
    <n v="0"/>
    <n v="79.040000000000006"/>
    <n v="292.45999999999998"/>
    <n v="158.08000000000001"/>
    <n v="134.37999999999997"/>
    <n v="0.45948163851466861"/>
  </r>
  <r>
    <n v="3604"/>
    <d v="2026-07-28T00:00:00"/>
    <n v="2026"/>
    <s v="Jul"/>
    <s v="Q3"/>
    <x v="1"/>
    <s v="Poland"/>
    <s v="Online Store"/>
    <s v="Returning"/>
    <s v="Hiking"/>
    <s v="Trail Boots"/>
    <n v="2"/>
    <n v="144.09"/>
    <n v="0"/>
    <n v="77.67"/>
    <n v="288.18"/>
    <n v="155.34"/>
    <n v="132.84"/>
    <n v="0.46096189881324173"/>
  </r>
  <r>
    <n v="3644"/>
    <d v="2026-07-28T00:00:00"/>
    <n v="2026"/>
    <s v="Jul"/>
    <s v="Q3"/>
    <x v="2"/>
    <s v="Finland"/>
    <s v="Retail Partners"/>
    <s v="Business"/>
    <s v="Hiking"/>
    <s v="Hiking Daypack 20L"/>
    <n v="3"/>
    <n v="93.01"/>
    <n v="0.15"/>
    <n v="46.68"/>
    <n v="237.17550000000003"/>
    <n v="140.04"/>
    <n v="97.135500000000036"/>
    <n v="0.4095511551572571"/>
  </r>
  <r>
    <n v="4271"/>
    <d v="2026-07-28T00:00:00"/>
    <n v="2026"/>
    <s v="Jul"/>
    <s v="Q3"/>
    <x v="0"/>
    <s v="Spain"/>
    <s v="Retail Partners"/>
    <s v="New"/>
    <s v="Camping"/>
    <s v="Compact Sleeping Bag"/>
    <n v="1"/>
    <n v="121.61"/>
    <n v="0.1"/>
    <n v="60.58"/>
    <n v="109.449"/>
    <n v="60.58"/>
    <n v="48.869"/>
    <n v="0.4465001964385239"/>
  </r>
  <r>
    <n v="272"/>
    <d v="2026-07-29T00:00:00"/>
    <n v="2026"/>
    <s v="Jul"/>
    <s v="Q3"/>
    <x v="3"/>
    <s v="Belgium"/>
    <s v="Online Store"/>
    <s v="Business"/>
    <s v="Camping"/>
    <s v="Trail Tent 2P"/>
    <n v="2"/>
    <n v="195.09"/>
    <n v="0"/>
    <n v="106.82"/>
    <n v="390.18"/>
    <n v="213.64"/>
    <n v="176.54000000000002"/>
    <n v="0.45245783997129535"/>
  </r>
  <r>
    <n v="1469"/>
    <d v="2026-07-29T00:00:00"/>
    <n v="2026"/>
    <s v="Jul"/>
    <s v="Q3"/>
    <x v="2"/>
    <s v="Finland"/>
    <s v="Retail Partners"/>
    <s v="Returning"/>
    <s v="Travel"/>
    <s v="Travel Backpack 35L"/>
    <n v="3"/>
    <n v="167.52"/>
    <n v="0"/>
    <n v="87.26"/>
    <n v="502.56000000000006"/>
    <n v="261.78000000000003"/>
    <n v="240.78000000000003"/>
    <n v="0.4791069723018147"/>
  </r>
  <r>
    <n v="2253"/>
    <d v="2026-07-29T00:00:00"/>
    <n v="2026"/>
    <s v="Jul"/>
    <s v="Q3"/>
    <x v="1"/>
    <s v="Poland"/>
    <s v="Marketplace"/>
    <s v="New"/>
    <s v="Cycling"/>
    <s v="Trail Bike Light"/>
    <n v="3"/>
    <n v="50.98"/>
    <n v="0"/>
    <n v="22.63"/>
    <n v="152.94"/>
    <n v="67.89"/>
    <n v="85.05"/>
    <n v="0.55610043154178113"/>
  </r>
  <r>
    <n v="2554"/>
    <d v="2026-07-29T00:00:00"/>
    <n v="2026"/>
    <s v="Jul"/>
    <s v="Q3"/>
    <x v="1"/>
    <s v="Switzerland"/>
    <s v="Marketplace"/>
    <s v="New"/>
    <s v="Fitness"/>
    <s v="Training Mat"/>
    <n v="2"/>
    <n v="49.98"/>
    <n v="0.1"/>
    <n v="21.91"/>
    <n v="89.963999999999999"/>
    <n v="43.82"/>
    <n v="46.143999999999998"/>
    <n v="0.51291627762215997"/>
  </r>
  <r>
    <n v="2624"/>
    <d v="2026-07-29T00:00:00"/>
    <n v="2026"/>
    <s v="Jul"/>
    <s v="Q3"/>
    <x v="3"/>
    <s v="Belgium"/>
    <s v="Corporate"/>
    <s v="Business"/>
    <s v="Travel"/>
    <s v="Insulated Bottle"/>
    <n v="4"/>
    <n v="36.44"/>
    <n v="0.15"/>
    <n v="13.32"/>
    <n v="123.89599999999999"/>
    <n v="53.28"/>
    <n v="70.615999999999985"/>
    <n v="0.5699619035319945"/>
  </r>
  <r>
    <n v="3338"/>
    <d v="2026-07-29T00:00:00"/>
    <n v="2026"/>
    <s v="Jul"/>
    <s v="Q3"/>
    <x v="0"/>
    <s v="Spain"/>
    <s v="Online Store"/>
    <s v="Returning"/>
    <s v="Camping"/>
    <s v="Trail Tent 2P"/>
    <n v="1"/>
    <n v="195.34"/>
    <n v="0.05"/>
    <n v="106.6"/>
    <n v="185.57300000000001"/>
    <n v="106.6"/>
    <n v="78.973000000000013"/>
    <n v="0.42556298599472991"/>
  </r>
  <r>
    <n v="4575"/>
    <d v="2026-07-29T00:00:00"/>
    <n v="2026"/>
    <s v="Jul"/>
    <s v="Q3"/>
    <x v="2"/>
    <s v="Denmark"/>
    <s v="Online Store"/>
    <s v="Business"/>
    <s v="Cycling"/>
    <s v="Cycling Pack 12L"/>
    <n v="1"/>
    <n v="103.31"/>
    <n v="0"/>
    <n v="50.93"/>
    <n v="103.31"/>
    <n v="50.93"/>
    <n v="52.38"/>
    <n v="0.50701771367728199"/>
  </r>
  <r>
    <n v="4871"/>
    <d v="2026-07-29T00:00:00"/>
    <n v="2026"/>
    <s v="Jul"/>
    <s v="Q3"/>
    <x v="0"/>
    <s v="Spain"/>
    <s v="Online Store"/>
    <s v="New"/>
    <s v="Camping"/>
    <s v="Compact Sleeping Bag"/>
    <n v="3"/>
    <n v="123.31"/>
    <n v="0"/>
    <n v="59.16"/>
    <n v="369.93"/>
    <n v="177.48"/>
    <n v="192.45000000000002"/>
    <n v="0.52023355770010549"/>
  </r>
  <r>
    <n v="4931"/>
    <d v="2026-07-29T00:00:00"/>
    <n v="2026"/>
    <s v="Jul"/>
    <s v="Q3"/>
    <x v="0"/>
    <s v="Italy"/>
    <s v="Online Store"/>
    <s v="New"/>
    <s v="Fitness"/>
    <s v="Resistance Band Set"/>
    <n v="1"/>
    <n v="40.36"/>
    <n v="0.1"/>
    <n v="14.82"/>
    <n v="36.323999999999998"/>
    <n v="14.82"/>
    <n v="21.503999999999998"/>
    <n v="0.59200528576148004"/>
  </r>
  <r>
    <n v="4962"/>
    <d v="2026-07-29T00:00:00"/>
    <n v="2026"/>
    <s v="Jul"/>
    <s v="Q3"/>
    <x v="0"/>
    <s v="Italy"/>
    <s v="Retail Partners"/>
    <s v="New"/>
    <s v="Camping"/>
    <s v="Portable Camp Stove"/>
    <n v="2"/>
    <n v="83.06"/>
    <n v="0"/>
    <n v="38.74"/>
    <n v="166.12"/>
    <n v="77.48"/>
    <n v="88.64"/>
    <n v="0.5335901757765471"/>
  </r>
  <r>
    <n v="5006"/>
    <d v="2026-07-29T00:00:00"/>
    <n v="2026"/>
    <s v="Jul"/>
    <s v="Q3"/>
    <x v="2"/>
    <s v="Ireland"/>
    <s v="Online Store"/>
    <s v="Returning"/>
    <s v="Hiking"/>
    <s v="Summit Backpack 45L"/>
    <n v="2"/>
    <n v="151.72999999999999"/>
    <n v="0"/>
    <n v="81.209999999999994"/>
    <n v="303.45999999999998"/>
    <n v="162.41999999999999"/>
    <n v="141.04"/>
    <n v="0.46477295195412904"/>
  </r>
  <r>
    <n v="5033"/>
    <d v="2026-07-29T00:00:00"/>
    <n v="2026"/>
    <s v="Jul"/>
    <s v="Q3"/>
    <x v="3"/>
    <s v="United Kingdom"/>
    <s v="Online Store"/>
    <s v="New"/>
    <s v="Hiking"/>
    <s v="Trekking Poles"/>
    <n v="4"/>
    <n v="72.010000000000005"/>
    <n v="0.05"/>
    <n v="32.36"/>
    <n v="273.63800000000003"/>
    <n v="129.44"/>
    <n v="144.19800000000004"/>
    <n v="0.52696628392255473"/>
  </r>
  <r>
    <n v="5117"/>
    <d v="2026-07-29T00:00:00"/>
    <n v="2026"/>
    <s v="Jul"/>
    <s v="Q3"/>
    <x v="1"/>
    <s v="Switzerland"/>
    <s v="Online Store"/>
    <s v="Business"/>
    <s v="Hiking"/>
    <s v="Summit Backpack 45L"/>
    <n v="1"/>
    <n v="154.87"/>
    <n v="0"/>
    <n v="80.459999999999994"/>
    <n v="154.87"/>
    <n v="80.459999999999994"/>
    <n v="74.410000000000011"/>
    <n v="0.48046748886162594"/>
  </r>
  <r>
    <n v="954"/>
    <d v="2026-07-30T00:00:00"/>
    <n v="2026"/>
    <s v="Jul"/>
    <s v="Q3"/>
    <x v="1"/>
    <s v="Czechia"/>
    <s v="Online Store"/>
    <s v="New"/>
    <s v="Travel"/>
    <s v="Carry-On Duffel"/>
    <n v="3"/>
    <n v="134.61000000000001"/>
    <n v="0.1"/>
    <n v="65.77"/>
    <n v="363.44700000000006"/>
    <n v="197.31"/>
    <n v="166.13700000000006"/>
    <n v="0.45711479252820914"/>
  </r>
  <r>
    <n v="1644"/>
    <d v="2026-07-30T00:00:00"/>
    <n v="2026"/>
    <s v="Jul"/>
    <s v="Q3"/>
    <x v="3"/>
    <s v="France"/>
    <s v="Online Store"/>
    <s v="Returning"/>
    <s v="Cycling"/>
    <s v="Commuter Helmet"/>
    <n v="3"/>
    <n v="81.5"/>
    <n v="0.05"/>
    <n v="43.85"/>
    <n v="232.27499999999998"/>
    <n v="131.55000000000001"/>
    <n v="100.72499999999997"/>
    <n v="0.43364546335163051"/>
  </r>
  <r>
    <n v="2030"/>
    <d v="2026-07-30T00:00:00"/>
    <n v="2026"/>
    <s v="Jul"/>
    <s v="Q3"/>
    <x v="0"/>
    <s v="Spain"/>
    <s v="Marketplace"/>
    <s v="Business"/>
    <s v="Travel"/>
    <s v="Carry-On Duffel"/>
    <n v="2"/>
    <n v="135.63"/>
    <n v="0"/>
    <n v="66.63"/>
    <n v="271.26"/>
    <n v="133.26"/>
    <n v="138"/>
    <n v="0.50873700508737008"/>
  </r>
  <r>
    <n v="2595"/>
    <d v="2026-07-30T00:00:00"/>
    <n v="2026"/>
    <s v="Jul"/>
    <s v="Q3"/>
    <x v="0"/>
    <s v="Portugal"/>
    <s v="Corporate"/>
    <s v="Business"/>
    <s v="Travel"/>
    <s v="Carry-On Duffel"/>
    <n v="15"/>
    <n v="133.44999999999999"/>
    <n v="0.2"/>
    <n v="65.819999999999993"/>
    <n v="1601.3999999999999"/>
    <n v="987.3"/>
    <n v="614.09999999999991"/>
    <n v="0.3834769576620457"/>
  </r>
  <r>
    <n v="2763"/>
    <d v="2026-07-30T00:00:00"/>
    <n v="2026"/>
    <s v="Jul"/>
    <s v="Q3"/>
    <x v="0"/>
    <s v="Italy"/>
    <s v="Online Store"/>
    <s v="Business"/>
    <s v="Camping"/>
    <s v="Compact Sleeping Bag"/>
    <n v="1"/>
    <n v="120.94"/>
    <n v="0"/>
    <n v="62.24"/>
    <n v="120.94"/>
    <n v="62.24"/>
    <n v="58.699999999999996"/>
    <n v="0.48536464362493797"/>
  </r>
  <r>
    <n v="3537"/>
    <d v="2026-07-30T00:00:00"/>
    <n v="2026"/>
    <s v="Jul"/>
    <s v="Q3"/>
    <x v="1"/>
    <s v="Switzerland"/>
    <s v="Online Store"/>
    <s v="Returning"/>
    <s v="Camping"/>
    <s v="Alpine Tent 4P"/>
    <n v="2"/>
    <n v="332.99"/>
    <n v="0.15"/>
    <n v="199.09"/>
    <n v="566.08299999999997"/>
    <n v="398.18"/>
    <n v="167.90299999999996"/>
    <n v="0.29660491482697759"/>
  </r>
  <r>
    <n v="3550"/>
    <d v="2026-07-30T00:00:00"/>
    <n v="2026"/>
    <s v="Jul"/>
    <s v="Q3"/>
    <x v="0"/>
    <s v="Italy"/>
    <s v="Online Store"/>
    <s v="Returning"/>
    <s v="Camping"/>
    <s v="Compact Sleeping Bag"/>
    <n v="3"/>
    <n v="120.88"/>
    <n v="0"/>
    <n v="60.97"/>
    <n v="362.64"/>
    <n v="182.91"/>
    <n v="179.73"/>
    <n v="0.49561548643282594"/>
  </r>
  <r>
    <n v="3875"/>
    <d v="2026-07-30T00:00:00"/>
    <n v="2026"/>
    <s v="Jul"/>
    <s v="Q3"/>
    <x v="3"/>
    <s v="United Kingdom"/>
    <s v="Online Store"/>
    <s v="Returning"/>
    <s v="Cycling"/>
    <s v="Cycling Pack 12L"/>
    <n v="1"/>
    <n v="101.73"/>
    <n v="0.05"/>
    <n v="51.63"/>
    <n v="96.643500000000003"/>
    <n v="51.63"/>
    <n v="45.013500000000001"/>
    <n v="0.46576852038678235"/>
  </r>
  <r>
    <n v="4467"/>
    <d v="2026-07-30T00:00:00"/>
    <n v="2026"/>
    <s v="Jul"/>
    <s v="Q3"/>
    <x v="3"/>
    <s v="Netherlands"/>
    <s v="Online Store"/>
    <s v="Returning"/>
    <s v="Travel"/>
    <s v="Insulated Bottle"/>
    <n v="2"/>
    <n v="36.21"/>
    <n v="0"/>
    <n v="13.5"/>
    <n v="72.42"/>
    <n v="27"/>
    <n v="45.42"/>
    <n v="0.62717481358740679"/>
  </r>
  <r>
    <n v="739"/>
    <d v="2026-07-31T00:00:00"/>
    <n v="2026"/>
    <s v="Jul"/>
    <s v="Q3"/>
    <x v="3"/>
    <s v="Netherlands"/>
    <s v="Online Store"/>
    <s v="Business"/>
    <s v="Cycling"/>
    <s v="Cycling Pack 12L"/>
    <n v="5"/>
    <n v="104.65"/>
    <n v="0"/>
    <n v="49.2"/>
    <n v="523.25"/>
    <n v="246"/>
    <n v="277.25"/>
    <n v="0.52986144290492121"/>
  </r>
  <r>
    <n v="2376"/>
    <d v="2026-07-31T00:00:00"/>
    <n v="2026"/>
    <s v="Jul"/>
    <s v="Q3"/>
    <x v="2"/>
    <s v="Denmark"/>
    <s v="Corporate"/>
    <s v="Returning"/>
    <s v="Camping"/>
    <s v="Trail Tent 2P"/>
    <n v="5"/>
    <n v="198.35"/>
    <n v="0.05"/>
    <n v="104.96"/>
    <n v="942.16249999999991"/>
    <n v="524.79999999999995"/>
    <n v="417.36249999999995"/>
    <n v="0.44298356175288234"/>
  </r>
  <r>
    <n v="3109"/>
    <d v="2026-07-31T00:00:00"/>
    <n v="2026"/>
    <s v="Jul"/>
    <s v="Q3"/>
    <x v="0"/>
    <s v="Spain"/>
    <s v="Marketplace"/>
    <s v="Returning"/>
    <s v="Fitness"/>
    <s v="Recovery Roller"/>
    <n v="2"/>
    <n v="36.56"/>
    <n v="0.05"/>
    <n v="13.76"/>
    <n v="69.463999999999999"/>
    <n v="27.52"/>
    <n v="41.944000000000003"/>
    <n v="0.60382356328457909"/>
  </r>
  <r>
    <n v="4362"/>
    <d v="2026-07-31T00:00:00"/>
    <n v="2026"/>
    <s v="Jul"/>
    <s v="Q3"/>
    <x v="1"/>
    <s v="Poland"/>
    <s v="Online Store"/>
    <s v="Returning"/>
    <s v="Hiking"/>
    <s v="Hiking Daypack 20L"/>
    <n v="5"/>
    <n v="92.41"/>
    <n v="0"/>
    <n v="44.29"/>
    <n v="462.04999999999995"/>
    <n v="221.45"/>
    <n v="240.59999999999997"/>
    <n v="0.52072286549074775"/>
  </r>
  <r>
    <n v="777"/>
    <d v="2026-08-01T00:00:00"/>
    <n v="2026"/>
    <s v="Aug"/>
    <s v="Q3"/>
    <x v="3"/>
    <s v="France"/>
    <s v="Online Store"/>
    <s v="Returning"/>
    <s v="Camping"/>
    <s v="Compact Sleeping Bag"/>
    <n v="4"/>
    <n v="121.87"/>
    <n v="0"/>
    <n v="59.89"/>
    <n v="487.48"/>
    <n v="239.56"/>
    <n v="247.92000000000002"/>
    <n v="0.50857471075736438"/>
  </r>
  <r>
    <n v="831"/>
    <d v="2026-08-01T00:00:00"/>
    <n v="2026"/>
    <s v="Aug"/>
    <s v="Q3"/>
    <x v="3"/>
    <s v="United Kingdom"/>
    <s v="Online Store"/>
    <s v="Returning"/>
    <s v="Travel"/>
    <s v="Carry-On Duffel"/>
    <n v="2"/>
    <n v="130.9"/>
    <n v="0.05"/>
    <n v="67.959999999999994"/>
    <n v="248.71"/>
    <n v="135.91999999999999"/>
    <n v="112.79000000000002"/>
    <n v="0.45350006031120588"/>
  </r>
  <r>
    <n v="2059"/>
    <d v="2026-08-01T00:00:00"/>
    <n v="2026"/>
    <s v="Aug"/>
    <s v="Q3"/>
    <x v="2"/>
    <s v="Sweden"/>
    <s v="Retail Partners"/>
    <s v="New"/>
    <s v="Cycling"/>
    <s v="Trail Bike Light"/>
    <n v="1"/>
    <n v="50.98"/>
    <n v="0"/>
    <n v="22.92"/>
    <n v="50.98"/>
    <n v="22.92"/>
    <n v="28.059999999999995"/>
    <n v="0.55041192624558644"/>
  </r>
  <r>
    <n v="2519"/>
    <d v="2026-08-01T00:00:00"/>
    <n v="2026"/>
    <s v="Aug"/>
    <s v="Q3"/>
    <x v="2"/>
    <s v="Sweden"/>
    <s v="Online Store"/>
    <s v="Returning"/>
    <s v="Hiking"/>
    <s v="Hiking Daypack 20L"/>
    <n v="2"/>
    <n v="91.11"/>
    <n v="0"/>
    <n v="44.19"/>
    <n v="182.22"/>
    <n v="88.38"/>
    <n v="93.84"/>
    <n v="0.51498189002304906"/>
  </r>
  <r>
    <n v="2644"/>
    <d v="2026-08-01T00:00:00"/>
    <n v="2026"/>
    <s v="Aug"/>
    <s v="Q3"/>
    <x v="0"/>
    <s v="Spain"/>
    <s v="Marketplace"/>
    <s v="Returning"/>
    <s v="Travel"/>
    <s v="Insulated Bottle"/>
    <n v="3"/>
    <n v="35.619999999999997"/>
    <n v="0.05"/>
    <n v="13.47"/>
    <n v="101.51699999999998"/>
    <n v="40.410000000000004"/>
    <n v="61.106999999999978"/>
    <n v="0.60193859156594454"/>
  </r>
  <r>
    <n v="4141"/>
    <d v="2026-08-01T00:00:00"/>
    <n v="2026"/>
    <s v="Aug"/>
    <s v="Q3"/>
    <x v="3"/>
    <s v="France"/>
    <s v="Online Store"/>
    <s v="New"/>
    <s v="Hiking"/>
    <s v="Hiking Daypack 20L"/>
    <n v="1"/>
    <n v="91.95"/>
    <n v="0.05"/>
    <n v="46.47"/>
    <n v="87.352499999999992"/>
    <n v="46.47"/>
    <n v="40.882499999999993"/>
    <n v="0.46801751523997592"/>
  </r>
  <r>
    <n v="4804"/>
    <d v="2026-08-01T00:00:00"/>
    <n v="2026"/>
    <s v="Aug"/>
    <s v="Q3"/>
    <x v="0"/>
    <s v="Portugal"/>
    <s v="Online Store"/>
    <s v="Returning"/>
    <s v="Fitness"/>
    <s v="Training Mat"/>
    <n v="1"/>
    <n v="49.46"/>
    <n v="0"/>
    <n v="21.47"/>
    <n v="49.46"/>
    <n v="21.47"/>
    <n v="27.990000000000002"/>
    <n v="0.5659118479579458"/>
  </r>
  <r>
    <n v="5161"/>
    <d v="2026-08-01T00:00:00"/>
    <n v="2026"/>
    <s v="Aug"/>
    <s v="Q3"/>
    <x v="0"/>
    <s v="Italy"/>
    <s v="Online Store"/>
    <s v="New"/>
    <s v="Cycling"/>
    <s v="Compact Repair Kit"/>
    <n v="1"/>
    <n v="41.25"/>
    <n v="0.05"/>
    <n v="16.98"/>
    <n v="39.1875"/>
    <n v="16.98"/>
    <n v="22.2075"/>
    <n v="0.56669856459330148"/>
  </r>
  <r>
    <n v="590"/>
    <d v="2026-08-02T00:00:00"/>
    <n v="2026"/>
    <s v="Aug"/>
    <s v="Q3"/>
    <x v="2"/>
    <s v="Denmark"/>
    <s v="Online Store"/>
    <s v="Returning"/>
    <s v="Travel"/>
    <s v="Carry-On Duffel"/>
    <n v="4"/>
    <n v="133.65"/>
    <n v="0"/>
    <n v="66"/>
    <n v="534.6"/>
    <n v="264"/>
    <n v="270.60000000000002"/>
    <n v="0.50617283950617287"/>
  </r>
  <r>
    <n v="1599"/>
    <d v="2026-08-02T00:00:00"/>
    <n v="2026"/>
    <s v="Aug"/>
    <s v="Q3"/>
    <x v="3"/>
    <s v="Belgium"/>
    <s v="Online Store"/>
    <s v="Returning"/>
    <s v="Camping"/>
    <s v="Trail Tent 2P"/>
    <n v="2"/>
    <n v="200.45"/>
    <n v="0.05"/>
    <n v="105.42"/>
    <n v="380.85499999999996"/>
    <n v="210.84"/>
    <n v="170.01499999999996"/>
    <n v="0.44640348689133652"/>
  </r>
  <r>
    <n v="1665"/>
    <d v="2026-08-02T00:00:00"/>
    <n v="2026"/>
    <s v="Aug"/>
    <s v="Q3"/>
    <x v="0"/>
    <s v="Spain"/>
    <s v="Marketplace"/>
    <s v="Returning"/>
    <s v="Cycling"/>
    <s v="Trail Bike Light"/>
    <n v="2"/>
    <n v="51.87"/>
    <n v="0.05"/>
    <n v="21.98"/>
    <n v="98.552999999999997"/>
    <n v="43.96"/>
    <n v="54.592999999999996"/>
    <n v="0.55394559272675614"/>
  </r>
  <r>
    <n v="2409"/>
    <d v="2026-08-02T00:00:00"/>
    <n v="2026"/>
    <s v="Aug"/>
    <s v="Q3"/>
    <x v="3"/>
    <s v="France"/>
    <s v="Online Store"/>
    <s v="Returning"/>
    <s v="Camping"/>
    <s v="Portable Camp Stove"/>
    <n v="1"/>
    <n v="83.6"/>
    <n v="0.05"/>
    <n v="38.51"/>
    <n v="79.419999999999987"/>
    <n v="38.51"/>
    <n v="40.909999999999989"/>
    <n v="0.51510954419541677"/>
  </r>
  <r>
    <n v="2936"/>
    <d v="2026-08-02T00:00:00"/>
    <n v="2026"/>
    <s v="Aug"/>
    <s v="Q3"/>
    <x v="2"/>
    <s v="Norway"/>
    <s v="Online Store"/>
    <s v="New"/>
    <s v="Travel"/>
    <s v="Insulated Bottle"/>
    <n v="1"/>
    <n v="35.74"/>
    <n v="0"/>
    <n v="13.49"/>
    <n v="35.74"/>
    <n v="13.49"/>
    <n v="22.25"/>
    <n v="0.62255176273083379"/>
  </r>
  <r>
    <n v="3397"/>
    <d v="2026-08-02T00:00:00"/>
    <n v="2026"/>
    <s v="Aug"/>
    <s v="Q3"/>
    <x v="3"/>
    <s v="Belgium"/>
    <s v="Online Store"/>
    <s v="Returning"/>
    <s v="Cycling"/>
    <s v="Commuter Helmet"/>
    <n v="1"/>
    <n v="79.849999999999994"/>
    <n v="0.1"/>
    <n v="43.11"/>
    <n v="71.864999999999995"/>
    <n v="43.11"/>
    <n v="28.754999999999995"/>
    <n v="0.40012523481527862"/>
  </r>
  <r>
    <n v="4556"/>
    <d v="2026-08-02T00:00:00"/>
    <n v="2026"/>
    <s v="Aug"/>
    <s v="Q3"/>
    <x v="0"/>
    <s v="Italy"/>
    <s v="Online Store"/>
    <s v="Returning"/>
    <s v="Travel"/>
    <s v="Packing Cube Set"/>
    <n v="2"/>
    <n v="46.44"/>
    <n v="0"/>
    <n v="18.489999999999998"/>
    <n v="92.88"/>
    <n v="36.979999999999997"/>
    <n v="55.9"/>
    <n v="0.60185185185185186"/>
  </r>
  <r>
    <n v="4614"/>
    <d v="2026-08-02T00:00:00"/>
    <n v="2026"/>
    <s v="Aug"/>
    <s v="Q3"/>
    <x v="3"/>
    <s v="United Kingdom"/>
    <s v="Retail Partners"/>
    <s v="Returning"/>
    <s v="Cycling"/>
    <s v="Trail Bike Light"/>
    <n v="2"/>
    <n v="50.44"/>
    <n v="0"/>
    <n v="22.99"/>
    <n v="100.88"/>
    <n v="45.98"/>
    <n v="54.9"/>
    <n v="0.54421094369547984"/>
  </r>
  <r>
    <n v="4999"/>
    <d v="2026-08-02T00:00:00"/>
    <n v="2026"/>
    <s v="Aug"/>
    <s v="Q3"/>
    <x v="3"/>
    <s v="United Kingdom"/>
    <s v="Online Store"/>
    <s v="Returning"/>
    <s v="Cycling"/>
    <s v="Commuter Helmet"/>
    <n v="2"/>
    <n v="81.38"/>
    <n v="0"/>
    <n v="42.19"/>
    <n v="162.76"/>
    <n v="84.38"/>
    <n v="78.38"/>
    <n v="0.4815679528139592"/>
  </r>
  <r>
    <n v="207"/>
    <d v="2026-08-03T00:00:00"/>
    <n v="2026"/>
    <s v="Aug"/>
    <s v="Q3"/>
    <x v="2"/>
    <s v="Norway"/>
    <s v="Online Store"/>
    <s v="Returning"/>
    <s v="Fitness"/>
    <s v="Resistance Band Set"/>
    <n v="1"/>
    <n v="41.3"/>
    <n v="0"/>
    <n v="14.52"/>
    <n v="41.3"/>
    <n v="14.52"/>
    <n v="26.779999999999998"/>
    <n v="0.64842615012106541"/>
  </r>
  <r>
    <n v="295"/>
    <d v="2026-08-03T00:00:00"/>
    <n v="2026"/>
    <s v="Aug"/>
    <s v="Q3"/>
    <x v="3"/>
    <s v="United Kingdom"/>
    <s v="Marketplace"/>
    <s v="Returning"/>
    <s v="Travel"/>
    <s v="Insulated Bottle"/>
    <n v="2"/>
    <n v="36.15"/>
    <n v="0.1"/>
    <n v="13.19"/>
    <n v="65.069999999999993"/>
    <n v="26.38"/>
    <n v="38.69"/>
    <n v="0.59459044106347014"/>
  </r>
  <r>
    <n v="657"/>
    <d v="2026-08-03T00:00:00"/>
    <n v="2026"/>
    <s v="Aug"/>
    <s v="Q3"/>
    <x v="1"/>
    <s v="Germany"/>
    <s v="Online Store"/>
    <s v="Returning"/>
    <s v="Travel"/>
    <s v="Carry-On Duffel"/>
    <n v="3"/>
    <n v="132.59"/>
    <n v="0.1"/>
    <n v="66.040000000000006"/>
    <n v="357.99299999999999"/>
    <n v="198.12"/>
    <n v="159.87299999999999"/>
    <n v="0.44658135773604507"/>
  </r>
  <r>
    <n v="694"/>
    <d v="2026-08-03T00:00:00"/>
    <n v="2026"/>
    <s v="Aug"/>
    <s v="Q3"/>
    <x v="2"/>
    <s v="Ireland"/>
    <s v="Online Store"/>
    <s v="New"/>
    <s v="Hiking"/>
    <s v="Trail Boots"/>
    <n v="3"/>
    <n v="144"/>
    <n v="0"/>
    <n v="78.89"/>
    <n v="432"/>
    <n v="236.67000000000002"/>
    <n v="195.32999999999998"/>
    <n v="0.45215277777777774"/>
  </r>
  <r>
    <n v="1187"/>
    <d v="2026-08-03T00:00:00"/>
    <n v="2026"/>
    <s v="Aug"/>
    <s v="Q3"/>
    <x v="0"/>
    <s v="Spain"/>
    <s v="Online Store"/>
    <s v="Returning"/>
    <s v="Travel"/>
    <s v="Packing Cube Set"/>
    <n v="2"/>
    <n v="45.45"/>
    <n v="0.05"/>
    <n v="18.829999999999998"/>
    <n v="86.355000000000004"/>
    <n v="37.659999999999997"/>
    <n v="48.695000000000007"/>
    <n v="0.56389323142840608"/>
  </r>
  <r>
    <n v="1915"/>
    <d v="2026-08-03T00:00:00"/>
    <n v="2026"/>
    <s v="Aug"/>
    <s v="Q3"/>
    <x v="1"/>
    <s v="Austria"/>
    <s v="Online Store"/>
    <s v="Returning"/>
    <s v="Cycling"/>
    <s v="Compact Repair Kit"/>
    <n v="1"/>
    <n v="41.16"/>
    <n v="0.05"/>
    <n v="16.66"/>
    <n v="39.101999999999997"/>
    <n v="16.66"/>
    <n v="22.441999999999997"/>
    <n v="0.57393483709273174"/>
  </r>
  <r>
    <n v="2156"/>
    <d v="2026-08-03T00:00:00"/>
    <n v="2026"/>
    <s v="Aug"/>
    <s v="Q3"/>
    <x v="0"/>
    <s v="Spain"/>
    <s v="Retail Partners"/>
    <s v="Returning"/>
    <s v="Travel"/>
    <s v="Travel Backpack 35L"/>
    <n v="1"/>
    <n v="162.78"/>
    <n v="0"/>
    <n v="85.08"/>
    <n v="162.78"/>
    <n v="85.08"/>
    <n v="77.7"/>
    <n v="0.47733136748986366"/>
  </r>
  <r>
    <n v="2539"/>
    <d v="2026-08-03T00:00:00"/>
    <n v="2026"/>
    <s v="Aug"/>
    <s v="Q3"/>
    <x v="2"/>
    <s v="Norway"/>
    <s v="Retail Partners"/>
    <s v="New"/>
    <s v="Cycling"/>
    <s v="Commuter Helmet"/>
    <n v="1"/>
    <n v="80.040000000000006"/>
    <n v="0.1"/>
    <n v="41.88"/>
    <n v="72.036000000000001"/>
    <n v="41.88"/>
    <n v="30.155999999999999"/>
    <n v="0.41862402132267196"/>
  </r>
  <r>
    <n v="3803"/>
    <d v="2026-08-03T00:00:00"/>
    <n v="2026"/>
    <s v="Aug"/>
    <s v="Q3"/>
    <x v="2"/>
    <s v="Denmark"/>
    <s v="Online Store"/>
    <s v="New"/>
    <s v="Hiking"/>
    <s v="Hiking Daypack 20L"/>
    <n v="1"/>
    <n v="90.21"/>
    <n v="0"/>
    <n v="46.31"/>
    <n v="90.21"/>
    <n v="46.31"/>
    <n v="43.899999999999991"/>
    <n v="0.48664227912648261"/>
  </r>
  <r>
    <n v="100"/>
    <d v="2026-08-04T00:00:00"/>
    <n v="2026"/>
    <s v="Aug"/>
    <s v="Q3"/>
    <x v="0"/>
    <s v="Portugal"/>
    <s v="Retail Partners"/>
    <s v="Business"/>
    <s v="Travel"/>
    <s v="Carry-On Duffel"/>
    <n v="1"/>
    <n v="133.6"/>
    <n v="0.1"/>
    <n v="67.3"/>
    <n v="120.24"/>
    <n v="67.3"/>
    <n v="52.94"/>
    <n v="0.44028609447771122"/>
  </r>
  <r>
    <n v="118"/>
    <d v="2026-08-04T00:00:00"/>
    <n v="2026"/>
    <s v="Aug"/>
    <s v="Q3"/>
    <x v="3"/>
    <s v="Belgium"/>
    <s v="Online Store"/>
    <s v="Returning"/>
    <s v="Travel"/>
    <s v="Packing Cube Set"/>
    <n v="1"/>
    <n v="47.53"/>
    <n v="0"/>
    <n v="18.04"/>
    <n v="47.53"/>
    <n v="18.04"/>
    <n v="29.490000000000002"/>
    <n v="0.62045024195245113"/>
  </r>
  <r>
    <n v="220"/>
    <d v="2026-08-04T00:00:00"/>
    <n v="2026"/>
    <s v="Aug"/>
    <s v="Q3"/>
    <x v="0"/>
    <s v="Italy"/>
    <s v="Online Store"/>
    <s v="Returning"/>
    <s v="Travel"/>
    <s v="Packing Cube Set"/>
    <n v="2"/>
    <n v="46.71"/>
    <n v="0"/>
    <n v="18.41"/>
    <n v="93.42"/>
    <n v="36.82"/>
    <n v="56.6"/>
    <n v="0.60586598158852489"/>
  </r>
  <r>
    <n v="1145"/>
    <d v="2026-08-04T00:00:00"/>
    <n v="2026"/>
    <s v="Aug"/>
    <s v="Q3"/>
    <x v="2"/>
    <s v="Norway"/>
    <s v="Marketplace"/>
    <s v="New"/>
    <s v="Camping"/>
    <s v="Trail Tent 2P"/>
    <n v="1"/>
    <n v="197.26"/>
    <n v="0"/>
    <n v="104.09"/>
    <n v="197.26"/>
    <n v="104.09"/>
    <n v="93.169999999999987"/>
    <n v="0.47232079488999285"/>
  </r>
  <r>
    <n v="1289"/>
    <d v="2026-08-04T00:00:00"/>
    <n v="2026"/>
    <s v="Aug"/>
    <s v="Q3"/>
    <x v="2"/>
    <s v="Norway"/>
    <s v="Marketplace"/>
    <s v="New"/>
    <s v="Hiking"/>
    <s v="Trekking Poles"/>
    <n v="1"/>
    <n v="70.56"/>
    <n v="0"/>
    <n v="32.11"/>
    <n v="70.56"/>
    <n v="32.11"/>
    <n v="38.450000000000003"/>
    <n v="0.54492630385487528"/>
  </r>
  <r>
    <n v="1411"/>
    <d v="2026-08-04T00:00:00"/>
    <n v="2026"/>
    <s v="Aug"/>
    <s v="Q3"/>
    <x v="1"/>
    <s v="Germany"/>
    <s v="Online Store"/>
    <s v="Business"/>
    <s v="Fitness"/>
    <s v="Recovery Roller"/>
    <n v="1"/>
    <n v="36.58"/>
    <n v="0"/>
    <n v="13.98"/>
    <n v="36.58"/>
    <n v="13.98"/>
    <n v="22.599999999999998"/>
    <n v="0.61782394751230174"/>
  </r>
  <r>
    <n v="1799"/>
    <d v="2026-08-04T00:00:00"/>
    <n v="2026"/>
    <s v="Aug"/>
    <s v="Q3"/>
    <x v="3"/>
    <s v="France"/>
    <s v="Corporate"/>
    <s v="Business"/>
    <s v="Cycling"/>
    <s v="Commuter Helmet"/>
    <n v="4"/>
    <n v="82.98"/>
    <n v="0.05"/>
    <n v="43.79"/>
    <n v="315.32400000000001"/>
    <n v="175.16"/>
    <n v="140.16400000000002"/>
    <n v="0.44450787126891711"/>
  </r>
  <r>
    <n v="1871"/>
    <d v="2026-08-04T00:00:00"/>
    <n v="2026"/>
    <s v="Aug"/>
    <s v="Q3"/>
    <x v="0"/>
    <s v="Spain"/>
    <s v="Online Store"/>
    <s v="New"/>
    <s v="Cycling"/>
    <s v="Compact Repair Kit"/>
    <n v="1"/>
    <n v="41.25"/>
    <n v="0"/>
    <n v="17.02"/>
    <n v="41.25"/>
    <n v="17.02"/>
    <n v="24.23"/>
    <n v="0.58739393939393936"/>
  </r>
  <r>
    <n v="4180"/>
    <d v="2026-08-04T00:00:00"/>
    <n v="2026"/>
    <s v="Aug"/>
    <s v="Q3"/>
    <x v="2"/>
    <s v="Ireland"/>
    <s v="Online Store"/>
    <s v="Returning"/>
    <s v="Cycling"/>
    <s v="Cycling Pack 12L"/>
    <n v="1"/>
    <n v="101.37"/>
    <n v="0"/>
    <n v="51.56"/>
    <n v="101.37"/>
    <n v="51.56"/>
    <n v="49.81"/>
    <n v="0.49136825490776365"/>
  </r>
  <r>
    <n v="4338"/>
    <d v="2026-08-04T00:00:00"/>
    <n v="2026"/>
    <s v="Aug"/>
    <s v="Q3"/>
    <x v="2"/>
    <s v="Norway"/>
    <s v="Online Store"/>
    <s v="Returning"/>
    <s v="Camping"/>
    <s v="Alpine Tent 4P"/>
    <n v="1"/>
    <n v="340.66"/>
    <n v="0.05"/>
    <n v="194.13"/>
    <n v="323.62700000000001"/>
    <n v="194.13"/>
    <n v="129.49700000000001"/>
    <n v="0.40014275693931595"/>
  </r>
  <r>
    <n v="4463"/>
    <d v="2026-08-04T00:00:00"/>
    <n v="2026"/>
    <s v="Aug"/>
    <s v="Q3"/>
    <x v="2"/>
    <s v="Sweden"/>
    <s v="Marketplace"/>
    <s v="Business"/>
    <s v="Cycling"/>
    <s v="Trail Bike Light"/>
    <n v="1"/>
    <n v="50.43"/>
    <n v="0.15"/>
    <n v="22.94"/>
    <n v="42.865499999999997"/>
    <n v="22.94"/>
    <n v="19.925499999999996"/>
    <n v="0.46483768998378644"/>
  </r>
  <r>
    <n v="382"/>
    <d v="2026-08-05T00:00:00"/>
    <n v="2026"/>
    <s v="Aug"/>
    <s v="Q3"/>
    <x v="3"/>
    <s v="United Kingdom"/>
    <s v="Online Store"/>
    <s v="New"/>
    <s v="Fitness"/>
    <s v="Resistance Band Set"/>
    <n v="1"/>
    <n v="40.42"/>
    <n v="0.05"/>
    <n v="14.33"/>
    <n v="38.399000000000001"/>
    <n v="14.33"/>
    <n v="24.069000000000003"/>
    <n v="0.62681319826037141"/>
  </r>
  <r>
    <n v="1011"/>
    <d v="2026-08-05T00:00:00"/>
    <n v="2026"/>
    <s v="Aug"/>
    <s v="Q3"/>
    <x v="0"/>
    <s v="Spain"/>
    <s v="Online Store"/>
    <s v="New"/>
    <s v="Cycling"/>
    <s v="Trail Bike Light"/>
    <n v="1"/>
    <n v="51.81"/>
    <n v="0.05"/>
    <n v="22.28"/>
    <n v="49.219499999999996"/>
    <n v="22.28"/>
    <n v="26.939499999999995"/>
    <n v="0.54733388189640275"/>
  </r>
  <r>
    <n v="1148"/>
    <d v="2026-08-05T00:00:00"/>
    <n v="2026"/>
    <s v="Aug"/>
    <s v="Q3"/>
    <x v="2"/>
    <s v="Sweden"/>
    <s v="Retail Partners"/>
    <s v="New"/>
    <s v="Fitness"/>
    <s v="Recovery Roller"/>
    <n v="3"/>
    <n v="35.9"/>
    <n v="0"/>
    <n v="14.11"/>
    <n v="107.69999999999999"/>
    <n v="42.33"/>
    <n v="65.36999999999999"/>
    <n v="0.60696378830083564"/>
  </r>
  <r>
    <n v="1397"/>
    <d v="2026-08-05T00:00:00"/>
    <n v="2026"/>
    <s v="Aug"/>
    <s v="Q3"/>
    <x v="1"/>
    <s v="Poland"/>
    <s v="Retail Partners"/>
    <s v="Business"/>
    <s v="Hiking"/>
    <s v="Hiking Daypack 20L"/>
    <n v="2"/>
    <n v="90.27"/>
    <n v="0.05"/>
    <n v="46.38"/>
    <n v="171.51299999999998"/>
    <n v="92.76"/>
    <n v="78.752999999999972"/>
    <n v="0.45916636056742044"/>
  </r>
  <r>
    <n v="2252"/>
    <d v="2026-08-05T00:00:00"/>
    <n v="2026"/>
    <s v="Aug"/>
    <s v="Q3"/>
    <x v="1"/>
    <s v="Switzerland"/>
    <s v="Online Store"/>
    <s v="New"/>
    <s v="Cycling"/>
    <s v="Trail Bike Light"/>
    <n v="1"/>
    <n v="49.68"/>
    <n v="0.05"/>
    <n v="22.02"/>
    <n v="47.195999999999998"/>
    <n v="22.02"/>
    <n v="25.175999999999998"/>
    <n v="0.53343503686753113"/>
  </r>
  <r>
    <n v="2415"/>
    <d v="2026-08-05T00:00:00"/>
    <n v="2026"/>
    <s v="Aug"/>
    <s v="Q3"/>
    <x v="1"/>
    <s v="Germany"/>
    <s v="Online Store"/>
    <s v="New"/>
    <s v="Travel"/>
    <s v="Carry-On Duffel"/>
    <n v="2"/>
    <n v="131.25"/>
    <n v="0.05"/>
    <n v="65.42"/>
    <n v="249.375"/>
    <n v="130.84"/>
    <n v="118.535"/>
    <n v="0.47532832080200499"/>
  </r>
  <r>
    <n v="2525"/>
    <d v="2026-08-05T00:00:00"/>
    <n v="2026"/>
    <s v="Aug"/>
    <s v="Q3"/>
    <x v="3"/>
    <s v="Belgium"/>
    <s v="Retail Partners"/>
    <s v="New"/>
    <s v="Fitness"/>
    <s v="Recovery Roller"/>
    <n v="2"/>
    <n v="36.78"/>
    <n v="0.05"/>
    <n v="13.85"/>
    <n v="69.882000000000005"/>
    <n v="27.7"/>
    <n v="42.182000000000002"/>
    <n v="0.60361752668784519"/>
  </r>
  <r>
    <n v="2652"/>
    <d v="2026-08-05T00:00:00"/>
    <n v="2026"/>
    <s v="Aug"/>
    <s v="Q3"/>
    <x v="2"/>
    <s v="Sweden"/>
    <s v="Retail Partners"/>
    <s v="Returning"/>
    <s v="Cycling"/>
    <s v="Commuter Helmet"/>
    <n v="1"/>
    <n v="80.790000000000006"/>
    <n v="0.1"/>
    <n v="43.65"/>
    <n v="72.711000000000013"/>
    <n v="43.65"/>
    <n v="29.061000000000014"/>
    <n v="0.39967817799232591"/>
  </r>
  <r>
    <n v="4035"/>
    <d v="2026-08-05T00:00:00"/>
    <n v="2026"/>
    <s v="Aug"/>
    <s v="Q3"/>
    <x v="0"/>
    <s v="Portugal"/>
    <s v="Online Store"/>
    <s v="Returning"/>
    <s v="Cycling"/>
    <s v="Compact Repair Kit"/>
    <n v="2"/>
    <n v="40.53"/>
    <n v="0.05"/>
    <n v="17.100000000000001"/>
    <n v="77.007000000000005"/>
    <n v="34.200000000000003"/>
    <n v="42.807000000000002"/>
    <n v="0.55588452997779425"/>
  </r>
  <r>
    <n v="4377"/>
    <d v="2026-08-05T00:00:00"/>
    <n v="2026"/>
    <s v="Aug"/>
    <s v="Q3"/>
    <x v="2"/>
    <s v="Sweden"/>
    <s v="Marketplace"/>
    <s v="New"/>
    <s v="Cycling"/>
    <s v="Commuter Helmet"/>
    <n v="2"/>
    <n v="81.66"/>
    <n v="0"/>
    <n v="42.11"/>
    <n v="163.32"/>
    <n v="84.22"/>
    <n v="79.099999999999994"/>
    <n v="0.48432525104090129"/>
  </r>
  <r>
    <n v="4734"/>
    <d v="2026-08-05T00:00:00"/>
    <n v="2026"/>
    <s v="Aug"/>
    <s v="Q3"/>
    <x v="1"/>
    <s v="Germany"/>
    <s v="Marketplace"/>
    <s v="Returning"/>
    <s v="Hiking"/>
    <s v="Trail Boots"/>
    <n v="1"/>
    <n v="146.55000000000001"/>
    <n v="0"/>
    <n v="78.8"/>
    <n v="146.55000000000001"/>
    <n v="78.8"/>
    <n v="67.750000000000014"/>
    <n v="0.46229955646537024"/>
  </r>
  <r>
    <n v="4892"/>
    <d v="2026-08-05T00:00:00"/>
    <n v="2026"/>
    <s v="Aug"/>
    <s v="Q3"/>
    <x v="1"/>
    <s v="Czechia"/>
    <s v="Retail Partners"/>
    <s v="Returning"/>
    <s v="Travel"/>
    <s v="Travel Backpack 35L"/>
    <n v="2"/>
    <n v="161.75"/>
    <n v="0.1"/>
    <n v="85.85"/>
    <n v="291.15000000000003"/>
    <n v="171.7"/>
    <n v="119.45000000000005"/>
    <n v="0.41026962047054794"/>
  </r>
  <r>
    <n v="5059"/>
    <d v="2026-08-05T00:00:00"/>
    <n v="2026"/>
    <s v="Aug"/>
    <s v="Q3"/>
    <x v="1"/>
    <s v="Czechia"/>
    <s v="Marketplace"/>
    <s v="Returning"/>
    <s v="Camping"/>
    <s v="Compact Sleeping Bag"/>
    <n v="2"/>
    <n v="122.47"/>
    <n v="0"/>
    <n v="59.73"/>
    <n v="244.94"/>
    <n v="119.46"/>
    <n v="125.48"/>
    <n v="0.5122887237690863"/>
  </r>
  <r>
    <n v="835"/>
    <d v="2026-08-06T00:00:00"/>
    <n v="2026"/>
    <s v="Aug"/>
    <s v="Q3"/>
    <x v="3"/>
    <s v="Netherlands"/>
    <s v="Marketplace"/>
    <s v="Returning"/>
    <s v="Hiking"/>
    <s v="Trekking Poles"/>
    <n v="3"/>
    <n v="70.930000000000007"/>
    <n v="0"/>
    <n v="32.9"/>
    <n v="212.79000000000002"/>
    <n v="98.699999999999989"/>
    <n v="114.09000000000003"/>
    <n v="0.53616241364725792"/>
  </r>
  <r>
    <n v="1104"/>
    <d v="2026-08-06T00:00:00"/>
    <n v="2026"/>
    <s v="Aug"/>
    <s v="Q3"/>
    <x v="0"/>
    <s v="Italy"/>
    <s v="Online Store"/>
    <s v="Returning"/>
    <s v="Camping"/>
    <s v="Trail Tent 2P"/>
    <n v="1"/>
    <n v="191.44"/>
    <n v="0"/>
    <n v="102.13"/>
    <n v="191.44"/>
    <n v="102.13"/>
    <n v="89.31"/>
    <n v="0.46651692436272463"/>
  </r>
  <r>
    <n v="1976"/>
    <d v="2026-08-06T00:00:00"/>
    <n v="2026"/>
    <s v="Aug"/>
    <s v="Q3"/>
    <x v="3"/>
    <s v="United Kingdom"/>
    <s v="Online Store"/>
    <s v="Returning"/>
    <s v="Cycling"/>
    <s v="Commuter Helmet"/>
    <n v="2"/>
    <n v="82.92"/>
    <n v="0"/>
    <n v="41.64"/>
    <n v="165.84"/>
    <n v="83.28"/>
    <n v="82.56"/>
    <n v="0.49782923299565845"/>
  </r>
  <r>
    <n v="2596"/>
    <d v="2026-08-06T00:00:00"/>
    <n v="2026"/>
    <s v="Aug"/>
    <s v="Q3"/>
    <x v="2"/>
    <s v="Ireland"/>
    <s v="Retail Partners"/>
    <s v="Returning"/>
    <s v="Camping"/>
    <s v="Portable Camp Stove"/>
    <n v="1"/>
    <n v="82.82"/>
    <n v="0"/>
    <n v="38.83"/>
    <n v="82.82"/>
    <n v="38.83"/>
    <n v="43.989999999999995"/>
    <n v="0.53115189567737264"/>
  </r>
  <r>
    <n v="2693"/>
    <d v="2026-08-06T00:00:00"/>
    <n v="2026"/>
    <s v="Aug"/>
    <s v="Q3"/>
    <x v="3"/>
    <s v="United Kingdom"/>
    <s v="Online Store"/>
    <s v="New"/>
    <s v="Camping"/>
    <s v="Alpine Tent 4P"/>
    <n v="1"/>
    <n v="335.26"/>
    <n v="0.05"/>
    <n v="193.73"/>
    <n v="318.49699999999996"/>
    <n v="193.73"/>
    <n v="124.76699999999997"/>
    <n v="0.39173681384754011"/>
  </r>
  <r>
    <n v="3045"/>
    <d v="2026-08-06T00:00:00"/>
    <n v="2026"/>
    <s v="Aug"/>
    <s v="Q3"/>
    <x v="2"/>
    <s v="Norway"/>
    <s v="Marketplace"/>
    <s v="Business"/>
    <s v="Travel"/>
    <s v="Packing Cube Set"/>
    <n v="1"/>
    <n v="47.19"/>
    <n v="0.05"/>
    <n v="18.11"/>
    <n v="44.830499999999994"/>
    <n v="18.11"/>
    <n v="26.720499999999994"/>
    <n v="0.59603395010093574"/>
  </r>
  <r>
    <n v="3340"/>
    <d v="2026-08-06T00:00:00"/>
    <n v="2026"/>
    <s v="Aug"/>
    <s v="Q3"/>
    <x v="2"/>
    <s v="Norway"/>
    <s v="Marketplace"/>
    <s v="Returning"/>
    <s v="Hiking"/>
    <s v="Hiking Daypack 20L"/>
    <n v="3"/>
    <n v="91.57"/>
    <n v="0"/>
    <n v="44.52"/>
    <n v="274.70999999999998"/>
    <n v="133.56"/>
    <n v="141.14999999999998"/>
    <n v="0.51381456808998571"/>
  </r>
  <r>
    <n v="3553"/>
    <d v="2026-08-06T00:00:00"/>
    <n v="2026"/>
    <s v="Aug"/>
    <s v="Q3"/>
    <x v="3"/>
    <s v="France"/>
    <s v="Online Store"/>
    <s v="New"/>
    <s v="Hiking"/>
    <s v="Summit Backpack 45L"/>
    <n v="4"/>
    <n v="154.41999999999999"/>
    <n v="0"/>
    <n v="77.86"/>
    <n v="617.67999999999995"/>
    <n v="311.44"/>
    <n v="306.23999999999995"/>
    <n v="0.49579070068643954"/>
  </r>
  <r>
    <n v="3807"/>
    <d v="2026-08-06T00:00:00"/>
    <n v="2026"/>
    <s v="Aug"/>
    <s v="Q3"/>
    <x v="0"/>
    <s v="Spain"/>
    <s v="Marketplace"/>
    <s v="Returning"/>
    <s v="Cycling"/>
    <s v="Trail Bike Light"/>
    <n v="2"/>
    <n v="49.91"/>
    <n v="0.05"/>
    <n v="21.86"/>
    <n v="94.828999999999994"/>
    <n v="43.72"/>
    <n v="51.108999999999995"/>
    <n v="0.53895960096594919"/>
  </r>
  <r>
    <n v="4061"/>
    <d v="2026-08-06T00:00:00"/>
    <n v="2026"/>
    <s v="Aug"/>
    <s v="Q3"/>
    <x v="3"/>
    <s v="United Kingdom"/>
    <s v="Marketplace"/>
    <s v="Returning"/>
    <s v="Hiking"/>
    <s v="Hiking Daypack 20L"/>
    <n v="1"/>
    <n v="91.58"/>
    <n v="0.1"/>
    <n v="44.87"/>
    <n v="82.421999999999997"/>
    <n v="44.87"/>
    <n v="37.552"/>
    <n v="0.45560651282424597"/>
  </r>
  <r>
    <n v="4645"/>
    <d v="2026-08-06T00:00:00"/>
    <n v="2026"/>
    <s v="Aug"/>
    <s v="Q3"/>
    <x v="2"/>
    <s v="Finland"/>
    <s v="Online Store"/>
    <s v="New"/>
    <s v="Fitness"/>
    <s v="Resistance Band Set"/>
    <n v="3"/>
    <n v="41.11"/>
    <n v="0"/>
    <n v="14.49"/>
    <n v="123.33"/>
    <n v="43.47"/>
    <n v="79.86"/>
    <n v="0.64753101435173921"/>
  </r>
  <r>
    <n v="5104"/>
    <d v="2026-08-06T00:00:00"/>
    <n v="2026"/>
    <s v="Aug"/>
    <s v="Q3"/>
    <x v="1"/>
    <s v="Germany"/>
    <s v="Online Store"/>
    <s v="Returning"/>
    <s v="Travel"/>
    <s v="Insulated Bottle"/>
    <n v="4"/>
    <n v="35.9"/>
    <n v="0"/>
    <n v="13.49"/>
    <n v="143.6"/>
    <n v="53.96"/>
    <n v="89.639999999999986"/>
    <n v="0.62423398328690805"/>
  </r>
  <r>
    <n v="813"/>
    <d v="2026-08-07T00:00:00"/>
    <n v="2026"/>
    <s v="Aug"/>
    <s v="Q3"/>
    <x v="2"/>
    <s v="Norway"/>
    <s v="Online Store"/>
    <s v="Returning"/>
    <s v="Fitness"/>
    <s v="Recovery Roller"/>
    <n v="1"/>
    <n v="36.33"/>
    <n v="0.05"/>
    <n v="13.78"/>
    <n v="34.513499999999993"/>
    <n v="13.78"/>
    <n v="20.733499999999992"/>
    <n v="0.60073594390600771"/>
  </r>
  <r>
    <n v="836"/>
    <d v="2026-08-07T00:00:00"/>
    <n v="2026"/>
    <s v="Aug"/>
    <s v="Q3"/>
    <x v="1"/>
    <s v="Poland"/>
    <s v="Marketplace"/>
    <s v="New"/>
    <s v="Travel"/>
    <s v="Packing Cube Set"/>
    <n v="5"/>
    <n v="45.94"/>
    <n v="0.05"/>
    <n v="18.059999999999999"/>
    <n v="218.21499999999997"/>
    <n v="90.3"/>
    <n v="127.91499999999998"/>
    <n v="0.5861879339183832"/>
  </r>
  <r>
    <n v="1266"/>
    <d v="2026-08-07T00:00:00"/>
    <n v="2026"/>
    <s v="Aug"/>
    <s v="Q3"/>
    <x v="0"/>
    <s v="Italy"/>
    <s v="Retail Partners"/>
    <s v="Returning"/>
    <s v="Fitness"/>
    <s v="Recovery Roller"/>
    <n v="1"/>
    <n v="36.630000000000003"/>
    <n v="0"/>
    <n v="13.7"/>
    <n v="36.630000000000003"/>
    <n v="13.7"/>
    <n v="22.930000000000003"/>
    <n v="0.62598962598962604"/>
  </r>
  <r>
    <n v="2201"/>
    <d v="2026-08-07T00:00:00"/>
    <n v="2026"/>
    <s v="Aug"/>
    <s v="Q3"/>
    <x v="1"/>
    <s v="Czechia"/>
    <s v="Online Store"/>
    <s v="Returning"/>
    <s v="Hiking"/>
    <s v="Trail Boots"/>
    <n v="1"/>
    <n v="141.38"/>
    <n v="0.05"/>
    <n v="77.14"/>
    <n v="134.31099999999998"/>
    <n v="77.14"/>
    <n v="57.170999999999978"/>
    <n v="0.42566133823737434"/>
  </r>
  <r>
    <n v="2382"/>
    <d v="2026-08-07T00:00:00"/>
    <n v="2026"/>
    <s v="Aug"/>
    <s v="Q3"/>
    <x v="1"/>
    <s v="Poland"/>
    <s v="Retail Partners"/>
    <s v="Returning"/>
    <s v="Camping"/>
    <s v="Alpine Tent 4P"/>
    <n v="3"/>
    <n v="343.45"/>
    <n v="0.05"/>
    <n v="195.73"/>
    <n v="978.83249999999987"/>
    <n v="587.18999999999994"/>
    <n v="391.64249999999993"/>
    <n v="0.40011186796515236"/>
  </r>
  <r>
    <n v="1227"/>
    <d v="2026-08-08T00:00:00"/>
    <n v="2026"/>
    <s v="Aug"/>
    <s v="Q3"/>
    <x v="3"/>
    <s v="United Kingdom"/>
    <s v="Online Store"/>
    <s v="Returning"/>
    <s v="Cycling"/>
    <s v="Cycling Pack 12L"/>
    <n v="1"/>
    <n v="104.69"/>
    <n v="0"/>
    <n v="49.06"/>
    <n v="104.69"/>
    <n v="49.06"/>
    <n v="55.629999999999995"/>
    <n v="0.53137835514375775"/>
  </r>
  <r>
    <n v="1843"/>
    <d v="2026-08-08T00:00:00"/>
    <n v="2026"/>
    <s v="Aug"/>
    <s v="Q3"/>
    <x v="3"/>
    <s v="United Kingdom"/>
    <s v="Online Store"/>
    <s v="New"/>
    <s v="Camping"/>
    <s v="Alpine Tent 4P"/>
    <n v="2"/>
    <n v="341.23"/>
    <n v="0.05"/>
    <n v="192.5"/>
    <n v="648.33699999999999"/>
    <n v="385"/>
    <n v="263.33699999999999"/>
    <n v="0.40617302421425894"/>
  </r>
  <r>
    <n v="2369"/>
    <d v="2026-08-08T00:00:00"/>
    <n v="2026"/>
    <s v="Aug"/>
    <s v="Q3"/>
    <x v="3"/>
    <s v="United Kingdom"/>
    <s v="Retail Partners"/>
    <s v="New"/>
    <s v="Camping"/>
    <s v="Compact Sleeping Bag"/>
    <n v="1"/>
    <n v="125.95"/>
    <n v="0.05"/>
    <n v="61.9"/>
    <n v="119.6525"/>
    <n v="61.9"/>
    <n v="57.752500000000005"/>
    <n v="0.48266856104134892"/>
  </r>
  <r>
    <n v="2386"/>
    <d v="2026-08-08T00:00:00"/>
    <n v="2026"/>
    <s v="Aug"/>
    <s v="Q3"/>
    <x v="1"/>
    <s v="Czechia"/>
    <s v="Online Store"/>
    <s v="Returning"/>
    <s v="Hiking"/>
    <s v="Hiking Daypack 20L"/>
    <n v="6"/>
    <n v="91.9"/>
    <n v="0.05"/>
    <n v="44.69"/>
    <n v="523.83000000000004"/>
    <n v="268.14"/>
    <n v="255.69000000000005"/>
    <n v="0.48811637363266713"/>
  </r>
  <r>
    <n v="2579"/>
    <d v="2026-08-08T00:00:00"/>
    <n v="2026"/>
    <s v="Aug"/>
    <s v="Q3"/>
    <x v="3"/>
    <s v="United Kingdom"/>
    <s v="Retail Partners"/>
    <s v="Returning"/>
    <s v="Camping"/>
    <s v="Portable Camp Stove"/>
    <n v="1"/>
    <n v="81.22"/>
    <n v="0"/>
    <n v="39.18"/>
    <n v="81.22"/>
    <n v="39.18"/>
    <n v="42.04"/>
    <n v="0.51760650086185667"/>
  </r>
  <r>
    <n v="3075"/>
    <d v="2026-08-08T00:00:00"/>
    <n v="2026"/>
    <s v="Aug"/>
    <s v="Q3"/>
    <x v="0"/>
    <s v="Spain"/>
    <s v="Online Store"/>
    <s v="Business"/>
    <s v="Hiking"/>
    <s v="Trekking Poles"/>
    <n v="2"/>
    <n v="72.31"/>
    <n v="0"/>
    <n v="31.75"/>
    <n v="144.62"/>
    <n v="63.5"/>
    <n v="81.12"/>
    <n v="0.56091826856589688"/>
  </r>
  <r>
    <n v="3982"/>
    <d v="2026-08-08T00:00:00"/>
    <n v="2026"/>
    <s v="Aug"/>
    <s v="Q3"/>
    <x v="2"/>
    <s v="Sweden"/>
    <s v="Retail Partners"/>
    <s v="Returning"/>
    <s v="Camping"/>
    <s v="Portable Camp Stove"/>
    <n v="1"/>
    <n v="79.989999999999995"/>
    <n v="0.05"/>
    <n v="40.25"/>
    <n v="75.990499999999997"/>
    <n v="40.25"/>
    <n v="35.740499999999997"/>
    <n v="0.47032852790809376"/>
  </r>
  <r>
    <n v="4530"/>
    <d v="2026-08-08T00:00:00"/>
    <n v="2026"/>
    <s v="Aug"/>
    <s v="Q3"/>
    <x v="3"/>
    <s v="France"/>
    <s v="Online Store"/>
    <s v="New"/>
    <s v="Hiking"/>
    <s v="Summit Backpack 45L"/>
    <n v="1"/>
    <n v="151.87"/>
    <n v="0.1"/>
    <n v="76.97"/>
    <n v="136.68300000000002"/>
    <n v="76.97"/>
    <n v="59.713000000000022"/>
    <n v="0.4368721786908395"/>
  </r>
  <r>
    <n v="4641"/>
    <d v="2026-08-08T00:00:00"/>
    <n v="2026"/>
    <s v="Aug"/>
    <s v="Q3"/>
    <x v="3"/>
    <s v="United Kingdom"/>
    <s v="Marketplace"/>
    <s v="New"/>
    <s v="Hiking"/>
    <s v="Summit Backpack 45L"/>
    <n v="1"/>
    <n v="156.55000000000001"/>
    <n v="0"/>
    <n v="80.430000000000007"/>
    <n v="156.55000000000001"/>
    <n v="80.430000000000007"/>
    <n v="76.12"/>
    <n v="0.48623442989460236"/>
  </r>
  <r>
    <n v="4778"/>
    <d v="2026-08-08T00:00:00"/>
    <n v="2026"/>
    <s v="Aug"/>
    <s v="Q3"/>
    <x v="1"/>
    <s v="Germany"/>
    <s v="Retail Partners"/>
    <s v="New"/>
    <s v="Hiking"/>
    <s v="Summit Backpack 45L"/>
    <n v="1"/>
    <n v="152.72"/>
    <n v="0"/>
    <n v="77.73"/>
    <n v="152.72"/>
    <n v="77.73"/>
    <n v="74.989999999999995"/>
    <n v="0.4910293347302252"/>
  </r>
  <r>
    <n v="5132"/>
    <d v="2026-08-08T00:00:00"/>
    <n v="2026"/>
    <s v="Aug"/>
    <s v="Q3"/>
    <x v="1"/>
    <s v="Germany"/>
    <s v="Online Store"/>
    <s v="Business"/>
    <s v="Cycling"/>
    <s v="Compact Repair Kit"/>
    <n v="1"/>
    <n v="40.51"/>
    <n v="0.05"/>
    <n v="16.29"/>
    <n v="38.484499999999997"/>
    <n v="16.29"/>
    <n v="22.194499999999998"/>
    <n v="0.57671270251659756"/>
  </r>
  <r>
    <n v="227"/>
    <d v="2026-08-09T00:00:00"/>
    <n v="2026"/>
    <s v="Aug"/>
    <s v="Q3"/>
    <x v="3"/>
    <s v="Netherlands"/>
    <s v="Marketplace"/>
    <s v="Returning"/>
    <s v="Fitness"/>
    <s v="Resistance Band Set"/>
    <n v="3"/>
    <n v="40.61"/>
    <n v="0"/>
    <n v="14.72"/>
    <n v="121.83"/>
    <n v="44.160000000000004"/>
    <n v="77.669999999999987"/>
    <n v="0.63752770253632096"/>
  </r>
  <r>
    <n v="390"/>
    <d v="2026-08-09T00:00:00"/>
    <n v="2026"/>
    <s v="Aug"/>
    <s v="Q3"/>
    <x v="2"/>
    <s v="Denmark"/>
    <s v="Retail Partners"/>
    <s v="New"/>
    <s v="Hiking"/>
    <s v="Hiking Daypack 20L"/>
    <n v="1"/>
    <n v="93.41"/>
    <n v="0.05"/>
    <n v="44.7"/>
    <n v="88.739499999999992"/>
    <n v="44.7"/>
    <n v="44.03949999999999"/>
    <n v="0.49627843294136198"/>
  </r>
  <r>
    <n v="859"/>
    <d v="2026-08-09T00:00:00"/>
    <n v="2026"/>
    <s v="Aug"/>
    <s v="Q3"/>
    <x v="0"/>
    <s v="Spain"/>
    <s v="Retail Partners"/>
    <s v="New"/>
    <s v="Hiking"/>
    <s v="Hiking Daypack 20L"/>
    <n v="2"/>
    <n v="90.23"/>
    <n v="0"/>
    <n v="44.22"/>
    <n v="180.46"/>
    <n v="88.44"/>
    <n v="92.02000000000001"/>
    <n v="0.50991909564446414"/>
  </r>
  <r>
    <n v="1468"/>
    <d v="2026-08-09T00:00:00"/>
    <n v="2026"/>
    <s v="Aug"/>
    <s v="Q3"/>
    <x v="1"/>
    <s v="Switzerland"/>
    <s v="Retail Partners"/>
    <s v="Returning"/>
    <s v="Cycling"/>
    <s v="Trail Bike Light"/>
    <n v="1"/>
    <n v="51.75"/>
    <n v="0"/>
    <n v="22.36"/>
    <n v="51.75"/>
    <n v="22.36"/>
    <n v="29.39"/>
    <n v="0.56792270531400968"/>
  </r>
  <r>
    <n v="2356"/>
    <d v="2026-08-09T00:00:00"/>
    <n v="2026"/>
    <s v="Aug"/>
    <s v="Q3"/>
    <x v="3"/>
    <s v="France"/>
    <s v="Retail Partners"/>
    <s v="New"/>
    <s v="Cycling"/>
    <s v="Cycling Pack 12L"/>
    <n v="3"/>
    <n v="102.91"/>
    <n v="0.1"/>
    <n v="50.23"/>
    <n v="277.85700000000003"/>
    <n v="150.69"/>
    <n v="127.16700000000003"/>
    <n v="0.45767067232425318"/>
  </r>
  <r>
    <n v="3556"/>
    <d v="2026-08-09T00:00:00"/>
    <n v="2026"/>
    <s v="Aug"/>
    <s v="Q3"/>
    <x v="2"/>
    <s v="Norway"/>
    <s v="Online Store"/>
    <s v="New"/>
    <s v="Cycling"/>
    <s v="Commuter Helmet"/>
    <n v="4"/>
    <n v="82.63"/>
    <n v="0.1"/>
    <n v="43.78"/>
    <n v="297.46800000000002"/>
    <n v="175.12"/>
    <n v="122.34800000000001"/>
    <n v="0.41129802197211129"/>
  </r>
  <r>
    <n v="925"/>
    <d v="2026-08-10T00:00:00"/>
    <n v="2026"/>
    <s v="Aug"/>
    <s v="Q3"/>
    <x v="0"/>
    <s v="Spain"/>
    <s v="Retail Partners"/>
    <s v="Returning"/>
    <s v="Camping"/>
    <s v="Trail Tent 2P"/>
    <n v="1"/>
    <n v="196.39"/>
    <n v="0"/>
    <n v="102.92"/>
    <n v="196.39"/>
    <n v="102.92"/>
    <n v="93.469999999999985"/>
    <n v="0.47594073017974436"/>
  </r>
  <r>
    <n v="1563"/>
    <d v="2026-08-10T00:00:00"/>
    <n v="2026"/>
    <s v="Aug"/>
    <s v="Q3"/>
    <x v="2"/>
    <s v="Finland"/>
    <s v="Marketplace"/>
    <s v="Business"/>
    <s v="Travel"/>
    <s v="Insulated Bottle"/>
    <n v="2"/>
    <n v="36.25"/>
    <n v="0"/>
    <n v="13.77"/>
    <n v="72.5"/>
    <n v="27.54"/>
    <n v="44.96"/>
    <n v="0.62013793103448278"/>
  </r>
  <r>
    <n v="1634"/>
    <d v="2026-08-10T00:00:00"/>
    <n v="2026"/>
    <s v="Aug"/>
    <s v="Q3"/>
    <x v="1"/>
    <s v="Czechia"/>
    <s v="Retail Partners"/>
    <s v="Returning"/>
    <s v="Camping"/>
    <s v="Trail Tent 2P"/>
    <n v="2"/>
    <n v="199.85"/>
    <n v="0.05"/>
    <n v="104.34"/>
    <n v="379.71499999999997"/>
    <n v="208.68"/>
    <n v="171.03499999999997"/>
    <n v="0.45042992770893953"/>
  </r>
  <r>
    <n v="2187"/>
    <d v="2026-08-10T00:00:00"/>
    <n v="2026"/>
    <s v="Aug"/>
    <s v="Q3"/>
    <x v="2"/>
    <s v="Sweden"/>
    <s v="Retail Partners"/>
    <s v="New"/>
    <s v="Travel"/>
    <s v="Packing Cube Set"/>
    <n v="1"/>
    <n v="46.32"/>
    <n v="0.05"/>
    <n v="18.34"/>
    <n v="44.003999999999998"/>
    <n v="18.34"/>
    <n v="25.663999999999998"/>
    <n v="0.58321970729933637"/>
  </r>
  <r>
    <n v="2773"/>
    <d v="2026-08-10T00:00:00"/>
    <n v="2026"/>
    <s v="Aug"/>
    <s v="Q3"/>
    <x v="1"/>
    <s v="Poland"/>
    <s v="Online Store"/>
    <s v="New"/>
    <s v="Hiking"/>
    <s v="Summit Backpack 45L"/>
    <n v="4"/>
    <n v="151.06"/>
    <n v="0"/>
    <n v="77.67"/>
    <n v="604.24"/>
    <n v="310.68"/>
    <n v="293.56"/>
    <n v="0.48583344366476894"/>
  </r>
  <r>
    <n v="5040"/>
    <d v="2026-08-10T00:00:00"/>
    <n v="2026"/>
    <s v="Aug"/>
    <s v="Q3"/>
    <x v="3"/>
    <s v="Netherlands"/>
    <s v="Online Store"/>
    <s v="Returning"/>
    <s v="Hiking"/>
    <s v="Trekking Poles"/>
    <n v="1"/>
    <n v="72.39"/>
    <n v="0.1"/>
    <n v="31.64"/>
    <n v="65.150999999999996"/>
    <n v="31.64"/>
    <n v="33.510999999999996"/>
    <n v="0.51435895074519189"/>
  </r>
  <r>
    <n v="415"/>
    <d v="2026-08-11T00:00:00"/>
    <n v="2026"/>
    <s v="Aug"/>
    <s v="Q3"/>
    <x v="0"/>
    <s v="Portugal"/>
    <s v="Retail Partners"/>
    <s v="Returning"/>
    <s v="Hiking"/>
    <s v="Trekking Poles"/>
    <n v="1"/>
    <n v="72.650000000000006"/>
    <n v="0"/>
    <n v="31.72"/>
    <n v="72.650000000000006"/>
    <n v="31.72"/>
    <n v="40.930000000000007"/>
    <n v="0.56338609772883697"/>
  </r>
  <r>
    <n v="1111"/>
    <d v="2026-08-11T00:00:00"/>
    <n v="2026"/>
    <s v="Aug"/>
    <s v="Q3"/>
    <x v="3"/>
    <s v="France"/>
    <s v="Online Store"/>
    <s v="New"/>
    <s v="Camping"/>
    <s v="Trail Tent 2P"/>
    <n v="1"/>
    <n v="198.44"/>
    <n v="0"/>
    <n v="106.79"/>
    <n v="198.44"/>
    <n v="106.79"/>
    <n v="91.649999999999991"/>
    <n v="0.46185244910300338"/>
  </r>
  <r>
    <n v="1243"/>
    <d v="2026-08-11T00:00:00"/>
    <n v="2026"/>
    <s v="Aug"/>
    <s v="Q3"/>
    <x v="2"/>
    <s v="Norway"/>
    <s v="Online Store"/>
    <s v="Returning"/>
    <s v="Camping"/>
    <s v="Trail Tent 2P"/>
    <n v="1"/>
    <n v="193.67"/>
    <n v="0"/>
    <n v="103.79"/>
    <n v="193.67"/>
    <n v="103.79"/>
    <n v="89.879999999999981"/>
    <n v="0.46408839779005517"/>
  </r>
  <r>
    <n v="1326"/>
    <d v="2026-08-11T00:00:00"/>
    <n v="2026"/>
    <s v="Aug"/>
    <s v="Q3"/>
    <x v="3"/>
    <s v="United Kingdom"/>
    <s v="Online Store"/>
    <s v="Returning"/>
    <s v="Travel"/>
    <s v="Travel Backpack 35L"/>
    <n v="5"/>
    <n v="166.03"/>
    <n v="0"/>
    <n v="87.46"/>
    <n v="830.15"/>
    <n v="437.29999999999995"/>
    <n v="392.85"/>
    <n v="0.47322772992832624"/>
  </r>
  <r>
    <n v="1682"/>
    <d v="2026-08-11T00:00:00"/>
    <n v="2026"/>
    <s v="Aug"/>
    <s v="Q3"/>
    <x v="0"/>
    <s v="Spain"/>
    <s v="Online Store"/>
    <s v="Business"/>
    <s v="Camping"/>
    <s v="Portable Camp Stove"/>
    <n v="2"/>
    <n v="81.569999999999993"/>
    <n v="0"/>
    <n v="40.36"/>
    <n v="163.13999999999999"/>
    <n v="80.72"/>
    <n v="82.419999999999987"/>
    <n v="0.50521024886600463"/>
  </r>
  <r>
    <n v="2618"/>
    <d v="2026-08-11T00:00:00"/>
    <n v="2026"/>
    <s v="Aug"/>
    <s v="Q3"/>
    <x v="0"/>
    <s v="Italy"/>
    <s v="Retail Partners"/>
    <s v="Business"/>
    <s v="Hiking"/>
    <s v="Trail Boots"/>
    <n v="2"/>
    <n v="143.86000000000001"/>
    <n v="0"/>
    <n v="81.23"/>
    <n v="287.72000000000003"/>
    <n v="162.46"/>
    <n v="125.26000000000002"/>
    <n v="0.43535381621020441"/>
  </r>
  <r>
    <n v="3319"/>
    <d v="2026-08-11T00:00:00"/>
    <n v="2026"/>
    <s v="Aug"/>
    <s v="Q3"/>
    <x v="1"/>
    <s v="Poland"/>
    <s v="Online Store"/>
    <s v="Returning"/>
    <s v="Hiking"/>
    <s v="Hiking Daypack 20L"/>
    <n v="3"/>
    <n v="93.53"/>
    <n v="0"/>
    <n v="46.19"/>
    <n v="280.59000000000003"/>
    <n v="138.57"/>
    <n v="142.02000000000004"/>
    <n v="0.5061477600769807"/>
  </r>
  <r>
    <n v="4600"/>
    <d v="2026-08-11T00:00:00"/>
    <n v="2026"/>
    <s v="Aug"/>
    <s v="Q3"/>
    <x v="3"/>
    <s v="Belgium"/>
    <s v="Corporate"/>
    <s v="Business"/>
    <s v="Travel"/>
    <s v="Travel Backpack 35L"/>
    <n v="10"/>
    <n v="162.38"/>
    <n v="0.05"/>
    <n v="85.82"/>
    <n v="1542.61"/>
    <n v="858.19999999999993"/>
    <n v="684.41"/>
    <n v="0.44367014345816508"/>
  </r>
  <r>
    <n v="5168"/>
    <d v="2026-08-11T00:00:00"/>
    <n v="2026"/>
    <s v="Aug"/>
    <s v="Q3"/>
    <x v="0"/>
    <s v="Italy"/>
    <s v="Marketplace"/>
    <s v="Business"/>
    <s v="Fitness"/>
    <s v="Weighted Vest"/>
    <n v="1"/>
    <n v="122.52"/>
    <n v="0.05"/>
    <n v="69.66"/>
    <n v="116.39399999999999"/>
    <n v="69.66"/>
    <n v="46.733999999999995"/>
    <n v="0.40151554203824935"/>
  </r>
  <r>
    <n v="245"/>
    <d v="2026-08-12T00:00:00"/>
    <n v="2026"/>
    <s v="Aug"/>
    <s v="Q3"/>
    <x v="3"/>
    <s v="France"/>
    <s v="Marketplace"/>
    <s v="Returning"/>
    <s v="Hiking"/>
    <s v="Trail Boots"/>
    <n v="1"/>
    <n v="142.84"/>
    <n v="0"/>
    <n v="77.7"/>
    <n v="142.84"/>
    <n v="77.7"/>
    <n v="65.14"/>
    <n v="0.4560347241669"/>
  </r>
  <r>
    <n v="322"/>
    <d v="2026-08-12T00:00:00"/>
    <n v="2026"/>
    <s v="Aug"/>
    <s v="Q3"/>
    <x v="1"/>
    <s v="Poland"/>
    <s v="Retail Partners"/>
    <s v="Returning"/>
    <s v="Hiking"/>
    <s v="Trekking Poles"/>
    <n v="3"/>
    <n v="72.349999999999994"/>
    <n v="0"/>
    <n v="32.119999999999997"/>
    <n v="217.04999999999998"/>
    <n v="96.359999999999985"/>
    <n v="120.69"/>
    <n v="0.55604699378023503"/>
  </r>
  <r>
    <n v="1101"/>
    <d v="2026-08-12T00:00:00"/>
    <n v="2026"/>
    <s v="Aug"/>
    <s v="Q3"/>
    <x v="3"/>
    <s v="Belgium"/>
    <s v="Online Store"/>
    <s v="New"/>
    <s v="Fitness"/>
    <s v="Resistance Band Set"/>
    <n v="3"/>
    <n v="40.14"/>
    <n v="0.05"/>
    <n v="14.53"/>
    <n v="114.399"/>
    <n v="43.589999999999996"/>
    <n v="70.808999999999997"/>
    <n v="0.61896520074476169"/>
  </r>
  <r>
    <n v="1564"/>
    <d v="2026-08-12T00:00:00"/>
    <n v="2026"/>
    <s v="Aug"/>
    <s v="Q3"/>
    <x v="3"/>
    <s v="France"/>
    <s v="Online Store"/>
    <s v="New"/>
    <s v="Fitness"/>
    <s v="Training Mat"/>
    <n v="2"/>
    <n v="51.84"/>
    <n v="0"/>
    <n v="21.62"/>
    <n v="103.68"/>
    <n v="43.24"/>
    <n v="60.440000000000005"/>
    <n v="0.58294753086419759"/>
  </r>
  <r>
    <n v="3712"/>
    <d v="2026-08-12T00:00:00"/>
    <n v="2026"/>
    <s v="Aug"/>
    <s v="Q3"/>
    <x v="3"/>
    <s v="United Kingdom"/>
    <s v="Online Store"/>
    <s v="New"/>
    <s v="Cycling"/>
    <s v="Commuter Helmet"/>
    <n v="3"/>
    <n v="82.32"/>
    <n v="0.15"/>
    <n v="41.95"/>
    <n v="209.91599999999997"/>
    <n v="125.85000000000001"/>
    <n v="84.06599999999996"/>
    <n v="0.40047447550448739"/>
  </r>
  <r>
    <n v="771"/>
    <d v="2026-08-13T00:00:00"/>
    <n v="2026"/>
    <s v="Aug"/>
    <s v="Q3"/>
    <x v="2"/>
    <s v="Denmark"/>
    <s v="Online Store"/>
    <s v="Returning"/>
    <s v="Hiking"/>
    <s v="Hiking Daypack 20L"/>
    <n v="1"/>
    <n v="91.78"/>
    <n v="0"/>
    <n v="46.15"/>
    <n v="91.78"/>
    <n v="46.15"/>
    <n v="45.63"/>
    <n v="0.49716713881019831"/>
  </r>
  <r>
    <n v="2749"/>
    <d v="2026-08-13T00:00:00"/>
    <n v="2026"/>
    <s v="Aug"/>
    <s v="Q3"/>
    <x v="1"/>
    <s v="Poland"/>
    <s v="Online Store"/>
    <s v="Business"/>
    <s v="Hiking"/>
    <s v="Hiking Daypack 20L"/>
    <n v="2"/>
    <n v="93.13"/>
    <n v="0"/>
    <n v="45.68"/>
    <n v="186.26"/>
    <n v="91.36"/>
    <n v="94.899999999999991"/>
    <n v="0.50950284548480618"/>
  </r>
  <r>
    <n v="4252"/>
    <d v="2026-08-13T00:00:00"/>
    <n v="2026"/>
    <s v="Aug"/>
    <s v="Q3"/>
    <x v="1"/>
    <s v="Germany"/>
    <s v="Online Store"/>
    <s v="Returning"/>
    <s v="Travel"/>
    <s v="Insulated Bottle"/>
    <n v="1"/>
    <n v="36.67"/>
    <n v="0.1"/>
    <n v="13.18"/>
    <n v="33.003"/>
    <n v="13.18"/>
    <n v="19.823"/>
    <n v="0.60064236584552921"/>
  </r>
  <r>
    <n v="4665"/>
    <d v="2026-08-13T00:00:00"/>
    <n v="2026"/>
    <s v="Aug"/>
    <s v="Q3"/>
    <x v="3"/>
    <s v="United Kingdom"/>
    <s v="Corporate"/>
    <s v="Returning"/>
    <s v="Fitness"/>
    <s v="Training Mat"/>
    <n v="4"/>
    <n v="51.25"/>
    <n v="0.1"/>
    <n v="21.77"/>
    <n v="184.5"/>
    <n v="87.08"/>
    <n v="97.42"/>
    <n v="0.52802168021680218"/>
  </r>
  <r>
    <n v="4767"/>
    <d v="2026-08-13T00:00:00"/>
    <n v="2026"/>
    <s v="Aug"/>
    <s v="Q3"/>
    <x v="3"/>
    <s v="United Kingdom"/>
    <s v="Marketplace"/>
    <s v="Business"/>
    <s v="Fitness"/>
    <s v="Resistance Band Set"/>
    <n v="1"/>
    <n v="39.61"/>
    <n v="0.1"/>
    <n v="14.85"/>
    <n v="35.649000000000001"/>
    <n v="14.85"/>
    <n v="20.798999999999999"/>
    <n v="0.58343852562484222"/>
  </r>
  <r>
    <n v="4832"/>
    <d v="2026-08-13T00:00:00"/>
    <n v="2026"/>
    <s v="Aug"/>
    <s v="Q3"/>
    <x v="0"/>
    <s v="Italy"/>
    <s v="Marketplace"/>
    <s v="Returning"/>
    <s v="Cycling"/>
    <s v="Commuter Helmet"/>
    <n v="2"/>
    <n v="81.59"/>
    <n v="0.15"/>
    <n v="43.9"/>
    <n v="138.703"/>
    <n v="87.8"/>
    <n v="50.903000000000006"/>
    <n v="0.3669927831409559"/>
  </r>
  <r>
    <n v="747"/>
    <d v="2026-08-14T00:00:00"/>
    <n v="2026"/>
    <s v="Aug"/>
    <s v="Q3"/>
    <x v="1"/>
    <s v="Czechia"/>
    <s v="Retail Partners"/>
    <s v="New"/>
    <s v="Fitness"/>
    <s v="Weighted Vest"/>
    <n v="3"/>
    <n v="122.96"/>
    <n v="0.1"/>
    <n v="67.62"/>
    <n v="331.99200000000002"/>
    <n v="202.86"/>
    <n v="129.13200000000001"/>
    <n v="0.38896117978746475"/>
  </r>
  <r>
    <n v="2281"/>
    <d v="2026-08-14T00:00:00"/>
    <n v="2026"/>
    <s v="Aug"/>
    <s v="Q3"/>
    <x v="1"/>
    <s v="Switzerland"/>
    <s v="Retail Partners"/>
    <s v="Returning"/>
    <s v="Hiking"/>
    <s v="Trekking Poles"/>
    <n v="1"/>
    <n v="70.91"/>
    <n v="0"/>
    <n v="33.11"/>
    <n v="70.91"/>
    <n v="33.11"/>
    <n v="37.799999999999997"/>
    <n v="0.53307008884501483"/>
  </r>
  <r>
    <n v="2414"/>
    <d v="2026-08-14T00:00:00"/>
    <n v="2026"/>
    <s v="Aug"/>
    <s v="Q3"/>
    <x v="1"/>
    <s v="Austria"/>
    <s v="Corporate"/>
    <s v="Business"/>
    <s v="Cycling"/>
    <s v="Trail Bike Light"/>
    <n v="6"/>
    <n v="50.94"/>
    <n v="0.1"/>
    <n v="22.76"/>
    <n v="275.07600000000002"/>
    <n v="136.56"/>
    <n v="138.51600000000002"/>
    <n v="0.50355538105832576"/>
  </r>
  <r>
    <n v="3162"/>
    <d v="2026-08-14T00:00:00"/>
    <n v="2026"/>
    <s v="Aug"/>
    <s v="Q3"/>
    <x v="1"/>
    <s v="Czechia"/>
    <s v="Online Store"/>
    <s v="New"/>
    <s v="Hiking"/>
    <s v="Trail Boots"/>
    <n v="1"/>
    <n v="144.96"/>
    <n v="0.05"/>
    <n v="77.959999999999994"/>
    <n v="137.71199999999999"/>
    <n v="77.959999999999994"/>
    <n v="59.751999999999995"/>
    <n v="0.43389101893807364"/>
  </r>
  <r>
    <n v="3200"/>
    <d v="2026-08-14T00:00:00"/>
    <n v="2026"/>
    <s v="Aug"/>
    <s v="Q3"/>
    <x v="3"/>
    <s v="United Kingdom"/>
    <s v="Retail Partners"/>
    <s v="New"/>
    <s v="Hiking"/>
    <s v="Summit Backpack 45L"/>
    <n v="1"/>
    <n v="152.97"/>
    <n v="0"/>
    <n v="79.66"/>
    <n v="152.97"/>
    <n v="79.66"/>
    <n v="73.31"/>
    <n v="0.47924429626724196"/>
  </r>
  <r>
    <n v="3521"/>
    <d v="2026-08-14T00:00:00"/>
    <n v="2026"/>
    <s v="Aug"/>
    <s v="Q3"/>
    <x v="2"/>
    <s v="Norway"/>
    <s v="Online Store"/>
    <s v="Business"/>
    <s v="Travel"/>
    <s v="Packing Cube Set"/>
    <n v="2"/>
    <n v="45.79"/>
    <n v="0"/>
    <n v="18.23"/>
    <n v="91.58"/>
    <n v="36.46"/>
    <n v="55.12"/>
    <n v="0.60187813933173184"/>
  </r>
  <r>
    <n v="4447"/>
    <d v="2026-08-14T00:00:00"/>
    <n v="2026"/>
    <s v="Aug"/>
    <s v="Q3"/>
    <x v="1"/>
    <s v="Austria"/>
    <s v="Online Store"/>
    <s v="New"/>
    <s v="Travel"/>
    <s v="Travel Backpack 35L"/>
    <n v="1"/>
    <n v="161.31"/>
    <n v="0"/>
    <n v="87.81"/>
    <n v="161.31"/>
    <n v="87.81"/>
    <n v="73.5"/>
    <n v="0.45564441138181139"/>
  </r>
  <r>
    <n v="421"/>
    <d v="2026-08-15T00:00:00"/>
    <n v="2026"/>
    <s v="Aug"/>
    <s v="Q3"/>
    <x v="3"/>
    <s v="Netherlands"/>
    <s v="Online Store"/>
    <s v="New"/>
    <s v="Fitness"/>
    <s v="Recovery Roller"/>
    <n v="2"/>
    <n v="35.97"/>
    <n v="0.05"/>
    <n v="14.28"/>
    <n v="68.342999999999989"/>
    <n v="28.56"/>
    <n v="39.782999999999987"/>
    <n v="0.58210789693165343"/>
  </r>
  <r>
    <n v="962"/>
    <d v="2026-08-15T00:00:00"/>
    <n v="2026"/>
    <s v="Aug"/>
    <s v="Q3"/>
    <x v="0"/>
    <s v="Spain"/>
    <s v="Retail Partners"/>
    <s v="New"/>
    <s v="Fitness"/>
    <s v="Resistance Band Set"/>
    <n v="2"/>
    <n v="39.729999999999997"/>
    <n v="0"/>
    <n v="14.95"/>
    <n v="79.459999999999994"/>
    <n v="29.9"/>
    <n v="49.559999999999995"/>
    <n v="0.62371004278882458"/>
  </r>
  <r>
    <n v="1386"/>
    <d v="2026-08-15T00:00:00"/>
    <n v="2026"/>
    <s v="Aug"/>
    <s v="Q3"/>
    <x v="1"/>
    <s v="Germany"/>
    <s v="Online Store"/>
    <s v="Business"/>
    <s v="Travel"/>
    <s v="Insulated Bottle"/>
    <n v="2"/>
    <n v="36.049999999999997"/>
    <n v="0"/>
    <n v="13.8"/>
    <n v="72.099999999999994"/>
    <n v="27.6"/>
    <n v="44.499999999999993"/>
    <n v="0.61719833564493753"/>
  </r>
  <r>
    <n v="3083"/>
    <d v="2026-08-15T00:00:00"/>
    <n v="2026"/>
    <s v="Aug"/>
    <s v="Q3"/>
    <x v="3"/>
    <s v="Netherlands"/>
    <s v="Online Store"/>
    <s v="New"/>
    <s v="Camping"/>
    <s v="Trail Tent 2P"/>
    <n v="1"/>
    <n v="194.36"/>
    <n v="0"/>
    <n v="106.01"/>
    <n v="194.36"/>
    <n v="106.01"/>
    <n v="88.350000000000009"/>
    <n v="0.45456884132537562"/>
  </r>
  <r>
    <n v="3174"/>
    <d v="2026-08-15T00:00:00"/>
    <n v="2026"/>
    <s v="Aug"/>
    <s v="Q3"/>
    <x v="3"/>
    <s v="Belgium"/>
    <s v="Retail Partners"/>
    <s v="Returning"/>
    <s v="Camping"/>
    <s v="Trail Tent 2P"/>
    <n v="1"/>
    <n v="192.67"/>
    <n v="0.05"/>
    <n v="103.37"/>
    <n v="183.03649999999999"/>
    <n v="103.37"/>
    <n v="79.666499999999985"/>
    <n v="0.43524925356417976"/>
  </r>
  <r>
    <n v="4045"/>
    <d v="2026-08-15T00:00:00"/>
    <n v="2026"/>
    <s v="Aug"/>
    <s v="Q3"/>
    <x v="2"/>
    <s v="Norway"/>
    <s v="Online Store"/>
    <s v="New"/>
    <s v="Hiking"/>
    <s v="Hiking Daypack 20L"/>
    <n v="3"/>
    <n v="92.12"/>
    <n v="0.1"/>
    <n v="44.1"/>
    <n v="248.72400000000002"/>
    <n v="132.30000000000001"/>
    <n v="116.42400000000001"/>
    <n v="0.46808510638297873"/>
  </r>
  <r>
    <n v="4850"/>
    <d v="2026-08-15T00:00:00"/>
    <n v="2026"/>
    <s v="Aug"/>
    <s v="Q3"/>
    <x v="1"/>
    <s v="Czechia"/>
    <s v="Retail Partners"/>
    <s v="Business"/>
    <s v="Camping"/>
    <s v="Trail Tent 2P"/>
    <n v="1"/>
    <n v="192.82"/>
    <n v="0"/>
    <n v="104.98"/>
    <n v="192.82"/>
    <n v="104.98"/>
    <n v="87.839999999999989"/>
    <n v="0.45555440307022088"/>
  </r>
  <r>
    <n v="71"/>
    <d v="2026-08-16T00:00:00"/>
    <n v="2026"/>
    <s v="Aug"/>
    <s v="Q3"/>
    <x v="2"/>
    <s v="Norway"/>
    <s v="Online Store"/>
    <s v="New"/>
    <s v="Cycling"/>
    <s v="Commuter Helmet"/>
    <n v="3"/>
    <n v="80.099999999999994"/>
    <n v="0"/>
    <n v="42.41"/>
    <n v="240.29999999999998"/>
    <n v="127.22999999999999"/>
    <n v="113.07"/>
    <n v="0.47053682896379528"/>
  </r>
  <r>
    <n v="627"/>
    <d v="2026-08-16T00:00:00"/>
    <n v="2026"/>
    <s v="Aug"/>
    <s v="Q3"/>
    <x v="3"/>
    <s v="Netherlands"/>
    <s v="Marketplace"/>
    <s v="New"/>
    <s v="Cycling"/>
    <s v="Commuter Helmet"/>
    <n v="6"/>
    <n v="83.26"/>
    <n v="0"/>
    <n v="43.8"/>
    <n v="499.56000000000006"/>
    <n v="262.79999999999995"/>
    <n v="236.7600000000001"/>
    <n v="0.47393706461686297"/>
  </r>
  <r>
    <n v="959"/>
    <d v="2026-08-16T00:00:00"/>
    <n v="2026"/>
    <s v="Aug"/>
    <s v="Q3"/>
    <x v="1"/>
    <s v="Czechia"/>
    <s v="Retail Partners"/>
    <s v="Returning"/>
    <s v="Fitness"/>
    <s v="Resistance Band Set"/>
    <n v="4"/>
    <n v="40.46"/>
    <n v="0"/>
    <n v="15.12"/>
    <n v="161.84"/>
    <n v="60.48"/>
    <n v="101.36000000000001"/>
    <n v="0.62629757785467133"/>
  </r>
  <r>
    <n v="967"/>
    <d v="2026-08-16T00:00:00"/>
    <n v="2026"/>
    <s v="Aug"/>
    <s v="Q3"/>
    <x v="2"/>
    <s v="Norway"/>
    <s v="Corporate"/>
    <s v="Returning"/>
    <s v="Cycling"/>
    <s v="Commuter Helmet"/>
    <n v="5"/>
    <n v="81.55"/>
    <n v="0.2"/>
    <n v="42.09"/>
    <n v="326.20000000000005"/>
    <n v="210.45000000000002"/>
    <n v="115.75000000000003"/>
    <n v="0.3548436541998774"/>
  </r>
  <r>
    <n v="1267"/>
    <d v="2026-08-16T00:00:00"/>
    <n v="2026"/>
    <s v="Aug"/>
    <s v="Q3"/>
    <x v="1"/>
    <s v="Germany"/>
    <s v="Retail Partners"/>
    <s v="New"/>
    <s v="Camping"/>
    <s v="Portable Camp Stove"/>
    <n v="2"/>
    <n v="83.56"/>
    <n v="0"/>
    <n v="39.119999999999997"/>
    <n v="167.12"/>
    <n v="78.239999999999995"/>
    <n v="88.88000000000001"/>
    <n v="0.53183341311632359"/>
  </r>
  <r>
    <n v="1394"/>
    <d v="2026-08-16T00:00:00"/>
    <n v="2026"/>
    <s v="Aug"/>
    <s v="Q3"/>
    <x v="2"/>
    <s v="Finland"/>
    <s v="Online Store"/>
    <s v="Returning"/>
    <s v="Camping"/>
    <s v="Compact Sleeping Bag"/>
    <n v="3"/>
    <n v="125.75"/>
    <n v="0"/>
    <n v="62.05"/>
    <n v="377.25"/>
    <n v="186.14999999999998"/>
    <n v="191.10000000000002"/>
    <n v="0.50656063618290259"/>
  </r>
  <r>
    <n v="1652"/>
    <d v="2026-08-16T00:00:00"/>
    <n v="2026"/>
    <s v="Aug"/>
    <s v="Q3"/>
    <x v="0"/>
    <s v="Spain"/>
    <s v="Online Store"/>
    <s v="Returning"/>
    <s v="Travel"/>
    <s v="Insulated Bottle"/>
    <n v="1"/>
    <n v="35.619999999999997"/>
    <n v="0.1"/>
    <n v="13.55"/>
    <n v="32.058"/>
    <n v="13.55"/>
    <n v="18.507999999999999"/>
    <n v="0.57732859192713204"/>
  </r>
  <r>
    <n v="2126"/>
    <d v="2026-08-16T00:00:00"/>
    <n v="2026"/>
    <s v="Aug"/>
    <s v="Q3"/>
    <x v="1"/>
    <s v="Poland"/>
    <s v="Online Store"/>
    <s v="Business"/>
    <s v="Cycling"/>
    <s v="Cycling Pack 12L"/>
    <n v="2"/>
    <n v="104.02"/>
    <n v="0"/>
    <n v="50.26"/>
    <n v="208.04"/>
    <n v="100.52"/>
    <n v="107.52"/>
    <n v="0.51682368775235532"/>
  </r>
  <r>
    <n v="2282"/>
    <d v="2026-08-16T00:00:00"/>
    <n v="2026"/>
    <s v="Aug"/>
    <s v="Q3"/>
    <x v="1"/>
    <s v="Austria"/>
    <s v="Corporate"/>
    <s v="Business"/>
    <s v="Hiking"/>
    <s v="Hiking Daypack 20L"/>
    <n v="8"/>
    <n v="92.71"/>
    <n v="0.1"/>
    <n v="44.83"/>
    <n v="667.51199999999994"/>
    <n v="358.64"/>
    <n v="308.87199999999996"/>
    <n v="0.46272126943036229"/>
  </r>
  <r>
    <n v="2426"/>
    <d v="2026-08-16T00:00:00"/>
    <n v="2026"/>
    <s v="Aug"/>
    <s v="Q3"/>
    <x v="1"/>
    <s v="Germany"/>
    <s v="Online Store"/>
    <s v="New"/>
    <s v="Hiking"/>
    <s v="Hiking Daypack 20L"/>
    <n v="1"/>
    <n v="90.58"/>
    <n v="0"/>
    <n v="44.53"/>
    <n v="90.58"/>
    <n v="44.53"/>
    <n v="46.05"/>
    <n v="0.50839037315080593"/>
  </r>
  <r>
    <n v="2534"/>
    <d v="2026-08-16T00:00:00"/>
    <n v="2026"/>
    <s v="Aug"/>
    <s v="Q3"/>
    <x v="1"/>
    <s v="Poland"/>
    <s v="Online Store"/>
    <s v="New"/>
    <s v="Camping"/>
    <s v="Compact Sleeping Bag"/>
    <n v="1"/>
    <n v="120.22"/>
    <n v="0"/>
    <n v="62.31"/>
    <n v="120.22"/>
    <n v="62.31"/>
    <n v="57.91"/>
    <n v="0.48170021627017134"/>
  </r>
  <r>
    <n v="2948"/>
    <d v="2026-08-16T00:00:00"/>
    <n v="2026"/>
    <s v="Aug"/>
    <s v="Q3"/>
    <x v="2"/>
    <s v="Sweden"/>
    <s v="Retail Partners"/>
    <s v="New"/>
    <s v="Travel"/>
    <s v="Insulated Bottle"/>
    <n v="3"/>
    <n v="36.35"/>
    <n v="0"/>
    <n v="13.42"/>
    <n v="109.05000000000001"/>
    <n v="40.26"/>
    <n v="68.79000000000002"/>
    <n v="0.63081155433287495"/>
  </r>
  <r>
    <n v="3141"/>
    <d v="2026-08-16T00:00:00"/>
    <n v="2026"/>
    <s v="Aug"/>
    <s v="Q3"/>
    <x v="1"/>
    <s v="Germany"/>
    <s v="Marketplace"/>
    <s v="Returning"/>
    <s v="Camping"/>
    <s v="Trail Tent 2P"/>
    <n v="2"/>
    <n v="195.28"/>
    <n v="0"/>
    <n v="102.24"/>
    <n v="390.56"/>
    <n v="204.48"/>
    <n v="186.08"/>
    <n v="0.4764440802949611"/>
  </r>
  <r>
    <n v="3935"/>
    <d v="2026-08-16T00:00:00"/>
    <n v="2026"/>
    <s v="Aug"/>
    <s v="Q3"/>
    <x v="2"/>
    <s v="Norway"/>
    <s v="Marketplace"/>
    <s v="Returning"/>
    <s v="Travel"/>
    <s v="Packing Cube Set"/>
    <n v="4"/>
    <n v="46.05"/>
    <n v="0"/>
    <n v="18.75"/>
    <n v="184.2"/>
    <n v="75"/>
    <n v="109.19999999999999"/>
    <n v="0.5928338762214983"/>
  </r>
  <r>
    <n v="4636"/>
    <d v="2026-08-16T00:00:00"/>
    <n v="2026"/>
    <s v="Aug"/>
    <s v="Q3"/>
    <x v="0"/>
    <s v="Spain"/>
    <s v="Retail Partners"/>
    <s v="Returning"/>
    <s v="Camping"/>
    <s v="Portable Camp Stove"/>
    <n v="1"/>
    <n v="81.040000000000006"/>
    <n v="0.1"/>
    <n v="39.29"/>
    <n v="72.936000000000007"/>
    <n v="39.29"/>
    <n v="33.646000000000008"/>
    <n v="0.46130854447735009"/>
  </r>
  <r>
    <n v="4895"/>
    <d v="2026-08-16T00:00:00"/>
    <n v="2026"/>
    <s v="Aug"/>
    <s v="Q3"/>
    <x v="0"/>
    <s v="Italy"/>
    <s v="Retail Partners"/>
    <s v="Business"/>
    <s v="Camping"/>
    <s v="Trail Tent 2P"/>
    <n v="1"/>
    <n v="191.12"/>
    <n v="0.05"/>
    <n v="106.14"/>
    <n v="181.56399999999999"/>
    <n v="106.14"/>
    <n v="75.423999999999992"/>
    <n v="0.41541274702033443"/>
  </r>
  <r>
    <n v="5029"/>
    <d v="2026-08-16T00:00:00"/>
    <n v="2026"/>
    <s v="Aug"/>
    <s v="Q3"/>
    <x v="0"/>
    <s v="Italy"/>
    <s v="Online Store"/>
    <s v="New"/>
    <s v="Hiking"/>
    <s v="Summit Backpack 45L"/>
    <n v="1"/>
    <n v="156.19"/>
    <n v="0"/>
    <n v="79.239999999999995"/>
    <n v="156.19"/>
    <n v="79.239999999999995"/>
    <n v="76.95"/>
    <n v="0.49266918496702738"/>
  </r>
  <r>
    <n v="1965"/>
    <d v="2026-08-17T00:00:00"/>
    <n v="2026"/>
    <s v="Aug"/>
    <s v="Q3"/>
    <x v="1"/>
    <s v="Switzerland"/>
    <s v="Online Store"/>
    <s v="Returning"/>
    <s v="Travel"/>
    <s v="Insulated Bottle"/>
    <n v="4"/>
    <n v="36.93"/>
    <n v="0"/>
    <n v="13.36"/>
    <n v="147.72"/>
    <n v="53.44"/>
    <n v="94.28"/>
    <n v="0.63823449769834828"/>
  </r>
  <r>
    <n v="3647"/>
    <d v="2026-08-17T00:00:00"/>
    <n v="2026"/>
    <s v="Aug"/>
    <s v="Q3"/>
    <x v="1"/>
    <s v="Germany"/>
    <s v="Retail Partners"/>
    <s v="Returning"/>
    <s v="Cycling"/>
    <s v="Cycling Pack 12L"/>
    <n v="3"/>
    <n v="104.96"/>
    <n v="0.05"/>
    <n v="51.66"/>
    <n v="299.13599999999997"/>
    <n v="154.97999999999999"/>
    <n v="144.15599999999998"/>
    <n v="0.48190789473684209"/>
  </r>
  <r>
    <n v="3918"/>
    <d v="2026-08-17T00:00:00"/>
    <n v="2026"/>
    <s v="Aug"/>
    <s v="Q3"/>
    <x v="1"/>
    <s v="Czechia"/>
    <s v="Marketplace"/>
    <s v="New"/>
    <s v="Travel"/>
    <s v="Travel Backpack 35L"/>
    <n v="3"/>
    <n v="168.51"/>
    <n v="0"/>
    <n v="85.34"/>
    <n v="505.53"/>
    <n v="256.02"/>
    <n v="249.51"/>
    <n v="0.49356121298439265"/>
  </r>
  <r>
    <n v="4256"/>
    <d v="2026-08-17T00:00:00"/>
    <n v="2026"/>
    <s v="Aug"/>
    <s v="Q3"/>
    <x v="1"/>
    <s v="Germany"/>
    <s v="Retail Partners"/>
    <s v="New"/>
    <s v="Travel"/>
    <s v="Packing Cube Set"/>
    <n v="1"/>
    <n v="46.44"/>
    <n v="0.05"/>
    <n v="18.59"/>
    <n v="44.117999999999995"/>
    <n v="18.59"/>
    <n v="25.527999999999995"/>
    <n v="0.57863003762636556"/>
  </r>
  <r>
    <n v="5087"/>
    <d v="2026-08-17T00:00:00"/>
    <n v="2026"/>
    <s v="Aug"/>
    <s v="Q3"/>
    <x v="0"/>
    <s v="Spain"/>
    <s v="Online Store"/>
    <s v="New"/>
    <s v="Hiking"/>
    <s v="Trekking Poles"/>
    <n v="1"/>
    <n v="69.900000000000006"/>
    <n v="0.1"/>
    <n v="31.43"/>
    <n v="62.910000000000004"/>
    <n v="31.43"/>
    <n v="31.480000000000004"/>
    <n v="0.50039739310125575"/>
  </r>
  <r>
    <n v="1921"/>
    <d v="2026-08-18T00:00:00"/>
    <n v="2026"/>
    <s v="Aug"/>
    <s v="Q3"/>
    <x v="3"/>
    <s v="France"/>
    <s v="Online Store"/>
    <s v="New"/>
    <s v="Cycling"/>
    <s v="Compact Repair Kit"/>
    <n v="2"/>
    <n v="39.83"/>
    <n v="0"/>
    <n v="17.18"/>
    <n v="79.66"/>
    <n v="34.36"/>
    <n v="45.3"/>
    <n v="0.56866683404468987"/>
  </r>
  <r>
    <n v="1966"/>
    <d v="2026-08-18T00:00:00"/>
    <n v="2026"/>
    <s v="Aug"/>
    <s v="Q3"/>
    <x v="0"/>
    <s v="Portugal"/>
    <s v="Online Store"/>
    <s v="New"/>
    <s v="Travel"/>
    <s v="Insulated Bottle"/>
    <n v="2"/>
    <n v="36.020000000000003"/>
    <n v="0"/>
    <n v="13.87"/>
    <n v="72.040000000000006"/>
    <n v="27.74"/>
    <n v="44.300000000000011"/>
    <n v="0.61493614658523055"/>
  </r>
  <r>
    <n v="2431"/>
    <d v="2026-08-18T00:00:00"/>
    <n v="2026"/>
    <s v="Aug"/>
    <s v="Q3"/>
    <x v="0"/>
    <s v="Italy"/>
    <s v="Marketplace"/>
    <s v="Business"/>
    <s v="Fitness"/>
    <s v="Weighted Vest"/>
    <n v="3"/>
    <n v="125.31"/>
    <n v="0"/>
    <n v="67.64"/>
    <n v="375.93"/>
    <n v="202.92000000000002"/>
    <n v="173.01"/>
    <n v="0.46021865772883247"/>
  </r>
  <r>
    <n v="3676"/>
    <d v="2026-08-18T00:00:00"/>
    <n v="2026"/>
    <s v="Aug"/>
    <s v="Q3"/>
    <x v="1"/>
    <s v="Germany"/>
    <s v="Online Store"/>
    <s v="Returning"/>
    <s v="Hiking"/>
    <s v="Hiking Daypack 20L"/>
    <n v="3"/>
    <n v="92.5"/>
    <n v="0.1"/>
    <n v="46.38"/>
    <n v="249.75"/>
    <n v="139.14000000000001"/>
    <n v="110.60999999999999"/>
    <n v="0.4428828828828828"/>
  </r>
  <r>
    <n v="3972"/>
    <d v="2026-08-18T00:00:00"/>
    <n v="2026"/>
    <s v="Aug"/>
    <s v="Q3"/>
    <x v="1"/>
    <s v="Czechia"/>
    <s v="Corporate"/>
    <s v="Business"/>
    <s v="Cycling"/>
    <s v="Cycling Pack 12L"/>
    <n v="5"/>
    <n v="100.48"/>
    <n v="0.1"/>
    <n v="49.67"/>
    <n v="452.16"/>
    <n v="248.35000000000002"/>
    <n v="203.81"/>
    <n v="0.45074752300070769"/>
  </r>
  <r>
    <n v="4056"/>
    <d v="2026-08-18T00:00:00"/>
    <n v="2026"/>
    <s v="Aug"/>
    <s v="Q3"/>
    <x v="0"/>
    <s v="Italy"/>
    <s v="Marketplace"/>
    <s v="New"/>
    <s v="Camping"/>
    <s v="Portable Camp Stove"/>
    <n v="2"/>
    <n v="79.78"/>
    <n v="0"/>
    <n v="38.770000000000003"/>
    <n v="159.56"/>
    <n v="77.540000000000006"/>
    <n v="82.02"/>
    <n v="0.51403860616695907"/>
  </r>
  <r>
    <n v="4471"/>
    <d v="2026-08-18T00:00:00"/>
    <n v="2026"/>
    <s v="Aug"/>
    <s v="Q3"/>
    <x v="2"/>
    <s v="Finland"/>
    <s v="Corporate"/>
    <s v="Business"/>
    <s v="Hiking"/>
    <s v="Trail Boots"/>
    <n v="4"/>
    <n v="144.44"/>
    <n v="0.1"/>
    <n v="77.66"/>
    <n v="519.98400000000004"/>
    <n v="310.64"/>
    <n v="209.34400000000005"/>
    <n v="0.4025970029847073"/>
  </r>
  <r>
    <n v="1054"/>
    <d v="2026-08-19T00:00:00"/>
    <n v="2026"/>
    <s v="Aug"/>
    <s v="Q3"/>
    <x v="1"/>
    <s v="Czechia"/>
    <s v="Online Store"/>
    <s v="Returning"/>
    <s v="Hiking"/>
    <s v="Summit Backpack 45L"/>
    <n v="3"/>
    <n v="157.41999999999999"/>
    <n v="0"/>
    <n v="77.989999999999995"/>
    <n v="472.26"/>
    <n v="233.96999999999997"/>
    <n v="238.29000000000002"/>
    <n v="0.5045737517469191"/>
  </r>
  <r>
    <n v="1854"/>
    <d v="2026-08-19T00:00:00"/>
    <n v="2026"/>
    <s v="Aug"/>
    <s v="Q3"/>
    <x v="1"/>
    <s v="Poland"/>
    <s v="Marketplace"/>
    <s v="Business"/>
    <s v="Hiking"/>
    <s v="Hiking Daypack 20L"/>
    <n v="1"/>
    <n v="90.37"/>
    <n v="0.05"/>
    <n v="45.89"/>
    <n v="85.851500000000001"/>
    <n v="45.89"/>
    <n v="39.961500000000001"/>
    <n v="0.46547235633623174"/>
  </r>
  <r>
    <n v="2140"/>
    <d v="2026-08-19T00:00:00"/>
    <n v="2026"/>
    <s v="Aug"/>
    <s v="Q3"/>
    <x v="1"/>
    <s v="Austria"/>
    <s v="Corporate"/>
    <s v="Business"/>
    <s v="Cycling"/>
    <s v="Cycling Pack 12L"/>
    <n v="15"/>
    <n v="104.79"/>
    <n v="0.15"/>
    <n v="49.67"/>
    <n v="1336.0725"/>
    <n v="745.05000000000007"/>
    <n v="591.02249999999992"/>
    <n v="0.44235810556687599"/>
  </r>
  <r>
    <n v="2328"/>
    <d v="2026-08-19T00:00:00"/>
    <n v="2026"/>
    <s v="Aug"/>
    <s v="Q3"/>
    <x v="2"/>
    <s v="Sweden"/>
    <s v="Online Store"/>
    <s v="Returning"/>
    <s v="Travel"/>
    <s v="Carry-On Duffel"/>
    <n v="1"/>
    <n v="130.94"/>
    <n v="0"/>
    <n v="66.06"/>
    <n v="130.94"/>
    <n v="66.06"/>
    <n v="64.88"/>
    <n v="0.49549411944402011"/>
  </r>
  <r>
    <n v="4215"/>
    <d v="2026-08-19T00:00:00"/>
    <n v="2026"/>
    <s v="Aug"/>
    <s v="Q3"/>
    <x v="1"/>
    <s v="Austria"/>
    <s v="Online Store"/>
    <s v="Returning"/>
    <s v="Cycling"/>
    <s v="Compact Repair Kit"/>
    <n v="1"/>
    <n v="40.42"/>
    <n v="0.05"/>
    <n v="16.62"/>
    <n v="38.399000000000001"/>
    <n v="16.62"/>
    <n v="21.779"/>
    <n v="0.5671762285476184"/>
  </r>
  <r>
    <n v="4563"/>
    <d v="2026-08-19T00:00:00"/>
    <n v="2026"/>
    <s v="Aug"/>
    <s v="Q3"/>
    <x v="1"/>
    <s v="Switzerland"/>
    <s v="Marketplace"/>
    <s v="Returning"/>
    <s v="Camping"/>
    <s v="Alpine Tent 4P"/>
    <n v="1"/>
    <n v="338.45"/>
    <n v="0.15"/>
    <n v="197.2"/>
    <n v="287.6825"/>
    <n v="197.2"/>
    <n v="90.482500000000016"/>
    <n v="0.31452208598020392"/>
  </r>
  <r>
    <n v="4775"/>
    <d v="2026-08-19T00:00:00"/>
    <n v="2026"/>
    <s v="Aug"/>
    <s v="Q3"/>
    <x v="2"/>
    <s v="Finland"/>
    <s v="Marketplace"/>
    <s v="Returning"/>
    <s v="Cycling"/>
    <s v="Cycling Pack 12L"/>
    <n v="1"/>
    <n v="103.92"/>
    <n v="0.05"/>
    <n v="50.71"/>
    <n v="98.724000000000004"/>
    <n v="50.71"/>
    <n v="48.014000000000003"/>
    <n v="0.48634577205137558"/>
  </r>
  <r>
    <n v="247"/>
    <d v="2026-08-20T00:00:00"/>
    <n v="2026"/>
    <s v="Aug"/>
    <s v="Q3"/>
    <x v="0"/>
    <s v="Portugal"/>
    <s v="Online Store"/>
    <s v="New"/>
    <s v="Cycling"/>
    <s v="Trail Bike Light"/>
    <n v="6"/>
    <n v="51.67"/>
    <n v="0.1"/>
    <n v="23.1"/>
    <n v="279.01799999999997"/>
    <n v="138.60000000000002"/>
    <n v="140.41799999999995"/>
    <n v="0.50325785433197845"/>
  </r>
  <r>
    <n v="827"/>
    <d v="2026-08-20T00:00:00"/>
    <n v="2026"/>
    <s v="Aug"/>
    <s v="Q3"/>
    <x v="1"/>
    <s v="Germany"/>
    <s v="Corporate"/>
    <s v="Returning"/>
    <s v="Travel"/>
    <s v="Travel Backpack 35L"/>
    <n v="4"/>
    <n v="166.02"/>
    <n v="0.1"/>
    <n v="87.99"/>
    <n v="597.67200000000003"/>
    <n v="351.96"/>
    <n v="245.71200000000005"/>
    <n v="0.4111151266915633"/>
  </r>
  <r>
    <n v="1156"/>
    <d v="2026-08-20T00:00:00"/>
    <n v="2026"/>
    <s v="Aug"/>
    <s v="Q3"/>
    <x v="2"/>
    <s v="Denmark"/>
    <s v="Retail Partners"/>
    <s v="New"/>
    <s v="Cycling"/>
    <s v="Trail Bike Light"/>
    <n v="2"/>
    <n v="50.59"/>
    <n v="0.1"/>
    <n v="22.68"/>
    <n v="91.062000000000012"/>
    <n v="45.36"/>
    <n v="45.702000000000012"/>
    <n v="0.5018778414706464"/>
  </r>
  <r>
    <n v="1543"/>
    <d v="2026-08-20T00:00:00"/>
    <n v="2026"/>
    <s v="Aug"/>
    <s v="Q3"/>
    <x v="3"/>
    <s v="Netherlands"/>
    <s v="Retail Partners"/>
    <s v="Returning"/>
    <s v="Hiking"/>
    <s v="Summit Backpack 45L"/>
    <n v="1"/>
    <n v="155.83000000000001"/>
    <n v="0"/>
    <n v="77.260000000000005"/>
    <n v="155.83000000000001"/>
    <n v="77.260000000000005"/>
    <n v="78.570000000000007"/>
    <n v="0.50420329846627732"/>
  </r>
  <r>
    <n v="2613"/>
    <d v="2026-08-20T00:00:00"/>
    <n v="2026"/>
    <s v="Aug"/>
    <s v="Q3"/>
    <x v="3"/>
    <s v="Belgium"/>
    <s v="Online Store"/>
    <s v="New"/>
    <s v="Fitness"/>
    <s v="Recovery Roller"/>
    <n v="1"/>
    <n v="36.380000000000003"/>
    <n v="0.05"/>
    <n v="14.2"/>
    <n v="34.561"/>
    <n v="14.2"/>
    <n v="20.361000000000001"/>
    <n v="0.58913225890454557"/>
  </r>
  <r>
    <n v="3002"/>
    <d v="2026-08-20T00:00:00"/>
    <n v="2026"/>
    <s v="Aug"/>
    <s v="Q3"/>
    <x v="1"/>
    <s v="Germany"/>
    <s v="Retail Partners"/>
    <s v="New"/>
    <s v="Camping"/>
    <s v="Compact Sleeping Bag"/>
    <n v="2"/>
    <n v="124.09"/>
    <n v="0"/>
    <n v="60.39"/>
    <n v="248.18"/>
    <n v="120.78"/>
    <n v="127.4"/>
    <n v="0.513337094044645"/>
  </r>
  <r>
    <n v="3103"/>
    <d v="2026-08-20T00:00:00"/>
    <n v="2026"/>
    <s v="Aug"/>
    <s v="Q3"/>
    <x v="3"/>
    <s v="United Kingdom"/>
    <s v="Online Store"/>
    <s v="New"/>
    <s v="Hiking"/>
    <s v="Trail Boots"/>
    <n v="1"/>
    <n v="141.97999999999999"/>
    <n v="0.05"/>
    <n v="79.510000000000005"/>
    <n v="134.88099999999997"/>
    <n v="79.510000000000005"/>
    <n v="55.370999999999967"/>
    <n v="0.41051741905828082"/>
  </r>
  <r>
    <n v="3234"/>
    <d v="2026-08-20T00:00:00"/>
    <n v="2026"/>
    <s v="Aug"/>
    <s v="Q3"/>
    <x v="3"/>
    <s v="France"/>
    <s v="Retail Partners"/>
    <s v="New"/>
    <s v="Camping"/>
    <s v="Compact Sleeping Bag"/>
    <n v="5"/>
    <n v="121.93"/>
    <n v="0.15"/>
    <n v="62.28"/>
    <n v="518.2025000000001"/>
    <n v="311.39999999999998"/>
    <n v="206.80250000000012"/>
    <n v="0.39907661580173792"/>
  </r>
  <r>
    <n v="3281"/>
    <d v="2026-08-20T00:00:00"/>
    <n v="2026"/>
    <s v="Aug"/>
    <s v="Q3"/>
    <x v="3"/>
    <s v="Belgium"/>
    <s v="Online Store"/>
    <s v="New"/>
    <s v="Travel"/>
    <s v="Insulated Bottle"/>
    <n v="1"/>
    <n v="35.58"/>
    <n v="0.15"/>
    <n v="13.94"/>
    <n v="30.242999999999999"/>
    <n v="13.94"/>
    <n v="16.302999999999997"/>
    <n v="0.53906689151208542"/>
  </r>
  <r>
    <n v="3870"/>
    <d v="2026-08-20T00:00:00"/>
    <n v="2026"/>
    <s v="Aug"/>
    <s v="Q3"/>
    <x v="2"/>
    <s v="Denmark"/>
    <s v="Marketplace"/>
    <s v="Returning"/>
    <s v="Hiking"/>
    <s v="Summit Backpack 45L"/>
    <n v="1"/>
    <n v="157.84"/>
    <n v="0"/>
    <n v="77.87"/>
    <n v="157.84"/>
    <n v="77.87"/>
    <n v="79.97"/>
    <n v="0.50665230613279266"/>
  </r>
  <r>
    <n v="3938"/>
    <d v="2026-08-20T00:00:00"/>
    <n v="2026"/>
    <s v="Aug"/>
    <s v="Q3"/>
    <x v="1"/>
    <s v="Germany"/>
    <s v="Online Store"/>
    <s v="New"/>
    <s v="Camping"/>
    <s v="Alpine Tent 4P"/>
    <n v="1"/>
    <n v="336.35"/>
    <n v="0"/>
    <n v="195.07"/>
    <n v="336.35"/>
    <n v="195.07"/>
    <n v="141.28000000000003"/>
    <n v="0.42003865021554931"/>
  </r>
  <r>
    <n v="4237"/>
    <d v="2026-08-20T00:00:00"/>
    <n v="2026"/>
    <s v="Aug"/>
    <s v="Q3"/>
    <x v="3"/>
    <s v="France"/>
    <s v="Corporate"/>
    <s v="Returning"/>
    <s v="Hiking"/>
    <s v="Summit Backpack 45L"/>
    <n v="3"/>
    <n v="153.03"/>
    <n v="0.15"/>
    <n v="78.239999999999995"/>
    <n v="390.22650000000004"/>
    <n v="234.71999999999997"/>
    <n v="155.50650000000007"/>
    <n v="0.39850317700104954"/>
  </r>
  <r>
    <n v="4970"/>
    <d v="2026-08-20T00:00:00"/>
    <n v="2026"/>
    <s v="Aug"/>
    <s v="Q3"/>
    <x v="1"/>
    <s v="Poland"/>
    <s v="Online Store"/>
    <s v="Returning"/>
    <s v="Cycling"/>
    <s v="Cycling Pack 12L"/>
    <n v="2"/>
    <n v="105.01"/>
    <n v="0.15"/>
    <n v="50.56"/>
    <n v="178.517"/>
    <n v="101.12"/>
    <n v="77.396999999999991"/>
    <n v="0.43355534766996978"/>
  </r>
  <r>
    <n v="515"/>
    <d v="2026-08-21T00:00:00"/>
    <n v="2026"/>
    <s v="Aug"/>
    <s v="Q3"/>
    <x v="0"/>
    <s v="Spain"/>
    <s v="Retail Partners"/>
    <s v="Returning"/>
    <s v="Travel"/>
    <s v="Packing Cube Set"/>
    <n v="2"/>
    <n v="45.47"/>
    <n v="0"/>
    <n v="18.27"/>
    <n v="90.94"/>
    <n v="36.54"/>
    <n v="54.4"/>
    <n v="0.5981966131515285"/>
  </r>
  <r>
    <n v="661"/>
    <d v="2026-08-21T00:00:00"/>
    <n v="2026"/>
    <s v="Aug"/>
    <s v="Q3"/>
    <x v="0"/>
    <s v="Italy"/>
    <s v="Retail Partners"/>
    <s v="New"/>
    <s v="Travel"/>
    <s v="Packing Cube Set"/>
    <n v="2"/>
    <n v="47.58"/>
    <n v="0.1"/>
    <n v="18.47"/>
    <n v="85.644000000000005"/>
    <n v="36.94"/>
    <n v="48.704000000000008"/>
    <n v="0.56867965064686377"/>
  </r>
  <r>
    <n v="1443"/>
    <d v="2026-08-21T00:00:00"/>
    <n v="2026"/>
    <s v="Aug"/>
    <s v="Q3"/>
    <x v="3"/>
    <s v="Belgium"/>
    <s v="Online Store"/>
    <s v="New"/>
    <s v="Hiking"/>
    <s v="Summit Backpack 45L"/>
    <n v="5"/>
    <n v="155.65"/>
    <n v="0"/>
    <n v="79.13"/>
    <n v="778.25"/>
    <n v="395.65"/>
    <n v="382.6"/>
    <n v="0.49161580469000965"/>
  </r>
  <r>
    <n v="1446"/>
    <d v="2026-08-21T00:00:00"/>
    <n v="2026"/>
    <s v="Aug"/>
    <s v="Q3"/>
    <x v="3"/>
    <s v="France"/>
    <s v="Retail Partners"/>
    <s v="Returning"/>
    <s v="Camping"/>
    <s v="Trail Tent 2P"/>
    <n v="1"/>
    <n v="195.15"/>
    <n v="0"/>
    <n v="101.99"/>
    <n v="195.15"/>
    <n v="101.99"/>
    <n v="93.160000000000011"/>
    <n v="0.47737637714578535"/>
  </r>
  <r>
    <n v="1524"/>
    <d v="2026-08-21T00:00:00"/>
    <n v="2026"/>
    <s v="Aug"/>
    <s v="Q3"/>
    <x v="1"/>
    <s v="Austria"/>
    <s v="Marketplace"/>
    <s v="New"/>
    <s v="Cycling"/>
    <s v="Commuter Helmet"/>
    <n v="1"/>
    <n v="81.569999999999993"/>
    <n v="0"/>
    <n v="43.79"/>
    <n v="81.569999999999993"/>
    <n v="43.79"/>
    <n v="37.779999999999994"/>
    <n v="0.4631604756650729"/>
  </r>
  <r>
    <n v="1946"/>
    <d v="2026-08-21T00:00:00"/>
    <n v="2026"/>
    <s v="Aug"/>
    <s v="Q3"/>
    <x v="0"/>
    <s v="Italy"/>
    <s v="Retail Partners"/>
    <s v="New"/>
    <s v="Camping"/>
    <s v="Compact Sleeping Bag"/>
    <n v="5"/>
    <n v="125.44"/>
    <n v="0"/>
    <n v="59.58"/>
    <n v="627.20000000000005"/>
    <n v="297.89999999999998"/>
    <n v="329.30000000000007"/>
    <n v="0.52503188775510212"/>
  </r>
  <r>
    <n v="2285"/>
    <d v="2026-08-21T00:00:00"/>
    <n v="2026"/>
    <s v="Aug"/>
    <s v="Q3"/>
    <x v="1"/>
    <s v="Switzerland"/>
    <s v="Online Store"/>
    <s v="Business"/>
    <s v="Hiking"/>
    <s v="Summit Backpack 45L"/>
    <n v="2"/>
    <n v="155.11000000000001"/>
    <n v="0.05"/>
    <n v="80.13"/>
    <n v="294.709"/>
    <n v="160.26"/>
    <n v="134.44900000000001"/>
    <n v="0.45620934548995795"/>
  </r>
  <r>
    <n v="2978"/>
    <d v="2026-08-21T00:00:00"/>
    <n v="2026"/>
    <s v="Aug"/>
    <s v="Q3"/>
    <x v="2"/>
    <s v="Finland"/>
    <s v="Retail Partners"/>
    <s v="New"/>
    <s v="Cycling"/>
    <s v="Commuter Helmet"/>
    <n v="1"/>
    <n v="80.7"/>
    <n v="0"/>
    <n v="41.98"/>
    <n v="80.7"/>
    <n v="41.98"/>
    <n v="38.720000000000006"/>
    <n v="0.47980173482032223"/>
  </r>
  <r>
    <n v="3842"/>
    <d v="2026-08-21T00:00:00"/>
    <n v="2026"/>
    <s v="Aug"/>
    <s v="Q3"/>
    <x v="3"/>
    <s v="United Kingdom"/>
    <s v="Corporate"/>
    <s v="Returning"/>
    <s v="Hiking"/>
    <s v="Summit Backpack 45L"/>
    <n v="10"/>
    <n v="156.72"/>
    <n v="0.15"/>
    <n v="78.12"/>
    <n v="1332.12"/>
    <n v="781.2"/>
    <n v="550.91999999999985"/>
    <n v="0.41356634537429054"/>
  </r>
  <r>
    <n v="4220"/>
    <d v="2026-08-21T00:00:00"/>
    <n v="2026"/>
    <s v="Aug"/>
    <s v="Q3"/>
    <x v="1"/>
    <s v="Poland"/>
    <s v="Corporate"/>
    <s v="Business"/>
    <s v="Travel"/>
    <s v="Travel Backpack 35L"/>
    <n v="5"/>
    <n v="162.76"/>
    <n v="0.15"/>
    <n v="85.32"/>
    <n v="691.7299999999999"/>
    <n v="426.59999999999997"/>
    <n v="265.12999999999994"/>
    <n v="0.38328538591647027"/>
  </r>
  <r>
    <n v="478"/>
    <d v="2026-08-22T00:00:00"/>
    <n v="2026"/>
    <s v="Aug"/>
    <s v="Q3"/>
    <x v="3"/>
    <s v="United Kingdom"/>
    <s v="Retail Partners"/>
    <s v="Business"/>
    <s v="Fitness"/>
    <s v="Resistance Band Set"/>
    <n v="2"/>
    <n v="40.22"/>
    <n v="0"/>
    <n v="14.45"/>
    <n v="80.44"/>
    <n v="28.9"/>
    <n v="51.54"/>
    <n v="0.64072600696171056"/>
  </r>
  <r>
    <n v="491"/>
    <d v="2026-08-22T00:00:00"/>
    <n v="2026"/>
    <s v="Aug"/>
    <s v="Q3"/>
    <x v="0"/>
    <s v="Portugal"/>
    <s v="Marketplace"/>
    <s v="New"/>
    <s v="Travel"/>
    <s v="Packing Cube Set"/>
    <n v="1"/>
    <n v="45.42"/>
    <n v="0.15"/>
    <n v="18.079999999999998"/>
    <n v="38.606999999999999"/>
    <n v="18.079999999999998"/>
    <n v="20.527000000000001"/>
    <n v="0.53169114409304019"/>
  </r>
  <r>
    <n v="862"/>
    <d v="2026-08-22T00:00:00"/>
    <n v="2026"/>
    <s v="Aug"/>
    <s v="Q3"/>
    <x v="0"/>
    <s v="Portugal"/>
    <s v="Online Store"/>
    <s v="Returning"/>
    <s v="Hiking"/>
    <s v="Hiking Daypack 20L"/>
    <n v="1"/>
    <n v="93.55"/>
    <n v="0"/>
    <n v="44.89"/>
    <n v="93.55"/>
    <n v="44.89"/>
    <n v="48.66"/>
    <n v="0.5201496525921967"/>
  </r>
  <r>
    <n v="957"/>
    <d v="2026-08-22T00:00:00"/>
    <n v="2026"/>
    <s v="Aug"/>
    <s v="Q3"/>
    <x v="2"/>
    <s v="Sweden"/>
    <s v="Online Store"/>
    <s v="Returning"/>
    <s v="Hiking"/>
    <s v="Trail Boots"/>
    <n v="2"/>
    <n v="146.85"/>
    <n v="0"/>
    <n v="81.010000000000005"/>
    <n v="293.7"/>
    <n v="162.02000000000001"/>
    <n v="131.67999999999998"/>
    <n v="0.44834865509022809"/>
  </r>
  <r>
    <n v="1728"/>
    <d v="2026-08-22T00:00:00"/>
    <n v="2026"/>
    <s v="Aug"/>
    <s v="Q3"/>
    <x v="0"/>
    <s v="Portugal"/>
    <s v="Corporate"/>
    <s v="Business"/>
    <s v="Cycling"/>
    <s v="Cycling Pack 12L"/>
    <n v="6"/>
    <n v="101.54"/>
    <n v="0.1"/>
    <n v="50"/>
    <n v="548.31600000000003"/>
    <n v="300"/>
    <n v="248.31600000000003"/>
    <n v="0.45287024270676035"/>
  </r>
  <r>
    <n v="2743"/>
    <d v="2026-08-22T00:00:00"/>
    <n v="2026"/>
    <s v="Aug"/>
    <s v="Q3"/>
    <x v="3"/>
    <s v="Netherlands"/>
    <s v="Online Store"/>
    <s v="Business"/>
    <s v="Fitness"/>
    <s v="Weighted Vest"/>
    <n v="1"/>
    <n v="125.14"/>
    <n v="0"/>
    <n v="69.44"/>
    <n v="125.14"/>
    <n v="69.44"/>
    <n v="55.7"/>
    <n v="0.4451014863353045"/>
  </r>
  <r>
    <n v="3098"/>
    <d v="2026-08-22T00:00:00"/>
    <n v="2026"/>
    <s v="Aug"/>
    <s v="Q3"/>
    <x v="1"/>
    <s v="Austria"/>
    <s v="Online Store"/>
    <s v="New"/>
    <s v="Cycling"/>
    <s v="Commuter Helmet"/>
    <n v="2"/>
    <n v="80.239999999999995"/>
    <n v="0.1"/>
    <n v="42.09"/>
    <n v="144.43199999999999"/>
    <n v="84.18"/>
    <n v="60.251999999999981"/>
    <n v="0.41716517115320695"/>
  </r>
  <r>
    <n v="3606"/>
    <d v="2026-08-22T00:00:00"/>
    <n v="2026"/>
    <s v="Aug"/>
    <s v="Q3"/>
    <x v="3"/>
    <s v="Belgium"/>
    <s v="Online Store"/>
    <s v="Business"/>
    <s v="Hiking"/>
    <s v="Trail Boots"/>
    <n v="1"/>
    <n v="147.24"/>
    <n v="0"/>
    <n v="79.11"/>
    <n v="147.24"/>
    <n v="79.11"/>
    <n v="68.13000000000001"/>
    <n v="0.46271393643031788"/>
  </r>
  <r>
    <n v="3815"/>
    <d v="2026-08-22T00:00:00"/>
    <n v="2026"/>
    <s v="Aug"/>
    <s v="Q3"/>
    <x v="2"/>
    <s v="Sweden"/>
    <s v="Online Store"/>
    <s v="Returning"/>
    <s v="Camping"/>
    <s v="Trail Tent 2P"/>
    <n v="2"/>
    <n v="199.53"/>
    <n v="0.05"/>
    <n v="105.87"/>
    <n v="379.10699999999997"/>
    <n v="211.74"/>
    <n v="167.36699999999996"/>
    <n v="0.44147694450379438"/>
  </r>
  <r>
    <n v="3979"/>
    <d v="2026-08-22T00:00:00"/>
    <n v="2026"/>
    <s v="Aug"/>
    <s v="Q3"/>
    <x v="2"/>
    <s v="Denmark"/>
    <s v="Online Store"/>
    <s v="Business"/>
    <s v="Fitness"/>
    <s v="Resistance Band Set"/>
    <n v="1"/>
    <n v="40.19"/>
    <n v="0.05"/>
    <n v="14.73"/>
    <n v="38.180499999999995"/>
    <n v="14.73"/>
    <n v="23.450499999999995"/>
    <n v="0.61420096646193734"/>
  </r>
  <r>
    <n v="4160"/>
    <d v="2026-08-22T00:00:00"/>
    <n v="2026"/>
    <s v="Aug"/>
    <s v="Q3"/>
    <x v="3"/>
    <s v="Netherlands"/>
    <s v="Marketplace"/>
    <s v="Business"/>
    <s v="Fitness"/>
    <s v="Weighted Vest"/>
    <n v="4"/>
    <n v="123.31"/>
    <n v="0"/>
    <n v="69.02"/>
    <n v="493.24"/>
    <n v="276.08"/>
    <n v="217.16000000000003"/>
    <n v="0.44027248398345636"/>
  </r>
  <r>
    <n v="4172"/>
    <d v="2026-08-22T00:00:00"/>
    <n v="2026"/>
    <s v="Aug"/>
    <s v="Q3"/>
    <x v="3"/>
    <s v="United Kingdom"/>
    <s v="Marketplace"/>
    <s v="New"/>
    <s v="Cycling"/>
    <s v="Compact Repair Kit"/>
    <n v="1"/>
    <n v="40.19"/>
    <n v="0.05"/>
    <n v="16.78"/>
    <n v="38.180499999999995"/>
    <n v="16.78"/>
    <n v="21.400499999999994"/>
    <n v="0.56050863660769235"/>
  </r>
  <r>
    <n v="4265"/>
    <d v="2026-08-22T00:00:00"/>
    <n v="2026"/>
    <s v="Aug"/>
    <s v="Q3"/>
    <x v="2"/>
    <s v="Norway"/>
    <s v="Online Store"/>
    <s v="Returning"/>
    <s v="Cycling"/>
    <s v="Compact Repair Kit"/>
    <n v="1"/>
    <n v="40.98"/>
    <n v="0.05"/>
    <n v="16.600000000000001"/>
    <n v="38.930999999999997"/>
    <n v="16.600000000000001"/>
    <n v="22.330999999999996"/>
    <n v="0.57360458246641488"/>
  </r>
  <r>
    <n v="4321"/>
    <d v="2026-08-22T00:00:00"/>
    <n v="2026"/>
    <s v="Aug"/>
    <s v="Q3"/>
    <x v="3"/>
    <s v="France"/>
    <s v="Online Store"/>
    <s v="New"/>
    <s v="Travel"/>
    <s v="Insulated Bottle"/>
    <n v="3"/>
    <n v="35.380000000000003"/>
    <n v="0"/>
    <n v="13.91"/>
    <n v="106.14000000000001"/>
    <n v="41.730000000000004"/>
    <n v="64.410000000000011"/>
    <n v="0.60684002261164505"/>
  </r>
  <r>
    <n v="4975"/>
    <d v="2026-08-22T00:00:00"/>
    <n v="2026"/>
    <s v="Aug"/>
    <s v="Q3"/>
    <x v="2"/>
    <s v="Finland"/>
    <s v="Retail Partners"/>
    <s v="New"/>
    <s v="Travel"/>
    <s v="Carry-On Duffel"/>
    <n v="4"/>
    <n v="134.49"/>
    <n v="0"/>
    <n v="68.17"/>
    <n v="537.96"/>
    <n v="272.68"/>
    <n v="265.28000000000003"/>
    <n v="0.49312216521674473"/>
  </r>
  <r>
    <n v="991"/>
    <d v="2026-08-23T00:00:00"/>
    <n v="2026"/>
    <s v="Aug"/>
    <s v="Q3"/>
    <x v="2"/>
    <s v="Ireland"/>
    <s v="Corporate"/>
    <s v="Business"/>
    <s v="Hiking"/>
    <s v="Trail Boots"/>
    <n v="4"/>
    <n v="145.30000000000001"/>
    <n v="0.15"/>
    <n v="77.040000000000006"/>
    <n v="494.02000000000004"/>
    <n v="308.16000000000003"/>
    <n v="185.86"/>
    <n v="0.37621958625156876"/>
  </r>
  <r>
    <n v="1008"/>
    <d v="2026-08-23T00:00:00"/>
    <n v="2026"/>
    <s v="Aug"/>
    <s v="Q3"/>
    <x v="3"/>
    <s v="Belgium"/>
    <s v="Corporate"/>
    <s v="Business"/>
    <s v="Travel"/>
    <s v="Travel Backpack 35L"/>
    <n v="10"/>
    <n v="164.55"/>
    <n v="0.1"/>
    <n v="88.23"/>
    <n v="1480.95"/>
    <n v="882.30000000000007"/>
    <n v="598.65"/>
    <n v="0.40423376886458012"/>
  </r>
  <r>
    <n v="1083"/>
    <d v="2026-08-23T00:00:00"/>
    <n v="2026"/>
    <s v="Aug"/>
    <s v="Q3"/>
    <x v="0"/>
    <s v="Italy"/>
    <s v="Retail Partners"/>
    <s v="New"/>
    <s v="Cycling"/>
    <s v="Compact Repair Kit"/>
    <n v="1"/>
    <n v="39.590000000000003"/>
    <n v="0"/>
    <n v="16.899999999999999"/>
    <n v="39.590000000000003"/>
    <n v="16.899999999999999"/>
    <n v="22.690000000000005"/>
    <n v="0.57312452639555456"/>
  </r>
  <r>
    <n v="1553"/>
    <d v="2026-08-23T00:00:00"/>
    <n v="2026"/>
    <s v="Aug"/>
    <s v="Q3"/>
    <x v="2"/>
    <s v="Sweden"/>
    <s v="Corporate"/>
    <s v="Business"/>
    <s v="Fitness"/>
    <s v="Training Mat"/>
    <n v="5"/>
    <n v="51.62"/>
    <n v="0.15"/>
    <n v="22.6"/>
    <n v="219.38499999999996"/>
    <n v="113"/>
    <n v="106.38499999999996"/>
    <n v="0.48492376415889865"/>
  </r>
  <r>
    <n v="1579"/>
    <d v="2026-08-23T00:00:00"/>
    <n v="2026"/>
    <s v="Aug"/>
    <s v="Q3"/>
    <x v="3"/>
    <s v="Netherlands"/>
    <s v="Retail Partners"/>
    <s v="Returning"/>
    <s v="Hiking"/>
    <s v="Hiking Daypack 20L"/>
    <n v="3"/>
    <n v="90.71"/>
    <n v="0"/>
    <n v="45.57"/>
    <n v="272.13"/>
    <n v="136.71"/>
    <n v="135.41999999999999"/>
    <n v="0.49762980928232825"/>
  </r>
  <r>
    <n v="1732"/>
    <d v="2026-08-23T00:00:00"/>
    <n v="2026"/>
    <s v="Aug"/>
    <s v="Q3"/>
    <x v="1"/>
    <s v="Czechia"/>
    <s v="Retail Partners"/>
    <s v="New"/>
    <s v="Cycling"/>
    <s v="Compact Repair Kit"/>
    <n v="4"/>
    <n v="41.09"/>
    <n v="0"/>
    <n v="17"/>
    <n v="164.36"/>
    <n v="68"/>
    <n v="96.360000000000014"/>
    <n v="0.58627403261134103"/>
  </r>
  <r>
    <n v="2083"/>
    <d v="2026-08-23T00:00:00"/>
    <n v="2026"/>
    <s v="Aug"/>
    <s v="Q3"/>
    <x v="1"/>
    <s v="Poland"/>
    <s v="Online Store"/>
    <s v="New"/>
    <s v="Hiking"/>
    <s v="Hiking Daypack 20L"/>
    <n v="1"/>
    <n v="91.37"/>
    <n v="0"/>
    <n v="46.73"/>
    <n v="91.37"/>
    <n v="46.73"/>
    <n v="44.640000000000008"/>
    <n v="0.48856298566269024"/>
  </r>
  <r>
    <n v="2176"/>
    <d v="2026-08-23T00:00:00"/>
    <n v="2026"/>
    <s v="Aug"/>
    <s v="Q3"/>
    <x v="1"/>
    <s v="Switzerland"/>
    <s v="Online Store"/>
    <s v="New"/>
    <s v="Travel"/>
    <s v="Packing Cube Set"/>
    <n v="1"/>
    <n v="46.92"/>
    <n v="0"/>
    <n v="18.3"/>
    <n v="46.92"/>
    <n v="18.3"/>
    <n v="28.62"/>
    <n v="0.60997442455242967"/>
  </r>
  <r>
    <n v="2723"/>
    <d v="2026-08-23T00:00:00"/>
    <n v="2026"/>
    <s v="Aug"/>
    <s v="Q3"/>
    <x v="0"/>
    <s v="Spain"/>
    <s v="Online Store"/>
    <s v="New"/>
    <s v="Cycling"/>
    <s v="Cycling Pack 12L"/>
    <n v="1"/>
    <n v="100.29"/>
    <n v="0.05"/>
    <n v="49.82"/>
    <n v="95.275500000000008"/>
    <n v="49.82"/>
    <n v="45.455500000000008"/>
    <n v="0.47709537079312103"/>
  </r>
  <r>
    <n v="3299"/>
    <d v="2026-08-23T00:00:00"/>
    <n v="2026"/>
    <s v="Aug"/>
    <s v="Q3"/>
    <x v="0"/>
    <s v="Portugal"/>
    <s v="Online Store"/>
    <s v="New"/>
    <s v="Hiking"/>
    <s v="Trail Boots"/>
    <n v="1"/>
    <n v="147.11000000000001"/>
    <n v="0.15"/>
    <n v="79.599999999999994"/>
    <n v="125.04350000000001"/>
    <n v="79.599999999999994"/>
    <n v="45.443500000000014"/>
    <n v="0.36342152930780097"/>
  </r>
  <r>
    <n v="3398"/>
    <d v="2026-08-23T00:00:00"/>
    <n v="2026"/>
    <s v="Aug"/>
    <s v="Q3"/>
    <x v="1"/>
    <s v="Germany"/>
    <s v="Online Store"/>
    <s v="New"/>
    <s v="Hiking"/>
    <s v="Summit Backpack 45L"/>
    <n v="2"/>
    <n v="156.44999999999999"/>
    <n v="0"/>
    <n v="80.13"/>
    <n v="312.89999999999998"/>
    <n v="160.26"/>
    <n v="152.63999999999999"/>
    <n v="0.487823585810163"/>
  </r>
  <r>
    <n v="4012"/>
    <d v="2026-08-23T00:00:00"/>
    <n v="2026"/>
    <s v="Aug"/>
    <s v="Q3"/>
    <x v="1"/>
    <s v="Poland"/>
    <s v="Online Store"/>
    <s v="New"/>
    <s v="Hiking"/>
    <s v="Trekking Poles"/>
    <n v="2"/>
    <n v="72.97"/>
    <n v="0"/>
    <n v="33.25"/>
    <n v="145.94"/>
    <n v="66.5"/>
    <n v="79.44"/>
    <n v="0.54433328765245992"/>
  </r>
  <r>
    <n v="4064"/>
    <d v="2026-08-23T00:00:00"/>
    <n v="2026"/>
    <s v="Aug"/>
    <s v="Q3"/>
    <x v="3"/>
    <s v="Netherlands"/>
    <s v="Marketplace"/>
    <s v="Returning"/>
    <s v="Fitness"/>
    <s v="Training Mat"/>
    <n v="2"/>
    <n v="51.63"/>
    <n v="0"/>
    <n v="21.39"/>
    <n v="103.26"/>
    <n v="42.78"/>
    <n v="60.480000000000004"/>
    <n v="0.58570598489250436"/>
  </r>
  <r>
    <n v="4671"/>
    <d v="2026-08-23T00:00:00"/>
    <n v="2026"/>
    <s v="Aug"/>
    <s v="Q3"/>
    <x v="1"/>
    <s v="Germany"/>
    <s v="Corporate"/>
    <s v="Returning"/>
    <s v="Cycling"/>
    <s v="Cycling Pack 12L"/>
    <n v="8"/>
    <n v="100.06"/>
    <n v="0.05"/>
    <n v="49.39"/>
    <n v="760.45600000000002"/>
    <n v="395.12"/>
    <n v="365.33600000000001"/>
    <n v="0.48041701295012468"/>
  </r>
  <r>
    <n v="1914"/>
    <d v="2026-08-24T00:00:00"/>
    <n v="2026"/>
    <s v="Aug"/>
    <s v="Q3"/>
    <x v="3"/>
    <s v="United Kingdom"/>
    <s v="Retail Partners"/>
    <s v="Returning"/>
    <s v="Camping"/>
    <s v="Portable Camp Stove"/>
    <n v="4"/>
    <n v="83.2"/>
    <n v="0"/>
    <n v="39.99"/>
    <n v="332.8"/>
    <n v="159.96"/>
    <n v="172.84"/>
    <n v="0.5193509615384615"/>
  </r>
  <r>
    <n v="1973"/>
    <d v="2026-08-24T00:00:00"/>
    <n v="2026"/>
    <s v="Aug"/>
    <s v="Q3"/>
    <x v="0"/>
    <s v="Spain"/>
    <s v="Online Store"/>
    <s v="New"/>
    <s v="Fitness"/>
    <s v="Training Mat"/>
    <n v="3"/>
    <n v="51.29"/>
    <n v="0"/>
    <n v="22.08"/>
    <n v="153.87"/>
    <n v="66.239999999999995"/>
    <n v="87.63000000000001"/>
    <n v="0.56950672645739919"/>
  </r>
  <r>
    <n v="2564"/>
    <d v="2026-08-24T00:00:00"/>
    <n v="2026"/>
    <s v="Aug"/>
    <s v="Q3"/>
    <x v="2"/>
    <s v="Ireland"/>
    <s v="Online Store"/>
    <s v="Returning"/>
    <s v="Camping"/>
    <s v="Trail Tent 2P"/>
    <n v="1"/>
    <n v="200.2"/>
    <n v="0"/>
    <n v="103.38"/>
    <n v="200.2"/>
    <n v="103.38"/>
    <n v="96.82"/>
    <n v="0.48361638361638359"/>
  </r>
  <r>
    <n v="2791"/>
    <d v="2026-08-24T00:00:00"/>
    <n v="2026"/>
    <s v="Aug"/>
    <s v="Q3"/>
    <x v="0"/>
    <s v="Italy"/>
    <s v="Retail Partners"/>
    <s v="Business"/>
    <s v="Fitness"/>
    <s v="Recovery Roller"/>
    <n v="2"/>
    <n v="36.869999999999997"/>
    <n v="0"/>
    <n v="13.71"/>
    <n v="73.739999999999995"/>
    <n v="27.42"/>
    <n v="46.319999999999993"/>
    <n v="0.62815296989422287"/>
  </r>
  <r>
    <n v="3559"/>
    <d v="2026-08-24T00:00:00"/>
    <n v="2026"/>
    <s v="Aug"/>
    <s v="Q3"/>
    <x v="3"/>
    <s v="United Kingdom"/>
    <s v="Online Store"/>
    <s v="Returning"/>
    <s v="Fitness"/>
    <s v="Recovery Roller"/>
    <n v="1"/>
    <n v="36.28"/>
    <n v="0.1"/>
    <n v="14.16"/>
    <n v="32.652000000000001"/>
    <n v="14.16"/>
    <n v="18.492000000000001"/>
    <n v="0.56633590591694227"/>
  </r>
  <r>
    <n v="3839"/>
    <d v="2026-08-24T00:00:00"/>
    <n v="2026"/>
    <s v="Aug"/>
    <s v="Q3"/>
    <x v="0"/>
    <s v="Italy"/>
    <s v="Marketplace"/>
    <s v="Returning"/>
    <s v="Hiking"/>
    <s v="Hiking Daypack 20L"/>
    <n v="2"/>
    <n v="93.88"/>
    <n v="0.05"/>
    <n v="46.57"/>
    <n v="178.37199999999999"/>
    <n v="93.14"/>
    <n v="85.231999999999985"/>
    <n v="0.47783284371986628"/>
  </r>
  <r>
    <n v="4133"/>
    <d v="2026-08-24T00:00:00"/>
    <n v="2026"/>
    <s v="Aug"/>
    <s v="Q3"/>
    <x v="3"/>
    <s v="Belgium"/>
    <s v="Online Store"/>
    <s v="New"/>
    <s v="Camping"/>
    <s v="Trail Tent 2P"/>
    <n v="1"/>
    <n v="192.67"/>
    <n v="0.05"/>
    <n v="101.04"/>
    <n v="183.03649999999999"/>
    <n v="101.04"/>
    <n v="81.996499999999983"/>
    <n v="0.44797895501716867"/>
  </r>
  <r>
    <n v="4765"/>
    <d v="2026-08-24T00:00:00"/>
    <n v="2026"/>
    <s v="Aug"/>
    <s v="Q3"/>
    <x v="0"/>
    <s v="Italy"/>
    <s v="Online Store"/>
    <s v="New"/>
    <s v="Cycling"/>
    <s v="Commuter Helmet"/>
    <n v="1"/>
    <n v="80.099999999999994"/>
    <n v="0.05"/>
    <n v="43.49"/>
    <n v="76.094999999999985"/>
    <n v="43.49"/>
    <n v="32.604999999999983"/>
    <n v="0.42847756094355727"/>
  </r>
  <r>
    <n v="1868"/>
    <d v="2026-08-25T00:00:00"/>
    <n v="2026"/>
    <s v="Aug"/>
    <s v="Q3"/>
    <x v="3"/>
    <s v="United Kingdom"/>
    <s v="Marketplace"/>
    <s v="Returning"/>
    <s v="Hiking"/>
    <s v="Trail Boots"/>
    <n v="1"/>
    <n v="145.02000000000001"/>
    <n v="0"/>
    <n v="78.959999999999994"/>
    <n v="145.02000000000001"/>
    <n v="78.959999999999994"/>
    <n v="66.060000000000016"/>
    <n v="0.4555233760860572"/>
  </r>
  <r>
    <n v="987"/>
    <d v="2026-08-26T00:00:00"/>
    <n v="2026"/>
    <s v="Aug"/>
    <s v="Q3"/>
    <x v="1"/>
    <s v="Switzerland"/>
    <s v="Marketplace"/>
    <s v="Returning"/>
    <s v="Travel"/>
    <s v="Insulated Bottle"/>
    <n v="1"/>
    <n v="37"/>
    <n v="0.15"/>
    <n v="13.68"/>
    <n v="31.45"/>
    <n v="13.68"/>
    <n v="17.77"/>
    <n v="0.56502384737678857"/>
  </r>
  <r>
    <n v="2503"/>
    <d v="2026-08-26T00:00:00"/>
    <n v="2026"/>
    <s v="Aug"/>
    <s v="Q3"/>
    <x v="1"/>
    <s v="Austria"/>
    <s v="Online Store"/>
    <s v="Returning"/>
    <s v="Cycling"/>
    <s v="Trail Bike Light"/>
    <n v="2"/>
    <n v="50.02"/>
    <n v="0"/>
    <n v="21.99"/>
    <n v="100.04"/>
    <n v="43.98"/>
    <n v="56.060000000000009"/>
    <n v="0.56037584966013598"/>
  </r>
  <r>
    <n v="4928"/>
    <d v="2026-08-26T00:00:00"/>
    <n v="2026"/>
    <s v="Aug"/>
    <s v="Q3"/>
    <x v="1"/>
    <s v="Switzerland"/>
    <s v="Retail Partners"/>
    <s v="Returning"/>
    <s v="Fitness"/>
    <s v="Recovery Roller"/>
    <n v="2"/>
    <n v="35.950000000000003"/>
    <n v="0.05"/>
    <n v="13.93"/>
    <n v="68.305000000000007"/>
    <n v="27.86"/>
    <n v="40.445000000000007"/>
    <n v="0.59212356342873884"/>
  </r>
  <r>
    <n v="852"/>
    <d v="2026-08-27T00:00:00"/>
    <n v="2026"/>
    <s v="Aug"/>
    <s v="Q3"/>
    <x v="0"/>
    <s v="Portugal"/>
    <s v="Online Store"/>
    <s v="New"/>
    <s v="Travel"/>
    <s v="Packing Cube Set"/>
    <n v="3"/>
    <n v="45.84"/>
    <n v="0.15"/>
    <n v="17.899999999999999"/>
    <n v="116.89200000000001"/>
    <n v="53.699999999999996"/>
    <n v="63.192000000000014"/>
    <n v="0.54060158094651478"/>
  </r>
  <r>
    <n v="2188"/>
    <d v="2026-08-27T00:00:00"/>
    <n v="2026"/>
    <s v="Aug"/>
    <s v="Q3"/>
    <x v="1"/>
    <s v="Austria"/>
    <s v="Online Store"/>
    <s v="New"/>
    <s v="Camping"/>
    <s v="Portable Camp Stove"/>
    <n v="1"/>
    <n v="83.23"/>
    <n v="0.1"/>
    <n v="40.229999999999997"/>
    <n v="74.907000000000011"/>
    <n v="40.229999999999997"/>
    <n v="34.677000000000014"/>
    <n v="0.46293403820737727"/>
  </r>
  <r>
    <n v="2574"/>
    <d v="2026-08-27T00:00:00"/>
    <n v="2026"/>
    <s v="Aug"/>
    <s v="Q3"/>
    <x v="0"/>
    <s v="Portugal"/>
    <s v="Retail Partners"/>
    <s v="New"/>
    <s v="Cycling"/>
    <s v="Cycling Pack 12L"/>
    <n v="1"/>
    <n v="104.33"/>
    <n v="0.1"/>
    <n v="49.86"/>
    <n v="93.897000000000006"/>
    <n v="49.86"/>
    <n v="44.037000000000006"/>
    <n v="0.46899261957251032"/>
  </r>
  <r>
    <n v="2942"/>
    <d v="2026-08-27T00:00:00"/>
    <n v="2026"/>
    <s v="Aug"/>
    <s v="Q3"/>
    <x v="1"/>
    <s v="Austria"/>
    <s v="Online Store"/>
    <s v="New"/>
    <s v="Hiking"/>
    <s v="Summit Backpack 45L"/>
    <n v="1"/>
    <n v="156.94999999999999"/>
    <n v="0"/>
    <n v="80.41"/>
    <n v="156.94999999999999"/>
    <n v="80.41"/>
    <n v="76.539999999999992"/>
    <n v="0.48767123287671232"/>
  </r>
  <r>
    <n v="3211"/>
    <d v="2026-08-27T00:00:00"/>
    <n v="2026"/>
    <s v="Aug"/>
    <s v="Q3"/>
    <x v="1"/>
    <s v="Poland"/>
    <s v="Retail Partners"/>
    <s v="Business"/>
    <s v="Cycling"/>
    <s v="Compact Repair Kit"/>
    <n v="3"/>
    <n v="41.33"/>
    <n v="0.05"/>
    <n v="17"/>
    <n v="117.79049999999999"/>
    <n v="51"/>
    <n v="66.790499999999994"/>
    <n v="0.56702790123142355"/>
  </r>
  <r>
    <n v="3306"/>
    <d v="2026-08-27T00:00:00"/>
    <n v="2026"/>
    <s v="Aug"/>
    <s v="Q3"/>
    <x v="0"/>
    <s v="Italy"/>
    <s v="Online Store"/>
    <s v="Business"/>
    <s v="Travel"/>
    <s v="Insulated Bottle"/>
    <n v="1"/>
    <n v="35.590000000000003"/>
    <n v="0"/>
    <n v="13.66"/>
    <n v="35.590000000000003"/>
    <n v="13.66"/>
    <n v="21.930000000000003"/>
    <n v="0.61618432143860635"/>
  </r>
  <r>
    <n v="3837"/>
    <d v="2026-08-27T00:00:00"/>
    <n v="2026"/>
    <s v="Aug"/>
    <s v="Q3"/>
    <x v="3"/>
    <s v="United Kingdom"/>
    <s v="Online Store"/>
    <s v="Returning"/>
    <s v="Camping"/>
    <s v="Alpine Tent 4P"/>
    <n v="2"/>
    <n v="335.87"/>
    <n v="0.1"/>
    <n v="196.54"/>
    <n v="604.56600000000003"/>
    <n v="393.08"/>
    <n v="211.48600000000005"/>
    <n v="0.34981457773014035"/>
  </r>
  <r>
    <n v="4169"/>
    <d v="2026-08-27T00:00:00"/>
    <n v="2026"/>
    <s v="Aug"/>
    <s v="Q3"/>
    <x v="3"/>
    <s v="France"/>
    <s v="Online Store"/>
    <s v="New"/>
    <s v="Fitness"/>
    <s v="Training Mat"/>
    <n v="1"/>
    <n v="50.7"/>
    <n v="0.05"/>
    <n v="21.65"/>
    <n v="48.164999999999999"/>
    <n v="21.65"/>
    <n v="26.515000000000001"/>
    <n v="0.55050347762898377"/>
  </r>
  <r>
    <n v="4452"/>
    <d v="2026-08-27T00:00:00"/>
    <n v="2026"/>
    <s v="Aug"/>
    <s v="Q3"/>
    <x v="2"/>
    <s v="Sweden"/>
    <s v="Marketplace"/>
    <s v="New"/>
    <s v="Hiking"/>
    <s v="Summit Backpack 45L"/>
    <n v="3"/>
    <n v="152.76"/>
    <n v="0.1"/>
    <n v="77.36"/>
    <n v="412.452"/>
    <n v="232.07999999999998"/>
    <n v="180.37200000000001"/>
    <n v="0.43731634226528182"/>
  </r>
  <r>
    <n v="4740"/>
    <d v="2026-08-27T00:00:00"/>
    <n v="2026"/>
    <s v="Aug"/>
    <s v="Q3"/>
    <x v="0"/>
    <s v="Italy"/>
    <s v="Corporate"/>
    <s v="Returning"/>
    <s v="Hiking"/>
    <s v="Trekking Poles"/>
    <n v="5"/>
    <n v="72.78"/>
    <n v="0.1"/>
    <n v="33.25"/>
    <n v="327.51"/>
    <n v="166.25"/>
    <n v="161.26"/>
    <n v="0.49238191200268694"/>
  </r>
  <r>
    <n v="5000"/>
    <d v="2026-08-27T00:00:00"/>
    <n v="2026"/>
    <s v="Aug"/>
    <s v="Q3"/>
    <x v="1"/>
    <s v="Germany"/>
    <s v="Marketplace"/>
    <s v="New"/>
    <s v="Travel"/>
    <s v="Insulated Bottle"/>
    <n v="2"/>
    <n v="37"/>
    <n v="0"/>
    <n v="13.83"/>
    <n v="74"/>
    <n v="27.66"/>
    <n v="46.34"/>
    <n v="0.62621621621621626"/>
  </r>
  <r>
    <n v="5058"/>
    <d v="2026-08-27T00:00:00"/>
    <n v="2026"/>
    <s v="Aug"/>
    <s v="Q3"/>
    <x v="1"/>
    <s v="Switzerland"/>
    <s v="Corporate"/>
    <s v="Business"/>
    <s v="Cycling"/>
    <s v="Compact Repair Kit"/>
    <n v="6"/>
    <n v="41.33"/>
    <n v="0.2"/>
    <n v="17.02"/>
    <n v="198.38400000000001"/>
    <n v="102.12"/>
    <n v="96.26400000000001"/>
    <n v="0.48524074522138883"/>
  </r>
  <r>
    <n v="496"/>
    <d v="2026-08-28T00:00:00"/>
    <n v="2026"/>
    <s v="Aug"/>
    <s v="Q3"/>
    <x v="0"/>
    <s v="Italy"/>
    <s v="Retail Partners"/>
    <s v="Returning"/>
    <s v="Fitness"/>
    <s v="Recovery Roller"/>
    <n v="1"/>
    <n v="37.020000000000003"/>
    <n v="0"/>
    <n v="13.64"/>
    <n v="37.020000000000003"/>
    <n v="13.64"/>
    <n v="23.380000000000003"/>
    <n v="0.63155051323608857"/>
  </r>
  <r>
    <n v="1343"/>
    <d v="2026-08-28T00:00:00"/>
    <n v="2026"/>
    <s v="Aug"/>
    <s v="Q3"/>
    <x v="3"/>
    <s v="United Kingdom"/>
    <s v="Online Store"/>
    <s v="New"/>
    <s v="Camping"/>
    <s v="Portable Camp Stove"/>
    <n v="1"/>
    <n v="81.06"/>
    <n v="0"/>
    <n v="38.43"/>
    <n v="81.06"/>
    <n v="38.43"/>
    <n v="42.63"/>
    <n v="0.52590673575129532"/>
  </r>
  <r>
    <n v="1455"/>
    <d v="2026-08-28T00:00:00"/>
    <n v="2026"/>
    <s v="Aug"/>
    <s v="Q3"/>
    <x v="2"/>
    <s v="Sweden"/>
    <s v="Online Store"/>
    <s v="New"/>
    <s v="Cycling"/>
    <s v="Trail Bike Light"/>
    <n v="2"/>
    <n v="51.91"/>
    <n v="0"/>
    <n v="21.94"/>
    <n v="103.82"/>
    <n v="43.88"/>
    <n v="59.939999999999991"/>
    <n v="0.57734540550953573"/>
  </r>
  <r>
    <n v="1632"/>
    <d v="2026-08-28T00:00:00"/>
    <n v="2026"/>
    <s v="Aug"/>
    <s v="Q3"/>
    <x v="3"/>
    <s v="Netherlands"/>
    <s v="Marketplace"/>
    <s v="New"/>
    <s v="Travel"/>
    <s v="Insulated Bottle"/>
    <n v="1"/>
    <n v="35.700000000000003"/>
    <n v="0.05"/>
    <n v="13.45"/>
    <n v="33.914999999999999"/>
    <n v="13.45"/>
    <n v="20.465"/>
    <n v="0.60342031549461894"/>
  </r>
  <r>
    <n v="1817"/>
    <d v="2026-08-28T00:00:00"/>
    <n v="2026"/>
    <s v="Aug"/>
    <s v="Q3"/>
    <x v="0"/>
    <s v="Portugal"/>
    <s v="Retail Partners"/>
    <s v="New"/>
    <s v="Fitness"/>
    <s v="Recovery Roller"/>
    <n v="1"/>
    <n v="36.590000000000003"/>
    <n v="0.05"/>
    <n v="14.15"/>
    <n v="34.7605"/>
    <n v="14.15"/>
    <n v="20.610500000000002"/>
    <n v="0.59292875534011313"/>
  </r>
  <r>
    <n v="2993"/>
    <d v="2026-08-28T00:00:00"/>
    <n v="2026"/>
    <s v="Aug"/>
    <s v="Q3"/>
    <x v="1"/>
    <s v="Germany"/>
    <s v="Corporate"/>
    <s v="Business"/>
    <s v="Travel"/>
    <s v="Insulated Bottle"/>
    <n v="3"/>
    <n v="35.520000000000003"/>
    <n v="0.1"/>
    <n v="13.78"/>
    <n v="95.904000000000011"/>
    <n v="41.339999999999996"/>
    <n v="54.564000000000014"/>
    <n v="0.56894394394394399"/>
  </r>
  <r>
    <n v="4676"/>
    <d v="2026-08-28T00:00:00"/>
    <n v="2026"/>
    <s v="Aug"/>
    <s v="Q3"/>
    <x v="3"/>
    <s v="France"/>
    <s v="Retail Partners"/>
    <s v="New"/>
    <s v="Cycling"/>
    <s v="Commuter Helmet"/>
    <n v="2"/>
    <n v="81.88"/>
    <n v="0.1"/>
    <n v="42.87"/>
    <n v="147.38399999999999"/>
    <n v="85.74"/>
    <n v="61.643999999999991"/>
    <n v="0.41825435596808336"/>
  </r>
  <r>
    <n v="5105"/>
    <d v="2026-08-28T00:00:00"/>
    <n v="2026"/>
    <s v="Aug"/>
    <s v="Q3"/>
    <x v="3"/>
    <s v="Netherlands"/>
    <s v="Online Store"/>
    <s v="Business"/>
    <s v="Travel"/>
    <s v="Packing Cube Set"/>
    <n v="4"/>
    <n v="46.54"/>
    <n v="0"/>
    <n v="18.86"/>
    <n v="186.16"/>
    <n v="75.44"/>
    <n v="110.72"/>
    <n v="0.5947571981091534"/>
  </r>
  <r>
    <n v="223"/>
    <d v="2026-08-29T00:00:00"/>
    <n v="2026"/>
    <s v="Aug"/>
    <s v="Q3"/>
    <x v="2"/>
    <s v="Sweden"/>
    <s v="Retail Partners"/>
    <s v="Returning"/>
    <s v="Fitness"/>
    <s v="Training Mat"/>
    <n v="1"/>
    <n v="49.79"/>
    <n v="0"/>
    <n v="21.43"/>
    <n v="49.79"/>
    <n v="21.43"/>
    <n v="28.36"/>
    <n v="0.56959228760795344"/>
  </r>
  <r>
    <n v="1023"/>
    <d v="2026-08-29T00:00:00"/>
    <n v="2026"/>
    <s v="Aug"/>
    <s v="Q3"/>
    <x v="2"/>
    <s v="Ireland"/>
    <s v="Online Store"/>
    <s v="New"/>
    <s v="Hiking"/>
    <s v="Hiking Daypack 20L"/>
    <n v="6"/>
    <n v="90.19"/>
    <n v="0"/>
    <n v="45.61"/>
    <n v="541.14"/>
    <n v="273.65999999999997"/>
    <n v="267.48"/>
    <n v="0.4942898325756736"/>
  </r>
  <r>
    <n v="1694"/>
    <d v="2026-08-29T00:00:00"/>
    <n v="2026"/>
    <s v="Aug"/>
    <s v="Q3"/>
    <x v="1"/>
    <s v="Germany"/>
    <s v="Online Store"/>
    <s v="New"/>
    <s v="Hiking"/>
    <s v="Trekking Poles"/>
    <n v="1"/>
    <n v="70.38"/>
    <n v="0.15"/>
    <n v="32.64"/>
    <n v="59.822999999999993"/>
    <n v="32.64"/>
    <n v="27.182999999999993"/>
    <n v="0.45439045183290699"/>
  </r>
  <r>
    <n v="2006"/>
    <d v="2026-08-29T00:00:00"/>
    <n v="2026"/>
    <s v="Aug"/>
    <s v="Q3"/>
    <x v="3"/>
    <s v="France"/>
    <s v="Online Store"/>
    <s v="New"/>
    <s v="Travel"/>
    <s v="Packing Cube Set"/>
    <n v="1"/>
    <n v="46.43"/>
    <n v="0"/>
    <n v="18.2"/>
    <n v="46.43"/>
    <n v="18.2"/>
    <n v="28.23"/>
    <n v="0.60801206116734874"/>
  </r>
  <r>
    <n v="3026"/>
    <d v="2026-08-29T00:00:00"/>
    <n v="2026"/>
    <s v="Aug"/>
    <s v="Q3"/>
    <x v="0"/>
    <s v="Spain"/>
    <s v="Online Store"/>
    <s v="New"/>
    <s v="Camping"/>
    <s v="Trail Tent 2P"/>
    <n v="1"/>
    <n v="194.75"/>
    <n v="0.05"/>
    <n v="105.94"/>
    <n v="185.01249999999999"/>
    <n v="105.94"/>
    <n v="79.072499999999991"/>
    <n v="0.42739004121343149"/>
  </r>
  <r>
    <n v="3057"/>
    <d v="2026-08-29T00:00:00"/>
    <n v="2026"/>
    <s v="Aug"/>
    <s v="Q3"/>
    <x v="1"/>
    <s v="Poland"/>
    <s v="Retail Partners"/>
    <s v="Returning"/>
    <s v="Hiking"/>
    <s v="Trail Boots"/>
    <n v="2"/>
    <n v="142.16"/>
    <n v="0"/>
    <n v="79.36"/>
    <n v="284.32"/>
    <n v="158.72"/>
    <n v="125.6"/>
    <n v="0.44175576814856499"/>
  </r>
  <r>
    <n v="3112"/>
    <d v="2026-08-29T00:00:00"/>
    <n v="2026"/>
    <s v="Aug"/>
    <s v="Q3"/>
    <x v="3"/>
    <s v="United Kingdom"/>
    <s v="Online Store"/>
    <s v="Business"/>
    <s v="Travel"/>
    <s v="Packing Cube Set"/>
    <n v="2"/>
    <n v="47.69"/>
    <n v="0.05"/>
    <n v="18.8"/>
    <n v="90.61099999999999"/>
    <n v="37.6"/>
    <n v="53.010999999999989"/>
    <n v="0.58503934400900548"/>
  </r>
  <r>
    <n v="3137"/>
    <d v="2026-08-29T00:00:00"/>
    <n v="2026"/>
    <s v="Aug"/>
    <s v="Q3"/>
    <x v="2"/>
    <s v="Denmark"/>
    <s v="Retail Partners"/>
    <s v="New"/>
    <s v="Travel"/>
    <s v="Travel Backpack 35L"/>
    <n v="3"/>
    <n v="164.51"/>
    <n v="0"/>
    <n v="86.76"/>
    <n v="493.53"/>
    <n v="260.28000000000003"/>
    <n v="233.24999999999994"/>
    <n v="0.47261564646526039"/>
  </r>
  <r>
    <n v="3983"/>
    <d v="2026-08-29T00:00:00"/>
    <n v="2026"/>
    <s v="Aug"/>
    <s v="Q3"/>
    <x v="2"/>
    <s v="Sweden"/>
    <s v="Marketplace"/>
    <s v="Business"/>
    <s v="Camping"/>
    <s v="Trail Tent 2P"/>
    <n v="2"/>
    <n v="194.71"/>
    <n v="0.1"/>
    <n v="105.57"/>
    <n v="350.47800000000001"/>
    <n v="211.14"/>
    <n v="139.33800000000002"/>
    <n v="0.39756561039494637"/>
  </r>
  <r>
    <n v="4016"/>
    <d v="2026-08-29T00:00:00"/>
    <n v="2026"/>
    <s v="Aug"/>
    <s v="Q3"/>
    <x v="3"/>
    <s v="France"/>
    <s v="Corporate"/>
    <s v="Business"/>
    <s v="Hiking"/>
    <s v="Trail Boots"/>
    <n v="5"/>
    <n v="145.24"/>
    <n v="0.15"/>
    <n v="77.69"/>
    <n v="617.27"/>
    <n v="388.45"/>
    <n v="228.82"/>
    <n v="0.37069677774717708"/>
  </r>
  <r>
    <n v="4340"/>
    <d v="2026-08-29T00:00:00"/>
    <n v="2026"/>
    <s v="Aug"/>
    <s v="Q3"/>
    <x v="3"/>
    <s v="United Kingdom"/>
    <s v="Online Store"/>
    <s v="New"/>
    <s v="Travel"/>
    <s v="Insulated Bottle"/>
    <n v="2"/>
    <n v="35.6"/>
    <n v="0.15"/>
    <n v="13.67"/>
    <n v="60.52"/>
    <n v="27.34"/>
    <n v="33.180000000000007"/>
    <n v="0.54824851288830145"/>
  </r>
  <r>
    <n v="4640"/>
    <d v="2026-08-29T00:00:00"/>
    <n v="2026"/>
    <s v="Aug"/>
    <s v="Q3"/>
    <x v="0"/>
    <s v="Italy"/>
    <s v="Online Store"/>
    <s v="New"/>
    <s v="Fitness"/>
    <s v="Resistance Band Set"/>
    <n v="2"/>
    <n v="41.05"/>
    <n v="0.05"/>
    <n v="14.47"/>
    <n v="77.99499999999999"/>
    <n v="28.94"/>
    <n v="49.054999999999993"/>
    <n v="0.62895057375472785"/>
  </r>
  <r>
    <n v="4733"/>
    <d v="2026-08-29T00:00:00"/>
    <n v="2026"/>
    <s v="Aug"/>
    <s v="Q3"/>
    <x v="2"/>
    <s v="Sweden"/>
    <s v="Online Store"/>
    <s v="New"/>
    <s v="Hiking"/>
    <s v="Summit Backpack 45L"/>
    <n v="2"/>
    <n v="153.63999999999999"/>
    <n v="0.05"/>
    <n v="77.709999999999994"/>
    <n v="291.91599999999994"/>
    <n v="155.41999999999999"/>
    <n v="136.49599999999995"/>
    <n v="0.46758656599843784"/>
  </r>
  <r>
    <n v="4827"/>
    <d v="2026-08-29T00:00:00"/>
    <n v="2026"/>
    <s v="Aug"/>
    <s v="Q3"/>
    <x v="2"/>
    <s v="Sweden"/>
    <s v="Online Store"/>
    <s v="Returning"/>
    <s v="Travel"/>
    <s v="Insulated Bottle"/>
    <n v="5"/>
    <n v="36.700000000000003"/>
    <n v="0"/>
    <n v="13.45"/>
    <n v="183.5"/>
    <n v="67.25"/>
    <n v="116.25"/>
    <n v="0.63351498637602177"/>
  </r>
  <r>
    <n v="5180"/>
    <d v="2026-08-29T00:00:00"/>
    <n v="2026"/>
    <s v="Aug"/>
    <s v="Q3"/>
    <x v="0"/>
    <s v="Italy"/>
    <s v="Corporate"/>
    <s v="Business"/>
    <s v="Camping"/>
    <s v="Compact Sleeping Bag"/>
    <n v="8"/>
    <n v="124"/>
    <n v="0.1"/>
    <n v="61.85"/>
    <n v="892.80000000000007"/>
    <n v="494.8"/>
    <n v="398.00000000000006"/>
    <n v="0.44578853046594985"/>
  </r>
  <r>
    <n v="121"/>
    <d v="2026-08-30T00:00:00"/>
    <n v="2026"/>
    <s v="Aug"/>
    <s v="Q3"/>
    <x v="1"/>
    <s v="Czechia"/>
    <s v="Marketplace"/>
    <s v="New"/>
    <s v="Cycling"/>
    <s v="Commuter Helmet"/>
    <n v="1"/>
    <n v="81.23"/>
    <n v="0.1"/>
    <n v="42.65"/>
    <n v="73.106999999999999"/>
    <n v="42.65"/>
    <n v="30.457000000000001"/>
    <n v="0.41660853269864723"/>
  </r>
  <r>
    <n v="618"/>
    <d v="2026-08-30T00:00:00"/>
    <n v="2026"/>
    <s v="Aug"/>
    <s v="Q3"/>
    <x v="1"/>
    <s v="Germany"/>
    <s v="Online Store"/>
    <s v="Business"/>
    <s v="Cycling"/>
    <s v="Compact Repair Kit"/>
    <n v="2"/>
    <n v="41.06"/>
    <n v="0.05"/>
    <n v="16.559999999999999"/>
    <n v="78.013999999999996"/>
    <n v="33.119999999999997"/>
    <n v="44.893999999999998"/>
    <n v="0.5754608147255621"/>
  </r>
  <r>
    <n v="2860"/>
    <d v="2026-08-30T00:00:00"/>
    <n v="2026"/>
    <s v="Aug"/>
    <s v="Q3"/>
    <x v="3"/>
    <s v="Netherlands"/>
    <s v="Marketplace"/>
    <s v="Returning"/>
    <s v="Hiking"/>
    <s v="Trail Boots"/>
    <n v="1"/>
    <n v="143.49"/>
    <n v="0.1"/>
    <n v="80.72"/>
    <n v="129.14100000000002"/>
    <n v="80.72"/>
    <n v="48.421000000000021"/>
    <n v="0.3749467636149636"/>
  </r>
  <r>
    <n v="3768"/>
    <d v="2026-08-30T00:00:00"/>
    <n v="2026"/>
    <s v="Aug"/>
    <s v="Q3"/>
    <x v="2"/>
    <s v="Ireland"/>
    <s v="Retail Partners"/>
    <s v="New"/>
    <s v="Hiking"/>
    <s v="Trail Boots"/>
    <n v="1"/>
    <n v="143.38"/>
    <n v="0"/>
    <n v="78.37"/>
    <n v="143.38"/>
    <n v="78.37"/>
    <n v="65.009999999999991"/>
    <n v="0.45341051750592826"/>
  </r>
  <r>
    <n v="3987"/>
    <d v="2026-08-30T00:00:00"/>
    <n v="2026"/>
    <s v="Aug"/>
    <s v="Q3"/>
    <x v="1"/>
    <s v="Germany"/>
    <s v="Marketplace"/>
    <s v="Business"/>
    <s v="Hiking"/>
    <s v="Trail Boots"/>
    <n v="1"/>
    <n v="144.54"/>
    <n v="0"/>
    <n v="78.77"/>
    <n v="144.54"/>
    <n v="78.77"/>
    <n v="65.77"/>
    <n v="0.45502974955029751"/>
  </r>
  <r>
    <n v="4990"/>
    <d v="2026-08-30T00:00:00"/>
    <n v="2026"/>
    <s v="Aug"/>
    <s v="Q3"/>
    <x v="3"/>
    <s v="United Kingdom"/>
    <s v="Marketplace"/>
    <s v="Returning"/>
    <s v="Fitness"/>
    <s v="Resistance Band Set"/>
    <n v="1"/>
    <n v="40.92"/>
    <n v="0.1"/>
    <n v="14.94"/>
    <n v="36.828000000000003"/>
    <n v="14.94"/>
    <n v="21.888000000000005"/>
    <n v="0.59433040078201382"/>
  </r>
  <r>
    <n v="348"/>
    <d v="2026-08-31T00:00:00"/>
    <n v="2026"/>
    <s v="Aug"/>
    <s v="Q3"/>
    <x v="1"/>
    <s v="Germany"/>
    <s v="Corporate"/>
    <s v="Business"/>
    <s v="Hiking"/>
    <s v="Summit Backpack 45L"/>
    <n v="5"/>
    <n v="151.21"/>
    <n v="0.15"/>
    <n v="77.12"/>
    <n v="642.64250000000004"/>
    <n v="385.6"/>
    <n v="257.04250000000002"/>
    <n v="0.39997743691087967"/>
  </r>
  <r>
    <n v="1642"/>
    <d v="2026-08-31T00:00:00"/>
    <n v="2026"/>
    <s v="Aug"/>
    <s v="Q3"/>
    <x v="3"/>
    <s v="United Kingdom"/>
    <s v="Marketplace"/>
    <s v="New"/>
    <s v="Fitness"/>
    <s v="Resistance Band Set"/>
    <n v="1"/>
    <n v="40.770000000000003"/>
    <n v="0"/>
    <n v="15.13"/>
    <n v="40.770000000000003"/>
    <n v="15.13"/>
    <n v="25.64"/>
    <n v="0.62889379445670834"/>
  </r>
  <r>
    <n v="2146"/>
    <d v="2026-08-31T00:00:00"/>
    <n v="2026"/>
    <s v="Aug"/>
    <s v="Q3"/>
    <x v="0"/>
    <s v="Spain"/>
    <s v="Marketplace"/>
    <s v="New"/>
    <s v="Fitness"/>
    <s v="Recovery Roller"/>
    <n v="1"/>
    <n v="35.47"/>
    <n v="0.05"/>
    <n v="14.1"/>
    <n v="33.6965"/>
    <n v="14.1"/>
    <n v="19.596499999999999"/>
    <n v="0.58155891561438122"/>
  </r>
  <r>
    <n v="2629"/>
    <d v="2026-08-31T00:00:00"/>
    <n v="2026"/>
    <s v="Aug"/>
    <s v="Q3"/>
    <x v="3"/>
    <s v="United Kingdom"/>
    <s v="Online Store"/>
    <s v="Returning"/>
    <s v="Cycling"/>
    <s v="Commuter Helmet"/>
    <n v="1"/>
    <n v="81.72"/>
    <n v="0"/>
    <n v="42.38"/>
    <n v="81.72"/>
    <n v="42.38"/>
    <n v="39.339999999999996"/>
    <n v="0.48139990210474787"/>
  </r>
  <r>
    <n v="2870"/>
    <d v="2026-08-31T00:00:00"/>
    <n v="2026"/>
    <s v="Aug"/>
    <s v="Q3"/>
    <x v="3"/>
    <s v="Netherlands"/>
    <s v="Online Store"/>
    <s v="New"/>
    <s v="Travel"/>
    <s v="Packing Cube Set"/>
    <n v="1"/>
    <n v="45.84"/>
    <n v="0"/>
    <n v="17.84"/>
    <n v="45.84"/>
    <n v="17.84"/>
    <n v="28.000000000000004"/>
    <n v="0.61082024432809778"/>
  </r>
  <r>
    <n v="2975"/>
    <d v="2026-08-31T00:00:00"/>
    <n v="2026"/>
    <s v="Aug"/>
    <s v="Q3"/>
    <x v="1"/>
    <s v="Germany"/>
    <s v="Online Store"/>
    <s v="New"/>
    <s v="Travel"/>
    <s v="Packing Cube Set"/>
    <n v="1"/>
    <n v="46.59"/>
    <n v="0"/>
    <n v="18.47"/>
    <n v="46.59"/>
    <n v="18.47"/>
    <n v="28.120000000000005"/>
    <n v="0.60356299635114841"/>
  </r>
  <r>
    <n v="3163"/>
    <d v="2026-08-31T00:00:00"/>
    <n v="2026"/>
    <s v="Aug"/>
    <s v="Q3"/>
    <x v="0"/>
    <s v="Italy"/>
    <s v="Retail Partners"/>
    <s v="Business"/>
    <s v="Hiking"/>
    <s v="Trekking Poles"/>
    <n v="1"/>
    <n v="69.959999999999994"/>
    <n v="0"/>
    <n v="32.340000000000003"/>
    <n v="69.959999999999994"/>
    <n v="32.340000000000003"/>
    <n v="37.61999999999999"/>
    <n v="0.53773584905660365"/>
  </r>
  <r>
    <n v="94"/>
    <d v="2026-09-01T00:00:00"/>
    <n v="2026"/>
    <s v="Sep"/>
    <s v="Q3"/>
    <x v="1"/>
    <s v="Austria"/>
    <s v="Retail Partners"/>
    <s v="Returning"/>
    <s v="Cycling"/>
    <s v="Trail Bike Light"/>
    <n v="5"/>
    <n v="50.76"/>
    <n v="0"/>
    <n v="22.89"/>
    <n v="253.79999999999998"/>
    <n v="114.45"/>
    <n v="139.34999999999997"/>
    <n v="0.54905437352245856"/>
  </r>
  <r>
    <n v="271"/>
    <d v="2026-09-01T00:00:00"/>
    <n v="2026"/>
    <s v="Sep"/>
    <s v="Q3"/>
    <x v="1"/>
    <s v="Germany"/>
    <s v="Marketplace"/>
    <s v="Returning"/>
    <s v="Hiking"/>
    <s v="Hiking Daypack 20L"/>
    <n v="1"/>
    <n v="94.29"/>
    <n v="0.1"/>
    <n v="45.12"/>
    <n v="84.861000000000004"/>
    <n v="45.12"/>
    <n v="39.741000000000007"/>
    <n v="0.46830699614663984"/>
  </r>
  <r>
    <n v="1481"/>
    <d v="2026-09-01T00:00:00"/>
    <n v="2026"/>
    <s v="Sep"/>
    <s v="Q3"/>
    <x v="1"/>
    <s v="Germany"/>
    <s v="Corporate"/>
    <s v="Business"/>
    <s v="Cycling"/>
    <s v="Commuter Helmet"/>
    <n v="6"/>
    <n v="81.430000000000007"/>
    <n v="0.05"/>
    <n v="42.24"/>
    <n v="464.15100000000001"/>
    <n v="253.44"/>
    <n v="210.71100000000001"/>
    <n v="0.45397079829624415"/>
  </r>
  <r>
    <n v="1663"/>
    <d v="2026-09-01T00:00:00"/>
    <n v="2026"/>
    <s v="Sep"/>
    <s v="Q3"/>
    <x v="2"/>
    <s v="Denmark"/>
    <s v="Online Store"/>
    <s v="Returning"/>
    <s v="Travel"/>
    <s v="Packing Cube Set"/>
    <n v="1"/>
    <n v="45.54"/>
    <n v="0.1"/>
    <n v="18.440000000000001"/>
    <n v="40.985999999999997"/>
    <n v="18.440000000000001"/>
    <n v="22.545999999999996"/>
    <n v="0.5500902747279558"/>
  </r>
  <r>
    <n v="2866"/>
    <d v="2026-09-01T00:00:00"/>
    <n v="2026"/>
    <s v="Sep"/>
    <s v="Q3"/>
    <x v="0"/>
    <s v="Italy"/>
    <s v="Marketplace"/>
    <s v="Returning"/>
    <s v="Hiking"/>
    <s v="Summit Backpack 45L"/>
    <n v="2"/>
    <n v="156.63999999999999"/>
    <n v="0.1"/>
    <n v="80.09"/>
    <n v="281.952"/>
    <n v="160.18"/>
    <n v="121.77199999999999"/>
    <n v="0.43188911587787987"/>
  </r>
  <r>
    <n v="3288"/>
    <d v="2026-09-01T00:00:00"/>
    <n v="2026"/>
    <s v="Sep"/>
    <s v="Q3"/>
    <x v="3"/>
    <s v="Netherlands"/>
    <s v="Marketplace"/>
    <s v="Business"/>
    <s v="Hiking"/>
    <s v="Trekking Poles"/>
    <n v="1"/>
    <n v="72.81"/>
    <n v="0"/>
    <n v="32.299999999999997"/>
    <n v="72.81"/>
    <n v="32.299999999999997"/>
    <n v="40.510000000000005"/>
    <n v="0.55637961818431536"/>
  </r>
  <r>
    <n v="3426"/>
    <d v="2026-09-01T00:00:00"/>
    <n v="2026"/>
    <s v="Sep"/>
    <s v="Q3"/>
    <x v="1"/>
    <s v="Switzerland"/>
    <s v="Retail Partners"/>
    <s v="New"/>
    <s v="Camping"/>
    <s v="Portable Camp Stove"/>
    <n v="6"/>
    <n v="80.319999999999993"/>
    <n v="0"/>
    <n v="38.42"/>
    <n v="481.91999999999996"/>
    <n v="230.52"/>
    <n v="251.39999999999995"/>
    <n v="0.52166334661354574"/>
  </r>
  <r>
    <n v="4826"/>
    <d v="2026-09-01T00:00:00"/>
    <n v="2026"/>
    <s v="Sep"/>
    <s v="Q3"/>
    <x v="3"/>
    <s v="France"/>
    <s v="Retail Partners"/>
    <s v="Returning"/>
    <s v="Travel"/>
    <s v="Travel Backpack 35L"/>
    <n v="5"/>
    <n v="166.81"/>
    <n v="0.05"/>
    <n v="89.24"/>
    <n v="792.34749999999997"/>
    <n v="446.2"/>
    <n v="346.14749999999998"/>
    <n v="0.43686324497774021"/>
  </r>
  <r>
    <n v="662"/>
    <d v="2026-09-02T00:00:00"/>
    <n v="2026"/>
    <s v="Sep"/>
    <s v="Q3"/>
    <x v="3"/>
    <s v="France"/>
    <s v="Online Store"/>
    <s v="New"/>
    <s v="Fitness"/>
    <s v="Resistance Band Set"/>
    <n v="1"/>
    <n v="40.56"/>
    <n v="0.15"/>
    <n v="14.28"/>
    <n v="34.475999999999999"/>
    <n v="14.28"/>
    <n v="20.195999999999998"/>
    <n v="0.58579881656804733"/>
  </r>
  <r>
    <n v="1393"/>
    <d v="2026-09-02T00:00:00"/>
    <n v="2026"/>
    <s v="Sep"/>
    <s v="Q3"/>
    <x v="2"/>
    <s v="Norway"/>
    <s v="Online Store"/>
    <s v="Returning"/>
    <s v="Travel"/>
    <s v="Travel Backpack 35L"/>
    <n v="2"/>
    <n v="162.4"/>
    <n v="0.1"/>
    <n v="88.04"/>
    <n v="292.32"/>
    <n v="176.08"/>
    <n v="116.23999999999998"/>
    <n v="0.39764641488779412"/>
  </r>
  <r>
    <n v="1568"/>
    <d v="2026-09-02T00:00:00"/>
    <n v="2026"/>
    <s v="Sep"/>
    <s v="Q3"/>
    <x v="0"/>
    <s v="Italy"/>
    <s v="Retail Partners"/>
    <s v="Returning"/>
    <s v="Fitness"/>
    <s v="Weighted Vest"/>
    <n v="5"/>
    <n v="123.09"/>
    <n v="0"/>
    <n v="70.3"/>
    <n v="615.45000000000005"/>
    <n v="351.5"/>
    <n v="263.95000000000005"/>
    <n v="0.42887318222438869"/>
  </r>
  <r>
    <n v="2428"/>
    <d v="2026-09-02T00:00:00"/>
    <n v="2026"/>
    <s v="Sep"/>
    <s v="Q3"/>
    <x v="1"/>
    <s v="Austria"/>
    <s v="Marketplace"/>
    <s v="New"/>
    <s v="Travel"/>
    <s v="Insulated Bottle"/>
    <n v="1"/>
    <n v="36.69"/>
    <n v="0"/>
    <n v="13.92"/>
    <n v="36.69"/>
    <n v="13.92"/>
    <n v="22.769999999999996"/>
    <n v="0.6206050695012264"/>
  </r>
  <r>
    <n v="2890"/>
    <d v="2026-09-02T00:00:00"/>
    <n v="2026"/>
    <s v="Sep"/>
    <s v="Q3"/>
    <x v="2"/>
    <s v="Ireland"/>
    <s v="Online Store"/>
    <s v="Business"/>
    <s v="Travel"/>
    <s v="Carry-On Duffel"/>
    <n v="4"/>
    <n v="130.43"/>
    <n v="0"/>
    <n v="66.849999999999994"/>
    <n v="521.72"/>
    <n v="267.39999999999998"/>
    <n v="254.32000000000005"/>
    <n v="0.48746454036648018"/>
  </r>
  <r>
    <n v="2108"/>
    <d v="2026-09-03T00:00:00"/>
    <n v="2026"/>
    <s v="Sep"/>
    <s v="Q3"/>
    <x v="1"/>
    <s v="Switzerland"/>
    <s v="Online Store"/>
    <s v="Returning"/>
    <s v="Hiking"/>
    <s v="Trail Boots"/>
    <n v="1"/>
    <n v="146.13999999999999"/>
    <n v="0"/>
    <n v="81.040000000000006"/>
    <n v="146.13999999999999"/>
    <n v="81.040000000000006"/>
    <n v="65.09999999999998"/>
    <n v="0.44546325441357593"/>
  </r>
  <r>
    <n v="2340"/>
    <d v="2026-09-03T00:00:00"/>
    <n v="2026"/>
    <s v="Sep"/>
    <s v="Q3"/>
    <x v="1"/>
    <s v="Poland"/>
    <s v="Retail Partners"/>
    <s v="New"/>
    <s v="Camping"/>
    <s v="Alpine Tent 4P"/>
    <n v="4"/>
    <n v="332.93"/>
    <n v="0"/>
    <n v="193.56"/>
    <n v="1331.72"/>
    <n v="774.24"/>
    <n v="557.48"/>
    <n v="0.41861652599645571"/>
  </r>
  <r>
    <n v="3078"/>
    <d v="2026-09-03T00:00:00"/>
    <n v="2026"/>
    <s v="Sep"/>
    <s v="Q3"/>
    <x v="1"/>
    <s v="Poland"/>
    <s v="Retail Partners"/>
    <s v="Business"/>
    <s v="Camping"/>
    <s v="Compact Sleeping Bag"/>
    <n v="4"/>
    <n v="122.43"/>
    <n v="0"/>
    <n v="61.5"/>
    <n v="489.72"/>
    <n v="246"/>
    <n v="243.72000000000003"/>
    <n v="0.49767213918157316"/>
  </r>
  <r>
    <n v="3575"/>
    <d v="2026-09-03T00:00:00"/>
    <n v="2026"/>
    <s v="Sep"/>
    <s v="Q3"/>
    <x v="2"/>
    <s v="Sweden"/>
    <s v="Marketplace"/>
    <s v="Returning"/>
    <s v="Cycling"/>
    <s v="Commuter Helmet"/>
    <n v="3"/>
    <n v="81.12"/>
    <n v="0.1"/>
    <n v="41.78"/>
    <n v="219.02400000000003"/>
    <n v="125.34"/>
    <n v="93.684000000000026"/>
    <n v="0.42773394696471628"/>
  </r>
  <r>
    <n v="3700"/>
    <d v="2026-09-03T00:00:00"/>
    <n v="2026"/>
    <s v="Sep"/>
    <s v="Q3"/>
    <x v="1"/>
    <s v="Poland"/>
    <s v="Online Store"/>
    <s v="Returning"/>
    <s v="Travel"/>
    <s v="Travel Backpack 35L"/>
    <n v="1"/>
    <n v="168.54"/>
    <n v="0.05"/>
    <n v="87.82"/>
    <n v="160.11299999999997"/>
    <n v="87.82"/>
    <n v="72.292999999999978"/>
    <n v="0.45151236938911887"/>
  </r>
  <r>
    <n v="3762"/>
    <d v="2026-09-03T00:00:00"/>
    <n v="2026"/>
    <s v="Sep"/>
    <s v="Q3"/>
    <x v="0"/>
    <s v="Spain"/>
    <s v="Retail Partners"/>
    <s v="New"/>
    <s v="Cycling"/>
    <s v="Compact Repair Kit"/>
    <n v="4"/>
    <n v="39.61"/>
    <n v="0.1"/>
    <n v="16.829999999999998"/>
    <n v="142.596"/>
    <n v="67.319999999999993"/>
    <n v="75.27600000000001"/>
    <n v="0.52789699570815452"/>
  </r>
  <r>
    <n v="2790"/>
    <d v="2026-09-04T00:00:00"/>
    <n v="2026"/>
    <s v="Sep"/>
    <s v="Q3"/>
    <x v="3"/>
    <s v="United Kingdom"/>
    <s v="Online Store"/>
    <s v="Returning"/>
    <s v="Fitness"/>
    <s v="Resistance Band Set"/>
    <n v="1"/>
    <n v="39.85"/>
    <n v="0.1"/>
    <n v="14.96"/>
    <n v="35.865000000000002"/>
    <n v="14.96"/>
    <n v="20.905000000000001"/>
    <n v="0.58288024536456151"/>
  </r>
  <r>
    <n v="4149"/>
    <d v="2026-09-04T00:00:00"/>
    <n v="2026"/>
    <s v="Sep"/>
    <s v="Q3"/>
    <x v="3"/>
    <s v="United Kingdom"/>
    <s v="Online Store"/>
    <s v="New"/>
    <s v="Fitness"/>
    <s v="Resistance Band Set"/>
    <n v="1"/>
    <n v="40.51"/>
    <n v="0.05"/>
    <n v="14.7"/>
    <n v="38.484499999999997"/>
    <n v="14.7"/>
    <n v="23.784499999999998"/>
    <n v="0.6180280372617547"/>
  </r>
  <r>
    <n v="1955"/>
    <d v="2026-09-05T00:00:00"/>
    <n v="2026"/>
    <s v="Sep"/>
    <s v="Q3"/>
    <x v="1"/>
    <s v="Germany"/>
    <s v="Online Store"/>
    <s v="Returning"/>
    <s v="Camping"/>
    <s v="Compact Sleeping Bag"/>
    <n v="1"/>
    <n v="121.59"/>
    <n v="0"/>
    <n v="62.44"/>
    <n v="121.59"/>
    <n v="62.44"/>
    <n v="59.150000000000006"/>
    <n v="0.4864709268854347"/>
  </r>
  <r>
    <n v="2077"/>
    <d v="2026-09-05T00:00:00"/>
    <n v="2026"/>
    <s v="Sep"/>
    <s v="Q3"/>
    <x v="3"/>
    <s v="United Kingdom"/>
    <s v="Corporate"/>
    <s v="Business"/>
    <s v="Hiking"/>
    <s v="Summit Backpack 45L"/>
    <n v="4"/>
    <n v="152.99"/>
    <n v="0.15"/>
    <n v="77.12"/>
    <n v="520.16600000000005"/>
    <n v="308.48"/>
    <n v="211.68600000000004"/>
    <n v="0.40695854784818697"/>
  </r>
  <r>
    <n v="2879"/>
    <d v="2026-09-05T00:00:00"/>
    <n v="2026"/>
    <s v="Sep"/>
    <s v="Q3"/>
    <x v="2"/>
    <s v="Finland"/>
    <s v="Online Store"/>
    <s v="Business"/>
    <s v="Travel"/>
    <s v="Insulated Bottle"/>
    <n v="3"/>
    <n v="36.19"/>
    <n v="0.1"/>
    <n v="13.97"/>
    <n v="97.712999999999994"/>
    <n v="41.910000000000004"/>
    <n v="55.80299999999999"/>
    <n v="0.57109084768659235"/>
  </r>
  <r>
    <n v="3353"/>
    <d v="2026-09-05T00:00:00"/>
    <n v="2026"/>
    <s v="Sep"/>
    <s v="Q3"/>
    <x v="2"/>
    <s v="Norway"/>
    <s v="Retail Partners"/>
    <s v="New"/>
    <s v="Hiking"/>
    <s v="Trail Boots"/>
    <n v="2"/>
    <n v="142.44"/>
    <n v="0"/>
    <n v="77.33"/>
    <n v="284.88"/>
    <n v="154.66"/>
    <n v="130.22"/>
    <n v="0.45710474585790506"/>
  </r>
  <r>
    <n v="3514"/>
    <d v="2026-09-05T00:00:00"/>
    <n v="2026"/>
    <s v="Sep"/>
    <s v="Q3"/>
    <x v="1"/>
    <s v="Austria"/>
    <s v="Online Store"/>
    <s v="New"/>
    <s v="Travel"/>
    <s v="Carry-On Duffel"/>
    <n v="2"/>
    <n v="133.81"/>
    <n v="0"/>
    <n v="66.78"/>
    <n v="267.62"/>
    <n v="133.56"/>
    <n v="134.06"/>
    <n v="0.5009341603766535"/>
  </r>
  <r>
    <n v="3964"/>
    <d v="2026-09-05T00:00:00"/>
    <n v="2026"/>
    <s v="Sep"/>
    <s v="Q3"/>
    <x v="1"/>
    <s v="Germany"/>
    <s v="Retail Partners"/>
    <s v="New"/>
    <s v="Fitness"/>
    <s v="Resistance Band Set"/>
    <n v="2"/>
    <n v="40.49"/>
    <n v="0.15"/>
    <n v="14.32"/>
    <n v="68.832999999999998"/>
    <n v="28.64"/>
    <n v="40.192999999999998"/>
    <n v="0.58392050324698908"/>
  </r>
  <r>
    <n v="4599"/>
    <d v="2026-09-05T00:00:00"/>
    <n v="2026"/>
    <s v="Sep"/>
    <s v="Q3"/>
    <x v="2"/>
    <s v="Sweden"/>
    <s v="Online Store"/>
    <s v="Business"/>
    <s v="Camping"/>
    <s v="Trail Tent 2P"/>
    <n v="4"/>
    <n v="198.1"/>
    <n v="0"/>
    <n v="101.61"/>
    <n v="792.4"/>
    <n v="406.44"/>
    <n v="385.96"/>
    <n v="0.48707723372034323"/>
  </r>
  <r>
    <n v="5030"/>
    <d v="2026-09-05T00:00:00"/>
    <n v="2026"/>
    <s v="Sep"/>
    <s v="Q3"/>
    <x v="1"/>
    <s v="Germany"/>
    <s v="Retail Partners"/>
    <s v="New"/>
    <s v="Cycling"/>
    <s v="Commuter Helmet"/>
    <n v="1"/>
    <n v="83.73"/>
    <n v="0.15"/>
    <n v="43.34"/>
    <n v="71.170500000000004"/>
    <n v="43.34"/>
    <n v="27.830500000000001"/>
    <n v="0.39103982689457006"/>
  </r>
  <r>
    <n v="1593"/>
    <d v="2026-09-06T00:00:00"/>
    <n v="2026"/>
    <s v="Sep"/>
    <s v="Q3"/>
    <x v="1"/>
    <s v="Poland"/>
    <s v="Retail Partners"/>
    <s v="New"/>
    <s v="Camping"/>
    <s v="Trail Tent 2P"/>
    <n v="2"/>
    <n v="194.92"/>
    <n v="0"/>
    <n v="102.66"/>
    <n v="389.84"/>
    <n v="205.32"/>
    <n v="184.51999999999998"/>
    <n v="0.47332238867227577"/>
  </r>
  <r>
    <n v="1818"/>
    <d v="2026-09-06T00:00:00"/>
    <n v="2026"/>
    <s v="Sep"/>
    <s v="Q3"/>
    <x v="1"/>
    <s v="Germany"/>
    <s v="Retail Partners"/>
    <s v="New"/>
    <s v="Travel"/>
    <s v="Travel Backpack 35L"/>
    <n v="1"/>
    <n v="161.03"/>
    <n v="0"/>
    <n v="89.86"/>
    <n v="161.03"/>
    <n v="89.86"/>
    <n v="71.17"/>
    <n v="0.44196733527914056"/>
  </r>
  <r>
    <n v="2370"/>
    <d v="2026-09-06T00:00:00"/>
    <n v="2026"/>
    <s v="Sep"/>
    <s v="Q3"/>
    <x v="3"/>
    <s v="Belgium"/>
    <s v="Marketplace"/>
    <s v="New"/>
    <s v="Fitness"/>
    <s v="Recovery Roller"/>
    <n v="1"/>
    <n v="35.68"/>
    <n v="0.05"/>
    <n v="13.76"/>
    <n v="33.896000000000001"/>
    <n v="13.76"/>
    <n v="20.136000000000003"/>
    <n v="0.59405239556289835"/>
  </r>
  <r>
    <n v="2726"/>
    <d v="2026-09-06T00:00:00"/>
    <n v="2026"/>
    <s v="Sep"/>
    <s v="Q3"/>
    <x v="1"/>
    <s v="Austria"/>
    <s v="Online Store"/>
    <s v="New"/>
    <s v="Cycling"/>
    <s v="Compact Repair Kit"/>
    <n v="1"/>
    <n v="39.68"/>
    <n v="0.05"/>
    <n v="16.63"/>
    <n v="37.695999999999998"/>
    <n v="16.63"/>
    <n v="21.065999999999999"/>
    <n v="0.55883913412563668"/>
  </r>
  <r>
    <n v="2755"/>
    <d v="2026-09-06T00:00:00"/>
    <n v="2026"/>
    <s v="Sep"/>
    <s v="Q3"/>
    <x v="2"/>
    <s v="Finland"/>
    <s v="Online Store"/>
    <s v="New"/>
    <s v="Hiking"/>
    <s v="Trail Boots"/>
    <n v="3"/>
    <n v="146.22"/>
    <n v="0"/>
    <n v="80.13"/>
    <n v="438.65999999999997"/>
    <n v="240.39"/>
    <n v="198.26999999999998"/>
    <n v="0.4519901518260156"/>
  </r>
  <r>
    <n v="3187"/>
    <d v="2026-09-06T00:00:00"/>
    <n v="2026"/>
    <s v="Sep"/>
    <s v="Q3"/>
    <x v="3"/>
    <s v="Netherlands"/>
    <s v="Retail Partners"/>
    <s v="Returning"/>
    <s v="Hiking"/>
    <s v="Trekking Poles"/>
    <n v="1"/>
    <n v="71.680000000000007"/>
    <n v="0"/>
    <n v="31.87"/>
    <n v="71.680000000000007"/>
    <n v="31.87"/>
    <n v="39.81"/>
    <n v="0.5553850446428571"/>
  </r>
  <r>
    <n v="3471"/>
    <d v="2026-09-06T00:00:00"/>
    <n v="2026"/>
    <s v="Sep"/>
    <s v="Q3"/>
    <x v="2"/>
    <s v="Finland"/>
    <s v="Marketplace"/>
    <s v="New"/>
    <s v="Fitness"/>
    <s v="Training Mat"/>
    <n v="2"/>
    <n v="51.77"/>
    <n v="0"/>
    <n v="21.46"/>
    <n v="103.54"/>
    <n v="42.92"/>
    <n v="60.620000000000005"/>
    <n v="0.58547421286459345"/>
  </r>
  <r>
    <n v="3529"/>
    <d v="2026-09-06T00:00:00"/>
    <n v="2026"/>
    <s v="Sep"/>
    <s v="Q3"/>
    <x v="2"/>
    <s v="Denmark"/>
    <s v="Corporate"/>
    <s v="Returning"/>
    <s v="Fitness"/>
    <s v="Resistance Band Set"/>
    <n v="4"/>
    <n v="39.4"/>
    <n v="0.15"/>
    <n v="14.95"/>
    <n v="133.95999999999998"/>
    <n v="59.8"/>
    <n v="74.159999999999982"/>
    <n v="0.55359808898178553"/>
  </r>
  <r>
    <n v="3549"/>
    <d v="2026-09-06T00:00:00"/>
    <n v="2026"/>
    <s v="Sep"/>
    <s v="Q3"/>
    <x v="3"/>
    <s v="United Kingdom"/>
    <s v="Online Store"/>
    <s v="New"/>
    <s v="Travel"/>
    <s v="Packing Cube Set"/>
    <n v="1"/>
    <n v="47.17"/>
    <n v="0"/>
    <n v="18.64"/>
    <n v="47.17"/>
    <n v="18.64"/>
    <n v="28.53"/>
    <n v="0.60483358066567738"/>
  </r>
  <r>
    <n v="4003"/>
    <d v="2026-09-06T00:00:00"/>
    <n v="2026"/>
    <s v="Sep"/>
    <s v="Q3"/>
    <x v="3"/>
    <s v="Belgium"/>
    <s v="Marketplace"/>
    <s v="Returning"/>
    <s v="Fitness"/>
    <s v="Training Mat"/>
    <n v="2"/>
    <n v="50.41"/>
    <n v="0.1"/>
    <n v="22.05"/>
    <n v="90.738"/>
    <n v="44.1"/>
    <n v="46.637999999999998"/>
    <n v="0.51398532037294187"/>
  </r>
  <r>
    <n v="4613"/>
    <d v="2026-09-06T00:00:00"/>
    <n v="2026"/>
    <s v="Sep"/>
    <s v="Q3"/>
    <x v="3"/>
    <s v="France"/>
    <s v="Online Store"/>
    <s v="Business"/>
    <s v="Cycling"/>
    <s v="Commuter Helmet"/>
    <n v="4"/>
    <n v="80.38"/>
    <n v="0.1"/>
    <n v="42.55"/>
    <n v="289.36799999999999"/>
    <n v="170.2"/>
    <n v="119.16800000000001"/>
    <n v="0.41182162505874875"/>
  </r>
  <r>
    <n v="75"/>
    <d v="2026-09-07T00:00:00"/>
    <n v="2026"/>
    <s v="Sep"/>
    <s v="Q3"/>
    <x v="0"/>
    <s v="Spain"/>
    <s v="Online Store"/>
    <s v="Business"/>
    <s v="Fitness"/>
    <s v="Resistance Band Set"/>
    <n v="2"/>
    <n v="40.78"/>
    <n v="0"/>
    <n v="15.04"/>
    <n v="81.56"/>
    <n v="30.08"/>
    <n v="51.480000000000004"/>
    <n v="0.63119176066699367"/>
  </r>
  <r>
    <n v="601"/>
    <d v="2026-09-07T00:00:00"/>
    <n v="2026"/>
    <s v="Sep"/>
    <s v="Q3"/>
    <x v="1"/>
    <s v="Germany"/>
    <s v="Online Store"/>
    <s v="Returning"/>
    <s v="Hiking"/>
    <s v="Trail Boots"/>
    <n v="1"/>
    <n v="141.69"/>
    <n v="0"/>
    <n v="80.34"/>
    <n v="141.69"/>
    <n v="80.34"/>
    <n v="61.349999999999994"/>
    <n v="0.43298750793986868"/>
  </r>
  <r>
    <n v="1617"/>
    <d v="2026-09-07T00:00:00"/>
    <n v="2026"/>
    <s v="Sep"/>
    <s v="Q3"/>
    <x v="3"/>
    <s v="United Kingdom"/>
    <s v="Online Store"/>
    <s v="New"/>
    <s v="Camping"/>
    <s v="Portable Camp Stove"/>
    <n v="1"/>
    <n v="83.28"/>
    <n v="0.1"/>
    <n v="39.75"/>
    <n v="74.951999999999998"/>
    <n v="39.75"/>
    <n v="35.201999999999998"/>
    <n v="0.46966058277297468"/>
  </r>
  <r>
    <n v="2305"/>
    <d v="2026-09-07T00:00:00"/>
    <n v="2026"/>
    <s v="Sep"/>
    <s v="Q3"/>
    <x v="3"/>
    <s v="Netherlands"/>
    <s v="Marketplace"/>
    <s v="Returning"/>
    <s v="Camping"/>
    <s v="Portable Camp Stove"/>
    <n v="2"/>
    <n v="82.43"/>
    <n v="0"/>
    <n v="40.51"/>
    <n v="164.86"/>
    <n v="81.02"/>
    <n v="83.840000000000018"/>
    <n v="0.50855271139148372"/>
  </r>
  <r>
    <n v="2344"/>
    <d v="2026-09-07T00:00:00"/>
    <n v="2026"/>
    <s v="Sep"/>
    <s v="Q3"/>
    <x v="0"/>
    <s v="Italy"/>
    <s v="Marketplace"/>
    <s v="New"/>
    <s v="Fitness"/>
    <s v="Recovery Roller"/>
    <n v="4"/>
    <n v="36.380000000000003"/>
    <n v="0"/>
    <n v="14.16"/>
    <n v="145.52000000000001"/>
    <n v="56.64"/>
    <n v="88.88000000000001"/>
    <n v="0.61077515118196812"/>
  </r>
  <r>
    <n v="2601"/>
    <d v="2026-09-07T00:00:00"/>
    <n v="2026"/>
    <s v="Sep"/>
    <s v="Q3"/>
    <x v="1"/>
    <s v="Switzerland"/>
    <s v="Online Store"/>
    <s v="New"/>
    <s v="Cycling"/>
    <s v="Commuter Helmet"/>
    <n v="1"/>
    <n v="82.86"/>
    <n v="0"/>
    <n v="43.33"/>
    <n v="82.86"/>
    <n v="43.33"/>
    <n v="39.53"/>
    <n v="0.47706975621530295"/>
  </r>
  <r>
    <n v="2831"/>
    <d v="2026-09-07T00:00:00"/>
    <n v="2026"/>
    <s v="Sep"/>
    <s v="Q3"/>
    <x v="0"/>
    <s v="Portugal"/>
    <s v="Online Store"/>
    <s v="New"/>
    <s v="Travel"/>
    <s v="Packing Cube Set"/>
    <n v="1"/>
    <n v="46.44"/>
    <n v="0.05"/>
    <n v="17.88"/>
    <n v="44.117999999999995"/>
    <n v="17.88"/>
    <n v="26.237999999999996"/>
    <n v="0.59472324221406225"/>
  </r>
  <r>
    <n v="2845"/>
    <d v="2026-09-07T00:00:00"/>
    <n v="2026"/>
    <s v="Sep"/>
    <s v="Q3"/>
    <x v="0"/>
    <s v="Spain"/>
    <s v="Corporate"/>
    <s v="Business"/>
    <s v="Travel"/>
    <s v="Carry-On Duffel"/>
    <n v="4"/>
    <n v="133.26"/>
    <n v="0.1"/>
    <n v="68.77"/>
    <n v="479.73599999999999"/>
    <n v="275.08"/>
    <n v="204.65600000000001"/>
    <n v="0.42660129738022579"/>
  </r>
  <r>
    <n v="3679"/>
    <d v="2026-09-07T00:00:00"/>
    <n v="2026"/>
    <s v="Sep"/>
    <s v="Q3"/>
    <x v="1"/>
    <s v="Germany"/>
    <s v="Marketplace"/>
    <s v="New"/>
    <s v="Hiking"/>
    <s v="Trail Boots"/>
    <n v="1"/>
    <n v="147.36000000000001"/>
    <n v="0"/>
    <n v="81.599999999999994"/>
    <n v="147.36000000000001"/>
    <n v="81.599999999999994"/>
    <n v="65.760000000000019"/>
    <n v="0.44625407166123787"/>
  </r>
  <r>
    <n v="3828"/>
    <d v="2026-09-07T00:00:00"/>
    <n v="2026"/>
    <s v="Sep"/>
    <s v="Q3"/>
    <x v="0"/>
    <s v="Spain"/>
    <s v="Online Store"/>
    <s v="New"/>
    <s v="Travel"/>
    <s v="Travel Backpack 35L"/>
    <n v="2"/>
    <n v="166.13"/>
    <n v="0.15"/>
    <n v="86.71"/>
    <n v="282.42099999999999"/>
    <n v="173.42"/>
    <n v="109.001"/>
    <n v="0.38595217777714835"/>
  </r>
  <r>
    <n v="4226"/>
    <d v="2026-09-07T00:00:00"/>
    <n v="2026"/>
    <s v="Sep"/>
    <s v="Q3"/>
    <x v="2"/>
    <s v="Ireland"/>
    <s v="Online Store"/>
    <s v="New"/>
    <s v="Fitness"/>
    <s v="Training Mat"/>
    <n v="1"/>
    <n v="51.74"/>
    <n v="0"/>
    <n v="22.45"/>
    <n v="51.74"/>
    <n v="22.45"/>
    <n v="29.290000000000003"/>
    <n v="0.56609972941631237"/>
  </r>
  <r>
    <n v="58"/>
    <d v="2026-09-08T00:00:00"/>
    <n v="2026"/>
    <s v="Sep"/>
    <s v="Q3"/>
    <x v="0"/>
    <s v="Spain"/>
    <s v="Retail Partners"/>
    <s v="Returning"/>
    <s v="Hiking"/>
    <s v="Trekking Poles"/>
    <n v="1"/>
    <n v="71.7"/>
    <n v="0"/>
    <n v="32"/>
    <n v="71.7"/>
    <n v="32"/>
    <n v="39.700000000000003"/>
    <n v="0.55369595536959559"/>
  </r>
  <r>
    <n v="1224"/>
    <d v="2026-09-08T00:00:00"/>
    <n v="2026"/>
    <s v="Sep"/>
    <s v="Q3"/>
    <x v="2"/>
    <s v="Sweden"/>
    <s v="Online Store"/>
    <s v="Returning"/>
    <s v="Cycling"/>
    <s v="Compact Repair Kit"/>
    <n v="2"/>
    <n v="39.409999999999997"/>
    <n v="0.05"/>
    <n v="17.12"/>
    <n v="74.878999999999991"/>
    <n v="34.24"/>
    <n v="40.638999999999989"/>
    <n v="0.54272893601677363"/>
  </r>
  <r>
    <n v="4345"/>
    <d v="2026-09-08T00:00:00"/>
    <n v="2026"/>
    <s v="Sep"/>
    <s v="Q3"/>
    <x v="0"/>
    <s v="Portugal"/>
    <s v="Online Store"/>
    <s v="New"/>
    <s v="Camping"/>
    <s v="Alpine Tent 4P"/>
    <n v="2"/>
    <n v="345.33"/>
    <n v="0"/>
    <n v="198.22"/>
    <n v="690.66"/>
    <n v="396.44"/>
    <n v="294.21999999999997"/>
    <n v="0.42599832044710856"/>
  </r>
  <r>
    <n v="1069"/>
    <d v="2026-09-09T00:00:00"/>
    <n v="2026"/>
    <s v="Sep"/>
    <s v="Q3"/>
    <x v="3"/>
    <s v="France"/>
    <s v="Online Store"/>
    <s v="Returning"/>
    <s v="Hiking"/>
    <s v="Trail Boots"/>
    <n v="1"/>
    <n v="145.33000000000001"/>
    <n v="0.1"/>
    <n v="80.97"/>
    <n v="130.79700000000003"/>
    <n v="80.97"/>
    <n v="49.827000000000027"/>
    <n v="0.3809491043372556"/>
  </r>
  <r>
    <n v="1489"/>
    <d v="2026-09-09T00:00:00"/>
    <n v="2026"/>
    <s v="Sep"/>
    <s v="Q3"/>
    <x v="0"/>
    <s v="Spain"/>
    <s v="Online Store"/>
    <s v="Returning"/>
    <s v="Cycling"/>
    <s v="Trail Bike Light"/>
    <n v="3"/>
    <n v="50.03"/>
    <n v="0.1"/>
    <n v="22.89"/>
    <n v="135.08100000000002"/>
    <n v="68.67"/>
    <n v="66.411000000000016"/>
    <n v="0.49163835032313952"/>
  </r>
  <r>
    <n v="2045"/>
    <d v="2026-09-09T00:00:00"/>
    <n v="2026"/>
    <s v="Sep"/>
    <s v="Q3"/>
    <x v="1"/>
    <s v="Czechia"/>
    <s v="Marketplace"/>
    <s v="Returning"/>
    <s v="Travel"/>
    <s v="Insulated Bottle"/>
    <n v="1"/>
    <n v="35.68"/>
    <n v="0.05"/>
    <n v="13.37"/>
    <n v="33.896000000000001"/>
    <n v="13.37"/>
    <n v="20.526000000000003"/>
    <n v="0.60555817795610112"/>
  </r>
  <r>
    <n v="2610"/>
    <d v="2026-09-09T00:00:00"/>
    <n v="2026"/>
    <s v="Sep"/>
    <s v="Q3"/>
    <x v="3"/>
    <s v="United Kingdom"/>
    <s v="Online Store"/>
    <s v="Returning"/>
    <s v="Camping"/>
    <s v="Alpine Tent 4P"/>
    <n v="1"/>
    <n v="341.87"/>
    <n v="0.1"/>
    <n v="190.66"/>
    <n v="307.68299999999999"/>
    <n v="190.66"/>
    <n v="117.023"/>
    <n v="0.38033625517171893"/>
  </r>
  <r>
    <n v="4210"/>
    <d v="2026-09-09T00:00:00"/>
    <n v="2026"/>
    <s v="Sep"/>
    <s v="Q3"/>
    <x v="1"/>
    <s v="Austria"/>
    <s v="Online Store"/>
    <s v="Returning"/>
    <s v="Travel"/>
    <s v="Travel Backpack 35L"/>
    <n v="1"/>
    <n v="164.6"/>
    <n v="0"/>
    <n v="87.21"/>
    <n v="164.6"/>
    <n v="87.21"/>
    <n v="77.39"/>
    <n v="0.47017010935601461"/>
  </r>
  <r>
    <n v="4584"/>
    <d v="2026-09-09T00:00:00"/>
    <n v="2026"/>
    <s v="Sep"/>
    <s v="Q3"/>
    <x v="3"/>
    <s v="United Kingdom"/>
    <s v="Online Store"/>
    <s v="Returning"/>
    <s v="Fitness"/>
    <s v="Resistance Band Set"/>
    <n v="2"/>
    <n v="41.24"/>
    <n v="0"/>
    <n v="14.46"/>
    <n v="82.48"/>
    <n v="28.92"/>
    <n v="53.56"/>
    <n v="0.64936954413191073"/>
  </r>
  <r>
    <n v="44"/>
    <d v="2026-09-10T00:00:00"/>
    <n v="2026"/>
    <s v="Sep"/>
    <s v="Q3"/>
    <x v="2"/>
    <s v="Finland"/>
    <s v="Retail Partners"/>
    <s v="New"/>
    <s v="Cycling"/>
    <s v="Compact Repair Kit"/>
    <n v="1"/>
    <n v="40.1"/>
    <n v="0"/>
    <n v="16.920000000000002"/>
    <n v="40.1"/>
    <n v="16.920000000000002"/>
    <n v="23.18"/>
    <n v="0.57805486284289276"/>
  </r>
  <r>
    <n v="97"/>
    <d v="2026-09-10T00:00:00"/>
    <n v="2026"/>
    <s v="Sep"/>
    <s v="Q3"/>
    <x v="1"/>
    <s v="Austria"/>
    <s v="Online Store"/>
    <s v="New"/>
    <s v="Camping"/>
    <s v="Portable Camp Stove"/>
    <n v="2"/>
    <n v="80.239999999999995"/>
    <n v="0"/>
    <n v="40.5"/>
    <n v="160.47999999999999"/>
    <n v="81"/>
    <n v="79.47999999999999"/>
    <n v="0.49526420737786636"/>
  </r>
  <r>
    <n v="1015"/>
    <d v="2026-09-10T00:00:00"/>
    <n v="2026"/>
    <s v="Sep"/>
    <s v="Q3"/>
    <x v="2"/>
    <s v="Ireland"/>
    <s v="Online Store"/>
    <s v="New"/>
    <s v="Hiking"/>
    <s v="Summit Backpack 45L"/>
    <n v="4"/>
    <n v="151.01"/>
    <n v="0"/>
    <n v="80.569999999999993"/>
    <n v="604.04"/>
    <n v="322.27999999999997"/>
    <n v="281.76"/>
    <n v="0.46645917488908023"/>
  </r>
  <r>
    <n v="1128"/>
    <d v="2026-09-10T00:00:00"/>
    <n v="2026"/>
    <s v="Sep"/>
    <s v="Q3"/>
    <x v="0"/>
    <s v="Italy"/>
    <s v="Marketplace"/>
    <s v="Returning"/>
    <s v="Cycling"/>
    <s v="Trail Bike Light"/>
    <n v="1"/>
    <n v="51.32"/>
    <n v="0.1"/>
    <n v="22.67"/>
    <n v="46.188000000000002"/>
    <n v="22.67"/>
    <n v="23.518000000000001"/>
    <n v="0.50917987356023209"/>
  </r>
  <r>
    <n v="3548"/>
    <d v="2026-09-10T00:00:00"/>
    <n v="2026"/>
    <s v="Sep"/>
    <s v="Q3"/>
    <x v="3"/>
    <s v="Netherlands"/>
    <s v="Retail Partners"/>
    <s v="Returning"/>
    <s v="Hiking"/>
    <s v="Trekking Poles"/>
    <n v="2"/>
    <n v="72.61"/>
    <n v="0"/>
    <n v="32.68"/>
    <n v="145.22"/>
    <n v="65.36"/>
    <n v="79.86"/>
    <n v="0.54992425285773305"/>
  </r>
  <r>
    <n v="242"/>
    <d v="2026-09-11T00:00:00"/>
    <n v="2026"/>
    <s v="Sep"/>
    <s v="Q3"/>
    <x v="3"/>
    <s v="France"/>
    <s v="Marketplace"/>
    <s v="Business"/>
    <s v="Fitness"/>
    <s v="Resistance Band Set"/>
    <n v="5"/>
    <n v="40.94"/>
    <n v="0"/>
    <n v="14.78"/>
    <n v="204.7"/>
    <n v="73.899999999999991"/>
    <n v="130.80000000000001"/>
    <n v="0.6389838788470934"/>
  </r>
  <r>
    <n v="784"/>
    <d v="2026-09-11T00:00:00"/>
    <n v="2026"/>
    <s v="Sep"/>
    <s v="Q3"/>
    <x v="2"/>
    <s v="Norway"/>
    <s v="Marketplace"/>
    <s v="New"/>
    <s v="Cycling"/>
    <s v="Commuter Helmet"/>
    <n v="4"/>
    <n v="81.69"/>
    <n v="0"/>
    <n v="42.23"/>
    <n v="326.76"/>
    <n v="168.92"/>
    <n v="157.84"/>
    <n v="0.48304566042355246"/>
  </r>
  <r>
    <n v="1535"/>
    <d v="2026-09-11T00:00:00"/>
    <n v="2026"/>
    <s v="Sep"/>
    <s v="Q3"/>
    <x v="0"/>
    <s v="Italy"/>
    <s v="Retail Partners"/>
    <s v="New"/>
    <s v="Cycling"/>
    <s v="Trail Bike Light"/>
    <n v="1"/>
    <n v="51.25"/>
    <n v="0.05"/>
    <n v="21.99"/>
    <n v="48.6875"/>
    <n v="21.99"/>
    <n v="26.697500000000002"/>
    <n v="0.54834403080872918"/>
  </r>
  <r>
    <n v="1687"/>
    <d v="2026-09-11T00:00:00"/>
    <n v="2026"/>
    <s v="Sep"/>
    <s v="Q3"/>
    <x v="2"/>
    <s v="Norway"/>
    <s v="Online Store"/>
    <s v="Returning"/>
    <s v="Fitness"/>
    <s v="Training Mat"/>
    <n v="1"/>
    <n v="50.78"/>
    <n v="0.05"/>
    <n v="22.52"/>
    <n v="48.241"/>
    <n v="22.52"/>
    <n v="25.721"/>
    <n v="0.5331771729441761"/>
  </r>
  <r>
    <n v="2162"/>
    <d v="2026-09-11T00:00:00"/>
    <n v="2026"/>
    <s v="Sep"/>
    <s v="Q3"/>
    <x v="1"/>
    <s v="Czechia"/>
    <s v="Online Store"/>
    <s v="New"/>
    <s v="Travel"/>
    <s v="Carry-On Duffel"/>
    <n v="1"/>
    <n v="133.31"/>
    <n v="0.05"/>
    <n v="67.790000000000006"/>
    <n v="126.64449999999999"/>
    <n v="67.790000000000006"/>
    <n v="58.854499999999987"/>
    <n v="0.46472211584395684"/>
  </r>
  <r>
    <n v="2307"/>
    <d v="2026-09-11T00:00:00"/>
    <n v="2026"/>
    <s v="Sep"/>
    <s v="Q3"/>
    <x v="2"/>
    <s v="Sweden"/>
    <s v="Online Store"/>
    <s v="Returning"/>
    <s v="Travel"/>
    <s v="Travel Backpack 35L"/>
    <n v="1"/>
    <n v="162.06"/>
    <n v="0"/>
    <n v="86.95"/>
    <n v="162.06"/>
    <n v="86.95"/>
    <n v="75.11"/>
    <n v="0.4634703196347032"/>
  </r>
  <r>
    <n v="3976"/>
    <d v="2026-09-11T00:00:00"/>
    <n v="2026"/>
    <s v="Sep"/>
    <s v="Q3"/>
    <x v="2"/>
    <s v="Denmark"/>
    <s v="Retail Partners"/>
    <s v="Returning"/>
    <s v="Travel"/>
    <s v="Insulated Bottle"/>
    <n v="2"/>
    <n v="37.03"/>
    <n v="0.1"/>
    <n v="13.46"/>
    <n v="66.654000000000011"/>
    <n v="26.92"/>
    <n v="39.734000000000009"/>
    <n v="0.59612326342004984"/>
  </r>
  <r>
    <n v="5066"/>
    <d v="2026-09-11T00:00:00"/>
    <n v="2026"/>
    <s v="Sep"/>
    <s v="Q3"/>
    <x v="1"/>
    <s v="Switzerland"/>
    <s v="Online Store"/>
    <s v="New"/>
    <s v="Camping"/>
    <s v="Alpine Tent 4P"/>
    <n v="1"/>
    <n v="338.01"/>
    <n v="0"/>
    <n v="190.89"/>
    <n v="338.01"/>
    <n v="190.89"/>
    <n v="147.12"/>
    <n v="0.43525339486997427"/>
  </r>
  <r>
    <n v="78"/>
    <d v="2026-09-12T00:00:00"/>
    <n v="2026"/>
    <s v="Sep"/>
    <s v="Q3"/>
    <x v="3"/>
    <s v="France"/>
    <s v="Online Store"/>
    <s v="New"/>
    <s v="Fitness"/>
    <s v="Resistance Band Set"/>
    <n v="5"/>
    <n v="40.78"/>
    <n v="0.05"/>
    <n v="14.94"/>
    <n v="193.70499999999998"/>
    <n v="74.7"/>
    <n v="119.00499999999998"/>
    <n v="0.61436204537828132"/>
  </r>
  <r>
    <n v="354"/>
    <d v="2026-09-12T00:00:00"/>
    <n v="2026"/>
    <s v="Sep"/>
    <s v="Q3"/>
    <x v="2"/>
    <s v="Norway"/>
    <s v="Online Store"/>
    <s v="Returning"/>
    <s v="Cycling"/>
    <s v="Trail Bike Light"/>
    <n v="4"/>
    <n v="51.47"/>
    <n v="0"/>
    <n v="21.9"/>
    <n v="205.88"/>
    <n v="87.6"/>
    <n v="118.28"/>
    <n v="0.57450942296483387"/>
  </r>
  <r>
    <n v="1738"/>
    <d v="2026-09-12T00:00:00"/>
    <n v="2026"/>
    <s v="Sep"/>
    <s v="Q3"/>
    <x v="0"/>
    <s v="Italy"/>
    <s v="Corporate"/>
    <s v="Business"/>
    <s v="Hiking"/>
    <s v="Trail Boots"/>
    <n v="10"/>
    <n v="144.4"/>
    <n v="0.1"/>
    <n v="81.069999999999993"/>
    <n v="1299.6000000000001"/>
    <n v="810.69999999999993"/>
    <n v="488.9000000000002"/>
    <n v="0.37619267466912909"/>
  </r>
  <r>
    <n v="1900"/>
    <d v="2026-09-12T00:00:00"/>
    <n v="2026"/>
    <s v="Sep"/>
    <s v="Q3"/>
    <x v="1"/>
    <s v="Austria"/>
    <s v="Retail Partners"/>
    <s v="New"/>
    <s v="Fitness"/>
    <s v="Training Mat"/>
    <n v="1"/>
    <n v="51.34"/>
    <n v="0.1"/>
    <n v="22.63"/>
    <n v="46.206000000000003"/>
    <n v="22.63"/>
    <n v="23.576000000000004"/>
    <n v="0.51023676578799293"/>
  </r>
  <r>
    <n v="3375"/>
    <d v="2026-09-12T00:00:00"/>
    <n v="2026"/>
    <s v="Sep"/>
    <s v="Q3"/>
    <x v="1"/>
    <s v="Czechia"/>
    <s v="Corporate"/>
    <s v="Returning"/>
    <s v="Travel"/>
    <s v="Packing Cube Set"/>
    <n v="6"/>
    <n v="47.72"/>
    <n v="0.1"/>
    <n v="18.41"/>
    <n v="257.68799999999999"/>
    <n v="110.46000000000001"/>
    <n v="147.22799999999998"/>
    <n v="0.57134208810654741"/>
  </r>
  <r>
    <n v="3567"/>
    <d v="2026-09-12T00:00:00"/>
    <n v="2026"/>
    <s v="Sep"/>
    <s v="Q3"/>
    <x v="1"/>
    <s v="Switzerland"/>
    <s v="Online Store"/>
    <s v="Business"/>
    <s v="Camping"/>
    <s v="Portable Camp Stove"/>
    <n v="1"/>
    <n v="81.489999999999995"/>
    <n v="0.1"/>
    <n v="38.83"/>
    <n v="73.340999999999994"/>
    <n v="38.83"/>
    <n v="34.510999999999996"/>
    <n v="0.47055535103148305"/>
  </r>
  <r>
    <n v="4106"/>
    <d v="2026-09-12T00:00:00"/>
    <n v="2026"/>
    <s v="Sep"/>
    <s v="Q3"/>
    <x v="1"/>
    <s v="Austria"/>
    <s v="Retail Partners"/>
    <s v="Returning"/>
    <s v="Cycling"/>
    <s v="Compact Repair Kit"/>
    <n v="2"/>
    <n v="39.700000000000003"/>
    <n v="0"/>
    <n v="16.32"/>
    <n v="79.400000000000006"/>
    <n v="32.64"/>
    <n v="46.760000000000005"/>
    <n v="0.58891687657430736"/>
  </r>
  <r>
    <n v="4293"/>
    <d v="2026-09-12T00:00:00"/>
    <n v="2026"/>
    <s v="Sep"/>
    <s v="Q3"/>
    <x v="1"/>
    <s v="Germany"/>
    <s v="Corporate"/>
    <s v="New"/>
    <s v="Camping"/>
    <s v="Alpine Tent 4P"/>
    <n v="4"/>
    <n v="344.67"/>
    <n v="0.1"/>
    <n v="195.35"/>
    <n v="1240.8120000000001"/>
    <n v="781.4"/>
    <n v="459.41200000000015"/>
    <n v="0.37025109363868186"/>
  </r>
  <r>
    <n v="4859"/>
    <d v="2026-09-12T00:00:00"/>
    <n v="2026"/>
    <s v="Sep"/>
    <s v="Q3"/>
    <x v="0"/>
    <s v="Spain"/>
    <s v="Online Store"/>
    <s v="Returning"/>
    <s v="Cycling"/>
    <s v="Commuter Helmet"/>
    <n v="1"/>
    <n v="80.39"/>
    <n v="0"/>
    <n v="42.85"/>
    <n v="80.39"/>
    <n v="42.85"/>
    <n v="37.54"/>
    <n v="0.46697350416718497"/>
  </r>
  <r>
    <n v="770"/>
    <d v="2026-09-13T00:00:00"/>
    <n v="2026"/>
    <s v="Sep"/>
    <s v="Q3"/>
    <x v="2"/>
    <s v="Ireland"/>
    <s v="Retail Partners"/>
    <s v="Returning"/>
    <s v="Hiking"/>
    <s v="Trail Boots"/>
    <n v="1"/>
    <n v="143.66999999999999"/>
    <n v="0.1"/>
    <n v="79.89"/>
    <n v="129.303"/>
    <n v="79.89"/>
    <n v="49.412999999999997"/>
    <n v="0.38214890605786406"/>
  </r>
  <r>
    <n v="1375"/>
    <d v="2026-09-13T00:00:00"/>
    <n v="2026"/>
    <s v="Sep"/>
    <s v="Q3"/>
    <x v="1"/>
    <s v="Germany"/>
    <s v="Retail Partners"/>
    <s v="Returning"/>
    <s v="Travel"/>
    <s v="Insulated Bottle"/>
    <n v="1"/>
    <n v="35.86"/>
    <n v="0"/>
    <n v="13.33"/>
    <n v="35.86"/>
    <n v="13.33"/>
    <n v="22.53"/>
    <n v="0.62827663134411604"/>
  </r>
  <r>
    <n v="2063"/>
    <d v="2026-09-13T00:00:00"/>
    <n v="2026"/>
    <s v="Sep"/>
    <s v="Q3"/>
    <x v="1"/>
    <s v="Poland"/>
    <s v="Retail Partners"/>
    <s v="Returning"/>
    <s v="Travel"/>
    <s v="Carry-On Duffel"/>
    <n v="3"/>
    <n v="130.28"/>
    <n v="0.1"/>
    <n v="65.33"/>
    <n v="351.75600000000003"/>
    <n v="195.99"/>
    <n v="155.76600000000002"/>
    <n v="0.44282400300208102"/>
  </r>
  <r>
    <n v="2563"/>
    <d v="2026-09-13T00:00:00"/>
    <n v="2026"/>
    <s v="Sep"/>
    <s v="Q3"/>
    <x v="1"/>
    <s v="Austria"/>
    <s v="Marketplace"/>
    <s v="Returning"/>
    <s v="Hiking"/>
    <s v="Summit Backpack 45L"/>
    <n v="1"/>
    <n v="157.88999999999999"/>
    <n v="0.1"/>
    <n v="78.209999999999994"/>
    <n v="142.101"/>
    <n v="78.209999999999994"/>
    <n v="63.891000000000005"/>
    <n v="0.44961682183798851"/>
  </r>
  <r>
    <n v="2786"/>
    <d v="2026-09-13T00:00:00"/>
    <n v="2026"/>
    <s v="Sep"/>
    <s v="Q3"/>
    <x v="3"/>
    <s v="United Kingdom"/>
    <s v="Online Store"/>
    <s v="New"/>
    <s v="Fitness"/>
    <s v="Resistance Band Set"/>
    <n v="2"/>
    <n v="40.83"/>
    <n v="0"/>
    <n v="14.56"/>
    <n v="81.66"/>
    <n v="29.12"/>
    <n v="52.539999999999992"/>
    <n v="0.64339946118050451"/>
  </r>
  <r>
    <n v="3269"/>
    <d v="2026-09-13T00:00:00"/>
    <n v="2026"/>
    <s v="Sep"/>
    <s v="Q3"/>
    <x v="2"/>
    <s v="Norway"/>
    <s v="Retail Partners"/>
    <s v="New"/>
    <s v="Fitness"/>
    <s v="Recovery Roller"/>
    <n v="2"/>
    <n v="37.119999999999997"/>
    <n v="0"/>
    <n v="14.26"/>
    <n v="74.239999999999995"/>
    <n v="28.52"/>
    <n v="45.72"/>
    <n v="0.61584051724137934"/>
  </r>
  <r>
    <n v="3346"/>
    <d v="2026-09-13T00:00:00"/>
    <n v="2026"/>
    <s v="Sep"/>
    <s v="Q3"/>
    <x v="3"/>
    <s v="United Kingdom"/>
    <s v="Online Store"/>
    <s v="Returning"/>
    <s v="Camping"/>
    <s v="Compact Sleeping Bag"/>
    <n v="2"/>
    <n v="124.04"/>
    <n v="0.05"/>
    <n v="59.29"/>
    <n v="235.67599999999999"/>
    <n v="118.58"/>
    <n v="117.09599999999999"/>
    <n v="0.49685160983723414"/>
  </r>
  <r>
    <n v="4097"/>
    <d v="2026-09-13T00:00:00"/>
    <n v="2026"/>
    <s v="Sep"/>
    <s v="Q3"/>
    <x v="1"/>
    <s v="Germany"/>
    <s v="Online Store"/>
    <s v="Returning"/>
    <s v="Hiking"/>
    <s v="Trail Boots"/>
    <n v="1"/>
    <n v="142.36000000000001"/>
    <n v="0"/>
    <n v="78.3"/>
    <n v="142.36000000000001"/>
    <n v="78.3"/>
    <n v="64.060000000000016"/>
    <n v="0.44998595110986239"/>
  </r>
  <r>
    <n v="4208"/>
    <d v="2026-09-13T00:00:00"/>
    <n v="2026"/>
    <s v="Sep"/>
    <s v="Q3"/>
    <x v="1"/>
    <s v="Germany"/>
    <s v="Corporate"/>
    <s v="Business"/>
    <s v="Cycling"/>
    <s v="Cycling Pack 12L"/>
    <n v="6"/>
    <n v="104.11"/>
    <n v="0.1"/>
    <n v="49"/>
    <n v="562.19399999999996"/>
    <n v="294"/>
    <n v="268.19399999999996"/>
    <n v="0.47704884790659446"/>
  </r>
  <r>
    <n v="4606"/>
    <d v="2026-09-13T00:00:00"/>
    <n v="2026"/>
    <s v="Sep"/>
    <s v="Q3"/>
    <x v="3"/>
    <s v="United Kingdom"/>
    <s v="Online Store"/>
    <s v="Business"/>
    <s v="Camping"/>
    <s v="Alpine Tent 4P"/>
    <n v="1"/>
    <n v="335.02"/>
    <n v="0.05"/>
    <n v="198.44"/>
    <n v="318.26899999999995"/>
    <n v="198.44"/>
    <n v="119.82899999999995"/>
    <n v="0.3765022669502841"/>
  </r>
  <r>
    <n v="222"/>
    <d v="2026-09-14T00:00:00"/>
    <n v="2026"/>
    <s v="Sep"/>
    <s v="Q3"/>
    <x v="1"/>
    <s v="Germany"/>
    <s v="Online Store"/>
    <s v="Returning"/>
    <s v="Cycling"/>
    <s v="Trail Bike Light"/>
    <n v="2"/>
    <n v="49.69"/>
    <n v="0.05"/>
    <n v="22.55"/>
    <n v="94.410999999999987"/>
    <n v="45.1"/>
    <n v="49.310999999999986"/>
    <n v="0.52230142674052804"/>
  </r>
  <r>
    <n v="241"/>
    <d v="2026-09-14T00:00:00"/>
    <n v="2026"/>
    <s v="Sep"/>
    <s v="Q3"/>
    <x v="2"/>
    <s v="Denmark"/>
    <s v="Online Store"/>
    <s v="Returning"/>
    <s v="Cycling"/>
    <s v="Trail Bike Light"/>
    <n v="4"/>
    <n v="50.5"/>
    <n v="0"/>
    <n v="23.02"/>
    <n v="202"/>
    <n v="92.08"/>
    <n v="109.92"/>
    <n v="0.5441584158415842"/>
  </r>
  <r>
    <n v="753"/>
    <d v="2026-09-14T00:00:00"/>
    <n v="2026"/>
    <s v="Sep"/>
    <s v="Q3"/>
    <x v="3"/>
    <s v="Belgium"/>
    <s v="Retail Partners"/>
    <s v="Returning"/>
    <s v="Travel"/>
    <s v="Packing Cube Set"/>
    <n v="1"/>
    <n v="47.55"/>
    <n v="0.05"/>
    <n v="18.350000000000001"/>
    <n v="45.172499999999992"/>
    <n v="18.350000000000001"/>
    <n v="26.822499999999991"/>
    <n v="0.5937794011843488"/>
  </r>
  <r>
    <n v="2530"/>
    <d v="2026-09-14T00:00:00"/>
    <n v="2026"/>
    <s v="Sep"/>
    <s v="Q3"/>
    <x v="3"/>
    <s v="Netherlands"/>
    <s v="Online Store"/>
    <s v="New"/>
    <s v="Travel"/>
    <s v="Packing Cube Set"/>
    <n v="6"/>
    <n v="46.16"/>
    <n v="0.1"/>
    <n v="18.39"/>
    <n v="249.26399999999998"/>
    <n v="110.34"/>
    <n v="138.92399999999998"/>
    <n v="0.55733679953783932"/>
  </r>
  <r>
    <n v="572"/>
    <d v="2026-09-15T00:00:00"/>
    <n v="2026"/>
    <s v="Sep"/>
    <s v="Q3"/>
    <x v="0"/>
    <s v="Italy"/>
    <s v="Retail Partners"/>
    <s v="Returning"/>
    <s v="Travel"/>
    <s v="Carry-On Duffel"/>
    <n v="2"/>
    <n v="135.79"/>
    <n v="0.05"/>
    <n v="66.53"/>
    <n v="258.00099999999998"/>
    <n v="133.06"/>
    <n v="124.94099999999997"/>
    <n v="0.48426556486215167"/>
  </r>
  <r>
    <n v="874"/>
    <d v="2026-09-15T00:00:00"/>
    <n v="2026"/>
    <s v="Sep"/>
    <s v="Q3"/>
    <x v="0"/>
    <s v="Italy"/>
    <s v="Online Store"/>
    <s v="Returning"/>
    <s v="Hiking"/>
    <s v="Trail Boots"/>
    <n v="2"/>
    <n v="141.91999999999999"/>
    <n v="0"/>
    <n v="79.900000000000006"/>
    <n v="283.83999999999997"/>
    <n v="159.80000000000001"/>
    <n v="124.03999999999996"/>
    <n v="0.43700676437429531"/>
  </r>
  <r>
    <n v="937"/>
    <d v="2026-09-15T00:00:00"/>
    <n v="2026"/>
    <s v="Sep"/>
    <s v="Q3"/>
    <x v="3"/>
    <s v="Belgium"/>
    <s v="Marketplace"/>
    <s v="Business"/>
    <s v="Hiking"/>
    <s v="Trail Boots"/>
    <n v="1"/>
    <n v="146.41"/>
    <n v="0.15"/>
    <n v="80.87"/>
    <n v="124.4485"/>
    <n v="80.87"/>
    <n v="43.578499999999991"/>
    <n v="0.35017296311325563"/>
  </r>
  <r>
    <n v="1229"/>
    <d v="2026-09-15T00:00:00"/>
    <n v="2026"/>
    <s v="Sep"/>
    <s v="Q3"/>
    <x v="1"/>
    <s v="Czechia"/>
    <s v="Marketplace"/>
    <s v="New"/>
    <s v="Cycling"/>
    <s v="Compact Repair Kit"/>
    <n v="5"/>
    <n v="40.17"/>
    <n v="0"/>
    <n v="16.27"/>
    <n v="200.85000000000002"/>
    <n v="81.349999999999994"/>
    <n v="119.50000000000003"/>
    <n v="0.59497137167040082"/>
  </r>
  <r>
    <n v="2186"/>
    <d v="2026-09-15T00:00:00"/>
    <n v="2026"/>
    <s v="Sep"/>
    <s v="Q3"/>
    <x v="2"/>
    <s v="Sweden"/>
    <s v="Online Store"/>
    <s v="Returning"/>
    <s v="Hiking"/>
    <s v="Hiking Daypack 20L"/>
    <n v="2"/>
    <n v="91.6"/>
    <n v="0"/>
    <n v="46.54"/>
    <n v="183.2"/>
    <n v="93.08"/>
    <n v="90.11999999999999"/>
    <n v="0.49192139737991264"/>
  </r>
  <r>
    <n v="2922"/>
    <d v="2026-09-15T00:00:00"/>
    <n v="2026"/>
    <s v="Sep"/>
    <s v="Q3"/>
    <x v="2"/>
    <s v="Sweden"/>
    <s v="Online Store"/>
    <s v="New"/>
    <s v="Fitness"/>
    <s v="Weighted Vest"/>
    <n v="4"/>
    <n v="121.47"/>
    <n v="0.05"/>
    <n v="67.650000000000006"/>
    <n v="461.58599999999996"/>
    <n v="270.60000000000002"/>
    <n v="190.98599999999993"/>
    <n v="0.41376038268058379"/>
  </r>
  <r>
    <n v="3140"/>
    <d v="2026-09-15T00:00:00"/>
    <n v="2026"/>
    <s v="Sep"/>
    <s v="Q3"/>
    <x v="1"/>
    <s v="Germany"/>
    <s v="Marketplace"/>
    <s v="New"/>
    <s v="Camping"/>
    <s v="Compact Sleeping Bag"/>
    <n v="2"/>
    <n v="122.69"/>
    <n v="0"/>
    <n v="61.4"/>
    <n v="245.38"/>
    <n v="122.8"/>
    <n v="122.58"/>
    <n v="0.49955171570625151"/>
  </r>
  <r>
    <n v="3369"/>
    <d v="2026-09-15T00:00:00"/>
    <n v="2026"/>
    <s v="Sep"/>
    <s v="Q3"/>
    <x v="1"/>
    <s v="Germany"/>
    <s v="Marketplace"/>
    <s v="New"/>
    <s v="Travel"/>
    <s v="Packing Cube Set"/>
    <n v="1"/>
    <n v="45.59"/>
    <n v="0"/>
    <n v="18.28"/>
    <n v="45.59"/>
    <n v="18.28"/>
    <n v="27.310000000000002"/>
    <n v="0.59903487606931349"/>
  </r>
  <r>
    <n v="4865"/>
    <d v="2026-09-15T00:00:00"/>
    <n v="2026"/>
    <s v="Sep"/>
    <s v="Q3"/>
    <x v="3"/>
    <s v="Belgium"/>
    <s v="Online Store"/>
    <s v="Returning"/>
    <s v="Cycling"/>
    <s v="Commuter Helmet"/>
    <n v="1"/>
    <n v="83.8"/>
    <n v="0"/>
    <n v="42.23"/>
    <n v="83.8"/>
    <n v="42.23"/>
    <n v="41.57"/>
    <n v="0.49606205250596663"/>
  </r>
  <r>
    <n v="103"/>
    <d v="2026-09-16T00:00:00"/>
    <n v="2026"/>
    <s v="Sep"/>
    <s v="Q3"/>
    <x v="2"/>
    <s v="Ireland"/>
    <s v="Online Store"/>
    <s v="New"/>
    <s v="Travel"/>
    <s v="Carry-On Duffel"/>
    <n v="1"/>
    <n v="132.58000000000001"/>
    <n v="0.15"/>
    <n v="67.62"/>
    <n v="112.69300000000001"/>
    <n v="67.62"/>
    <n v="45.073000000000008"/>
    <n v="0.39996273060438536"/>
  </r>
  <r>
    <n v="4500"/>
    <d v="2026-09-16T00:00:00"/>
    <n v="2026"/>
    <s v="Sep"/>
    <s v="Q3"/>
    <x v="3"/>
    <s v="United Kingdom"/>
    <s v="Online Store"/>
    <s v="New"/>
    <s v="Camping"/>
    <s v="Compact Sleeping Bag"/>
    <n v="2"/>
    <n v="122.12"/>
    <n v="0.05"/>
    <n v="61.76"/>
    <n v="232.02799999999999"/>
    <n v="123.52"/>
    <n v="108.508"/>
    <n v="0.46765045597945076"/>
  </r>
  <r>
    <n v="5093"/>
    <d v="2026-09-16T00:00:00"/>
    <n v="2026"/>
    <s v="Sep"/>
    <s v="Q3"/>
    <x v="0"/>
    <s v="Spain"/>
    <s v="Corporate"/>
    <s v="Business"/>
    <s v="Hiking"/>
    <s v="Trail Boots"/>
    <n v="3"/>
    <n v="140.47"/>
    <n v="0.15"/>
    <n v="81.739999999999995"/>
    <n v="358.19849999999997"/>
    <n v="245.21999999999997"/>
    <n v="112.9785"/>
    <n v="0.31540751845694498"/>
  </r>
  <r>
    <n v="5147"/>
    <d v="2026-09-16T00:00:00"/>
    <n v="2026"/>
    <s v="Sep"/>
    <s v="Q3"/>
    <x v="3"/>
    <s v="France"/>
    <s v="Online Store"/>
    <s v="New"/>
    <s v="Hiking"/>
    <s v="Trail Boots"/>
    <n v="2"/>
    <n v="145.35"/>
    <n v="0.05"/>
    <n v="78.39"/>
    <n v="276.16499999999996"/>
    <n v="156.78"/>
    <n v="119.38499999999996"/>
    <n v="0.4322959100537721"/>
  </r>
  <r>
    <n v="365"/>
    <d v="2026-09-17T00:00:00"/>
    <n v="2026"/>
    <s v="Sep"/>
    <s v="Q3"/>
    <x v="3"/>
    <s v="United Kingdom"/>
    <s v="Marketplace"/>
    <s v="Returning"/>
    <s v="Camping"/>
    <s v="Compact Sleeping Bag"/>
    <n v="2"/>
    <n v="121.25"/>
    <n v="0"/>
    <n v="61.5"/>
    <n v="242.5"/>
    <n v="123"/>
    <n v="119.5"/>
    <n v="0.4927835051546392"/>
  </r>
  <r>
    <n v="494"/>
    <d v="2026-09-17T00:00:00"/>
    <n v="2026"/>
    <s v="Sep"/>
    <s v="Q3"/>
    <x v="3"/>
    <s v="Belgium"/>
    <s v="Online Store"/>
    <s v="New"/>
    <s v="Travel"/>
    <s v="Insulated Bottle"/>
    <n v="1"/>
    <n v="35.94"/>
    <n v="0.1"/>
    <n v="13.19"/>
    <n v="32.345999999999997"/>
    <n v="13.19"/>
    <n v="19.155999999999999"/>
    <n v="0.59222160390774747"/>
  </r>
  <r>
    <n v="665"/>
    <d v="2026-09-17T00:00:00"/>
    <n v="2026"/>
    <s v="Sep"/>
    <s v="Q3"/>
    <x v="1"/>
    <s v="Poland"/>
    <s v="Online Store"/>
    <s v="New"/>
    <s v="Cycling"/>
    <s v="Cycling Pack 12L"/>
    <n v="1"/>
    <n v="101.18"/>
    <n v="0.1"/>
    <n v="49.38"/>
    <n v="91.062000000000012"/>
    <n v="49.38"/>
    <n v="41.682000000000009"/>
    <n v="0.45773209461685449"/>
  </r>
  <r>
    <n v="2067"/>
    <d v="2026-09-17T00:00:00"/>
    <n v="2026"/>
    <s v="Sep"/>
    <s v="Q3"/>
    <x v="3"/>
    <s v="Netherlands"/>
    <s v="Retail Partners"/>
    <s v="New"/>
    <s v="Cycling"/>
    <s v="Commuter Helmet"/>
    <n v="2"/>
    <n v="82.47"/>
    <n v="0"/>
    <n v="42.49"/>
    <n v="164.94"/>
    <n v="84.98"/>
    <n v="79.959999999999994"/>
    <n v="0.48478234509518608"/>
  </r>
  <r>
    <n v="2648"/>
    <d v="2026-09-17T00:00:00"/>
    <n v="2026"/>
    <s v="Sep"/>
    <s v="Q3"/>
    <x v="2"/>
    <s v="Norway"/>
    <s v="Marketplace"/>
    <s v="New"/>
    <s v="Fitness"/>
    <s v="Training Mat"/>
    <n v="1"/>
    <n v="50.47"/>
    <n v="0.05"/>
    <n v="22.27"/>
    <n v="47.946499999999993"/>
    <n v="22.27"/>
    <n v="25.676499999999994"/>
    <n v="0.53552396942425406"/>
  </r>
  <r>
    <n v="3074"/>
    <d v="2026-09-17T00:00:00"/>
    <n v="2026"/>
    <s v="Sep"/>
    <s v="Q3"/>
    <x v="3"/>
    <s v="United Kingdom"/>
    <s v="Corporate"/>
    <s v="Business"/>
    <s v="Camping"/>
    <s v="Portable Camp Stove"/>
    <n v="5"/>
    <n v="82.63"/>
    <n v="0.15"/>
    <n v="38.630000000000003"/>
    <n v="351.17749999999995"/>
    <n v="193.15"/>
    <n v="158.02749999999995"/>
    <n v="0.44999323703824978"/>
  </r>
  <r>
    <n v="259"/>
    <d v="2026-09-18T00:00:00"/>
    <n v="2026"/>
    <s v="Sep"/>
    <s v="Q3"/>
    <x v="3"/>
    <s v="United Kingdom"/>
    <s v="Retail Partners"/>
    <s v="Business"/>
    <s v="Travel"/>
    <s v="Travel Backpack 35L"/>
    <n v="4"/>
    <n v="168.48"/>
    <n v="0.1"/>
    <n v="89.85"/>
    <n v="606.52800000000002"/>
    <n v="359.4"/>
    <n v="247.12800000000004"/>
    <n v="0.4074469768914214"/>
  </r>
  <r>
    <n v="997"/>
    <d v="2026-09-18T00:00:00"/>
    <n v="2026"/>
    <s v="Sep"/>
    <s v="Q3"/>
    <x v="1"/>
    <s v="Switzerland"/>
    <s v="Marketplace"/>
    <s v="Returning"/>
    <s v="Camping"/>
    <s v="Compact Sleeping Bag"/>
    <n v="2"/>
    <n v="121.82"/>
    <n v="0"/>
    <n v="61.92"/>
    <n v="243.64"/>
    <n v="123.84"/>
    <n v="119.79999999999998"/>
    <n v="0.49170907896897059"/>
  </r>
  <r>
    <n v="2102"/>
    <d v="2026-09-18T00:00:00"/>
    <n v="2026"/>
    <s v="Sep"/>
    <s v="Q3"/>
    <x v="0"/>
    <s v="Italy"/>
    <s v="Retail Partners"/>
    <s v="Returning"/>
    <s v="Cycling"/>
    <s v="Trail Bike Light"/>
    <n v="1"/>
    <n v="50.02"/>
    <n v="0.1"/>
    <n v="22.47"/>
    <n v="45.018000000000001"/>
    <n v="22.47"/>
    <n v="22.548000000000002"/>
    <n v="0.50086632013861121"/>
  </r>
  <r>
    <n v="2452"/>
    <d v="2026-09-18T00:00:00"/>
    <n v="2026"/>
    <s v="Sep"/>
    <s v="Q3"/>
    <x v="2"/>
    <s v="Denmark"/>
    <s v="Online Store"/>
    <s v="New"/>
    <s v="Fitness"/>
    <s v="Training Mat"/>
    <n v="1"/>
    <n v="50.17"/>
    <n v="0.1"/>
    <n v="21.99"/>
    <n v="45.153000000000006"/>
    <n v="21.99"/>
    <n v="23.163000000000007"/>
    <n v="0.51298917015480705"/>
  </r>
  <r>
    <n v="2761"/>
    <d v="2026-09-18T00:00:00"/>
    <n v="2026"/>
    <s v="Sep"/>
    <s v="Q3"/>
    <x v="0"/>
    <s v="Italy"/>
    <s v="Corporate"/>
    <s v="Business"/>
    <s v="Camping"/>
    <s v="Compact Sleeping Bag"/>
    <n v="5"/>
    <n v="124.51"/>
    <n v="0.1"/>
    <n v="60.29"/>
    <n v="560.29500000000007"/>
    <n v="301.45"/>
    <n v="258.84500000000008"/>
    <n v="0.46197984990049895"/>
  </r>
  <r>
    <n v="3993"/>
    <d v="2026-09-18T00:00:00"/>
    <n v="2026"/>
    <s v="Sep"/>
    <s v="Q3"/>
    <x v="1"/>
    <s v="Germany"/>
    <s v="Marketplace"/>
    <s v="Returning"/>
    <s v="Hiking"/>
    <s v="Summit Backpack 45L"/>
    <n v="1"/>
    <n v="153.68"/>
    <n v="0.05"/>
    <n v="77.42"/>
    <n v="145.99600000000001"/>
    <n v="77.42"/>
    <n v="68.576000000000008"/>
    <n v="0.46971149894517661"/>
  </r>
  <r>
    <n v="4343"/>
    <d v="2026-09-18T00:00:00"/>
    <n v="2026"/>
    <s v="Sep"/>
    <s v="Q3"/>
    <x v="1"/>
    <s v="Germany"/>
    <s v="Marketplace"/>
    <s v="New"/>
    <s v="Camping"/>
    <s v="Compact Sleeping Bag"/>
    <n v="2"/>
    <n v="121.37"/>
    <n v="0.05"/>
    <n v="60.13"/>
    <n v="230.60300000000001"/>
    <n v="120.26"/>
    <n v="110.343"/>
    <n v="0.47849767782726155"/>
  </r>
  <r>
    <n v="4429"/>
    <d v="2026-09-18T00:00:00"/>
    <n v="2026"/>
    <s v="Sep"/>
    <s v="Q3"/>
    <x v="0"/>
    <s v="Italy"/>
    <s v="Online Store"/>
    <s v="Business"/>
    <s v="Hiking"/>
    <s v="Trail Boots"/>
    <n v="2"/>
    <n v="145.1"/>
    <n v="0.1"/>
    <n v="77.62"/>
    <n v="261.18"/>
    <n v="155.24"/>
    <n v="105.94"/>
    <n v="0.40562064476606169"/>
  </r>
  <r>
    <n v="4824"/>
    <d v="2026-09-18T00:00:00"/>
    <n v="2026"/>
    <s v="Sep"/>
    <s v="Q3"/>
    <x v="3"/>
    <s v="United Kingdom"/>
    <s v="Online Store"/>
    <s v="Returning"/>
    <s v="Fitness"/>
    <s v="Recovery Roller"/>
    <n v="1"/>
    <n v="36.729999999999997"/>
    <n v="0.05"/>
    <n v="14.11"/>
    <n v="34.893499999999996"/>
    <n v="14.11"/>
    <n v="20.783499999999997"/>
    <n v="0.59562669265049362"/>
  </r>
  <r>
    <n v="4881"/>
    <d v="2026-09-18T00:00:00"/>
    <n v="2026"/>
    <s v="Sep"/>
    <s v="Q3"/>
    <x v="2"/>
    <s v="Sweden"/>
    <s v="Online Store"/>
    <s v="Business"/>
    <s v="Travel"/>
    <s v="Carry-On Duffel"/>
    <n v="4"/>
    <n v="134.15"/>
    <n v="0.05"/>
    <n v="65.58"/>
    <n v="509.77"/>
    <n v="262.32"/>
    <n v="247.45"/>
    <n v="0.48541499107440611"/>
  </r>
  <r>
    <n v="5138"/>
    <d v="2026-09-18T00:00:00"/>
    <n v="2026"/>
    <s v="Sep"/>
    <s v="Q3"/>
    <x v="0"/>
    <s v="Spain"/>
    <s v="Corporate"/>
    <s v="Business"/>
    <s v="Hiking"/>
    <s v="Hiking Daypack 20L"/>
    <n v="8"/>
    <n v="94.21"/>
    <n v="0.1"/>
    <n v="45.05"/>
    <n v="678.31200000000001"/>
    <n v="360.4"/>
    <n v="317.91200000000003"/>
    <n v="0.46868107891353833"/>
  </r>
  <r>
    <n v="1214"/>
    <d v="2026-09-19T00:00:00"/>
    <n v="2026"/>
    <s v="Sep"/>
    <s v="Q3"/>
    <x v="0"/>
    <s v="Italy"/>
    <s v="Retail Partners"/>
    <s v="Returning"/>
    <s v="Camping"/>
    <s v="Trail Tent 2P"/>
    <n v="1"/>
    <n v="198.29"/>
    <n v="0.05"/>
    <n v="106.24"/>
    <n v="188.37549999999999"/>
    <n v="106.24"/>
    <n v="82.135499999999993"/>
    <n v="0.436020076920831"/>
  </r>
  <r>
    <n v="1346"/>
    <d v="2026-09-19T00:00:00"/>
    <n v="2026"/>
    <s v="Sep"/>
    <s v="Q3"/>
    <x v="1"/>
    <s v="Poland"/>
    <s v="Marketplace"/>
    <s v="Returning"/>
    <s v="Travel"/>
    <s v="Travel Backpack 35L"/>
    <n v="3"/>
    <n v="166.21"/>
    <n v="0.05"/>
    <n v="85.03"/>
    <n v="473.69849999999997"/>
    <n v="255.09"/>
    <n v="218.60849999999996"/>
    <n v="0.4614929116304991"/>
  </r>
  <r>
    <n v="1361"/>
    <d v="2026-09-19T00:00:00"/>
    <n v="2026"/>
    <s v="Sep"/>
    <s v="Q3"/>
    <x v="1"/>
    <s v="Austria"/>
    <s v="Marketplace"/>
    <s v="New"/>
    <s v="Cycling"/>
    <s v="Compact Repair Kit"/>
    <n v="1"/>
    <n v="40.700000000000003"/>
    <n v="0.05"/>
    <n v="16.43"/>
    <n v="38.664999999999999"/>
    <n v="16.43"/>
    <n v="22.234999999999999"/>
    <n v="0.57506789085736454"/>
  </r>
  <r>
    <n v="2728"/>
    <d v="2026-09-19T00:00:00"/>
    <n v="2026"/>
    <s v="Sep"/>
    <s v="Q3"/>
    <x v="0"/>
    <s v="Italy"/>
    <s v="Online Store"/>
    <s v="New"/>
    <s v="Hiking"/>
    <s v="Summit Backpack 45L"/>
    <n v="3"/>
    <n v="153.5"/>
    <n v="0"/>
    <n v="80.819999999999993"/>
    <n v="460.5"/>
    <n v="242.45999999999998"/>
    <n v="218.04000000000002"/>
    <n v="0.47348534201954401"/>
  </r>
  <r>
    <n v="2788"/>
    <d v="2026-09-19T00:00:00"/>
    <n v="2026"/>
    <s v="Sep"/>
    <s v="Q3"/>
    <x v="1"/>
    <s v="Germany"/>
    <s v="Marketplace"/>
    <s v="New"/>
    <s v="Hiking"/>
    <s v="Trekking Poles"/>
    <n v="1"/>
    <n v="70.430000000000007"/>
    <n v="0"/>
    <n v="31.51"/>
    <n v="70.430000000000007"/>
    <n v="31.51"/>
    <n v="38.92"/>
    <n v="0.55260542382507449"/>
  </r>
  <r>
    <n v="2932"/>
    <d v="2026-09-19T00:00:00"/>
    <n v="2026"/>
    <s v="Sep"/>
    <s v="Q3"/>
    <x v="0"/>
    <s v="Italy"/>
    <s v="Retail Partners"/>
    <s v="Business"/>
    <s v="Cycling"/>
    <s v="Trail Bike Light"/>
    <n v="4"/>
    <n v="49.93"/>
    <n v="0"/>
    <n v="22.99"/>
    <n v="199.72"/>
    <n v="91.96"/>
    <n v="107.76"/>
    <n v="0.53955537752853999"/>
  </r>
  <r>
    <n v="3399"/>
    <d v="2026-09-19T00:00:00"/>
    <n v="2026"/>
    <s v="Sep"/>
    <s v="Q3"/>
    <x v="1"/>
    <s v="Germany"/>
    <s v="Retail Partners"/>
    <s v="Returning"/>
    <s v="Cycling"/>
    <s v="Trail Bike Light"/>
    <n v="1"/>
    <n v="50.18"/>
    <n v="0"/>
    <n v="22.92"/>
    <n v="50.18"/>
    <n v="22.92"/>
    <n v="27.259999999999998"/>
    <n v="0.54324432044639293"/>
  </r>
  <r>
    <n v="3588"/>
    <d v="2026-09-19T00:00:00"/>
    <n v="2026"/>
    <s v="Sep"/>
    <s v="Q3"/>
    <x v="3"/>
    <s v="France"/>
    <s v="Retail Partners"/>
    <s v="New"/>
    <s v="Travel"/>
    <s v="Travel Backpack 35L"/>
    <n v="2"/>
    <n v="164.01"/>
    <n v="0.15"/>
    <n v="87.14"/>
    <n v="278.81699999999995"/>
    <n v="174.28"/>
    <n v="104.53699999999995"/>
    <n v="0.37493050997607741"/>
  </r>
  <r>
    <n v="3603"/>
    <d v="2026-09-19T00:00:00"/>
    <n v="2026"/>
    <s v="Sep"/>
    <s v="Q3"/>
    <x v="1"/>
    <s v="Poland"/>
    <s v="Marketplace"/>
    <s v="Returning"/>
    <s v="Cycling"/>
    <s v="Commuter Helmet"/>
    <n v="2"/>
    <n v="83.77"/>
    <n v="0"/>
    <n v="43.32"/>
    <n v="167.54"/>
    <n v="86.64"/>
    <n v="80.899999999999991"/>
    <n v="0.4828697624447893"/>
  </r>
  <r>
    <n v="3845"/>
    <d v="2026-09-19T00:00:00"/>
    <n v="2026"/>
    <s v="Sep"/>
    <s v="Q3"/>
    <x v="3"/>
    <s v="United Kingdom"/>
    <s v="Online Store"/>
    <s v="New"/>
    <s v="Camping"/>
    <s v="Portable Camp Stove"/>
    <n v="1"/>
    <n v="81.84"/>
    <n v="0"/>
    <n v="38.5"/>
    <n v="81.84"/>
    <n v="38.5"/>
    <n v="43.34"/>
    <n v="0.52956989247311825"/>
  </r>
  <r>
    <n v="4191"/>
    <d v="2026-09-19T00:00:00"/>
    <n v="2026"/>
    <s v="Sep"/>
    <s v="Q3"/>
    <x v="2"/>
    <s v="Denmark"/>
    <s v="Marketplace"/>
    <s v="Returning"/>
    <s v="Fitness"/>
    <s v="Resistance Band Set"/>
    <n v="1"/>
    <n v="40.32"/>
    <n v="0.15"/>
    <n v="14.39"/>
    <n v="34.271999999999998"/>
    <n v="14.39"/>
    <n v="19.881999999999998"/>
    <n v="0.58012371615312786"/>
  </r>
  <r>
    <n v="4269"/>
    <d v="2026-09-19T00:00:00"/>
    <n v="2026"/>
    <s v="Sep"/>
    <s v="Q3"/>
    <x v="2"/>
    <s v="Norway"/>
    <s v="Corporate"/>
    <s v="Business"/>
    <s v="Hiking"/>
    <s v="Summit Backpack 45L"/>
    <n v="4"/>
    <n v="155.84"/>
    <n v="0.05"/>
    <n v="80.790000000000006"/>
    <n v="592.19200000000001"/>
    <n v="323.16000000000003"/>
    <n v="269.03199999999998"/>
    <n v="0.45429860585755966"/>
  </r>
  <r>
    <n v="5"/>
    <d v="2026-09-20T00:00:00"/>
    <n v="2026"/>
    <s v="Sep"/>
    <s v="Q3"/>
    <x v="1"/>
    <s v="Austria"/>
    <s v="Online Store"/>
    <s v="Business"/>
    <s v="Fitness"/>
    <s v="Training Mat"/>
    <n v="1"/>
    <n v="51.83"/>
    <n v="0"/>
    <n v="21.9"/>
    <n v="51.83"/>
    <n v="21.9"/>
    <n v="29.93"/>
    <n v="0.57746478873239437"/>
  </r>
  <r>
    <n v="210"/>
    <d v="2026-09-20T00:00:00"/>
    <n v="2026"/>
    <s v="Sep"/>
    <s v="Q3"/>
    <x v="2"/>
    <s v="Ireland"/>
    <s v="Retail Partners"/>
    <s v="Returning"/>
    <s v="Camping"/>
    <s v="Trail Tent 2P"/>
    <n v="1"/>
    <n v="190.77"/>
    <n v="0.05"/>
    <n v="104.69"/>
    <n v="181.23150000000001"/>
    <n v="104.69"/>
    <n v="76.541500000000013"/>
    <n v="0.42234103894742364"/>
  </r>
  <r>
    <n v="462"/>
    <d v="2026-09-20T00:00:00"/>
    <n v="2026"/>
    <s v="Sep"/>
    <s v="Q3"/>
    <x v="1"/>
    <s v="Germany"/>
    <s v="Retail Partners"/>
    <s v="New"/>
    <s v="Cycling"/>
    <s v="Compact Repair Kit"/>
    <n v="2"/>
    <n v="40.049999999999997"/>
    <n v="0.05"/>
    <n v="16.97"/>
    <n v="76.094999999999985"/>
    <n v="33.94"/>
    <n v="42.154999999999987"/>
    <n v="0.55397857940731976"/>
  </r>
  <r>
    <n v="725"/>
    <d v="2026-09-20T00:00:00"/>
    <n v="2026"/>
    <s v="Sep"/>
    <s v="Q3"/>
    <x v="1"/>
    <s v="Germany"/>
    <s v="Online Store"/>
    <s v="New"/>
    <s v="Cycling"/>
    <s v="Commuter Helmet"/>
    <n v="1"/>
    <n v="82.08"/>
    <n v="0.05"/>
    <n v="43.18"/>
    <n v="77.975999999999999"/>
    <n v="43.18"/>
    <n v="34.795999999999999"/>
    <n v="0.44623986867754178"/>
  </r>
  <r>
    <n v="918"/>
    <d v="2026-09-20T00:00:00"/>
    <n v="2026"/>
    <s v="Sep"/>
    <s v="Q3"/>
    <x v="0"/>
    <s v="Italy"/>
    <s v="Online Store"/>
    <s v="Returning"/>
    <s v="Cycling"/>
    <s v="Trail Bike Light"/>
    <n v="1"/>
    <n v="50.3"/>
    <n v="0.05"/>
    <n v="22.14"/>
    <n v="47.784999999999997"/>
    <n v="22.14"/>
    <n v="25.644999999999996"/>
    <n v="0.53667468870984614"/>
  </r>
  <r>
    <n v="1442"/>
    <d v="2026-09-20T00:00:00"/>
    <n v="2026"/>
    <s v="Sep"/>
    <s v="Q3"/>
    <x v="2"/>
    <s v="Norway"/>
    <s v="Online Store"/>
    <s v="New"/>
    <s v="Travel"/>
    <s v="Packing Cube Set"/>
    <n v="1"/>
    <n v="47.68"/>
    <n v="0.1"/>
    <n v="18.03"/>
    <n v="42.911999999999999"/>
    <n v="18.03"/>
    <n v="24.881999999999998"/>
    <n v="0.57983780760626391"/>
  </r>
  <r>
    <n v="4290"/>
    <d v="2026-09-20T00:00:00"/>
    <n v="2026"/>
    <s v="Sep"/>
    <s v="Q3"/>
    <x v="2"/>
    <s v="Sweden"/>
    <s v="Retail Partners"/>
    <s v="Returning"/>
    <s v="Cycling"/>
    <s v="Trail Bike Light"/>
    <n v="2"/>
    <n v="51.48"/>
    <n v="0.05"/>
    <n v="22.38"/>
    <n v="97.811999999999983"/>
    <n v="44.76"/>
    <n v="53.051999999999985"/>
    <n v="0.54238743712427917"/>
  </r>
  <r>
    <n v="4666"/>
    <d v="2026-09-20T00:00:00"/>
    <n v="2026"/>
    <s v="Sep"/>
    <s v="Q3"/>
    <x v="2"/>
    <s v="Ireland"/>
    <s v="Online Store"/>
    <s v="Business"/>
    <s v="Fitness"/>
    <s v="Weighted Vest"/>
    <n v="2"/>
    <n v="123.73"/>
    <n v="0"/>
    <n v="68.459999999999994"/>
    <n v="247.46"/>
    <n v="136.91999999999999"/>
    <n v="110.54000000000002"/>
    <n v="0.44669845631617239"/>
  </r>
  <r>
    <n v="234"/>
    <d v="2026-09-21T00:00:00"/>
    <n v="2026"/>
    <s v="Sep"/>
    <s v="Q3"/>
    <x v="2"/>
    <s v="Denmark"/>
    <s v="Online Store"/>
    <s v="Business"/>
    <s v="Hiking"/>
    <s v="Trail Boots"/>
    <n v="2"/>
    <n v="146.81"/>
    <n v="0"/>
    <n v="79.72"/>
    <n v="293.62"/>
    <n v="159.44"/>
    <n v="134.18"/>
    <n v="0.45698521899053202"/>
  </r>
  <r>
    <n v="802"/>
    <d v="2026-09-21T00:00:00"/>
    <n v="2026"/>
    <s v="Sep"/>
    <s v="Q3"/>
    <x v="1"/>
    <s v="Germany"/>
    <s v="Retail Partners"/>
    <s v="Returning"/>
    <s v="Travel"/>
    <s v="Travel Backpack 35L"/>
    <n v="2"/>
    <n v="167.16"/>
    <n v="0"/>
    <n v="88.51"/>
    <n v="334.32"/>
    <n v="177.02"/>
    <n v="157.29999999999998"/>
    <n v="0.4705072983967456"/>
  </r>
  <r>
    <n v="1942"/>
    <d v="2026-09-21T00:00:00"/>
    <n v="2026"/>
    <s v="Sep"/>
    <s v="Q3"/>
    <x v="2"/>
    <s v="Sweden"/>
    <s v="Online Store"/>
    <s v="New"/>
    <s v="Cycling"/>
    <s v="Commuter Helmet"/>
    <n v="1"/>
    <n v="83.69"/>
    <n v="0"/>
    <n v="42.76"/>
    <n v="83.69"/>
    <n v="42.76"/>
    <n v="40.93"/>
    <n v="0.48906679412116144"/>
  </r>
  <r>
    <n v="2200"/>
    <d v="2026-09-21T00:00:00"/>
    <n v="2026"/>
    <s v="Sep"/>
    <s v="Q3"/>
    <x v="0"/>
    <s v="Spain"/>
    <s v="Online Store"/>
    <s v="New"/>
    <s v="Cycling"/>
    <s v="Compact Repair Kit"/>
    <n v="1"/>
    <n v="40.4"/>
    <n v="0.15"/>
    <n v="16.47"/>
    <n v="34.339999999999996"/>
    <n v="16.47"/>
    <n v="17.869999999999997"/>
    <n v="0.52038439138031445"/>
  </r>
  <r>
    <n v="2236"/>
    <d v="2026-09-21T00:00:00"/>
    <n v="2026"/>
    <s v="Sep"/>
    <s v="Q3"/>
    <x v="1"/>
    <s v="Switzerland"/>
    <s v="Online Store"/>
    <s v="Returning"/>
    <s v="Hiking"/>
    <s v="Trail Boots"/>
    <n v="3"/>
    <n v="143.31"/>
    <n v="0"/>
    <n v="81.36"/>
    <n v="429.93"/>
    <n v="244.07999999999998"/>
    <n v="185.85000000000002"/>
    <n v="0.43227967343521045"/>
  </r>
  <r>
    <n v="4041"/>
    <d v="2026-09-21T00:00:00"/>
    <n v="2026"/>
    <s v="Sep"/>
    <s v="Q3"/>
    <x v="1"/>
    <s v="Switzerland"/>
    <s v="Corporate"/>
    <s v="Returning"/>
    <s v="Fitness"/>
    <s v="Training Mat"/>
    <n v="15"/>
    <n v="51.1"/>
    <n v="0.1"/>
    <n v="21.9"/>
    <n v="689.85"/>
    <n v="328.5"/>
    <n v="361.35"/>
    <n v="0.52380952380952384"/>
  </r>
  <r>
    <n v="4435"/>
    <d v="2026-09-21T00:00:00"/>
    <n v="2026"/>
    <s v="Sep"/>
    <s v="Q3"/>
    <x v="3"/>
    <s v="France"/>
    <s v="Marketplace"/>
    <s v="New"/>
    <s v="Hiking"/>
    <s v="Trail Boots"/>
    <n v="1"/>
    <n v="146.33000000000001"/>
    <n v="0"/>
    <n v="80.05"/>
    <n v="146.33000000000001"/>
    <n v="80.05"/>
    <n v="66.280000000000015"/>
    <n v="0.45294881432378875"/>
  </r>
  <r>
    <n v="305"/>
    <d v="2026-09-22T00:00:00"/>
    <n v="2026"/>
    <s v="Sep"/>
    <s v="Q3"/>
    <x v="3"/>
    <s v="United Kingdom"/>
    <s v="Online Store"/>
    <s v="Returning"/>
    <s v="Travel"/>
    <s v="Carry-On Duffel"/>
    <n v="1"/>
    <n v="130.69999999999999"/>
    <n v="0.05"/>
    <n v="68.23"/>
    <n v="124.16499999999998"/>
    <n v="68.23"/>
    <n v="55.934999999999974"/>
    <n v="0.45048926831232622"/>
  </r>
  <r>
    <n v="808"/>
    <d v="2026-09-22T00:00:00"/>
    <n v="2026"/>
    <s v="Sep"/>
    <s v="Q3"/>
    <x v="1"/>
    <s v="Germany"/>
    <s v="Corporate"/>
    <s v="Business"/>
    <s v="Fitness"/>
    <s v="Resistance Band Set"/>
    <n v="8"/>
    <n v="39.630000000000003"/>
    <n v="0.15"/>
    <n v="14.61"/>
    <n v="269.48400000000004"/>
    <n v="116.88"/>
    <n v="152.60400000000004"/>
    <n v="0.56628222825844954"/>
  </r>
  <r>
    <n v="1029"/>
    <d v="2026-09-22T00:00:00"/>
    <n v="2026"/>
    <s v="Sep"/>
    <s v="Q3"/>
    <x v="1"/>
    <s v="Austria"/>
    <s v="Online Store"/>
    <s v="Returning"/>
    <s v="Travel"/>
    <s v="Carry-On Duffel"/>
    <n v="1"/>
    <n v="132.36000000000001"/>
    <n v="0.05"/>
    <n v="66.63"/>
    <n v="125.742"/>
    <n v="66.63"/>
    <n v="59.112000000000009"/>
    <n v="0.47010545402490822"/>
  </r>
  <r>
    <n v="1721"/>
    <d v="2026-09-22T00:00:00"/>
    <n v="2026"/>
    <s v="Sep"/>
    <s v="Q3"/>
    <x v="3"/>
    <s v="Netherlands"/>
    <s v="Online Store"/>
    <s v="Business"/>
    <s v="Hiking"/>
    <s v="Summit Backpack 45L"/>
    <n v="1"/>
    <n v="156.81"/>
    <n v="0"/>
    <n v="78.2"/>
    <n v="156.81"/>
    <n v="78.2"/>
    <n v="78.61"/>
    <n v="0.50130731458452904"/>
  </r>
  <r>
    <n v="2425"/>
    <d v="2026-09-22T00:00:00"/>
    <n v="2026"/>
    <s v="Sep"/>
    <s v="Q3"/>
    <x v="3"/>
    <s v="United Kingdom"/>
    <s v="Marketplace"/>
    <s v="New"/>
    <s v="Travel"/>
    <s v="Carry-On Duffel"/>
    <n v="3"/>
    <n v="134.52000000000001"/>
    <n v="0.05"/>
    <n v="65.19"/>
    <n v="383.38200000000006"/>
    <n v="195.57"/>
    <n v="187.81200000000007"/>
    <n v="0.48988215409174152"/>
  </r>
  <r>
    <n v="3322"/>
    <d v="2026-09-22T00:00:00"/>
    <n v="2026"/>
    <s v="Sep"/>
    <s v="Q3"/>
    <x v="3"/>
    <s v="United Kingdom"/>
    <s v="Online Store"/>
    <s v="Returning"/>
    <s v="Camping"/>
    <s v="Compact Sleeping Bag"/>
    <n v="1"/>
    <n v="124.51"/>
    <n v="0"/>
    <n v="59.97"/>
    <n v="124.51"/>
    <n v="59.97"/>
    <n v="64.540000000000006"/>
    <n v="0.51835193960324477"/>
  </r>
  <r>
    <n v="3821"/>
    <d v="2026-09-22T00:00:00"/>
    <n v="2026"/>
    <s v="Sep"/>
    <s v="Q3"/>
    <x v="2"/>
    <s v="Ireland"/>
    <s v="Online Store"/>
    <s v="Returning"/>
    <s v="Hiking"/>
    <s v="Trail Boots"/>
    <n v="1"/>
    <n v="141"/>
    <n v="0"/>
    <n v="79.010000000000005"/>
    <n v="141"/>
    <n v="79.010000000000005"/>
    <n v="61.989999999999995"/>
    <n v="0.43964539007092196"/>
  </r>
  <r>
    <n v="3899"/>
    <d v="2026-09-22T00:00:00"/>
    <n v="2026"/>
    <s v="Sep"/>
    <s v="Q3"/>
    <x v="3"/>
    <s v="Belgium"/>
    <s v="Corporate"/>
    <s v="Returning"/>
    <s v="Camping"/>
    <s v="Compact Sleeping Bag"/>
    <n v="6"/>
    <n v="121.7"/>
    <n v="0.15"/>
    <n v="61.26"/>
    <n v="620.67000000000007"/>
    <n v="367.56"/>
    <n v="253.11000000000007"/>
    <n v="0.40780124703948967"/>
  </r>
  <r>
    <n v="4807"/>
    <d v="2026-09-22T00:00:00"/>
    <n v="2026"/>
    <s v="Sep"/>
    <s v="Q3"/>
    <x v="3"/>
    <s v="Netherlands"/>
    <s v="Corporate"/>
    <s v="Business"/>
    <s v="Cycling"/>
    <s v="Cycling Pack 12L"/>
    <n v="4"/>
    <n v="103.86"/>
    <n v="0.1"/>
    <n v="50.12"/>
    <n v="373.89600000000002"/>
    <n v="200.48"/>
    <n v="173.41600000000003"/>
    <n v="0.46380811776536796"/>
  </r>
  <r>
    <n v="30"/>
    <d v="2026-09-23T00:00:00"/>
    <n v="2026"/>
    <s v="Sep"/>
    <s v="Q3"/>
    <x v="2"/>
    <s v="Denmark"/>
    <s v="Marketplace"/>
    <s v="Returning"/>
    <s v="Hiking"/>
    <s v="Hiking Daypack 20L"/>
    <n v="2"/>
    <n v="93.82"/>
    <n v="0.05"/>
    <n v="45.57"/>
    <n v="178.25799999999998"/>
    <n v="91.14"/>
    <n v="87.117999999999981"/>
    <n v="0.48871859888476249"/>
  </r>
  <r>
    <n v="3027"/>
    <d v="2026-09-23T00:00:00"/>
    <n v="2026"/>
    <s v="Sep"/>
    <s v="Q3"/>
    <x v="3"/>
    <s v="United Kingdom"/>
    <s v="Corporate"/>
    <s v="Business"/>
    <s v="Hiking"/>
    <s v="Summit Backpack 45L"/>
    <n v="8"/>
    <n v="155.13999999999999"/>
    <n v="0.1"/>
    <n v="76.87"/>
    <n v="1117.008"/>
    <n v="614.96"/>
    <n v="502.048"/>
    <n v="0.44945783736553363"/>
  </r>
  <r>
    <n v="3690"/>
    <d v="2026-09-23T00:00:00"/>
    <n v="2026"/>
    <s v="Sep"/>
    <s v="Q3"/>
    <x v="3"/>
    <s v="United Kingdom"/>
    <s v="Online Store"/>
    <s v="Returning"/>
    <s v="Hiking"/>
    <s v="Hiking Daypack 20L"/>
    <n v="3"/>
    <n v="92.14"/>
    <n v="0.05"/>
    <n v="45.25"/>
    <n v="262.59899999999999"/>
    <n v="135.75"/>
    <n v="126.84899999999999"/>
    <n v="0.48305210606285626"/>
  </r>
  <r>
    <n v="600"/>
    <d v="2026-09-24T00:00:00"/>
    <n v="2026"/>
    <s v="Sep"/>
    <s v="Q3"/>
    <x v="1"/>
    <s v="Germany"/>
    <s v="Retail Partners"/>
    <s v="Returning"/>
    <s v="Cycling"/>
    <s v="Compact Repair Kit"/>
    <n v="6"/>
    <n v="39.880000000000003"/>
    <n v="0.05"/>
    <n v="16.79"/>
    <n v="227.31600000000003"/>
    <n v="100.74"/>
    <n v="126.57600000000004"/>
    <n v="0.5568283798764716"/>
  </r>
  <r>
    <n v="1931"/>
    <d v="2026-09-24T00:00:00"/>
    <n v="2026"/>
    <s v="Sep"/>
    <s v="Q3"/>
    <x v="2"/>
    <s v="Norway"/>
    <s v="Online Store"/>
    <s v="Returning"/>
    <s v="Travel"/>
    <s v="Insulated Bottle"/>
    <n v="4"/>
    <n v="35.700000000000003"/>
    <n v="0"/>
    <n v="13.91"/>
    <n v="142.80000000000001"/>
    <n v="55.64"/>
    <n v="87.160000000000011"/>
    <n v="0.61036414565826336"/>
  </r>
  <r>
    <n v="2124"/>
    <d v="2026-09-24T00:00:00"/>
    <n v="2026"/>
    <s v="Sep"/>
    <s v="Q3"/>
    <x v="3"/>
    <s v="United Kingdom"/>
    <s v="Retail Partners"/>
    <s v="New"/>
    <s v="Cycling"/>
    <s v="Cycling Pack 12L"/>
    <n v="6"/>
    <n v="104.16"/>
    <n v="0"/>
    <n v="51.76"/>
    <n v="624.96"/>
    <n v="310.56"/>
    <n v="314.40000000000003"/>
    <n v="0.50307219662058378"/>
  </r>
  <r>
    <n v="2789"/>
    <d v="2026-09-24T00:00:00"/>
    <n v="2026"/>
    <s v="Sep"/>
    <s v="Q3"/>
    <x v="2"/>
    <s v="Norway"/>
    <s v="Online Store"/>
    <s v="New"/>
    <s v="Hiking"/>
    <s v="Trail Boots"/>
    <n v="5"/>
    <n v="147.21"/>
    <n v="0.05"/>
    <n v="79.14"/>
    <n v="699.24750000000006"/>
    <n v="395.7"/>
    <n v="303.54750000000007"/>
    <n v="0.43410594961011667"/>
  </r>
  <r>
    <n v="2921"/>
    <d v="2026-09-24T00:00:00"/>
    <n v="2026"/>
    <s v="Sep"/>
    <s v="Q3"/>
    <x v="0"/>
    <s v="Spain"/>
    <s v="Online Store"/>
    <s v="New"/>
    <s v="Camping"/>
    <s v="Trail Tent 2P"/>
    <n v="3"/>
    <n v="195.68"/>
    <n v="0.05"/>
    <n v="102.16"/>
    <n v="557.68799999999999"/>
    <n v="306.48"/>
    <n v="251.20799999999997"/>
    <n v="0.45044541033696256"/>
  </r>
  <r>
    <n v="3108"/>
    <d v="2026-09-24T00:00:00"/>
    <n v="2026"/>
    <s v="Sep"/>
    <s v="Q3"/>
    <x v="1"/>
    <s v="Switzerland"/>
    <s v="Corporate"/>
    <s v="Business"/>
    <s v="Hiking"/>
    <s v="Hiking Daypack 20L"/>
    <n v="5"/>
    <n v="90.05"/>
    <n v="0.15"/>
    <n v="44.12"/>
    <n v="382.71249999999998"/>
    <n v="220.6"/>
    <n v="162.11249999999998"/>
    <n v="0.42358820263252439"/>
  </r>
  <r>
    <n v="3226"/>
    <d v="2026-09-24T00:00:00"/>
    <n v="2026"/>
    <s v="Sep"/>
    <s v="Q3"/>
    <x v="3"/>
    <s v="France"/>
    <s v="Marketplace"/>
    <s v="Returning"/>
    <s v="Camping"/>
    <s v="Alpine Tent 4P"/>
    <n v="1"/>
    <n v="345.48"/>
    <n v="0"/>
    <n v="196.31"/>
    <n v="345.48"/>
    <n v="196.31"/>
    <n v="149.17000000000002"/>
    <n v="0.43177607965728843"/>
  </r>
  <r>
    <n v="3286"/>
    <d v="2026-09-24T00:00:00"/>
    <n v="2026"/>
    <s v="Sep"/>
    <s v="Q3"/>
    <x v="3"/>
    <s v="Belgium"/>
    <s v="Online Store"/>
    <s v="New"/>
    <s v="Travel"/>
    <s v="Packing Cube Set"/>
    <n v="1"/>
    <n v="46.23"/>
    <n v="0.1"/>
    <n v="18.34"/>
    <n v="41.606999999999999"/>
    <n v="18.34"/>
    <n v="23.266999999999999"/>
    <n v="0.55920878698295962"/>
  </r>
  <r>
    <n v="4510"/>
    <d v="2026-09-24T00:00:00"/>
    <n v="2026"/>
    <s v="Sep"/>
    <s v="Q3"/>
    <x v="0"/>
    <s v="Spain"/>
    <s v="Marketplace"/>
    <s v="Returning"/>
    <s v="Camping"/>
    <s v="Portable Camp Stove"/>
    <n v="3"/>
    <n v="82.38"/>
    <n v="0.15"/>
    <n v="39.020000000000003"/>
    <n v="210.06899999999999"/>
    <n v="117.06"/>
    <n v="93.008999999999986"/>
    <n v="0.44275452351370259"/>
  </r>
  <r>
    <n v="2069"/>
    <d v="2026-09-25T00:00:00"/>
    <n v="2026"/>
    <s v="Sep"/>
    <s v="Q3"/>
    <x v="3"/>
    <s v="Netherlands"/>
    <s v="Online Store"/>
    <s v="New"/>
    <s v="Camping"/>
    <s v="Alpine Tent 4P"/>
    <n v="1"/>
    <n v="344.79"/>
    <n v="0"/>
    <n v="189.63"/>
    <n v="344.79"/>
    <n v="189.63"/>
    <n v="155.16000000000003"/>
    <n v="0.45001305142260511"/>
  </r>
  <r>
    <n v="95"/>
    <d v="2026-09-26T00:00:00"/>
    <n v="2026"/>
    <s v="Sep"/>
    <s v="Q3"/>
    <x v="0"/>
    <s v="Spain"/>
    <s v="Marketplace"/>
    <s v="Returning"/>
    <s v="Hiking"/>
    <s v="Trekking Poles"/>
    <n v="1"/>
    <n v="73.06"/>
    <n v="0.05"/>
    <n v="31.42"/>
    <n v="69.406999999999996"/>
    <n v="31.42"/>
    <n v="37.986999999999995"/>
    <n v="0.54730790842422228"/>
  </r>
  <r>
    <n v="160"/>
    <d v="2026-09-26T00:00:00"/>
    <n v="2026"/>
    <s v="Sep"/>
    <s v="Q3"/>
    <x v="3"/>
    <s v="United Kingdom"/>
    <s v="Online Store"/>
    <s v="Returning"/>
    <s v="Camping"/>
    <s v="Portable Camp Stove"/>
    <n v="1"/>
    <n v="81.58"/>
    <n v="0.1"/>
    <n v="38.89"/>
    <n v="73.421999999999997"/>
    <n v="38.89"/>
    <n v="34.531999999999996"/>
    <n v="0.47032224673803491"/>
  </r>
  <r>
    <n v="407"/>
    <d v="2026-09-26T00:00:00"/>
    <n v="2026"/>
    <s v="Sep"/>
    <s v="Q3"/>
    <x v="1"/>
    <s v="Germany"/>
    <s v="Corporate"/>
    <s v="Returning"/>
    <s v="Fitness"/>
    <s v="Training Mat"/>
    <n v="6"/>
    <n v="49.87"/>
    <n v="0.1"/>
    <n v="21.75"/>
    <n v="269.298"/>
    <n v="130.5"/>
    <n v="138.798"/>
    <n v="0.51540672414945521"/>
  </r>
  <r>
    <n v="1395"/>
    <d v="2026-09-26T00:00:00"/>
    <n v="2026"/>
    <s v="Sep"/>
    <s v="Q3"/>
    <x v="2"/>
    <s v="Ireland"/>
    <s v="Online Store"/>
    <s v="New"/>
    <s v="Cycling"/>
    <s v="Compact Repair Kit"/>
    <n v="2"/>
    <n v="39.81"/>
    <n v="0.05"/>
    <n v="16.87"/>
    <n v="75.638999999999996"/>
    <n v="33.74"/>
    <n v="41.898999999999994"/>
    <n v="0.55393381721069812"/>
  </r>
  <r>
    <n v="2085"/>
    <d v="2026-09-26T00:00:00"/>
    <n v="2026"/>
    <s v="Sep"/>
    <s v="Q3"/>
    <x v="2"/>
    <s v="Sweden"/>
    <s v="Online Store"/>
    <s v="Returning"/>
    <s v="Camping"/>
    <s v="Trail Tent 2P"/>
    <n v="3"/>
    <n v="191.46"/>
    <n v="0"/>
    <n v="104.06"/>
    <n v="574.38"/>
    <n v="312.18"/>
    <n v="262.2"/>
    <n v="0.45649221769560222"/>
  </r>
  <r>
    <n v="3124"/>
    <d v="2026-09-26T00:00:00"/>
    <n v="2026"/>
    <s v="Sep"/>
    <s v="Q3"/>
    <x v="2"/>
    <s v="Denmark"/>
    <s v="Online Store"/>
    <s v="Returning"/>
    <s v="Travel"/>
    <s v="Packing Cube Set"/>
    <n v="3"/>
    <n v="46.48"/>
    <n v="0.05"/>
    <n v="18.82"/>
    <n v="132.46799999999999"/>
    <n v="56.46"/>
    <n v="76.007999999999981"/>
    <n v="0.57378385723344494"/>
  </r>
  <r>
    <n v="3216"/>
    <d v="2026-09-26T00:00:00"/>
    <n v="2026"/>
    <s v="Sep"/>
    <s v="Q3"/>
    <x v="1"/>
    <s v="Germany"/>
    <s v="Retail Partners"/>
    <s v="Returning"/>
    <s v="Travel"/>
    <s v="Insulated Bottle"/>
    <n v="2"/>
    <n v="35.44"/>
    <n v="0.1"/>
    <n v="13.2"/>
    <n v="63.791999999999994"/>
    <n v="26.4"/>
    <n v="37.391999999999996"/>
    <n v="0.58615500376222718"/>
  </r>
  <r>
    <n v="3743"/>
    <d v="2026-09-26T00:00:00"/>
    <n v="2026"/>
    <s v="Sep"/>
    <s v="Q3"/>
    <x v="2"/>
    <s v="Sweden"/>
    <s v="Online Store"/>
    <s v="New"/>
    <s v="Fitness"/>
    <s v="Recovery Roller"/>
    <n v="4"/>
    <n v="36.159999999999997"/>
    <n v="0.05"/>
    <n v="13.68"/>
    <n v="137.40799999999999"/>
    <n v="54.72"/>
    <n v="82.687999999999988"/>
    <n v="0.60176991150442471"/>
  </r>
  <r>
    <n v="3788"/>
    <d v="2026-09-26T00:00:00"/>
    <n v="2026"/>
    <s v="Sep"/>
    <s v="Q3"/>
    <x v="3"/>
    <s v="United Kingdom"/>
    <s v="Online Store"/>
    <s v="Returning"/>
    <s v="Fitness"/>
    <s v="Recovery Roller"/>
    <n v="2"/>
    <n v="35.93"/>
    <n v="0"/>
    <n v="13.91"/>
    <n v="71.86"/>
    <n v="27.82"/>
    <n v="44.04"/>
    <n v="0.6128583356526579"/>
  </r>
  <r>
    <n v="4883"/>
    <d v="2026-09-26T00:00:00"/>
    <n v="2026"/>
    <s v="Sep"/>
    <s v="Q3"/>
    <x v="3"/>
    <s v="United Kingdom"/>
    <s v="Online Store"/>
    <s v="Business"/>
    <s v="Camping"/>
    <s v="Trail Tent 2P"/>
    <n v="1"/>
    <n v="199.7"/>
    <n v="0"/>
    <n v="103.77"/>
    <n v="199.7"/>
    <n v="103.77"/>
    <n v="95.929999999999993"/>
    <n v="0.4803705558337506"/>
  </r>
  <r>
    <n v="1577"/>
    <d v="2026-09-27T00:00:00"/>
    <n v="2026"/>
    <s v="Sep"/>
    <s v="Q3"/>
    <x v="3"/>
    <s v="Belgium"/>
    <s v="Online Store"/>
    <s v="New"/>
    <s v="Hiking"/>
    <s v="Summit Backpack 45L"/>
    <n v="4"/>
    <n v="154.28"/>
    <n v="0.05"/>
    <n v="78.180000000000007"/>
    <n v="586.26400000000001"/>
    <n v="312.72000000000003"/>
    <n v="273.54399999999998"/>
    <n v="0.46658843115047144"/>
  </r>
  <r>
    <n v="2310"/>
    <d v="2026-09-27T00:00:00"/>
    <n v="2026"/>
    <s v="Sep"/>
    <s v="Q3"/>
    <x v="0"/>
    <s v="Italy"/>
    <s v="Online Store"/>
    <s v="Returning"/>
    <s v="Travel"/>
    <s v="Travel Backpack 35L"/>
    <n v="1"/>
    <n v="165.44"/>
    <n v="0"/>
    <n v="88.25"/>
    <n v="165.44"/>
    <n v="88.25"/>
    <n v="77.19"/>
    <n v="0.46657398452611215"/>
  </r>
  <r>
    <n v="2383"/>
    <d v="2026-09-27T00:00:00"/>
    <n v="2026"/>
    <s v="Sep"/>
    <s v="Q3"/>
    <x v="3"/>
    <s v="Netherlands"/>
    <s v="Online Store"/>
    <s v="Returning"/>
    <s v="Travel"/>
    <s v="Carry-On Duffel"/>
    <n v="2"/>
    <n v="130.29"/>
    <n v="0.1"/>
    <n v="67.97"/>
    <n v="234.52199999999999"/>
    <n v="135.94"/>
    <n v="98.581999999999994"/>
    <n v="0.42035288800197845"/>
  </r>
  <r>
    <n v="2803"/>
    <d v="2026-09-27T00:00:00"/>
    <n v="2026"/>
    <s v="Sep"/>
    <s v="Q3"/>
    <x v="1"/>
    <s v="Germany"/>
    <s v="Online Store"/>
    <s v="Returning"/>
    <s v="Fitness"/>
    <s v="Recovery Roller"/>
    <n v="3"/>
    <n v="36.909999999999997"/>
    <n v="0.05"/>
    <n v="13.7"/>
    <n v="105.19349999999999"/>
    <n v="41.099999999999994"/>
    <n v="64.093499999999992"/>
    <n v="0.60929144861612172"/>
  </r>
  <r>
    <n v="4199"/>
    <d v="2026-09-27T00:00:00"/>
    <n v="2026"/>
    <s v="Sep"/>
    <s v="Q3"/>
    <x v="2"/>
    <s v="Denmark"/>
    <s v="Marketplace"/>
    <s v="Business"/>
    <s v="Cycling"/>
    <s v="Trail Bike Light"/>
    <n v="1"/>
    <n v="50.02"/>
    <n v="0"/>
    <n v="22.65"/>
    <n v="50.02"/>
    <n v="22.65"/>
    <n v="27.370000000000005"/>
    <n v="0.54718112754898052"/>
  </r>
  <r>
    <n v="4517"/>
    <d v="2026-09-27T00:00:00"/>
    <n v="2026"/>
    <s v="Sep"/>
    <s v="Q3"/>
    <x v="1"/>
    <s v="Germany"/>
    <s v="Online Store"/>
    <s v="Returning"/>
    <s v="Camping"/>
    <s v="Portable Camp Stove"/>
    <n v="1"/>
    <n v="83.32"/>
    <n v="0.05"/>
    <n v="38.93"/>
    <n v="79.153999999999996"/>
    <n v="38.93"/>
    <n v="40.223999999999997"/>
    <n v="0.50817393940925282"/>
  </r>
  <r>
    <n v="80"/>
    <d v="2026-09-28T00:00:00"/>
    <n v="2026"/>
    <s v="Sep"/>
    <s v="Q3"/>
    <x v="0"/>
    <s v="Italy"/>
    <s v="Corporate"/>
    <s v="Business"/>
    <s v="Hiking"/>
    <s v="Trekking Poles"/>
    <n v="10"/>
    <n v="71.040000000000006"/>
    <n v="0.2"/>
    <n v="31.7"/>
    <n v="568.32000000000005"/>
    <n v="317"/>
    <n v="251.32000000000005"/>
    <n v="0.4422156531531532"/>
  </r>
  <r>
    <n v="370"/>
    <d v="2026-09-28T00:00:00"/>
    <n v="2026"/>
    <s v="Sep"/>
    <s v="Q3"/>
    <x v="3"/>
    <s v="Netherlands"/>
    <s v="Retail Partners"/>
    <s v="Returning"/>
    <s v="Cycling"/>
    <s v="Compact Repair Kit"/>
    <n v="2"/>
    <n v="40.83"/>
    <n v="0"/>
    <n v="16.850000000000001"/>
    <n v="81.66"/>
    <n v="33.700000000000003"/>
    <n v="47.959999999999994"/>
    <n v="0.58731325006122947"/>
  </r>
  <r>
    <n v="417"/>
    <d v="2026-09-28T00:00:00"/>
    <n v="2026"/>
    <s v="Sep"/>
    <s v="Q3"/>
    <x v="1"/>
    <s v="Poland"/>
    <s v="Marketplace"/>
    <s v="Returning"/>
    <s v="Camping"/>
    <s v="Compact Sleeping Bag"/>
    <n v="1"/>
    <n v="121.64"/>
    <n v="0.15"/>
    <n v="61.56"/>
    <n v="103.39399999999999"/>
    <n v="61.56"/>
    <n v="41.833999999999989"/>
    <n v="0.40460761746329565"/>
  </r>
  <r>
    <n v="437"/>
    <d v="2026-09-28T00:00:00"/>
    <n v="2026"/>
    <s v="Sep"/>
    <s v="Q3"/>
    <x v="1"/>
    <s v="Czechia"/>
    <s v="Retail Partners"/>
    <s v="New"/>
    <s v="Travel"/>
    <s v="Travel Backpack 35L"/>
    <n v="1"/>
    <n v="164.7"/>
    <n v="0"/>
    <n v="86.02"/>
    <n v="164.7"/>
    <n v="86.02"/>
    <n v="78.679999999999993"/>
    <n v="0.47771706132361869"/>
  </r>
  <r>
    <n v="790"/>
    <d v="2026-09-28T00:00:00"/>
    <n v="2026"/>
    <s v="Sep"/>
    <s v="Q3"/>
    <x v="3"/>
    <s v="Netherlands"/>
    <s v="Marketplace"/>
    <s v="New"/>
    <s v="Camping"/>
    <s v="Trail Tent 2P"/>
    <n v="1"/>
    <n v="199.09"/>
    <n v="0.05"/>
    <n v="106.57"/>
    <n v="189.13550000000001"/>
    <n v="106.57"/>
    <n v="82.565500000000014"/>
    <n v="0.43654152710622812"/>
  </r>
  <r>
    <n v="1151"/>
    <d v="2026-09-28T00:00:00"/>
    <n v="2026"/>
    <s v="Sep"/>
    <s v="Q3"/>
    <x v="0"/>
    <s v="Spain"/>
    <s v="Marketplace"/>
    <s v="Returning"/>
    <s v="Cycling"/>
    <s v="Commuter Helmet"/>
    <n v="1"/>
    <n v="81.48"/>
    <n v="0"/>
    <n v="41.47"/>
    <n v="81.48"/>
    <n v="41.47"/>
    <n v="40.010000000000005"/>
    <n v="0.4910407461953854"/>
  </r>
  <r>
    <n v="1331"/>
    <d v="2026-09-28T00:00:00"/>
    <n v="2026"/>
    <s v="Sep"/>
    <s v="Q3"/>
    <x v="0"/>
    <s v="Spain"/>
    <s v="Online Store"/>
    <s v="New"/>
    <s v="Fitness"/>
    <s v="Resistance Band Set"/>
    <n v="3"/>
    <n v="39.450000000000003"/>
    <n v="0.05"/>
    <n v="15.1"/>
    <n v="112.4325"/>
    <n v="45.3"/>
    <n v="67.132500000000007"/>
    <n v="0.59709158828630515"/>
  </r>
  <r>
    <n v="2388"/>
    <d v="2026-09-28T00:00:00"/>
    <n v="2026"/>
    <s v="Sep"/>
    <s v="Q3"/>
    <x v="3"/>
    <s v="United Kingdom"/>
    <s v="Online Store"/>
    <s v="Returning"/>
    <s v="Hiking"/>
    <s v="Hiking Daypack 20L"/>
    <n v="3"/>
    <n v="93.22"/>
    <n v="0"/>
    <n v="46.75"/>
    <n v="279.65999999999997"/>
    <n v="140.25"/>
    <n v="139.40999999999997"/>
    <n v="0.49849817635700489"/>
  </r>
  <r>
    <n v="2795"/>
    <d v="2026-09-28T00:00:00"/>
    <n v="2026"/>
    <s v="Sep"/>
    <s v="Q3"/>
    <x v="1"/>
    <s v="Germany"/>
    <s v="Online Store"/>
    <s v="New"/>
    <s v="Hiking"/>
    <s v="Trail Boots"/>
    <n v="3"/>
    <n v="142.19"/>
    <n v="0.05"/>
    <n v="78.37"/>
    <n v="405.24149999999997"/>
    <n v="235.11"/>
    <n v="170.13149999999996"/>
    <n v="0.41982743623246871"/>
  </r>
  <r>
    <n v="2840"/>
    <d v="2026-09-28T00:00:00"/>
    <n v="2026"/>
    <s v="Sep"/>
    <s v="Q3"/>
    <x v="0"/>
    <s v="Spain"/>
    <s v="Online Store"/>
    <s v="Returning"/>
    <s v="Hiking"/>
    <s v="Summit Backpack 45L"/>
    <n v="2"/>
    <n v="151.69999999999999"/>
    <n v="0"/>
    <n v="77.19"/>
    <n v="303.39999999999998"/>
    <n v="154.38"/>
    <n v="149.01999999999998"/>
    <n v="0.49116677653263019"/>
  </r>
  <r>
    <n v="2863"/>
    <d v="2026-09-28T00:00:00"/>
    <n v="2026"/>
    <s v="Sep"/>
    <s v="Q3"/>
    <x v="2"/>
    <s v="Sweden"/>
    <s v="Retail Partners"/>
    <s v="New"/>
    <s v="Travel"/>
    <s v="Carry-On Duffel"/>
    <n v="1"/>
    <n v="133.85"/>
    <n v="0.05"/>
    <n v="66.41"/>
    <n v="127.15749999999998"/>
    <n v="66.41"/>
    <n v="60.747499999999988"/>
    <n v="0.47773430588050247"/>
  </r>
  <r>
    <n v="4522"/>
    <d v="2026-09-28T00:00:00"/>
    <n v="2026"/>
    <s v="Sep"/>
    <s v="Q3"/>
    <x v="3"/>
    <s v="France"/>
    <s v="Marketplace"/>
    <s v="Business"/>
    <s v="Camping"/>
    <s v="Compact Sleeping Bag"/>
    <n v="6"/>
    <n v="125.62"/>
    <n v="0"/>
    <n v="61.34"/>
    <n v="753.72"/>
    <n v="368.04"/>
    <n v="385.68"/>
    <n v="0.51170195828689702"/>
  </r>
  <r>
    <n v="5200"/>
    <d v="2026-09-28T00:00:00"/>
    <n v="2026"/>
    <s v="Sep"/>
    <s v="Q3"/>
    <x v="1"/>
    <s v="Germany"/>
    <s v="Online Store"/>
    <s v="New"/>
    <s v="Camping"/>
    <s v="Trail Tent 2P"/>
    <n v="3"/>
    <n v="196.87"/>
    <n v="0.1"/>
    <n v="105.93"/>
    <n v="531.54899999999998"/>
    <n v="317.79000000000002"/>
    <n v="213.75899999999996"/>
    <n v="0.40214354650276823"/>
  </r>
  <r>
    <n v="452"/>
    <d v="2026-09-29T00:00:00"/>
    <n v="2026"/>
    <s v="Sep"/>
    <s v="Q3"/>
    <x v="1"/>
    <s v="Czechia"/>
    <s v="Online Store"/>
    <s v="Returning"/>
    <s v="Travel"/>
    <s v="Insulated Bottle"/>
    <n v="4"/>
    <n v="36.869999999999997"/>
    <n v="0"/>
    <n v="13.43"/>
    <n v="147.47999999999999"/>
    <n v="53.72"/>
    <n v="93.759999999999991"/>
    <n v="0.63574721996202876"/>
  </r>
  <r>
    <n v="871"/>
    <d v="2026-09-29T00:00:00"/>
    <n v="2026"/>
    <s v="Sep"/>
    <s v="Q3"/>
    <x v="1"/>
    <s v="Germany"/>
    <s v="Online Store"/>
    <s v="New"/>
    <s v="Travel"/>
    <s v="Packing Cube Set"/>
    <n v="1"/>
    <n v="47.37"/>
    <n v="0"/>
    <n v="18.2"/>
    <n v="47.37"/>
    <n v="18.2"/>
    <n v="29.169999999999998"/>
    <n v="0.61579058475828585"/>
  </r>
  <r>
    <n v="922"/>
    <d v="2026-09-29T00:00:00"/>
    <n v="2026"/>
    <s v="Sep"/>
    <s v="Q3"/>
    <x v="3"/>
    <s v="United Kingdom"/>
    <s v="Marketplace"/>
    <s v="Business"/>
    <s v="Hiking"/>
    <s v="Trail Boots"/>
    <n v="1"/>
    <n v="145.62"/>
    <n v="0.05"/>
    <n v="80.25"/>
    <n v="138.339"/>
    <n v="80.25"/>
    <n v="58.088999999999999"/>
    <n v="0.41990328107041397"/>
  </r>
  <r>
    <n v="1491"/>
    <d v="2026-09-29T00:00:00"/>
    <n v="2026"/>
    <s v="Sep"/>
    <s v="Q3"/>
    <x v="3"/>
    <s v="United Kingdom"/>
    <s v="Retail Partners"/>
    <s v="New"/>
    <s v="Fitness"/>
    <s v="Recovery Roller"/>
    <n v="2"/>
    <n v="36.1"/>
    <n v="0.05"/>
    <n v="13.71"/>
    <n v="68.59"/>
    <n v="27.42"/>
    <n v="41.17"/>
    <n v="0.60023327015599937"/>
  </r>
  <r>
    <n v="1548"/>
    <d v="2026-09-29T00:00:00"/>
    <n v="2026"/>
    <s v="Sep"/>
    <s v="Q3"/>
    <x v="0"/>
    <s v="Portugal"/>
    <s v="Retail Partners"/>
    <s v="Returning"/>
    <s v="Hiking"/>
    <s v="Trekking Poles"/>
    <n v="2"/>
    <n v="73"/>
    <n v="0.05"/>
    <n v="31.41"/>
    <n v="138.69999999999999"/>
    <n v="62.82"/>
    <n v="75.88"/>
    <n v="0.54708002883922136"/>
  </r>
  <r>
    <n v="2299"/>
    <d v="2026-09-29T00:00:00"/>
    <n v="2026"/>
    <s v="Sep"/>
    <s v="Q3"/>
    <x v="1"/>
    <s v="Switzerland"/>
    <s v="Online Store"/>
    <s v="New"/>
    <s v="Travel"/>
    <s v="Insulated Bottle"/>
    <n v="2"/>
    <n v="36.93"/>
    <n v="0.1"/>
    <n v="13.4"/>
    <n v="66.474000000000004"/>
    <n v="26.8"/>
    <n v="39.674000000000007"/>
    <n v="0.59683485272437353"/>
  </r>
  <r>
    <n v="3051"/>
    <d v="2026-09-29T00:00:00"/>
    <n v="2026"/>
    <s v="Sep"/>
    <s v="Q3"/>
    <x v="1"/>
    <s v="Poland"/>
    <s v="Online Store"/>
    <s v="New"/>
    <s v="Fitness"/>
    <s v="Training Mat"/>
    <n v="2"/>
    <n v="51.52"/>
    <n v="0"/>
    <n v="21.47"/>
    <n v="103.04"/>
    <n v="42.94"/>
    <n v="60.100000000000009"/>
    <n v="0.58326863354037273"/>
  </r>
  <r>
    <n v="4018"/>
    <d v="2026-09-29T00:00:00"/>
    <n v="2026"/>
    <s v="Sep"/>
    <s v="Q3"/>
    <x v="1"/>
    <s v="Austria"/>
    <s v="Online Store"/>
    <s v="New"/>
    <s v="Fitness"/>
    <s v="Training Mat"/>
    <n v="1"/>
    <n v="50.42"/>
    <n v="0"/>
    <n v="21.68"/>
    <n v="50.42"/>
    <n v="21.68"/>
    <n v="28.740000000000002"/>
    <n v="0.57001190003966684"/>
  </r>
  <r>
    <n v="4118"/>
    <d v="2026-09-29T00:00:00"/>
    <n v="2026"/>
    <s v="Sep"/>
    <s v="Q3"/>
    <x v="1"/>
    <s v="Poland"/>
    <s v="Corporate"/>
    <s v="Returning"/>
    <s v="Hiking"/>
    <s v="Summit Backpack 45L"/>
    <n v="10"/>
    <n v="157.79"/>
    <n v="0.1"/>
    <n v="77.900000000000006"/>
    <n v="1420.11"/>
    <n v="779"/>
    <n v="641.1099999999999"/>
    <n v="0.4514509439409623"/>
  </r>
  <r>
    <n v="4251"/>
    <d v="2026-09-29T00:00:00"/>
    <n v="2026"/>
    <s v="Sep"/>
    <s v="Q3"/>
    <x v="1"/>
    <s v="Switzerland"/>
    <s v="Online Store"/>
    <s v="Returning"/>
    <s v="Cycling"/>
    <s v="Compact Repair Kit"/>
    <n v="1"/>
    <n v="40.409999999999997"/>
    <n v="0.15"/>
    <n v="16.3"/>
    <n v="34.348499999999994"/>
    <n v="16.3"/>
    <n v="18.048499999999994"/>
    <n v="0.52545234871974023"/>
  </r>
  <r>
    <n v="4557"/>
    <d v="2026-09-29T00:00:00"/>
    <n v="2026"/>
    <s v="Sep"/>
    <s v="Q3"/>
    <x v="3"/>
    <s v="United Kingdom"/>
    <s v="Online Store"/>
    <s v="New"/>
    <s v="Cycling"/>
    <s v="Trail Bike Light"/>
    <n v="2"/>
    <n v="50.17"/>
    <n v="0.05"/>
    <n v="22.83"/>
    <n v="95.322999999999993"/>
    <n v="45.66"/>
    <n v="49.662999999999997"/>
    <n v="0.52099703114673268"/>
  </r>
  <r>
    <n v="4811"/>
    <d v="2026-09-29T00:00:00"/>
    <n v="2026"/>
    <s v="Sep"/>
    <s v="Q3"/>
    <x v="1"/>
    <s v="Poland"/>
    <s v="Online Store"/>
    <s v="New"/>
    <s v="Hiking"/>
    <s v="Summit Backpack 45L"/>
    <n v="1"/>
    <n v="155.55000000000001"/>
    <n v="0.1"/>
    <n v="79.2"/>
    <n v="139.995"/>
    <n v="79.2"/>
    <n v="60.795000000000002"/>
    <n v="0.43426550948248149"/>
  </r>
  <r>
    <n v="306"/>
    <d v="2026-09-30T00:00:00"/>
    <n v="2026"/>
    <s v="Sep"/>
    <s v="Q3"/>
    <x v="2"/>
    <s v="Finland"/>
    <s v="Retail Partners"/>
    <s v="Business"/>
    <s v="Cycling"/>
    <s v="Trail Bike Light"/>
    <n v="1"/>
    <n v="51.81"/>
    <n v="0.1"/>
    <n v="22.65"/>
    <n v="46.629000000000005"/>
    <n v="22.65"/>
    <n v="23.979000000000006"/>
    <n v="0.51425078813613856"/>
  </r>
  <r>
    <n v="1158"/>
    <d v="2026-09-30T00:00:00"/>
    <n v="2026"/>
    <s v="Sep"/>
    <s v="Q3"/>
    <x v="0"/>
    <s v="Portugal"/>
    <s v="Retail Partners"/>
    <s v="Returning"/>
    <s v="Fitness"/>
    <s v="Resistance Band Set"/>
    <n v="1"/>
    <n v="40.61"/>
    <n v="0.1"/>
    <n v="14.28"/>
    <n v="36.548999999999999"/>
    <n v="14.28"/>
    <n v="22.268999999999998"/>
    <n v="0.60929163588607071"/>
  </r>
  <r>
    <n v="1639"/>
    <d v="2026-09-30T00:00:00"/>
    <n v="2026"/>
    <s v="Sep"/>
    <s v="Q3"/>
    <x v="2"/>
    <s v="Sweden"/>
    <s v="Retail Partners"/>
    <s v="Business"/>
    <s v="Hiking"/>
    <s v="Trail Boots"/>
    <n v="1"/>
    <n v="140.78"/>
    <n v="0.05"/>
    <n v="80.8"/>
    <n v="133.74099999999999"/>
    <n v="80.8"/>
    <n v="52.940999999999988"/>
    <n v="0.39584719719457756"/>
  </r>
  <r>
    <n v="2247"/>
    <d v="2026-09-30T00:00:00"/>
    <n v="2026"/>
    <s v="Sep"/>
    <s v="Q3"/>
    <x v="1"/>
    <s v="Austria"/>
    <s v="Retail Partners"/>
    <s v="Business"/>
    <s v="Travel"/>
    <s v="Travel Backpack 35L"/>
    <n v="1"/>
    <n v="163.13999999999999"/>
    <n v="0"/>
    <n v="87.53"/>
    <n v="163.13999999999999"/>
    <n v="87.53"/>
    <n v="75.609999999999985"/>
    <n v="0.4634669608924849"/>
  </r>
  <r>
    <n v="3119"/>
    <d v="2026-09-30T00:00:00"/>
    <n v="2026"/>
    <s v="Sep"/>
    <s v="Q3"/>
    <x v="3"/>
    <s v="Belgium"/>
    <s v="Retail Partners"/>
    <s v="Returning"/>
    <s v="Hiking"/>
    <s v="Trekking Poles"/>
    <n v="1"/>
    <n v="70.91"/>
    <n v="0"/>
    <n v="31.73"/>
    <n v="70.91"/>
    <n v="31.73"/>
    <n v="39.179999999999993"/>
    <n v="0.55253137780284856"/>
  </r>
  <r>
    <n v="3267"/>
    <d v="2026-09-30T00:00:00"/>
    <n v="2026"/>
    <s v="Sep"/>
    <s v="Q3"/>
    <x v="3"/>
    <s v="France"/>
    <s v="Marketplace"/>
    <s v="Returning"/>
    <s v="Cycling"/>
    <s v="Commuter Helmet"/>
    <n v="2"/>
    <n v="81.99"/>
    <n v="0"/>
    <n v="43.95"/>
    <n v="163.98"/>
    <n v="87.9"/>
    <n v="76.079999999999984"/>
    <n v="0.46395901939260881"/>
  </r>
  <r>
    <n v="3382"/>
    <d v="2026-09-30T00:00:00"/>
    <n v="2026"/>
    <s v="Sep"/>
    <s v="Q3"/>
    <x v="3"/>
    <s v="Belgium"/>
    <s v="Marketplace"/>
    <s v="New"/>
    <s v="Cycling"/>
    <s v="Commuter Helmet"/>
    <n v="2"/>
    <n v="81.13"/>
    <n v="0"/>
    <n v="43.7"/>
    <n v="162.26"/>
    <n v="87.4"/>
    <n v="74.859999999999985"/>
    <n v="0.46135831381733017"/>
  </r>
  <r>
    <n v="3814"/>
    <d v="2026-09-30T00:00:00"/>
    <n v="2026"/>
    <s v="Sep"/>
    <s v="Q3"/>
    <x v="1"/>
    <s v="Germany"/>
    <s v="Corporate"/>
    <s v="Returning"/>
    <s v="Hiking"/>
    <s v="Trail Boots"/>
    <n v="5"/>
    <n v="141.08000000000001"/>
    <n v="0.05"/>
    <n v="78.23"/>
    <n v="670.13000000000011"/>
    <n v="391.15000000000003"/>
    <n v="278.98000000000008"/>
    <n v="0.4163072836613792"/>
  </r>
  <r>
    <n v="3818"/>
    <d v="2026-09-30T00:00:00"/>
    <n v="2026"/>
    <s v="Sep"/>
    <s v="Q3"/>
    <x v="0"/>
    <s v="Italy"/>
    <s v="Online Store"/>
    <s v="Returning"/>
    <s v="Travel"/>
    <s v="Insulated Bottle"/>
    <n v="5"/>
    <n v="36.18"/>
    <n v="0"/>
    <n v="13.66"/>
    <n v="180.9"/>
    <n v="68.3"/>
    <n v="112.60000000000001"/>
    <n v="0.62244333886124936"/>
  </r>
  <r>
    <n v="4347"/>
    <d v="2026-09-30T00:00:00"/>
    <n v="2026"/>
    <s v="Sep"/>
    <s v="Q3"/>
    <x v="3"/>
    <s v="France"/>
    <s v="Marketplace"/>
    <s v="New"/>
    <s v="Cycling"/>
    <s v="Commuter Helmet"/>
    <n v="1"/>
    <n v="81.06"/>
    <n v="0.05"/>
    <n v="43.54"/>
    <n v="77.007000000000005"/>
    <n v="43.54"/>
    <n v="33.467000000000006"/>
    <n v="0.434596854831379"/>
  </r>
  <r>
    <n v="4646"/>
    <d v="2026-09-30T00:00:00"/>
    <n v="2026"/>
    <s v="Sep"/>
    <s v="Q3"/>
    <x v="2"/>
    <s v="Ireland"/>
    <s v="Online Store"/>
    <s v="Business"/>
    <s v="Fitness"/>
    <s v="Training Mat"/>
    <n v="1"/>
    <n v="49.51"/>
    <n v="0.15"/>
    <n v="21.4"/>
    <n v="42.083499999999994"/>
    <n v="21.4"/>
    <n v="20.683499999999995"/>
    <n v="0.49148716242707946"/>
  </r>
  <r>
    <n v="5102"/>
    <d v="2026-09-30T00:00:00"/>
    <n v="2026"/>
    <s v="Sep"/>
    <s v="Q3"/>
    <x v="1"/>
    <s v="Poland"/>
    <s v="Online Store"/>
    <s v="New"/>
    <s v="Camping"/>
    <s v="Trail Tent 2P"/>
    <n v="1"/>
    <n v="196.74"/>
    <n v="0.15"/>
    <n v="102.01"/>
    <n v="167.22900000000001"/>
    <n v="102.01"/>
    <n v="65.219000000000008"/>
    <n v="0.38999814625453721"/>
  </r>
  <r>
    <n v="5152"/>
    <d v="2026-09-30T00:00:00"/>
    <n v="2026"/>
    <s v="Sep"/>
    <s v="Q3"/>
    <x v="3"/>
    <s v="France"/>
    <s v="Online Store"/>
    <s v="New"/>
    <s v="Hiking"/>
    <s v="Hiking Daypack 20L"/>
    <n v="2"/>
    <n v="91.78"/>
    <n v="0.1"/>
    <n v="45.51"/>
    <n v="165.20400000000001"/>
    <n v="91.02"/>
    <n v="74.184000000000012"/>
    <n v="0.44904481731677204"/>
  </r>
  <r>
    <n v="151"/>
    <d v="2026-10-01T00:00:00"/>
    <n v="2026"/>
    <s v="Oct"/>
    <s v="Q4"/>
    <x v="2"/>
    <s v="Finland"/>
    <s v="Online Store"/>
    <s v="New"/>
    <s v="Hiking"/>
    <s v="Trail Boots"/>
    <n v="5"/>
    <n v="146.69"/>
    <n v="0"/>
    <n v="79"/>
    <n v="733.45"/>
    <n v="395"/>
    <n v="338.45000000000005"/>
    <n v="0.46144931488172342"/>
  </r>
  <r>
    <n v="1292"/>
    <d v="2026-10-01T00:00:00"/>
    <n v="2026"/>
    <s v="Oct"/>
    <s v="Q4"/>
    <x v="0"/>
    <s v="Portugal"/>
    <s v="Retail Partners"/>
    <s v="New"/>
    <s v="Camping"/>
    <s v="Portable Camp Stove"/>
    <n v="1"/>
    <n v="79.81"/>
    <n v="0"/>
    <n v="39.08"/>
    <n v="79.81"/>
    <n v="39.08"/>
    <n v="40.730000000000004"/>
    <n v="0.5103370504949255"/>
  </r>
  <r>
    <n v="1862"/>
    <d v="2026-10-01T00:00:00"/>
    <n v="2026"/>
    <s v="Oct"/>
    <s v="Q4"/>
    <x v="3"/>
    <s v="United Kingdom"/>
    <s v="Online Store"/>
    <s v="New"/>
    <s v="Camping"/>
    <s v="Compact Sleeping Bag"/>
    <n v="5"/>
    <n v="121.63"/>
    <n v="0.05"/>
    <n v="61.7"/>
    <n v="577.74249999999995"/>
    <n v="308.5"/>
    <n v="269.24249999999995"/>
    <n v="0.46602508903187834"/>
  </r>
  <r>
    <n v="2569"/>
    <d v="2026-10-01T00:00:00"/>
    <n v="2026"/>
    <s v="Oct"/>
    <s v="Q4"/>
    <x v="3"/>
    <s v="France"/>
    <s v="Corporate"/>
    <s v="Business"/>
    <s v="Cycling"/>
    <s v="Trail Bike Light"/>
    <n v="10"/>
    <n v="50.42"/>
    <n v="0.05"/>
    <n v="22.5"/>
    <n v="478.99"/>
    <n v="225"/>
    <n v="253.99"/>
    <n v="0.53026159210004387"/>
  </r>
  <r>
    <n v="3333"/>
    <d v="2026-10-01T00:00:00"/>
    <n v="2026"/>
    <s v="Oct"/>
    <s v="Q4"/>
    <x v="2"/>
    <s v="Denmark"/>
    <s v="Online Store"/>
    <s v="New"/>
    <s v="Camping"/>
    <s v="Portable Camp Stove"/>
    <n v="3"/>
    <n v="80.67"/>
    <n v="0"/>
    <n v="39.94"/>
    <n v="242.01"/>
    <n v="119.82"/>
    <n v="122.19"/>
    <n v="0.50489649188050079"/>
  </r>
  <r>
    <n v="3830"/>
    <d v="2026-10-01T00:00:00"/>
    <n v="2026"/>
    <s v="Oct"/>
    <s v="Q4"/>
    <x v="3"/>
    <s v="France"/>
    <s v="Online Store"/>
    <s v="Business"/>
    <s v="Hiking"/>
    <s v="Summit Backpack 45L"/>
    <n v="2"/>
    <n v="152.12"/>
    <n v="0"/>
    <n v="79.53"/>
    <n v="304.24"/>
    <n v="159.06"/>
    <n v="145.18"/>
    <n v="0.47718906126742044"/>
  </r>
  <r>
    <n v="4868"/>
    <d v="2026-10-01T00:00:00"/>
    <n v="2026"/>
    <s v="Oct"/>
    <s v="Q4"/>
    <x v="2"/>
    <s v="Denmark"/>
    <s v="Corporate"/>
    <s v="New"/>
    <s v="Camping"/>
    <s v="Portable Camp Stove"/>
    <n v="4"/>
    <n v="82.54"/>
    <n v="0.15"/>
    <n v="39.74"/>
    <n v="280.63600000000002"/>
    <n v="158.96"/>
    <n v="121.67600000000002"/>
    <n v="0.43357231431462823"/>
  </r>
  <r>
    <n v="2250"/>
    <d v="2026-10-02T00:00:00"/>
    <n v="2026"/>
    <s v="Oct"/>
    <s v="Q4"/>
    <x v="3"/>
    <s v="France"/>
    <s v="Retail Partners"/>
    <s v="Returning"/>
    <s v="Cycling"/>
    <s v="Trail Bike Light"/>
    <n v="2"/>
    <n v="50.43"/>
    <n v="0"/>
    <n v="23.04"/>
    <n v="100.86"/>
    <n v="46.08"/>
    <n v="54.78"/>
    <n v="0.54312908982748365"/>
  </r>
  <r>
    <n v="2516"/>
    <d v="2026-10-02T00:00:00"/>
    <n v="2026"/>
    <s v="Oct"/>
    <s v="Q4"/>
    <x v="2"/>
    <s v="Finland"/>
    <s v="Online Store"/>
    <s v="New"/>
    <s v="Camping"/>
    <s v="Trail Tent 2P"/>
    <n v="2"/>
    <n v="198.57"/>
    <n v="0.15"/>
    <n v="101.08"/>
    <n v="337.56899999999996"/>
    <n v="202.16"/>
    <n v="135.40899999999996"/>
    <n v="0.4011298430839324"/>
  </r>
  <r>
    <n v="809"/>
    <d v="2026-10-03T00:00:00"/>
    <n v="2026"/>
    <s v="Oct"/>
    <s v="Q4"/>
    <x v="3"/>
    <s v="United Kingdom"/>
    <s v="Online Store"/>
    <s v="New"/>
    <s v="Fitness"/>
    <s v="Resistance Band Set"/>
    <n v="2"/>
    <n v="41.06"/>
    <n v="0.05"/>
    <n v="14.54"/>
    <n v="78.013999999999996"/>
    <n v="29.08"/>
    <n v="48.933999999999997"/>
    <n v="0.62724639167328944"/>
  </r>
  <r>
    <n v="1852"/>
    <d v="2026-10-03T00:00:00"/>
    <n v="2026"/>
    <s v="Oct"/>
    <s v="Q4"/>
    <x v="1"/>
    <s v="Germany"/>
    <s v="Corporate"/>
    <s v="Business"/>
    <s v="Travel"/>
    <s v="Travel Backpack 35L"/>
    <n v="4"/>
    <n v="162.19"/>
    <n v="0.15"/>
    <n v="89.81"/>
    <n v="551.44600000000003"/>
    <n v="359.24"/>
    <n v="192.20600000000002"/>
    <n v="0.34854908730863948"/>
  </r>
  <r>
    <n v="3627"/>
    <d v="2026-10-03T00:00:00"/>
    <n v="2026"/>
    <s v="Oct"/>
    <s v="Q4"/>
    <x v="3"/>
    <s v="Belgium"/>
    <s v="Retail Partners"/>
    <s v="New"/>
    <s v="Camping"/>
    <s v="Trail Tent 2P"/>
    <n v="2"/>
    <n v="192.99"/>
    <n v="0"/>
    <n v="101.73"/>
    <n v="385.98"/>
    <n v="203.46"/>
    <n v="182.52"/>
    <n v="0.47287424218871443"/>
  </r>
  <r>
    <n v="4135"/>
    <d v="2026-10-03T00:00:00"/>
    <n v="2026"/>
    <s v="Oct"/>
    <s v="Q4"/>
    <x v="0"/>
    <s v="Italy"/>
    <s v="Online Store"/>
    <s v="New"/>
    <s v="Hiking"/>
    <s v="Trail Boots"/>
    <n v="3"/>
    <n v="142.33000000000001"/>
    <n v="0.1"/>
    <n v="79.19"/>
    <n v="384.291"/>
    <n v="237.57"/>
    <n v="146.721"/>
    <n v="0.3817966072585619"/>
  </r>
  <r>
    <n v="4138"/>
    <d v="2026-10-03T00:00:00"/>
    <n v="2026"/>
    <s v="Oct"/>
    <s v="Q4"/>
    <x v="1"/>
    <s v="Switzerland"/>
    <s v="Retail Partners"/>
    <s v="Business"/>
    <s v="Hiking"/>
    <s v="Trail Boots"/>
    <n v="4"/>
    <n v="143.63"/>
    <n v="0"/>
    <n v="80.510000000000005"/>
    <n v="574.52"/>
    <n v="322.04000000000002"/>
    <n v="252.47999999999996"/>
    <n v="0.43946250783262542"/>
  </r>
  <r>
    <n v="4286"/>
    <d v="2026-10-03T00:00:00"/>
    <n v="2026"/>
    <s v="Oct"/>
    <s v="Q4"/>
    <x v="1"/>
    <s v="Austria"/>
    <s v="Retail Partners"/>
    <s v="Returning"/>
    <s v="Camping"/>
    <s v="Alpine Tent 4P"/>
    <n v="4"/>
    <n v="341.95"/>
    <n v="0.05"/>
    <n v="199.9"/>
    <n v="1299.4099999999999"/>
    <n v="799.6"/>
    <n v="499.80999999999983"/>
    <n v="0.38464379987840625"/>
  </r>
  <r>
    <n v="4371"/>
    <d v="2026-10-03T00:00:00"/>
    <n v="2026"/>
    <s v="Oct"/>
    <s v="Q4"/>
    <x v="1"/>
    <s v="Austria"/>
    <s v="Online Store"/>
    <s v="Returning"/>
    <s v="Fitness"/>
    <s v="Weighted Vest"/>
    <n v="1"/>
    <n v="123.81"/>
    <n v="0"/>
    <n v="68.72"/>
    <n v="123.81"/>
    <n v="68.72"/>
    <n v="55.09"/>
    <n v="0.44495598093853489"/>
  </r>
  <r>
    <n v="905"/>
    <d v="2026-10-04T00:00:00"/>
    <n v="2026"/>
    <s v="Oct"/>
    <s v="Q4"/>
    <x v="2"/>
    <s v="Ireland"/>
    <s v="Online Store"/>
    <s v="New"/>
    <s v="Hiking"/>
    <s v="Trail Boots"/>
    <n v="1"/>
    <n v="146.1"/>
    <n v="0"/>
    <n v="79.739999999999995"/>
    <n v="146.1"/>
    <n v="79.739999999999995"/>
    <n v="66.36"/>
    <n v="0.45420944558521564"/>
  </r>
  <r>
    <n v="1415"/>
    <d v="2026-10-04T00:00:00"/>
    <n v="2026"/>
    <s v="Oct"/>
    <s v="Q4"/>
    <x v="1"/>
    <s v="Switzerland"/>
    <s v="Marketplace"/>
    <s v="Returning"/>
    <s v="Travel"/>
    <s v="Travel Backpack 35L"/>
    <n v="1"/>
    <n v="161.07"/>
    <n v="0.05"/>
    <n v="89.81"/>
    <n v="153.01649999999998"/>
    <n v="89.81"/>
    <n v="63.206499999999977"/>
    <n v="0.41306983233834249"/>
  </r>
  <r>
    <n v="2205"/>
    <d v="2026-10-04T00:00:00"/>
    <n v="2026"/>
    <s v="Oct"/>
    <s v="Q4"/>
    <x v="3"/>
    <s v="France"/>
    <s v="Online Store"/>
    <s v="New"/>
    <s v="Hiking"/>
    <s v="Hiking Daypack 20L"/>
    <n v="5"/>
    <n v="90.12"/>
    <n v="0"/>
    <n v="46.67"/>
    <n v="450.6"/>
    <n v="233.35000000000002"/>
    <n v="217.25"/>
    <n v="0.48213493120284062"/>
  </r>
  <r>
    <n v="2374"/>
    <d v="2026-10-04T00:00:00"/>
    <n v="2026"/>
    <s v="Oct"/>
    <s v="Q4"/>
    <x v="3"/>
    <s v="France"/>
    <s v="Marketplace"/>
    <s v="Returning"/>
    <s v="Hiking"/>
    <s v="Trekking Poles"/>
    <n v="1"/>
    <n v="70.400000000000006"/>
    <n v="0"/>
    <n v="32.43"/>
    <n v="70.400000000000006"/>
    <n v="32.43"/>
    <n v="37.970000000000006"/>
    <n v="0.53934659090909098"/>
  </r>
  <r>
    <n v="4840"/>
    <d v="2026-10-04T00:00:00"/>
    <n v="2026"/>
    <s v="Oct"/>
    <s v="Q4"/>
    <x v="1"/>
    <s v="Germany"/>
    <s v="Corporate"/>
    <s v="Business"/>
    <s v="Camping"/>
    <s v="Trail Tent 2P"/>
    <n v="6"/>
    <n v="191.08"/>
    <n v="0.1"/>
    <n v="102.93"/>
    <n v="1031.8320000000001"/>
    <n v="617.58000000000004"/>
    <n v="414.25200000000007"/>
    <n v="0.40147233270532412"/>
  </r>
  <r>
    <n v="4984"/>
    <d v="2026-10-04T00:00:00"/>
    <n v="2026"/>
    <s v="Oct"/>
    <s v="Q4"/>
    <x v="2"/>
    <s v="Norway"/>
    <s v="Online Store"/>
    <s v="Returning"/>
    <s v="Fitness"/>
    <s v="Recovery Roller"/>
    <n v="1"/>
    <n v="36.590000000000003"/>
    <n v="0"/>
    <n v="13.62"/>
    <n v="36.590000000000003"/>
    <n v="13.62"/>
    <n v="22.970000000000006"/>
    <n v="0.62776714949439749"/>
  </r>
  <r>
    <n v="641"/>
    <d v="2026-10-05T00:00:00"/>
    <n v="2026"/>
    <s v="Oct"/>
    <s v="Q4"/>
    <x v="1"/>
    <s v="Switzerland"/>
    <s v="Retail Partners"/>
    <s v="Returning"/>
    <s v="Camping"/>
    <s v="Compact Sleeping Bag"/>
    <n v="2"/>
    <n v="125.38"/>
    <n v="0.05"/>
    <n v="59.12"/>
    <n v="238.22199999999998"/>
    <n v="118.24"/>
    <n v="119.98199999999999"/>
    <n v="0.5036562534106841"/>
  </r>
  <r>
    <n v="1358"/>
    <d v="2026-10-05T00:00:00"/>
    <n v="2026"/>
    <s v="Oct"/>
    <s v="Q4"/>
    <x v="0"/>
    <s v="Spain"/>
    <s v="Online Store"/>
    <s v="New"/>
    <s v="Travel"/>
    <s v="Insulated Bottle"/>
    <n v="1"/>
    <n v="35.71"/>
    <n v="0"/>
    <n v="13.3"/>
    <n v="35.71"/>
    <n v="13.3"/>
    <n v="22.41"/>
    <n v="0.62755530663679637"/>
  </r>
  <r>
    <n v="3904"/>
    <d v="2026-10-05T00:00:00"/>
    <n v="2026"/>
    <s v="Oct"/>
    <s v="Q4"/>
    <x v="1"/>
    <s v="Austria"/>
    <s v="Online Store"/>
    <s v="Returning"/>
    <s v="Travel"/>
    <s v="Packing Cube Set"/>
    <n v="2"/>
    <n v="46.72"/>
    <n v="0"/>
    <n v="18.39"/>
    <n v="93.44"/>
    <n v="36.78"/>
    <n v="56.66"/>
    <n v="0.60637842465753422"/>
  </r>
  <r>
    <n v="4336"/>
    <d v="2026-10-05T00:00:00"/>
    <n v="2026"/>
    <s v="Oct"/>
    <s v="Q4"/>
    <x v="0"/>
    <s v="Italy"/>
    <s v="Marketplace"/>
    <s v="Returning"/>
    <s v="Hiking"/>
    <s v="Trail Boots"/>
    <n v="1"/>
    <n v="143.16999999999999"/>
    <n v="0.05"/>
    <n v="81.290000000000006"/>
    <n v="136.01149999999998"/>
    <n v="81.290000000000006"/>
    <n v="54.721499999999978"/>
    <n v="0.40232995004098904"/>
  </r>
  <r>
    <n v="4705"/>
    <d v="2026-10-05T00:00:00"/>
    <n v="2026"/>
    <s v="Oct"/>
    <s v="Q4"/>
    <x v="0"/>
    <s v="Spain"/>
    <s v="Retail Partners"/>
    <s v="Returning"/>
    <s v="Camping"/>
    <s v="Compact Sleeping Bag"/>
    <n v="1"/>
    <n v="125.88"/>
    <n v="0"/>
    <n v="62.46"/>
    <n v="125.88"/>
    <n v="62.46"/>
    <n v="63.419999999999995"/>
    <n v="0.50381315538608196"/>
  </r>
  <r>
    <n v="1094"/>
    <d v="2026-10-06T00:00:00"/>
    <n v="2026"/>
    <s v="Oct"/>
    <s v="Q4"/>
    <x v="3"/>
    <s v="Belgium"/>
    <s v="Online Store"/>
    <s v="New"/>
    <s v="Fitness"/>
    <s v="Weighted Vest"/>
    <n v="2"/>
    <n v="121.81"/>
    <n v="0.05"/>
    <n v="67.72"/>
    <n v="231.43899999999999"/>
    <n v="135.44"/>
    <n v="95.998999999999995"/>
    <n v="0.41479180259161158"/>
  </r>
  <r>
    <n v="3926"/>
    <d v="2026-10-06T00:00:00"/>
    <n v="2026"/>
    <s v="Oct"/>
    <s v="Q4"/>
    <x v="2"/>
    <s v="Denmark"/>
    <s v="Online Store"/>
    <s v="Business"/>
    <s v="Hiking"/>
    <s v="Summit Backpack 45L"/>
    <n v="6"/>
    <n v="154.93"/>
    <n v="0.05"/>
    <n v="79.430000000000007"/>
    <n v="883.101"/>
    <n v="476.58000000000004"/>
    <n v="406.52099999999996"/>
    <n v="0.46033352923391546"/>
  </r>
  <r>
    <n v="524"/>
    <d v="2026-10-07T00:00:00"/>
    <n v="2026"/>
    <s v="Oct"/>
    <s v="Q4"/>
    <x v="3"/>
    <s v="United Kingdom"/>
    <s v="Retail Partners"/>
    <s v="New"/>
    <s v="Cycling"/>
    <s v="Cycling Pack 12L"/>
    <n v="2"/>
    <n v="101.1"/>
    <n v="0.15"/>
    <n v="51.61"/>
    <n v="171.86999999999998"/>
    <n v="103.22"/>
    <n v="68.649999999999977"/>
    <n v="0.39942980159422814"/>
  </r>
  <r>
    <n v="2277"/>
    <d v="2026-10-07T00:00:00"/>
    <n v="2026"/>
    <s v="Oct"/>
    <s v="Q4"/>
    <x v="0"/>
    <s v="Spain"/>
    <s v="Online Store"/>
    <s v="New"/>
    <s v="Cycling"/>
    <s v="Cycling Pack 12L"/>
    <n v="2"/>
    <n v="105"/>
    <n v="0"/>
    <n v="50.3"/>
    <n v="210"/>
    <n v="100.6"/>
    <n v="109.4"/>
    <n v="0.52095238095238094"/>
  </r>
  <r>
    <n v="2442"/>
    <d v="2026-10-07T00:00:00"/>
    <n v="2026"/>
    <s v="Oct"/>
    <s v="Q4"/>
    <x v="2"/>
    <s v="Sweden"/>
    <s v="Corporate"/>
    <s v="Business"/>
    <s v="Hiking"/>
    <s v="Summit Backpack 45L"/>
    <n v="4"/>
    <n v="157.12"/>
    <n v="0.15"/>
    <n v="77.98"/>
    <n v="534.20799999999997"/>
    <n v="311.92"/>
    <n v="222.28799999999995"/>
    <n v="0.41610758356295668"/>
  </r>
  <r>
    <n v="2809"/>
    <d v="2026-10-07T00:00:00"/>
    <n v="2026"/>
    <s v="Oct"/>
    <s v="Q4"/>
    <x v="3"/>
    <s v="United Kingdom"/>
    <s v="Online Store"/>
    <s v="Returning"/>
    <s v="Hiking"/>
    <s v="Trekking Poles"/>
    <n v="3"/>
    <n v="70.239999999999995"/>
    <n v="0.05"/>
    <n v="31.96"/>
    <n v="200.18399999999997"/>
    <n v="95.88"/>
    <n v="104.30399999999997"/>
    <n v="0.5210406426087999"/>
  </r>
  <r>
    <n v="2946"/>
    <d v="2026-10-07T00:00:00"/>
    <n v="2026"/>
    <s v="Oct"/>
    <s v="Q4"/>
    <x v="2"/>
    <s v="Norway"/>
    <s v="Online Store"/>
    <s v="Returning"/>
    <s v="Cycling"/>
    <s v="Cycling Pack 12L"/>
    <n v="1"/>
    <n v="103.48"/>
    <n v="0.1"/>
    <n v="51.33"/>
    <n v="93.132000000000005"/>
    <n v="51.33"/>
    <n v="41.802000000000007"/>
    <n v="0.4488467980930293"/>
  </r>
  <r>
    <n v="4147"/>
    <d v="2026-10-07T00:00:00"/>
    <n v="2026"/>
    <s v="Oct"/>
    <s v="Q4"/>
    <x v="1"/>
    <s v="Germany"/>
    <s v="Retail Partners"/>
    <s v="Returning"/>
    <s v="Cycling"/>
    <s v="Compact Repair Kit"/>
    <n v="3"/>
    <n v="40.770000000000003"/>
    <n v="0.05"/>
    <n v="16.68"/>
    <n v="116.19449999999999"/>
    <n v="50.04"/>
    <n v="66.154499999999985"/>
    <n v="0.56934278300608021"/>
  </r>
  <r>
    <n v="4164"/>
    <d v="2026-10-07T00:00:00"/>
    <n v="2026"/>
    <s v="Oct"/>
    <s v="Q4"/>
    <x v="0"/>
    <s v="Portugal"/>
    <s v="Retail Partners"/>
    <s v="New"/>
    <s v="Hiking"/>
    <s v="Trail Boots"/>
    <n v="2"/>
    <n v="143.41999999999999"/>
    <n v="0"/>
    <n v="81.44"/>
    <n v="286.83999999999997"/>
    <n v="162.88"/>
    <n v="123.95999999999998"/>
    <n v="0.43215730023706594"/>
  </r>
  <r>
    <n v="4275"/>
    <d v="2026-10-07T00:00:00"/>
    <n v="2026"/>
    <s v="Oct"/>
    <s v="Q4"/>
    <x v="3"/>
    <s v="Netherlands"/>
    <s v="Marketplace"/>
    <s v="Returning"/>
    <s v="Cycling"/>
    <s v="Trail Bike Light"/>
    <n v="1"/>
    <n v="49.56"/>
    <n v="0.05"/>
    <n v="22.88"/>
    <n v="47.082000000000001"/>
    <n v="22.88"/>
    <n v="24.202000000000002"/>
    <n v="0.51403933562720361"/>
  </r>
  <r>
    <n v="5062"/>
    <d v="2026-10-07T00:00:00"/>
    <n v="2026"/>
    <s v="Oct"/>
    <s v="Q4"/>
    <x v="1"/>
    <s v="Germany"/>
    <s v="Online Store"/>
    <s v="Returning"/>
    <s v="Travel"/>
    <s v="Carry-On Duffel"/>
    <n v="4"/>
    <n v="131.05000000000001"/>
    <n v="0"/>
    <n v="67.37"/>
    <n v="524.20000000000005"/>
    <n v="269.48"/>
    <n v="254.72000000000003"/>
    <n v="0.48592140404425793"/>
  </r>
  <r>
    <n v="1126"/>
    <d v="2026-10-08T00:00:00"/>
    <n v="2026"/>
    <s v="Oct"/>
    <s v="Q4"/>
    <x v="0"/>
    <s v="Portugal"/>
    <s v="Online Store"/>
    <s v="Business"/>
    <s v="Cycling"/>
    <s v="Trail Bike Light"/>
    <n v="1"/>
    <n v="51.35"/>
    <n v="0"/>
    <n v="22.98"/>
    <n v="51.35"/>
    <n v="22.98"/>
    <n v="28.37"/>
    <n v="0.55248296007789677"/>
  </r>
  <r>
    <n v="1865"/>
    <d v="2026-10-08T00:00:00"/>
    <n v="2026"/>
    <s v="Oct"/>
    <s v="Q4"/>
    <x v="3"/>
    <s v="United Kingdom"/>
    <s v="Online Store"/>
    <s v="Returning"/>
    <s v="Fitness"/>
    <s v="Resistance Band Set"/>
    <n v="1"/>
    <n v="39.659999999999997"/>
    <n v="0"/>
    <n v="14.39"/>
    <n v="39.659999999999997"/>
    <n v="14.39"/>
    <n v="25.269999999999996"/>
    <n v="0.63716591023701463"/>
  </r>
  <r>
    <n v="2471"/>
    <d v="2026-10-08T00:00:00"/>
    <n v="2026"/>
    <s v="Oct"/>
    <s v="Q4"/>
    <x v="3"/>
    <s v="France"/>
    <s v="Retail Partners"/>
    <s v="New"/>
    <s v="Fitness"/>
    <s v="Resistance Band Set"/>
    <n v="1"/>
    <n v="39.79"/>
    <n v="0"/>
    <n v="14.76"/>
    <n v="39.79"/>
    <n v="14.76"/>
    <n v="25.03"/>
    <n v="0.62905252576024129"/>
  </r>
  <r>
    <n v="3208"/>
    <d v="2026-10-08T00:00:00"/>
    <n v="2026"/>
    <s v="Oct"/>
    <s v="Q4"/>
    <x v="2"/>
    <s v="Finland"/>
    <s v="Corporate"/>
    <s v="New"/>
    <s v="Cycling"/>
    <s v="Compact Repair Kit"/>
    <n v="6"/>
    <n v="41.27"/>
    <n v="0.1"/>
    <n v="16.61"/>
    <n v="222.858"/>
    <n v="99.66"/>
    <n v="123.19800000000001"/>
    <n v="0.55280941227149127"/>
  </r>
  <r>
    <n v="4285"/>
    <d v="2026-10-08T00:00:00"/>
    <n v="2026"/>
    <s v="Oct"/>
    <s v="Q4"/>
    <x v="3"/>
    <s v="Belgium"/>
    <s v="Online Store"/>
    <s v="Returning"/>
    <s v="Hiking"/>
    <s v="Hiking Daypack 20L"/>
    <n v="1"/>
    <n v="93.39"/>
    <n v="0"/>
    <n v="45.98"/>
    <n v="93.39"/>
    <n v="45.98"/>
    <n v="47.410000000000004"/>
    <n v="0.50765606595995294"/>
  </r>
  <r>
    <n v="261"/>
    <d v="2026-10-09T00:00:00"/>
    <n v="2026"/>
    <s v="Oct"/>
    <s v="Q4"/>
    <x v="2"/>
    <s v="Ireland"/>
    <s v="Online Store"/>
    <s v="Business"/>
    <s v="Camping"/>
    <s v="Alpine Tent 4P"/>
    <n v="1"/>
    <n v="336.56"/>
    <n v="0"/>
    <n v="189.74"/>
    <n v="336.56"/>
    <n v="189.74"/>
    <n v="146.82"/>
    <n v="0.43623722367482765"/>
  </r>
  <r>
    <n v="291"/>
    <d v="2026-10-09T00:00:00"/>
    <n v="2026"/>
    <s v="Oct"/>
    <s v="Q4"/>
    <x v="2"/>
    <s v="Sweden"/>
    <s v="Online Store"/>
    <s v="New"/>
    <s v="Travel"/>
    <s v="Carry-On Duffel"/>
    <n v="2"/>
    <n v="132.47999999999999"/>
    <n v="0.1"/>
    <n v="67.48"/>
    <n v="238.464"/>
    <n v="134.96"/>
    <n v="103.50399999999999"/>
    <n v="0.43404455179817497"/>
  </r>
  <r>
    <n v="670"/>
    <d v="2026-10-09T00:00:00"/>
    <n v="2026"/>
    <s v="Oct"/>
    <s v="Q4"/>
    <x v="1"/>
    <s v="Poland"/>
    <s v="Retail Partners"/>
    <s v="Returning"/>
    <s v="Hiking"/>
    <s v="Hiking Daypack 20L"/>
    <n v="1"/>
    <n v="92.59"/>
    <n v="0"/>
    <n v="44.46"/>
    <n v="92.59"/>
    <n v="44.46"/>
    <n v="48.13"/>
    <n v="0.51981855491953777"/>
  </r>
  <r>
    <n v="1306"/>
    <d v="2026-10-09T00:00:00"/>
    <n v="2026"/>
    <s v="Oct"/>
    <s v="Q4"/>
    <x v="3"/>
    <s v="United Kingdom"/>
    <s v="Retail Partners"/>
    <s v="Business"/>
    <s v="Fitness"/>
    <s v="Recovery Roller"/>
    <n v="1"/>
    <n v="35.450000000000003"/>
    <n v="0.05"/>
    <n v="14.23"/>
    <n v="33.677500000000002"/>
    <n v="14.23"/>
    <n v="19.447500000000002"/>
    <n v="0.57746269764679681"/>
  </r>
  <r>
    <n v="2400"/>
    <d v="2026-10-09T00:00:00"/>
    <n v="2026"/>
    <s v="Oct"/>
    <s v="Q4"/>
    <x v="2"/>
    <s v="Sweden"/>
    <s v="Online Store"/>
    <s v="New"/>
    <s v="Hiking"/>
    <s v="Hiking Daypack 20L"/>
    <n v="2"/>
    <n v="93.83"/>
    <n v="0.1"/>
    <n v="44.27"/>
    <n v="168.89400000000001"/>
    <n v="88.54"/>
    <n v="80.353999999999999"/>
    <n v="0.47576586498040191"/>
  </r>
  <r>
    <n v="3816"/>
    <d v="2026-10-09T00:00:00"/>
    <n v="2026"/>
    <s v="Oct"/>
    <s v="Q4"/>
    <x v="1"/>
    <s v="Germany"/>
    <s v="Online Store"/>
    <s v="New"/>
    <s v="Fitness"/>
    <s v="Recovery Roller"/>
    <n v="1"/>
    <n v="36.32"/>
    <n v="0"/>
    <n v="13.6"/>
    <n v="36.32"/>
    <n v="13.6"/>
    <n v="22.72"/>
    <n v="0.62555066079295152"/>
  </r>
  <r>
    <n v="4038"/>
    <d v="2026-10-09T00:00:00"/>
    <n v="2026"/>
    <s v="Oct"/>
    <s v="Q4"/>
    <x v="0"/>
    <s v="Italy"/>
    <s v="Online Store"/>
    <s v="Returning"/>
    <s v="Fitness"/>
    <s v="Weighted Vest"/>
    <n v="2"/>
    <n v="125.56"/>
    <n v="0.1"/>
    <n v="67.260000000000005"/>
    <n v="226.00800000000001"/>
    <n v="134.52000000000001"/>
    <n v="91.488"/>
    <n v="0.40479983009450993"/>
  </r>
  <r>
    <n v="4686"/>
    <d v="2026-10-09T00:00:00"/>
    <n v="2026"/>
    <s v="Oct"/>
    <s v="Q4"/>
    <x v="0"/>
    <s v="Italy"/>
    <s v="Marketplace"/>
    <s v="New"/>
    <s v="Camping"/>
    <s v="Compact Sleeping Bag"/>
    <n v="2"/>
    <n v="124.91"/>
    <n v="0"/>
    <n v="60.33"/>
    <n v="249.82"/>
    <n v="120.66"/>
    <n v="129.16"/>
    <n v="0.51701224881914976"/>
  </r>
  <r>
    <n v="5076"/>
    <d v="2026-10-09T00:00:00"/>
    <n v="2026"/>
    <s v="Oct"/>
    <s v="Q4"/>
    <x v="1"/>
    <s v="Germany"/>
    <s v="Online Store"/>
    <s v="New"/>
    <s v="Camping"/>
    <s v="Trail Tent 2P"/>
    <n v="1"/>
    <n v="199.32"/>
    <n v="0"/>
    <n v="103.83"/>
    <n v="199.32"/>
    <n v="103.83"/>
    <n v="95.49"/>
    <n v="0.4790788681517158"/>
  </r>
  <r>
    <n v="1339"/>
    <d v="2026-10-10T00:00:00"/>
    <n v="2026"/>
    <s v="Oct"/>
    <s v="Q4"/>
    <x v="1"/>
    <s v="Switzerland"/>
    <s v="Online Store"/>
    <s v="Returning"/>
    <s v="Camping"/>
    <s v="Alpine Tent 4P"/>
    <n v="4"/>
    <n v="337.38"/>
    <n v="0.05"/>
    <n v="194.94"/>
    <n v="1282.0439999999999"/>
    <n v="779.76"/>
    <n v="502.28399999999988"/>
    <n v="0.39178374533167343"/>
  </r>
  <r>
    <n v="1884"/>
    <d v="2026-10-10T00:00:00"/>
    <n v="2026"/>
    <s v="Oct"/>
    <s v="Q4"/>
    <x v="2"/>
    <s v="Sweden"/>
    <s v="Online Store"/>
    <s v="Business"/>
    <s v="Camping"/>
    <s v="Portable Camp Stove"/>
    <n v="3"/>
    <n v="82.18"/>
    <n v="0.1"/>
    <n v="39.82"/>
    <n v="221.88600000000002"/>
    <n v="119.46000000000001"/>
    <n v="102.42600000000002"/>
    <n v="0.46161542413671885"/>
  </r>
  <r>
    <n v="3568"/>
    <d v="2026-10-10T00:00:00"/>
    <n v="2026"/>
    <s v="Oct"/>
    <s v="Q4"/>
    <x v="0"/>
    <s v="Italy"/>
    <s v="Corporate"/>
    <s v="New"/>
    <s v="Hiking"/>
    <s v="Trekking Poles"/>
    <n v="15"/>
    <n v="70.25"/>
    <n v="0.1"/>
    <n v="32.19"/>
    <n v="948.375"/>
    <n v="482.84999999999997"/>
    <n v="465.52500000000003"/>
    <n v="0.49086595492289448"/>
  </r>
  <r>
    <n v="4171"/>
    <d v="2026-10-10T00:00:00"/>
    <n v="2026"/>
    <s v="Oct"/>
    <s v="Q4"/>
    <x v="3"/>
    <s v="Netherlands"/>
    <s v="Retail Partners"/>
    <s v="New"/>
    <s v="Travel"/>
    <s v="Insulated Bottle"/>
    <n v="2"/>
    <n v="35.36"/>
    <n v="0"/>
    <n v="13.49"/>
    <n v="70.72"/>
    <n v="26.98"/>
    <n v="43.739999999999995"/>
    <n v="0.61849547511312208"/>
  </r>
  <r>
    <n v="4477"/>
    <d v="2026-10-10T00:00:00"/>
    <n v="2026"/>
    <s v="Oct"/>
    <s v="Q4"/>
    <x v="2"/>
    <s v="Denmark"/>
    <s v="Retail Partners"/>
    <s v="New"/>
    <s v="Travel"/>
    <s v="Packing Cube Set"/>
    <n v="1"/>
    <n v="46.01"/>
    <n v="0"/>
    <n v="18.239999999999998"/>
    <n v="46.01"/>
    <n v="18.239999999999998"/>
    <n v="27.77"/>
    <n v="0.6035644425124973"/>
  </r>
  <r>
    <n v="3368"/>
    <d v="2026-10-11T00:00:00"/>
    <n v="2026"/>
    <s v="Oct"/>
    <s v="Q4"/>
    <x v="0"/>
    <s v="Portugal"/>
    <s v="Online Store"/>
    <s v="Returning"/>
    <s v="Hiking"/>
    <s v="Hiking Daypack 20L"/>
    <n v="1"/>
    <n v="89.88"/>
    <n v="0"/>
    <n v="46.15"/>
    <n v="89.88"/>
    <n v="46.15"/>
    <n v="43.73"/>
    <n v="0.48653760569648419"/>
  </r>
  <r>
    <n v="3566"/>
    <d v="2026-10-11T00:00:00"/>
    <n v="2026"/>
    <s v="Oct"/>
    <s v="Q4"/>
    <x v="1"/>
    <s v="Germany"/>
    <s v="Online Store"/>
    <s v="New"/>
    <s v="Fitness"/>
    <s v="Resistance Band Set"/>
    <n v="1"/>
    <n v="41.33"/>
    <n v="0"/>
    <n v="14.47"/>
    <n v="41.33"/>
    <n v="14.47"/>
    <n v="26.86"/>
    <n v="0.6498911202516332"/>
  </r>
  <r>
    <n v="4420"/>
    <d v="2026-10-11T00:00:00"/>
    <n v="2026"/>
    <s v="Oct"/>
    <s v="Q4"/>
    <x v="2"/>
    <s v="Denmark"/>
    <s v="Corporate"/>
    <s v="Business"/>
    <s v="Cycling"/>
    <s v="Compact Repair Kit"/>
    <n v="15"/>
    <n v="40.78"/>
    <n v="0.15"/>
    <n v="17.07"/>
    <n v="519.94500000000005"/>
    <n v="256.05"/>
    <n v="263.89500000000004"/>
    <n v="0.5075440671609498"/>
  </r>
  <r>
    <n v="513"/>
    <d v="2026-10-12T00:00:00"/>
    <n v="2026"/>
    <s v="Oct"/>
    <s v="Q4"/>
    <x v="3"/>
    <s v="Netherlands"/>
    <s v="Online Store"/>
    <s v="Business"/>
    <s v="Travel"/>
    <s v="Travel Backpack 35L"/>
    <n v="1"/>
    <n v="163.87"/>
    <n v="0"/>
    <n v="85.76"/>
    <n v="163.87"/>
    <n v="85.76"/>
    <n v="78.11"/>
    <n v="0.47665832672240188"/>
  </r>
  <r>
    <n v="786"/>
    <d v="2026-10-12T00:00:00"/>
    <n v="2026"/>
    <s v="Oct"/>
    <s v="Q4"/>
    <x v="2"/>
    <s v="Ireland"/>
    <s v="Online Store"/>
    <s v="New"/>
    <s v="Fitness"/>
    <s v="Recovery Roller"/>
    <n v="1"/>
    <n v="35.39"/>
    <n v="0.05"/>
    <n v="13.68"/>
    <n v="33.6205"/>
    <n v="13.68"/>
    <n v="19.9405"/>
    <n v="0.59310539700480358"/>
  </r>
  <r>
    <n v="3771"/>
    <d v="2026-10-12T00:00:00"/>
    <n v="2026"/>
    <s v="Oct"/>
    <s v="Q4"/>
    <x v="2"/>
    <s v="Ireland"/>
    <s v="Online Store"/>
    <s v="Business"/>
    <s v="Camping"/>
    <s v="Portable Camp Stove"/>
    <n v="2"/>
    <n v="80.2"/>
    <n v="0"/>
    <n v="39.590000000000003"/>
    <n v="160.4"/>
    <n v="79.180000000000007"/>
    <n v="81.22"/>
    <n v="0.50635910224438896"/>
  </r>
  <r>
    <n v="3910"/>
    <d v="2026-10-12T00:00:00"/>
    <n v="2026"/>
    <s v="Oct"/>
    <s v="Q4"/>
    <x v="2"/>
    <s v="Sweden"/>
    <s v="Online Store"/>
    <s v="Business"/>
    <s v="Cycling"/>
    <s v="Compact Repair Kit"/>
    <n v="3"/>
    <n v="41.09"/>
    <n v="0"/>
    <n v="17.18"/>
    <n v="123.27000000000001"/>
    <n v="51.54"/>
    <n v="71.730000000000018"/>
    <n v="0.58189340472134354"/>
  </r>
  <r>
    <n v="330"/>
    <d v="2026-10-13T00:00:00"/>
    <n v="2026"/>
    <s v="Oct"/>
    <s v="Q4"/>
    <x v="1"/>
    <s v="Germany"/>
    <s v="Corporate"/>
    <s v="Business"/>
    <s v="Travel"/>
    <s v="Insulated Bottle"/>
    <n v="5"/>
    <n v="36.97"/>
    <n v="0.15"/>
    <n v="13.93"/>
    <n v="157.1225"/>
    <n v="69.650000000000006"/>
    <n v="87.472499999999997"/>
    <n v="0.55671530175500006"/>
  </r>
  <r>
    <n v="707"/>
    <d v="2026-10-13T00:00:00"/>
    <n v="2026"/>
    <s v="Oct"/>
    <s v="Q4"/>
    <x v="2"/>
    <s v="Denmark"/>
    <s v="Retail Partners"/>
    <s v="New"/>
    <s v="Travel"/>
    <s v="Insulated Bottle"/>
    <n v="4"/>
    <n v="35.880000000000003"/>
    <n v="0.05"/>
    <n v="13.45"/>
    <n v="136.34399999999999"/>
    <n v="53.8"/>
    <n v="82.543999999999997"/>
    <n v="0.60540984568444522"/>
  </r>
  <r>
    <n v="989"/>
    <d v="2026-10-13T00:00:00"/>
    <n v="2026"/>
    <s v="Oct"/>
    <s v="Q4"/>
    <x v="1"/>
    <s v="Switzerland"/>
    <s v="Online Store"/>
    <s v="Returning"/>
    <s v="Cycling"/>
    <s v="Compact Repair Kit"/>
    <n v="3"/>
    <n v="40.42"/>
    <n v="0"/>
    <n v="16.79"/>
    <n v="121.26"/>
    <n v="50.37"/>
    <n v="70.890000000000015"/>
    <n v="0.58461157842652167"/>
  </r>
  <r>
    <n v="1904"/>
    <d v="2026-10-13T00:00:00"/>
    <n v="2026"/>
    <s v="Oct"/>
    <s v="Q4"/>
    <x v="3"/>
    <s v="United Kingdom"/>
    <s v="Retail Partners"/>
    <s v="Returning"/>
    <s v="Cycling"/>
    <s v="Trail Bike Light"/>
    <n v="1"/>
    <n v="50.34"/>
    <n v="0.15"/>
    <n v="22.56"/>
    <n v="42.789000000000001"/>
    <n v="22.56"/>
    <n v="20.229000000000003"/>
    <n v="0.47276169108883132"/>
  </r>
  <r>
    <n v="2854"/>
    <d v="2026-10-13T00:00:00"/>
    <n v="2026"/>
    <s v="Oct"/>
    <s v="Q4"/>
    <x v="0"/>
    <s v="Italy"/>
    <s v="Retail Partners"/>
    <s v="New"/>
    <s v="Travel"/>
    <s v="Insulated Bottle"/>
    <n v="3"/>
    <n v="36.049999999999997"/>
    <n v="0.1"/>
    <n v="13.87"/>
    <n v="97.334999999999994"/>
    <n v="41.61"/>
    <n v="55.724999999999994"/>
    <n v="0.57250732008013561"/>
  </r>
  <r>
    <n v="3212"/>
    <d v="2026-10-13T00:00:00"/>
    <n v="2026"/>
    <s v="Oct"/>
    <s v="Q4"/>
    <x v="2"/>
    <s v="Sweden"/>
    <s v="Corporate"/>
    <s v="Returning"/>
    <s v="Cycling"/>
    <s v="Compact Repair Kit"/>
    <n v="15"/>
    <n v="40"/>
    <n v="0.1"/>
    <n v="16.420000000000002"/>
    <n v="540"/>
    <n v="246.3"/>
    <n v="293.7"/>
    <n v="0.54388888888888887"/>
  </r>
  <r>
    <n v="4479"/>
    <d v="2026-10-13T00:00:00"/>
    <n v="2026"/>
    <s v="Oct"/>
    <s v="Q4"/>
    <x v="3"/>
    <s v="Netherlands"/>
    <s v="Retail Partners"/>
    <s v="Returning"/>
    <s v="Hiking"/>
    <s v="Summit Backpack 45L"/>
    <n v="1"/>
    <n v="151.68"/>
    <n v="0.05"/>
    <n v="78.98"/>
    <n v="144.096"/>
    <n v="78.98"/>
    <n v="65.116"/>
    <n v="0.45189318232289583"/>
  </r>
  <r>
    <n v="4574"/>
    <d v="2026-10-13T00:00:00"/>
    <n v="2026"/>
    <s v="Oct"/>
    <s v="Q4"/>
    <x v="1"/>
    <s v="Poland"/>
    <s v="Online Store"/>
    <s v="Business"/>
    <s v="Fitness"/>
    <s v="Recovery Roller"/>
    <n v="1"/>
    <n v="36.53"/>
    <n v="0"/>
    <n v="14.01"/>
    <n v="36.53"/>
    <n v="14.01"/>
    <n v="22.520000000000003"/>
    <n v="0.61647960580344929"/>
  </r>
  <r>
    <n v="4815"/>
    <d v="2026-10-13T00:00:00"/>
    <n v="2026"/>
    <s v="Oct"/>
    <s v="Q4"/>
    <x v="0"/>
    <s v="Spain"/>
    <s v="Retail Partners"/>
    <s v="Business"/>
    <s v="Cycling"/>
    <s v="Compact Repair Kit"/>
    <n v="1"/>
    <n v="39.89"/>
    <n v="0.05"/>
    <n v="16.91"/>
    <n v="37.895499999999998"/>
    <n v="16.91"/>
    <n v="20.985499999999998"/>
    <n v="0.55377287540737019"/>
  </r>
  <r>
    <n v="5027"/>
    <d v="2026-10-13T00:00:00"/>
    <n v="2026"/>
    <s v="Oct"/>
    <s v="Q4"/>
    <x v="2"/>
    <s v="Finland"/>
    <s v="Online Store"/>
    <s v="New"/>
    <s v="Hiking"/>
    <s v="Summit Backpack 45L"/>
    <n v="1"/>
    <n v="154.53"/>
    <n v="0"/>
    <n v="77.930000000000007"/>
    <n v="154.53"/>
    <n v="77.930000000000007"/>
    <n v="76.599999999999994"/>
    <n v="0.49569662848637802"/>
  </r>
  <r>
    <n v="1794"/>
    <d v="2026-10-14T00:00:00"/>
    <n v="2026"/>
    <s v="Oct"/>
    <s v="Q4"/>
    <x v="3"/>
    <s v="United Kingdom"/>
    <s v="Marketplace"/>
    <s v="Business"/>
    <s v="Cycling"/>
    <s v="Trail Bike Light"/>
    <n v="2"/>
    <n v="50.64"/>
    <n v="0.05"/>
    <n v="22.28"/>
    <n v="96.215999999999994"/>
    <n v="44.56"/>
    <n v="51.655999999999992"/>
    <n v="0.53687536376486233"/>
  </r>
  <r>
    <n v="1867"/>
    <d v="2026-10-14T00:00:00"/>
    <n v="2026"/>
    <s v="Oct"/>
    <s v="Q4"/>
    <x v="0"/>
    <s v="Spain"/>
    <s v="Online Store"/>
    <s v="New"/>
    <s v="Fitness"/>
    <s v="Resistance Band Set"/>
    <n v="3"/>
    <n v="40.880000000000003"/>
    <n v="0.05"/>
    <n v="14.59"/>
    <n v="116.50800000000001"/>
    <n v="43.769999999999996"/>
    <n v="72.738000000000014"/>
    <n v="0.62431764342362761"/>
  </r>
  <r>
    <n v="2088"/>
    <d v="2026-10-14T00:00:00"/>
    <n v="2026"/>
    <s v="Oct"/>
    <s v="Q4"/>
    <x v="3"/>
    <s v="Belgium"/>
    <s v="Retail Partners"/>
    <s v="Returning"/>
    <s v="Hiking"/>
    <s v="Trail Boots"/>
    <n v="1"/>
    <n v="141.77000000000001"/>
    <n v="0"/>
    <n v="78.48"/>
    <n v="141.77000000000001"/>
    <n v="78.48"/>
    <n v="63.290000000000006"/>
    <n v="0.44642731184312623"/>
  </r>
  <r>
    <n v="2270"/>
    <d v="2026-10-14T00:00:00"/>
    <n v="2026"/>
    <s v="Oct"/>
    <s v="Q4"/>
    <x v="3"/>
    <s v="Netherlands"/>
    <s v="Online Store"/>
    <s v="New"/>
    <s v="Camping"/>
    <s v="Trail Tent 2P"/>
    <n v="3"/>
    <n v="199.99"/>
    <n v="0.15"/>
    <n v="101.86"/>
    <n v="509.97450000000003"/>
    <n v="305.58"/>
    <n v="204.39450000000005"/>
    <n v="0.40079356909021929"/>
  </r>
  <r>
    <n v="3789"/>
    <d v="2026-10-14T00:00:00"/>
    <n v="2026"/>
    <s v="Oct"/>
    <s v="Q4"/>
    <x v="3"/>
    <s v="Belgium"/>
    <s v="Marketplace"/>
    <s v="New"/>
    <s v="Cycling"/>
    <s v="Trail Bike Light"/>
    <n v="2"/>
    <n v="50.56"/>
    <n v="0"/>
    <n v="23.04"/>
    <n v="101.12"/>
    <n v="46.08"/>
    <n v="55.040000000000006"/>
    <n v="0.54430379746835444"/>
  </r>
  <r>
    <n v="4323"/>
    <d v="2026-10-14T00:00:00"/>
    <n v="2026"/>
    <s v="Oct"/>
    <s v="Q4"/>
    <x v="3"/>
    <s v="Netherlands"/>
    <s v="Online Store"/>
    <s v="New"/>
    <s v="Travel"/>
    <s v="Packing Cube Set"/>
    <n v="1"/>
    <n v="47.38"/>
    <n v="0"/>
    <n v="17.86"/>
    <n v="47.38"/>
    <n v="17.86"/>
    <n v="29.520000000000003"/>
    <n v="0.62304769945124527"/>
  </r>
  <r>
    <n v="276"/>
    <d v="2026-10-15T00:00:00"/>
    <n v="2026"/>
    <s v="Oct"/>
    <s v="Q4"/>
    <x v="2"/>
    <s v="Sweden"/>
    <s v="Online Store"/>
    <s v="Business"/>
    <s v="Hiking"/>
    <s v="Hiking Daypack 20L"/>
    <n v="1"/>
    <n v="92.74"/>
    <n v="0.15"/>
    <n v="44.52"/>
    <n v="78.828999999999994"/>
    <n v="44.52"/>
    <n v="34.30899999999999"/>
    <n v="0.43523322635070844"/>
  </r>
  <r>
    <n v="791"/>
    <d v="2026-10-15T00:00:00"/>
    <n v="2026"/>
    <s v="Oct"/>
    <s v="Q4"/>
    <x v="3"/>
    <s v="France"/>
    <s v="Retail Partners"/>
    <s v="Returning"/>
    <s v="Cycling"/>
    <s v="Trail Bike Light"/>
    <n v="3"/>
    <n v="51.57"/>
    <n v="0.1"/>
    <n v="21.82"/>
    <n v="139.239"/>
    <n v="65.460000000000008"/>
    <n v="73.778999999999996"/>
    <n v="0.52987309589985565"/>
  </r>
  <r>
    <n v="1033"/>
    <d v="2026-10-15T00:00:00"/>
    <n v="2026"/>
    <s v="Oct"/>
    <s v="Q4"/>
    <x v="1"/>
    <s v="Germany"/>
    <s v="Online Store"/>
    <s v="New"/>
    <s v="Hiking"/>
    <s v="Trekking Poles"/>
    <n v="1"/>
    <n v="70.47"/>
    <n v="0.1"/>
    <n v="31.52"/>
    <n v="63.423000000000002"/>
    <n v="31.52"/>
    <n v="31.903000000000002"/>
    <n v="0.50301940936253409"/>
  </r>
  <r>
    <n v="1247"/>
    <d v="2026-10-15T00:00:00"/>
    <n v="2026"/>
    <s v="Oct"/>
    <s v="Q4"/>
    <x v="0"/>
    <s v="Spain"/>
    <s v="Online Store"/>
    <s v="New"/>
    <s v="Hiking"/>
    <s v="Trekking Poles"/>
    <n v="1"/>
    <n v="71.05"/>
    <n v="0"/>
    <n v="33.32"/>
    <n v="71.05"/>
    <n v="33.32"/>
    <n v="37.729999999999997"/>
    <n v="0.53103448275862064"/>
  </r>
  <r>
    <n v="1321"/>
    <d v="2026-10-15T00:00:00"/>
    <n v="2026"/>
    <s v="Oct"/>
    <s v="Q4"/>
    <x v="3"/>
    <s v="France"/>
    <s v="Retail Partners"/>
    <s v="Returning"/>
    <s v="Cycling"/>
    <s v="Compact Repair Kit"/>
    <n v="3"/>
    <n v="39.83"/>
    <n v="0.1"/>
    <n v="16.93"/>
    <n v="107.541"/>
    <n v="50.79"/>
    <n v="56.750999999999998"/>
    <n v="0.52771501101905316"/>
  </r>
  <r>
    <n v="2048"/>
    <d v="2026-10-15T00:00:00"/>
    <n v="2026"/>
    <s v="Oct"/>
    <s v="Q4"/>
    <x v="3"/>
    <s v="Netherlands"/>
    <s v="Online Store"/>
    <s v="New"/>
    <s v="Fitness"/>
    <s v="Training Mat"/>
    <n v="3"/>
    <n v="49.5"/>
    <n v="0.05"/>
    <n v="22"/>
    <n v="141.07499999999999"/>
    <n v="66"/>
    <n v="75.074999999999989"/>
    <n v="0.53216374269005839"/>
  </r>
  <r>
    <n v="2082"/>
    <d v="2026-10-15T00:00:00"/>
    <n v="2026"/>
    <s v="Oct"/>
    <s v="Q4"/>
    <x v="1"/>
    <s v="Austria"/>
    <s v="Marketplace"/>
    <s v="New"/>
    <s v="Hiking"/>
    <s v="Hiking Daypack 20L"/>
    <n v="1"/>
    <n v="91.99"/>
    <n v="0"/>
    <n v="44.86"/>
    <n v="91.99"/>
    <n v="44.86"/>
    <n v="47.129999999999995"/>
    <n v="0.51233829764104788"/>
  </r>
  <r>
    <n v="2177"/>
    <d v="2026-10-15T00:00:00"/>
    <n v="2026"/>
    <s v="Oct"/>
    <s v="Q4"/>
    <x v="0"/>
    <s v="Italy"/>
    <s v="Marketplace"/>
    <s v="Returning"/>
    <s v="Cycling"/>
    <s v="Commuter Helmet"/>
    <n v="1"/>
    <n v="79.78"/>
    <n v="0.05"/>
    <n v="41.59"/>
    <n v="75.790999999999997"/>
    <n v="41.59"/>
    <n v="34.200999999999993"/>
    <n v="0.45125410668812915"/>
  </r>
  <r>
    <n v="3776"/>
    <d v="2026-10-15T00:00:00"/>
    <n v="2026"/>
    <s v="Oct"/>
    <s v="Q4"/>
    <x v="3"/>
    <s v="United Kingdom"/>
    <s v="Online Store"/>
    <s v="Returning"/>
    <s v="Cycling"/>
    <s v="Commuter Helmet"/>
    <n v="1"/>
    <n v="82.97"/>
    <n v="0"/>
    <n v="43.09"/>
    <n v="82.97"/>
    <n v="43.09"/>
    <n v="39.879999999999995"/>
    <n v="0.48065565867180904"/>
  </r>
  <r>
    <n v="4542"/>
    <d v="2026-10-15T00:00:00"/>
    <n v="2026"/>
    <s v="Oct"/>
    <s v="Q4"/>
    <x v="0"/>
    <s v="Portugal"/>
    <s v="Online Store"/>
    <s v="Business"/>
    <s v="Cycling"/>
    <s v="Cycling Pack 12L"/>
    <n v="1"/>
    <n v="103.33"/>
    <n v="0"/>
    <n v="50.85"/>
    <n v="103.33"/>
    <n v="50.85"/>
    <n v="52.48"/>
    <n v="0.5078873512048776"/>
  </r>
  <r>
    <n v="36"/>
    <d v="2026-10-16T00:00:00"/>
    <n v="2026"/>
    <s v="Oct"/>
    <s v="Q4"/>
    <x v="0"/>
    <s v="Portugal"/>
    <s v="Online Store"/>
    <s v="New"/>
    <s v="Hiking"/>
    <s v="Trail Boots"/>
    <n v="3"/>
    <n v="142.54"/>
    <n v="0.05"/>
    <n v="81.599999999999994"/>
    <n v="406.23899999999998"/>
    <n v="244.79999999999998"/>
    <n v="161.43899999999999"/>
    <n v="0.39739906803630376"/>
  </r>
  <r>
    <n v="64"/>
    <d v="2026-10-16T00:00:00"/>
    <n v="2026"/>
    <s v="Oct"/>
    <s v="Q4"/>
    <x v="2"/>
    <s v="Norway"/>
    <s v="Online Store"/>
    <s v="New"/>
    <s v="Hiking"/>
    <s v="Hiking Daypack 20L"/>
    <n v="3"/>
    <n v="92.14"/>
    <n v="0.1"/>
    <n v="46.43"/>
    <n v="248.77800000000002"/>
    <n v="139.29"/>
    <n v="109.48800000000003"/>
    <n v="0.44010322456165746"/>
  </r>
  <r>
    <n v="529"/>
    <d v="2026-10-16T00:00:00"/>
    <n v="2026"/>
    <s v="Oct"/>
    <s v="Q4"/>
    <x v="3"/>
    <s v="Netherlands"/>
    <s v="Retail Partners"/>
    <s v="Business"/>
    <s v="Travel"/>
    <s v="Travel Backpack 35L"/>
    <n v="2"/>
    <n v="165.23"/>
    <n v="0"/>
    <n v="88.87"/>
    <n v="330.46"/>
    <n v="177.74"/>
    <n v="152.71999999999997"/>
    <n v="0.46214367850874533"/>
  </r>
  <r>
    <n v="1815"/>
    <d v="2026-10-16T00:00:00"/>
    <n v="2026"/>
    <s v="Oct"/>
    <s v="Q4"/>
    <x v="3"/>
    <s v="Belgium"/>
    <s v="Online Store"/>
    <s v="Business"/>
    <s v="Fitness"/>
    <s v="Weighted Vest"/>
    <n v="1"/>
    <n v="121.92"/>
    <n v="0"/>
    <n v="71.02"/>
    <n v="121.92"/>
    <n v="71.02"/>
    <n v="50.900000000000006"/>
    <n v="0.41748687664042"/>
  </r>
  <r>
    <n v="1820"/>
    <d v="2026-10-16T00:00:00"/>
    <n v="2026"/>
    <s v="Oct"/>
    <s v="Q4"/>
    <x v="1"/>
    <s v="Czechia"/>
    <s v="Online Store"/>
    <s v="Returning"/>
    <s v="Travel"/>
    <s v="Insulated Bottle"/>
    <n v="3"/>
    <n v="36.46"/>
    <n v="0.05"/>
    <n v="13.9"/>
    <n v="103.91099999999999"/>
    <n v="41.7"/>
    <n v="62.210999999999984"/>
    <n v="0.5986950370990558"/>
  </r>
  <r>
    <n v="2028"/>
    <d v="2026-10-16T00:00:00"/>
    <n v="2026"/>
    <s v="Oct"/>
    <s v="Q4"/>
    <x v="3"/>
    <s v="Belgium"/>
    <s v="Retail Partners"/>
    <s v="Business"/>
    <s v="Fitness"/>
    <s v="Training Mat"/>
    <n v="3"/>
    <n v="51.89"/>
    <n v="0.1"/>
    <n v="21.56"/>
    <n v="140.10300000000001"/>
    <n v="64.679999999999993"/>
    <n v="75.423000000000016"/>
    <n v="0.53833965011455864"/>
  </r>
  <r>
    <n v="2741"/>
    <d v="2026-10-16T00:00:00"/>
    <n v="2026"/>
    <s v="Oct"/>
    <s v="Q4"/>
    <x v="3"/>
    <s v="Belgium"/>
    <s v="Online Store"/>
    <s v="Returning"/>
    <s v="Fitness"/>
    <s v="Resistance Band Set"/>
    <n v="1"/>
    <n v="40.75"/>
    <n v="0"/>
    <n v="14.7"/>
    <n v="40.75"/>
    <n v="14.7"/>
    <n v="26.05"/>
    <n v="0.63926380368098157"/>
  </r>
  <r>
    <n v="3602"/>
    <d v="2026-10-16T00:00:00"/>
    <n v="2026"/>
    <s v="Oct"/>
    <s v="Q4"/>
    <x v="2"/>
    <s v="Denmark"/>
    <s v="Corporate"/>
    <s v="Business"/>
    <s v="Camping"/>
    <s v="Alpine Tent 4P"/>
    <n v="4"/>
    <n v="345.13"/>
    <n v="0.05"/>
    <n v="200.02"/>
    <n v="1311.4939999999999"/>
    <n v="800.08"/>
    <n v="511.41399999999987"/>
    <n v="0.38994764749209671"/>
  </r>
  <r>
    <n v="4116"/>
    <d v="2026-10-16T00:00:00"/>
    <n v="2026"/>
    <s v="Oct"/>
    <s v="Q4"/>
    <x v="1"/>
    <s v="Austria"/>
    <s v="Retail Partners"/>
    <s v="New"/>
    <s v="Travel"/>
    <s v="Insulated Bottle"/>
    <n v="2"/>
    <n v="37.1"/>
    <n v="0"/>
    <n v="13.31"/>
    <n v="74.2"/>
    <n v="26.62"/>
    <n v="47.58"/>
    <n v="0.64123989218328836"/>
  </r>
  <r>
    <n v="4197"/>
    <d v="2026-10-16T00:00:00"/>
    <n v="2026"/>
    <s v="Oct"/>
    <s v="Q4"/>
    <x v="3"/>
    <s v="Netherlands"/>
    <s v="Marketplace"/>
    <s v="New"/>
    <s v="Hiking"/>
    <s v="Hiking Daypack 20L"/>
    <n v="3"/>
    <n v="94.19"/>
    <n v="0"/>
    <n v="44.89"/>
    <n v="282.57"/>
    <n v="134.67000000000002"/>
    <n v="147.89999999999998"/>
    <n v="0.52341012846374346"/>
  </r>
  <r>
    <n v="360"/>
    <d v="2026-10-17T00:00:00"/>
    <n v="2026"/>
    <s v="Oct"/>
    <s v="Q4"/>
    <x v="3"/>
    <s v="United Kingdom"/>
    <s v="Online Store"/>
    <s v="Returning"/>
    <s v="Camping"/>
    <s v="Portable Camp Stove"/>
    <n v="2"/>
    <n v="82.52"/>
    <n v="0.05"/>
    <n v="38.61"/>
    <n v="156.78799999999998"/>
    <n v="77.22"/>
    <n v="79.567999999999984"/>
    <n v="0.50748781794525089"/>
  </r>
  <r>
    <n v="427"/>
    <d v="2026-10-17T00:00:00"/>
    <n v="2026"/>
    <s v="Oct"/>
    <s v="Q4"/>
    <x v="3"/>
    <s v="France"/>
    <s v="Online Store"/>
    <s v="Business"/>
    <s v="Hiking"/>
    <s v="Summit Backpack 45L"/>
    <n v="1"/>
    <n v="155.16"/>
    <n v="0"/>
    <n v="78.84"/>
    <n v="155.16"/>
    <n v="78.84"/>
    <n v="76.319999999999993"/>
    <n v="0.49187935034802782"/>
  </r>
  <r>
    <n v="1018"/>
    <d v="2026-10-17T00:00:00"/>
    <n v="2026"/>
    <s v="Oct"/>
    <s v="Q4"/>
    <x v="3"/>
    <s v="France"/>
    <s v="Marketplace"/>
    <s v="Returning"/>
    <s v="Travel"/>
    <s v="Packing Cube Set"/>
    <n v="1"/>
    <n v="46.36"/>
    <n v="0.05"/>
    <n v="18.399999999999999"/>
    <n v="44.041999999999994"/>
    <n v="18.399999999999999"/>
    <n v="25.641999999999996"/>
    <n v="0.58221697470596245"/>
  </r>
  <r>
    <n v="1179"/>
    <d v="2026-10-17T00:00:00"/>
    <n v="2026"/>
    <s v="Oct"/>
    <s v="Q4"/>
    <x v="2"/>
    <s v="Norway"/>
    <s v="Online Store"/>
    <s v="Business"/>
    <s v="Cycling"/>
    <s v="Commuter Helmet"/>
    <n v="1"/>
    <n v="81.47"/>
    <n v="0"/>
    <n v="43.67"/>
    <n v="81.47"/>
    <n v="43.67"/>
    <n v="37.799999999999997"/>
    <n v="0.463974469129741"/>
  </r>
  <r>
    <n v="2267"/>
    <d v="2026-10-17T00:00:00"/>
    <n v="2026"/>
    <s v="Oct"/>
    <s v="Q4"/>
    <x v="0"/>
    <s v="Italy"/>
    <s v="Online Store"/>
    <s v="Returning"/>
    <s v="Travel"/>
    <s v="Carry-On Duffel"/>
    <n v="1"/>
    <n v="134.31"/>
    <n v="0.05"/>
    <n v="67.239999999999995"/>
    <n v="127.5945"/>
    <n v="67.239999999999995"/>
    <n v="60.354500000000002"/>
    <n v="0.47301803761133909"/>
  </r>
  <r>
    <n v="2656"/>
    <d v="2026-10-17T00:00:00"/>
    <n v="2026"/>
    <s v="Oct"/>
    <s v="Q4"/>
    <x v="2"/>
    <s v="Norway"/>
    <s v="Online Store"/>
    <s v="New"/>
    <s v="Camping"/>
    <s v="Compact Sleeping Bag"/>
    <n v="1"/>
    <n v="123.11"/>
    <n v="0"/>
    <n v="58.99"/>
    <n v="123.11"/>
    <n v="58.99"/>
    <n v="64.12"/>
    <n v="0.52083502558687356"/>
  </r>
  <r>
    <n v="2867"/>
    <d v="2026-10-17T00:00:00"/>
    <n v="2026"/>
    <s v="Oct"/>
    <s v="Q4"/>
    <x v="1"/>
    <s v="Austria"/>
    <s v="Online Store"/>
    <s v="New"/>
    <s v="Camping"/>
    <s v="Portable Camp Stove"/>
    <n v="1"/>
    <n v="81.239999999999995"/>
    <n v="0"/>
    <n v="38.65"/>
    <n v="81.239999999999995"/>
    <n v="38.65"/>
    <n v="42.589999999999996"/>
    <n v="0.52424913835548992"/>
  </r>
  <r>
    <n v="3335"/>
    <d v="2026-10-17T00:00:00"/>
    <n v="2026"/>
    <s v="Oct"/>
    <s v="Q4"/>
    <x v="0"/>
    <s v="Portugal"/>
    <s v="Marketplace"/>
    <s v="Returning"/>
    <s v="Hiking"/>
    <s v="Trekking Poles"/>
    <n v="1"/>
    <n v="70.81"/>
    <n v="0.15"/>
    <n v="32.93"/>
    <n v="60.188499999999998"/>
    <n v="32.93"/>
    <n v="27.258499999999998"/>
    <n v="0.45288551799762411"/>
  </r>
  <r>
    <n v="3770"/>
    <d v="2026-10-17T00:00:00"/>
    <n v="2026"/>
    <s v="Oct"/>
    <s v="Q4"/>
    <x v="3"/>
    <s v="France"/>
    <s v="Online Store"/>
    <s v="Business"/>
    <s v="Camping"/>
    <s v="Trail Tent 2P"/>
    <n v="6"/>
    <n v="200.26"/>
    <n v="0"/>
    <n v="106.71"/>
    <n v="1201.56"/>
    <n v="640.26"/>
    <n v="561.29999999999995"/>
    <n v="0.46714271447118744"/>
  </r>
  <r>
    <n v="4065"/>
    <d v="2026-10-17T00:00:00"/>
    <n v="2026"/>
    <s v="Oct"/>
    <s v="Q4"/>
    <x v="3"/>
    <s v="Belgium"/>
    <s v="Online Store"/>
    <s v="New"/>
    <s v="Fitness"/>
    <s v="Recovery Roller"/>
    <n v="3"/>
    <n v="36.75"/>
    <n v="0.05"/>
    <n v="13.71"/>
    <n v="104.7375"/>
    <n v="41.13"/>
    <n v="63.607499999999995"/>
    <n v="0.60730397422126747"/>
  </r>
  <r>
    <n v="4222"/>
    <d v="2026-10-17T00:00:00"/>
    <n v="2026"/>
    <s v="Oct"/>
    <s v="Q4"/>
    <x v="2"/>
    <s v="Norway"/>
    <s v="Online Store"/>
    <s v="Returning"/>
    <s v="Hiking"/>
    <s v="Hiking Daypack 20L"/>
    <n v="2"/>
    <n v="92.41"/>
    <n v="0.1"/>
    <n v="45.42"/>
    <n v="166.33799999999999"/>
    <n v="90.84"/>
    <n v="75.49799999999999"/>
    <n v="0.4538830573891714"/>
  </r>
  <r>
    <n v="4304"/>
    <d v="2026-10-17T00:00:00"/>
    <n v="2026"/>
    <s v="Oct"/>
    <s v="Q4"/>
    <x v="1"/>
    <s v="Poland"/>
    <s v="Retail Partners"/>
    <s v="New"/>
    <s v="Fitness"/>
    <s v="Resistance Band Set"/>
    <n v="1"/>
    <n v="40.67"/>
    <n v="0"/>
    <n v="15.09"/>
    <n v="40.67"/>
    <n v="15.09"/>
    <n v="25.580000000000002"/>
    <n v="0.62896483894762722"/>
  </r>
  <r>
    <n v="109"/>
    <d v="2026-10-18T00:00:00"/>
    <n v="2026"/>
    <s v="Oct"/>
    <s v="Q4"/>
    <x v="1"/>
    <s v="Czechia"/>
    <s v="Online Store"/>
    <s v="Returning"/>
    <s v="Hiking"/>
    <s v="Hiking Daypack 20L"/>
    <n v="1"/>
    <n v="90.09"/>
    <n v="0"/>
    <n v="45.17"/>
    <n v="90.09"/>
    <n v="45.17"/>
    <n v="44.92"/>
    <n v="0.49861249861249862"/>
  </r>
  <r>
    <n v="744"/>
    <d v="2026-10-18T00:00:00"/>
    <n v="2026"/>
    <s v="Oct"/>
    <s v="Q4"/>
    <x v="2"/>
    <s v="Finland"/>
    <s v="Online Store"/>
    <s v="Returning"/>
    <s v="Travel"/>
    <s v="Insulated Bottle"/>
    <n v="1"/>
    <n v="36.83"/>
    <n v="0"/>
    <n v="13.64"/>
    <n v="36.83"/>
    <n v="13.64"/>
    <n v="23.189999999999998"/>
    <n v="0.62964974205810476"/>
  </r>
  <r>
    <n v="960"/>
    <d v="2026-10-18T00:00:00"/>
    <n v="2026"/>
    <s v="Oct"/>
    <s v="Q4"/>
    <x v="1"/>
    <s v="Germany"/>
    <s v="Marketplace"/>
    <s v="Returning"/>
    <s v="Camping"/>
    <s v="Trail Tent 2P"/>
    <n v="5"/>
    <n v="196.37"/>
    <n v="0.05"/>
    <n v="103.51"/>
    <n v="932.75749999999994"/>
    <n v="517.55000000000007"/>
    <n v="415.20749999999987"/>
    <n v="0.44513981393877816"/>
  </r>
  <r>
    <n v="1389"/>
    <d v="2026-10-18T00:00:00"/>
    <n v="2026"/>
    <s v="Oct"/>
    <s v="Q4"/>
    <x v="0"/>
    <s v="Italy"/>
    <s v="Online Store"/>
    <s v="New"/>
    <s v="Hiking"/>
    <s v="Hiking Daypack 20L"/>
    <n v="2"/>
    <n v="93.73"/>
    <n v="0"/>
    <n v="44.79"/>
    <n v="187.46"/>
    <n v="89.58"/>
    <n v="97.88000000000001"/>
    <n v="0.52213805611863873"/>
  </r>
  <r>
    <n v="1493"/>
    <d v="2026-10-18T00:00:00"/>
    <n v="2026"/>
    <s v="Oct"/>
    <s v="Q4"/>
    <x v="2"/>
    <s v="Finland"/>
    <s v="Online Store"/>
    <s v="Business"/>
    <s v="Travel"/>
    <s v="Insulated Bottle"/>
    <n v="1"/>
    <n v="36.46"/>
    <n v="0.05"/>
    <n v="13.35"/>
    <n v="34.637"/>
    <n v="13.35"/>
    <n v="21.286999999999999"/>
    <n v="0.61457401045125148"/>
  </r>
  <r>
    <n v="1967"/>
    <d v="2026-10-18T00:00:00"/>
    <n v="2026"/>
    <s v="Oct"/>
    <s v="Q4"/>
    <x v="1"/>
    <s v="Poland"/>
    <s v="Online Store"/>
    <s v="Returning"/>
    <s v="Camping"/>
    <s v="Compact Sleeping Bag"/>
    <n v="2"/>
    <n v="125.91"/>
    <n v="0"/>
    <n v="61.95"/>
    <n v="251.82"/>
    <n v="123.9"/>
    <n v="127.91999999999999"/>
    <n v="0.50798189182749576"/>
  </r>
  <r>
    <n v="2132"/>
    <d v="2026-10-18T00:00:00"/>
    <n v="2026"/>
    <s v="Oct"/>
    <s v="Q4"/>
    <x v="3"/>
    <s v="United Kingdom"/>
    <s v="Retail Partners"/>
    <s v="New"/>
    <s v="Hiking"/>
    <s v="Hiking Daypack 20L"/>
    <n v="1"/>
    <n v="92.56"/>
    <n v="0.1"/>
    <n v="44.23"/>
    <n v="83.304000000000002"/>
    <n v="44.23"/>
    <n v="39.074000000000005"/>
    <n v="0.46905310669355621"/>
  </r>
  <r>
    <n v="2882"/>
    <d v="2026-10-18T00:00:00"/>
    <n v="2026"/>
    <s v="Oct"/>
    <s v="Q4"/>
    <x v="3"/>
    <s v="United Kingdom"/>
    <s v="Marketplace"/>
    <s v="New"/>
    <s v="Hiking"/>
    <s v="Trekking Poles"/>
    <n v="4"/>
    <n v="70.02"/>
    <n v="0"/>
    <n v="32.86"/>
    <n v="280.08"/>
    <n v="131.44"/>
    <n v="148.63999999999999"/>
    <n v="0.53070551271065403"/>
  </r>
  <r>
    <n v="3345"/>
    <d v="2026-10-18T00:00:00"/>
    <n v="2026"/>
    <s v="Oct"/>
    <s v="Q4"/>
    <x v="0"/>
    <s v="Italy"/>
    <s v="Online Store"/>
    <s v="Returning"/>
    <s v="Cycling"/>
    <s v="Trail Bike Light"/>
    <n v="3"/>
    <n v="51.62"/>
    <n v="0.1"/>
    <n v="22.94"/>
    <n v="139.374"/>
    <n v="68.820000000000007"/>
    <n v="70.553999999999988"/>
    <n v="0.50622067243531788"/>
  </r>
  <r>
    <n v="4089"/>
    <d v="2026-10-18T00:00:00"/>
    <n v="2026"/>
    <s v="Oct"/>
    <s v="Q4"/>
    <x v="2"/>
    <s v="Sweden"/>
    <s v="Online Store"/>
    <s v="New"/>
    <s v="Camping"/>
    <s v="Trail Tent 2P"/>
    <n v="1"/>
    <n v="196.39"/>
    <n v="0"/>
    <n v="104.66"/>
    <n v="196.39"/>
    <n v="104.66"/>
    <n v="91.72999999999999"/>
    <n v="0.46708080859514228"/>
  </r>
  <r>
    <n v="4119"/>
    <d v="2026-10-18T00:00:00"/>
    <n v="2026"/>
    <s v="Oct"/>
    <s v="Q4"/>
    <x v="3"/>
    <s v="United Kingdom"/>
    <s v="Corporate"/>
    <s v="Business"/>
    <s v="Fitness"/>
    <s v="Resistance Band Set"/>
    <n v="10"/>
    <n v="41.26"/>
    <n v="0.1"/>
    <n v="15.06"/>
    <n v="371.34"/>
    <n v="150.6"/>
    <n v="220.73999999999998"/>
    <n v="0.59444175149458711"/>
  </r>
  <r>
    <n v="4968"/>
    <d v="2026-10-18T00:00:00"/>
    <n v="2026"/>
    <s v="Oct"/>
    <s v="Q4"/>
    <x v="2"/>
    <s v="Ireland"/>
    <s v="Marketplace"/>
    <s v="New"/>
    <s v="Travel"/>
    <s v="Insulated Bottle"/>
    <n v="1"/>
    <n v="35.549999999999997"/>
    <n v="0.05"/>
    <n v="13.44"/>
    <n v="33.772499999999994"/>
    <n v="13.44"/>
    <n v="20.332499999999996"/>
    <n v="0.60204308238951809"/>
  </r>
  <r>
    <n v="5197"/>
    <d v="2026-10-18T00:00:00"/>
    <n v="2026"/>
    <s v="Oct"/>
    <s v="Q4"/>
    <x v="3"/>
    <s v="United Kingdom"/>
    <s v="Online Store"/>
    <s v="New"/>
    <s v="Cycling"/>
    <s v="Trail Bike Light"/>
    <n v="1"/>
    <n v="49.5"/>
    <n v="0"/>
    <n v="22.36"/>
    <n v="49.5"/>
    <n v="22.36"/>
    <n v="27.14"/>
    <n v="0.54828282828282826"/>
  </r>
  <r>
    <n v="66"/>
    <d v="2026-10-19T00:00:00"/>
    <n v="2026"/>
    <s v="Oct"/>
    <s v="Q4"/>
    <x v="0"/>
    <s v="Italy"/>
    <s v="Online Store"/>
    <s v="Business"/>
    <s v="Camping"/>
    <s v="Portable Camp Stove"/>
    <n v="1"/>
    <n v="80.58"/>
    <n v="0"/>
    <n v="40.43"/>
    <n v="80.58"/>
    <n v="40.43"/>
    <n v="40.15"/>
    <n v="0.49826259617771157"/>
  </r>
  <r>
    <n v="585"/>
    <d v="2026-10-19T00:00:00"/>
    <n v="2026"/>
    <s v="Oct"/>
    <s v="Q4"/>
    <x v="2"/>
    <s v="Denmark"/>
    <s v="Retail Partners"/>
    <s v="Business"/>
    <s v="Travel"/>
    <s v="Travel Backpack 35L"/>
    <n v="2"/>
    <n v="161.59"/>
    <n v="0.05"/>
    <n v="89.57"/>
    <n v="307.02100000000002"/>
    <n v="179.14"/>
    <n v="127.88100000000003"/>
    <n v="0.41652199686666391"/>
  </r>
  <r>
    <n v="856"/>
    <d v="2026-10-19T00:00:00"/>
    <n v="2026"/>
    <s v="Oct"/>
    <s v="Q4"/>
    <x v="3"/>
    <s v="United Kingdom"/>
    <s v="Online Store"/>
    <s v="Business"/>
    <s v="Camping"/>
    <s v="Portable Camp Stove"/>
    <n v="1"/>
    <n v="80.319999999999993"/>
    <n v="0"/>
    <n v="39.729999999999997"/>
    <n v="80.319999999999993"/>
    <n v="39.729999999999997"/>
    <n v="40.589999999999996"/>
    <n v="0.50535358565737054"/>
  </r>
  <r>
    <n v="1793"/>
    <d v="2026-10-19T00:00:00"/>
    <n v="2026"/>
    <s v="Oct"/>
    <s v="Q4"/>
    <x v="0"/>
    <s v="Portugal"/>
    <s v="Marketplace"/>
    <s v="New"/>
    <s v="Travel"/>
    <s v="Travel Backpack 35L"/>
    <n v="1"/>
    <n v="164.25"/>
    <n v="0"/>
    <n v="86.6"/>
    <n v="164.25"/>
    <n v="86.6"/>
    <n v="77.650000000000006"/>
    <n v="0.47275494672754947"/>
  </r>
  <r>
    <n v="4763"/>
    <d v="2026-10-19T00:00:00"/>
    <n v="2026"/>
    <s v="Oct"/>
    <s v="Q4"/>
    <x v="3"/>
    <s v="United Kingdom"/>
    <s v="Marketplace"/>
    <s v="New"/>
    <s v="Cycling"/>
    <s v="Cycling Pack 12L"/>
    <n v="6"/>
    <n v="101.6"/>
    <n v="0"/>
    <n v="50.17"/>
    <n v="609.59999999999991"/>
    <n v="301.02"/>
    <n v="308.57999999999993"/>
    <n v="0.50620078740157481"/>
  </r>
  <r>
    <n v="1716"/>
    <d v="2026-10-20T00:00:00"/>
    <n v="2026"/>
    <s v="Oct"/>
    <s v="Q4"/>
    <x v="0"/>
    <s v="Spain"/>
    <s v="Retail Partners"/>
    <s v="Returning"/>
    <s v="Fitness"/>
    <s v="Recovery Roller"/>
    <n v="5"/>
    <n v="35.99"/>
    <n v="0"/>
    <n v="14.19"/>
    <n v="179.95000000000002"/>
    <n v="70.95"/>
    <n v="109.00000000000001"/>
    <n v="0.60572381217004723"/>
  </r>
  <r>
    <n v="1759"/>
    <d v="2026-10-20T00:00:00"/>
    <n v="2026"/>
    <s v="Oct"/>
    <s v="Q4"/>
    <x v="3"/>
    <s v="United Kingdom"/>
    <s v="Online Store"/>
    <s v="Returning"/>
    <s v="Fitness"/>
    <s v="Recovery Roller"/>
    <n v="2"/>
    <n v="36.57"/>
    <n v="0.1"/>
    <n v="13.79"/>
    <n v="65.826000000000008"/>
    <n v="27.58"/>
    <n v="38.246000000000009"/>
    <n v="0.58101661957281325"/>
  </r>
  <r>
    <n v="1811"/>
    <d v="2026-10-20T00:00:00"/>
    <n v="2026"/>
    <s v="Oct"/>
    <s v="Q4"/>
    <x v="1"/>
    <s v="Austria"/>
    <s v="Online Store"/>
    <s v="New"/>
    <s v="Cycling"/>
    <s v="Compact Repair Kit"/>
    <n v="1"/>
    <n v="40.99"/>
    <n v="0.1"/>
    <n v="17.16"/>
    <n v="36.891000000000005"/>
    <n v="17.16"/>
    <n v="19.731000000000005"/>
    <n v="0.5348458973733432"/>
  </r>
  <r>
    <n v="2918"/>
    <d v="2026-10-20T00:00:00"/>
    <n v="2026"/>
    <s v="Oct"/>
    <s v="Q4"/>
    <x v="3"/>
    <s v="United Kingdom"/>
    <s v="Retail Partners"/>
    <s v="Returning"/>
    <s v="Camping"/>
    <s v="Portable Camp Stove"/>
    <n v="3"/>
    <n v="80.47"/>
    <n v="0"/>
    <n v="40.090000000000003"/>
    <n v="241.41"/>
    <n v="120.27000000000001"/>
    <n v="121.13999999999999"/>
    <n v="0.50180191375667949"/>
  </r>
  <r>
    <n v="4150"/>
    <d v="2026-10-20T00:00:00"/>
    <n v="2026"/>
    <s v="Oct"/>
    <s v="Q4"/>
    <x v="3"/>
    <s v="France"/>
    <s v="Retail Partners"/>
    <s v="Business"/>
    <s v="Hiking"/>
    <s v="Trail Boots"/>
    <n v="5"/>
    <n v="140.32"/>
    <n v="0"/>
    <n v="80.08"/>
    <n v="701.59999999999991"/>
    <n v="400.4"/>
    <n v="301.19999999999993"/>
    <n v="0.4293044469783352"/>
  </r>
  <r>
    <n v="4830"/>
    <d v="2026-10-20T00:00:00"/>
    <n v="2026"/>
    <s v="Oct"/>
    <s v="Q4"/>
    <x v="1"/>
    <s v="Switzerland"/>
    <s v="Online Store"/>
    <s v="New"/>
    <s v="Fitness"/>
    <s v="Weighted Vest"/>
    <n v="3"/>
    <n v="125.93"/>
    <n v="0.1"/>
    <n v="68.45"/>
    <n v="340.01100000000002"/>
    <n v="205.35000000000002"/>
    <n v="134.661"/>
    <n v="0.39604895135745605"/>
  </r>
  <r>
    <n v="4698"/>
    <d v="2026-10-21T00:00:00"/>
    <n v="2026"/>
    <s v="Oct"/>
    <s v="Q4"/>
    <x v="3"/>
    <s v="United Kingdom"/>
    <s v="Online Store"/>
    <s v="Returning"/>
    <s v="Hiking"/>
    <s v="Trail Boots"/>
    <n v="2"/>
    <n v="141.4"/>
    <n v="0.05"/>
    <n v="77.48"/>
    <n v="268.66000000000003"/>
    <n v="154.96"/>
    <n v="113.70000000000002"/>
    <n v="0.42321149408173903"/>
  </r>
  <r>
    <n v="4846"/>
    <d v="2026-10-21T00:00:00"/>
    <n v="2026"/>
    <s v="Oct"/>
    <s v="Q4"/>
    <x v="0"/>
    <s v="Spain"/>
    <s v="Corporate"/>
    <s v="Business"/>
    <s v="Cycling"/>
    <s v="Trail Bike Light"/>
    <n v="8"/>
    <n v="51.91"/>
    <n v="0.05"/>
    <n v="22.99"/>
    <n v="394.51599999999996"/>
    <n v="183.92"/>
    <n v="210.59599999999998"/>
    <n v="0.53380851473704483"/>
  </r>
  <r>
    <n v="5024"/>
    <d v="2026-10-21T00:00:00"/>
    <n v="2026"/>
    <s v="Oct"/>
    <s v="Q4"/>
    <x v="3"/>
    <s v="Netherlands"/>
    <s v="Marketplace"/>
    <s v="Returning"/>
    <s v="Camping"/>
    <s v="Trail Tent 2P"/>
    <n v="1"/>
    <n v="192.62"/>
    <n v="0"/>
    <n v="102.51"/>
    <n v="192.62"/>
    <n v="102.51"/>
    <n v="90.11"/>
    <n v="0.46781227286886096"/>
  </r>
  <r>
    <n v="1157"/>
    <d v="2026-10-22T00:00:00"/>
    <n v="2026"/>
    <s v="Oct"/>
    <s v="Q4"/>
    <x v="3"/>
    <s v="Belgium"/>
    <s v="Online Store"/>
    <s v="New"/>
    <s v="Cycling"/>
    <s v="Trail Bike Light"/>
    <n v="1"/>
    <n v="51.25"/>
    <n v="0"/>
    <n v="22.58"/>
    <n v="51.25"/>
    <n v="22.58"/>
    <n v="28.67"/>
    <n v="0.55941463414634152"/>
  </r>
  <r>
    <n v="1427"/>
    <d v="2026-10-22T00:00:00"/>
    <n v="2026"/>
    <s v="Oct"/>
    <s v="Q4"/>
    <x v="3"/>
    <s v="Belgium"/>
    <s v="Retail Partners"/>
    <s v="New"/>
    <s v="Travel"/>
    <s v="Packing Cube Set"/>
    <n v="1"/>
    <n v="45.97"/>
    <n v="0.05"/>
    <n v="18.760000000000002"/>
    <n v="43.671499999999995"/>
    <n v="18.760000000000002"/>
    <n v="24.911499999999993"/>
    <n v="0.57042922729926826"/>
  </r>
  <r>
    <n v="1622"/>
    <d v="2026-10-22T00:00:00"/>
    <n v="2026"/>
    <s v="Oct"/>
    <s v="Q4"/>
    <x v="2"/>
    <s v="Sweden"/>
    <s v="Marketplace"/>
    <s v="Returning"/>
    <s v="Camping"/>
    <s v="Compact Sleeping Bag"/>
    <n v="1"/>
    <n v="123.29"/>
    <n v="0"/>
    <n v="59.48"/>
    <n v="123.29"/>
    <n v="59.48"/>
    <n v="63.810000000000009"/>
    <n v="0.51756022386243816"/>
  </r>
  <r>
    <n v="1879"/>
    <d v="2026-10-22T00:00:00"/>
    <n v="2026"/>
    <s v="Oct"/>
    <s v="Q4"/>
    <x v="3"/>
    <s v="United Kingdom"/>
    <s v="Corporate"/>
    <s v="Business"/>
    <s v="Travel"/>
    <s v="Insulated Bottle"/>
    <n v="8"/>
    <n v="35.83"/>
    <n v="0.05"/>
    <n v="13.89"/>
    <n v="272.30799999999999"/>
    <n v="111.12"/>
    <n v="161.18799999999999"/>
    <n v="0.59193266448286497"/>
  </r>
  <r>
    <n v="2483"/>
    <d v="2026-10-22T00:00:00"/>
    <n v="2026"/>
    <s v="Oct"/>
    <s v="Q4"/>
    <x v="0"/>
    <s v="Spain"/>
    <s v="Online Store"/>
    <s v="New"/>
    <s v="Camping"/>
    <s v="Portable Camp Stove"/>
    <n v="1"/>
    <n v="80.56"/>
    <n v="0"/>
    <n v="39.53"/>
    <n v="80.56"/>
    <n v="39.53"/>
    <n v="41.03"/>
    <n v="0.5093098311817279"/>
  </r>
  <r>
    <n v="4451"/>
    <d v="2026-10-22T00:00:00"/>
    <n v="2026"/>
    <s v="Oct"/>
    <s v="Q4"/>
    <x v="3"/>
    <s v="Netherlands"/>
    <s v="Online Store"/>
    <s v="New"/>
    <s v="Cycling"/>
    <s v="Compact Repair Kit"/>
    <n v="1"/>
    <n v="40.47"/>
    <n v="0.05"/>
    <n v="16.73"/>
    <n v="38.4465"/>
    <n v="16.73"/>
    <n v="21.7165"/>
    <n v="0.5648498562938109"/>
  </r>
  <r>
    <n v="93"/>
    <d v="2026-10-23T00:00:00"/>
    <n v="2026"/>
    <s v="Oct"/>
    <s v="Q4"/>
    <x v="1"/>
    <s v="Germany"/>
    <s v="Corporate"/>
    <s v="Business"/>
    <s v="Travel"/>
    <s v="Carry-On Duffel"/>
    <n v="15"/>
    <n v="133.52000000000001"/>
    <n v="0.2"/>
    <n v="66"/>
    <n v="1602.2400000000002"/>
    <n v="990"/>
    <n v="612.24000000000024"/>
    <n v="0.38211503894547644"/>
  </r>
  <r>
    <n v="265"/>
    <d v="2026-10-23T00:00:00"/>
    <n v="2026"/>
    <s v="Oct"/>
    <s v="Q4"/>
    <x v="1"/>
    <s v="Austria"/>
    <s v="Online Store"/>
    <s v="Returning"/>
    <s v="Cycling"/>
    <s v="Commuter Helmet"/>
    <n v="1"/>
    <n v="82.28"/>
    <n v="0"/>
    <n v="42.08"/>
    <n v="82.28"/>
    <n v="42.08"/>
    <n v="40.200000000000003"/>
    <n v="0.48857559552746721"/>
  </r>
  <r>
    <n v="555"/>
    <d v="2026-10-23T00:00:00"/>
    <n v="2026"/>
    <s v="Oct"/>
    <s v="Q4"/>
    <x v="1"/>
    <s v="Switzerland"/>
    <s v="Online Store"/>
    <s v="New"/>
    <s v="Travel"/>
    <s v="Insulated Bottle"/>
    <n v="6"/>
    <n v="35.479999999999997"/>
    <n v="0"/>
    <n v="13.37"/>
    <n v="212.88"/>
    <n v="80.22"/>
    <n v="132.66"/>
    <n v="0.62316798196166856"/>
  </r>
  <r>
    <n v="1993"/>
    <d v="2026-10-23T00:00:00"/>
    <n v="2026"/>
    <s v="Oct"/>
    <s v="Q4"/>
    <x v="2"/>
    <s v="Ireland"/>
    <s v="Retail Partners"/>
    <s v="New"/>
    <s v="Hiking"/>
    <s v="Summit Backpack 45L"/>
    <n v="1"/>
    <n v="152.38"/>
    <n v="0.15"/>
    <n v="78.92"/>
    <n v="129.523"/>
    <n v="78.92"/>
    <n v="50.602999999999994"/>
    <n v="0.39068736826663986"/>
  </r>
  <r>
    <n v="3116"/>
    <d v="2026-10-23T00:00:00"/>
    <n v="2026"/>
    <s v="Oct"/>
    <s v="Q4"/>
    <x v="1"/>
    <s v="Czechia"/>
    <s v="Marketplace"/>
    <s v="New"/>
    <s v="Hiking"/>
    <s v="Hiking Daypack 20L"/>
    <n v="1"/>
    <n v="93.64"/>
    <n v="0"/>
    <n v="44.34"/>
    <n v="93.64"/>
    <n v="44.34"/>
    <n v="49.3"/>
    <n v="0.52648440837249033"/>
  </r>
  <r>
    <n v="3631"/>
    <d v="2026-10-23T00:00:00"/>
    <n v="2026"/>
    <s v="Oct"/>
    <s v="Q4"/>
    <x v="3"/>
    <s v="Netherlands"/>
    <s v="Retail Partners"/>
    <s v="Returning"/>
    <s v="Fitness"/>
    <s v="Weighted Vest"/>
    <n v="1"/>
    <n v="123.6"/>
    <n v="0"/>
    <n v="67.3"/>
    <n v="123.6"/>
    <n v="67.3"/>
    <n v="56.3"/>
    <n v="0.45550161812297735"/>
  </r>
  <r>
    <n v="4216"/>
    <d v="2026-10-23T00:00:00"/>
    <n v="2026"/>
    <s v="Oct"/>
    <s v="Q4"/>
    <x v="1"/>
    <s v="Czechia"/>
    <s v="Online Store"/>
    <s v="New"/>
    <s v="Fitness"/>
    <s v="Weighted Vest"/>
    <n v="3"/>
    <n v="124.6"/>
    <n v="0.05"/>
    <n v="69.12"/>
    <n v="355.10999999999996"/>
    <n v="207.36"/>
    <n v="147.74999999999994"/>
    <n v="0.41606826053898782"/>
  </r>
  <r>
    <n v="4956"/>
    <d v="2026-10-23T00:00:00"/>
    <n v="2026"/>
    <s v="Oct"/>
    <s v="Q4"/>
    <x v="3"/>
    <s v="France"/>
    <s v="Retail Partners"/>
    <s v="Business"/>
    <s v="Hiking"/>
    <s v="Summit Backpack 45L"/>
    <n v="2"/>
    <n v="151.66"/>
    <n v="0"/>
    <n v="77.17"/>
    <n v="303.32"/>
    <n v="154.34"/>
    <n v="148.97999999999999"/>
    <n v="0.49116444678886984"/>
  </r>
  <r>
    <n v="439"/>
    <d v="2026-10-24T00:00:00"/>
    <n v="2026"/>
    <s v="Oct"/>
    <s v="Q4"/>
    <x v="2"/>
    <s v="Denmark"/>
    <s v="Retail Partners"/>
    <s v="New"/>
    <s v="Travel"/>
    <s v="Insulated Bottle"/>
    <n v="1"/>
    <n v="36.76"/>
    <n v="0"/>
    <n v="13.18"/>
    <n v="36.76"/>
    <n v="13.18"/>
    <n v="23.58"/>
    <n v="0.64145810663764957"/>
  </r>
  <r>
    <n v="1076"/>
    <d v="2026-10-24T00:00:00"/>
    <n v="2026"/>
    <s v="Oct"/>
    <s v="Q4"/>
    <x v="0"/>
    <s v="Portugal"/>
    <s v="Marketplace"/>
    <s v="Returning"/>
    <s v="Camping"/>
    <s v="Trail Tent 2P"/>
    <n v="1"/>
    <n v="195.67"/>
    <n v="0"/>
    <n v="105.88"/>
    <n v="195.67"/>
    <n v="105.88"/>
    <n v="89.789999999999992"/>
    <n v="0.45888485715745897"/>
  </r>
  <r>
    <n v="1130"/>
    <d v="2026-10-24T00:00:00"/>
    <n v="2026"/>
    <s v="Oct"/>
    <s v="Q4"/>
    <x v="0"/>
    <s v="Italy"/>
    <s v="Retail Partners"/>
    <s v="Returning"/>
    <s v="Cycling"/>
    <s v="Compact Repair Kit"/>
    <n v="1"/>
    <n v="40.83"/>
    <n v="0.1"/>
    <n v="16.54"/>
    <n v="36.747"/>
    <n v="16.54"/>
    <n v="20.207000000000001"/>
    <n v="0.54989522954254766"/>
  </r>
  <r>
    <n v="2820"/>
    <d v="2026-10-24T00:00:00"/>
    <n v="2026"/>
    <s v="Oct"/>
    <s v="Q4"/>
    <x v="3"/>
    <s v="Netherlands"/>
    <s v="Corporate"/>
    <s v="Business"/>
    <s v="Hiking"/>
    <s v="Trekking Poles"/>
    <n v="6"/>
    <n v="72.73"/>
    <n v="0.05"/>
    <n v="32.700000000000003"/>
    <n v="414.56099999999998"/>
    <n v="196.20000000000002"/>
    <n v="218.36099999999996"/>
    <n v="0.52672827400551425"/>
  </r>
  <r>
    <n v="4213"/>
    <d v="2026-10-24T00:00:00"/>
    <n v="2026"/>
    <s v="Oct"/>
    <s v="Q4"/>
    <x v="1"/>
    <s v="Poland"/>
    <s v="Corporate"/>
    <s v="Business"/>
    <s v="Camping"/>
    <s v="Portable Camp Stove"/>
    <n v="4"/>
    <n v="81.23"/>
    <n v="0.1"/>
    <n v="38.96"/>
    <n v="292.428"/>
    <n v="155.84"/>
    <n v="136.58799999999999"/>
    <n v="0.46708249552026482"/>
  </r>
  <r>
    <n v="4375"/>
    <d v="2026-10-24T00:00:00"/>
    <n v="2026"/>
    <s v="Oct"/>
    <s v="Q4"/>
    <x v="1"/>
    <s v="Czechia"/>
    <s v="Online Store"/>
    <s v="Business"/>
    <s v="Travel"/>
    <s v="Packing Cube Set"/>
    <n v="1"/>
    <n v="46.38"/>
    <n v="0.15"/>
    <n v="17.87"/>
    <n v="39.423000000000002"/>
    <n v="17.87"/>
    <n v="21.553000000000001"/>
    <n v="0.54671131065621592"/>
  </r>
  <r>
    <n v="5072"/>
    <d v="2026-10-24T00:00:00"/>
    <n v="2026"/>
    <s v="Oct"/>
    <s v="Q4"/>
    <x v="3"/>
    <s v="Netherlands"/>
    <s v="Corporate"/>
    <s v="Business"/>
    <s v="Travel"/>
    <s v="Packing Cube Set"/>
    <n v="5"/>
    <n v="45.9"/>
    <n v="0.1"/>
    <n v="17.940000000000001"/>
    <n v="206.55"/>
    <n v="89.7"/>
    <n v="116.85000000000001"/>
    <n v="0.56572258533042852"/>
  </r>
  <r>
    <n v="310"/>
    <d v="2026-10-25T00:00:00"/>
    <n v="2026"/>
    <s v="Oct"/>
    <s v="Q4"/>
    <x v="1"/>
    <s v="Germany"/>
    <s v="Online Store"/>
    <s v="Business"/>
    <s v="Hiking"/>
    <s v="Trail Boots"/>
    <n v="5"/>
    <n v="144.04"/>
    <n v="0.1"/>
    <n v="78.069999999999993"/>
    <n v="648.17999999999995"/>
    <n v="390.34999999999997"/>
    <n v="257.83"/>
    <n v="0.39777530932765592"/>
  </r>
  <r>
    <n v="317"/>
    <d v="2026-10-25T00:00:00"/>
    <n v="2026"/>
    <s v="Oct"/>
    <s v="Q4"/>
    <x v="2"/>
    <s v="Finland"/>
    <s v="Marketplace"/>
    <s v="New"/>
    <s v="Cycling"/>
    <s v="Commuter Helmet"/>
    <n v="2"/>
    <n v="80.69"/>
    <n v="0.05"/>
    <n v="43.81"/>
    <n v="153.31099999999998"/>
    <n v="87.62"/>
    <n v="65.690999999999974"/>
    <n v="0.42848197454846676"/>
  </r>
  <r>
    <n v="684"/>
    <d v="2026-10-25T00:00:00"/>
    <n v="2026"/>
    <s v="Oct"/>
    <s v="Q4"/>
    <x v="3"/>
    <s v="Belgium"/>
    <s v="Online Store"/>
    <s v="Business"/>
    <s v="Camping"/>
    <s v="Trail Tent 2P"/>
    <n v="1"/>
    <n v="191.91"/>
    <n v="0"/>
    <n v="101.89"/>
    <n v="191.91"/>
    <n v="101.89"/>
    <n v="90.02"/>
    <n v="0.46907404512531914"/>
  </r>
  <r>
    <n v="1430"/>
    <d v="2026-10-25T00:00:00"/>
    <n v="2026"/>
    <s v="Oct"/>
    <s v="Q4"/>
    <x v="3"/>
    <s v="France"/>
    <s v="Retail Partners"/>
    <s v="New"/>
    <s v="Fitness"/>
    <s v="Recovery Roller"/>
    <n v="1"/>
    <n v="36.630000000000003"/>
    <n v="0.05"/>
    <n v="13.97"/>
    <n v="34.798500000000004"/>
    <n v="13.97"/>
    <n v="20.828500000000005"/>
    <n v="0.59854591433538806"/>
  </r>
  <r>
    <n v="2049"/>
    <d v="2026-10-25T00:00:00"/>
    <n v="2026"/>
    <s v="Oct"/>
    <s v="Q4"/>
    <x v="3"/>
    <s v="Belgium"/>
    <s v="Corporate"/>
    <s v="Business"/>
    <s v="Travel"/>
    <s v="Insulated Bottle"/>
    <n v="6"/>
    <n v="35.380000000000003"/>
    <n v="0.05"/>
    <n v="13.9"/>
    <n v="201.66600000000003"/>
    <n v="83.4"/>
    <n v="118.26600000000002"/>
    <n v="0.58644491386748387"/>
  </r>
  <r>
    <n v="2199"/>
    <d v="2026-10-25T00:00:00"/>
    <n v="2026"/>
    <s v="Oct"/>
    <s v="Q4"/>
    <x v="1"/>
    <s v="Germany"/>
    <s v="Marketplace"/>
    <s v="Returning"/>
    <s v="Travel"/>
    <s v="Carry-On Duffel"/>
    <n v="1"/>
    <n v="132.63"/>
    <n v="0.05"/>
    <n v="67.489999999999995"/>
    <n v="125.99849999999999"/>
    <n v="67.489999999999995"/>
    <n v="58.508499999999998"/>
    <n v="0.46435870268296847"/>
  </r>
  <r>
    <n v="2954"/>
    <d v="2026-10-25T00:00:00"/>
    <n v="2026"/>
    <s v="Oct"/>
    <s v="Q4"/>
    <x v="3"/>
    <s v="Belgium"/>
    <s v="Online Store"/>
    <s v="New"/>
    <s v="Hiking"/>
    <s v="Trekking Poles"/>
    <n v="1"/>
    <n v="71.17"/>
    <n v="0"/>
    <n v="32.57"/>
    <n v="71.17"/>
    <n v="32.57"/>
    <n v="38.6"/>
    <n v="0.54236335534635383"/>
  </r>
  <r>
    <n v="3218"/>
    <d v="2026-10-25T00:00:00"/>
    <n v="2026"/>
    <s v="Oct"/>
    <s v="Q4"/>
    <x v="0"/>
    <s v="Italy"/>
    <s v="Corporate"/>
    <s v="Business"/>
    <s v="Travel"/>
    <s v="Carry-On Duffel"/>
    <n v="6"/>
    <n v="132.08000000000001"/>
    <n v="0.1"/>
    <n v="67.61"/>
    <n v="713.23200000000008"/>
    <n v="405.65999999999997"/>
    <n v="307.57200000000012"/>
    <n v="0.43123696076451995"/>
  </r>
  <r>
    <n v="3965"/>
    <d v="2026-10-25T00:00:00"/>
    <n v="2026"/>
    <s v="Oct"/>
    <s v="Q4"/>
    <x v="1"/>
    <s v="Switzerland"/>
    <s v="Retail Partners"/>
    <s v="Returning"/>
    <s v="Camping"/>
    <s v="Portable Camp Stove"/>
    <n v="3"/>
    <n v="82.75"/>
    <n v="0.05"/>
    <n v="38.53"/>
    <n v="235.83749999999998"/>
    <n v="115.59"/>
    <n v="120.24749999999997"/>
    <n v="0.50987438384480832"/>
  </r>
  <r>
    <n v="2278"/>
    <d v="2026-10-26T00:00:00"/>
    <n v="2026"/>
    <s v="Oct"/>
    <s v="Q4"/>
    <x v="0"/>
    <s v="Italy"/>
    <s v="Online Store"/>
    <s v="Returning"/>
    <s v="Fitness"/>
    <s v="Training Mat"/>
    <n v="5"/>
    <n v="51.5"/>
    <n v="0.1"/>
    <n v="21.38"/>
    <n v="231.75"/>
    <n v="106.89999999999999"/>
    <n v="124.85000000000001"/>
    <n v="0.53872707659115426"/>
  </r>
  <r>
    <n v="3132"/>
    <d v="2026-10-26T00:00:00"/>
    <n v="2026"/>
    <s v="Oct"/>
    <s v="Q4"/>
    <x v="2"/>
    <s v="Denmark"/>
    <s v="Online Store"/>
    <s v="New"/>
    <s v="Hiking"/>
    <s v="Trail Boots"/>
    <n v="3"/>
    <n v="140.49"/>
    <n v="0.05"/>
    <n v="77.45"/>
    <n v="400.3965"/>
    <n v="232.35000000000002"/>
    <n v="168.04649999999998"/>
    <n v="0.41970022215478903"/>
  </r>
  <r>
    <n v="3144"/>
    <d v="2026-10-26T00:00:00"/>
    <n v="2026"/>
    <s v="Oct"/>
    <s v="Q4"/>
    <x v="2"/>
    <s v="Sweden"/>
    <s v="Marketplace"/>
    <s v="New"/>
    <s v="Fitness"/>
    <s v="Recovery Roller"/>
    <n v="4"/>
    <n v="36.200000000000003"/>
    <n v="0.15"/>
    <n v="13.53"/>
    <n v="123.08000000000001"/>
    <n v="54.12"/>
    <n v="68.960000000000008"/>
    <n v="0.56028599285017877"/>
  </r>
  <r>
    <n v="3501"/>
    <d v="2026-10-26T00:00:00"/>
    <n v="2026"/>
    <s v="Oct"/>
    <s v="Q4"/>
    <x v="3"/>
    <s v="Netherlands"/>
    <s v="Retail Partners"/>
    <s v="New"/>
    <s v="Camping"/>
    <s v="Compact Sleeping Bag"/>
    <n v="1"/>
    <n v="120.5"/>
    <n v="0.05"/>
    <n v="61.71"/>
    <n v="114.47499999999999"/>
    <n v="61.71"/>
    <n v="52.764999999999993"/>
    <n v="0.4609303341340904"/>
  </r>
  <r>
    <n v="458"/>
    <d v="2026-10-27T00:00:00"/>
    <n v="2026"/>
    <s v="Oct"/>
    <s v="Q4"/>
    <x v="2"/>
    <s v="Sweden"/>
    <s v="Retail Partners"/>
    <s v="Business"/>
    <s v="Cycling"/>
    <s v="Cycling Pack 12L"/>
    <n v="1"/>
    <n v="102.44"/>
    <n v="0.05"/>
    <n v="49.14"/>
    <n v="97.317999999999998"/>
    <n v="49.14"/>
    <n v="48.177999999999997"/>
    <n v="0.49505744055570394"/>
  </r>
  <r>
    <n v="1065"/>
    <d v="2026-10-27T00:00:00"/>
    <n v="2026"/>
    <s v="Oct"/>
    <s v="Q4"/>
    <x v="2"/>
    <s v="Denmark"/>
    <s v="Online Store"/>
    <s v="New"/>
    <s v="Fitness"/>
    <s v="Weighted Vest"/>
    <n v="6"/>
    <n v="121.58"/>
    <n v="0.15"/>
    <n v="68.86"/>
    <n v="620.05799999999999"/>
    <n v="413.15999999999997"/>
    <n v="206.89800000000002"/>
    <n v="0.33367523683268346"/>
  </r>
  <r>
    <n v="1707"/>
    <d v="2026-10-27T00:00:00"/>
    <n v="2026"/>
    <s v="Oct"/>
    <s v="Q4"/>
    <x v="2"/>
    <s v="Norway"/>
    <s v="Online Store"/>
    <s v="New"/>
    <s v="Travel"/>
    <s v="Insulated Bottle"/>
    <n v="2"/>
    <n v="35.36"/>
    <n v="0"/>
    <n v="13.33"/>
    <n v="70.72"/>
    <n v="26.66"/>
    <n v="44.06"/>
    <n v="0.62302036199095023"/>
  </r>
  <r>
    <n v="1989"/>
    <d v="2026-10-27T00:00:00"/>
    <n v="2026"/>
    <s v="Oct"/>
    <s v="Q4"/>
    <x v="3"/>
    <s v="Belgium"/>
    <s v="Online Store"/>
    <s v="New"/>
    <s v="Camping"/>
    <s v="Alpine Tent 4P"/>
    <n v="2"/>
    <n v="335.73"/>
    <n v="0"/>
    <n v="199.44"/>
    <n v="671.46"/>
    <n v="398.88"/>
    <n v="272.58000000000004"/>
    <n v="0.4059512107943884"/>
  </r>
  <r>
    <n v="2852"/>
    <d v="2026-10-27T00:00:00"/>
    <n v="2026"/>
    <s v="Oct"/>
    <s v="Q4"/>
    <x v="1"/>
    <s v="Germany"/>
    <s v="Corporate"/>
    <s v="Business"/>
    <s v="Hiking"/>
    <s v="Trail Boots"/>
    <n v="3"/>
    <n v="141.96"/>
    <n v="0.1"/>
    <n v="77.42"/>
    <n v="383.29200000000003"/>
    <n v="232.26"/>
    <n v="151.03200000000004"/>
    <n v="0.39403900942362485"/>
  </r>
  <r>
    <n v="4762"/>
    <d v="2026-10-27T00:00:00"/>
    <n v="2026"/>
    <s v="Oct"/>
    <s v="Q4"/>
    <x v="1"/>
    <s v="Germany"/>
    <s v="Marketplace"/>
    <s v="New"/>
    <s v="Fitness"/>
    <s v="Training Mat"/>
    <n v="2"/>
    <n v="51.76"/>
    <n v="0"/>
    <n v="21.64"/>
    <n v="103.52"/>
    <n v="43.28"/>
    <n v="60.239999999999995"/>
    <n v="0.58191653786707875"/>
  </r>
  <r>
    <n v="4997"/>
    <d v="2026-10-27T00:00:00"/>
    <n v="2026"/>
    <s v="Oct"/>
    <s v="Q4"/>
    <x v="3"/>
    <s v="Netherlands"/>
    <s v="Online Store"/>
    <s v="Returning"/>
    <s v="Camping"/>
    <s v="Trail Tent 2P"/>
    <n v="3"/>
    <n v="194.09"/>
    <n v="0.1"/>
    <n v="105.84"/>
    <n v="524.04300000000001"/>
    <n v="317.52"/>
    <n v="206.52300000000002"/>
    <n v="0.39409552269565667"/>
  </r>
  <r>
    <n v="1238"/>
    <d v="2026-10-28T00:00:00"/>
    <n v="2026"/>
    <s v="Oct"/>
    <s v="Q4"/>
    <x v="1"/>
    <s v="Germany"/>
    <s v="Online Store"/>
    <s v="Returning"/>
    <s v="Camping"/>
    <s v="Compact Sleeping Bag"/>
    <n v="1"/>
    <n v="125.39"/>
    <n v="0.05"/>
    <n v="61.19"/>
    <n v="119.12049999999999"/>
    <n v="61.19"/>
    <n v="57.930499999999995"/>
    <n v="0.48631847582909743"/>
  </r>
  <r>
    <n v="2622"/>
    <d v="2026-10-28T00:00:00"/>
    <n v="2026"/>
    <s v="Oct"/>
    <s v="Q4"/>
    <x v="0"/>
    <s v="Italy"/>
    <s v="Marketplace"/>
    <s v="New"/>
    <s v="Camping"/>
    <s v="Portable Camp Stove"/>
    <n v="3"/>
    <n v="83.73"/>
    <n v="0.15"/>
    <n v="39.43"/>
    <n v="213.51149999999998"/>
    <n v="118.28999999999999"/>
    <n v="95.221499999999992"/>
    <n v="0.44597831966896395"/>
  </r>
  <r>
    <n v="3106"/>
    <d v="2026-10-28T00:00:00"/>
    <n v="2026"/>
    <s v="Oct"/>
    <s v="Q4"/>
    <x v="3"/>
    <s v="United Kingdom"/>
    <s v="Marketplace"/>
    <s v="Business"/>
    <s v="Fitness"/>
    <s v="Recovery Roller"/>
    <n v="3"/>
    <n v="36.99"/>
    <n v="0.05"/>
    <n v="14.14"/>
    <n v="105.42149999999999"/>
    <n v="42.42"/>
    <n v="63.001499999999993"/>
    <n v="0.59761528720422297"/>
  </r>
  <r>
    <n v="3274"/>
    <d v="2026-10-28T00:00:00"/>
    <n v="2026"/>
    <s v="Oct"/>
    <s v="Q4"/>
    <x v="3"/>
    <s v="Netherlands"/>
    <s v="Marketplace"/>
    <s v="New"/>
    <s v="Fitness"/>
    <s v="Resistance Band Set"/>
    <n v="1"/>
    <n v="39.42"/>
    <n v="0"/>
    <n v="14.58"/>
    <n v="39.42"/>
    <n v="14.58"/>
    <n v="24.840000000000003"/>
    <n v="0.63013698630136994"/>
  </r>
  <r>
    <n v="3542"/>
    <d v="2026-10-28T00:00:00"/>
    <n v="2026"/>
    <s v="Oct"/>
    <s v="Q4"/>
    <x v="3"/>
    <s v="Belgium"/>
    <s v="Online Store"/>
    <s v="New"/>
    <s v="Cycling"/>
    <s v="Trail Bike Light"/>
    <n v="2"/>
    <n v="50.66"/>
    <n v="0"/>
    <n v="22.02"/>
    <n v="101.32"/>
    <n v="44.04"/>
    <n v="57.279999999999994"/>
    <n v="0.56533754441373862"/>
  </r>
  <r>
    <n v="3704"/>
    <d v="2026-10-28T00:00:00"/>
    <n v="2026"/>
    <s v="Oct"/>
    <s v="Q4"/>
    <x v="1"/>
    <s v="Germany"/>
    <s v="Online Store"/>
    <s v="Returning"/>
    <s v="Hiking"/>
    <s v="Trekking Poles"/>
    <n v="4"/>
    <n v="71.959999999999994"/>
    <n v="0.1"/>
    <n v="31.51"/>
    <n v="259.05599999999998"/>
    <n v="126.04"/>
    <n v="133.01599999999996"/>
    <n v="0.51346427027360864"/>
  </r>
  <r>
    <n v="4699"/>
    <d v="2026-10-28T00:00:00"/>
    <n v="2026"/>
    <s v="Oct"/>
    <s v="Q4"/>
    <x v="2"/>
    <s v="Denmark"/>
    <s v="Retail Partners"/>
    <s v="Returning"/>
    <s v="Cycling"/>
    <s v="Trail Bike Light"/>
    <n v="1"/>
    <n v="49.72"/>
    <n v="0.05"/>
    <n v="22.5"/>
    <n v="47.233999999999995"/>
    <n v="22.5"/>
    <n v="24.733999999999995"/>
    <n v="0.52364821950290041"/>
  </r>
  <r>
    <n v="1226"/>
    <d v="2026-10-29T00:00:00"/>
    <n v="2026"/>
    <s v="Oct"/>
    <s v="Q4"/>
    <x v="0"/>
    <s v="Spain"/>
    <s v="Marketplace"/>
    <s v="Returning"/>
    <s v="Travel"/>
    <s v="Insulated Bottle"/>
    <n v="1"/>
    <n v="36.58"/>
    <n v="0"/>
    <n v="13.5"/>
    <n v="36.58"/>
    <n v="13.5"/>
    <n v="23.08"/>
    <n v="0.63094587206123565"/>
  </r>
  <r>
    <n v="1245"/>
    <d v="2026-10-29T00:00:00"/>
    <n v="2026"/>
    <s v="Oct"/>
    <s v="Q4"/>
    <x v="1"/>
    <s v="Austria"/>
    <s v="Marketplace"/>
    <s v="Returning"/>
    <s v="Fitness"/>
    <s v="Resistance Band Set"/>
    <n v="2"/>
    <n v="41.06"/>
    <n v="0.05"/>
    <n v="15.07"/>
    <n v="78.013999999999996"/>
    <n v="30.14"/>
    <n v="47.873999999999995"/>
    <n v="0.6136590868305688"/>
  </r>
  <r>
    <n v="1477"/>
    <d v="2026-10-29T00:00:00"/>
    <n v="2026"/>
    <s v="Oct"/>
    <s v="Q4"/>
    <x v="1"/>
    <s v="Poland"/>
    <s v="Marketplace"/>
    <s v="Returning"/>
    <s v="Camping"/>
    <s v="Compact Sleeping Bag"/>
    <n v="1"/>
    <n v="121.78"/>
    <n v="0.15"/>
    <n v="61.55"/>
    <n v="103.51300000000001"/>
    <n v="61.55"/>
    <n v="41.963000000000008"/>
    <n v="0.40538869513974096"/>
  </r>
  <r>
    <n v="1575"/>
    <d v="2026-10-29T00:00:00"/>
    <n v="2026"/>
    <s v="Oct"/>
    <s v="Q4"/>
    <x v="3"/>
    <s v="Netherlands"/>
    <s v="Corporate"/>
    <s v="Returning"/>
    <s v="Travel"/>
    <s v="Carry-On Duffel"/>
    <n v="5"/>
    <n v="130.68"/>
    <n v="0.2"/>
    <n v="67.209999999999994"/>
    <n v="522.72000000000014"/>
    <n v="336.04999999999995"/>
    <n v="186.67000000000019"/>
    <n v="0.35711279461279488"/>
  </r>
  <r>
    <n v="2830"/>
    <d v="2026-10-29T00:00:00"/>
    <n v="2026"/>
    <s v="Oct"/>
    <s v="Q4"/>
    <x v="2"/>
    <s v="Sweden"/>
    <s v="Online Store"/>
    <s v="New"/>
    <s v="Travel"/>
    <s v="Travel Backpack 35L"/>
    <n v="1"/>
    <n v="161.94999999999999"/>
    <n v="0"/>
    <n v="86.61"/>
    <n v="161.94999999999999"/>
    <n v="86.61"/>
    <n v="75.339999999999989"/>
    <n v="0.46520531028095086"/>
  </r>
  <r>
    <n v="2884"/>
    <d v="2026-10-29T00:00:00"/>
    <n v="2026"/>
    <s v="Oct"/>
    <s v="Q4"/>
    <x v="0"/>
    <s v="Italy"/>
    <s v="Retail Partners"/>
    <s v="Returning"/>
    <s v="Cycling"/>
    <s v="Commuter Helmet"/>
    <n v="2"/>
    <n v="83.6"/>
    <n v="0"/>
    <n v="43.01"/>
    <n v="167.2"/>
    <n v="86.02"/>
    <n v="81.179999999999993"/>
    <n v="0.48552631578947369"/>
  </r>
  <r>
    <n v="3093"/>
    <d v="2026-10-29T00:00:00"/>
    <n v="2026"/>
    <s v="Oct"/>
    <s v="Q4"/>
    <x v="3"/>
    <s v="Belgium"/>
    <s v="Corporate"/>
    <s v="Business"/>
    <s v="Camping"/>
    <s v="Trail Tent 2P"/>
    <n v="3"/>
    <n v="194.19"/>
    <n v="0.15"/>
    <n v="104.22"/>
    <n v="495.18449999999996"/>
    <n v="312.65999999999997"/>
    <n v="182.52449999999999"/>
    <n v="0.36859897674503139"/>
  </r>
  <r>
    <n v="3613"/>
    <d v="2026-10-29T00:00:00"/>
    <n v="2026"/>
    <s v="Oct"/>
    <s v="Q4"/>
    <x v="1"/>
    <s v="Germany"/>
    <s v="Online Store"/>
    <s v="Returning"/>
    <s v="Travel"/>
    <s v="Travel Backpack 35L"/>
    <n v="3"/>
    <n v="167.41"/>
    <n v="0"/>
    <n v="85.33"/>
    <n v="502.23"/>
    <n v="255.99"/>
    <n v="246.24"/>
    <n v="0.49029329191804549"/>
  </r>
  <r>
    <n v="4496"/>
    <d v="2026-10-29T00:00:00"/>
    <n v="2026"/>
    <s v="Oct"/>
    <s v="Q4"/>
    <x v="3"/>
    <s v="United Kingdom"/>
    <s v="Online Store"/>
    <s v="Returning"/>
    <s v="Fitness"/>
    <s v="Resistance Band Set"/>
    <n v="2"/>
    <n v="40.83"/>
    <n v="0.1"/>
    <n v="14.91"/>
    <n v="73.494"/>
    <n v="29.82"/>
    <n v="43.673999999999999"/>
    <n v="0.59425259204833047"/>
  </r>
  <r>
    <n v="5194"/>
    <d v="2026-10-29T00:00:00"/>
    <n v="2026"/>
    <s v="Oct"/>
    <s v="Q4"/>
    <x v="0"/>
    <s v="Portugal"/>
    <s v="Corporate"/>
    <s v="Business"/>
    <s v="Camping"/>
    <s v="Portable Camp Stove"/>
    <n v="12"/>
    <n v="80.84"/>
    <n v="0.1"/>
    <n v="38.39"/>
    <n v="873.072"/>
    <n v="460.68"/>
    <n v="412.392"/>
    <n v="0.4723459233602727"/>
  </r>
  <r>
    <n v="339"/>
    <d v="2026-10-30T00:00:00"/>
    <n v="2026"/>
    <s v="Oct"/>
    <s v="Q4"/>
    <x v="3"/>
    <s v="France"/>
    <s v="Online Store"/>
    <s v="Returning"/>
    <s v="Cycling"/>
    <s v="Compact Repair Kit"/>
    <n v="1"/>
    <n v="39.65"/>
    <n v="0"/>
    <n v="16.38"/>
    <n v="39.65"/>
    <n v="16.38"/>
    <n v="23.27"/>
    <n v="0.58688524590163937"/>
  </r>
  <r>
    <n v="1199"/>
    <d v="2026-10-30T00:00:00"/>
    <n v="2026"/>
    <s v="Oct"/>
    <s v="Q4"/>
    <x v="1"/>
    <s v="Germany"/>
    <s v="Online Store"/>
    <s v="New"/>
    <s v="Cycling"/>
    <s v="Cycling Pack 12L"/>
    <n v="1"/>
    <n v="102.47"/>
    <n v="0.1"/>
    <n v="49.75"/>
    <n v="92.222999999999999"/>
    <n v="49.75"/>
    <n v="42.472999999999999"/>
    <n v="0.46054671828068922"/>
  </r>
  <r>
    <n v="1253"/>
    <d v="2026-10-30T00:00:00"/>
    <n v="2026"/>
    <s v="Oct"/>
    <s v="Q4"/>
    <x v="3"/>
    <s v="France"/>
    <s v="Retail Partners"/>
    <s v="Business"/>
    <s v="Fitness"/>
    <s v="Resistance Band Set"/>
    <n v="2"/>
    <n v="40.43"/>
    <n v="0"/>
    <n v="14.88"/>
    <n v="80.86"/>
    <n v="29.76"/>
    <n v="51.099999999999994"/>
    <n v="0.63195646796932969"/>
  </r>
  <r>
    <n v="1407"/>
    <d v="2026-10-30T00:00:00"/>
    <n v="2026"/>
    <s v="Oct"/>
    <s v="Q4"/>
    <x v="3"/>
    <s v="United Kingdom"/>
    <s v="Retail Partners"/>
    <s v="Business"/>
    <s v="Travel"/>
    <s v="Insulated Bottle"/>
    <n v="2"/>
    <n v="35.880000000000003"/>
    <n v="0.05"/>
    <n v="13.52"/>
    <n v="68.171999999999997"/>
    <n v="27.04"/>
    <n v="41.131999999999998"/>
    <n v="0.60335621662852779"/>
  </r>
  <r>
    <n v="2532"/>
    <d v="2026-10-30T00:00:00"/>
    <n v="2026"/>
    <s v="Oct"/>
    <s v="Q4"/>
    <x v="0"/>
    <s v="Italy"/>
    <s v="Marketplace"/>
    <s v="New"/>
    <s v="Cycling"/>
    <s v="Commuter Helmet"/>
    <n v="1"/>
    <n v="80.400000000000006"/>
    <n v="0"/>
    <n v="43.34"/>
    <n v="80.400000000000006"/>
    <n v="43.34"/>
    <n v="37.06"/>
    <n v="0.46094527363184079"/>
  </r>
  <r>
    <n v="307"/>
    <d v="2026-10-31T00:00:00"/>
    <n v="2026"/>
    <s v="Oct"/>
    <s v="Q4"/>
    <x v="3"/>
    <s v="United Kingdom"/>
    <s v="Online Store"/>
    <s v="Returning"/>
    <s v="Fitness"/>
    <s v="Recovery Roller"/>
    <n v="1"/>
    <n v="37.08"/>
    <n v="0"/>
    <n v="13.62"/>
    <n v="37.08"/>
    <n v="13.62"/>
    <n v="23.46"/>
    <n v="0.63268608414239491"/>
  </r>
  <r>
    <n v="3257"/>
    <d v="2026-10-31T00:00:00"/>
    <n v="2026"/>
    <s v="Oct"/>
    <s v="Q4"/>
    <x v="3"/>
    <s v="Belgium"/>
    <s v="Retail Partners"/>
    <s v="New"/>
    <s v="Travel"/>
    <s v="Travel Backpack 35L"/>
    <n v="6"/>
    <n v="165.92"/>
    <n v="0"/>
    <n v="87.55"/>
    <n v="995.52"/>
    <n v="525.29999999999995"/>
    <n v="470.22"/>
    <n v="0.4723360655737705"/>
  </r>
  <r>
    <n v="3739"/>
    <d v="2026-10-31T00:00:00"/>
    <n v="2026"/>
    <s v="Oct"/>
    <s v="Q4"/>
    <x v="1"/>
    <s v="Germany"/>
    <s v="Marketplace"/>
    <s v="New"/>
    <s v="Travel"/>
    <s v="Carry-On Duffel"/>
    <n v="1"/>
    <n v="135.19"/>
    <n v="0"/>
    <n v="68.319999999999993"/>
    <n v="135.19"/>
    <n v="68.319999999999993"/>
    <n v="66.87"/>
    <n v="0.49463717730601381"/>
  </r>
  <r>
    <n v="77"/>
    <d v="2026-11-01T00:00:00"/>
    <n v="2026"/>
    <s v="Nov"/>
    <s v="Q4"/>
    <x v="1"/>
    <s v="Switzerland"/>
    <s v="Online Store"/>
    <s v="New"/>
    <s v="Travel"/>
    <s v="Carry-On Duffel"/>
    <n v="2"/>
    <n v="133.96"/>
    <n v="0.1"/>
    <n v="65.44"/>
    <n v="241.12800000000001"/>
    <n v="130.88"/>
    <n v="110.24800000000002"/>
    <n v="0.4572177432732823"/>
  </r>
  <r>
    <n v="461"/>
    <d v="2026-11-01T00:00:00"/>
    <n v="2026"/>
    <s v="Nov"/>
    <s v="Q4"/>
    <x v="1"/>
    <s v="Switzerland"/>
    <s v="Marketplace"/>
    <s v="Business"/>
    <s v="Cycling"/>
    <s v="Trail Bike Light"/>
    <n v="3"/>
    <n v="51.67"/>
    <n v="0.05"/>
    <n v="22.8"/>
    <n v="147.25949999999997"/>
    <n v="68.400000000000006"/>
    <n v="78.859499999999969"/>
    <n v="0.53551383781691497"/>
  </r>
  <r>
    <n v="732"/>
    <d v="2026-11-01T00:00:00"/>
    <n v="2026"/>
    <s v="Nov"/>
    <s v="Q4"/>
    <x v="1"/>
    <s v="Czechia"/>
    <s v="Marketplace"/>
    <s v="Returning"/>
    <s v="Hiking"/>
    <s v="Summit Backpack 45L"/>
    <n v="1"/>
    <n v="150.46"/>
    <n v="0.15"/>
    <n v="78.39"/>
    <n v="127.89100000000001"/>
    <n v="78.39"/>
    <n v="49.501000000000005"/>
    <n v="0.38705616501552104"/>
  </r>
  <r>
    <n v="919"/>
    <d v="2026-11-01T00:00:00"/>
    <n v="2026"/>
    <s v="Nov"/>
    <s v="Q4"/>
    <x v="3"/>
    <s v="France"/>
    <s v="Online Store"/>
    <s v="New"/>
    <s v="Cycling"/>
    <s v="Cycling Pack 12L"/>
    <n v="1"/>
    <n v="103.53"/>
    <n v="0.1"/>
    <n v="51.75"/>
    <n v="93.177000000000007"/>
    <n v="51.75"/>
    <n v="41.427000000000007"/>
    <n v="0.4446054283782479"/>
  </r>
  <r>
    <n v="949"/>
    <d v="2026-11-01T00:00:00"/>
    <n v="2026"/>
    <s v="Nov"/>
    <s v="Q4"/>
    <x v="2"/>
    <s v="Sweden"/>
    <s v="Online Store"/>
    <s v="Returning"/>
    <s v="Cycling"/>
    <s v="Cycling Pack 12L"/>
    <n v="4"/>
    <n v="103.33"/>
    <n v="0"/>
    <n v="49.15"/>
    <n v="413.32"/>
    <n v="196.6"/>
    <n v="216.72"/>
    <n v="0.5243394948224136"/>
  </r>
  <r>
    <n v="1185"/>
    <d v="2026-11-01T00:00:00"/>
    <n v="2026"/>
    <s v="Nov"/>
    <s v="Q4"/>
    <x v="3"/>
    <s v="United Kingdom"/>
    <s v="Corporate"/>
    <s v="Business"/>
    <s v="Travel"/>
    <s v="Insulated Bottle"/>
    <n v="5"/>
    <n v="37.08"/>
    <n v="0.15"/>
    <n v="13.27"/>
    <n v="157.58999999999997"/>
    <n v="66.349999999999994"/>
    <n v="91.239999999999981"/>
    <n v="0.57897074687480166"/>
  </r>
  <r>
    <n v="1248"/>
    <d v="2026-11-01T00:00:00"/>
    <n v="2026"/>
    <s v="Nov"/>
    <s v="Q4"/>
    <x v="0"/>
    <s v="Spain"/>
    <s v="Corporate"/>
    <s v="Business"/>
    <s v="Travel"/>
    <s v="Carry-On Duffel"/>
    <n v="5"/>
    <n v="132.33000000000001"/>
    <n v="0.2"/>
    <n v="65.2"/>
    <n v="529.32000000000005"/>
    <n v="326"/>
    <n v="203.32000000000005"/>
    <n v="0.3841154689034989"/>
  </r>
  <r>
    <n v="2129"/>
    <d v="2026-11-01T00:00:00"/>
    <n v="2026"/>
    <s v="Nov"/>
    <s v="Q4"/>
    <x v="3"/>
    <s v="France"/>
    <s v="Retail Partners"/>
    <s v="New"/>
    <s v="Cycling"/>
    <s v="Trail Bike Light"/>
    <n v="2"/>
    <n v="50.43"/>
    <n v="0"/>
    <n v="22.54"/>
    <n v="100.86"/>
    <n v="45.08"/>
    <n v="55.78"/>
    <n v="0.55304382312115807"/>
  </r>
  <r>
    <n v="2850"/>
    <d v="2026-11-01T00:00:00"/>
    <n v="2026"/>
    <s v="Nov"/>
    <s v="Q4"/>
    <x v="2"/>
    <s v="Sweden"/>
    <s v="Corporate"/>
    <s v="Returning"/>
    <s v="Fitness"/>
    <s v="Training Mat"/>
    <n v="3"/>
    <n v="50.05"/>
    <n v="0.15"/>
    <n v="22.36"/>
    <n v="127.62749999999998"/>
    <n v="67.08"/>
    <n v="60.547499999999985"/>
    <n v="0.47440794499618022"/>
  </r>
  <r>
    <n v="3477"/>
    <d v="2026-11-01T00:00:00"/>
    <n v="2026"/>
    <s v="Nov"/>
    <s v="Q4"/>
    <x v="3"/>
    <s v="France"/>
    <s v="Online Store"/>
    <s v="Returning"/>
    <s v="Camping"/>
    <s v="Trail Tent 2P"/>
    <n v="1"/>
    <n v="197.14"/>
    <n v="0.05"/>
    <n v="102.87"/>
    <n v="187.28299999999999"/>
    <n v="102.87"/>
    <n v="84.412999999999982"/>
    <n v="0.45072430492890431"/>
  </r>
  <r>
    <n v="4673"/>
    <d v="2026-11-01T00:00:00"/>
    <n v="2026"/>
    <s v="Nov"/>
    <s v="Q4"/>
    <x v="0"/>
    <s v="Spain"/>
    <s v="Corporate"/>
    <s v="Business"/>
    <s v="Hiking"/>
    <s v="Trekking Poles"/>
    <n v="5"/>
    <n v="72.13"/>
    <n v="0.1"/>
    <n v="31.41"/>
    <n v="324.58499999999998"/>
    <n v="157.05000000000001"/>
    <n v="167.53499999999997"/>
    <n v="0.51615139331762094"/>
  </r>
  <r>
    <n v="4679"/>
    <d v="2026-11-01T00:00:00"/>
    <n v="2026"/>
    <s v="Nov"/>
    <s v="Q4"/>
    <x v="1"/>
    <s v="Germany"/>
    <s v="Corporate"/>
    <s v="Returning"/>
    <s v="Camping"/>
    <s v="Alpine Tent 4P"/>
    <n v="8"/>
    <n v="341.51"/>
    <n v="0.1"/>
    <n v="200.1"/>
    <n v="2458.8719999999998"/>
    <n v="1600.8"/>
    <n v="858.07199999999989"/>
    <n v="0.34896977150498276"/>
  </r>
  <r>
    <n v="4809"/>
    <d v="2026-11-01T00:00:00"/>
    <n v="2026"/>
    <s v="Nov"/>
    <s v="Q4"/>
    <x v="1"/>
    <s v="Switzerland"/>
    <s v="Online Store"/>
    <s v="New"/>
    <s v="Travel"/>
    <s v="Insulated Bottle"/>
    <n v="1"/>
    <n v="36.47"/>
    <n v="0.05"/>
    <n v="13.88"/>
    <n v="34.646499999999996"/>
    <n v="13.88"/>
    <n v="20.766499999999994"/>
    <n v="0.59938233299178834"/>
  </r>
  <r>
    <n v="4849"/>
    <d v="2026-11-01T00:00:00"/>
    <n v="2026"/>
    <s v="Nov"/>
    <s v="Q4"/>
    <x v="0"/>
    <s v="Spain"/>
    <s v="Online Store"/>
    <s v="New"/>
    <s v="Travel"/>
    <s v="Insulated Bottle"/>
    <n v="4"/>
    <n v="35.69"/>
    <n v="0.15"/>
    <n v="13.52"/>
    <n v="121.34599999999999"/>
    <n v="54.08"/>
    <n v="67.265999999999991"/>
    <n v="0.55433224004087478"/>
  </r>
  <r>
    <n v="436"/>
    <d v="2026-11-02T00:00:00"/>
    <n v="2026"/>
    <s v="Nov"/>
    <s v="Q4"/>
    <x v="2"/>
    <s v="Finland"/>
    <s v="Online Store"/>
    <s v="New"/>
    <s v="Travel"/>
    <s v="Insulated Bottle"/>
    <n v="2"/>
    <n v="35.340000000000003"/>
    <n v="0.1"/>
    <n v="13.82"/>
    <n v="63.612000000000009"/>
    <n v="27.64"/>
    <n v="35.972000000000008"/>
    <n v="0.56549078790165386"/>
  </r>
  <r>
    <n v="879"/>
    <d v="2026-11-02T00:00:00"/>
    <n v="2026"/>
    <s v="Nov"/>
    <s v="Q4"/>
    <x v="2"/>
    <s v="Finland"/>
    <s v="Online Store"/>
    <s v="New"/>
    <s v="Travel"/>
    <s v="Packing Cube Set"/>
    <n v="4"/>
    <n v="46.8"/>
    <n v="0.05"/>
    <n v="18.52"/>
    <n v="177.83999999999997"/>
    <n v="74.08"/>
    <n v="103.75999999999998"/>
    <n v="0.58344579397210972"/>
  </r>
  <r>
    <n v="955"/>
    <d v="2026-11-02T00:00:00"/>
    <n v="2026"/>
    <s v="Nov"/>
    <s v="Q4"/>
    <x v="3"/>
    <s v="France"/>
    <s v="Retail Partners"/>
    <s v="New"/>
    <s v="Camping"/>
    <s v="Trail Tent 2P"/>
    <n v="1"/>
    <n v="198.34"/>
    <n v="0.05"/>
    <n v="103.2"/>
    <n v="188.423"/>
    <n v="103.2"/>
    <n v="85.222999999999999"/>
    <n v="0.45229616341954004"/>
  </r>
  <r>
    <n v="1068"/>
    <d v="2026-11-02T00:00:00"/>
    <n v="2026"/>
    <s v="Nov"/>
    <s v="Q4"/>
    <x v="1"/>
    <s v="Austria"/>
    <s v="Online Store"/>
    <s v="Returning"/>
    <s v="Fitness"/>
    <s v="Weighted Vest"/>
    <n v="5"/>
    <n v="122.26"/>
    <n v="0.1"/>
    <n v="68.3"/>
    <n v="550.17000000000007"/>
    <n v="341.5"/>
    <n v="208.67000000000007"/>
    <n v="0.37928276714470083"/>
  </r>
  <r>
    <n v="1733"/>
    <d v="2026-11-02T00:00:00"/>
    <n v="2026"/>
    <s v="Nov"/>
    <s v="Q4"/>
    <x v="0"/>
    <s v="Portugal"/>
    <s v="Corporate"/>
    <s v="Returning"/>
    <s v="Hiking"/>
    <s v="Trekking Poles"/>
    <n v="3"/>
    <n v="71.12"/>
    <n v="0.15"/>
    <n v="33.090000000000003"/>
    <n v="181.35599999999999"/>
    <n v="99.27000000000001"/>
    <n v="82.085999999999984"/>
    <n v="0.45262356911268437"/>
  </r>
  <r>
    <n v="3270"/>
    <d v="2026-11-02T00:00:00"/>
    <n v="2026"/>
    <s v="Nov"/>
    <s v="Q4"/>
    <x v="1"/>
    <s v="Germany"/>
    <s v="Retail Partners"/>
    <s v="Returning"/>
    <s v="Cycling"/>
    <s v="Commuter Helmet"/>
    <n v="2"/>
    <n v="81.900000000000006"/>
    <n v="0.15"/>
    <n v="41.91"/>
    <n v="139.23000000000002"/>
    <n v="83.82"/>
    <n v="55.410000000000025"/>
    <n v="0.39797457444516282"/>
  </r>
  <r>
    <n v="3484"/>
    <d v="2026-11-02T00:00:00"/>
    <n v="2026"/>
    <s v="Nov"/>
    <s v="Q4"/>
    <x v="2"/>
    <s v="Sweden"/>
    <s v="Marketplace"/>
    <s v="Returning"/>
    <s v="Travel"/>
    <s v="Travel Backpack 35L"/>
    <n v="4"/>
    <n v="165.12"/>
    <n v="0.05"/>
    <n v="89.65"/>
    <n v="627.45600000000002"/>
    <n v="358.6"/>
    <n v="268.85599999999999"/>
    <n v="0.42848582211342306"/>
  </r>
  <r>
    <n v="3608"/>
    <d v="2026-11-02T00:00:00"/>
    <n v="2026"/>
    <s v="Nov"/>
    <s v="Q4"/>
    <x v="3"/>
    <s v="United Kingdom"/>
    <s v="Retail Partners"/>
    <s v="New"/>
    <s v="Hiking"/>
    <s v="Hiking Daypack 20L"/>
    <n v="1"/>
    <n v="91.35"/>
    <n v="0"/>
    <n v="45.5"/>
    <n v="91.35"/>
    <n v="45.5"/>
    <n v="45.849999999999994"/>
    <n v="0.50191570881226055"/>
  </r>
  <r>
    <n v="4036"/>
    <d v="2026-11-02T00:00:00"/>
    <n v="2026"/>
    <s v="Nov"/>
    <s v="Q4"/>
    <x v="2"/>
    <s v="Ireland"/>
    <s v="Online Store"/>
    <s v="Business"/>
    <s v="Fitness"/>
    <s v="Recovery Roller"/>
    <n v="1"/>
    <n v="36.96"/>
    <n v="0.1"/>
    <n v="14.18"/>
    <n v="33.264000000000003"/>
    <n v="14.18"/>
    <n v="19.084000000000003"/>
    <n v="0.57371332371332373"/>
  </r>
  <r>
    <n v="408"/>
    <d v="2026-11-03T00:00:00"/>
    <n v="2026"/>
    <s v="Nov"/>
    <s v="Q4"/>
    <x v="3"/>
    <s v="France"/>
    <s v="Online Store"/>
    <s v="Returning"/>
    <s v="Cycling"/>
    <s v="Trail Bike Light"/>
    <n v="1"/>
    <n v="49.61"/>
    <n v="0"/>
    <n v="22.8"/>
    <n v="49.61"/>
    <n v="22.8"/>
    <n v="26.81"/>
    <n v="0.54041523886313236"/>
  </r>
  <r>
    <n v="939"/>
    <d v="2026-11-03T00:00:00"/>
    <n v="2026"/>
    <s v="Nov"/>
    <s v="Q4"/>
    <x v="1"/>
    <s v="Switzerland"/>
    <s v="Retail Partners"/>
    <s v="Returning"/>
    <s v="Cycling"/>
    <s v="Trail Bike Light"/>
    <n v="1"/>
    <n v="49.76"/>
    <n v="0.1"/>
    <n v="21.94"/>
    <n v="44.783999999999999"/>
    <n v="21.94"/>
    <n v="22.843999999999998"/>
    <n v="0.51009289031797067"/>
  </r>
  <r>
    <n v="1022"/>
    <d v="2026-11-03T00:00:00"/>
    <n v="2026"/>
    <s v="Nov"/>
    <s v="Q4"/>
    <x v="3"/>
    <s v="Netherlands"/>
    <s v="Online Store"/>
    <s v="Returning"/>
    <s v="Cycling"/>
    <s v="Compact Repair Kit"/>
    <n v="1"/>
    <n v="39.97"/>
    <n v="0.1"/>
    <n v="16.93"/>
    <n v="35.972999999999999"/>
    <n v="16.93"/>
    <n v="19.042999999999999"/>
    <n v="0.52936924915909156"/>
  </r>
  <r>
    <n v="1997"/>
    <d v="2026-11-03T00:00:00"/>
    <n v="2026"/>
    <s v="Nov"/>
    <s v="Q4"/>
    <x v="1"/>
    <s v="Germany"/>
    <s v="Marketplace"/>
    <s v="Returning"/>
    <s v="Camping"/>
    <s v="Alpine Tent 4P"/>
    <n v="2"/>
    <n v="335.46"/>
    <n v="0.1"/>
    <n v="199.87"/>
    <n v="603.82799999999997"/>
    <n v="399.74"/>
    <n v="204.08799999999997"/>
    <n v="0.33799028862523761"/>
  </r>
  <r>
    <n v="3978"/>
    <d v="2026-11-03T00:00:00"/>
    <n v="2026"/>
    <s v="Nov"/>
    <s v="Q4"/>
    <x v="1"/>
    <s v="Germany"/>
    <s v="Online Store"/>
    <s v="New"/>
    <s v="Hiking"/>
    <s v="Summit Backpack 45L"/>
    <n v="4"/>
    <n v="154.46"/>
    <n v="0.05"/>
    <n v="80.48"/>
    <n v="586.94799999999998"/>
    <n v="321.92"/>
    <n v="265.02799999999996"/>
    <n v="0.45153574081519993"/>
  </r>
  <r>
    <n v="4715"/>
    <d v="2026-11-03T00:00:00"/>
    <n v="2026"/>
    <s v="Nov"/>
    <s v="Q4"/>
    <x v="0"/>
    <s v="Spain"/>
    <s v="Corporate"/>
    <s v="Business"/>
    <s v="Fitness"/>
    <s v="Resistance Band Set"/>
    <n v="10"/>
    <n v="39.869999999999997"/>
    <n v="0.15"/>
    <n v="14.31"/>
    <n v="338.89499999999998"/>
    <n v="143.1"/>
    <n v="195.79499999999999"/>
    <n v="0.57774531934670026"/>
  </r>
  <r>
    <n v="145"/>
    <d v="2026-11-04T00:00:00"/>
    <n v="2026"/>
    <s v="Nov"/>
    <s v="Q4"/>
    <x v="0"/>
    <s v="Italy"/>
    <s v="Online Store"/>
    <s v="Business"/>
    <s v="Hiking"/>
    <s v="Hiking Daypack 20L"/>
    <n v="2"/>
    <n v="93.19"/>
    <n v="0.2"/>
    <n v="45.7"/>
    <n v="149.10400000000001"/>
    <n v="91.4"/>
    <n v="57.704000000000008"/>
    <n v="0.38700504345959869"/>
  </r>
  <r>
    <n v="465"/>
    <d v="2026-11-04T00:00:00"/>
    <n v="2026"/>
    <s v="Nov"/>
    <s v="Q4"/>
    <x v="1"/>
    <s v="Germany"/>
    <s v="Online Store"/>
    <s v="Returning"/>
    <s v="Fitness"/>
    <s v="Resistance Band Set"/>
    <n v="3"/>
    <n v="41.29"/>
    <n v="0.05"/>
    <n v="14.43"/>
    <n v="117.6765"/>
    <n v="43.29"/>
    <n v="74.386500000000012"/>
    <n v="0.63212706020318421"/>
  </r>
  <r>
    <n v="1449"/>
    <d v="2026-11-04T00:00:00"/>
    <n v="2026"/>
    <s v="Nov"/>
    <s v="Q4"/>
    <x v="3"/>
    <s v="United Kingdom"/>
    <s v="Online Store"/>
    <s v="Returning"/>
    <s v="Cycling"/>
    <s v="Trail Bike Light"/>
    <n v="1"/>
    <n v="50.76"/>
    <n v="0.1"/>
    <n v="22.72"/>
    <n v="45.683999999999997"/>
    <n v="22.72"/>
    <n v="22.963999999999999"/>
    <n v="0.50267051921898254"/>
  </r>
  <r>
    <n v="1802"/>
    <d v="2026-11-04T00:00:00"/>
    <n v="2026"/>
    <s v="Nov"/>
    <s v="Q4"/>
    <x v="2"/>
    <s v="Norway"/>
    <s v="Retail Partners"/>
    <s v="Business"/>
    <s v="Travel"/>
    <s v="Insulated Bottle"/>
    <n v="1"/>
    <n v="35.94"/>
    <n v="0.05"/>
    <n v="13.39"/>
    <n v="34.142999999999994"/>
    <n v="13.39"/>
    <n v="20.752999999999993"/>
    <n v="0.60782590867820629"/>
  </r>
  <r>
    <n v="2645"/>
    <d v="2026-11-04T00:00:00"/>
    <n v="2026"/>
    <s v="Nov"/>
    <s v="Q4"/>
    <x v="0"/>
    <s v="Italy"/>
    <s v="Retail Partners"/>
    <s v="New"/>
    <s v="Hiking"/>
    <s v="Trekking Poles"/>
    <n v="4"/>
    <n v="70.010000000000005"/>
    <n v="0.05"/>
    <n v="31.43"/>
    <n v="266.03800000000001"/>
    <n v="125.72"/>
    <n v="140.31800000000001"/>
    <n v="0.52743593020545942"/>
  </r>
  <r>
    <n v="3539"/>
    <d v="2026-11-04T00:00:00"/>
    <n v="2026"/>
    <s v="Nov"/>
    <s v="Q4"/>
    <x v="0"/>
    <s v="Italy"/>
    <s v="Marketplace"/>
    <s v="Returning"/>
    <s v="Hiking"/>
    <s v="Summit Backpack 45L"/>
    <n v="3"/>
    <n v="152.32"/>
    <n v="0.1"/>
    <n v="79.36"/>
    <n v="411.26400000000001"/>
    <n v="238.07999999999998"/>
    <n v="173.18400000000003"/>
    <n v="0.42110177404295057"/>
  </r>
  <r>
    <n v="4309"/>
    <d v="2026-11-04T00:00:00"/>
    <n v="2026"/>
    <s v="Nov"/>
    <s v="Q4"/>
    <x v="3"/>
    <s v="United Kingdom"/>
    <s v="Online Store"/>
    <s v="Business"/>
    <s v="Cycling"/>
    <s v="Trail Bike Light"/>
    <n v="1"/>
    <n v="50.32"/>
    <n v="0.05"/>
    <n v="22.46"/>
    <n v="47.803999999999995"/>
    <n v="22.46"/>
    <n v="25.343999999999994"/>
    <n v="0.53016483976236295"/>
  </r>
  <r>
    <n v="4355"/>
    <d v="2026-11-04T00:00:00"/>
    <n v="2026"/>
    <s v="Nov"/>
    <s v="Q4"/>
    <x v="2"/>
    <s v="Sweden"/>
    <s v="Retail Partners"/>
    <s v="Returning"/>
    <s v="Hiking"/>
    <s v="Summit Backpack 45L"/>
    <n v="2"/>
    <n v="151.04"/>
    <n v="0.15"/>
    <n v="76.97"/>
    <n v="256.76799999999997"/>
    <n v="153.94"/>
    <n v="102.82799999999997"/>
    <n v="0.40047046360917243"/>
  </r>
  <r>
    <n v="5052"/>
    <d v="2026-11-04T00:00:00"/>
    <n v="2026"/>
    <s v="Nov"/>
    <s v="Q4"/>
    <x v="0"/>
    <s v="Italy"/>
    <s v="Marketplace"/>
    <s v="Returning"/>
    <s v="Cycling"/>
    <s v="Compact Repair Kit"/>
    <n v="3"/>
    <n v="41.12"/>
    <n v="0.1"/>
    <n v="16.670000000000002"/>
    <n v="111.02399999999999"/>
    <n v="50.010000000000005"/>
    <n v="61.013999999999982"/>
    <n v="0.54955685257241671"/>
  </r>
  <r>
    <n v="9"/>
    <d v="2026-11-05T00:00:00"/>
    <n v="2026"/>
    <s v="Nov"/>
    <s v="Q4"/>
    <x v="0"/>
    <s v="Italy"/>
    <s v="Online Store"/>
    <s v="New"/>
    <s v="Hiking"/>
    <s v="Trail Boots"/>
    <n v="1"/>
    <n v="140.59"/>
    <n v="0.1"/>
    <n v="79.510000000000005"/>
    <n v="126.53100000000001"/>
    <n v="79.510000000000005"/>
    <n v="47.021000000000001"/>
    <n v="0.37161644182058151"/>
  </r>
  <r>
    <n v="703"/>
    <d v="2026-11-05T00:00:00"/>
    <n v="2026"/>
    <s v="Nov"/>
    <s v="Q4"/>
    <x v="1"/>
    <s v="Poland"/>
    <s v="Online Store"/>
    <s v="Returning"/>
    <s v="Travel"/>
    <s v="Travel Backpack 35L"/>
    <n v="2"/>
    <n v="160.68"/>
    <n v="0"/>
    <n v="89.49"/>
    <n v="321.36"/>
    <n v="178.98"/>
    <n v="142.38000000000002"/>
    <n v="0.4430545182972368"/>
  </r>
  <r>
    <n v="1627"/>
    <d v="2026-11-05T00:00:00"/>
    <n v="2026"/>
    <s v="Nov"/>
    <s v="Q4"/>
    <x v="3"/>
    <s v="Belgium"/>
    <s v="Online Store"/>
    <s v="Returning"/>
    <s v="Fitness"/>
    <s v="Training Mat"/>
    <n v="6"/>
    <n v="49.7"/>
    <n v="0"/>
    <n v="22.34"/>
    <n v="298.20000000000005"/>
    <n v="134.04"/>
    <n v="164.16000000000005"/>
    <n v="0.55050301810865199"/>
  </r>
  <r>
    <n v="1760"/>
    <d v="2026-11-05T00:00:00"/>
    <n v="2026"/>
    <s v="Nov"/>
    <s v="Q4"/>
    <x v="1"/>
    <s v="Switzerland"/>
    <s v="Retail Partners"/>
    <s v="Returning"/>
    <s v="Cycling"/>
    <s v="Commuter Helmet"/>
    <n v="3"/>
    <n v="80.400000000000006"/>
    <n v="0.05"/>
    <n v="42.82"/>
    <n v="229.14000000000001"/>
    <n v="128.46"/>
    <n v="100.68"/>
    <n v="0.43938203718250851"/>
  </r>
  <r>
    <n v="2268"/>
    <d v="2026-11-05T00:00:00"/>
    <n v="2026"/>
    <s v="Nov"/>
    <s v="Q4"/>
    <x v="1"/>
    <s v="Czechia"/>
    <s v="Retail Partners"/>
    <s v="New"/>
    <s v="Hiking"/>
    <s v="Summit Backpack 45L"/>
    <n v="4"/>
    <n v="151.38999999999999"/>
    <n v="0.05"/>
    <n v="80.66"/>
    <n v="575.28199999999993"/>
    <n v="322.64"/>
    <n v="252.64199999999994"/>
    <n v="0.43916201097896329"/>
  </r>
  <r>
    <n v="2636"/>
    <d v="2026-11-05T00:00:00"/>
    <n v="2026"/>
    <s v="Nov"/>
    <s v="Q4"/>
    <x v="1"/>
    <s v="Poland"/>
    <s v="Retail Partners"/>
    <s v="Business"/>
    <s v="Travel"/>
    <s v="Packing Cube Set"/>
    <n v="2"/>
    <n v="45.44"/>
    <n v="0.05"/>
    <n v="18.2"/>
    <n v="86.335999999999999"/>
    <n v="36.4"/>
    <n v="49.936"/>
    <n v="0.57839140103780584"/>
  </r>
  <r>
    <n v="3255"/>
    <d v="2026-11-05T00:00:00"/>
    <n v="2026"/>
    <s v="Nov"/>
    <s v="Q4"/>
    <x v="3"/>
    <s v="France"/>
    <s v="Online Store"/>
    <s v="New"/>
    <s v="Hiking"/>
    <s v="Trekking Poles"/>
    <n v="2"/>
    <n v="70.790000000000006"/>
    <n v="0.15"/>
    <n v="33.32"/>
    <n v="120.343"/>
    <n v="66.64"/>
    <n v="53.703000000000003"/>
    <n v="0.44624947026416162"/>
  </r>
  <r>
    <n v="4326"/>
    <d v="2026-11-05T00:00:00"/>
    <n v="2026"/>
    <s v="Nov"/>
    <s v="Q4"/>
    <x v="2"/>
    <s v="Denmark"/>
    <s v="Retail Partners"/>
    <s v="Returning"/>
    <s v="Travel"/>
    <s v="Insulated Bottle"/>
    <n v="1"/>
    <n v="35.630000000000003"/>
    <n v="0"/>
    <n v="13.47"/>
    <n v="35.630000000000003"/>
    <n v="13.47"/>
    <n v="22.160000000000004"/>
    <n v="0.62194779680044909"/>
  </r>
  <r>
    <n v="4346"/>
    <d v="2026-11-05T00:00:00"/>
    <n v="2026"/>
    <s v="Nov"/>
    <s v="Q4"/>
    <x v="0"/>
    <s v="Italy"/>
    <s v="Online Store"/>
    <s v="Business"/>
    <s v="Hiking"/>
    <s v="Trekking Poles"/>
    <n v="3"/>
    <n v="73.010000000000005"/>
    <n v="0.15"/>
    <n v="32.49"/>
    <n v="186.17550000000003"/>
    <n v="97.47"/>
    <n v="88.705500000000029"/>
    <n v="0.47646172562984934"/>
  </r>
  <r>
    <n v="266"/>
    <d v="2026-11-06T00:00:00"/>
    <n v="2026"/>
    <s v="Nov"/>
    <s v="Q4"/>
    <x v="1"/>
    <s v="Czechia"/>
    <s v="Marketplace"/>
    <s v="Business"/>
    <s v="Hiking"/>
    <s v="Hiking Daypack 20L"/>
    <n v="1"/>
    <n v="93.48"/>
    <n v="0.05"/>
    <n v="46.34"/>
    <n v="88.805999999999997"/>
    <n v="46.34"/>
    <n v="42.465999999999994"/>
    <n v="0.47818841069297113"/>
  </r>
  <r>
    <n v="274"/>
    <d v="2026-11-06T00:00:00"/>
    <n v="2026"/>
    <s v="Nov"/>
    <s v="Q4"/>
    <x v="1"/>
    <s v="Czechia"/>
    <s v="Online Store"/>
    <s v="Business"/>
    <s v="Cycling"/>
    <s v="Commuter Helmet"/>
    <n v="1"/>
    <n v="82.89"/>
    <n v="0"/>
    <n v="41.44"/>
    <n v="82.89"/>
    <n v="41.44"/>
    <n v="41.45"/>
    <n v="0.50006032090722652"/>
  </r>
  <r>
    <n v="1135"/>
    <d v="2026-11-06T00:00:00"/>
    <n v="2026"/>
    <s v="Nov"/>
    <s v="Q4"/>
    <x v="3"/>
    <s v="Netherlands"/>
    <s v="Online Store"/>
    <s v="New"/>
    <s v="Travel"/>
    <s v="Insulated Bottle"/>
    <n v="2"/>
    <n v="35.71"/>
    <n v="0.2"/>
    <n v="13.48"/>
    <n v="57.136000000000003"/>
    <n v="26.96"/>
    <n v="30.176000000000002"/>
    <n v="0.52814337720526461"/>
  </r>
  <r>
    <n v="2166"/>
    <d v="2026-11-06T00:00:00"/>
    <n v="2026"/>
    <s v="Nov"/>
    <s v="Q4"/>
    <x v="3"/>
    <s v="France"/>
    <s v="Retail Partners"/>
    <s v="New"/>
    <s v="Fitness"/>
    <s v="Resistance Band Set"/>
    <n v="1"/>
    <n v="40.380000000000003"/>
    <n v="0.15"/>
    <n v="14.53"/>
    <n v="34.323"/>
    <n v="14.53"/>
    <n v="19.792999999999999"/>
    <n v="0.57666870611543275"/>
  </r>
  <r>
    <n v="3620"/>
    <d v="2026-11-06T00:00:00"/>
    <n v="2026"/>
    <s v="Nov"/>
    <s v="Q4"/>
    <x v="1"/>
    <s v="Germany"/>
    <s v="Marketplace"/>
    <s v="New"/>
    <s v="Hiking"/>
    <s v="Trail Boots"/>
    <n v="1"/>
    <n v="142"/>
    <n v="0.05"/>
    <n v="81.099999999999994"/>
    <n v="134.9"/>
    <n v="81.099999999999994"/>
    <n v="53.800000000000011"/>
    <n v="0.39881393624907346"/>
  </r>
  <r>
    <n v="3986"/>
    <d v="2026-11-06T00:00:00"/>
    <n v="2026"/>
    <s v="Nov"/>
    <s v="Q4"/>
    <x v="0"/>
    <s v="Italy"/>
    <s v="Marketplace"/>
    <s v="New"/>
    <s v="Travel"/>
    <s v="Insulated Bottle"/>
    <n v="2"/>
    <n v="36.29"/>
    <n v="0.15"/>
    <n v="13.93"/>
    <n v="61.692999999999998"/>
    <n v="27.86"/>
    <n v="33.832999999999998"/>
    <n v="0.54840905775371596"/>
  </r>
  <r>
    <n v="4384"/>
    <d v="2026-11-06T00:00:00"/>
    <n v="2026"/>
    <s v="Nov"/>
    <s v="Q4"/>
    <x v="3"/>
    <s v="United Kingdom"/>
    <s v="Online Store"/>
    <s v="New"/>
    <s v="Camping"/>
    <s v="Compact Sleeping Bag"/>
    <n v="1"/>
    <n v="121.66"/>
    <n v="0"/>
    <n v="61.66"/>
    <n v="121.66"/>
    <n v="61.66"/>
    <n v="60"/>
    <n v="0.49317770836758179"/>
  </r>
  <r>
    <n v="4565"/>
    <d v="2026-11-06T00:00:00"/>
    <n v="2026"/>
    <s v="Nov"/>
    <s v="Q4"/>
    <x v="1"/>
    <s v="Poland"/>
    <s v="Online Store"/>
    <s v="Returning"/>
    <s v="Camping"/>
    <s v="Compact Sleeping Bag"/>
    <n v="3"/>
    <n v="124.65"/>
    <n v="0.05"/>
    <n v="62.27"/>
    <n v="355.25250000000005"/>
    <n v="186.81"/>
    <n v="168.44250000000005"/>
    <n v="0.47414866890451163"/>
  </r>
  <r>
    <n v="4634"/>
    <d v="2026-11-06T00:00:00"/>
    <n v="2026"/>
    <s v="Nov"/>
    <s v="Q4"/>
    <x v="0"/>
    <s v="Italy"/>
    <s v="Online Store"/>
    <s v="New"/>
    <s v="Cycling"/>
    <s v="Commuter Helmet"/>
    <n v="2"/>
    <n v="80.61"/>
    <n v="0"/>
    <n v="43.72"/>
    <n v="161.22"/>
    <n v="87.44"/>
    <n v="73.78"/>
    <n v="0.45763552909068356"/>
  </r>
  <r>
    <n v="104"/>
    <d v="2026-11-07T00:00:00"/>
    <n v="2026"/>
    <s v="Nov"/>
    <s v="Q4"/>
    <x v="1"/>
    <s v="Switzerland"/>
    <s v="Online Store"/>
    <s v="New"/>
    <s v="Hiking"/>
    <s v="Summit Backpack 45L"/>
    <n v="1"/>
    <n v="153.96"/>
    <n v="0"/>
    <n v="80.62"/>
    <n v="153.96"/>
    <n v="80.62"/>
    <n v="73.34"/>
    <n v="0.47635749545336453"/>
  </r>
  <r>
    <n v="181"/>
    <d v="2026-11-07T00:00:00"/>
    <n v="2026"/>
    <s v="Nov"/>
    <s v="Q4"/>
    <x v="1"/>
    <s v="Czechia"/>
    <s v="Retail Partners"/>
    <s v="Returning"/>
    <s v="Travel"/>
    <s v="Insulated Bottle"/>
    <n v="1"/>
    <n v="35.58"/>
    <n v="0"/>
    <n v="13.4"/>
    <n v="35.58"/>
    <n v="13.4"/>
    <n v="22.18"/>
    <n v="0.62338392355255767"/>
  </r>
  <r>
    <n v="823"/>
    <d v="2026-11-07T00:00:00"/>
    <n v="2026"/>
    <s v="Nov"/>
    <s v="Q4"/>
    <x v="0"/>
    <s v="Spain"/>
    <s v="Marketplace"/>
    <s v="New"/>
    <s v="Fitness"/>
    <s v="Recovery Roller"/>
    <n v="5"/>
    <n v="36.369999999999997"/>
    <n v="0.15"/>
    <n v="13.65"/>
    <n v="154.57249999999999"/>
    <n v="68.25"/>
    <n v="86.322499999999991"/>
    <n v="0.55845962250723769"/>
  </r>
  <r>
    <n v="1730"/>
    <d v="2026-11-07T00:00:00"/>
    <n v="2026"/>
    <s v="Nov"/>
    <s v="Q4"/>
    <x v="3"/>
    <s v="Belgium"/>
    <s v="Marketplace"/>
    <s v="Returning"/>
    <s v="Hiking"/>
    <s v="Summit Backpack 45L"/>
    <n v="2"/>
    <n v="151.55000000000001"/>
    <n v="0.1"/>
    <n v="80.48"/>
    <n v="272.79000000000002"/>
    <n v="160.96"/>
    <n v="111.83000000000001"/>
    <n v="0.40994904505297114"/>
  </r>
  <r>
    <n v="2710"/>
    <d v="2026-11-07T00:00:00"/>
    <n v="2026"/>
    <s v="Nov"/>
    <s v="Q4"/>
    <x v="0"/>
    <s v="Portugal"/>
    <s v="Retail Partners"/>
    <s v="New"/>
    <s v="Camping"/>
    <s v="Portable Camp Stove"/>
    <n v="2"/>
    <n v="80.67"/>
    <n v="0"/>
    <n v="40.5"/>
    <n v="161.34"/>
    <n v="81"/>
    <n v="80.34"/>
    <n v="0.49795462997396805"/>
  </r>
  <r>
    <n v="3018"/>
    <d v="2026-11-07T00:00:00"/>
    <n v="2026"/>
    <s v="Nov"/>
    <s v="Q4"/>
    <x v="3"/>
    <s v="Netherlands"/>
    <s v="Corporate"/>
    <s v="Business"/>
    <s v="Cycling"/>
    <s v="Commuter Helmet"/>
    <n v="10"/>
    <n v="81.48"/>
    <n v="0.05"/>
    <n v="43.7"/>
    <n v="774.06000000000006"/>
    <n v="437"/>
    <n v="337.06000000000006"/>
    <n v="0.43544428080510561"/>
  </r>
  <r>
    <n v="3735"/>
    <d v="2026-11-07T00:00:00"/>
    <n v="2026"/>
    <s v="Nov"/>
    <s v="Q4"/>
    <x v="3"/>
    <s v="United Kingdom"/>
    <s v="Retail Partners"/>
    <s v="Returning"/>
    <s v="Travel"/>
    <s v="Travel Backpack 35L"/>
    <n v="2"/>
    <n v="163.58000000000001"/>
    <n v="0.1"/>
    <n v="88.14"/>
    <n v="294.44400000000002"/>
    <n v="176.28"/>
    <n v="118.16400000000002"/>
    <n v="0.40131230386762851"/>
  </r>
  <r>
    <n v="4460"/>
    <d v="2026-11-07T00:00:00"/>
    <n v="2026"/>
    <s v="Nov"/>
    <s v="Q4"/>
    <x v="0"/>
    <s v="Portugal"/>
    <s v="Retail Partners"/>
    <s v="Returning"/>
    <s v="Hiking"/>
    <s v="Trekking Poles"/>
    <n v="2"/>
    <n v="71.88"/>
    <n v="0.15"/>
    <n v="31.65"/>
    <n v="122.19599999999998"/>
    <n v="63.3"/>
    <n v="58.895999999999987"/>
    <n v="0.48197977020524396"/>
  </r>
  <r>
    <n v="319"/>
    <d v="2026-11-08T00:00:00"/>
    <n v="2026"/>
    <s v="Nov"/>
    <s v="Q4"/>
    <x v="3"/>
    <s v="United Kingdom"/>
    <s v="Online Store"/>
    <s v="Returning"/>
    <s v="Travel"/>
    <s v="Insulated Bottle"/>
    <n v="2"/>
    <n v="36.299999999999997"/>
    <n v="0.15"/>
    <n v="13.38"/>
    <n v="61.709999999999994"/>
    <n v="26.76"/>
    <n v="34.949999999999989"/>
    <n v="0.56635877491492448"/>
  </r>
  <r>
    <n v="595"/>
    <d v="2026-11-08T00:00:00"/>
    <n v="2026"/>
    <s v="Nov"/>
    <s v="Q4"/>
    <x v="1"/>
    <s v="Germany"/>
    <s v="Online Store"/>
    <s v="New"/>
    <s v="Fitness"/>
    <s v="Recovery Roller"/>
    <n v="2"/>
    <n v="36.159999999999997"/>
    <n v="0.1"/>
    <n v="13.79"/>
    <n v="65.087999999999994"/>
    <n v="27.58"/>
    <n v="37.507999999999996"/>
    <n v="0.57626597836774829"/>
  </r>
  <r>
    <n v="1623"/>
    <d v="2026-11-08T00:00:00"/>
    <n v="2026"/>
    <s v="Nov"/>
    <s v="Q4"/>
    <x v="2"/>
    <s v="Denmark"/>
    <s v="Online Store"/>
    <s v="Returning"/>
    <s v="Travel"/>
    <s v="Insulated Bottle"/>
    <n v="2"/>
    <n v="35.49"/>
    <n v="0.1"/>
    <n v="13.78"/>
    <n v="63.882000000000005"/>
    <n v="27.56"/>
    <n v="36.322000000000003"/>
    <n v="0.56857956857956859"/>
  </r>
  <r>
    <n v="2638"/>
    <d v="2026-11-08T00:00:00"/>
    <n v="2026"/>
    <s v="Nov"/>
    <s v="Q4"/>
    <x v="0"/>
    <s v="Portugal"/>
    <s v="Online Store"/>
    <s v="New"/>
    <s v="Hiking"/>
    <s v="Trekking Poles"/>
    <n v="1"/>
    <n v="69.760000000000005"/>
    <n v="0.15"/>
    <n v="32.39"/>
    <n v="59.295999999999999"/>
    <n v="32.39"/>
    <n v="26.905999999999999"/>
    <n v="0.45375742039935241"/>
  </r>
  <r>
    <n v="2666"/>
    <d v="2026-11-08T00:00:00"/>
    <n v="2026"/>
    <s v="Nov"/>
    <s v="Q4"/>
    <x v="1"/>
    <s v="Germany"/>
    <s v="Retail Partners"/>
    <s v="Business"/>
    <s v="Camping"/>
    <s v="Portable Camp Stove"/>
    <n v="6"/>
    <n v="81.37"/>
    <n v="0"/>
    <n v="39.5"/>
    <n v="488.22"/>
    <n v="237"/>
    <n v="251.22000000000003"/>
    <n v="0.5145631067961165"/>
  </r>
  <r>
    <n v="3505"/>
    <d v="2026-11-08T00:00:00"/>
    <n v="2026"/>
    <s v="Nov"/>
    <s v="Q4"/>
    <x v="1"/>
    <s v="Germany"/>
    <s v="Corporate"/>
    <s v="Returning"/>
    <s v="Cycling"/>
    <s v="Commuter Helmet"/>
    <n v="5"/>
    <n v="82.82"/>
    <n v="0.15"/>
    <n v="43.8"/>
    <n v="351.98499999999996"/>
    <n v="219"/>
    <n v="132.98499999999996"/>
    <n v="0.37781439549980816"/>
  </r>
  <r>
    <n v="3626"/>
    <d v="2026-11-08T00:00:00"/>
    <n v="2026"/>
    <s v="Nov"/>
    <s v="Q4"/>
    <x v="3"/>
    <s v="France"/>
    <s v="Corporate"/>
    <s v="Business"/>
    <s v="Cycling"/>
    <s v="Trail Bike Light"/>
    <n v="15"/>
    <n v="51.05"/>
    <n v="0.1"/>
    <n v="21.95"/>
    <n v="689.17500000000007"/>
    <n v="329.25"/>
    <n v="359.92500000000007"/>
    <n v="0.52225486995320491"/>
  </r>
  <r>
    <n v="3801"/>
    <d v="2026-11-08T00:00:00"/>
    <n v="2026"/>
    <s v="Nov"/>
    <s v="Q4"/>
    <x v="0"/>
    <s v="Italy"/>
    <s v="Online Store"/>
    <s v="Returning"/>
    <s v="Cycling"/>
    <s v="Cycling Pack 12L"/>
    <n v="3"/>
    <n v="101.68"/>
    <n v="0.1"/>
    <n v="51.9"/>
    <n v="274.536"/>
    <n v="155.69999999999999"/>
    <n v="118.83600000000001"/>
    <n v="0.43286126409651199"/>
  </r>
  <r>
    <n v="4685"/>
    <d v="2026-11-08T00:00:00"/>
    <n v="2026"/>
    <s v="Nov"/>
    <s v="Q4"/>
    <x v="3"/>
    <s v="France"/>
    <s v="Corporate"/>
    <s v="Business"/>
    <s v="Camping"/>
    <s v="Portable Camp Stove"/>
    <n v="6"/>
    <n v="80.83"/>
    <n v="0.15"/>
    <n v="39.32"/>
    <n v="412.233"/>
    <n v="235.92000000000002"/>
    <n v="176.31299999999999"/>
    <n v="0.42770229457612563"/>
  </r>
  <r>
    <n v="4843"/>
    <d v="2026-11-08T00:00:00"/>
    <n v="2026"/>
    <s v="Nov"/>
    <s v="Q4"/>
    <x v="1"/>
    <s v="Germany"/>
    <s v="Online Store"/>
    <s v="New"/>
    <s v="Camping"/>
    <s v="Compact Sleeping Bag"/>
    <n v="6"/>
    <n v="123.67"/>
    <n v="0.15"/>
    <n v="60.55"/>
    <n v="630.71699999999998"/>
    <n v="363.29999999999995"/>
    <n v="267.41700000000003"/>
    <n v="0.42398888883603902"/>
  </r>
  <r>
    <n v="4890"/>
    <d v="2026-11-08T00:00:00"/>
    <n v="2026"/>
    <s v="Nov"/>
    <s v="Q4"/>
    <x v="0"/>
    <s v="Italy"/>
    <s v="Online Store"/>
    <s v="New"/>
    <s v="Hiking"/>
    <s v="Hiking Daypack 20L"/>
    <n v="2"/>
    <n v="93.16"/>
    <n v="0.1"/>
    <n v="44.19"/>
    <n v="167.68799999999999"/>
    <n v="88.38"/>
    <n v="79.307999999999993"/>
    <n v="0.47294976384714471"/>
  </r>
  <r>
    <n v="4913"/>
    <d v="2026-11-08T00:00:00"/>
    <n v="2026"/>
    <s v="Nov"/>
    <s v="Q4"/>
    <x v="2"/>
    <s v="Sweden"/>
    <s v="Marketplace"/>
    <s v="New"/>
    <s v="Cycling"/>
    <s v="Commuter Helmet"/>
    <n v="1"/>
    <n v="83.79"/>
    <n v="0.1"/>
    <n v="42.8"/>
    <n v="75.411000000000001"/>
    <n v="42.8"/>
    <n v="32.611000000000004"/>
    <n v="0.43244354271923197"/>
  </r>
  <r>
    <n v="5079"/>
    <d v="2026-11-08T00:00:00"/>
    <n v="2026"/>
    <s v="Nov"/>
    <s v="Q4"/>
    <x v="2"/>
    <s v="Norway"/>
    <s v="Online Store"/>
    <s v="New"/>
    <s v="Fitness"/>
    <s v="Weighted Vest"/>
    <n v="1"/>
    <n v="120.98"/>
    <n v="0.1"/>
    <n v="70.59"/>
    <n v="108.88200000000001"/>
    <n v="70.59"/>
    <n v="38.292000000000002"/>
    <n v="0.35168347385242738"/>
  </r>
  <r>
    <n v="366"/>
    <d v="2026-11-09T00:00:00"/>
    <n v="2026"/>
    <s v="Nov"/>
    <s v="Q4"/>
    <x v="3"/>
    <s v="France"/>
    <s v="Retail Partners"/>
    <s v="Returning"/>
    <s v="Hiking"/>
    <s v="Summit Backpack 45L"/>
    <n v="1"/>
    <n v="152.05000000000001"/>
    <n v="0.15"/>
    <n v="80.56"/>
    <n v="129.24250000000001"/>
    <n v="80.56"/>
    <n v="48.682500000000005"/>
    <n v="0.37667562914675901"/>
  </r>
  <r>
    <n v="567"/>
    <d v="2026-11-09T00:00:00"/>
    <n v="2026"/>
    <s v="Nov"/>
    <s v="Q4"/>
    <x v="0"/>
    <s v="Portugal"/>
    <s v="Retail Partners"/>
    <s v="New"/>
    <s v="Travel"/>
    <s v="Insulated Bottle"/>
    <n v="3"/>
    <n v="36.14"/>
    <n v="0.1"/>
    <n v="13.23"/>
    <n v="97.578000000000003"/>
    <n v="39.69"/>
    <n v="57.888000000000005"/>
    <n v="0.59324847814056447"/>
  </r>
  <r>
    <n v="1051"/>
    <d v="2026-11-09T00:00:00"/>
    <n v="2026"/>
    <s v="Nov"/>
    <s v="Q4"/>
    <x v="3"/>
    <s v="France"/>
    <s v="Corporate"/>
    <s v="Business"/>
    <s v="Hiking"/>
    <s v="Hiking Daypack 20L"/>
    <n v="12"/>
    <n v="90.99"/>
    <n v="0.2"/>
    <n v="45.51"/>
    <n v="873.50399999999991"/>
    <n v="546.12"/>
    <n v="327.3839999999999"/>
    <n v="0.37479393339927458"/>
  </r>
  <r>
    <n v="1934"/>
    <d v="2026-11-09T00:00:00"/>
    <n v="2026"/>
    <s v="Nov"/>
    <s v="Q4"/>
    <x v="3"/>
    <s v="France"/>
    <s v="Marketplace"/>
    <s v="Business"/>
    <s v="Cycling"/>
    <s v="Trail Bike Light"/>
    <n v="1"/>
    <n v="50.55"/>
    <n v="0.05"/>
    <n v="22.09"/>
    <n v="48.022499999999994"/>
    <n v="22.09"/>
    <n v="25.932499999999994"/>
    <n v="0.54000728825029931"/>
  </r>
  <r>
    <n v="2056"/>
    <d v="2026-11-09T00:00:00"/>
    <n v="2026"/>
    <s v="Nov"/>
    <s v="Q4"/>
    <x v="0"/>
    <s v="Spain"/>
    <s v="Retail Partners"/>
    <s v="New"/>
    <s v="Fitness"/>
    <s v="Training Mat"/>
    <n v="1"/>
    <n v="51.65"/>
    <n v="0.15"/>
    <n v="21.86"/>
    <n v="43.902499999999996"/>
    <n v="21.86"/>
    <n v="22.042499999999997"/>
    <n v="0.50207846933545919"/>
  </r>
  <r>
    <n v="2115"/>
    <d v="2026-11-09T00:00:00"/>
    <n v="2026"/>
    <s v="Nov"/>
    <s v="Q4"/>
    <x v="1"/>
    <s v="Germany"/>
    <s v="Online Store"/>
    <s v="New"/>
    <s v="Cycling"/>
    <s v="Commuter Helmet"/>
    <n v="5"/>
    <n v="82.96"/>
    <n v="0"/>
    <n v="43.55"/>
    <n v="414.79999999999995"/>
    <n v="217.75"/>
    <n v="197.04999999999995"/>
    <n v="0.47504821600771452"/>
  </r>
  <r>
    <n v="2437"/>
    <d v="2026-11-09T00:00:00"/>
    <n v="2026"/>
    <s v="Nov"/>
    <s v="Q4"/>
    <x v="3"/>
    <s v="Belgium"/>
    <s v="Marketplace"/>
    <s v="Business"/>
    <s v="Hiking"/>
    <s v="Trekking Poles"/>
    <n v="1"/>
    <n v="70.3"/>
    <n v="0.05"/>
    <n v="33.31"/>
    <n v="66.784999999999997"/>
    <n v="33.31"/>
    <n v="33.474999999999994"/>
    <n v="0.50123530732949007"/>
  </r>
  <r>
    <n v="3380"/>
    <d v="2026-11-09T00:00:00"/>
    <n v="2026"/>
    <s v="Nov"/>
    <s v="Q4"/>
    <x v="2"/>
    <s v="Sweden"/>
    <s v="Retail Partners"/>
    <s v="Returning"/>
    <s v="Travel"/>
    <s v="Packing Cube Set"/>
    <n v="2"/>
    <n v="47.12"/>
    <n v="0.15"/>
    <n v="18.64"/>
    <n v="80.103999999999999"/>
    <n v="37.28"/>
    <n v="42.823999999999998"/>
    <n v="0.5346050134824728"/>
  </r>
  <r>
    <n v="3648"/>
    <d v="2026-11-09T00:00:00"/>
    <n v="2026"/>
    <s v="Nov"/>
    <s v="Q4"/>
    <x v="0"/>
    <s v="Italy"/>
    <s v="Marketplace"/>
    <s v="New"/>
    <s v="Fitness"/>
    <s v="Resistance Band Set"/>
    <n v="4"/>
    <n v="39.82"/>
    <n v="0.2"/>
    <n v="14.98"/>
    <n v="127.42400000000001"/>
    <n v="59.92"/>
    <n v="67.504000000000005"/>
    <n v="0.52975891511803119"/>
  </r>
  <r>
    <n v="3692"/>
    <d v="2026-11-09T00:00:00"/>
    <n v="2026"/>
    <s v="Nov"/>
    <s v="Q4"/>
    <x v="1"/>
    <s v="Poland"/>
    <s v="Online Store"/>
    <s v="Returning"/>
    <s v="Hiking"/>
    <s v="Summit Backpack 45L"/>
    <n v="4"/>
    <n v="154.27000000000001"/>
    <n v="0.05"/>
    <n v="78.36"/>
    <n v="586.226"/>
    <n v="313.44"/>
    <n v="272.786"/>
    <n v="0.46532565938733528"/>
  </r>
  <r>
    <n v="4406"/>
    <d v="2026-11-09T00:00:00"/>
    <n v="2026"/>
    <s v="Nov"/>
    <s v="Q4"/>
    <x v="0"/>
    <s v="Spain"/>
    <s v="Online Store"/>
    <s v="New"/>
    <s v="Hiking"/>
    <s v="Trail Boots"/>
    <n v="1"/>
    <n v="143.02000000000001"/>
    <n v="0.1"/>
    <n v="79.25"/>
    <n v="128.71800000000002"/>
    <n v="79.25"/>
    <n v="49.468000000000018"/>
    <n v="0.3843129942976119"/>
  </r>
  <r>
    <n v="4550"/>
    <d v="2026-11-09T00:00:00"/>
    <n v="2026"/>
    <s v="Nov"/>
    <s v="Q4"/>
    <x v="2"/>
    <s v="Finland"/>
    <s v="Retail Partners"/>
    <s v="Returning"/>
    <s v="Fitness"/>
    <s v="Recovery Roller"/>
    <n v="1"/>
    <n v="35.36"/>
    <n v="0"/>
    <n v="13.74"/>
    <n v="35.36"/>
    <n v="13.74"/>
    <n v="21.619999999999997"/>
    <n v="0.61142533936651577"/>
  </r>
  <r>
    <n v="4855"/>
    <d v="2026-11-09T00:00:00"/>
    <n v="2026"/>
    <s v="Nov"/>
    <s v="Q4"/>
    <x v="1"/>
    <s v="Austria"/>
    <s v="Online Store"/>
    <s v="Returning"/>
    <s v="Hiking"/>
    <s v="Summit Backpack 45L"/>
    <n v="1"/>
    <n v="156.82"/>
    <n v="0.1"/>
    <n v="77.12"/>
    <n v="141.13800000000001"/>
    <n v="77.12"/>
    <n v="64.018000000000001"/>
    <n v="0.45358443509189589"/>
  </r>
  <r>
    <n v="5151"/>
    <d v="2026-11-09T00:00:00"/>
    <n v="2026"/>
    <s v="Nov"/>
    <s v="Q4"/>
    <x v="2"/>
    <s v="Norway"/>
    <s v="Corporate"/>
    <s v="Business"/>
    <s v="Fitness"/>
    <s v="Resistance Band Set"/>
    <n v="10"/>
    <n v="40.98"/>
    <n v="0.1"/>
    <n v="14.6"/>
    <n v="368.82"/>
    <n v="146"/>
    <n v="222.82"/>
    <n v="0.60414294235670518"/>
  </r>
  <r>
    <n v="5189"/>
    <d v="2026-11-09T00:00:00"/>
    <n v="2026"/>
    <s v="Nov"/>
    <s v="Q4"/>
    <x v="3"/>
    <s v="United Kingdom"/>
    <s v="Retail Partners"/>
    <s v="New"/>
    <s v="Hiking"/>
    <s v="Trail Boots"/>
    <n v="3"/>
    <n v="144.22999999999999"/>
    <n v="0"/>
    <n v="80.959999999999994"/>
    <n v="432.68999999999994"/>
    <n v="242.88"/>
    <n v="189.80999999999995"/>
    <n v="0.43867433959647778"/>
  </r>
  <r>
    <n v="726"/>
    <d v="2026-11-10T00:00:00"/>
    <n v="2026"/>
    <s v="Nov"/>
    <s v="Q4"/>
    <x v="3"/>
    <s v="Netherlands"/>
    <s v="Online Store"/>
    <s v="New"/>
    <s v="Hiking"/>
    <s v="Hiking Daypack 20L"/>
    <n v="1"/>
    <n v="90.23"/>
    <n v="0"/>
    <n v="44.06"/>
    <n v="90.23"/>
    <n v="44.06"/>
    <n v="46.17"/>
    <n v="0.51169234179319512"/>
  </r>
  <r>
    <n v="2154"/>
    <d v="2026-11-10T00:00:00"/>
    <n v="2026"/>
    <s v="Nov"/>
    <s v="Q4"/>
    <x v="3"/>
    <s v="Netherlands"/>
    <s v="Online Store"/>
    <s v="New"/>
    <s v="Hiking"/>
    <s v="Summit Backpack 45L"/>
    <n v="5"/>
    <n v="152.82"/>
    <n v="0.1"/>
    <n v="80.09"/>
    <n v="687.68999999999994"/>
    <n v="400.45000000000005"/>
    <n v="287.2399999999999"/>
    <n v="0.417688202533118"/>
  </r>
  <r>
    <n v="4403"/>
    <d v="2026-11-10T00:00:00"/>
    <n v="2026"/>
    <s v="Nov"/>
    <s v="Q4"/>
    <x v="0"/>
    <s v="Spain"/>
    <s v="Online Store"/>
    <s v="Business"/>
    <s v="Travel"/>
    <s v="Insulated Bottle"/>
    <n v="2"/>
    <n v="36.61"/>
    <n v="0.05"/>
    <n v="13.31"/>
    <n v="69.558999999999997"/>
    <n v="26.62"/>
    <n v="42.938999999999993"/>
    <n v="0.61730329648212301"/>
  </r>
  <r>
    <n v="4924"/>
    <d v="2026-11-10T00:00:00"/>
    <n v="2026"/>
    <s v="Nov"/>
    <s v="Q4"/>
    <x v="3"/>
    <s v="United Kingdom"/>
    <s v="Corporate"/>
    <s v="Business"/>
    <s v="Hiking"/>
    <s v="Summit Backpack 45L"/>
    <n v="12"/>
    <n v="150.75"/>
    <n v="0.1"/>
    <n v="80.569999999999993"/>
    <n v="1628.1000000000001"/>
    <n v="966.83999999999992"/>
    <n v="661.26000000000022"/>
    <n v="0.40615441311958733"/>
  </r>
  <r>
    <n v="25"/>
    <d v="2026-11-11T00:00:00"/>
    <n v="2026"/>
    <s v="Nov"/>
    <s v="Q4"/>
    <x v="0"/>
    <s v="Spain"/>
    <s v="Online Store"/>
    <s v="Returning"/>
    <s v="Hiking"/>
    <s v="Trail Boots"/>
    <n v="1"/>
    <n v="145.83000000000001"/>
    <n v="0.1"/>
    <n v="79.14"/>
    <n v="131.24700000000001"/>
    <n v="79.14"/>
    <n v="52.107000000000014"/>
    <n v="0.39701478890946085"/>
  </r>
  <r>
    <n v="252"/>
    <d v="2026-11-11T00:00:00"/>
    <n v="2026"/>
    <s v="Nov"/>
    <s v="Q4"/>
    <x v="0"/>
    <s v="Spain"/>
    <s v="Online Store"/>
    <s v="Returning"/>
    <s v="Travel"/>
    <s v="Travel Backpack 35L"/>
    <n v="4"/>
    <n v="162.04"/>
    <n v="0"/>
    <n v="85.77"/>
    <n v="648.16"/>
    <n v="343.08"/>
    <n v="305.08"/>
    <n v="0.47068625030856581"/>
  </r>
  <r>
    <n v="1203"/>
    <d v="2026-11-11T00:00:00"/>
    <n v="2026"/>
    <s v="Nov"/>
    <s v="Q4"/>
    <x v="3"/>
    <s v="United Kingdom"/>
    <s v="Retail Partners"/>
    <s v="Returning"/>
    <s v="Hiking"/>
    <s v="Trail Boots"/>
    <n v="2"/>
    <n v="141.33000000000001"/>
    <n v="0.05"/>
    <n v="79.739999999999995"/>
    <n v="268.52699999999999"/>
    <n v="159.47999999999999"/>
    <n v="109.047"/>
    <n v="0.40609324202035552"/>
  </r>
  <r>
    <n v="1567"/>
    <d v="2026-11-11T00:00:00"/>
    <n v="2026"/>
    <s v="Nov"/>
    <s v="Q4"/>
    <x v="2"/>
    <s v="Norway"/>
    <s v="Online Store"/>
    <s v="Returning"/>
    <s v="Camping"/>
    <s v="Compact Sleeping Bag"/>
    <n v="1"/>
    <n v="125.11"/>
    <n v="0.1"/>
    <n v="61.65"/>
    <n v="112.599"/>
    <n v="61.65"/>
    <n v="50.949000000000005"/>
    <n v="0.45248181600191834"/>
  </r>
  <r>
    <n v="2060"/>
    <d v="2026-11-11T00:00:00"/>
    <n v="2026"/>
    <s v="Nov"/>
    <s v="Q4"/>
    <x v="2"/>
    <s v="Denmark"/>
    <s v="Online Store"/>
    <s v="Business"/>
    <s v="Camping"/>
    <s v="Compact Sleeping Bag"/>
    <n v="3"/>
    <n v="124.55"/>
    <n v="0.15"/>
    <n v="60.68"/>
    <n v="317.60249999999996"/>
    <n v="182.04"/>
    <n v="135.56249999999997"/>
    <n v="0.42683070819656643"/>
  </r>
  <r>
    <n v="2485"/>
    <d v="2026-11-11T00:00:00"/>
    <n v="2026"/>
    <s v="Nov"/>
    <s v="Q4"/>
    <x v="2"/>
    <s v="Finland"/>
    <s v="Retail Partners"/>
    <s v="Returning"/>
    <s v="Hiking"/>
    <s v="Trail Boots"/>
    <n v="1"/>
    <n v="143.77000000000001"/>
    <n v="0.1"/>
    <n v="81.02"/>
    <n v="129.393"/>
    <n v="81.02"/>
    <n v="48.373000000000005"/>
    <n v="0.3738455712441941"/>
  </r>
  <r>
    <n v="3101"/>
    <d v="2026-11-11T00:00:00"/>
    <n v="2026"/>
    <s v="Nov"/>
    <s v="Q4"/>
    <x v="3"/>
    <s v="United Kingdom"/>
    <s v="Online Store"/>
    <s v="New"/>
    <s v="Camping"/>
    <s v="Compact Sleeping Bag"/>
    <n v="3"/>
    <n v="124.72"/>
    <n v="0.15"/>
    <n v="60.35"/>
    <n v="318.03599999999994"/>
    <n v="181.05"/>
    <n v="136.98599999999993"/>
    <n v="0.4307248236048748"/>
  </r>
  <r>
    <n v="3165"/>
    <d v="2026-11-11T00:00:00"/>
    <n v="2026"/>
    <s v="Nov"/>
    <s v="Q4"/>
    <x v="2"/>
    <s v="Sweden"/>
    <s v="Retail Partners"/>
    <s v="Returning"/>
    <s v="Fitness"/>
    <s v="Recovery Roller"/>
    <n v="1"/>
    <n v="35.729999999999997"/>
    <n v="0.1"/>
    <n v="14.15"/>
    <n v="32.156999999999996"/>
    <n v="14.15"/>
    <n v="18.006999999999998"/>
    <n v="0.55997139036601673"/>
  </r>
  <r>
    <n v="4179"/>
    <d v="2026-11-11T00:00:00"/>
    <n v="2026"/>
    <s v="Nov"/>
    <s v="Q4"/>
    <x v="2"/>
    <s v="Ireland"/>
    <s v="Retail Partners"/>
    <s v="Business"/>
    <s v="Travel"/>
    <s v="Travel Backpack 35L"/>
    <n v="2"/>
    <n v="166.1"/>
    <n v="0.05"/>
    <n v="88.2"/>
    <n v="315.58999999999997"/>
    <n v="176.4"/>
    <n v="139.18999999999997"/>
    <n v="0.44104692797617157"/>
  </r>
  <r>
    <n v="4829"/>
    <d v="2026-11-11T00:00:00"/>
    <n v="2026"/>
    <s v="Nov"/>
    <s v="Q4"/>
    <x v="2"/>
    <s v="Norway"/>
    <s v="Marketplace"/>
    <s v="New"/>
    <s v="Cycling"/>
    <s v="Commuter Helmet"/>
    <n v="2"/>
    <n v="81.27"/>
    <n v="0.05"/>
    <n v="43.04"/>
    <n v="154.41299999999998"/>
    <n v="86.08"/>
    <n v="68.332999999999984"/>
    <n v="0.44253398353765544"/>
  </r>
  <r>
    <n v="4943"/>
    <d v="2026-11-11T00:00:00"/>
    <n v="2026"/>
    <s v="Nov"/>
    <s v="Q4"/>
    <x v="0"/>
    <s v="Portugal"/>
    <s v="Corporate"/>
    <s v="Returning"/>
    <s v="Camping"/>
    <s v="Trail Tent 2P"/>
    <n v="10"/>
    <n v="191.98"/>
    <n v="0.1"/>
    <n v="102.73"/>
    <n v="1727.82"/>
    <n v="1027.3"/>
    <n v="700.52"/>
    <n v="0.40543575140929033"/>
  </r>
  <r>
    <n v="887"/>
    <d v="2026-11-12T00:00:00"/>
    <n v="2026"/>
    <s v="Nov"/>
    <s v="Q4"/>
    <x v="3"/>
    <s v="United Kingdom"/>
    <s v="Retail Partners"/>
    <s v="Returning"/>
    <s v="Hiking"/>
    <s v="Hiking Daypack 20L"/>
    <n v="6"/>
    <n v="89.87"/>
    <n v="0.2"/>
    <n v="44.47"/>
    <n v="431.37600000000003"/>
    <n v="266.82"/>
    <n v="164.55600000000004"/>
    <n v="0.3814676755313231"/>
  </r>
  <r>
    <n v="1090"/>
    <d v="2026-11-12T00:00:00"/>
    <n v="2026"/>
    <s v="Nov"/>
    <s v="Q4"/>
    <x v="1"/>
    <s v="Poland"/>
    <s v="Marketplace"/>
    <s v="New"/>
    <s v="Cycling"/>
    <s v="Trail Bike Light"/>
    <n v="3"/>
    <n v="51.44"/>
    <n v="0.1"/>
    <n v="23.11"/>
    <n v="138.88800000000001"/>
    <n v="69.33"/>
    <n v="69.558000000000007"/>
    <n v="0.50082080525315364"/>
  </r>
  <r>
    <n v="2090"/>
    <d v="2026-11-12T00:00:00"/>
    <n v="2026"/>
    <s v="Nov"/>
    <s v="Q4"/>
    <x v="3"/>
    <s v="Belgium"/>
    <s v="Marketplace"/>
    <s v="New"/>
    <s v="Travel"/>
    <s v="Packing Cube Set"/>
    <n v="4"/>
    <n v="46.68"/>
    <n v="0.05"/>
    <n v="17.96"/>
    <n v="177.38399999999999"/>
    <n v="71.84"/>
    <n v="105.54399999999998"/>
    <n v="0.59500293149325756"/>
  </r>
  <r>
    <n v="2561"/>
    <d v="2026-11-12T00:00:00"/>
    <n v="2026"/>
    <s v="Nov"/>
    <s v="Q4"/>
    <x v="1"/>
    <s v="Germany"/>
    <s v="Retail Partners"/>
    <s v="New"/>
    <s v="Hiking"/>
    <s v="Trekking Poles"/>
    <n v="4"/>
    <n v="73.05"/>
    <n v="0.2"/>
    <n v="32.82"/>
    <n v="233.76"/>
    <n v="131.28"/>
    <n v="102.47999999999999"/>
    <n v="0.4383983572895277"/>
  </r>
  <r>
    <n v="2855"/>
    <d v="2026-11-12T00:00:00"/>
    <n v="2026"/>
    <s v="Nov"/>
    <s v="Q4"/>
    <x v="2"/>
    <s v="Finland"/>
    <s v="Marketplace"/>
    <s v="New"/>
    <s v="Camping"/>
    <s v="Compact Sleeping Bag"/>
    <n v="1"/>
    <n v="125.32"/>
    <n v="0.15"/>
    <n v="59.49"/>
    <n v="106.52199999999999"/>
    <n v="59.49"/>
    <n v="47.031999999999989"/>
    <n v="0.44152381667636725"/>
  </r>
  <r>
    <n v="4421"/>
    <d v="2026-11-12T00:00:00"/>
    <n v="2026"/>
    <s v="Nov"/>
    <s v="Q4"/>
    <x v="1"/>
    <s v="Switzerland"/>
    <s v="Marketplace"/>
    <s v="Business"/>
    <s v="Fitness"/>
    <s v="Weighted Vest"/>
    <n v="2"/>
    <n v="123.49"/>
    <n v="0.15"/>
    <n v="68.08"/>
    <n v="209.93299999999999"/>
    <n v="136.16"/>
    <n v="73.772999999999996"/>
    <n v="0.35141211719929694"/>
  </r>
  <r>
    <n v="195"/>
    <d v="2026-11-13T00:00:00"/>
    <n v="2026"/>
    <s v="Nov"/>
    <s v="Q4"/>
    <x v="1"/>
    <s v="Germany"/>
    <s v="Retail Partners"/>
    <s v="Returning"/>
    <s v="Travel"/>
    <s v="Packing Cube Set"/>
    <n v="1"/>
    <n v="47.37"/>
    <n v="0.2"/>
    <n v="18.739999999999998"/>
    <n v="37.896000000000001"/>
    <n v="18.739999999999998"/>
    <n v="19.156000000000002"/>
    <n v="0.50548870593202455"/>
  </r>
  <r>
    <n v="520"/>
    <d v="2026-11-13T00:00:00"/>
    <n v="2026"/>
    <s v="Nov"/>
    <s v="Q4"/>
    <x v="1"/>
    <s v="Germany"/>
    <s v="Corporate"/>
    <s v="Business"/>
    <s v="Hiking"/>
    <s v="Hiking Daypack 20L"/>
    <n v="6"/>
    <n v="92.31"/>
    <n v="0.05"/>
    <n v="46.12"/>
    <n v="526.16700000000003"/>
    <n v="276.71999999999997"/>
    <n v="249.44700000000006"/>
    <n v="0.47408332335551268"/>
  </r>
  <r>
    <n v="646"/>
    <d v="2026-11-13T00:00:00"/>
    <n v="2026"/>
    <s v="Nov"/>
    <s v="Q4"/>
    <x v="2"/>
    <s v="Norway"/>
    <s v="Retail Partners"/>
    <s v="Returning"/>
    <s v="Cycling"/>
    <s v="Trail Bike Light"/>
    <n v="1"/>
    <n v="49.53"/>
    <n v="0.1"/>
    <n v="22.18"/>
    <n v="44.577000000000005"/>
    <n v="22.18"/>
    <n v="22.397000000000006"/>
    <n v="0.50243399062296712"/>
  </r>
  <r>
    <n v="893"/>
    <d v="2026-11-13T00:00:00"/>
    <n v="2026"/>
    <s v="Nov"/>
    <s v="Q4"/>
    <x v="3"/>
    <s v="United Kingdom"/>
    <s v="Online Store"/>
    <s v="New"/>
    <s v="Travel"/>
    <s v="Packing Cube Set"/>
    <n v="4"/>
    <n v="47.62"/>
    <n v="0.2"/>
    <n v="18.100000000000001"/>
    <n v="152.38399999999999"/>
    <n v="72.400000000000006"/>
    <n v="79.98399999999998"/>
    <n v="0.52488450230995376"/>
  </r>
  <r>
    <n v="916"/>
    <d v="2026-11-13T00:00:00"/>
    <n v="2026"/>
    <s v="Nov"/>
    <s v="Q4"/>
    <x v="1"/>
    <s v="Austria"/>
    <s v="Online Store"/>
    <s v="New"/>
    <s v="Cycling"/>
    <s v="Trail Bike Light"/>
    <n v="4"/>
    <n v="51.93"/>
    <n v="0.05"/>
    <n v="22.62"/>
    <n v="197.334"/>
    <n v="90.48"/>
    <n v="106.854"/>
    <n v="0.54148803551339353"/>
  </r>
  <r>
    <n v="1295"/>
    <d v="2026-11-13T00:00:00"/>
    <n v="2026"/>
    <s v="Nov"/>
    <s v="Q4"/>
    <x v="1"/>
    <s v="Switzerland"/>
    <s v="Marketplace"/>
    <s v="New"/>
    <s v="Hiking"/>
    <s v="Summit Backpack 45L"/>
    <n v="1"/>
    <n v="155.44999999999999"/>
    <n v="0.05"/>
    <n v="77.25"/>
    <n v="147.67749999999998"/>
    <n v="77.25"/>
    <n v="70.427499999999981"/>
    <n v="0.47690067884410281"/>
  </r>
  <r>
    <n v="3438"/>
    <d v="2026-11-13T00:00:00"/>
    <n v="2026"/>
    <s v="Nov"/>
    <s v="Q4"/>
    <x v="0"/>
    <s v="Spain"/>
    <s v="Online Store"/>
    <s v="Returning"/>
    <s v="Cycling"/>
    <s v="Compact Repair Kit"/>
    <n v="4"/>
    <n v="40.03"/>
    <n v="0.05"/>
    <n v="16.78"/>
    <n v="152.114"/>
    <n v="67.12"/>
    <n v="84.994"/>
    <n v="0.5587519886400989"/>
  </r>
  <r>
    <n v="3573"/>
    <d v="2026-11-13T00:00:00"/>
    <n v="2026"/>
    <s v="Nov"/>
    <s v="Q4"/>
    <x v="0"/>
    <s v="Portugal"/>
    <s v="Online Store"/>
    <s v="Returning"/>
    <s v="Hiking"/>
    <s v="Summit Backpack 45L"/>
    <n v="2"/>
    <n v="152.96"/>
    <n v="0.1"/>
    <n v="79.12"/>
    <n v="275.32800000000003"/>
    <n v="158.24"/>
    <n v="117.08800000000002"/>
    <n v="0.4252673175267318"/>
  </r>
  <r>
    <n v="4257"/>
    <d v="2026-11-13T00:00:00"/>
    <n v="2026"/>
    <s v="Nov"/>
    <s v="Q4"/>
    <x v="3"/>
    <s v="France"/>
    <s v="Retail Partners"/>
    <s v="New"/>
    <s v="Fitness"/>
    <s v="Weighted Vest"/>
    <n v="2"/>
    <n v="124.06"/>
    <n v="0.05"/>
    <n v="69.98"/>
    <n v="235.714"/>
    <n v="139.96"/>
    <n v="95.753999999999991"/>
    <n v="0.40622958330858577"/>
  </r>
  <r>
    <n v="4389"/>
    <d v="2026-11-13T00:00:00"/>
    <n v="2026"/>
    <s v="Nov"/>
    <s v="Q4"/>
    <x v="2"/>
    <s v="Finland"/>
    <s v="Marketplace"/>
    <s v="New"/>
    <s v="Hiking"/>
    <s v="Summit Backpack 45L"/>
    <n v="1"/>
    <n v="151.66"/>
    <n v="0.1"/>
    <n v="80.209999999999994"/>
    <n v="136.494"/>
    <n v="80.209999999999994"/>
    <n v="56.284000000000006"/>
    <n v="0.41235512183685735"/>
  </r>
  <r>
    <n v="4887"/>
    <d v="2026-11-13T00:00:00"/>
    <n v="2026"/>
    <s v="Nov"/>
    <s v="Q4"/>
    <x v="3"/>
    <s v="United Kingdom"/>
    <s v="Online Store"/>
    <s v="New"/>
    <s v="Hiking"/>
    <s v="Trail Boots"/>
    <n v="2"/>
    <n v="142.30000000000001"/>
    <n v="0.15"/>
    <n v="77.760000000000005"/>
    <n v="241.91000000000003"/>
    <n v="155.52000000000001"/>
    <n v="86.390000000000015"/>
    <n v="0.35711628291513375"/>
  </r>
  <r>
    <n v="5007"/>
    <d v="2026-11-13T00:00:00"/>
    <n v="2026"/>
    <s v="Nov"/>
    <s v="Q4"/>
    <x v="1"/>
    <s v="Poland"/>
    <s v="Online Store"/>
    <s v="Business"/>
    <s v="Travel"/>
    <s v="Travel Backpack 35L"/>
    <n v="4"/>
    <n v="161.97"/>
    <n v="0.05"/>
    <n v="87.2"/>
    <n v="615.48599999999999"/>
    <n v="348.8"/>
    <n v="266.68599999999998"/>
    <n v="0.4332933649181297"/>
  </r>
  <r>
    <n v="5111"/>
    <d v="2026-11-13T00:00:00"/>
    <n v="2026"/>
    <s v="Nov"/>
    <s v="Q4"/>
    <x v="1"/>
    <s v="Poland"/>
    <s v="Corporate"/>
    <s v="Business"/>
    <s v="Travel"/>
    <s v="Carry-On Duffel"/>
    <n v="5"/>
    <n v="133.99"/>
    <n v="0.15"/>
    <n v="65.55"/>
    <n v="569.45749999999998"/>
    <n v="327.75"/>
    <n v="241.70749999999998"/>
    <n v="0.42445221987593451"/>
  </r>
  <r>
    <n v="5177"/>
    <d v="2026-11-13T00:00:00"/>
    <n v="2026"/>
    <s v="Nov"/>
    <s v="Q4"/>
    <x v="1"/>
    <s v="Austria"/>
    <s v="Retail Partners"/>
    <s v="Returning"/>
    <s v="Camping"/>
    <s v="Portable Camp Stove"/>
    <n v="2"/>
    <n v="83.18"/>
    <n v="0.1"/>
    <n v="40.479999999999997"/>
    <n v="149.72400000000002"/>
    <n v="80.959999999999994"/>
    <n v="68.764000000000024"/>
    <n v="0.45927172664369115"/>
  </r>
  <r>
    <n v="584"/>
    <d v="2026-11-14T00:00:00"/>
    <n v="2026"/>
    <s v="Nov"/>
    <s v="Q4"/>
    <x v="1"/>
    <s v="Germany"/>
    <s v="Online Store"/>
    <s v="New"/>
    <s v="Hiking"/>
    <s v="Hiking Daypack 20L"/>
    <n v="1"/>
    <n v="91.95"/>
    <n v="0"/>
    <n v="46.64"/>
    <n v="91.95"/>
    <n v="46.64"/>
    <n v="45.31"/>
    <n v="0.49276780859162589"/>
  </r>
  <r>
    <n v="621"/>
    <d v="2026-11-14T00:00:00"/>
    <n v="2026"/>
    <s v="Nov"/>
    <s v="Q4"/>
    <x v="3"/>
    <s v="France"/>
    <s v="Corporate"/>
    <s v="Business"/>
    <s v="Travel"/>
    <s v="Insulated Bottle"/>
    <n v="5"/>
    <n v="35.68"/>
    <n v="0.15"/>
    <n v="13.48"/>
    <n v="151.64000000000001"/>
    <n v="67.400000000000006"/>
    <n v="84.240000000000009"/>
    <n v="0.55552624637298864"/>
  </r>
  <r>
    <n v="623"/>
    <d v="2026-11-14T00:00:00"/>
    <n v="2026"/>
    <s v="Nov"/>
    <s v="Q4"/>
    <x v="2"/>
    <s v="Norway"/>
    <s v="Online Store"/>
    <s v="Returning"/>
    <s v="Camping"/>
    <s v="Alpine Tent 4P"/>
    <n v="3"/>
    <n v="336.58"/>
    <n v="0.15"/>
    <n v="198.99"/>
    <n v="858.279"/>
    <n v="596.97"/>
    <n v="261.30899999999997"/>
    <n v="0.3044569423229509"/>
  </r>
  <r>
    <n v="1431"/>
    <d v="2026-11-14T00:00:00"/>
    <n v="2026"/>
    <s v="Nov"/>
    <s v="Q4"/>
    <x v="2"/>
    <s v="Sweden"/>
    <s v="Online Store"/>
    <s v="New"/>
    <s v="Fitness"/>
    <s v="Recovery Roller"/>
    <n v="2"/>
    <n v="36.979999999999997"/>
    <n v="0.15"/>
    <n v="14.13"/>
    <n v="62.865999999999993"/>
    <n v="28.26"/>
    <n v="34.605999999999995"/>
    <n v="0.55047243342983487"/>
  </r>
  <r>
    <n v="1520"/>
    <d v="2026-11-14T00:00:00"/>
    <n v="2026"/>
    <s v="Nov"/>
    <s v="Q4"/>
    <x v="3"/>
    <s v="France"/>
    <s v="Marketplace"/>
    <s v="New"/>
    <s v="Fitness"/>
    <s v="Recovery Roller"/>
    <n v="2"/>
    <n v="36.15"/>
    <n v="0"/>
    <n v="13.51"/>
    <n v="72.3"/>
    <n v="27.02"/>
    <n v="45.28"/>
    <n v="0.62627939142461964"/>
  </r>
  <r>
    <n v="1791"/>
    <d v="2026-11-14T00:00:00"/>
    <n v="2026"/>
    <s v="Nov"/>
    <s v="Q4"/>
    <x v="2"/>
    <s v="Sweden"/>
    <s v="Online Store"/>
    <s v="Business"/>
    <s v="Fitness"/>
    <s v="Weighted Vest"/>
    <n v="1"/>
    <n v="121.86"/>
    <n v="0.05"/>
    <n v="69.900000000000006"/>
    <n v="115.767"/>
    <n v="69.900000000000006"/>
    <n v="45.86699999999999"/>
    <n v="0.396200989919407"/>
  </r>
  <r>
    <n v="2191"/>
    <d v="2026-11-14T00:00:00"/>
    <n v="2026"/>
    <s v="Nov"/>
    <s v="Q4"/>
    <x v="2"/>
    <s v="Denmark"/>
    <s v="Retail Partners"/>
    <s v="Returning"/>
    <s v="Cycling"/>
    <s v="Trail Bike Light"/>
    <n v="6"/>
    <n v="49.85"/>
    <n v="0.05"/>
    <n v="22.68"/>
    <n v="284.14499999999998"/>
    <n v="136.07999999999998"/>
    <n v="148.065"/>
    <n v="0.52108958454310306"/>
  </r>
  <r>
    <n v="2365"/>
    <d v="2026-11-14T00:00:00"/>
    <n v="2026"/>
    <s v="Nov"/>
    <s v="Q4"/>
    <x v="2"/>
    <s v="Denmark"/>
    <s v="Retail Partners"/>
    <s v="Business"/>
    <s v="Hiking"/>
    <s v="Hiking Daypack 20L"/>
    <n v="2"/>
    <n v="91.95"/>
    <n v="0.05"/>
    <n v="46.45"/>
    <n v="174.70499999999998"/>
    <n v="92.9"/>
    <n v="81.804999999999978"/>
    <n v="0.46824647262528252"/>
  </r>
  <r>
    <n v="2603"/>
    <d v="2026-11-14T00:00:00"/>
    <n v="2026"/>
    <s v="Nov"/>
    <s v="Q4"/>
    <x v="3"/>
    <s v="United Kingdom"/>
    <s v="Marketplace"/>
    <s v="Returning"/>
    <s v="Cycling"/>
    <s v="Trail Bike Light"/>
    <n v="2"/>
    <n v="51.71"/>
    <n v="0.15"/>
    <n v="22.93"/>
    <n v="87.906999999999996"/>
    <n v="45.86"/>
    <n v="42.046999999999997"/>
    <n v="0.47831230732478641"/>
  </r>
  <r>
    <n v="4098"/>
    <d v="2026-11-14T00:00:00"/>
    <n v="2026"/>
    <s v="Nov"/>
    <s v="Q4"/>
    <x v="1"/>
    <s v="Czechia"/>
    <s v="Retail Partners"/>
    <s v="Returning"/>
    <s v="Fitness"/>
    <s v="Resistance Band Set"/>
    <n v="1"/>
    <n v="41.05"/>
    <n v="0.05"/>
    <n v="14.6"/>
    <n v="38.997499999999995"/>
    <n v="14.6"/>
    <n v="24.397499999999994"/>
    <n v="0.62561702673248276"/>
  </r>
  <r>
    <n v="1176"/>
    <d v="2026-11-15T00:00:00"/>
    <n v="2026"/>
    <s v="Nov"/>
    <s v="Q4"/>
    <x v="1"/>
    <s v="Austria"/>
    <s v="Corporate"/>
    <s v="Business"/>
    <s v="Camping"/>
    <s v="Alpine Tent 4P"/>
    <n v="10"/>
    <n v="333.09"/>
    <n v="0.15"/>
    <n v="197.95"/>
    <n v="2831.2649999999994"/>
    <n v="1979.5"/>
    <n v="851.76499999999942"/>
    <n v="0.30084255624252748"/>
  </r>
  <r>
    <n v="1895"/>
    <d v="2026-11-15T00:00:00"/>
    <n v="2026"/>
    <s v="Nov"/>
    <s v="Q4"/>
    <x v="3"/>
    <s v="Belgium"/>
    <s v="Online Store"/>
    <s v="Business"/>
    <s v="Cycling"/>
    <s v="Trail Bike Light"/>
    <n v="3"/>
    <n v="51.79"/>
    <n v="0.2"/>
    <n v="22.23"/>
    <n v="124.29600000000001"/>
    <n v="66.69"/>
    <n v="57.606000000000009"/>
    <n v="0.4634581965630431"/>
  </r>
  <r>
    <n v="3385"/>
    <d v="2026-11-15T00:00:00"/>
    <n v="2026"/>
    <s v="Nov"/>
    <s v="Q4"/>
    <x v="1"/>
    <s v="Switzerland"/>
    <s v="Marketplace"/>
    <s v="New"/>
    <s v="Hiking"/>
    <s v="Trekking Poles"/>
    <n v="1"/>
    <n v="71.040000000000006"/>
    <n v="0.1"/>
    <n v="31.59"/>
    <n v="63.936000000000007"/>
    <n v="31.59"/>
    <n v="32.346000000000004"/>
    <n v="0.50591216216216217"/>
  </r>
  <r>
    <n v="3581"/>
    <d v="2026-11-15T00:00:00"/>
    <n v="2026"/>
    <s v="Nov"/>
    <s v="Q4"/>
    <x v="3"/>
    <s v="Belgium"/>
    <s v="Marketplace"/>
    <s v="Business"/>
    <s v="Hiking"/>
    <s v="Trail Boots"/>
    <n v="2"/>
    <n v="141.21"/>
    <n v="0.1"/>
    <n v="78.31"/>
    <n v="254.17800000000003"/>
    <n v="156.62"/>
    <n v="97.558000000000021"/>
    <n v="0.38381763960688969"/>
  </r>
  <r>
    <n v="4528"/>
    <d v="2026-11-15T00:00:00"/>
    <n v="2026"/>
    <s v="Nov"/>
    <s v="Q4"/>
    <x v="0"/>
    <s v="Italy"/>
    <s v="Marketplace"/>
    <s v="New"/>
    <s v="Hiking"/>
    <s v="Trail Boots"/>
    <n v="2"/>
    <n v="141.63999999999999"/>
    <n v="0.15"/>
    <n v="80.349999999999994"/>
    <n v="240.78799999999998"/>
    <n v="160.69999999999999"/>
    <n v="80.087999999999994"/>
    <n v="0.33260793727262156"/>
  </r>
  <r>
    <n v="4633"/>
    <d v="2026-11-15T00:00:00"/>
    <n v="2026"/>
    <s v="Nov"/>
    <s v="Q4"/>
    <x v="2"/>
    <s v="Finland"/>
    <s v="Online Store"/>
    <s v="Returning"/>
    <s v="Hiking"/>
    <s v="Trekking Poles"/>
    <n v="1"/>
    <n v="71.78"/>
    <n v="0.15"/>
    <n v="32.869999999999997"/>
    <n v="61.012999999999998"/>
    <n v="32.869999999999997"/>
    <n v="28.143000000000001"/>
    <n v="0.46126235392457349"/>
  </r>
  <r>
    <n v="5195"/>
    <d v="2026-11-15T00:00:00"/>
    <n v="2026"/>
    <s v="Nov"/>
    <s v="Q4"/>
    <x v="2"/>
    <s v="Norway"/>
    <s v="Online Store"/>
    <s v="Business"/>
    <s v="Hiking"/>
    <s v="Summit Backpack 45L"/>
    <n v="3"/>
    <n v="153.88999999999999"/>
    <n v="0.1"/>
    <n v="80.36"/>
    <n v="415.50299999999999"/>
    <n v="241.07999999999998"/>
    <n v="174.423"/>
    <n v="0.41978758276113531"/>
  </r>
  <r>
    <n v="2778"/>
    <d v="2026-11-16T00:00:00"/>
    <n v="2026"/>
    <s v="Nov"/>
    <s v="Q4"/>
    <x v="3"/>
    <s v="Belgium"/>
    <s v="Marketplace"/>
    <s v="Returning"/>
    <s v="Hiking"/>
    <s v="Trail Boots"/>
    <n v="1"/>
    <n v="145.4"/>
    <n v="0.1"/>
    <n v="77.66"/>
    <n v="130.86000000000001"/>
    <n v="77.66"/>
    <n v="53.200000000000017"/>
    <n v="0.40654134189209851"/>
  </r>
  <r>
    <n v="341"/>
    <d v="2026-11-17T00:00:00"/>
    <n v="2026"/>
    <s v="Nov"/>
    <s v="Q4"/>
    <x v="3"/>
    <s v="United Kingdom"/>
    <s v="Online Store"/>
    <s v="Returning"/>
    <s v="Travel"/>
    <s v="Carry-On Duffel"/>
    <n v="1"/>
    <n v="132.94999999999999"/>
    <n v="0.05"/>
    <n v="65.36"/>
    <n v="126.30249999999998"/>
    <n v="65.36"/>
    <n v="60.942499999999981"/>
    <n v="0.48251222264009019"/>
  </r>
  <r>
    <n v="374"/>
    <d v="2026-11-17T00:00:00"/>
    <n v="2026"/>
    <s v="Nov"/>
    <s v="Q4"/>
    <x v="3"/>
    <s v="Netherlands"/>
    <s v="Retail Partners"/>
    <s v="Returning"/>
    <s v="Fitness"/>
    <s v="Training Mat"/>
    <n v="1"/>
    <n v="51.34"/>
    <n v="0.15"/>
    <n v="21.37"/>
    <n v="43.639000000000003"/>
    <n v="21.37"/>
    <n v="22.269000000000002"/>
    <n v="0.5103004193496643"/>
  </r>
  <r>
    <n v="598"/>
    <d v="2026-11-17T00:00:00"/>
    <n v="2026"/>
    <s v="Nov"/>
    <s v="Q4"/>
    <x v="0"/>
    <s v="Spain"/>
    <s v="Online Store"/>
    <s v="New"/>
    <s v="Cycling"/>
    <s v="Trail Bike Light"/>
    <n v="1"/>
    <n v="49.98"/>
    <n v="0.1"/>
    <n v="22.25"/>
    <n v="44.981999999999999"/>
    <n v="22.25"/>
    <n v="22.731999999999999"/>
    <n v="0.50535769863500957"/>
  </r>
  <r>
    <n v="690"/>
    <d v="2026-11-17T00:00:00"/>
    <n v="2026"/>
    <s v="Nov"/>
    <s v="Q4"/>
    <x v="3"/>
    <s v="United Kingdom"/>
    <s v="Online Store"/>
    <s v="Returning"/>
    <s v="Travel"/>
    <s v="Travel Backpack 35L"/>
    <n v="2"/>
    <n v="168.08"/>
    <n v="0.1"/>
    <n v="87.63"/>
    <n v="302.54400000000004"/>
    <n v="175.26"/>
    <n v="127.28400000000005"/>
    <n v="0.42071235919403471"/>
  </r>
  <r>
    <n v="1296"/>
    <d v="2026-11-17T00:00:00"/>
    <n v="2026"/>
    <s v="Nov"/>
    <s v="Q4"/>
    <x v="3"/>
    <s v="France"/>
    <s v="Online Store"/>
    <s v="New"/>
    <s v="Camping"/>
    <s v="Trail Tent 2P"/>
    <n v="1"/>
    <n v="191.85"/>
    <n v="0.15"/>
    <n v="104.41"/>
    <n v="163.07249999999999"/>
    <n v="104.41"/>
    <n v="58.662499999999994"/>
    <n v="0.35973263425776875"/>
  </r>
  <r>
    <n v="1585"/>
    <d v="2026-11-17T00:00:00"/>
    <n v="2026"/>
    <s v="Nov"/>
    <s v="Q4"/>
    <x v="1"/>
    <s v="Poland"/>
    <s v="Retail Partners"/>
    <s v="Returning"/>
    <s v="Hiking"/>
    <s v="Hiking Daypack 20L"/>
    <n v="4"/>
    <n v="93.99"/>
    <n v="0.1"/>
    <n v="44.07"/>
    <n v="338.36399999999998"/>
    <n v="176.28"/>
    <n v="162.08399999999997"/>
    <n v="0.47902259105578604"/>
  </r>
  <r>
    <n v="2194"/>
    <d v="2026-11-17T00:00:00"/>
    <n v="2026"/>
    <s v="Nov"/>
    <s v="Q4"/>
    <x v="3"/>
    <s v="France"/>
    <s v="Online Store"/>
    <s v="Returning"/>
    <s v="Travel"/>
    <s v="Insulated Bottle"/>
    <n v="4"/>
    <n v="36.57"/>
    <n v="0.05"/>
    <n v="13.35"/>
    <n v="138.96600000000001"/>
    <n v="53.4"/>
    <n v="85.566000000000003"/>
    <n v="0.61573334484694098"/>
  </r>
  <r>
    <n v="2221"/>
    <d v="2026-11-17T00:00:00"/>
    <n v="2026"/>
    <s v="Nov"/>
    <s v="Q4"/>
    <x v="1"/>
    <s v="Germany"/>
    <s v="Marketplace"/>
    <s v="Returning"/>
    <s v="Cycling"/>
    <s v="Compact Repair Kit"/>
    <n v="1"/>
    <n v="39.81"/>
    <n v="0.05"/>
    <n v="16.25"/>
    <n v="37.819499999999998"/>
    <n v="16.25"/>
    <n v="21.569499999999998"/>
    <n v="0.57032747656632155"/>
  </r>
  <r>
    <n v="3836"/>
    <d v="2026-11-17T00:00:00"/>
    <n v="2026"/>
    <s v="Nov"/>
    <s v="Q4"/>
    <x v="3"/>
    <s v="Belgium"/>
    <s v="Retail Partners"/>
    <s v="Returning"/>
    <s v="Hiking"/>
    <s v="Hiking Daypack 20L"/>
    <n v="1"/>
    <n v="91.43"/>
    <n v="0.1"/>
    <n v="45.06"/>
    <n v="82.287000000000006"/>
    <n v="45.06"/>
    <n v="37.227000000000004"/>
    <n v="0.45240438951474715"/>
  </r>
  <r>
    <n v="4437"/>
    <d v="2026-11-17T00:00:00"/>
    <n v="2026"/>
    <s v="Nov"/>
    <s v="Q4"/>
    <x v="2"/>
    <s v="Sweden"/>
    <s v="Online Store"/>
    <s v="Returning"/>
    <s v="Fitness"/>
    <s v="Weighted Vest"/>
    <n v="1"/>
    <n v="122.64"/>
    <n v="0"/>
    <n v="68.58"/>
    <n v="122.64"/>
    <n v="68.58"/>
    <n v="54.06"/>
    <n v="0.44080234833659493"/>
  </r>
  <r>
    <n v="4735"/>
    <d v="2026-11-17T00:00:00"/>
    <n v="2026"/>
    <s v="Nov"/>
    <s v="Q4"/>
    <x v="1"/>
    <s v="Germany"/>
    <s v="Online Store"/>
    <s v="Business"/>
    <s v="Cycling"/>
    <s v="Commuter Helmet"/>
    <n v="1"/>
    <n v="80.959999999999994"/>
    <n v="0.1"/>
    <n v="43.86"/>
    <n v="72.86399999999999"/>
    <n v="43.86"/>
    <n v="29.003999999999991"/>
    <n v="0.39805665349143604"/>
  </r>
  <r>
    <n v="554"/>
    <d v="2026-11-18T00:00:00"/>
    <n v="2026"/>
    <s v="Nov"/>
    <s v="Q4"/>
    <x v="2"/>
    <s v="Denmark"/>
    <s v="Marketplace"/>
    <s v="Business"/>
    <s v="Fitness"/>
    <s v="Recovery Roller"/>
    <n v="1"/>
    <n v="36.380000000000003"/>
    <n v="0.05"/>
    <n v="14.06"/>
    <n v="34.561"/>
    <n v="14.06"/>
    <n v="20.500999999999998"/>
    <n v="0.59318306761957118"/>
  </r>
  <r>
    <n v="1205"/>
    <d v="2026-11-18T00:00:00"/>
    <n v="2026"/>
    <s v="Nov"/>
    <s v="Q4"/>
    <x v="3"/>
    <s v="France"/>
    <s v="Online Store"/>
    <s v="Returning"/>
    <s v="Cycling"/>
    <s v="Cycling Pack 12L"/>
    <n v="2"/>
    <n v="100.72"/>
    <n v="0.1"/>
    <n v="51.68"/>
    <n v="181.29599999999999"/>
    <n v="103.36"/>
    <n v="77.935999999999993"/>
    <n v="0.42988262289294854"/>
  </r>
  <r>
    <n v="1979"/>
    <d v="2026-11-18T00:00:00"/>
    <n v="2026"/>
    <s v="Nov"/>
    <s v="Q4"/>
    <x v="1"/>
    <s v="Switzerland"/>
    <s v="Retail Partners"/>
    <s v="Returning"/>
    <s v="Camping"/>
    <s v="Compact Sleeping Bag"/>
    <n v="3"/>
    <n v="120.29"/>
    <n v="0"/>
    <n v="62.04"/>
    <n v="360.87"/>
    <n v="186.12"/>
    <n v="174.75"/>
    <n v="0.48424640452240419"/>
  </r>
  <r>
    <n v="2151"/>
    <d v="2026-11-18T00:00:00"/>
    <n v="2026"/>
    <s v="Nov"/>
    <s v="Q4"/>
    <x v="1"/>
    <s v="Czechia"/>
    <s v="Online Store"/>
    <s v="New"/>
    <s v="Camping"/>
    <s v="Compact Sleeping Bag"/>
    <n v="2"/>
    <n v="124.18"/>
    <n v="0.15"/>
    <n v="60.72"/>
    <n v="211.10599999999999"/>
    <n v="121.44"/>
    <n v="89.665999999999997"/>
    <n v="0.42474396748552862"/>
  </r>
  <r>
    <n v="2730"/>
    <d v="2026-11-18T00:00:00"/>
    <n v="2026"/>
    <s v="Nov"/>
    <s v="Q4"/>
    <x v="0"/>
    <s v="Spain"/>
    <s v="Online Store"/>
    <s v="Returning"/>
    <s v="Hiking"/>
    <s v="Summit Backpack 45L"/>
    <n v="3"/>
    <n v="154.07"/>
    <n v="0.05"/>
    <n v="77.73"/>
    <n v="439.09949999999998"/>
    <n v="233.19"/>
    <n v="205.90949999999998"/>
    <n v="0.46893585622393102"/>
  </r>
  <r>
    <n v="2779"/>
    <d v="2026-11-18T00:00:00"/>
    <n v="2026"/>
    <s v="Nov"/>
    <s v="Q4"/>
    <x v="0"/>
    <s v="Italy"/>
    <s v="Corporate"/>
    <s v="Business"/>
    <s v="Fitness"/>
    <s v="Weighted Vest"/>
    <n v="4"/>
    <n v="123.4"/>
    <n v="0.05"/>
    <n v="70.930000000000007"/>
    <n v="468.92"/>
    <n v="283.72000000000003"/>
    <n v="185.2"/>
    <n v="0.3949500980977565"/>
  </r>
  <r>
    <n v="2853"/>
    <d v="2026-11-18T00:00:00"/>
    <n v="2026"/>
    <s v="Nov"/>
    <s v="Q4"/>
    <x v="2"/>
    <s v="Ireland"/>
    <s v="Online Store"/>
    <s v="New"/>
    <s v="Cycling"/>
    <s v="Cycling Pack 12L"/>
    <n v="1"/>
    <n v="104.64"/>
    <n v="0"/>
    <n v="50.79"/>
    <n v="104.64"/>
    <n v="50.79"/>
    <n v="53.85"/>
    <n v="0.51462155963302758"/>
  </r>
  <r>
    <n v="3825"/>
    <d v="2026-11-18T00:00:00"/>
    <n v="2026"/>
    <s v="Nov"/>
    <s v="Q4"/>
    <x v="3"/>
    <s v="United Kingdom"/>
    <s v="Online Store"/>
    <s v="New"/>
    <s v="Travel"/>
    <s v="Packing Cube Set"/>
    <n v="2"/>
    <n v="46.44"/>
    <n v="0.1"/>
    <n v="18.190000000000001"/>
    <n v="83.591999999999999"/>
    <n v="36.380000000000003"/>
    <n v="47.211999999999996"/>
    <n v="0.56479088908029473"/>
  </r>
  <r>
    <n v="4808"/>
    <d v="2026-11-18T00:00:00"/>
    <n v="2026"/>
    <s v="Nov"/>
    <s v="Q4"/>
    <x v="2"/>
    <s v="Norway"/>
    <s v="Online Store"/>
    <s v="New"/>
    <s v="Camping"/>
    <s v="Portable Camp Stove"/>
    <n v="2"/>
    <n v="81.67"/>
    <n v="0.05"/>
    <n v="40.43"/>
    <n v="155.173"/>
    <n v="80.86"/>
    <n v="74.313000000000002"/>
    <n v="0.4789041908063903"/>
  </r>
  <r>
    <n v="5131"/>
    <d v="2026-11-18T00:00:00"/>
    <n v="2026"/>
    <s v="Nov"/>
    <s v="Q4"/>
    <x v="3"/>
    <s v="United Kingdom"/>
    <s v="Retail Partners"/>
    <s v="New"/>
    <s v="Hiking"/>
    <s v="Trekking Poles"/>
    <n v="3"/>
    <n v="70.599999999999994"/>
    <n v="0.05"/>
    <n v="32.68"/>
    <n v="201.20999999999998"/>
    <n v="98.039999999999992"/>
    <n v="103.16999999999999"/>
    <n v="0.5127478753541076"/>
  </r>
  <r>
    <n v="1502"/>
    <d v="2026-11-19T00:00:00"/>
    <n v="2026"/>
    <s v="Nov"/>
    <s v="Q4"/>
    <x v="3"/>
    <s v="Netherlands"/>
    <s v="Marketplace"/>
    <s v="New"/>
    <s v="Fitness"/>
    <s v="Recovery Roller"/>
    <n v="1"/>
    <n v="35.770000000000003"/>
    <n v="0.15"/>
    <n v="13.69"/>
    <n v="30.404500000000002"/>
    <n v="13.69"/>
    <n v="16.714500000000001"/>
    <n v="0.54973770330049831"/>
  </r>
  <r>
    <n v="2470"/>
    <d v="2026-11-19T00:00:00"/>
    <n v="2026"/>
    <s v="Nov"/>
    <s v="Q4"/>
    <x v="1"/>
    <s v="Austria"/>
    <s v="Retail Partners"/>
    <s v="Business"/>
    <s v="Hiking"/>
    <s v="Hiking Daypack 20L"/>
    <n v="1"/>
    <n v="92.13"/>
    <n v="0.15"/>
    <n v="45.85"/>
    <n v="78.31049999999999"/>
    <n v="45.85"/>
    <n v="32.460499999999989"/>
    <n v="0.41451018701195874"/>
  </r>
  <r>
    <n v="3452"/>
    <d v="2026-11-19T00:00:00"/>
    <n v="2026"/>
    <s v="Nov"/>
    <s v="Q4"/>
    <x v="1"/>
    <s v="Germany"/>
    <s v="Online Store"/>
    <s v="Returning"/>
    <s v="Hiking"/>
    <s v="Summit Backpack 45L"/>
    <n v="5"/>
    <n v="151.09"/>
    <n v="0.05"/>
    <n v="79.33"/>
    <n v="717.67750000000001"/>
    <n v="396.65"/>
    <n v="321.02750000000003"/>
    <n v="0.44731442744129507"/>
  </r>
  <r>
    <n v="4207"/>
    <d v="2026-11-19T00:00:00"/>
    <n v="2026"/>
    <s v="Nov"/>
    <s v="Q4"/>
    <x v="1"/>
    <s v="Germany"/>
    <s v="Online Store"/>
    <s v="New"/>
    <s v="Cycling"/>
    <s v="Cycling Pack 12L"/>
    <n v="2"/>
    <n v="103.99"/>
    <n v="0"/>
    <n v="50.36"/>
    <n v="207.98"/>
    <n v="100.72"/>
    <n v="107.25999999999999"/>
    <n v="0.51572266564092695"/>
  </r>
  <r>
    <n v="695"/>
    <d v="2026-11-20T00:00:00"/>
    <n v="2026"/>
    <s v="Nov"/>
    <s v="Q4"/>
    <x v="2"/>
    <s v="Ireland"/>
    <s v="Online Store"/>
    <s v="Returning"/>
    <s v="Travel"/>
    <s v="Insulated Bottle"/>
    <n v="1"/>
    <n v="36.909999999999997"/>
    <n v="0.1"/>
    <n v="13.43"/>
    <n v="33.219000000000001"/>
    <n v="13.43"/>
    <n v="19.789000000000001"/>
    <n v="0.59571329660736327"/>
  </r>
  <r>
    <n v="1127"/>
    <d v="2026-11-20T00:00:00"/>
    <n v="2026"/>
    <s v="Nov"/>
    <s v="Q4"/>
    <x v="0"/>
    <s v="Spain"/>
    <s v="Marketplace"/>
    <s v="New"/>
    <s v="Cycling"/>
    <s v="Commuter Helmet"/>
    <n v="2"/>
    <n v="81.02"/>
    <n v="0"/>
    <n v="43.22"/>
    <n v="162.04"/>
    <n v="86.44"/>
    <n v="75.599999999999994"/>
    <n v="0.46655146877314241"/>
  </r>
  <r>
    <n v="1174"/>
    <d v="2026-11-20T00:00:00"/>
    <n v="2026"/>
    <s v="Nov"/>
    <s v="Q4"/>
    <x v="0"/>
    <s v="Spain"/>
    <s v="Marketplace"/>
    <s v="New"/>
    <s v="Travel"/>
    <s v="Travel Backpack 35L"/>
    <n v="3"/>
    <n v="164.36"/>
    <n v="0.05"/>
    <n v="88.7"/>
    <n v="468.42600000000004"/>
    <n v="266.10000000000002"/>
    <n v="202.32600000000002"/>
    <n v="0.43192734818306416"/>
  </r>
  <r>
    <n v="3968"/>
    <d v="2026-11-20T00:00:00"/>
    <n v="2026"/>
    <s v="Nov"/>
    <s v="Q4"/>
    <x v="1"/>
    <s v="Switzerland"/>
    <s v="Corporate"/>
    <s v="Business"/>
    <s v="Fitness"/>
    <s v="Training Mat"/>
    <n v="5"/>
    <n v="51.36"/>
    <n v="0.1"/>
    <n v="22.45"/>
    <n v="231.12"/>
    <n v="112.25"/>
    <n v="118.87"/>
    <n v="0.51432156455520939"/>
  </r>
  <r>
    <n v="4049"/>
    <d v="2026-11-20T00:00:00"/>
    <n v="2026"/>
    <s v="Nov"/>
    <s v="Q4"/>
    <x v="2"/>
    <s v="Norway"/>
    <s v="Marketplace"/>
    <s v="Returning"/>
    <s v="Travel"/>
    <s v="Insulated Bottle"/>
    <n v="1"/>
    <n v="36.590000000000003"/>
    <n v="0"/>
    <n v="13.73"/>
    <n v="36.590000000000003"/>
    <n v="13.73"/>
    <n v="22.860000000000003"/>
    <n v="0.62476086362394101"/>
  </r>
  <r>
    <n v="3"/>
    <d v="2026-11-21T00:00:00"/>
    <n v="2026"/>
    <s v="Nov"/>
    <s v="Q4"/>
    <x v="3"/>
    <s v="Netherlands"/>
    <s v="Retail Partners"/>
    <s v="Returning"/>
    <s v="Camping"/>
    <s v="Compact Sleeping Bag"/>
    <n v="5"/>
    <n v="122.33"/>
    <n v="0.15"/>
    <n v="58.98"/>
    <n v="519.90249999999992"/>
    <n v="294.89999999999998"/>
    <n v="225.00249999999994"/>
    <n v="0.43277826130861069"/>
  </r>
  <r>
    <n v="1603"/>
    <d v="2026-11-21T00:00:00"/>
    <n v="2026"/>
    <s v="Nov"/>
    <s v="Q4"/>
    <x v="3"/>
    <s v="United Kingdom"/>
    <s v="Online Store"/>
    <s v="Returning"/>
    <s v="Camping"/>
    <s v="Portable Camp Stove"/>
    <n v="1"/>
    <n v="83.49"/>
    <n v="0.05"/>
    <n v="39.659999999999997"/>
    <n v="79.315499999999986"/>
    <n v="39.659999999999997"/>
    <n v="39.655499999999989"/>
    <n v="0.49997163227868446"/>
  </r>
  <r>
    <n v="2073"/>
    <d v="2026-11-21T00:00:00"/>
    <n v="2026"/>
    <s v="Nov"/>
    <s v="Q4"/>
    <x v="1"/>
    <s v="Germany"/>
    <s v="Online Store"/>
    <s v="New"/>
    <s v="Cycling"/>
    <s v="Trail Bike Light"/>
    <n v="2"/>
    <n v="51.48"/>
    <n v="0.1"/>
    <n v="22.51"/>
    <n v="92.664000000000001"/>
    <n v="45.02"/>
    <n v="47.643999999999998"/>
    <n v="0.51415868082534744"/>
  </r>
  <r>
    <n v="2487"/>
    <d v="2026-11-21T00:00:00"/>
    <n v="2026"/>
    <s v="Nov"/>
    <s v="Q4"/>
    <x v="2"/>
    <s v="Sweden"/>
    <s v="Marketplace"/>
    <s v="New"/>
    <s v="Camping"/>
    <s v="Compact Sleeping Bag"/>
    <n v="1"/>
    <n v="123.43"/>
    <n v="0.15"/>
    <n v="60.8"/>
    <n v="104.91550000000001"/>
    <n v="60.8"/>
    <n v="44.115500000000011"/>
    <n v="0.42048601017008935"/>
  </r>
  <r>
    <n v="3407"/>
    <d v="2026-11-21T00:00:00"/>
    <n v="2026"/>
    <s v="Nov"/>
    <s v="Q4"/>
    <x v="3"/>
    <s v="Netherlands"/>
    <s v="Online Store"/>
    <s v="New"/>
    <s v="Travel"/>
    <s v="Travel Backpack 35L"/>
    <n v="1"/>
    <n v="164.85"/>
    <n v="0.1"/>
    <n v="89.4"/>
    <n v="148.36500000000001"/>
    <n v="89.4"/>
    <n v="58.965000000000003"/>
    <n v="0.39743200889697705"/>
  </r>
  <r>
    <n v="4052"/>
    <d v="2026-11-21T00:00:00"/>
    <n v="2026"/>
    <s v="Nov"/>
    <s v="Q4"/>
    <x v="0"/>
    <s v="Spain"/>
    <s v="Online Store"/>
    <s v="New"/>
    <s v="Travel"/>
    <s v="Packing Cube Set"/>
    <n v="1"/>
    <n v="46.82"/>
    <n v="0.2"/>
    <n v="18.27"/>
    <n v="37.456000000000003"/>
    <n v="18.27"/>
    <n v="19.186000000000003"/>
    <n v="0.51222768047842804"/>
  </r>
  <r>
    <n v="119"/>
    <d v="2026-11-22T00:00:00"/>
    <n v="2026"/>
    <s v="Nov"/>
    <s v="Q4"/>
    <x v="0"/>
    <s v="Portugal"/>
    <s v="Online Store"/>
    <s v="New"/>
    <s v="Fitness"/>
    <s v="Resistance Band Set"/>
    <n v="1"/>
    <n v="41.16"/>
    <n v="0.1"/>
    <n v="14.82"/>
    <n v="37.043999999999997"/>
    <n v="14.82"/>
    <n v="22.223999999999997"/>
    <n v="0.59993521218011014"/>
  </r>
  <r>
    <n v="298"/>
    <d v="2026-11-22T00:00:00"/>
    <n v="2026"/>
    <s v="Nov"/>
    <s v="Q4"/>
    <x v="1"/>
    <s v="Germany"/>
    <s v="Marketplace"/>
    <s v="New"/>
    <s v="Camping"/>
    <s v="Trail Tent 2P"/>
    <n v="1"/>
    <n v="196.08"/>
    <n v="0.1"/>
    <n v="104.19"/>
    <n v="176.47200000000001"/>
    <n v="104.19"/>
    <n v="72.282000000000011"/>
    <n v="0.40959472324221408"/>
  </r>
  <r>
    <n v="419"/>
    <d v="2026-11-22T00:00:00"/>
    <n v="2026"/>
    <s v="Nov"/>
    <s v="Q4"/>
    <x v="3"/>
    <s v="United Kingdom"/>
    <s v="Retail Partners"/>
    <s v="New"/>
    <s v="Camping"/>
    <s v="Trail Tent 2P"/>
    <n v="1"/>
    <n v="192.62"/>
    <n v="0.1"/>
    <n v="105.97"/>
    <n v="173.358"/>
    <n v="105.97"/>
    <n v="67.388000000000005"/>
    <n v="0.38872160500236508"/>
  </r>
  <r>
    <n v="1181"/>
    <d v="2026-11-22T00:00:00"/>
    <n v="2026"/>
    <s v="Nov"/>
    <s v="Q4"/>
    <x v="1"/>
    <s v="Germany"/>
    <s v="Marketplace"/>
    <s v="New"/>
    <s v="Cycling"/>
    <s v="Cycling Pack 12L"/>
    <n v="2"/>
    <n v="102.87"/>
    <n v="0.05"/>
    <n v="51.69"/>
    <n v="195.453"/>
    <n v="103.38"/>
    <n v="92.073000000000008"/>
    <n v="0.4710748875688785"/>
  </r>
  <r>
    <n v="1924"/>
    <d v="2026-11-22T00:00:00"/>
    <n v="2026"/>
    <s v="Nov"/>
    <s v="Q4"/>
    <x v="0"/>
    <s v="Italy"/>
    <s v="Online Store"/>
    <s v="New"/>
    <s v="Cycling"/>
    <s v="Trail Bike Light"/>
    <n v="3"/>
    <n v="50.99"/>
    <n v="0.2"/>
    <n v="22.53"/>
    <n v="122.376"/>
    <n v="67.59"/>
    <n v="54.786000000000001"/>
    <n v="0.44768582074916652"/>
  </r>
  <r>
    <n v="3829"/>
    <d v="2026-11-22T00:00:00"/>
    <n v="2026"/>
    <s v="Nov"/>
    <s v="Q4"/>
    <x v="1"/>
    <s v="Germany"/>
    <s v="Retail Partners"/>
    <s v="New"/>
    <s v="Cycling"/>
    <s v="Compact Repair Kit"/>
    <n v="1"/>
    <n v="39.94"/>
    <n v="0.1"/>
    <n v="16.89"/>
    <n v="35.945999999999998"/>
    <n v="16.89"/>
    <n v="19.055999999999997"/>
    <n v="0.53012852612251704"/>
  </r>
  <r>
    <n v="5065"/>
    <d v="2026-11-22T00:00:00"/>
    <n v="2026"/>
    <s v="Nov"/>
    <s v="Q4"/>
    <x v="3"/>
    <s v="United Kingdom"/>
    <s v="Online Store"/>
    <s v="New"/>
    <s v="Travel"/>
    <s v="Travel Backpack 35L"/>
    <n v="2"/>
    <n v="166.15"/>
    <n v="0"/>
    <n v="86.42"/>
    <n v="332.3"/>
    <n v="172.84"/>
    <n v="159.46"/>
    <n v="0.47986758952753539"/>
  </r>
  <r>
    <n v="5146"/>
    <d v="2026-11-22T00:00:00"/>
    <n v="2026"/>
    <s v="Nov"/>
    <s v="Q4"/>
    <x v="1"/>
    <s v="Austria"/>
    <s v="Online Store"/>
    <s v="New"/>
    <s v="Fitness"/>
    <s v="Recovery Roller"/>
    <n v="1"/>
    <n v="35.79"/>
    <n v="0.1"/>
    <n v="14.17"/>
    <n v="32.210999999999999"/>
    <n v="14.17"/>
    <n v="18.040999999999997"/>
    <n v="0.56008816863804278"/>
  </r>
  <r>
    <n v="320"/>
    <d v="2026-11-23T00:00:00"/>
    <n v="2026"/>
    <s v="Nov"/>
    <s v="Q4"/>
    <x v="2"/>
    <s v="Sweden"/>
    <s v="Online Store"/>
    <s v="New"/>
    <s v="Camping"/>
    <s v="Trail Tent 2P"/>
    <n v="5"/>
    <n v="196.53"/>
    <n v="0.15"/>
    <n v="105.01"/>
    <n v="835.25249999999994"/>
    <n v="525.05000000000007"/>
    <n v="310.20249999999987"/>
    <n v="0.37138769414039452"/>
  </r>
  <r>
    <n v="1250"/>
    <d v="2026-11-23T00:00:00"/>
    <n v="2026"/>
    <s v="Nov"/>
    <s v="Q4"/>
    <x v="1"/>
    <s v="Germany"/>
    <s v="Online Store"/>
    <s v="New"/>
    <s v="Travel"/>
    <s v="Insulated Bottle"/>
    <n v="6"/>
    <n v="36.35"/>
    <n v="0"/>
    <n v="13.24"/>
    <n v="218.10000000000002"/>
    <n v="79.44"/>
    <n v="138.66000000000003"/>
    <n v="0.63576341127922975"/>
  </r>
  <r>
    <n v="2584"/>
    <d v="2026-11-23T00:00:00"/>
    <n v="2026"/>
    <s v="Nov"/>
    <s v="Q4"/>
    <x v="1"/>
    <s v="Austria"/>
    <s v="Corporate"/>
    <s v="Returning"/>
    <s v="Camping"/>
    <s v="Trail Tent 2P"/>
    <n v="15"/>
    <n v="192.23"/>
    <n v="0.15"/>
    <n v="106.34"/>
    <n v="2450.9324999999999"/>
    <n v="1595.1000000000001"/>
    <n v="855.83249999999975"/>
    <n v="0.34918648310387979"/>
  </r>
  <r>
    <n v="2717"/>
    <d v="2026-11-23T00:00:00"/>
    <n v="2026"/>
    <s v="Nov"/>
    <s v="Q4"/>
    <x v="1"/>
    <s v="Germany"/>
    <s v="Online Store"/>
    <s v="New"/>
    <s v="Travel"/>
    <s v="Travel Backpack 35L"/>
    <n v="2"/>
    <n v="167.9"/>
    <n v="0.15"/>
    <n v="89.55"/>
    <n v="285.43"/>
    <n v="179.1"/>
    <n v="106.33000000000001"/>
    <n v="0.37252566303471957"/>
  </r>
  <r>
    <n v="2737"/>
    <d v="2026-11-23T00:00:00"/>
    <n v="2026"/>
    <s v="Nov"/>
    <s v="Q4"/>
    <x v="1"/>
    <s v="Austria"/>
    <s v="Online Store"/>
    <s v="Business"/>
    <s v="Camping"/>
    <s v="Portable Camp Stove"/>
    <n v="2"/>
    <n v="80.709999999999994"/>
    <n v="0.1"/>
    <n v="39.33"/>
    <n v="145.27799999999999"/>
    <n v="78.66"/>
    <n v="66.617999999999995"/>
    <n v="0.45855532152149669"/>
  </r>
  <r>
    <n v="3021"/>
    <d v="2026-11-23T00:00:00"/>
    <n v="2026"/>
    <s v="Nov"/>
    <s v="Q4"/>
    <x v="0"/>
    <s v="Italy"/>
    <s v="Online Store"/>
    <s v="Business"/>
    <s v="Hiking"/>
    <s v="Trekking Poles"/>
    <n v="1"/>
    <n v="71.66"/>
    <n v="0.2"/>
    <n v="31.83"/>
    <n v="57.328000000000003"/>
    <n v="31.83"/>
    <n v="25.498000000000005"/>
    <n v="0.44477393245883345"/>
  </r>
  <r>
    <n v="5199"/>
    <d v="2026-11-23T00:00:00"/>
    <n v="2026"/>
    <s v="Nov"/>
    <s v="Q4"/>
    <x v="2"/>
    <s v="Ireland"/>
    <s v="Online Store"/>
    <s v="Returning"/>
    <s v="Camping"/>
    <s v="Compact Sleeping Bag"/>
    <n v="5"/>
    <n v="125.23"/>
    <n v="0.05"/>
    <n v="59.84"/>
    <n v="594.84249999999997"/>
    <n v="299.20000000000005"/>
    <n v="295.64249999999993"/>
    <n v="0.49700971265503041"/>
  </r>
  <r>
    <n v="1202"/>
    <d v="2026-11-24T00:00:00"/>
    <n v="2026"/>
    <s v="Nov"/>
    <s v="Q4"/>
    <x v="0"/>
    <s v="Italy"/>
    <s v="Marketplace"/>
    <s v="Returning"/>
    <s v="Hiking"/>
    <s v="Hiking Daypack 20L"/>
    <n v="2"/>
    <n v="91.33"/>
    <n v="0.15"/>
    <n v="45.45"/>
    <n v="155.261"/>
    <n v="90.9"/>
    <n v="64.36099999999999"/>
    <n v="0.41453423589954974"/>
  </r>
  <r>
    <n v="1365"/>
    <d v="2026-11-24T00:00:00"/>
    <n v="2026"/>
    <s v="Nov"/>
    <s v="Q4"/>
    <x v="0"/>
    <s v="Spain"/>
    <s v="Marketplace"/>
    <s v="New"/>
    <s v="Hiking"/>
    <s v="Summit Backpack 45L"/>
    <n v="4"/>
    <n v="155.91"/>
    <n v="0"/>
    <n v="79.91"/>
    <n v="623.64"/>
    <n v="319.64"/>
    <n v="304"/>
    <n v="0.48746071451478418"/>
  </r>
  <r>
    <n v="2575"/>
    <d v="2026-11-24T00:00:00"/>
    <n v="2026"/>
    <s v="Nov"/>
    <s v="Q4"/>
    <x v="2"/>
    <s v="Finland"/>
    <s v="Retail Partners"/>
    <s v="Returning"/>
    <s v="Fitness"/>
    <s v="Resistance Band Set"/>
    <n v="1"/>
    <n v="39.42"/>
    <n v="0"/>
    <n v="14.63"/>
    <n v="39.42"/>
    <n v="14.63"/>
    <n v="24.79"/>
    <n v="0.62886859462201927"/>
  </r>
  <r>
    <n v="2673"/>
    <d v="2026-11-24T00:00:00"/>
    <n v="2026"/>
    <s v="Nov"/>
    <s v="Q4"/>
    <x v="2"/>
    <s v="Sweden"/>
    <s v="Online Store"/>
    <s v="Returning"/>
    <s v="Cycling"/>
    <s v="Trail Bike Light"/>
    <n v="2"/>
    <n v="51.56"/>
    <n v="0.05"/>
    <n v="22.7"/>
    <n v="97.963999999999999"/>
    <n v="45.4"/>
    <n v="52.564"/>
    <n v="0.5365644522477645"/>
  </r>
  <r>
    <n v="4145"/>
    <d v="2026-11-24T00:00:00"/>
    <n v="2026"/>
    <s v="Nov"/>
    <s v="Q4"/>
    <x v="0"/>
    <s v="Spain"/>
    <s v="Online Store"/>
    <s v="Returning"/>
    <s v="Camping"/>
    <s v="Compact Sleeping Bag"/>
    <n v="1"/>
    <n v="120.49"/>
    <n v="0.15"/>
    <n v="61.22"/>
    <n v="102.4165"/>
    <n v="61.22"/>
    <n v="41.1965"/>
    <n v="0.40224475548373556"/>
  </r>
  <r>
    <n v="4610"/>
    <d v="2026-11-24T00:00:00"/>
    <n v="2026"/>
    <s v="Nov"/>
    <s v="Q4"/>
    <x v="2"/>
    <s v="Norway"/>
    <s v="Retail Partners"/>
    <s v="Returning"/>
    <s v="Hiking"/>
    <s v="Summit Backpack 45L"/>
    <n v="2"/>
    <n v="153.96"/>
    <n v="0"/>
    <n v="79.33"/>
    <n v="307.92"/>
    <n v="158.66"/>
    <n v="149.26000000000002"/>
    <n v="0.48473629514159527"/>
  </r>
  <r>
    <n v="4721"/>
    <d v="2026-11-24T00:00:00"/>
    <n v="2026"/>
    <s v="Nov"/>
    <s v="Q4"/>
    <x v="2"/>
    <s v="Norway"/>
    <s v="Retail Partners"/>
    <s v="New"/>
    <s v="Cycling"/>
    <s v="Compact Repair Kit"/>
    <n v="1"/>
    <n v="39.85"/>
    <n v="0"/>
    <n v="16.3"/>
    <n v="39.85"/>
    <n v="16.3"/>
    <n v="23.55"/>
    <n v="0.59096612296110418"/>
  </r>
  <r>
    <n v="324"/>
    <d v="2026-11-25T00:00:00"/>
    <n v="2026"/>
    <s v="Nov"/>
    <s v="Q4"/>
    <x v="3"/>
    <s v="France"/>
    <s v="Marketplace"/>
    <s v="Returning"/>
    <s v="Cycling"/>
    <s v="Cycling Pack 12L"/>
    <n v="2"/>
    <n v="103.88"/>
    <n v="0.15"/>
    <n v="49.26"/>
    <n v="176.59599999999998"/>
    <n v="98.52"/>
    <n v="78.075999999999979"/>
    <n v="0.44211646922920106"/>
  </r>
  <r>
    <n v="559"/>
    <d v="2026-11-25T00:00:00"/>
    <n v="2026"/>
    <s v="Nov"/>
    <s v="Q4"/>
    <x v="3"/>
    <s v="Netherlands"/>
    <s v="Online Store"/>
    <s v="Returning"/>
    <s v="Travel"/>
    <s v="Carry-On Duffel"/>
    <n v="2"/>
    <n v="134.19"/>
    <n v="0.1"/>
    <n v="65.39"/>
    <n v="241.542"/>
    <n v="130.78"/>
    <n v="110.762"/>
    <n v="0.45856207202060095"/>
  </r>
  <r>
    <n v="1108"/>
    <d v="2026-11-25T00:00:00"/>
    <n v="2026"/>
    <s v="Nov"/>
    <s v="Q4"/>
    <x v="1"/>
    <s v="Czechia"/>
    <s v="Marketplace"/>
    <s v="New"/>
    <s v="Travel"/>
    <s v="Insulated Bottle"/>
    <n v="1"/>
    <n v="37.06"/>
    <n v="0.1"/>
    <n v="13.18"/>
    <n v="33.354000000000006"/>
    <n v="13.18"/>
    <n v="20.174000000000007"/>
    <n v="0.6048449961024166"/>
  </r>
  <r>
    <n v="1344"/>
    <d v="2026-11-25T00:00:00"/>
    <n v="2026"/>
    <s v="Nov"/>
    <s v="Q4"/>
    <x v="2"/>
    <s v="Finland"/>
    <s v="Online Store"/>
    <s v="New"/>
    <s v="Travel"/>
    <s v="Carry-On Duffel"/>
    <n v="4"/>
    <n v="135.21"/>
    <n v="0.05"/>
    <n v="68.64"/>
    <n v="513.798"/>
    <n v="274.56"/>
    <n v="239.238"/>
    <n v="0.46562656919645462"/>
  </r>
  <r>
    <n v="1922"/>
    <d v="2026-11-25T00:00:00"/>
    <n v="2026"/>
    <s v="Nov"/>
    <s v="Q4"/>
    <x v="0"/>
    <s v="Portugal"/>
    <s v="Marketplace"/>
    <s v="Returning"/>
    <s v="Hiking"/>
    <s v="Trail Boots"/>
    <n v="2"/>
    <n v="145.77000000000001"/>
    <n v="0.1"/>
    <n v="78.14"/>
    <n v="262.38600000000002"/>
    <n v="156.28"/>
    <n v="106.10600000000002"/>
    <n v="0.40438895367893107"/>
  </r>
  <r>
    <n v="2343"/>
    <d v="2026-11-25T00:00:00"/>
    <n v="2026"/>
    <s v="Nov"/>
    <s v="Q4"/>
    <x v="0"/>
    <s v="Italy"/>
    <s v="Retail Partners"/>
    <s v="New"/>
    <s v="Camping"/>
    <s v="Compact Sleeping Bag"/>
    <n v="1"/>
    <n v="121.53"/>
    <n v="0.15"/>
    <n v="62.14"/>
    <n v="103.3005"/>
    <n v="62.14"/>
    <n v="41.160499999999999"/>
    <n v="0.39845402490791426"/>
  </r>
  <r>
    <n v="2466"/>
    <d v="2026-11-25T00:00:00"/>
    <n v="2026"/>
    <s v="Nov"/>
    <s v="Q4"/>
    <x v="2"/>
    <s v="Sweden"/>
    <s v="Online Store"/>
    <s v="Business"/>
    <s v="Cycling"/>
    <s v="Compact Repair Kit"/>
    <n v="2"/>
    <n v="40.51"/>
    <n v="0.05"/>
    <n v="16.45"/>
    <n v="76.968999999999994"/>
    <n v="32.9"/>
    <n v="44.068999999999996"/>
    <n v="0.5725551845548208"/>
  </r>
  <r>
    <n v="2647"/>
    <d v="2026-11-25T00:00:00"/>
    <n v="2026"/>
    <s v="Nov"/>
    <s v="Q4"/>
    <x v="2"/>
    <s v="Denmark"/>
    <s v="Online Store"/>
    <s v="New"/>
    <s v="Hiking"/>
    <s v="Trekking Poles"/>
    <n v="1"/>
    <n v="70.099999999999994"/>
    <n v="0.15"/>
    <n v="32.28"/>
    <n v="59.584999999999994"/>
    <n v="32.28"/>
    <n v="27.304999999999993"/>
    <n v="0.45825291600234952"/>
  </r>
  <r>
    <n v="2958"/>
    <d v="2026-11-25T00:00:00"/>
    <n v="2026"/>
    <s v="Nov"/>
    <s v="Q4"/>
    <x v="1"/>
    <s v="Germany"/>
    <s v="Marketplace"/>
    <s v="New"/>
    <s v="Hiking"/>
    <s v="Trail Boots"/>
    <n v="1"/>
    <n v="144.25"/>
    <n v="0.1"/>
    <n v="79.55"/>
    <n v="129.82500000000002"/>
    <n v="79.55"/>
    <n v="50.27500000000002"/>
    <n v="0.38725207009435791"/>
  </r>
  <r>
    <n v="3527"/>
    <d v="2026-11-25T00:00:00"/>
    <n v="2026"/>
    <s v="Nov"/>
    <s v="Q4"/>
    <x v="1"/>
    <s v="Austria"/>
    <s v="Marketplace"/>
    <s v="Returning"/>
    <s v="Hiking"/>
    <s v="Trail Boots"/>
    <n v="4"/>
    <n v="146.19"/>
    <n v="0.1"/>
    <n v="79.569999999999993"/>
    <n v="526.28399999999999"/>
    <n v="318.27999999999997"/>
    <n v="208.00400000000002"/>
    <n v="0.39523147198090769"/>
  </r>
  <r>
    <n v="3729"/>
    <d v="2026-11-25T00:00:00"/>
    <n v="2026"/>
    <s v="Nov"/>
    <s v="Q4"/>
    <x v="0"/>
    <s v="Portugal"/>
    <s v="Online Store"/>
    <s v="New"/>
    <s v="Camping"/>
    <s v="Portable Camp Stove"/>
    <n v="1"/>
    <n v="81.89"/>
    <n v="0.05"/>
    <n v="38.33"/>
    <n v="77.79549999999999"/>
    <n v="38.33"/>
    <n v="39.465499999999992"/>
    <n v="0.50729797996028048"/>
  </r>
  <r>
    <n v="4961"/>
    <d v="2026-11-25T00:00:00"/>
    <n v="2026"/>
    <s v="Nov"/>
    <s v="Q4"/>
    <x v="2"/>
    <s v="Sweden"/>
    <s v="Retail Partners"/>
    <s v="New"/>
    <s v="Camping"/>
    <s v="Trail Tent 2P"/>
    <n v="2"/>
    <n v="194.78"/>
    <n v="0.15"/>
    <n v="102.51"/>
    <n v="331.12599999999998"/>
    <n v="205.02"/>
    <n v="126.10599999999997"/>
    <n v="0.38083992196324051"/>
  </r>
  <r>
    <n v="5034"/>
    <d v="2026-11-25T00:00:00"/>
    <n v="2026"/>
    <s v="Nov"/>
    <s v="Q4"/>
    <x v="1"/>
    <s v="Poland"/>
    <s v="Online Store"/>
    <s v="Returning"/>
    <s v="Hiking"/>
    <s v="Trail Boots"/>
    <n v="1"/>
    <n v="141.63"/>
    <n v="0.05"/>
    <n v="77.17"/>
    <n v="134.54849999999999"/>
    <n v="77.17"/>
    <n v="57.378499999999988"/>
    <n v="0.42645217152179321"/>
  </r>
  <r>
    <n v="343"/>
    <d v="2026-11-26T00:00:00"/>
    <n v="2026"/>
    <s v="Nov"/>
    <s v="Q4"/>
    <x v="2"/>
    <s v="Norway"/>
    <s v="Online Store"/>
    <s v="Returning"/>
    <s v="Cycling"/>
    <s v="Compact Repair Kit"/>
    <n v="1"/>
    <n v="40.86"/>
    <n v="0.05"/>
    <n v="17.14"/>
    <n v="38.817"/>
    <n v="17.14"/>
    <n v="21.677"/>
    <n v="0.55844088930107938"/>
  </r>
  <r>
    <n v="405"/>
    <d v="2026-11-26T00:00:00"/>
    <n v="2026"/>
    <s v="Nov"/>
    <s v="Q4"/>
    <x v="3"/>
    <s v="United Kingdom"/>
    <s v="Online Store"/>
    <s v="New"/>
    <s v="Hiking"/>
    <s v="Trail Boots"/>
    <n v="1"/>
    <n v="141.61000000000001"/>
    <n v="0.05"/>
    <n v="77.7"/>
    <n v="134.52950000000001"/>
    <n v="77.7"/>
    <n v="56.82950000000001"/>
    <n v="0.42243151130421214"/>
  </r>
  <r>
    <n v="485"/>
    <d v="2026-11-26T00:00:00"/>
    <n v="2026"/>
    <s v="Nov"/>
    <s v="Q4"/>
    <x v="3"/>
    <s v="Netherlands"/>
    <s v="Online Store"/>
    <s v="New"/>
    <s v="Camping"/>
    <s v="Compact Sleeping Bag"/>
    <n v="2"/>
    <n v="122.15"/>
    <n v="0.1"/>
    <n v="61.15"/>
    <n v="219.87"/>
    <n v="122.3"/>
    <n v="97.570000000000007"/>
    <n v="0.44376222313185065"/>
  </r>
  <r>
    <n v="807"/>
    <d v="2026-11-26T00:00:00"/>
    <n v="2026"/>
    <s v="Nov"/>
    <s v="Q4"/>
    <x v="2"/>
    <s v="Denmark"/>
    <s v="Retail Partners"/>
    <s v="Returning"/>
    <s v="Travel"/>
    <s v="Carry-On Duffel"/>
    <n v="5"/>
    <n v="130.24"/>
    <n v="0.1"/>
    <n v="66.75"/>
    <n v="586.08000000000004"/>
    <n v="333.75"/>
    <n v="252.33000000000004"/>
    <n v="0.43053849303849306"/>
  </r>
  <r>
    <n v="1666"/>
    <d v="2026-11-26T00:00:00"/>
    <n v="2026"/>
    <s v="Nov"/>
    <s v="Q4"/>
    <x v="0"/>
    <s v="Italy"/>
    <s v="Corporate"/>
    <s v="Returning"/>
    <s v="Cycling"/>
    <s v="Trail Bike Light"/>
    <n v="3"/>
    <n v="50.18"/>
    <n v="0.1"/>
    <n v="23.12"/>
    <n v="135.48599999999999"/>
    <n v="69.36"/>
    <n v="66.125999999999991"/>
    <n v="0.4880651875470528"/>
  </r>
  <r>
    <n v="3442"/>
    <d v="2026-11-26T00:00:00"/>
    <n v="2026"/>
    <s v="Nov"/>
    <s v="Q4"/>
    <x v="0"/>
    <s v="Portugal"/>
    <s v="Retail Partners"/>
    <s v="New"/>
    <s v="Fitness"/>
    <s v="Training Mat"/>
    <n v="2"/>
    <n v="50.93"/>
    <n v="0.15"/>
    <n v="22.35"/>
    <n v="86.581000000000003"/>
    <n v="44.7"/>
    <n v="41.881"/>
    <n v="0.48372044674928677"/>
  </r>
  <r>
    <n v="4177"/>
    <d v="2026-11-26T00:00:00"/>
    <n v="2026"/>
    <s v="Nov"/>
    <s v="Q4"/>
    <x v="2"/>
    <s v="Finland"/>
    <s v="Online Store"/>
    <s v="Business"/>
    <s v="Cycling"/>
    <s v="Trail Bike Light"/>
    <n v="1"/>
    <n v="49.6"/>
    <n v="0"/>
    <n v="22.62"/>
    <n v="49.6"/>
    <n v="22.62"/>
    <n v="26.98"/>
    <n v="0.5439516129032258"/>
  </r>
  <r>
    <n v="4659"/>
    <d v="2026-11-26T00:00:00"/>
    <n v="2026"/>
    <s v="Nov"/>
    <s v="Q4"/>
    <x v="1"/>
    <s v="Switzerland"/>
    <s v="Corporate"/>
    <s v="Business"/>
    <s v="Camping"/>
    <s v="Portable Camp Stove"/>
    <n v="3"/>
    <n v="83.3"/>
    <n v="0.15"/>
    <n v="38.74"/>
    <n v="212.41499999999996"/>
    <n v="116.22"/>
    <n v="96.194999999999965"/>
    <n v="0.45286349834051259"/>
  </r>
  <r>
    <n v="4667"/>
    <d v="2026-11-26T00:00:00"/>
    <n v="2026"/>
    <s v="Nov"/>
    <s v="Q4"/>
    <x v="1"/>
    <s v="Poland"/>
    <s v="Marketplace"/>
    <s v="Business"/>
    <s v="Travel"/>
    <s v="Insulated Bottle"/>
    <n v="1"/>
    <n v="35.89"/>
    <n v="0.05"/>
    <n v="13.53"/>
    <n v="34.095500000000001"/>
    <n v="13.53"/>
    <n v="20.5655"/>
    <n v="0.60317343931017287"/>
  </r>
  <r>
    <n v="197"/>
    <d v="2026-11-27T00:00:00"/>
    <n v="2026"/>
    <s v="Nov"/>
    <s v="Q4"/>
    <x v="3"/>
    <s v="Belgium"/>
    <s v="Retail Partners"/>
    <s v="New"/>
    <s v="Camping"/>
    <s v="Trail Tent 2P"/>
    <n v="1"/>
    <n v="195.32"/>
    <n v="0"/>
    <n v="103.21"/>
    <n v="195.32"/>
    <n v="103.21"/>
    <n v="92.11"/>
    <n v="0.47158509113250052"/>
  </r>
  <r>
    <n v="361"/>
    <d v="2026-11-27T00:00:00"/>
    <n v="2026"/>
    <s v="Nov"/>
    <s v="Q4"/>
    <x v="1"/>
    <s v="Austria"/>
    <s v="Online Store"/>
    <s v="Returning"/>
    <s v="Travel"/>
    <s v="Insulated Bottle"/>
    <n v="1"/>
    <n v="36.36"/>
    <n v="0.05"/>
    <n v="13.33"/>
    <n v="34.541999999999994"/>
    <n v="13.33"/>
    <n v="21.211999999999996"/>
    <n v="0.61409298824619307"/>
  </r>
  <r>
    <n v="841"/>
    <d v="2026-11-27T00:00:00"/>
    <n v="2026"/>
    <s v="Nov"/>
    <s v="Q4"/>
    <x v="1"/>
    <s v="Germany"/>
    <s v="Online Store"/>
    <s v="Returning"/>
    <s v="Travel"/>
    <s v="Insulated Bottle"/>
    <n v="2"/>
    <n v="35.85"/>
    <n v="0.05"/>
    <n v="13.69"/>
    <n v="68.114999999999995"/>
    <n v="27.38"/>
    <n v="40.734999999999999"/>
    <n v="0.59803273875064233"/>
  </r>
  <r>
    <n v="903"/>
    <d v="2026-11-27T00:00:00"/>
    <n v="2026"/>
    <s v="Nov"/>
    <s v="Q4"/>
    <x v="3"/>
    <s v="United Kingdom"/>
    <s v="Online Store"/>
    <s v="New"/>
    <s v="Travel"/>
    <s v="Packing Cube Set"/>
    <n v="4"/>
    <n v="46.73"/>
    <n v="0"/>
    <n v="17.989999999999998"/>
    <n v="186.92"/>
    <n v="71.959999999999994"/>
    <n v="114.96"/>
    <n v="0.61502246950567085"/>
  </r>
  <r>
    <n v="1278"/>
    <d v="2026-11-27T00:00:00"/>
    <n v="2026"/>
    <s v="Nov"/>
    <s v="Q4"/>
    <x v="3"/>
    <s v="France"/>
    <s v="Retail Partners"/>
    <s v="Returning"/>
    <s v="Hiking"/>
    <s v="Trail Boots"/>
    <n v="3"/>
    <n v="143.72"/>
    <n v="0.15"/>
    <n v="78.56"/>
    <n v="366.48599999999999"/>
    <n v="235.68"/>
    <n v="130.80599999999998"/>
    <n v="0.35691950033561987"/>
  </r>
  <r>
    <n v="2091"/>
    <d v="2026-11-27T00:00:00"/>
    <n v="2026"/>
    <s v="Nov"/>
    <s v="Q4"/>
    <x v="1"/>
    <s v="Germany"/>
    <s v="Marketplace"/>
    <s v="New"/>
    <s v="Fitness"/>
    <s v="Recovery Roller"/>
    <n v="1"/>
    <n v="35.590000000000003"/>
    <n v="0"/>
    <n v="13.57"/>
    <n v="35.590000000000003"/>
    <n v="13.57"/>
    <n v="22.020000000000003"/>
    <n v="0.61871312166338865"/>
  </r>
  <r>
    <n v="3070"/>
    <d v="2026-11-27T00:00:00"/>
    <n v="2026"/>
    <s v="Nov"/>
    <s v="Q4"/>
    <x v="3"/>
    <s v="France"/>
    <s v="Marketplace"/>
    <s v="Returning"/>
    <s v="Hiking"/>
    <s v="Trekking Poles"/>
    <n v="4"/>
    <n v="71.11"/>
    <n v="0.05"/>
    <n v="32.25"/>
    <n v="270.21799999999996"/>
    <n v="129"/>
    <n v="141.21799999999996"/>
    <n v="0.52260767232382732"/>
  </r>
  <r>
    <n v="4007"/>
    <d v="2026-11-27T00:00:00"/>
    <n v="2026"/>
    <s v="Nov"/>
    <s v="Q4"/>
    <x v="0"/>
    <s v="Portugal"/>
    <s v="Marketplace"/>
    <s v="Business"/>
    <s v="Cycling"/>
    <s v="Trail Bike Light"/>
    <n v="5"/>
    <n v="51.04"/>
    <n v="0"/>
    <n v="22.69"/>
    <n v="255.2"/>
    <n v="113.45"/>
    <n v="141.75"/>
    <n v="0.55544670846394983"/>
  </r>
  <r>
    <n v="4488"/>
    <d v="2026-11-27T00:00:00"/>
    <n v="2026"/>
    <s v="Nov"/>
    <s v="Q4"/>
    <x v="1"/>
    <s v="Poland"/>
    <s v="Retail Partners"/>
    <s v="Returning"/>
    <s v="Travel"/>
    <s v="Travel Backpack 35L"/>
    <n v="3"/>
    <n v="161.66"/>
    <n v="0.05"/>
    <n v="88.3"/>
    <n v="460.73099999999999"/>
    <n v="264.89999999999998"/>
    <n v="195.83100000000002"/>
    <n v="0.42504411467863029"/>
  </r>
  <r>
    <n v="5159"/>
    <d v="2026-11-27T00:00:00"/>
    <n v="2026"/>
    <s v="Nov"/>
    <s v="Q4"/>
    <x v="3"/>
    <s v="France"/>
    <s v="Online Store"/>
    <s v="Business"/>
    <s v="Camping"/>
    <s v="Portable Camp Stove"/>
    <n v="2"/>
    <n v="80.400000000000006"/>
    <n v="0.15"/>
    <n v="38.869999999999997"/>
    <n v="136.68"/>
    <n v="77.739999999999995"/>
    <n v="58.940000000000012"/>
    <n v="0.43122622183201648"/>
  </r>
  <r>
    <n v="669"/>
    <d v="2026-11-28T00:00:00"/>
    <n v="2026"/>
    <s v="Nov"/>
    <s v="Q4"/>
    <x v="2"/>
    <s v="Ireland"/>
    <s v="Online Store"/>
    <s v="Returning"/>
    <s v="Fitness"/>
    <s v="Recovery Roller"/>
    <n v="3"/>
    <n v="36.81"/>
    <n v="0.05"/>
    <n v="13.82"/>
    <n v="104.9085"/>
    <n v="41.46"/>
    <n v="63.448500000000003"/>
    <n v="0.60479846723573405"/>
  </r>
  <r>
    <n v="686"/>
    <d v="2026-11-28T00:00:00"/>
    <n v="2026"/>
    <s v="Nov"/>
    <s v="Q4"/>
    <x v="1"/>
    <s v="Germany"/>
    <s v="Marketplace"/>
    <s v="Returning"/>
    <s v="Travel"/>
    <s v="Carry-On Duffel"/>
    <n v="2"/>
    <n v="132.61000000000001"/>
    <n v="0.1"/>
    <n v="67.3"/>
    <n v="238.69800000000004"/>
    <n v="134.6"/>
    <n v="104.09800000000004"/>
    <n v="0.43610755012610086"/>
  </r>
  <r>
    <n v="990"/>
    <d v="2026-11-28T00:00:00"/>
    <n v="2026"/>
    <s v="Nov"/>
    <s v="Q4"/>
    <x v="0"/>
    <s v="Italy"/>
    <s v="Online Store"/>
    <s v="Returning"/>
    <s v="Cycling"/>
    <s v="Compact Repair Kit"/>
    <n v="5"/>
    <n v="39.79"/>
    <n v="0.1"/>
    <n v="17.09"/>
    <n v="179.05500000000001"/>
    <n v="85.45"/>
    <n v="93.605000000000004"/>
    <n v="0.52277233252352628"/>
  </r>
  <r>
    <n v="1134"/>
    <d v="2026-11-28T00:00:00"/>
    <n v="2026"/>
    <s v="Nov"/>
    <s v="Q4"/>
    <x v="3"/>
    <s v="Belgium"/>
    <s v="Online Store"/>
    <s v="Returning"/>
    <s v="Travel"/>
    <s v="Insulated Bottle"/>
    <n v="2"/>
    <n v="36.119999999999997"/>
    <n v="0.1"/>
    <n v="13.61"/>
    <n v="65.015999999999991"/>
    <n v="27.22"/>
    <n v="37.795999999999992"/>
    <n v="0.58133382551987201"/>
  </r>
  <r>
    <n v="1770"/>
    <d v="2026-11-28T00:00:00"/>
    <n v="2026"/>
    <s v="Nov"/>
    <s v="Q4"/>
    <x v="3"/>
    <s v="Netherlands"/>
    <s v="Retail Partners"/>
    <s v="Returning"/>
    <s v="Hiking"/>
    <s v="Summit Backpack 45L"/>
    <n v="5"/>
    <n v="153.93"/>
    <n v="0.05"/>
    <n v="77.27"/>
    <n v="731.16750000000002"/>
    <n v="386.34999999999997"/>
    <n v="344.81750000000005"/>
    <n v="0.4715985051304934"/>
  </r>
  <r>
    <n v="3396"/>
    <d v="2026-11-28T00:00:00"/>
    <n v="2026"/>
    <s v="Nov"/>
    <s v="Q4"/>
    <x v="2"/>
    <s v="Ireland"/>
    <s v="Retail Partners"/>
    <s v="New"/>
    <s v="Fitness"/>
    <s v="Training Mat"/>
    <n v="3"/>
    <n v="50.67"/>
    <n v="0.05"/>
    <n v="22.25"/>
    <n v="144.40949999999998"/>
    <n v="66.75"/>
    <n v="77.65949999999998"/>
    <n v="0.53777279195620775"/>
  </r>
  <r>
    <n v="4259"/>
    <d v="2026-11-28T00:00:00"/>
    <n v="2026"/>
    <s v="Nov"/>
    <s v="Q4"/>
    <x v="2"/>
    <s v="Ireland"/>
    <s v="Online Store"/>
    <s v="Returning"/>
    <s v="Hiking"/>
    <s v="Trekking Poles"/>
    <n v="4"/>
    <n v="72.77"/>
    <n v="0"/>
    <n v="32.090000000000003"/>
    <n v="291.08"/>
    <n v="128.36000000000001"/>
    <n v="162.71999999999997"/>
    <n v="0.55902157482479031"/>
  </r>
  <r>
    <n v="4440"/>
    <d v="2026-11-28T00:00:00"/>
    <n v="2026"/>
    <s v="Nov"/>
    <s v="Q4"/>
    <x v="2"/>
    <s v="Finland"/>
    <s v="Marketplace"/>
    <s v="New"/>
    <s v="Travel"/>
    <s v="Packing Cube Set"/>
    <n v="1"/>
    <n v="46.45"/>
    <n v="0.1"/>
    <n v="17.96"/>
    <n v="41.805000000000007"/>
    <n v="17.96"/>
    <n v="23.845000000000006"/>
    <n v="0.57038631742614521"/>
  </r>
  <r>
    <n v="5115"/>
    <d v="2026-11-28T00:00:00"/>
    <n v="2026"/>
    <s v="Nov"/>
    <s v="Q4"/>
    <x v="0"/>
    <s v="Italy"/>
    <s v="Online Store"/>
    <s v="New"/>
    <s v="Travel"/>
    <s v="Travel Backpack 35L"/>
    <n v="1"/>
    <n v="165.75"/>
    <n v="0.2"/>
    <n v="89.16"/>
    <n v="132.6"/>
    <n v="89.16"/>
    <n v="43.44"/>
    <n v="0.32760180995475113"/>
  </r>
  <r>
    <n v="5136"/>
    <d v="2026-11-28T00:00:00"/>
    <n v="2026"/>
    <s v="Nov"/>
    <s v="Q4"/>
    <x v="2"/>
    <s v="Sweden"/>
    <s v="Marketplace"/>
    <s v="New"/>
    <s v="Camping"/>
    <s v="Trail Tent 2P"/>
    <n v="4"/>
    <n v="198.02"/>
    <n v="0.05"/>
    <n v="103.82"/>
    <n v="752.476"/>
    <n v="415.28"/>
    <n v="337.19600000000003"/>
    <n v="0.44811528872681655"/>
  </r>
  <r>
    <n v="562"/>
    <d v="2026-11-29T00:00:00"/>
    <n v="2026"/>
    <s v="Nov"/>
    <s v="Q4"/>
    <x v="1"/>
    <s v="Germany"/>
    <s v="Online Store"/>
    <s v="New"/>
    <s v="Travel"/>
    <s v="Packing Cube Set"/>
    <n v="1"/>
    <n v="46.3"/>
    <n v="0.2"/>
    <n v="18.78"/>
    <n v="37.04"/>
    <n v="18.78"/>
    <n v="18.259999999999998"/>
    <n v="0.49298056155507552"/>
  </r>
  <r>
    <n v="806"/>
    <d v="2026-11-29T00:00:00"/>
    <n v="2026"/>
    <s v="Nov"/>
    <s v="Q4"/>
    <x v="0"/>
    <s v="Italy"/>
    <s v="Marketplace"/>
    <s v="Returning"/>
    <s v="Fitness"/>
    <s v="Resistance Band Set"/>
    <n v="1"/>
    <n v="39.659999999999997"/>
    <n v="0"/>
    <n v="14.76"/>
    <n v="39.659999999999997"/>
    <n v="14.76"/>
    <n v="24.9"/>
    <n v="0.62783661119515888"/>
  </r>
  <r>
    <n v="3150"/>
    <d v="2026-11-29T00:00:00"/>
    <n v="2026"/>
    <s v="Nov"/>
    <s v="Q4"/>
    <x v="1"/>
    <s v="Austria"/>
    <s v="Online Store"/>
    <s v="New"/>
    <s v="Camping"/>
    <s v="Portable Camp Stove"/>
    <n v="3"/>
    <n v="80.72"/>
    <n v="0.05"/>
    <n v="39.130000000000003"/>
    <n v="230.05199999999999"/>
    <n v="117.39000000000001"/>
    <n v="112.66199999999998"/>
    <n v="0.48972406238589528"/>
  </r>
  <r>
    <n v="4847"/>
    <d v="2026-11-29T00:00:00"/>
    <n v="2026"/>
    <s v="Nov"/>
    <s v="Q4"/>
    <x v="1"/>
    <s v="Poland"/>
    <s v="Marketplace"/>
    <s v="New"/>
    <s v="Travel"/>
    <s v="Insulated Bottle"/>
    <n v="2"/>
    <n v="35.51"/>
    <n v="0.05"/>
    <n v="13.24"/>
    <n v="67.468999999999994"/>
    <n v="26.48"/>
    <n v="40.98899999999999"/>
    <n v="0.60752345521646967"/>
  </r>
  <r>
    <n v="221"/>
    <d v="2026-11-30T00:00:00"/>
    <n v="2026"/>
    <s v="Nov"/>
    <s v="Q4"/>
    <x v="3"/>
    <s v="United Kingdom"/>
    <s v="Retail Partners"/>
    <s v="Business"/>
    <s v="Travel"/>
    <s v="Carry-On Duffel"/>
    <n v="1"/>
    <n v="132.06"/>
    <n v="0.15"/>
    <n v="67.53"/>
    <n v="112.251"/>
    <n v="67.53"/>
    <n v="44.721000000000004"/>
    <n v="0.39840179597509157"/>
  </r>
  <r>
    <n v="630"/>
    <d v="2026-11-30T00:00:00"/>
    <n v="2026"/>
    <s v="Nov"/>
    <s v="Q4"/>
    <x v="3"/>
    <s v="United Kingdom"/>
    <s v="Online Store"/>
    <s v="Business"/>
    <s v="Cycling"/>
    <s v="Compact Repair Kit"/>
    <n v="3"/>
    <n v="41.07"/>
    <n v="0.1"/>
    <n v="16.86"/>
    <n v="110.88900000000001"/>
    <n v="50.58"/>
    <n v="60.309000000000012"/>
    <n v="0.54386819251684126"/>
  </r>
  <r>
    <n v="1789"/>
    <d v="2026-11-30T00:00:00"/>
    <n v="2026"/>
    <s v="Nov"/>
    <s v="Q4"/>
    <x v="1"/>
    <s v="Germany"/>
    <s v="Online Store"/>
    <s v="New"/>
    <s v="Hiking"/>
    <s v="Summit Backpack 45L"/>
    <n v="2"/>
    <n v="151.49"/>
    <n v="0.1"/>
    <n v="81.39"/>
    <n v="272.68200000000002"/>
    <n v="162.78"/>
    <n v="109.90200000000002"/>
    <n v="0.40304090479019522"/>
  </r>
  <r>
    <n v="1947"/>
    <d v="2026-11-30T00:00:00"/>
    <n v="2026"/>
    <s v="Nov"/>
    <s v="Q4"/>
    <x v="0"/>
    <s v="Spain"/>
    <s v="Retail Partners"/>
    <s v="Business"/>
    <s v="Fitness"/>
    <s v="Recovery Roller"/>
    <n v="1"/>
    <n v="35.729999999999997"/>
    <n v="0.2"/>
    <n v="14.33"/>
    <n v="28.584"/>
    <n v="14.33"/>
    <n v="14.254"/>
    <n v="0.49867058494262523"/>
  </r>
  <r>
    <n v="2279"/>
    <d v="2026-11-30T00:00:00"/>
    <n v="2026"/>
    <s v="Nov"/>
    <s v="Q4"/>
    <x v="0"/>
    <s v="Spain"/>
    <s v="Retail Partners"/>
    <s v="Returning"/>
    <s v="Cycling"/>
    <s v="Trail Bike Light"/>
    <n v="2"/>
    <n v="50.38"/>
    <n v="0.1"/>
    <n v="22.41"/>
    <n v="90.684000000000012"/>
    <n v="44.82"/>
    <n v="45.864000000000011"/>
    <n v="0.50575625248114342"/>
  </r>
  <r>
    <n v="2439"/>
    <d v="2026-11-30T00:00:00"/>
    <n v="2026"/>
    <s v="Nov"/>
    <s v="Q4"/>
    <x v="0"/>
    <s v="Portugal"/>
    <s v="Online Store"/>
    <s v="Business"/>
    <s v="Fitness"/>
    <s v="Recovery Roller"/>
    <n v="1"/>
    <n v="35.67"/>
    <n v="0.1"/>
    <n v="13.81"/>
    <n v="32.103000000000002"/>
    <n v="13.81"/>
    <n v="18.292999999999999"/>
    <n v="0.5698221350029592"/>
  </r>
  <r>
    <n v="2540"/>
    <d v="2026-11-30T00:00:00"/>
    <n v="2026"/>
    <s v="Nov"/>
    <s v="Q4"/>
    <x v="1"/>
    <s v="Poland"/>
    <s v="Corporate"/>
    <s v="Business"/>
    <s v="Camping"/>
    <s v="Portable Camp Stove"/>
    <n v="12"/>
    <n v="81.150000000000006"/>
    <n v="0.15"/>
    <n v="39.590000000000003"/>
    <n v="827.73"/>
    <n v="475.08000000000004"/>
    <n v="352.65"/>
    <n v="0.42604472472907828"/>
  </r>
  <r>
    <n v="2747"/>
    <d v="2026-11-30T00:00:00"/>
    <n v="2026"/>
    <s v="Nov"/>
    <s v="Q4"/>
    <x v="0"/>
    <s v="Italy"/>
    <s v="Retail Partners"/>
    <s v="Returning"/>
    <s v="Camping"/>
    <s v="Trail Tent 2P"/>
    <n v="1"/>
    <n v="194.73"/>
    <n v="0"/>
    <n v="104.48"/>
    <n v="194.73"/>
    <n v="104.48"/>
    <n v="90.249999999999986"/>
    <n v="0.46346222975401835"/>
  </r>
  <r>
    <n v="3094"/>
    <d v="2026-11-30T00:00:00"/>
    <n v="2026"/>
    <s v="Nov"/>
    <s v="Q4"/>
    <x v="1"/>
    <s v="Czechia"/>
    <s v="Marketplace"/>
    <s v="Business"/>
    <s v="Camping"/>
    <s v="Compact Sleeping Bag"/>
    <n v="2"/>
    <n v="122.18"/>
    <n v="0.15"/>
    <n v="61.3"/>
    <n v="207.70600000000002"/>
    <n v="122.6"/>
    <n v="85.106000000000023"/>
    <n v="0.40974261696821479"/>
  </r>
  <r>
    <n v="3359"/>
    <d v="2026-11-30T00:00:00"/>
    <n v="2026"/>
    <s v="Nov"/>
    <s v="Q4"/>
    <x v="3"/>
    <s v="France"/>
    <s v="Online Store"/>
    <s v="Returning"/>
    <s v="Camping"/>
    <s v="Portable Camp Stove"/>
    <n v="1"/>
    <n v="83.14"/>
    <n v="0"/>
    <n v="39.369999999999997"/>
    <n v="83.14"/>
    <n v="39.369999999999997"/>
    <n v="43.77"/>
    <n v="0.52646139042578788"/>
  </r>
  <r>
    <n v="3473"/>
    <d v="2026-11-30T00:00:00"/>
    <n v="2026"/>
    <s v="Nov"/>
    <s v="Q4"/>
    <x v="2"/>
    <s v="Denmark"/>
    <s v="Online Store"/>
    <s v="Returning"/>
    <s v="Cycling"/>
    <s v="Commuter Helmet"/>
    <n v="1"/>
    <n v="80.97"/>
    <n v="0"/>
    <n v="43.64"/>
    <n v="80.97"/>
    <n v="43.64"/>
    <n v="37.33"/>
    <n v="0.4610349512164999"/>
  </r>
  <r>
    <n v="3589"/>
    <d v="2026-11-30T00:00:00"/>
    <n v="2026"/>
    <s v="Nov"/>
    <s v="Q4"/>
    <x v="0"/>
    <s v="Portugal"/>
    <s v="Online Store"/>
    <s v="New"/>
    <s v="Hiking"/>
    <s v="Trekking Poles"/>
    <n v="1"/>
    <n v="73.03"/>
    <n v="0"/>
    <n v="32.71"/>
    <n v="73.03"/>
    <n v="32.71"/>
    <n v="40.32"/>
    <n v="0.55210187594139393"/>
  </r>
  <r>
    <n v="4689"/>
    <d v="2026-11-30T00:00:00"/>
    <n v="2026"/>
    <s v="Nov"/>
    <s v="Q4"/>
    <x v="2"/>
    <s v="Ireland"/>
    <s v="Online Store"/>
    <s v="Returning"/>
    <s v="Travel"/>
    <s v="Packing Cube Set"/>
    <n v="1"/>
    <n v="46.81"/>
    <n v="0.05"/>
    <n v="17.87"/>
    <n v="44.469500000000004"/>
    <n v="17.87"/>
    <n v="26.599500000000003"/>
    <n v="0.59815154206815913"/>
  </r>
  <r>
    <n v="4819"/>
    <d v="2026-11-30T00:00:00"/>
    <n v="2026"/>
    <s v="Nov"/>
    <s v="Q4"/>
    <x v="3"/>
    <s v="Netherlands"/>
    <s v="Marketplace"/>
    <s v="New"/>
    <s v="Hiking"/>
    <s v="Summit Backpack 45L"/>
    <n v="2"/>
    <n v="153.51"/>
    <n v="0.15"/>
    <n v="81.290000000000006"/>
    <n v="260.96699999999998"/>
    <n v="162.58000000000001"/>
    <n v="98.386999999999972"/>
    <n v="0.3770093536730697"/>
  </r>
  <r>
    <n v="5167"/>
    <d v="2026-11-30T00:00:00"/>
    <n v="2026"/>
    <s v="Nov"/>
    <s v="Q4"/>
    <x v="2"/>
    <s v="Denmark"/>
    <s v="Marketplace"/>
    <s v="New"/>
    <s v="Camping"/>
    <s v="Trail Tent 2P"/>
    <n v="2"/>
    <n v="197.5"/>
    <n v="0"/>
    <n v="104.47"/>
    <n v="395"/>
    <n v="208.94"/>
    <n v="186.06"/>
    <n v="0.4710379746835443"/>
  </r>
  <r>
    <n v="38"/>
    <d v="2026-12-01T00:00:00"/>
    <n v="2026"/>
    <s v="Dec"/>
    <s v="Q4"/>
    <x v="3"/>
    <s v="United Kingdom"/>
    <s v="Corporate"/>
    <s v="Business"/>
    <s v="Hiking"/>
    <s v="Trail Boots"/>
    <n v="8"/>
    <n v="146.55000000000001"/>
    <n v="0.1"/>
    <n v="78.03"/>
    <n v="1055.1600000000001"/>
    <n v="624.24"/>
    <n v="430.92000000000007"/>
    <n v="0.40839303991811671"/>
  </r>
  <r>
    <n v="364"/>
    <d v="2026-12-01T00:00:00"/>
    <n v="2026"/>
    <s v="Dec"/>
    <s v="Q4"/>
    <x v="3"/>
    <s v="France"/>
    <s v="Online Store"/>
    <s v="Business"/>
    <s v="Cycling"/>
    <s v="Trail Bike Light"/>
    <n v="2"/>
    <n v="51.83"/>
    <n v="0.15"/>
    <n v="22.02"/>
    <n v="88.11099999999999"/>
    <n v="44.04"/>
    <n v="44.070999999999991"/>
    <n v="0.50017591447151888"/>
  </r>
  <r>
    <n v="2040"/>
    <d v="2026-12-01T00:00:00"/>
    <n v="2026"/>
    <s v="Dec"/>
    <s v="Q4"/>
    <x v="1"/>
    <s v="Germany"/>
    <s v="Online Store"/>
    <s v="New"/>
    <s v="Hiking"/>
    <s v="Trail Boots"/>
    <n v="1"/>
    <n v="140.34"/>
    <n v="0.15"/>
    <n v="79.92"/>
    <n v="119.289"/>
    <n v="79.92"/>
    <n v="39.369"/>
    <n v="0.33003043029952467"/>
  </r>
  <r>
    <n v="2899"/>
    <d v="2026-12-01T00:00:00"/>
    <n v="2026"/>
    <s v="Dec"/>
    <s v="Q4"/>
    <x v="0"/>
    <s v="Spain"/>
    <s v="Online Store"/>
    <s v="New"/>
    <s v="Hiking"/>
    <s v="Summit Backpack 45L"/>
    <n v="1"/>
    <n v="156.44999999999999"/>
    <n v="0"/>
    <n v="80.56"/>
    <n v="156.44999999999999"/>
    <n v="80.56"/>
    <n v="75.889999999999986"/>
    <n v="0.48507510386705011"/>
  </r>
  <r>
    <n v="3199"/>
    <d v="2026-12-01T00:00:00"/>
    <n v="2026"/>
    <s v="Dec"/>
    <s v="Q4"/>
    <x v="2"/>
    <s v="Norway"/>
    <s v="Marketplace"/>
    <s v="Returning"/>
    <s v="Fitness"/>
    <s v="Resistance Band Set"/>
    <n v="1"/>
    <n v="41.33"/>
    <n v="0"/>
    <n v="15.03"/>
    <n v="41.33"/>
    <n v="15.03"/>
    <n v="26.299999999999997"/>
    <n v="0.6363416404548754"/>
  </r>
  <r>
    <n v="4722"/>
    <d v="2026-12-01T00:00:00"/>
    <n v="2026"/>
    <s v="Dec"/>
    <s v="Q4"/>
    <x v="1"/>
    <s v="Switzerland"/>
    <s v="Retail Partners"/>
    <s v="New"/>
    <s v="Cycling"/>
    <s v="Compact Repair Kit"/>
    <n v="1"/>
    <n v="39.479999999999997"/>
    <n v="0.05"/>
    <n v="16.78"/>
    <n v="37.505999999999993"/>
    <n v="16.78"/>
    <n v="20.725999999999992"/>
    <n v="0.55260491654668575"/>
  </r>
  <r>
    <n v="1423"/>
    <d v="2026-12-02T00:00:00"/>
    <n v="2026"/>
    <s v="Dec"/>
    <s v="Q4"/>
    <x v="2"/>
    <s v="Ireland"/>
    <s v="Online Store"/>
    <s v="Business"/>
    <s v="Hiking"/>
    <s v="Trekking Poles"/>
    <n v="1"/>
    <n v="73.010000000000005"/>
    <n v="0.1"/>
    <n v="31.51"/>
    <n v="65.709000000000003"/>
    <n v="31.51"/>
    <n v="34.198999999999998"/>
    <n v="0.52046142841924237"/>
  </r>
  <r>
    <n v="1505"/>
    <d v="2026-12-02T00:00:00"/>
    <n v="2026"/>
    <s v="Dec"/>
    <s v="Q4"/>
    <x v="0"/>
    <s v="Italy"/>
    <s v="Online Store"/>
    <s v="Business"/>
    <s v="Fitness"/>
    <s v="Resistance Band Set"/>
    <n v="2"/>
    <n v="40.86"/>
    <n v="0.05"/>
    <n v="15.06"/>
    <n v="77.634"/>
    <n v="30.12"/>
    <n v="47.513999999999996"/>
    <n v="0.6120256588608084"/>
  </r>
  <r>
    <n v="1664"/>
    <d v="2026-12-02T00:00:00"/>
    <n v="2026"/>
    <s v="Dec"/>
    <s v="Q4"/>
    <x v="2"/>
    <s v="Denmark"/>
    <s v="Marketplace"/>
    <s v="Returning"/>
    <s v="Camping"/>
    <s v="Trail Tent 2P"/>
    <n v="6"/>
    <n v="194.79"/>
    <n v="0"/>
    <n v="105.73"/>
    <n v="1168.74"/>
    <n v="634.38"/>
    <n v="534.36"/>
    <n v="0.45721032907233433"/>
  </r>
  <r>
    <n v="2035"/>
    <d v="2026-12-02T00:00:00"/>
    <n v="2026"/>
    <s v="Dec"/>
    <s v="Q4"/>
    <x v="3"/>
    <s v="France"/>
    <s v="Online Store"/>
    <s v="New"/>
    <s v="Camping"/>
    <s v="Portable Camp Stove"/>
    <n v="4"/>
    <n v="80.98"/>
    <n v="0.2"/>
    <n v="38.6"/>
    <n v="259.13600000000002"/>
    <n v="154.4"/>
    <n v="104.73600000000002"/>
    <n v="0.40417387009138062"/>
  </r>
  <r>
    <n v="2094"/>
    <d v="2026-12-02T00:00:00"/>
    <n v="2026"/>
    <s v="Dec"/>
    <s v="Q4"/>
    <x v="0"/>
    <s v="Italy"/>
    <s v="Online Store"/>
    <s v="New"/>
    <s v="Camping"/>
    <s v="Trail Tent 2P"/>
    <n v="3"/>
    <n v="196.48"/>
    <n v="0.05"/>
    <n v="107.2"/>
    <n v="559.96799999999996"/>
    <n v="321.60000000000002"/>
    <n v="238.36799999999994"/>
    <n v="0.42568146751242919"/>
  </r>
  <r>
    <n v="2204"/>
    <d v="2026-12-02T00:00:00"/>
    <n v="2026"/>
    <s v="Dec"/>
    <s v="Q4"/>
    <x v="0"/>
    <s v="Portugal"/>
    <s v="Retail Partners"/>
    <s v="New"/>
    <s v="Travel"/>
    <s v="Packing Cube Set"/>
    <n v="2"/>
    <n v="46.63"/>
    <n v="0"/>
    <n v="18.68"/>
    <n v="93.26"/>
    <n v="37.36"/>
    <n v="55.900000000000006"/>
    <n v="0.59939952820072917"/>
  </r>
  <r>
    <n v="3921"/>
    <d v="2026-12-02T00:00:00"/>
    <n v="2026"/>
    <s v="Dec"/>
    <s v="Q4"/>
    <x v="2"/>
    <s v="Denmark"/>
    <s v="Corporate"/>
    <s v="Business"/>
    <s v="Hiking"/>
    <s v="Trail Boots"/>
    <n v="12"/>
    <n v="142.93"/>
    <n v="0.1"/>
    <n v="79.81"/>
    <n v="1543.644"/>
    <n v="957.72"/>
    <n v="585.92399999999998"/>
    <n v="0.37957197384889263"/>
  </r>
  <r>
    <n v="3999"/>
    <d v="2026-12-02T00:00:00"/>
    <n v="2026"/>
    <s v="Dec"/>
    <s v="Q4"/>
    <x v="1"/>
    <s v="Germany"/>
    <s v="Retail Partners"/>
    <s v="Returning"/>
    <s v="Hiking"/>
    <s v="Summit Backpack 45L"/>
    <n v="2"/>
    <n v="153.97"/>
    <n v="0"/>
    <n v="79.45"/>
    <n v="307.94"/>
    <n v="158.9"/>
    <n v="149.04"/>
    <n v="0.48399038773787101"/>
  </r>
  <r>
    <n v="4546"/>
    <d v="2026-12-02T00:00:00"/>
    <n v="2026"/>
    <s v="Dec"/>
    <s v="Q4"/>
    <x v="3"/>
    <s v="France"/>
    <s v="Online Store"/>
    <s v="Returning"/>
    <s v="Camping"/>
    <s v="Alpine Tent 4P"/>
    <n v="1"/>
    <n v="344.63"/>
    <n v="0.05"/>
    <n v="189.22"/>
    <n v="327.39849999999996"/>
    <n v="189.22"/>
    <n v="138.17849999999996"/>
    <n v="0.42204988721695419"/>
  </r>
  <r>
    <n v="158"/>
    <d v="2026-12-03T00:00:00"/>
    <n v="2026"/>
    <s v="Dec"/>
    <s v="Q4"/>
    <x v="3"/>
    <s v="France"/>
    <s v="Online Store"/>
    <s v="New"/>
    <s v="Travel"/>
    <s v="Packing Cube Set"/>
    <n v="2"/>
    <n v="46.51"/>
    <n v="0.05"/>
    <n v="18.73"/>
    <n v="88.368999999999986"/>
    <n v="37.46"/>
    <n v="50.908999999999985"/>
    <n v="0.57609568966492763"/>
  </r>
  <r>
    <n v="1972"/>
    <d v="2026-12-03T00:00:00"/>
    <n v="2026"/>
    <s v="Dec"/>
    <s v="Q4"/>
    <x v="0"/>
    <s v="Portugal"/>
    <s v="Corporate"/>
    <s v="Business"/>
    <s v="Cycling"/>
    <s v="Commuter Helmet"/>
    <n v="6"/>
    <n v="80.17"/>
    <n v="0.1"/>
    <n v="42.67"/>
    <n v="432.91800000000001"/>
    <n v="256.02"/>
    <n v="176.89800000000002"/>
    <n v="0.40861779828974543"/>
  </r>
  <r>
    <n v="3196"/>
    <d v="2026-12-03T00:00:00"/>
    <n v="2026"/>
    <s v="Dec"/>
    <s v="Q4"/>
    <x v="3"/>
    <s v="France"/>
    <s v="Online Store"/>
    <s v="New"/>
    <s v="Camping"/>
    <s v="Compact Sleeping Bag"/>
    <n v="2"/>
    <n v="124.62"/>
    <n v="0.1"/>
    <n v="58.91"/>
    <n v="224.316"/>
    <n v="117.82"/>
    <n v="106.49600000000001"/>
    <n v="0.47475882237557737"/>
  </r>
  <r>
    <n v="3722"/>
    <d v="2026-12-03T00:00:00"/>
    <n v="2026"/>
    <s v="Dec"/>
    <s v="Q4"/>
    <x v="2"/>
    <s v="Ireland"/>
    <s v="Online Store"/>
    <s v="Returning"/>
    <s v="Hiking"/>
    <s v="Trail Boots"/>
    <n v="1"/>
    <n v="144.78"/>
    <n v="0.15"/>
    <n v="81.53"/>
    <n v="123.063"/>
    <n v="81.53"/>
    <n v="41.533000000000001"/>
    <n v="0.33749380398657597"/>
  </r>
  <r>
    <n v="4201"/>
    <d v="2026-12-03T00:00:00"/>
    <n v="2026"/>
    <s v="Dec"/>
    <s v="Q4"/>
    <x v="3"/>
    <s v="Netherlands"/>
    <s v="Online Store"/>
    <s v="Business"/>
    <s v="Travel"/>
    <s v="Carry-On Duffel"/>
    <n v="1"/>
    <n v="133.80000000000001"/>
    <n v="0"/>
    <n v="66.349999999999994"/>
    <n v="133.80000000000001"/>
    <n v="66.349999999999994"/>
    <n v="67.450000000000017"/>
    <n v="0.50411061285500758"/>
  </r>
  <r>
    <n v="4498"/>
    <d v="2026-12-03T00:00:00"/>
    <n v="2026"/>
    <s v="Dec"/>
    <s v="Q4"/>
    <x v="3"/>
    <s v="Netherlands"/>
    <s v="Retail Partners"/>
    <s v="New"/>
    <s v="Camping"/>
    <s v="Compact Sleeping Bag"/>
    <n v="1"/>
    <n v="124.93"/>
    <n v="0"/>
    <n v="59.41"/>
    <n v="124.93"/>
    <n v="59.41"/>
    <n v="65.52000000000001"/>
    <n v="0.52445369406867848"/>
  </r>
  <r>
    <n v="4791"/>
    <d v="2026-12-03T00:00:00"/>
    <n v="2026"/>
    <s v="Dec"/>
    <s v="Q4"/>
    <x v="1"/>
    <s v="Germany"/>
    <s v="Online Store"/>
    <s v="New"/>
    <s v="Hiking"/>
    <s v="Trekking Poles"/>
    <n v="2"/>
    <n v="70.59"/>
    <n v="0.1"/>
    <n v="32.68"/>
    <n v="127.06200000000001"/>
    <n v="65.36"/>
    <n v="61.702000000000012"/>
    <n v="0.48560545245628123"/>
  </r>
  <r>
    <n v="614"/>
    <d v="2026-12-04T00:00:00"/>
    <n v="2026"/>
    <s v="Dec"/>
    <s v="Q4"/>
    <x v="3"/>
    <s v="Netherlands"/>
    <s v="Online Store"/>
    <s v="Returning"/>
    <s v="Hiking"/>
    <s v="Summit Backpack 45L"/>
    <n v="2"/>
    <n v="151.05000000000001"/>
    <n v="0.15"/>
    <n v="80.36"/>
    <n v="256.78500000000003"/>
    <n v="160.72"/>
    <n v="96.065000000000026"/>
    <n v="0.37410674299511271"/>
  </r>
  <r>
    <n v="2301"/>
    <d v="2026-12-04T00:00:00"/>
    <n v="2026"/>
    <s v="Dec"/>
    <s v="Q4"/>
    <x v="3"/>
    <s v="Netherlands"/>
    <s v="Online Store"/>
    <s v="Returning"/>
    <s v="Camping"/>
    <s v="Compact Sleeping Bag"/>
    <n v="2"/>
    <n v="120.37"/>
    <n v="0.2"/>
    <n v="59.39"/>
    <n v="192.59200000000001"/>
    <n v="118.78"/>
    <n v="73.812000000000012"/>
    <n v="0.3832557946332143"/>
  </r>
  <r>
    <n v="4430"/>
    <d v="2026-12-04T00:00:00"/>
    <n v="2026"/>
    <s v="Dec"/>
    <s v="Q4"/>
    <x v="1"/>
    <s v="Czechia"/>
    <s v="Online Store"/>
    <s v="Returning"/>
    <s v="Camping"/>
    <s v="Trail Tent 2P"/>
    <n v="3"/>
    <n v="193.8"/>
    <n v="0"/>
    <n v="104.55"/>
    <n v="581.40000000000009"/>
    <n v="313.64999999999998"/>
    <n v="267.75000000000011"/>
    <n v="0.46052631578947378"/>
  </r>
  <r>
    <n v="318"/>
    <d v="2026-12-05T00:00:00"/>
    <n v="2026"/>
    <s v="Dec"/>
    <s v="Q4"/>
    <x v="3"/>
    <s v="France"/>
    <s v="Online Store"/>
    <s v="Business"/>
    <s v="Hiking"/>
    <s v="Trail Boots"/>
    <n v="1"/>
    <n v="146.08000000000001"/>
    <n v="0.1"/>
    <n v="81.540000000000006"/>
    <n v="131.47200000000001"/>
    <n v="81.540000000000006"/>
    <n v="49.932000000000002"/>
    <n v="0.37979189485213583"/>
  </r>
  <r>
    <n v="782"/>
    <d v="2026-12-05T00:00:00"/>
    <n v="2026"/>
    <s v="Dec"/>
    <s v="Q4"/>
    <x v="3"/>
    <s v="Netherlands"/>
    <s v="Corporate"/>
    <s v="Business"/>
    <s v="Cycling"/>
    <s v="Cycling Pack 12L"/>
    <n v="4"/>
    <n v="101.17"/>
    <n v="0.15"/>
    <n v="50.48"/>
    <n v="343.97800000000001"/>
    <n v="201.92"/>
    <n v="142.05800000000002"/>
    <n v="0.41298571420265257"/>
  </r>
  <r>
    <n v="1402"/>
    <d v="2026-12-05T00:00:00"/>
    <n v="2026"/>
    <s v="Dec"/>
    <s v="Q4"/>
    <x v="1"/>
    <s v="Austria"/>
    <s v="Retail Partners"/>
    <s v="New"/>
    <s v="Camping"/>
    <s v="Compact Sleeping Bag"/>
    <n v="2"/>
    <n v="121.64"/>
    <n v="0"/>
    <n v="61.94"/>
    <n v="243.28"/>
    <n v="123.88"/>
    <n v="119.4"/>
    <n v="0.49079250246629402"/>
  </r>
  <r>
    <n v="1824"/>
    <d v="2026-12-05T00:00:00"/>
    <n v="2026"/>
    <s v="Dec"/>
    <s v="Q4"/>
    <x v="1"/>
    <s v="Czechia"/>
    <s v="Online Store"/>
    <s v="Returning"/>
    <s v="Travel"/>
    <s v="Travel Backpack 35L"/>
    <n v="1"/>
    <n v="165.1"/>
    <n v="0.05"/>
    <n v="85.23"/>
    <n v="156.845"/>
    <n v="85.23"/>
    <n v="71.614999999999995"/>
    <n v="0.45659727756702473"/>
  </r>
  <r>
    <n v="2141"/>
    <d v="2026-12-05T00:00:00"/>
    <n v="2026"/>
    <s v="Dec"/>
    <s v="Q4"/>
    <x v="3"/>
    <s v="France"/>
    <s v="Online Store"/>
    <s v="New"/>
    <s v="Camping"/>
    <s v="Trail Tent 2P"/>
    <n v="3"/>
    <n v="194.07"/>
    <n v="0.1"/>
    <n v="102.37"/>
    <n v="523.98900000000003"/>
    <n v="307.11"/>
    <n v="216.87900000000002"/>
    <n v="0.4138999101126169"/>
  </r>
  <r>
    <n v="3517"/>
    <d v="2026-12-05T00:00:00"/>
    <n v="2026"/>
    <s v="Dec"/>
    <s v="Q4"/>
    <x v="3"/>
    <s v="France"/>
    <s v="Marketplace"/>
    <s v="New"/>
    <s v="Hiking"/>
    <s v="Summit Backpack 45L"/>
    <n v="1"/>
    <n v="152.44"/>
    <n v="0.1"/>
    <n v="76.91"/>
    <n v="137.196"/>
    <n v="76.91"/>
    <n v="60.286000000000001"/>
    <n v="0.43941514329863846"/>
  </r>
  <r>
    <n v="4055"/>
    <d v="2026-12-05T00:00:00"/>
    <n v="2026"/>
    <s v="Dec"/>
    <s v="Q4"/>
    <x v="1"/>
    <s v="Germany"/>
    <s v="Online Store"/>
    <s v="Returning"/>
    <s v="Camping"/>
    <s v="Compact Sleeping Bag"/>
    <n v="1"/>
    <n v="123.82"/>
    <n v="0.05"/>
    <n v="59.19"/>
    <n v="117.62899999999999"/>
    <n v="59.19"/>
    <n v="58.438999999999993"/>
    <n v="0.49680775999115862"/>
  </r>
  <r>
    <n v="4168"/>
    <d v="2026-12-05T00:00:00"/>
    <n v="2026"/>
    <s v="Dec"/>
    <s v="Q4"/>
    <x v="0"/>
    <s v="Spain"/>
    <s v="Online Store"/>
    <s v="New"/>
    <s v="Hiking"/>
    <s v="Trekking Poles"/>
    <n v="4"/>
    <n v="71.12"/>
    <n v="0.05"/>
    <n v="31.93"/>
    <n v="270.25600000000003"/>
    <n v="127.72"/>
    <n v="142.53600000000003"/>
    <n v="0.52741104730329769"/>
  </r>
  <r>
    <n v="4317"/>
    <d v="2026-12-05T00:00:00"/>
    <n v="2026"/>
    <s v="Dec"/>
    <s v="Q4"/>
    <x v="2"/>
    <s v="Norway"/>
    <s v="Marketplace"/>
    <s v="Returning"/>
    <s v="Hiking"/>
    <s v="Trekking Poles"/>
    <n v="1"/>
    <n v="71.55"/>
    <n v="0.1"/>
    <n v="32.07"/>
    <n v="64.394999999999996"/>
    <n v="32.07"/>
    <n v="32.324999999999996"/>
    <n v="0.50197996738877237"/>
  </r>
  <r>
    <n v="4879"/>
    <d v="2026-12-05T00:00:00"/>
    <n v="2026"/>
    <s v="Dec"/>
    <s v="Q4"/>
    <x v="2"/>
    <s v="Sweden"/>
    <s v="Marketplace"/>
    <s v="Returning"/>
    <s v="Hiking"/>
    <s v="Trekking Poles"/>
    <n v="2"/>
    <n v="70.239999999999995"/>
    <n v="0.1"/>
    <n v="33.29"/>
    <n v="126.43199999999999"/>
    <n v="66.58"/>
    <n v="59.85199999999999"/>
    <n v="0.47339281194634264"/>
  </r>
  <r>
    <n v="467"/>
    <d v="2026-12-06T00:00:00"/>
    <n v="2026"/>
    <s v="Dec"/>
    <s v="Q4"/>
    <x v="0"/>
    <s v="Spain"/>
    <s v="Marketplace"/>
    <s v="Returning"/>
    <s v="Cycling"/>
    <s v="Trail Bike Light"/>
    <n v="2"/>
    <n v="50.68"/>
    <n v="0.15"/>
    <n v="22.41"/>
    <n v="86.155999999999992"/>
    <n v="44.82"/>
    <n v="41.335999999999991"/>
    <n v="0.47978086262129155"/>
  </r>
  <r>
    <n v="825"/>
    <d v="2026-12-06T00:00:00"/>
    <n v="2026"/>
    <s v="Dec"/>
    <s v="Q4"/>
    <x v="3"/>
    <s v="Netherlands"/>
    <s v="Online Store"/>
    <s v="New"/>
    <s v="Cycling"/>
    <s v="Cycling Pack 12L"/>
    <n v="1"/>
    <n v="101.26"/>
    <n v="0"/>
    <n v="51.7"/>
    <n v="101.26"/>
    <n v="51.7"/>
    <n v="49.56"/>
    <n v="0.4894331424056883"/>
  </r>
  <r>
    <n v="2346"/>
    <d v="2026-12-06T00:00:00"/>
    <n v="2026"/>
    <s v="Dec"/>
    <s v="Q4"/>
    <x v="0"/>
    <s v="Spain"/>
    <s v="Marketplace"/>
    <s v="Business"/>
    <s v="Travel"/>
    <s v="Packing Cube Set"/>
    <n v="2"/>
    <n v="46.01"/>
    <n v="0.05"/>
    <n v="18.399999999999999"/>
    <n v="87.418999999999997"/>
    <n v="36.799999999999997"/>
    <n v="50.619"/>
    <n v="0.57903888170763795"/>
  </r>
  <r>
    <n v="3095"/>
    <d v="2026-12-06T00:00:00"/>
    <n v="2026"/>
    <s v="Dec"/>
    <s v="Q4"/>
    <x v="1"/>
    <s v="Germany"/>
    <s v="Online Store"/>
    <s v="New"/>
    <s v="Travel"/>
    <s v="Carry-On Duffel"/>
    <n v="2"/>
    <n v="131.97999999999999"/>
    <n v="0.1"/>
    <n v="68.02"/>
    <n v="237.56399999999999"/>
    <n v="136.04"/>
    <n v="101.524"/>
    <n v="0.42735431294303855"/>
  </r>
  <r>
    <n v="3580"/>
    <d v="2026-12-06T00:00:00"/>
    <n v="2026"/>
    <s v="Dec"/>
    <s v="Q4"/>
    <x v="3"/>
    <s v="Netherlands"/>
    <s v="Retail Partners"/>
    <s v="New"/>
    <s v="Hiking"/>
    <s v="Trekking Poles"/>
    <n v="2"/>
    <n v="73.16"/>
    <n v="0.15"/>
    <n v="32.64"/>
    <n v="124.37199999999999"/>
    <n v="65.28"/>
    <n v="59.091999999999985"/>
    <n v="0.47512301804264617"/>
  </r>
  <r>
    <n v="4672"/>
    <d v="2026-12-06T00:00:00"/>
    <n v="2026"/>
    <s v="Dec"/>
    <s v="Q4"/>
    <x v="1"/>
    <s v="Austria"/>
    <s v="Online Store"/>
    <s v="Business"/>
    <s v="Travel"/>
    <s v="Packing Cube Set"/>
    <n v="2"/>
    <n v="47.43"/>
    <n v="0.05"/>
    <n v="18.63"/>
    <n v="90.11699999999999"/>
    <n v="37.26"/>
    <n v="52.856999999999992"/>
    <n v="0.58653750124837711"/>
  </r>
  <r>
    <n v="533"/>
    <d v="2026-12-07T00:00:00"/>
    <n v="2026"/>
    <s v="Dec"/>
    <s v="Q4"/>
    <x v="0"/>
    <s v="Portugal"/>
    <s v="Online Store"/>
    <s v="New"/>
    <s v="Travel"/>
    <s v="Insulated Bottle"/>
    <n v="1"/>
    <n v="35.93"/>
    <n v="0.05"/>
    <n v="13.23"/>
    <n v="34.133499999999998"/>
    <n v="13.23"/>
    <n v="20.903499999999998"/>
    <n v="0.6124042363074399"/>
  </r>
  <r>
    <n v="2160"/>
    <d v="2026-12-07T00:00:00"/>
    <n v="2026"/>
    <s v="Dec"/>
    <s v="Q4"/>
    <x v="0"/>
    <s v="Italy"/>
    <s v="Marketplace"/>
    <s v="Returning"/>
    <s v="Travel"/>
    <s v="Insulated Bottle"/>
    <n v="1"/>
    <n v="35.53"/>
    <n v="0.05"/>
    <n v="13.28"/>
    <n v="33.753500000000003"/>
    <n v="13.28"/>
    <n v="20.473500000000001"/>
    <n v="0.6065593197742456"/>
  </r>
  <r>
    <n v="2841"/>
    <d v="2026-12-07T00:00:00"/>
    <n v="2026"/>
    <s v="Dec"/>
    <s v="Q4"/>
    <x v="1"/>
    <s v="Poland"/>
    <s v="Online Store"/>
    <s v="New"/>
    <s v="Camping"/>
    <s v="Trail Tent 2P"/>
    <n v="3"/>
    <n v="196.97"/>
    <n v="0.15"/>
    <n v="101.88"/>
    <n v="502.27349999999996"/>
    <n v="305.64"/>
    <n v="196.63349999999997"/>
    <n v="0.39148690902466482"/>
  </r>
  <r>
    <n v="3433"/>
    <d v="2026-12-07T00:00:00"/>
    <n v="2026"/>
    <s v="Dec"/>
    <s v="Q4"/>
    <x v="0"/>
    <s v="Spain"/>
    <s v="Online Store"/>
    <s v="New"/>
    <s v="Travel"/>
    <s v="Insulated Bottle"/>
    <n v="2"/>
    <n v="37.020000000000003"/>
    <n v="0.2"/>
    <n v="13.39"/>
    <n v="59.232000000000006"/>
    <n v="26.78"/>
    <n v="32.452000000000005"/>
    <n v="0.5478795245813074"/>
  </r>
  <r>
    <n v="3763"/>
    <d v="2026-12-07T00:00:00"/>
    <n v="2026"/>
    <s v="Dec"/>
    <s v="Q4"/>
    <x v="1"/>
    <s v="Poland"/>
    <s v="Online Store"/>
    <s v="New"/>
    <s v="Travel"/>
    <s v="Packing Cube Set"/>
    <n v="4"/>
    <n v="47.22"/>
    <n v="0"/>
    <n v="18.420000000000002"/>
    <n v="188.88"/>
    <n v="73.680000000000007"/>
    <n v="115.19999999999999"/>
    <n v="0.60991105463786521"/>
  </r>
  <r>
    <n v="706"/>
    <d v="2026-12-08T00:00:00"/>
    <n v="2026"/>
    <s v="Dec"/>
    <s v="Q4"/>
    <x v="1"/>
    <s v="Germany"/>
    <s v="Retail Partners"/>
    <s v="Returning"/>
    <s v="Travel"/>
    <s v="Packing Cube Set"/>
    <n v="4"/>
    <n v="46.48"/>
    <n v="0.1"/>
    <n v="18.66"/>
    <n v="167.328"/>
    <n v="74.64"/>
    <n v="92.688000000000002"/>
    <n v="0.55393000573723461"/>
  </r>
  <r>
    <n v="1086"/>
    <d v="2026-12-08T00:00:00"/>
    <n v="2026"/>
    <s v="Dec"/>
    <s v="Q4"/>
    <x v="3"/>
    <s v="France"/>
    <s v="Corporate"/>
    <s v="Business"/>
    <s v="Hiking"/>
    <s v="Trail Boots"/>
    <n v="12"/>
    <n v="146.99"/>
    <n v="0.15"/>
    <n v="79.239999999999995"/>
    <n v="1499.298"/>
    <n v="950.87999999999988"/>
    <n v="548.41800000000012"/>
    <n v="0.36578318653129671"/>
  </r>
  <r>
    <n v="1204"/>
    <d v="2026-12-08T00:00:00"/>
    <n v="2026"/>
    <s v="Dec"/>
    <s v="Q4"/>
    <x v="2"/>
    <s v="Finland"/>
    <s v="Online Store"/>
    <s v="New"/>
    <s v="Fitness"/>
    <s v="Resistance Band Set"/>
    <n v="1"/>
    <n v="40.29"/>
    <n v="0"/>
    <n v="15.07"/>
    <n v="40.29"/>
    <n v="15.07"/>
    <n v="25.22"/>
    <n v="0.62596177711590961"/>
  </r>
  <r>
    <n v="1451"/>
    <d v="2026-12-08T00:00:00"/>
    <n v="2026"/>
    <s v="Dec"/>
    <s v="Q4"/>
    <x v="0"/>
    <s v="Spain"/>
    <s v="Corporate"/>
    <s v="Business"/>
    <s v="Camping"/>
    <s v="Compact Sleeping Bag"/>
    <n v="4"/>
    <n v="125.82"/>
    <n v="0.15"/>
    <n v="61.39"/>
    <n v="427.78799999999995"/>
    <n v="245.56"/>
    <n v="182.22799999999995"/>
    <n v="0.42597735326844133"/>
  </r>
  <r>
    <n v="1650"/>
    <d v="2026-12-08T00:00:00"/>
    <n v="2026"/>
    <s v="Dec"/>
    <s v="Q4"/>
    <x v="1"/>
    <s v="Czechia"/>
    <s v="Online Store"/>
    <s v="New"/>
    <s v="Travel"/>
    <s v="Insulated Bottle"/>
    <n v="3"/>
    <n v="36.25"/>
    <n v="0"/>
    <n v="13.67"/>
    <n v="108.75"/>
    <n v="41.01"/>
    <n v="67.740000000000009"/>
    <n v="0.62289655172413805"/>
  </r>
  <r>
    <n v="1740"/>
    <d v="2026-12-08T00:00:00"/>
    <n v="2026"/>
    <s v="Dec"/>
    <s v="Q4"/>
    <x v="2"/>
    <s v="Finland"/>
    <s v="Marketplace"/>
    <s v="Returning"/>
    <s v="Travel"/>
    <s v="Travel Backpack 35L"/>
    <n v="1"/>
    <n v="165.29"/>
    <n v="0.05"/>
    <n v="89.92"/>
    <n v="157.02549999999999"/>
    <n v="89.92"/>
    <n v="67.105499999999992"/>
    <n v="0.42735415585366704"/>
  </r>
  <r>
    <n v="3191"/>
    <d v="2026-12-08T00:00:00"/>
    <n v="2026"/>
    <s v="Dec"/>
    <s v="Q4"/>
    <x v="3"/>
    <s v="United Kingdom"/>
    <s v="Online Store"/>
    <s v="New"/>
    <s v="Camping"/>
    <s v="Portable Camp Stove"/>
    <n v="1"/>
    <n v="82.89"/>
    <n v="0.15"/>
    <n v="38.51"/>
    <n v="70.456500000000005"/>
    <n v="38.51"/>
    <n v="31.946500000000007"/>
    <n v="0.45342161475520365"/>
  </r>
  <r>
    <n v="3662"/>
    <d v="2026-12-08T00:00:00"/>
    <n v="2026"/>
    <s v="Dec"/>
    <s v="Q4"/>
    <x v="1"/>
    <s v="Austria"/>
    <s v="Online Store"/>
    <s v="Business"/>
    <s v="Camping"/>
    <s v="Trail Tent 2P"/>
    <n v="1"/>
    <n v="199.66"/>
    <n v="0"/>
    <n v="103.15"/>
    <n v="199.66"/>
    <n v="103.15"/>
    <n v="96.509999999999991"/>
    <n v="0.48337173194430527"/>
  </r>
  <r>
    <n v="3922"/>
    <d v="2026-12-08T00:00:00"/>
    <n v="2026"/>
    <s v="Dec"/>
    <s v="Q4"/>
    <x v="3"/>
    <s v="United Kingdom"/>
    <s v="Retail Partners"/>
    <s v="New"/>
    <s v="Hiking"/>
    <s v="Trail Boots"/>
    <n v="2"/>
    <n v="146.25"/>
    <n v="0.05"/>
    <n v="77.3"/>
    <n v="277.875"/>
    <n v="154.6"/>
    <n v="123.27500000000001"/>
    <n v="0.44363472784525421"/>
  </r>
  <r>
    <n v="4022"/>
    <d v="2026-12-08T00:00:00"/>
    <n v="2026"/>
    <s v="Dec"/>
    <s v="Q4"/>
    <x v="0"/>
    <s v="Portugal"/>
    <s v="Marketplace"/>
    <s v="Returning"/>
    <s v="Camping"/>
    <s v="Alpine Tent 4P"/>
    <n v="1"/>
    <n v="333.51"/>
    <n v="0.2"/>
    <n v="199.91"/>
    <n v="266.80799999999999"/>
    <n v="199.91"/>
    <n v="66.897999999999996"/>
    <n v="0.25073461065635211"/>
  </r>
  <r>
    <n v="4366"/>
    <d v="2026-12-08T00:00:00"/>
    <n v="2026"/>
    <s v="Dec"/>
    <s v="Q4"/>
    <x v="1"/>
    <s v="Germany"/>
    <s v="Retail Partners"/>
    <s v="New"/>
    <s v="Hiking"/>
    <s v="Summit Backpack 45L"/>
    <n v="1"/>
    <n v="151.97"/>
    <n v="0.05"/>
    <n v="80.239999999999995"/>
    <n v="144.3715"/>
    <n v="80.239999999999995"/>
    <n v="64.131500000000003"/>
    <n v="0.44421163456776441"/>
  </r>
  <r>
    <n v="4880"/>
    <d v="2026-12-08T00:00:00"/>
    <n v="2026"/>
    <s v="Dec"/>
    <s v="Q4"/>
    <x v="3"/>
    <s v="France"/>
    <s v="Retail Partners"/>
    <s v="New"/>
    <s v="Cycling"/>
    <s v="Compact Repair Kit"/>
    <n v="1"/>
    <n v="41.07"/>
    <n v="0"/>
    <n v="16.600000000000001"/>
    <n v="41.07"/>
    <n v="16.600000000000001"/>
    <n v="24.47"/>
    <n v="0.59581202824446067"/>
  </r>
  <r>
    <n v="5127"/>
    <d v="2026-12-08T00:00:00"/>
    <n v="2026"/>
    <s v="Dec"/>
    <s v="Q4"/>
    <x v="1"/>
    <s v="Switzerland"/>
    <s v="Marketplace"/>
    <s v="Returning"/>
    <s v="Camping"/>
    <s v="Compact Sleeping Bag"/>
    <n v="1"/>
    <n v="122.65"/>
    <n v="0"/>
    <n v="58.9"/>
    <n v="122.65"/>
    <n v="58.9"/>
    <n v="63.750000000000007"/>
    <n v="0.51977170811251527"/>
  </r>
  <r>
    <n v="13"/>
    <d v="2026-12-09T00:00:00"/>
    <n v="2026"/>
    <s v="Dec"/>
    <s v="Q4"/>
    <x v="1"/>
    <s v="Austria"/>
    <s v="Online Store"/>
    <s v="Returning"/>
    <s v="Hiking"/>
    <s v="Trail Boots"/>
    <n v="6"/>
    <n v="143.16"/>
    <n v="0.15"/>
    <n v="80.349999999999994"/>
    <n v="730.11599999999999"/>
    <n v="482.09999999999997"/>
    <n v="248.01600000000002"/>
    <n v="0.33969396643820987"/>
  </r>
  <r>
    <n v="102"/>
    <d v="2026-12-09T00:00:00"/>
    <n v="2026"/>
    <s v="Dec"/>
    <s v="Q4"/>
    <x v="2"/>
    <s v="Denmark"/>
    <s v="Retail Partners"/>
    <s v="New"/>
    <s v="Hiking"/>
    <s v="Trail Boots"/>
    <n v="3"/>
    <n v="142.75"/>
    <n v="0.1"/>
    <n v="81.739999999999995"/>
    <n v="385.42500000000001"/>
    <n v="245.21999999999997"/>
    <n v="140.20500000000004"/>
    <n v="0.3637672698968672"/>
  </r>
  <r>
    <n v="519"/>
    <d v="2026-12-09T00:00:00"/>
    <n v="2026"/>
    <s v="Dec"/>
    <s v="Q4"/>
    <x v="1"/>
    <s v="Germany"/>
    <s v="Retail Partners"/>
    <s v="Returning"/>
    <s v="Fitness"/>
    <s v="Recovery Roller"/>
    <n v="2"/>
    <n v="36.03"/>
    <n v="0.1"/>
    <n v="13.54"/>
    <n v="64.853999999999999"/>
    <n v="27.08"/>
    <n v="37.774000000000001"/>
    <n v="0.58244672649335427"/>
  </r>
  <r>
    <n v="522"/>
    <d v="2026-12-09T00:00:00"/>
    <n v="2026"/>
    <s v="Dec"/>
    <s v="Q4"/>
    <x v="0"/>
    <s v="Italy"/>
    <s v="Retail Partners"/>
    <s v="Returning"/>
    <s v="Travel"/>
    <s v="Carry-On Duffel"/>
    <n v="2"/>
    <n v="133.4"/>
    <n v="0"/>
    <n v="67.69"/>
    <n v="266.8"/>
    <n v="135.38"/>
    <n v="131.42000000000002"/>
    <n v="0.49257871064467768"/>
  </r>
  <r>
    <n v="798"/>
    <d v="2026-12-09T00:00:00"/>
    <n v="2026"/>
    <s v="Dec"/>
    <s v="Q4"/>
    <x v="2"/>
    <s v="Sweden"/>
    <s v="Retail Partners"/>
    <s v="Returning"/>
    <s v="Camping"/>
    <s v="Trail Tent 2P"/>
    <n v="3"/>
    <n v="199.31"/>
    <n v="0.05"/>
    <n v="101.19"/>
    <n v="568.0335"/>
    <n v="303.57"/>
    <n v="264.46350000000001"/>
    <n v="0.46557729429690325"/>
  </r>
  <r>
    <n v="1746"/>
    <d v="2026-12-09T00:00:00"/>
    <n v="2026"/>
    <s v="Dec"/>
    <s v="Q4"/>
    <x v="1"/>
    <s v="Switzerland"/>
    <s v="Online Store"/>
    <s v="Business"/>
    <s v="Travel"/>
    <s v="Packing Cube Set"/>
    <n v="1"/>
    <n v="47.44"/>
    <n v="0.15"/>
    <n v="17.899999999999999"/>
    <n v="40.323999999999998"/>
    <n v="17.899999999999999"/>
    <n v="22.423999999999999"/>
    <n v="0.55609562543398472"/>
  </r>
  <r>
    <n v="3412"/>
    <d v="2026-12-09T00:00:00"/>
    <n v="2026"/>
    <s v="Dec"/>
    <s v="Q4"/>
    <x v="0"/>
    <s v="Spain"/>
    <s v="Corporate"/>
    <s v="Business"/>
    <s v="Hiking"/>
    <s v="Trail Boots"/>
    <n v="10"/>
    <n v="145.30000000000001"/>
    <n v="0.1"/>
    <n v="79.7"/>
    <n v="1307.7"/>
    <n v="797"/>
    <n v="510.70000000000005"/>
    <n v="0.39053299686472437"/>
  </r>
  <r>
    <n v="175"/>
    <d v="2026-12-10T00:00:00"/>
    <n v="2026"/>
    <s v="Dec"/>
    <s v="Q4"/>
    <x v="0"/>
    <s v="Spain"/>
    <s v="Marketplace"/>
    <s v="New"/>
    <s v="Cycling"/>
    <s v="Commuter Helmet"/>
    <n v="1"/>
    <n v="81.010000000000005"/>
    <n v="0.2"/>
    <n v="41.51"/>
    <n v="64.808000000000007"/>
    <n v="41.51"/>
    <n v="23.298000000000009"/>
    <n v="0.35949265522774976"/>
  </r>
  <r>
    <n v="1014"/>
    <d v="2026-12-10T00:00:00"/>
    <n v="2026"/>
    <s v="Dec"/>
    <s v="Q4"/>
    <x v="3"/>
    <s v="Netherlands"/>
    <s v="Marketplace"/>
    <s v="New"/>
    <s v="Travel"/>
    <s v="Insulated Bottle"/>
    <n v="2"/>
    <n v="35.619999999999997"/>
    <n v="0"/>
    <n v="13.62"/>
    <n v="71.239999999999995"/>
    <n v="27.24"/>
    <n v="44"/>
    <n v="0.61763054463784395"/>
  </r>
  <r>
    <n v="1763"/>
    <d v="2026-12-10T00:00:00"/>
    <n v="2026"/>
    <s v="Dec"/>
    <s v="Q4"/>
    <x v="0"/>
    <s v="Spain"/>
    <s v="Online Store"/>
    <s v="New"/>
    <s v="Cycling"/>
    <s v="Trail Bike Light"/>
    <n v="2"/>
    <n v="49.88"/>
    <n v="0.05"/>
    <n v="22.31"/>
    <n v="94.772000000000006"/>
    <n v="44.62"/>
    <n v="50.152000000000008"/>
    <n v="0.52918583547883347"/>
  </r>
  <r>
    <n v="1863"/>
    <d v="2026-12-10T00:00:00"/>
    <n v="2026"/>
    <s v="Dec"/>
    <s v="Q4"/>
    <x v="3"/>
    <s v="Netherlands"/>
    <s v="Marketplace"/>
    <s v="Returning"/>
    <s v="Cycling"/>
    <s v="Cycling Pack 12L"/>
    <n v="1"/>
    <n v="101.18"/>
    <n v="0.05"/>
    <n v="49.12"/>
    <n v="96.120999999999995"/>
    <n v="49.12"/>
    <n v="47.000999999999998"/>
    <n v="0.48897743469169069"/>
  </r>
  <r>
    <n v="3466"/>
    <d v="2026-12-10T00:00:00"/>
    <n v="2026"/>
    <s v="Dec"/>
    <s v="Q4"/>
    <x v="1"/>
    <s v="Germany"/>
    <s v="Retail Partners"/>
    <s v="Business"/>
    <s v="Fitness"/>
    <s v="Recovery Roller"/>
    <n v="2"/>
    <n v="36.64"/>
    <n v="0"/>
    <n v="13.7"/>
    <n v="73.28"/>
    <n v="27.4"/>
    <n v="45.88"/>
    <n v="0.62609170305676853"/>
  </r>
  <r>
    <n v="3630"/>
    <d v="2026-12-10T00:00:00"/>
    <n v="2026"/>
    <s v="Dec"/>
    <s v="Q4"/>
    <x v="1"/>
    <s v="Germany"/>
    <s v="Retail Partners"/>
    <s v="Returning"/>
    <s v="Cycling"/>
    <s v="Compact Repair Kit"/>
    <n v="3"/>
    <n v="39.979999999999997"/>
    <n v="0.1"/>
    <n v="16.989999999999998"/>
    <n v="107.946"/>
    <n v="50.97"/>
    <n v="56.975999999999999"/>
    <n v="0.52781946528819967"/>
  </r>
  <r>
    <n v="3633"/>
    <d v="2026-12-10T00:00:00"/>
    <n v="2026"/>
    <s v="Dec"/>
    <s v="Q4"/>
    <x v="3"/>
    <s v="Belgium"/>
    <s v="Marketplace"/>
    <s v="Business"/>
    <s v="Hiking"/>
    <s v="Trail Boots"/>
    <n v="3"/>
    <n v="144.16"/>
    <n v="0"/>
    <n v="77.36"/>
    <n v="432.48"/>
    <n v="232.07999999999998"/>
    <n v="200.40000000000003"/>
    <n v="0.46337402885682583"/>
  </r>
  <r>
    <n v="4"/>
    <d v="2026-12-11T00:00:00"/>
    <n v="2026"/>
    <s v="Dec"/>
    <s v="Q4"/>
    <x v="3"/>
    <s v="Belgium"/>
    <s v="Online Store"/>
    <s v="New"/>
    <s v="Cycling"/>
    <s v="Cycling Pack 12L"/>
    <n v="1"/>
    <n v="102.98"/>
    <n v="0.1"/>
    <n v="51.45"/>
    <n v="92.682000000000002"/>
    <n v="51.45"/>
    <n v="41.231999999999999"/>
    <n v="0.4448760277076455"/>
  </r>
  <r>
    <n v="70"/>
    <d v="2026-12-11T00:00:00"/>
    <n v="2026"/>
    <s v="Dec"/>
    <s v="Q4"/>
    <x v="3"/>
    <s v="France"/>
    <s v="Online Store"/>
    <s v="New"/>
    <s v="Fitness"/>
    <s v="Weighted Vest"/>
    <n v="2"/>
    <n v="122.49"/>
    <n v="0.15"/>
    <n v="70.930000000000007"/>
    <n v="208.23299999999998"/>
    <n v="141.86000000000001"/>
    <n v="66.372999999999962"/>
    <n v="0.31874390706564265"/>
  </r>
  <r>
    <n v="948"/>
    <d v="2026-12-11T00:00:00"/>
    <n v="2026"/>
    <s v="Dec"/>
    <s v="Q4"/>
    <x v="1"/>
    <s v="Switzerland"/>
    <s v="Marketplace"/>
    <s v="New"/>
    <s v="Hiking"/>
    <s v="Trail Boots"/>
    <n v="1"/>
    <n v="141.74"/>
    <n v="0.15"/>
    <n v="78.97"/>
    <n v="120.479"/>
    <n v="78.97"/>
    <n v="41.509"/>
    <n v="0.34453307215365336"/>
  </r>
  <r>
    <n v="1957"/>
    <d v="2026-12-11T00:00:00"/>
    <n v="2026"/>
    <s v="Dec"/>
    <s v="Q4"/>
    <x v="3"/>
    <s v="Netherlands"/>
    <s v="Online Store"/>
    <s v="Returning"/>
    <s v="Cycling"/>
    <s v="Compact Repair Kit"/>
    <n v="6"/>
    <n v="39.44"/>
    <n v="0.1"/>
    <n v="16.89"/>
    <n v="212.976"/>
    <n v="101.34"/>
    <n v="111.636"/>
    <n v="0.52417173766058145"/>
  </r>
  <r>
    <n v="3097"/>
    <d v="2026-12-11T00:00:00"/>
    <n v="2026"/>
    <s v="Dec"/>
    <s v="Q4"/>
    <x v="2"/>
    <s v="Ireland"/>
    <s v="Retail Partners"/>
    <s v="Returning"/>
    <s v="Cycling"/>
    <s v="Trail Bike Light"/>
    <n v="1"/>
    <n v="49.64"/>
    <n v="0.1"/>
    <n v="22"/>
    <n v="44.676000000000002"/>
    <n v="22"/>
    <n v="22.676000000000002"/>
    <n v="0.50756558331094992"/>
  </r>
  <r>
    <n v="3649"/>
    <d v="2026-12-11T00:00:00"/>
    <n v="2026"/>
    <s v="Dec"/>
    <s v="Q4"/>
    <x v="2"/>
    <s v="Sweden"/>
    <s v="Online Store"/>
    <s v="New"/>
    <s v="Travel"/>
    <s v="Travel Backpack 35L"/>
    <n v="1"/>
    <n v="164.29"/>
    <n v="0.05"/>
    <n v="88.66"/>
    <n v="156.07549999999998"/>
    <n v="88.66"/>
    <n v="67.41549999999998"/>
    <n v="0.43194159237035917"/>
  </r>
  <r>
    <n v="3963"/>
    <d v="2026-12-11T00:00:00"/>
    <n v="2026"/>
    <s v="Dec"/>
    <s v="Q4"/>
    <x v="3"/>
    <s v="United Kingdom"/>
    <s v="Online Store"/>
    <s v="Returning"/>
    <s v="Travel"/>
    <s v="Insulated Bottle"/>
    <n v="1"/>
    <n v="35.81"/>
    <n v="0"/>
    <n v="13.28"/>
    <n v="35.81"/>
    <n v="13.28"/>
    <n v="22.53"/>
    <n v="0.62915386763473891"/>
  </r>
  <r>
    <n v="4305"/>
    <d v="2026-12-11T00:00:00"/>
    <n v="2026"/>
    <s v="Dec"/>
    <s v="Q4"/>
    <x v="0"/>
    <s v="Portugal"/>
    <s v="Retail Partners"/>
    <s v="New"/>
    <s v="Fitness"/>
    <s v="Resistance Band Set"/>
    <n v="1"/>
    <n v="41.31"/>
    <n v="0.05"/>
    <n v="14.56"/>
    <n v="39.244500000000002"/>
    <n v="14.56"/>
    <n v="24.6845"/>
    <n v="0.62899259768884808"/>
  </r>
  <r>
    <n v="4942"/>
    <d v="2026-12-11T00:00:00"/>
    <n v="2026"/>
    <s v="Dec"/>
    <s v="Q4"/>
    <x v="3"/>
    <s v="France"/>
    <s v="Marketplace"/>
    <s v="New"/>
    <s v="Travel"/>
    <s v="Insulated Bottle"/>
    <n v="3"/>
    <n v="36.6"/>
    <n v="0.15"/>
    <n v="13.95"/>
    <n v="93.330000000000013"/>
    <n v="41.849999999999994"/>
    <n v="51.480000000000018"/>
    <n v="0.55159112825458068"/>
  </r>
  <r>
    <n v="19"/>
    <d v="2026-12-12T00:00:00"/>
    <n v="2026"/>
    <s v="Dec"/>
    <s v="Q4"/>
    <x v="1"/>
    <s v="Czechia"/>
    <s v="Online Store"/>
    <s v="New"/>
    <s v="Cycling"/>
    <s v="Trail Bike Light"/>
    <n v="5"/>
    <n v="49.59"/>
    <n v="0"/>
    <n v="22.63"/>
    <n v="247.95000000000002"/>
    <n v="113.14999999999999"/>
    <n v="134.80000000000001"/>
    <n v="0.54365799556362171"/>
  </r>
  <r>
    <n v="4963"/>
    <d v="2026-12-12T00:00:00"/>
    <n v="2026"/>
    <s v="Dec"/>
    <s v="Q4"/>
    <x v="0"/>
    <s v="Spain"/>
    <s v="Online Store"/>
    <s v="New"/>
    <s v="Hiking"/>
    <s v="Trekking Poles"/>
    <n v="5"/>
    <n v="72.3"/>
    <n v="0.05"/>
    <n v="31.73"/>
    <n v="343.42500000000001"/>
    <n v="158.65"/>
    <n v="184.77500000000001"/>
    <n v="0.53803596127247577"/>
  </r>
  <r>
    <n v="5110"/>
    <d v="2026-12-12T00:00:00"/>
    <n v="2026"/>
    <s v="Dec"/>
    <s v="Q4"/>
    <x v="3"/>
    <s v="Belgium"/>
    <s v="Online Store"/>
    <s v="New"/>
    <s v="Cycling"/>
    <s v="Trail Bike Light"/>
    <n v="1"/>
    <n v="51.57"/>
    <n v="0.1"/>
    <n v="23.11"/>
    <n v="46.413000000000004"/>
    <n v="23.11"/>
    <n v="23.303000000000004"/>
    <n v="0.5020791588563549"/>
  </r>
  <r>
    <n v="10"/>
    <d v="2026-12-13T00:00:00"/>
    <n v="2026"/>
    <s v="Dec"/>
    <s v="Q4"/>
    <x v="0"/>
    <s v="Spain"/>
    <s v="Online Store"/>
    <s v="Returning"/>
    <s v="Travel"/>
    <s v="Insulated Bottle"/>
    <n v="3"/>
    <n v="35.380000000000003"/>
    <n v="0"/>
    <n v="13.51"/>
    <n v="106.14000000000001"/>
    <n v="40.53"/>
    <n v="65.610000000000014"/>
    <n v="0.61814584511023185"/>
  </r>
  <r>
    <n v="216"/>
    <d v="2026-12-13T00:00:00"/>
    <n v="2026"/>
    <s v="Dec"/>
    <s v="Q4"/>
    <x v="2"/>
    <s v="Sweden"/>
    <s v="Online Store"/>
    <s v="Business"/>
    <s v="Cycling"/>
    <s v="Commuter Helmet"/>
    <n v="1"/>
    <n v="83.08"/>
    <n v="0.15"/>
    <n v="42.91"/>
    <n v="70.617999999999995"/>
    <n v="42.91"/>
    <n v="27.707999999999998"/>
    <n v="0.39236455294684075"/>
  </r>
  <r>
    <n v="1937"/>
    <d v="2026-12-13T00:00:00"/>
    <n v="2026"/>
    <s v="Dec"/>
    <s v="Q4"/>
    <x v="1"/>
    <s v="Germany"/>
    <s v="Corporate"/>
    <s v="Business"/>
    <s v="Camping"/>
    <s v="Compact Sleeping Bag"/>
    <n v="3"/>
    <n v="120.5"/>
    <n v="0.15"/>
    <n v="61.44"/>
    <n v="307.27499999999998"/>
    <n v="184.32"/>
    <n v="122.95499999999998"/>
    <n v="0.40014644862094212"/>
  </r>
  <r>
    <n v="4720"/>
    <d v="2026-12-13T00:00:00"/>
    <n v="2026"/>
    <s v="Dec"/>
    <s v="Q4"/>
    <x v="0"/>
    <s v="Spain"/>
    <s v="Online Store"/>
    <s v="New"/>
    <s v="Hiking"/>
    <s v="Trekking Poles"/>
    <n v="3"/>
    <n v="73.040000000000006"/>
    <n v="0.1"/>
    <n v="31.78"/>
    <n v="197.208"/>
    <n v="95.34"/>
    <n v="101.86799999999999"/>
    <n v="0.51655105269563095"/>
  </r>
  <r>
    <n v="91"/>
    <d v="2026-12-14T00:00:00"/>
    <n v="2026"/>
    <s v="Dec"/>
    <s v="Q4"/>
    <x v="1"/>
    <s v="Czechia"/>
    <s v="Online Store"/>
    <s v="Returning"/>
    <s v="Camping"/>
    <s v="Alpine Tent 4P"/>
    <n v="2"/>
    <n v="339.95"/>
    <n v="0"/>
    <n v="195.78"/>
    <n v="679.9"/>
    <n v="391.56"/>
    <n v="288.33999999999997"/>
    <n v="0.42409177820267685"/>
  </r>
  <r>
    <n v="505"/>
    <d v="2026-12-14T00:00:00"/>
    <n v="2026"/>
    <s v="Dec"/>
    <s v="Q4"/>
    <x v="0"/>
    <s v="Italy"/>
    <s v="Marketplace"/>
    <s v="Returning"/>
    <s v="Camping"/>
    <s v="Trail Tent 2P"/>
    <n v="2"/>
    <n v="199.43"/>
    <n v="0.05"/>
    <n v="106.58"/>
    <n v="378.91699999999997"/>
    <n v="213.16"/>
    <n v="165.75699999999998"/>
    <n v="0.4374493622613923"/>
  </r>
  <r>
    <n v="640"/>
    <d v="2026-12-14T00:00:00"/>
    <n v="2026"/>
    <s v="Dec"/>
    <s v="Q4"/>
    <x v="0"/>
    <s v="Italy"/>
    <s v="Online Store"/>
    <s v="Returning"/>
    <s v="Fitness"/>
    <s v="Training Mat"/>
    <n v="2"/>
    <n v="51.77"/>
    <n v="0.05"/>
    <n v="21.76"/>
    <n v="98.363"/>
    <n v="43.52"/>
    <n v="54.842999999999996"/>
    <n v="0.55755721155312465"/>
  </r>
  <r>
    <n v="1408"/>
    <d v="2026-12-14T00:00:00"/>
    <n v="2026"/>
    <s v="Dec"/>
    <s v="Q4"/>
    <x v="1"/>
    <s v="Czechia"/>
    <s v="Online Store"/>
    <s v="New"/>
    <s v="Travel"/>
    <s v="Travel Backpack 35L"/>
    <n v="1"/>
    <n v="161.53"/>
    <n v="0"/>
    <n v="87.43"/>
    <n v="161.53"/>
    <n v="87.43"/>
    <n v="74.099999999999994"/>
    <n v="0.45873831486411187"/>
  </r>
  <r>
    <n v="2074"/>
    <d v="2026-12-14T00:00:00"/>
    <n v="2026"/>
    <s v="Dec"/>
    <s v="Q4"/>
    <x v="1"/>
    <s v="Germany"/>
    <s v="Corporate"/>
    <s v="Business"/>
    <s v="Hiking"/>
    <s v="Trail Boots"/>
    <n v="4"/>
    <n v="145.85"/>
    <n v="0.1"/>
    <n v="79.47"/>
    <n v="525.05999999999995"/>
    <n v="317.88"/>
    <n v="207.17999999999995"/>
    <n v="0.39458347617415146"/>
  </r>
  <r>
    <n v="2639"/>
    <d v="2026-12-14T00:00:00"/>
    <n v="2026"/>
    <s v="Dec"/>
    <s v="Q4"/>
    <x v="3"/>
    <s v="France"/>
    <s v="Online Store"/>
    <s v="Returning"/>
    <s v="Camping"/>
    <s v="Trail Tent 2P"/>
    <n v="1"/>
    <n v="197.18"/>
    <n v="0"/>
    <n v="105.28"/>
    <n v="197.18"/>
    <n v="105.28"/>
    <n v="91.9"/>
    <n v="0.46607160969672384"/>
  </r>
  <r>
    <n v="2694"/>
    <d v="2026-12-14T00:00:00"/>
    <n v="2026"/>
    <s v="Dec"/>
    <s v="Q4"/>
    <x v="3"/>
    <s v="Netherlands"/>
    <s v="Online Store"/>
    <s v="New"/>
    <s v="Camping"/>
    <s v="Compact Sleeping Bag"/>
    <n v="1"/>
    <n v="124.9"/>
    <n v="0"/>
    <n v="62.16"/>
    <n v="124.9"/>
    <n v="62.16"/>
    <n v="62.740000000000009"/>
    <n v="0.50232185748598879"/>
  </r>
  <r>
    <n v="2797"/>
    <d v="2026-12-14T00:00:00"/>
    <n v="2026"/>
    <s v="Dec"/>
    <s v="Q4"/>
    <x v="2"/>
    <s v="Norway"/>
    <s v="Retail Partners"/>
    <s v="New"/>
    <s v="Hiking"/>
    <s v="Trekking Poles"/>
    <n v="2"/>
    <n v="70.239999999999995"/>
    <n v="0.1"/>
    <n v="32.130000000000003"/>
    <n v="126.43199999999999"/>
    <n v="64.260000000000005"/>
    <n v="62.171999999999983"/>
    <n v="0.49174259681093385"/>
  </r>
  <r>
    <n v="2811"/>
    <d v="2026-12-14T00:00:00"/>
    <n v="2026"/>
    <s v="Dec"/>
    <s v="Q4"/>
    <x v="1"/>
    <s v="Switzerland"/>
    <s v="Retail Partners"/>
    <s v="Business"/>
    <s v="Hiking"/>
    <s v="Trail Boots"/>
    <n v="5"/>
    <n v="145.6"/>
    <n v="0.15"/>
    <n v="81.180000000000007"/>
    <n v="618.79999999999995"/>
    <n v="405.90000000000003"/>
    <n v="212.89999999999992"/>
    <n v="0.34405300581771159"/>
  </r>
  <r>
    <n v="4037"/>
    <d v="2026-12-14T00:00:00"/>
    <n v="2026"/>
    <s v="Dec"/>
    <s v="Q4"/>
    <x v="3"/>
    <s v="United Kingdom"/>
    <s v="Retail Partners"/>
    <s v="Returning"/>
    <s v="Hiking"/>
    <s v="Summit Backpack 45L"/>
    <n v="1"/>
    <n v="152.4"/>
    <n v="0.05"/>
    <n v="77.98"/>
    <n v="144.78"/>
    <n v="77.98"/>
    <n v="66.8"/>
    <n v="0.46138969470921398"/>
  </r>
  <r>
    <n v="4629"/>
    <d v="2026-12-14T00:00:00"/>
    <n v="2026"/>
    <s v="Dec"/>
    <s v="Q4"/>
    <x v="2"/>
    <s v="Sweden"/>
    <s v="Online Store"/>
    <s v="New"/>
    <s v="Travel"/>
    <s v="Insulated Bottle"/>
    <n v="1"/>
    <n v="36.17"/>
    <n v="0.05"/>
    <n v="13.87"/>
    <n v="34.361499999999999"/>
    <n v="13.87"/>
    <n v="20.491500000000002"/>
    <n v="0.59635056676803988"/>
  </r>
  <r>
    <n v="2455"/>
    <d v="2026-12-15T00:00:00"/>
    <n v="2026"/>
    <s v="Dec"/>
    <s v="Q4"/>
    <x v="1"/>
    <s v="Germany"/>
    <s v="Online Store"/>
    <s v="Returning"/>
    <s v="Camping"/>
    <s v="Compact Sleeping Bag"/>
    <n v="3"/>
    <n v="126.21"/>
    <n v="0.1"/>
    <n v="60.65"/>
    <n v="340.767"/>
    <n v="181.95"/>
    <n v="158.81700000000001"/>
    <n v="0.46605745274630467"/>
  </r>
  <r>
    <n v="3184"/>
    <d v="2026-12-15T00:00:00"/>
    <n v="2026"/>
    <s v="Dec"/>
    <s v="Q4"/>
    <x v="3"/>
    <s v="France"/>
    <s v="Corporate"/>
    <s v="Returning"/>
    <s v="Hiking"/>
    <s v="Trail Boots"/>
    <n v="6"/>
    <n v="143.72999999999999"/>
    <n v="0.15"/>
    <n v="77.27"/>
    <n v="733.02299999999991"/>
    <n v="463.62"/>
    <n v="269.40299999999991"/>
    <n v="0.36752325643260847"/>
  </r>
  <r>
    <n v="3363"/>
    <d v="2026-12-15T00:00:00"/>
    <n v="2026"/>
    <s v="Dec"/>
    <s v="Q4"/>
    <x v="1"/>
    <s v="Germany"/>
    <s v="Marketplace"/>
    <s v="New"/>
    <s v="Hiking"/>
    <s v="Trail Boots"/>
    <n v="4"/>
    <n v="146.38999999999999"/>
    <n v="0"/>
    <n v="78.95"/>
    <n v="585.55999999999995"/>
    <n v="315.8"/>
    <n v="269.75999999999993"/>
    <n v="0.46068720541020552"/>
  </r>
  <r>
    <n v="3373"/>
    <d v="2026-12-15T00:00:00"/>
    <n v="2026"/>
    <s v="Dec"/>
    <s v="Q4"/>
    <x v="1"/>
    <s v="Germany"/>
    <s v="Marketplace"/>
    <s v="Returning"/>
    <s v="Hiking"/>
    <s v="Hiking Daypack 20L"/>
    <n v="2"/>
    <n v="89.84"/>
    <n v="0.05"/>
    <n v="45.17"/>
    <n v="170.696"/>
    <n v="90.34"/>
    <n v="80.355999999999995"/>
    <n v="0.47075502647982376"/>
  </r>
  <r>
    <n v="3799"/>
    <d v="2026-12-15T00:00:00"/>
    <n v="2026"/>
    <s v="Dec"/>
    <s v="Q4"/>
    <x v="2"/>
    <s v="Finland"/>
    <s v="Retail Partners"/>
    <s v="New"/>
    <s v="Fitness"/>
    <s v="Training Mat"/>
    <n v="3"/>
    <n v="49.67"/>
    <n v="0.05"/>
    <n v="21.5"/>
    <n v="141.55949999999999"/>
    <n v="64.5"/>
    <n v="77.059499999999986"/>
    <n v="0.54436120500566898"/>
  </r>
  <r>
    <n v="5002"/>
    <d v="2026-12-15T00:00:00"/>
    <n v="2026"/>
    <s v="Dec"/>
    <s v="Q4"/>
    <x v="1"/>
    <s v="Poland"/>
    <s v="Corporate"/>
    <s v="Business"/>
    <s v="Hiking"/>
    <s v="Hiking Daypack 20L"/>
    <n v="4"/>
    <n v="94.3"/>
    <n v="0.1"/>
    <n v="44.36"/>
    <n v="339.48"/>
    <n v="177.44"/>
    <n v="162.04000000000002"/>
    <n v="0.47731825144338402"/>
  </r>
  <r>
    <n v="2896"/>
    <d v="2026-12-16T00:00:00"/>
    <n v="2026"/>
    <s v="Dec"/>
    <s v="Q4"/>
    <x v="1"/>
    <s v="Germany"/>
    <s v="Retail Partners"/>
    <s v="Business"/>
    <s v="Fitness"/>
    <s v="Recovery Roller"/>
    <n v="2"/>
    <n v="36.020000000000003"/>
    <n v="0.1"/>
    <n v="13.59"/>
    <n v="64.836000000000013"/>
    <n v="27.18"/>
    <n v="37.656000000000013"/>
    <n v="0.58078845086063302"/>
  </r>
  <r>
    <n v="3334"/>
    <d v="2026-12-16T00:00:00"/>
    <n v="2026"/>
    <s v="Dec"/>
    <s v="Q4"/>
    <x v="1"/>
    <s v="Poland"/>
    <s v="Online Store"/>
    <s v="Returning"/>
    <s v="Hiking"/>
    <s v="Summit Backpack 45L"/>
    <n v="1"/>
    <n v="154.12"/>
    <n v="0"/>
    <n v="77.45"/>
    <n v="154.12"/>
    <n v="77.45"/>
    <n v="76.67"/>
    <n v="0.49746950428237735"/>
  </r>
  <r>
    <n v="3469"/>
    <d v="2026-12-16T00:00:00"/>
    <n v="2026"/>
    <s v="Dec"/>
    <s v="Q4"/>
    <x v="0"/>
    <s v="Portugal"/>
    <s v="Online Store"/>
    <s v="Returning"/>
    <s v="Hiking"/>
    <s v="Summit Backpack 45L"/>
    <n v="1"/>
    <n v="150.88"/>
    <n v="0.05"/>
    <n v="81.02"/>
    <n v="143.33599999999998"/>
    <n v="81.02"/>
    <n v="62.315999999999988"/>
    <n v="0.43475470223809787"/>
  </r>
  <r>
    <n v="569"/>
    <d v="2026-12-17T00:00:00"/>
    <n v="2026"/>
    <s v="Dec"/>
    <s v="Q4"/>
    <x v="2"/>
    <s v="Sweden"/>
    <s v="Marketplace"/>
    <s v="New"/>
    <s v="Cycling"/>
    <s v="Compact Repair Kit"/>
    <n v="2"/>
    <n v="40.479999999999997"/>
    <n v="0"/>
    <n v="16.23"/>
    <n v="80.959999999999994"/>
    <n v="32.46"/>
    <n v="48.499999999999993"/>
    <n v="0.5990612648221344"/>
  </r>
  <r>
    <n v="2404"/>
    <d v="2026-12-17T00:00:00"/>
    <n v="2026"/>
    <s v="Dec"/>
    <s v="Q4"/>
    <x v="2"/>
    <s v="Finland"/>
    <s v="Marketplace"/>
    <s v="Business"/>
    <s v="Travel"/>
    <s v="Travel Backpack 35L"/>
    <n v="3"/>
    <n v="163.34"/>
    <n v="0.1"/>
    <n v="88.53"/>
    <n v="441.01799999999997"/>
    <n v="265.59000000000003"/>
    <n v="175.42799999999994"/>
    <n v="0.39777968246194023"/>
  </r>
  <r>
    <n v="4682"/>
    <d v="2026-12-17T00:00:00"/>
    <n v="2026"/>
    <s v="Dec"/>
    <s v="Q4"/>
    <x v="3"/>
    <s v="Belgium"/>
    <s v="Retail Partners"/>
    <s v="New"/>
    <s v="Fitness"/>
    <s v="Resistance Band Set"/>
    <n v="2"/>
    <n v="40.89"/>
    <n v="0"/>
    <n v="14.95"/>
    <n v="81.78"/>
    <n v="29.9"/>
    <n v="51.88"/>
    <n v="0.63438493519197847"/>
  </r>
  <r>
    <n v="4888"/>
    <d v="2026-12-17T00:00:00"/>
    <n v="2026"/>
    <s v="Dec"/>
    <s v="Q4"/>
    <x v="2"/>
    <s v="Sweden"/>
    <s v="Marketplace"/>
    <s v="New"/>
    <s v="Fitness"/>
    <s v="Resistance Band Set"/>
    <n v="1"/>
    <n v="40.159999999999997"/>
    <n v="0.15"/>
    <n v="14.46"/>
    <n v="34.135999999999996"/>
    <n v="14.46"/>
    <n v="19.675999999999995"/>
    <n v="0.576400281228029"/>
  </r>
  <r>
    <n v="4923"/>
    <d v="2026-12-17T00:00:00"/>
    <n v="2026"/>
    <s v="Dec"/>
    <s v="Q4"/>
    <x v="3"/>
    <s v="France"/>
    <s v="Online Store"/>
    <s v="New"/>
    <s v="Camping"/>
    <s v="Portable Camp Stove"/>
    <n v="2"/>
    <n v="79.86"/>
    <n v="0"/>
    <n v="39.049999999999997"/>
    <n v="159.72"/>
    <n v="78.099999999999994"/>
    <n v="81.62"/>
    <n v="0.51101928374655647"/>
  </r>
  <r>
    <n v="131"/>
    <d v="2026-12-18T00:00:00"/>
    <n v="2026"/>
    <s v="Dec"/>
    <s v="Q4"/>
    <x v="1"/>
    <s v="Switzerland"/>
    <s v="Marketplace"/>
    <s v="Returning"/>
    <s v="Camping"/>
    <s v="Compact Sleeping Bag"/>
    <n v="2"/>
    <n v="123.42"/>
    <n v="0.1"/>
    <n v="60.03"/>
    <n v="222.15600000000001"/>
    <n v="120.06"/>
    <n v="102.096"/>
    <n v="0.45956895154756117"/>
  </r>
  <r>
    <n v="349"/>
    <d v="2026-12-18T00:00:00"/>
    <n v="2026"/>
    <s v="Dec"/>
    <s v="Q4"/>
    <x v="2"/>
    <s v="Sweden"/>
    <s v="Online Store"/>
    <s v="Returning"/>
    <s v="Travel"/>
    <s v="Packing Cube Set"/>
    <n v="1"/>
    <n v="47.61"/>
    <n v="0.05"/>
    <n v="18.18"/>
    <n v="45.229499999999994"/>
    <n v="18.18"/>
    <n v="27.049499999999995"/>
    <n v="0.59804994527907662"/>
  </r>
  <r>
    <n v="1131"/>
    <d v="2026-12-18T00:00:00"/>
    <n v="2026"/>
    <s v="Dec"/>
    <s v="Q4"/>
    <x v="3"/>
    <s v="United Kingdom"/>
    <s v="Online Store"/>
    <s v="Returning"/>
    <s v="Hiking"/>
    <s v="Hiking Daypack 20L"/>
    <n v="2"/>
    <n v="93.88"/>
    <n v="0.1"/>
    <n v="45.89"/>
    <n v="168.98400000000001"/>
    <n v="91.78"/>
    <n v="77.204000000000008"/>
    <n v="0.45687165648818823"/>
  </r>
  <r>
    <n v="2738"/>
    <d v="2026-12-18T00:00:00"/>
    <n v="2026"/>
    <s v="Dec"/>
    <s v="Q4"/>
    <x v="1"/>
    <s v="Switzerland"/>
    <s v="Online Store"/>
    <s v="New"/>
    <s v="Hiking"/>
    <s v="Trail Boots"/>
    <n v="3"/>
    <n v="145.43"/>
    <n v="0.05"/>
    <n v="81.72"/>
    <n v="414.47550000000001"/>
    <n v="245.16"/>
    <n v="169.31550000000001"/>
    <n v="0.40850544845232106"/>
  </r>
  <r>
    <n v="4400"/>
    <d v="2026-12-18T00:00:00"/>
    <n v="2026"/>
    <s v="Dec"/>
    <s v="Q4"/>
    <x v="3"/>
    <s v="Belgium"/>
    <s v="Online Store"/>
    <s v="Returning"/>
    <s v="Travel"/>
    <s v="Insulated Bottle"/>
    <n v="2"/>
    <n v="36.89"/>
    <n v="0.1"/>
    <n v="13.74"/>
    <n v="66.402000000000001"/>
    <n v="27.48"/>
    <n v="38.921999999999997"/>
    <n v="0.58615704346254627"/>
  </r>
  <r>
    <n v="3122"/>
    <d v="2026-12-19T00:00:00"/>
    <n v="2026"/>
    <s v="Dec"/>
    <s v="Q4"/>
    <x v="0"/>
    <s v="Spain"/>
    <s v="Marketplace"/>
    <s v="Returning"/>
    <s v="Hiking"/>
    <s v="Trail Boots"/>
    <n v="1"/>
    <n v="145.44"/>
    <n v="0.1"/>
    <n v="80.42"/>
    <n v="130.89600000000002"/>
    <n v="80.42"/>
    <n v="50.476000000000013"/>
    <n v="0.38561911746730232"/>
  </r>
  <r>
    <n v="4572"/>
    <d v="2026-12-19T00:00:00"/>
    <n v="2026"/>
    <s v="Dec"/>
    <s v="Q4"/>
    <x v="0"/>
    <s v="Italy"/>
    <s v="Online Store"/>
    <s v="New"/>
    <s v="Fitness"/>
    <s v="Training Mat"/>
    <n v="2"/>
    <n v="51.56"/>
    <n v="0"/>
    <n v="21.9"/>
    <n v="103.12"/>
    <n v="43.8"/>
    <n v="59.320000000000007"/>
    <n v="0.57525213343677273"/>
  </r>
  <r>
    <n v="4783"/>
    <d v="2026-12-19T00:00:00"/>
    <n v="2026"/>
    <s v="Dec"/>
    <s v="Q4"/>
    <x v="3"/>
    <s v="Netherlands"/>
    <s v="Online Store"/>
    <s v="New"/>
    <s v="Camping"/>
    <s v="Compact Sleeping Bag"/>
    <n v="2"/>
    <n v="122"/>
    <n v="0.15"/>
    <n v="60.01"/>
    <n v="207.4"/>
    <n v="120.02"/>
    <n v="87.38000000000001"/>
    <n v="0.4213114754098361"/>
  </r>
  <r>
    <n v="5055"/>
    <d v="2026-12-19T00:00:00"/>
    <n v="2026"/>
    <s v="Dec"/>
    <s v="Q4"/>
    <x v="2"/>
    <s v="Ireland"/>
    <s v="Marketplace"/>
    <s v="New"/>
    <s v="Hiking"/>
    <s v="Trekking Poles"/>
    <n v="1"/>
    <n v="71.89"/>
    <n v="0.15"/>
    <n v="32.409999999999997"/>
    <n v="61.106499999999997"/>
    <n v="32.409999999999997"/>
    <n v="28.6965"/>
    <n v="0.46961452545964832"/>
  </r>
  <r>
    <n v="5100"/>
    <d v="2026-12-19T00:00:00"/>
    <n v="2026"/>
    <s v="Dec"/>
    <s v="Q4"/>
    <x v="2"/>
    <s v="Denmark"/>
    <s v="Online Store"/>
    <s v="Returning"/>
    <s v="Hiking"/>
    <s v="Trekking Poles"/>
    <n v="2"/>
    <n v="70.59"/>
    <n v="0.15"/>
    <n v="31.56"/>
    <n v="120.003"/>
    <n v="63.12"/>
    <n v="56.883000000000003"/>
    <n v="0.47401314967125824"/>
  </r>
  <r>
    <n v="488"/>
    <d v="2026-12-20T00:00:00"/>
    <n v="2026"/>
    <s v="Dec"/>
    <s v="Q4"/>
    <x v="3"/>
    <s v="Netherlands"/>
    <s v="Online Store"/>
    <s v="Returning"/>
    <s v="Hiking"/>
    <s v="Trail Boots"/>
    <n v="4"/>
    <n v="141.91"/>
    <n v="0.05"/>
    <n v="80.260000000000005"/>
    <n v="539.25799999999992"/>
    <n v="321.04000000000002"/>
    <n v="218.2179999999999"/>
    <n v="0.40466344495584661"/>
  </r>
  <r>
    <n v="710"/>
    <d v="2026-12-20T00:00:00"/>
    <n v="2026"/>
    <s v="Dec"/>
    <s v="Q4"/>
    <x v="1"/>
    <s v="Austria"/>
    <s v="Corporate"/>
    <s v="Business"/>
    <s v="Hiking"/>
    <s v="Trail Boots"/>
    <n v="3"/>
    <n v="140.4"/>
    <n v="0.2"/>
    <n v="81.760000000000005"/>
    <n v="336.96000000000004"/>
    <n v="245.28000000000003"/>
    <n v="91.68"/>
    <n v="0.27207977207977208"/>
  </r>
  <r>
    <n v="1009"/>
    <d v="2026-12-20T00:00:00"/>
    <n v="2026"/>
    <s v="Dec"/>
    <s v="Q4"/>
    <x v="3"/>
    <s v="France"/>
    <s v="Marketplace"/>
    <s v="Returning"/>
    <s v="Hiking"/>
    <s v="Trekking Poles"/>
    <n v="2"/>
    <n v="72.349999999999994"/>
    <n v="0.15"/>
    <n v="32.44"/>
    <n v="122.99499999999999"/>
    <n v="64.88"/>
    <n v="58.114999999999995"/>
    <n v="0.47249888206837676"/>
  </r>
  <r>
    <n v="1231"/>
    <d v="2026-12-20T00:00:00"/>
    <n v="2026"/>
    <s v="Dec"/>
    <s v="Q4"/>
    <x v="3"/>
    <s v="United Kingdom"/>
    <s v="Online Store"/>
    <s v="New"/>
    <s v="Camping"/>
    <s v="Compact Sleeping Bag"/>
    <n v="4"/>
    <n v="120.8"/>
    <n v="0.1"/>
    <n v="59.93"/>
    <n v="434.88"/>
    <n v="239.72"/>
    <n v="195.16"/>
    <n v="0.44876747608535689"/>
  </r>
  <r>
    <n v="1445"/>
    <d v="2026-12-20T00:00:00"/>
    <n v="2026"/>
    <s v="Dec"/>
    <s v="Q4"/>
    <x v="3"/>
    <s v="Netherlands"/>
    <s v="Online Store"/>
    <s v="New"/>
    <s v="Hiking"/>
    <s v="Trekking Poles"/>
    <n v="1"/>
    <n v="71.23"/>
    <n v="0"/>
    <n v="31.63"/>
    <n v="71.23"/>
    <n v="31.63"/>
    <n v="39.600000000000009"/>
    <n v="0.55594552856942303"/>
  </r>
  <r>
    <n v="2842"/>
    <d v="2026-12-20T00:00:00"/>
    <n v="2026"/>
    <s v="Dec"/>
    <s v="Q4"/>
    <x v="2"/>
    <s v="Finland"/>
    <s v="Corporate"/>
    <s v="Business"/>
    <s v="Cycling"/>
    <s v="Trail Bike Light"/>
    <n v="5"/>
    <n v="51.02"/>
    <n v="0.05"/>
    <n v="22.56"/>
    <n v="242.345"/>
    <n v="112.8"/>
    <n v="129.54500000000002"/>
    <n v="0.5345478553302111"/>
  </r>
  <r>
    <n v="3783"/>
    <d v="2026-12-20T00:00:00"/>
    <n v="2026"/>
    <s v="Dec"/>
    <s v="Q4"/>
    <x v="2"/>
    <s v="Sweden"/>
    <s v="Marketplace"/>
    <s v="New"/>
    <s v="Travel"/>
    <s v="Carry-On Duffel"/>
    <n v="1"/>
    <n v="130.52000000000001"/>
    <n v="0.1"/>
    <n v="66.09"/>
    <n v="117.46800000000002"/>
    <n v="66.09"/>
    <n v="51.378000000000014"/>
    <n v="0.43737869036673821"/>
  </r>
  <r>
    <n v="4484"/>
    <d v="2026-12-20T00:00:00"/>
    <n v="2026"/>
    <s v="Dec"/>
    <s v="Q4"/>
    <x v="1"/>
    <s v="Poland"/>
    <s v="Online Store"/>
    <s v="Returning"/>
    <s v="Cycling"/>
    <s v="Commuter Helmet"/>
    <n v="2"/>
    <n v="79.87"/>
    <n v="0.15"/>
    <n v="41.9"/>
    <n v="135.779"/>
    <n v="83.8"/>
    <n v="51.978999999999999"/>
    <n v="0.38282061290773978"/>
  </r>
  <r>
    <n v="4597"/>
    <d v="2026-12-20T00:00:00"/>
    <n v="2026"/>
    <s v="Dec"/>
    <s v="Q4"/>
    <x v="3"/>
    <s v="France"/>
    <s v="Online Store"/>
    <s v="Returning"/>
    <s v="Hiking"/>
    <s v="Trekking Poles"/>
    <n v="3"/>
    <n v="71.3"/>
    <n v="0.1"/>
    <n v="32.93"/>
    <n v="192.51"/>
    <n v="98.789999999999992"/>
    <n v="93.72"/>
    <n v="0.48683185289075892"/>
  </r>
  <r>
    <n v="4917"/>
    <d v="2026-12-20T00:00:00"/>
    <n v="2026"/>
    <s v="Dec"/>
    <s v="Q4"/>
    <x v="0"/>
    <s v="Portugal"/>
    <s v="Online Store"/>
    <s v="Returning"/>
    <s v="Camping"/>
    <s v="Compact Sleeping Bag"/>
    <n v="2"/>
    <n v="122.95"/>
    <n v="0.1"/>
    <n v="59.79"/>
    <n v="221.31"/>
    <n v="119.58"/>
    <n v="101.73"/>
    <n v="0.45967195336857802"/>
  </r>
  <r>
    <n v="629"/>
    <d v="2026-12-21T00:00:00"/>
    <n v="2026"/>
    <s v="Dec"/>
    <s v="Q4"/>
    <x v="3"/>
    <s v="France"/>
    <s v="Online Store"/>
    <s v="Business"/>
    <s v="Fitness"/>
    <s v="Training Mat"/>
    <n v="2"/>
    <n v="50.04"/>
    <n v="0.05"/>
    <n v="22.43"/>
    <n v="95.075999999999993"/>
    <n v="44.86"/>
    <n v="50.215999999999994"/>
    <n v="0.52816694013210486"/>
  </r>
  <r>
    <n v="1373"/>
    <d v="2026-12-21T00:00:00"/>
    <n v="2026"/>
    <s v="Dec"/>
    <s v="Q4"/>
    <x v="1"/>
    <s v="Czechia"/>
    <s v="Marketplace"/>
    <s v="Returning"/>
    <s v="Camping"/>
    <s v="Portable Camp Stove"/>
    <n v="1"/>
    <n v="80.92"/>
    <n v="0.05"/>
    <n v="40.14"/>
    <n v="76.873999999999995"/>
    <n v="40.14"/>
    <n v="36.733999999999995"/>
    <n v="0.47784686630069978"/>
  </r>
  <r>
    <n v="1668"/>
    <d v="2026-12-21T00:00:00"/>
    <n v="2026"/>
    <s v="Dec"/>
    <s v="Q4"/>
    <x v="2"/>
    <s v="Denmark"/>
    <s v="Online Store"/>
    <s v="Business"/>
    <s v="Cycling"/>
    <s v="Trail Bike Light"/>
    <n v="6"/>
    <n v="50.35"/>
    <n v="0.15"/>
    <n v="22.91"/>
    <n v="256.78500000000003"/>
    <n v="137.46"/>
    <n v="119.32500000000002"/>
    <n v="0.46468835796483443"/>
  </r>
  <r>
    <n v="2646"/>
    <d v="2026-12-21T00:00:00"/>
    <n v="2026"/>
    <s v="Dec"/>
    <s v="Q4"/>
    <x v="1"/>
    <s v="Czechia"/>
    <s v="Online Store"/>
    <s v="Returning"/>
    <s v="Fitness"/>
    <s v="Recovery Roller"/>
    <n v="1"/>
    <n v="35.799999999999997"/>
    <n v="0.05"/>
    <n v="14.12"/>
    <n v="34.01"/>
    <n v="14.12"/>
    <n v="19.89"/>
    <n v="0.58482799176712741"/>
  </r>
  <r>
    <n v="3044"/>
    <d v="2026-12-21T00:00:00"/>
    <n v="2026"/>
    <s v="Dec"/>
    <s v="Q4"/>
    <x v="1"/>
    <s v="Austria"/>
    <s v="Corporate"/>
    <s v="Business"/>
    <s v="Cycling"/>
    <s v="Compact Repair Kit"/>
    <n v="4"/>
    <n v="40.64"/>
    <n v="0.1"/>
    <n v="16.260000000000002"/>
    <n v="146.304"/>
    <n v="65.040000000000006"/>
    <n v="81.263999999999996"/>
    <n v="0.55544619422572172"/>
  </r>
  <r>
    <n v="3065"/>
    <d v="2026-12-21T00:00:00"/>
    <n v="2026"/>
    <s v="Dec"/>
    <s v="Q4"/>
    <x v="2"/>
    <s v="Finland"/>
    <s v="Online Store"/>
    <s v="New"/>
    <s v="Camping"/>
    <s v="Portable Camp Stove"/>
    <n v="3"/>
    <n v="81.510000000000005"/>
    <n v="0.05"/>
    <n v="39.9"/>
    <n v="232.30350000000001"/>
    <n v="119.69999999999999"/>
    <n v="112.60350000000003"/>
    <n v="0.48472580051527425"/>
  </r>
  <r>
    <n v="3365"/>
    <d v="2026-12-21T00:00:00"/>
    <n v="2026"/>
    <s v="Dec"/>
    <s v="Q4"/>
    <x v="3"/>
    <s v="Netherlands"/>
    <s v="Retail Partners"/>
    <s v="New"/>
    <s v="Fitness"/>
    <s v="Weighted Vest"/>
    <n v="2"/>
    <n v="122.4"/>
    <n v="0.1"/>
    <n v="71.09"/>
    <n v="220.32000000000002"/>
    <n v="142.18"/>
    <n v="78.140000000000015"/>
    <n v="0.35466594045025424"/>
  </r>
  <r>
    <n v="4042"/>
    <d v="2026-12-21T00:00:00"/>
    <n v="2026"/>
    <s v="Dec"/>
    <s v="Q4"/>
    <x v="0"/>
    <s v="Portugal"/>
    <s v="Marketplace"/>
    <s v="Returning"/>
    <s v="Travel"/>
    <s v="Packing Cube Set"/>
    <n v="1"/>
    <n v="45.94"/>
    <n v="0.05"/>
    <n v="18.100000000000001"/>
    <n v="43.642999999999994"/>
    <n v="18.100000000000001"/>
    <n v="25.542999999999992"/>
    <n v="0.58527140664024002"/>
  </r>
  <r>
    <n v="4635"/>
    <d v="2026-12-21T00:00:00"/>
    <n v="2026"/>
    <s v="Dec"/>
    <s v="Q4"/>
    <x v="3"/>
    <s v="France"/>
    <s v="Corporate"/>
    <s v="Returning"/>
    <s v="Camping"/>
    <s v="Trail Tent 2P"/>
    <n v="15"/>
    <n v="196.89"/>
    <n v="0.15"/>
    <n v="105.09"/>
    <n v="2510.3474999999999"/>
    <n v="1576.3500000000001"/>
    <n v="933.99749999999972"/>
    <n v="0.37205904760197533"/>
  </r>
  <r>
    <n v="4748"/>
    <d v="2026-12-21T00:00:00"/>
    <n v="2026"/>
    <s v="Dec"/>
    <s v="Q4"/>
    <x v="3"/>
    <s v="France"/>
    <s v="Retail Partners"/>
    <s v="Business"/>
    <s v="Cycling"/>
    <s v="Trail Bike Light"/>
    <n v="1"/>
    <n v="51.18"/>
    <n v="0.05"/>
    <n v="22.98"/>
    <n v="48.620999999999995"/>
    <n v="22.98"/>
    <n v="25.640999999999995"/>
    <n v="0.52736471894860237"/>
  </r>
  <r>
    <n v="342"/>
    <d v="2026-12-22T00:00:00"/>
    <n v="2026"/>
    <s v="Dec"/>
    <s v="Q4"/>
    <x v="1"/>
    <s v="Austria"/>
    <s v="Retail Partners"/>
    <s v="New"/>
    <s v="Cycling"/>
    <s v="Compact Repair Kit"/>
    <n v="3"/>
    <n v="40.78"/>
    <n v="0.15"/>
    <n v="16.73"/>
    <n v="103.989"/>
    <n v="50.19"/>
    <n v="53.799000000000007"/>
    <n v="0.51735279693044456"/>
  </r>
  <r>
    <n v="676"/>
    <d v="2026-12-22T00:00:00"/>
    <n v="2026"/>
    <s v="Dec"/>
    <s v="Q4"/>
    <x v="2"/>
    <s v="Ireland"/>
    <s v="Marketplace"/>
    <s v="Returning"/>
    <s v="Camping"/>
    <s v="Trail Tent 2P"/>
    <n v="1"/>
    <n v="195.63"/>
    <n v="0.05"/>
    <n v="102.13"/>
    <n v="185.84849999999997"/>
    <n v="102.13"/>
    <n v="83.718499999999977"/>
    <n v="0.45046637449320276"/>
  </r>
  <r>
    <n v="1912"/>
    <d v="2026-12-22T00:00:00"/>
    <n v="2026"/>
    <s v="Dec"/>
    <s v="Q4"/>
    <x v="2"/>
    <s v="Denmark"/>
    <s v="Corporate"/>
    <s v="Returning"/>
    <s v="Travel"/>
    <s v="Carry-On Duffel"/>
    <n v="10"/>
    <n v="134.86000000000001"/>
    <n v="0.1"/>
    <n v="65.3"/>
    <n v="1213.7400000000002"/>
    <n v="653"/>
    <n v="560.74000000000024"/>
    <n v="0.46199350767050612"/>
  </r>
  <r>
    <n v="2065"/>
    <d v="2026-12-22T00:00:00"/>
    <n v="2026"/>
    <s v="Dec"/>
    <s v="Q4"/>
    <x v="3"/>
    <s v="Belgium"/>
    <s v="Online Store"/>
    <s v="New"/>
    <s v="Cycling"/>
    <s v="Commuter Helmet"/>
    <n v="1"/>
    <n v="83.15"/>
    <n v="0"/>
    <n v="42.3"/>
    <n v="83.15"/>
    <n v="42.3"/>
    <n v="40.850000000000009"/>
    <n v="0.49128081779915822"/>
  </r>
  <r>
    <n v="3136"/>
    <d v="2026-12-22T00:00:00"/>
    <n v="2026"/>
    <s v="Dec"/>
    <s v="Q4"/>
    <x v="1"/>
    <s v="Austria"/>
    <s v="Marketplace"/>
    <s v="Business"/>
    <s v="Cycling"/>
    <s v="Commuter Helmet"/>
    <n v="1"/>
    <n v="81.599999999999994"/>
    <n v="0.15"/>
    <n v="42"/>
    <n v="69.36"/>
    <n v="42"/>
    <n v="27.36"/>
    <n v="0.3944636678200692"/>
  </r>
  <r>
    <n v="3423"/>
    <d v="2026-12-22T00:00:00"/>
    <n v="2026"/>
    <s v="Dec"/>
    <s v="Q4"/>
    <x v="3"/>
    <s v="Netherlands"/>
    <s v="Retail Partners"/>
    <s v="Business"/>
    <s v="Travel"/>
    <s v="Packing Cube Set"/>
    <n v="5"/>
    <n v="47.67"/>
    <n v="0.1"/>
    <n v="17.84"/>
    <n v="214.51500000000001"/>
    <n v="89.2"/>
    <n v="125.31500000000001"/>
    <n v="0.5841782625923595"/>
  </r>
  <r>
    <n v="3746"/>
    <d v="2026-12-22T00:00:00"/>
    <n v="2026"/>
    <s v="Dec"/>
    <s v="Q4"/>
    <x v="3"/>
    <s v="Netherlands"/>
    <s v="Retail Partners"/>
    <s v="Business"/>
    <s v="Cycling"/>
    <s v="Trail Bike Light"/>
    <n v="2"/>
    <n v="50.96"/>
    <n v="0.15"/>
    <n v="22.59"/>
    <n v="86.632000000000005"/>
    <n v="45.18"/>
    <n v="41.452000000000005"/>
    <n v="0.47848370117277683"/>
  </r>
  <r>
    <n v="1198"/>
    <d v="2026-12-23T00:00:00"/>
    <n v="2026"/>
    <s v="Dec"/>
    <s v="Q4"/>
    <x v="3"/>
    <s v="Netherlands"/>
    <s v="Retail Partners"/>
    <s v="New"/>
    <s v="Travel"/>
    <s v="Packing Cube Set"/>
    <n v="5"/>
    <n v="47.69"/>
    <n v="0.05"/>
    <n v="18.23"/>
    <n v="226.52749999999997"/>
    <n v="91.15"/>
    <n v="135.37749999999997"/>
    <n v="0.59762059794064726"/>
  </r>
  <r>
    <n v="2123"/>
    <d v="2026-12-23T00:00:00"/>
    <n v="2026"/>
    <s v="Dec"/>
    <s v="Q4"/>
    <x v="3"/>
    <s v="United Kingdom"/>
    <s v="Online Store"/>
    <s v="Returning"/>
    <s v="Hiking"/>
    <s v="Hiking Daypack 20L"/>
    <n v="1"/>
    <n v="91.08"/>
    <n v="0.2"/>
    <n v="46.14"/>
    <n v="72.864000000000004"/>
    <n v="46.14"/>
    <n v="26.724000000000004"/>
    <n v="0.36676548089591571"/>
  </r>
  <r>
    <n v="2586"/>
    <d v="2026-12-23T00:00:00"/>
    <n v="2026"/>
    <s v="Dec"/>
    <s v="Q4"/>
    <x v="1"/>
    <s v="Poland"/>
    <s v="Retail Partners"/>
    <s v="New"/>
    <s v="Hiking"/>
    <s v="Trail Boots"/>
    <n v="1"/>
    <n v="143.84"/>
    <n v="0.15"/>
    <n v="78.17"/>
    <n v="122.264"/>
    <n v="78.17"/>
    <n v="44.093999999999994"/>
    <n v="0.360645815612118"/>
  </r>
  <r>
    <n v="3048"/>
    <d v="2026-12-23T00:00:00"/>
    <n v="2026"/>
    <s v="Dec"/>
    <s v="Q4"/>
    <x v="1"/>
    <s v="Austria"/>
    <s v="Online Store"/>
    <s v="New"/>
    <s v="Cycling"/>
    <s v="Cycling Pack 12L"/>
    <n v="1"/>
    <n v="102.66"/>
    <n v="0.05"/>
    <n v="49.2"/>
    <n v="97.526999999999987"/>
    <n v="49.2"/>
    <n v="48.326999999999984"/>
    <n v="0.4955243163431664"/>
  </r>
  <r>
    <n v="3838"/>
    <d v="2026-12-23T00:00:00"/>
    <n v="2026"/>
    <s v="Dec"/>
    <s v="Q4"/>
    <x v="1"/>
    <s v="Switzerland"/>
    <s v="Retail Partners"/>
    <s v="New"/>
    <s v="Fitness"/>
    <s v="Resistance Band Set"/>
    <n v="2"/>
    <n v="40.32"/>
    <n v="0"/>
    <n v="14.39"/>
    <n v="80.64"/>
    <n v="28.78"/>
    <n v="51.86"/>
    <n v="0.64310515873015872"/>
  </r>
  <r>
    <n v="4718"/>
    <d v="2026-12-23T00:00:00"/>
    <n v="2026"/>
    <s v="Dec"/>
    <s v="Q4"/>
    <x v="0"/>
    <s v="Spain"/>
    <s v="Retail Partners"/>
    <s v="Returning"/>
    <s v="Hiking"/>
    <s v="Summit Backpack 45L"/>
    <n v="1"/>
    <n v="157.58000000000001"/>
    <n v="0.1"/>
    <n v="80.37"/>
    <n v="141.822"/>
    <n v="80.37"/>
    <n v="61.451999999999998"/>
    <n v="0.43330371874603374"/>
  </r>
  <r>
    <n v="4844"/>
    <d v="2026-12-23T00:00:00"/>
    <n v="2026"/>
    <s v="Dec"/>
    <s v="Q4"/>
    <x v="1"/>
    <s v="Poland"/>
    <s v="Online Store"/>
    <s v="New"/>
    <s v="Fitness"/>
    <s v="Recovery Roller"/>
    <n v="1"/>
    <n v="36.4"/>
    <n v="0"/>
    <n v="14.22"/>
    <n v="36.4"/>
    <n v="14.22"/>
    <n v="22.18"/>
    <n v="0.6093406593406594"/>
  </r>
  <r>
    <n v="678"/>
    <d v="2026-12-24T00:00:00"/>
    <n v="2026"/>
    <s v="Dec"/>
    <s v="Q4"/>
    <x v="1"/>
    <s v="Switzerland"/>
    <s v="Online Store"/>
    <s v="Business"/>
    <s v="Hiking"/>
    <s v="Trail Boots"/>
    <n v="1"/>
    <n v="142.15"/>
    <n v="0.05"/>
    <n v="80.5"/>
    <n v="135.04249999999999"/>
    <n v="80.5"/>
    <n v="54.54249999999999"/>
    <n v="0.40389136753244342"/>
  </r>
  <r>
    <n v="1706"/>
    <d v="2026-12-24T00:00:00"/>
    <n v="2026"/>
    <s v="Dec"/>
    <s v="Q4"/>
    <x v="0"/>
    <s v="Spain"/>
    <s v="Online Store"/>
    <s v="Returning"/>
    <s v="Camping"/>
    <s v="Alpine Tent 4P"/>
    <n v="2"/>
    <n v="332.38"/>
    <n v="0.05"/>
    <n v="192.16"/>
    <n v="631.52199999999993"/>
    <n v="384.32"/>
    <n v="247.20199999999994"/>
    <n v="0.39143846136793331"/>
  </r>
  <r>
    <n v="3034"/>
    <d v="2026-12-24T00:00:00"/>
    <n v="2026"/>
    <s v="Dec"/>
    <s v="Q4"/>
    <x v="1"/>
    <s v="Czechia"/>
    <s v="Retail Partners"/>
    <s v="New"/>
    <s v="Camping"/>
    <s v="Compact Sleeping Bag"/>
    <n v="1"/>
    <n v="122.18"/>
    <n v="0.15"/>
    <n v="61.28"/>
    <n v="103.85300000000001"/>
    <n v="61.28"/>
    <n v="42.573000000000008"/>
    <n v="0.40993519686479934"/>
  </r>
  <r>
    <n v="3883"/>
    <d v="2026-12-24T00:00:00"/>
    <n v="2026"/>
    <s v="Dec"/>
    <s v="Q4"/>
    <x v="0"/>
    <s v="Spain"/>
    <s v="Online Store"/>
    <s v="New"/>
    <s v="Camping"/>
    <s v="Compact Sleeping Bag"/>
    <n v="1"/>
    <n v="125.66"/>
    <n v="0.15"/>
    <n v="60.6"/>
    <n v="106.81099999999999"/>
    <n v="60.6"/>
    <n v="46.210999999999991"/>
    <n v="0.43264270533933763"/>
  </r>
  <r>
    <n v="4342"/>
    <d v="2026-12-24T00:00:00"/>
    <n v="2026"/>
    <s v="Dec"/>
    <s v="Q4"/>
    <x v="3"/>
    <s v="Belgium"/>
    <s v="Online Store"/>
    <s v="Returning"/>
    <s v="Travel"/>
    <s v="Packing Cube Set"/>
    <n v="2"/>
    <n v="47.38"/>
    <n v="0.05"/>
    <n v="18.850000000000001"/>
    <n v="90.022000000000006"/>
    <n v="37.700000000000003"/>
    <n v="52.322000000000003"/>
    <n v="0.58121348114905247"/>
  </r>
  <r>
    <n v="4468"/>
    <d v="2026-12-24T00:00:00"/>
    <n v="2026"/>
    <s v="Dec"/>
    <s v="Q4"/>
    <x v="0"/>
    <s v="Spain"/>
    <s v="Online Store"/>
    <s v="Business"/>
    <s v="Camping"/>
    <s v="Portable Camp Stove"/>
    <n v="1"/>
    <n v="80.8"/>
    <n v="0.05"/>
    <n v="38.33"/>
    <n v="76.759999999999991"/>
    <n v="38.33"/>
    <n v="38.429999999999993"/>
    <n v="0.50065138092756645"/>
  </r>
  <r>
    <n v="7"/>
    <d v="2026-12-25T00:00:00"/>
    <n v="2026"/>
    <s v="Dec"/>
    <s v="Q4"/>
    <x v="3"/>
    <s v="United Kingdom"/>
    <s v="Online Store"/>
    <s v="Returning"/>
    <s v="Cycling"/>
    <s v="Cycling Pack 12L"/>
    <n v="5"/>
    <n v="103.52"/>
    <n v="0.1"/>
    <n v="49.1"/>
    <n v="465.84000000000003"/>
    <n v="245.5"/>
    <n v="220.34000000000003"/>
    <n v="0.47299501974927016"/>
  </r>
  <r>
    <n v="658"/>
    <d v="2026-12-25T00:00:00"/>
    <n v="2026"/>
    <s v="Dec"/>
    <s v="Q4"/>
    <x v="1"/>
    <s v="Austria"/>
    <s v="Retail Partners"/>
    <s v="Business"/>
    <s v="Hiking"/>
    <s v="Summit Backpack 45L"/>
    <n v="2"/>
    <n v="153.38999999999999"/>
    <n v="0.05"/>
    <n v="78.06"/>
    <n v="291.44099999999997"/>
    <n v="156.12"/>
    <n v="135.32099999999997"/>
    <n v="0.46431696295305047"/>
  </r>
  <r>
    <n v="1192"/>
    <d v="2026-12-25T00:00:00"/>
    <n v="2026"/>
    <s v="Dec"/>
    <s v="Q4"/>
    <x v="3"/>
    <s v="France"/>
    <s v="Corporate"/>
    <s v="Business"/>
    <s v="Fitness"/>
    <s v="Resistance Band Set"/>
    <n v="6"/>
    <n v="39.49"/>
    <n v="0.05"/>
    <n v="14.49"/>
    <n v="225.09299999999999"/>
    <n v="86.94"/>
    <n v="138.15299999999999"/>
    <n v="0.61375964601298127"/>
  </r>
  <r>
    <n v="3852"/>
    <d v="2026-12-25T00:00:00"/>
    <n v="2026"/>
    <s v="Dec"/>
    <s v="Q4"/>
    <x v="2"/>
    <s v="Sweden"/>
    <s v="Retail Partners"/>
    <s v="Business"/>
    <s v="Fitness"/>
    <s v="Recovery Roller"/>
    <n v="1"/>
    <n v="35.54"/>
    <n v="0.1"/>
    <n v="13.63"/>
    <n v="31.986000000000001"/>
    <n v="13.63"/>
    <n v="18.356000000000002"/>
    <n v="0.5738760707809667"/>
  </r>
  <r>
    <n v="4507"/>
    <d v="2026-12-25T00:00:00"/>
    <n v="2026"/>
    <s v="Dec"/>
    <s v="Q4"/>
    <x v="1"/>
    <s v="Germany"/>
    <s v="Marketplace"/>
    <s v="Returning"/>
    <s v="Travel"/>
    <s v="Travel Backpack 35L"/>
    <n v="2"/>
    <n v="167.21"/>
    <n v="0.05"/>
    <n v="88.23"/>
    <n v="317.69900000000001"/>
    <n v="176.46"/>
    <n v="141.239"/>
    <n v="0.44456860109726504"/>
  </r>
  <r>
    <n v="260"/>
    <d v="2026-12-26T00:00:00"/>
    <n v="2026"/>
    <s v="Dec"/>
    <s v="Q4"/>
    <x v="2"/>
    <s v="Sweden"/>
    <s v="Online Store"/>
    <s v="Business"/>
    <s v="Hiking"/>
    <s v="Trekking Poles"/>
    <n v="1"/>
    <n v="71.89"/>
    <n v="0.1"/>
    <n v="31.88"/>
    <n v="64.701000000000008"/>
    <n v="31.88"/>
    <n v="32.821000000000012"/>
    <n v="0.50727191233520363"/>
  </r>
  <r>
    <n v="1659"/>
    <d v="2026-12-26T00:00:00"/>
    <n v="2026"/>
    <s v="Dec"/>
    <s v="Q4"/>
    <x v="0"/>
    <s v="Italy"/>
    <s v="Retail Partners"/>
    <s v="New"/>
    <s v="Travel"/>
    <s v="Carry-On Duffel"/>
    <n v="1"/>
    <n v="133.56"/>
    <n v="0.05"/>
    <n v="68.739999999999995"/>
    <n v="126.88199999999999"/>
    <n v="68.739999999999995"/>
    <n v="58.141999999999996"/>
    <n v="0.4582367869358932"/>
  </r>
  <r>
    <n v="3188"/>
    <d v="2026-12-26T00:00:00"/>
    <n v="2026"/>
    <s v="Dec"/>
    <s v="Q4"/>
    <x v="3"/>
    <s v="Netherlands"/>
    <s v="Marketplace"/>
    <s v="New"/>
    <s v="Camping"/>
    <s v="Compact Sleeping Bag"/>
    <n v="2"/>
    <n v="122.28"/>
    <n v="0.1"/>
    <n v="61.64"/>
    <n v="220.10400000000001"/>
    <n v="123.28"/>
    <n v="96.824000000000012"/>
    <n v="0.43990113764402283"/>
  </r>
  <r>
    <n v="3673"/>
    <d v="2026-12-26T00:00:00"/>
    <n v="2026"/>
    <s v="Dec"/>
    <s v="Q4"/>
    <x v="0"/>
    <s v="Italy"/>
    <s v="Online Store"/>
    <s v="Business"/>
    <s v="Fitness"/>
    <s v="Resistance Band Set"/>
    <n v="1"/>
    <n v="40.619999999999997"/>
    <n v="0"/>
    <n v="14.62"/>
    <n v="40.619999999999997"/>
    <n v="14.62"/>
    <n v="26"/>
    <n v="0.64007877892663712"/>
  </r>
  <r>
    <n v="3805"/>
    <d v="2026-12-26T00:00:00"/>
    <n v="2026"/>
    <s v="Dec"/>
    <s v="Q4"/>
    <x v="3"/>
    <s v="Belgium"/>
    <s v="Corporate"/>
    <s v="Business"/>
    <s v="Travel"/>
    <s v="Packing Cube Set"/>
    <n v="8"/>
    <n v="45.54"/>
    <n v="0.15"/>
    <n v="18.54"/>
    <n v="309.67199999999997"/>
    <n v="148.32"/>
    <n v="161.35199999999998"/>
    <n v="0.52104161822831896"/>
  </r>
  <r>
    <n v="3945"/>
    <d v="2026-12-26T00:00:00"/>
    <n v="2026"/>
    <s v="Dec"/>
    <s v="Q4"/>
    <x v="3"/>
    <s v="France"/>
    <s v="Corporate"/>
    <s v="Business"/>
    <s v="Cycling"/>
    <s v="Trail Bike Light"/>
    <n v="4"/>
    <n v="50.96"/>
    <n v="0.1"/>
    <n v="22.14"/>
    <n v="183.45600000000002"/>
    <n v="88.56"/>
    <n v="94.896000000000015"/>
    <n v="0.51726844583987441"/>
  </r>
  <r>
    <n v="4266"/>
    <d v="2026-12-26T00:00:00"/>
    <n v="2026"/>
    <s v="Dec"/>
    <s v="Q4"/>
    <x v="1"/>
    <s v="Czechia"/>
    <s v="Online Store"/>
    <s v="New"/>
    <s v="Cycling"/>
    <s v="Compact Repair Kit"/>
    <n v="4"/>
    <n v="40.19"/>
    <n v="0.15"/>
    <n v="16.55"/>
    <n v="136.64599999999999"/>
    <n v="66.2"/>
    <n v="70.445999999999984"/>
    <n v="0.51553649576277383"/>
  </r>
  <r>
    <n v="606"/>
    <d v="2026-12-27T00:00:00"/>
    <n v="2026"/>
    <s v="Dec"/>
    <s v="Q4"/>
    <x v="1"/>
    <s v="Germany"/>
    <s v="Online Store"/>
    <s v="New"/>
    <s v="Camping"/>
    <s v="Alpine Tent 4P"/>
    <n v="3"/>
    <n v="333.84"/>
    <n v="0"/>
    <n v="193.05"/>
    <n v="1001.52"/>
    <n v="579.15000000000009"/>
    <n v="422.36999999999989"/>
    <n v="0.42172897196261672"/>
  </r>
  <r>
    <n v="1166"/>
    <d v="2026-12-27T00:00:00"/>
    <n v="2026"/>
    <s v="Dec"/>
    <s v="Q4"/>
    <x v="2"/>
    <s v="Norway"/>
    <s v="Marketplace"/>
    <s v="Returning"/>
    <s v="Camping"/>
    <s v="Trail Tent 2P"/>
    <n v="2"/>
    <n v="198.94"/>
    <n v="0.15"/>
    <n v="102.32"/>
    <n v="338.19799999999998"/>
    <n v="204.64"/>
    <n v="133.55799999999999"/>
    <n v="0.39491067362905752"/>
  </r>
  <r>
    <n v="1913"/>
    <d v="2026-12-27T00:00:00"/>
    <n v="2026"/>
    <s v="Dec"/>
    <s v="Q4"/>
    <x v="2"/>
    <s v="Denmark"/>
    <s v="Marketplace"/>
    <s v="New"/>
    <s v="Fitness"/>
    <s v="Recovery Roller"/>
    <n v="3"/>
    <n v="35.979999999999997"/>
    <n v="0"/>
    <n v="13.6"/>
    <n v="107.94"/>
    <n v="40.799999999999997"/>
    <n v="67.14"/>
    <n v="0.62201222901612008"/>
  </r>
  <r>
    <n v="2402"/>
    <d v="2026-12-27T00:00:00"/>
    <n v="2026"/>
    <s v="Dec"/>
    <s v="Q4"/>
    <x v="1"/>
    <s v="Poland"/>
    <s v="Marketplace"/>
    <s v="New"/>
    <s v="Travel"/>
    <s v="Carry-On Duffel"/>
    <n v="6"/>
    <n v="133.4"/>
    <n v="0.1"/>
    <n v="66.3"/>
    <n v="720.36000000000013"/>
    <n v="397.79999999999995"/>
    <n v="322.56000000000017"/>
    <n v="0.44777611194402817"/>
  </r>
  <r>
    <n v="3192"/>
    <d v="2026-12-27T00:00:00"/>
    <n v="2026"/>
    <s v="Dec"/>
    <s v="Q4"/>
    <x v="3"/>
    <s v="Netherlands"/>
    <s v="Online Store"/>
    <s v="Returning"/>
    <s v="Hiking"/>
    <s v="Hiking Daypack 20L"/>
    <n v="2"/>
    <n v="93.45"/>
    <n v="0"/>
    <n v="45.75"/>
    <n v="186.9"/>
    <n v="91.5"/>
    <n v="95.4"/>
    <n v="0.5104333868378812"/>
  </r>
  <r>
    <n v="3721"/>
    <d v="2026-12-27T00:00:00"/>
    <n v="2026"/>
    <s v="Dec"/>
    <s v="Q4"/>
    <x v="2"/>
    <s v="Denmark"/>
    <s v="Marketplace"/>
    <s v="New"/>
    <s v="Fitness"/>
    <s v="Training Mat"/>
    <n v="1"/>
    <n v="49.79"/>
    <n v="0.2"/>
    <n v="21.87"/>
    <n v="39.832000000000001"/>
    <n v="21.87"/>
    <n v="17.962"/>
    <n v="0.45094396465153641"/>
  </r>
  <r>
    <n v="3882"/>
    <d v="2026-12-27T00:00:00"/>
    <n v="2026"/>
    <s v="Dec"/>
    <s v="Q4"/>
    <x v="3"/>
    <s v="United Kingdom"/>
    <s v="Marketplace"/>
    <s v="Returning"/>
    <s v="Hiking"/>
    <s v="Trekking Poles"/>
    <n v="3"/>
    <n v="70.430000000000007"/>
    <n v="0.1"/>
    <n v="32.869999999999997"/>
    <n v="190.16100000000003"/>
    <n v="98.609999999999985"/>
    <n v="91.551000000000045"/>
    <n v="0.48143941186678674"/>
  </r>
  <r>
    <n v="4945"/>
    <d v="2026-12-27T00:00:00"/>
    <n v="2026"/>
    <s v="Dec"/>
    <s v="Q4"/>
    <x v="2"/>
    <s v="Sweden"/>
    <s v="Online Store"/>
    <s v="Business"/>
    <s v="Camping"/>
    <s v="Portable Camp Stove"/>
    <n v="2"/>
    <n v="82.04"/>
    <n v="0.1"/>
    <n v="38.880000000000003"/>
    <n v="147.67200000000003"/>
    <n v="77.760000000000005"/>
    <n v="69.91200000000002"/>
    <n v="0.47342759629449055"/>
  </r>
  <r>
    <n v="5084"/>
    <d v="2026-12-27T00:00:00"/>
    <n v="2026"/>
    <s v="Dec"/>
    <s v="Q4"/>
    <x v="1"/>
    <s v="Switzerland"/>
    <s v="Marketplace"/>
    <s v="Returning"/>
    <s v="Travel"/>
    <s v="Insulated Bottle"/>
    <n v="1"/>
    <n v="35.409999999999997"/>
    <n v="0.2"/>
    <n v="13.54"/>
    <n v="28.327999999999999"/>
    <n v="13.54"/>
    <n v="14.788"/>
    <n v="0.5220276757977973"/>
  </r>
  <r>
    <n v="246"/>
    <d v="2026-12-28T00:00:00"/>
    <n v="2026"/>
    <s v="Dec"/>
    <s v="Q4"/>
    <x v="3"/>
    <s v="Netherlands"/>
    <s v="Marketplace"/>
    <s v="Business"/>
    <s v="Cycling"/>
    <s v="Compact Repair Kit"/>
    <n v="1"/>
    <n v="41.06"/>
    <n v="0.1"/>
    <n v="16.23"/>
    <n v="36.954000000000001"/>
    <n v="16.23"/>
    <n v="20.724"/>
    <n v="0.5608053255398604"/>
  </r>
  <r>
    <n v="537"/>
    <d v="2026-12-28T00:00:00"/>
    <n v="2026"/>
    <s v="Dec"/>
    <s v="Q4"/>
    <x v="3"/>
    <s v="United Kingdom"/>
    <s v="Corporate"/>
    <s v="Business"/>
    <s v="Hiking"/>
    <s v="Hiking Daypack 20L"/>
    <n v="12"/>
    <n v="90.29"/>
    <n v="0.1"/>
    <n v="45.76"/>
    <n v="975.13200000000006"/>
    <n v="549.12"/>
    <n v="426.01200000000006"/>
    <n v="0.43687623829389255"/>
  </r>
  <r>
    <n v="968"/>
    <d v="2026-12-28T00:00:00"/>
    <n v="2026"/>
    <s v="Dec"/>
    <s v="Q4"/>
    <x v="1"/>
    <s v="Germany"/>
    <s v="Retail Partners"/>
    <s v="New"/>
    <s v="Cycling"/>
    <s v="Cycling Pack 12L"/>
    <n v="1"/>
    <n v="103.13"/>
    <n v="0.15"/>
    <n v="50.06"/>
    <n v="87.660499999999999"/>
    <n v="50.06"/>
    <n v="37.600499999999997"/>
    <n v="0.42893321393329947"/>
  </r>
  <r>
    <n v="1234"/>
    <d v="2026-12-28T00:00:00"/>
    <n v="2026"/>
    <s v="Dec"/>
    <s v="Q4"/>
    <x v="3"/>
    <s v="France"/>
    <s v="Online Store"/>
    <s v="Returning"/>
    <s v="Cycling"/>
    <s v="Commuter Helmet"/>
    <n v="1"/>
    <n v="81.39"/>
    <n v="0.05"/>
    <n v="43.54"/>
    <n v="77.320499999999996"/>
    <n v="43.54"/>
    <n v="33.780499999999996"/>
    <n v="0.43688931137279247"/>
  </r>
  <r>
    <n v="2061"/>
    <d v="2026-12-28T00:00:00"/>
    <n v="2026"/>
    <s v="Dec"/>
    <s v="Q4"/>
    <x v="0"/>
    <s v="Italy"/>
    <s v="Marketplace"/>
    <s v="Returning"/>
    <s v="Camping"/>
    <s v="Alpine Tent 4P"/>
    <n v="2"/>
    <n v="342.78"/>
    <n v="0"/>
    <n v="197.89"/>
    <n v="685.56"/>
    <n v="395.78"/>
    <n v="289.77999999999997"/>
    <n v="0.4226909387945621"/>
  </r>
  <r>
    <n v="2219"/>
    <d v="2026-12-28T00:00:00"/>
    <n v="2026"/>
    <s v="Dec"/>
    <s v="Q4"/>
    <x v="1"/>
    <s v="Poland"/>
    <s v="Online Store"/>
    <s v="Returning"/>
    <s v="Hiking"/>
    <s v="Trail Boots"/>
    <n v="1"/>
    <n v="147"/>
    <n v="0.15"/>
    <n v="79.58"/>
    <n v="124.95"/>
    <n v="79.58"/>
    <n v="45.370000000000005"/>
    <n v="0.36310524209683875"/>
  </r>
  <r>
    <n v="2651"/>
    <d v="2026-12-28T00:00:00"/>
    <n v="2026"/>
    <s v="Dec"/>
    <s v="Q4"/>
    <x v="0"/>
    <s v="Italy"/>
    <s v="Online Store"/>
    <s v="New"/>
    <s v="Travel"/>
    <s v="Packing Cube Set"/>
    <n v="1"/>
    <n v="45.69"/>
    <n v="0.2"/>
    <n v="18.829999999999998"/>
    <n v="36.552"/>
    <n v="18.829999999999998"/>
    <n v="17.722000000000001"/>
    <n v="0.48484351061501429"/>
  </r>
  <r>
    <n v="3173"/>
    <d v="2026-12-28T00:00:00"/>
    <n v="2026"/>
    <s v="Dec"/>
    <s v="Q4"/>
    <x v="1"/>
    <s v="Germany"/>
    <s v="Marketplace"/>
    <s v="Returning"/>
    <s v="Cycling"/>
    <s v="Compact Repair Kit"/>
    <n v="1"/>
    <n v="39.69"/>
    <n v="0"/>
    <n v="17.09"/>
    <n v="39.69"/>
    <n v="17.09"/>
    <n v="22.599999999999998"/>
    <n v="0.56941295036533135"/>
  </r>
  <r>
    <n v="3409"/>
    <d v="2026-12-28T00:00:00"/>
    <n v="2026"/>
    <s v="Dec"/>
    <s v="Q4"/>
    <x v="3"/>
    <s v="Belgium"/>
    <s v="Online Store"/>
    <s v="New"/>
    <s v="Camping"/>
    <s v="Compact Sleeping Bag"/>
    <n v="5"/>
    <n v="122.42"/>
    <n v="0"/>
    <n v="60.8"/>
    <n v="612.1"/>
    <n v="304"/>
    <n v="308.10000000000002"/>
    <n v="0.50334912595981052"/>
  </r>
  <r>
    <n v="3535"/>
    <d v="2026-12-28T00:00:00"/>
    <n v="2026"/>
    <s v="Dec"/>
    <s v="Q4"/>
    <x v="1"/>
    <s v="Austria"/>
    <s v="Retail Partners"/>
    <s v="New"/>
    <s v="Travel"/>
    <s v="Insulated Bottle"/>
    <n v="1"/>
    <n v="37.03"/>
    <n v="0.15"/>
    <n v="13.53"/>
    <n v="31.4755"/>
    <n v="13.53"/>
    <n v="17.945500000000003"/>
    <n v="0.57014185636447401"/>
  </r>
  <r>
    <n v="5134"/>
    <d v="2026-12-28T00:00:00"/>
    <n v="2026"/>
    <s v="Dec"/>
    <s v="Q4"/>
    <x v="1"/>
    <s v="Poland"/>
    <s v="Retail Partners"/>
    <s v="Returning"/>
    <s v="Hiking"/>
    <s v="Hiking Daypack 20L"/>
    <n v="1"/>
    <n v="90.99"/>
    <n v="0.05"/>
    <n v="44.78"/>
    <n v="86.440499999999986"/>
    <n v="44.78"/>
    <n v="41.660499999999985"/>
    <n v="0.48195579618350187"/>
  </r>
  <r>
    <n v="2011"/>
    <d v="2026-12-29T00:00:00"/>
    <n v="2026"/>
    <s v="Dec"/>
    <s v="Q4"/>
    <x v="1"/>
    <s v="Switzerland"/>
    <s v="Online Store"/>
    <s v="Returning"/>
    <s v="Hiking"/>
    <s v="Hiking Daypack 20L"/>
    <n v="1"/>
    <n v="90.81"/>
    <n v="0.1"/>
    <n v="46.53"/>
    <n v="81.728999999999999"/>
    <n v="46.53"/>
    <n v="35.198999999999998"/>
    <n v="0.43067944059024332"/>
  </r>
  <r>
    <n v="2477"/>
    <d v="2026-12-29T00:00:00"/>
    <n v="2026"/>
    <s v="Dec"/>
    <s v="Q4"/>
    <x v="0"/>
    <s v="Italy"/>
    <s v="Retail Partners"/>
    <s v="New"/>
    <s v="Cycling"/>
    <s v="Compact Repair Kit"/>
    <n v="1"/>
    <n v="41.28"/>
    <n v="0.15"/>
    <n v="16.41"/>
    <n v="35.088000000000001"/>
    <n v="16.41"/>
    <n v="18.678000000000001"/>
    <n v="0.53231874145006841"/>
  </r>
  <r>
    <n v="2745"/>
    <d v="2026-12-29T00:00:00"/>
    <n v="2026"/>
    <s v="Dec"/>
    <s v="Q4"/>
    <x v="3"/>
    <s v="France"/>
    <s v="Marketplace"/>
    <s v="Business"/>
    <s v="Travel"/>
    <s v="Packing Cube Set"/>
    <n v="1"/>
    <n v="46.07"/>
    <n v="0"/>
    <n v="18.420000000000002"/>
    <n v="46.07"/>
    <n v="18.420000000000002"/>
    <n v="27.65"/>
    <n v="0.60017364879531143"/>
  </r>
  <r>
    <n v="4427"/>
    <d v="2026-12-29T00:00:00"/>
    <n v="2026"/>
    <s v="Dec"/>
    <s v="Q4"/>
    <x v="1"/>
    <s v="Germany"/>
    <s v="Retail Partners"/>
    <s v="Business"/>
    <s v="Hiking"/>
    <s v="Trail Boots"/>
    <n v="1"/>
    <n v="147.29"/>
    <n v="0.1"/>
    <n v="78.2"/>
    <n v="132.56100000000001"/>
    <n v="78.2"/>
    <n v="54.361000000000004"/>
    <n v="0.4100829052285363"/>
  </r>
  <r>
    <n v="377"/>
    <d v="2026-12-30T00:00:00"/>
    <n v="2026"/>
    <s v="Dec"/>
    <s v="Q4"/>
    <x v="3"/>
    <s v="France"/>
    <s v="Online Store"/>
    <s v="New"/>
    <s v="Cycling"/>
    <s v="Compact Repair Kit"/>
    <n v="1"/>
    <n v="40.82"/>
    <n v="0.1"/>
    <n v="17.2"/>
    <n v="36.738"/>
    <n v="17.2"/>
    <n v="19.538"/>
    <n v="0.53181991398551909"/>
  </r>
  <r>
    <n v="1530"/>
    <d v="2026-12-30T00:00:00"/>
    <n v="2026"/>
    <s v="Dec"/>
    <s v="Q4"/>
    <x v="3"/>
    <s v="Netherlands"/>
    <s v="Online Store"/>
    <s v="New"/>
    <s v="Fitness"/>
    <s v="Training Mat"/>
    <n v="3"/>
    <n v="50.72"/>
    <n v="0"/>
    <n v="22.3"/>
    <n v="152.16"/>
    <n v="66.900000000000006"/>
    <n v="85.259999999999991"/>
    <n v="0.56033123028391163"/>
  </r>
  <r>
    <n v="2135"/>
    <d v="2026-12-30T00:00:00"/>
    <n v="2026"/>
    <s v="Dec"/>
    <s v="Q4"/>
    <x v="1"/>
    <s v="Germany"/>
    <s v="Marketplace"/>
    <s v="Business"/>
    <s v="Camping"/>
    <s v="Trail Tent 2P"/>
    <n v="3"/>
    <n v="194.7"/>
    <n v="0.1"/>
    <n v="102.62"/>
    <n v="525.68999999999994"/>
    <n v="307.86"/>
    <n v="217.82999999999993"/>
    <n v="0.41436968555612613"/>
  </r>
  <r>
    <n v="2916"/>
    <d v="2026-12-30T00:00:00"/>
    <n v="2026"/>
    <s v="Dec"/>
    <s v="Q4"/>
    <x v="1"/>
    <s v="Austria"/>
    <s v="Retail Partners"/>
    <s v="New"/>
    <s v="Travel"/>
    <s v="Insulated Bottle"/>
    <n v="1"/>
    <n v="36.64"/>
    <n v="0.05"/>
    <n v="13.59"/>
    <n v="34.808"/>
    <n v="13.59"/>
    <n v="21.218"/>
    <n v="0.60957251206619167"/>
  </r>
  <r>
    <n v="3449"/>
    <d v="2026-12-30T00:00:00"/>
    <n v="2026"/>
    <s v="Dec"/>
    <s v="Q4"/>
    <x v="2"/>
    <s v="Finland"/>
    <s v="Marketplace"/>
    <s v="Returning"/>
    <s v="Camping"/>
    <s v="Trail Tent 2P"/>
    <n v="6"/>
    <n v="192.9"/>
    <n v="0.2"/>
    <n v="106.89"/>
    <n v="925.92000000000007"/>
    <n v="641.34"/>
    <n v="284.58000000000004"/>
    <n v="0.30734836702954899"/>
  </r>
  <r>
    <n v="3498"/>
    <d v="2026-12-30T00:00:00"/>
    <n v="2026"/>
    <s v="Dec"/>
    <s v="Q4"/>
    <x v="3"/>
    <s v="Netherlands"/>
    <s v="Marketplace"/>
    <s v="Returning"/>
    <s v="Hiking"/>
    <s v="Trekking Poles"/>
    <n v="2"/>
    <n v="71.56"/>
    <n v="0.1"/>
    <n v="32.99"/>
    <n v="128.80800000000002"/>
    <n v="65.98"/>
    <n v="62.828000000000017"/>
    <n v="0.4877647351096206"/>
  </r>
  <r>
    <n v="4851"/>
    <d v="2026-12-30T00:00:00"/>
    <n v="2026"/>
    <s v="Dec"/>
    <s v="Q4"/>
    <x v="3"/>
    <s v="France"/>
    <s v="Marketplace"/>
    <s v="New"/>
    <s v="Cycling"/>
    <s v="Compact Repair Kit"/>
    <n v="1"/>
    <n v="40.270000000000003"/>
    <n v="0.1"/>
    <n v="16.63"/>
    <n v="36.243000000000002"/>
    <n v="16.63"/>
    <n v="19.613000000000003"/>
    <n v="0.54115277432883602"/>
  </r>
  <r>
    <n v="4926"/>
    <d v="2026-12-30T00:00:00"/>
    <n v="2026"/>
    <s v="Dec"/>
    <s v="Q4"/>
    <x v="3"/>
    <s v="Netherlands"/>
    <s v="Retail Partners"/>
    <s v="Business"/>
    <s v="Cycling"/>
    <s v="Commuter Helmet"/>
    <n v="6"/>
    <n v="81.180000000000007"/>
    <n v="0.05"/>
    <n v="43.3"/>
    <n v="462.726"/>
    <n v="259.79999999999995"/>
    <n v="202.92600000000004"/>
    <n v="0.43854462468069666"/>
  </r>
  <r>
    <n v="5035"/>
    <d v="2026-12-30T00:00:00"/>
    <n v="2026"/>
    <s v="Dec"/>
    <s v="Q4"/>
    <x v="1"/>
    <s v="Germany"/>
    <s v="Online Store"/>
    <s v="New"/>
    <s v="Cycling"/>
    <s v="Cycling Pack 12L"/>
    <n v="2"/>
    <n v="101.73"/>
    <n v="0.1"/>
    <n v="49.3"/>
    <n v="183.114"/>
    <n v="98.6"/>
    <n v="84.51400000000001"/>
    <n v="0.46153762137247839"/>
  </r>
  <r>
    <n v="5135"/>
    <d v="2026-12-30T00:00:00"/>
    <n v="2026"/>
    <s v="Dec"/>
    <s v="Q4"/>
    <x v="2"/>
    <s v="Finland"/>
    <s v="Online Store"/>
    <s v="New"/>
    <s v="Cycling"/>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336BD3-B2E4-44C9-83D0-34FB0FB3B651}" name="Total_Revenue &amp; Profi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7:C11" firstHeaderRow="0" firstDataRow="1" firstDataCol="1"/>
  <pivotFields count="19">
    <pivotField showAll="0"/>
    <pivotField numFmtId="164" showAll="0"/>
    <pivotField showAll="0"/>
    <pivotField axis="axisRow" showAll="0">
      <items count="13">
        <item x="0"/>
        <item x="1"/>
        <item x="2"/>
        <item x="3"/>
        <item x="4"/>
        <item x="5"/>
        <item x="6"/>
        <item x="7"/>
        <item x="8"/>
        <item x="9"/>
        <item x="10"/>
        <item x="11"/>
        <item t="default"/>
      </items>
    </pivotField>
    <pivotField showAll="0">
      <items count="5">
        <item x="0"/>
        <item h="1" x="1"/>
        <item h="1" x="2"/>
        <item h="1"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items count="5">
        <item h="1"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3"/>
  </rowFields>
  <rowItems count="4">
    <i>
      <x/>
    </i>
    <i>
      <x v="1"/>
    </i>
    <i>
      <x v="2"/>
    </i>
    <i t="grand">
      <x/>
    </i>
  </rowItems>
  <colFields count="1">
    <field x="-2"/>
  </colFields>
  <colItems count="2">
    <i>
      <x/>
    </i>
    <i i="1">
      <x v="1"/>
    </i>
  </colItems>
  <dataFields count="2">
    <dataField name="Total Revenue" fld="15" baseField="3" baseItem="0" numFmtId="1"/>
    <dataField name="Total Gross Profit" fld="17" baseField="3" baseItem="0"/>
  </dataFields>
  <formats count="3">
    <format dxfId="162">
      <pivotArea outline="0" collapsedLevelsAreSubtotals="1" fieldPosition="0"/>
    </format>
    <format dxfId="161">
      <pivotArea collapsedLevelsAreSubtotals="1" fieldPosition="0">
        <references count="2">
          <reference field="4294967294" count="1" selected="0">
            <x v="0"/>
          </reference>
          <reference field="3" count="0"/>
        </references>
      </pivotArea>
    </format>
    <format dxfId="160">
      <pivotArea collapsedLevelsAreSubtotals="1" fieldPosition="0">
        <references count="2">
          <reference field="4294967294" count="1" selected="0">
            <x v="1"/>
          </reference>
          <reference field="3" count="0"/>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26D33D-8A26-4C5D-9913-6585AABB90C8}" name="Total_Sales Regionwis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M7:N12" firstHeaderRow="1" firstDataRow="1" firstDataCol="1"/>
  <pivotFields count="19">
    <pivotField showAll="0"/>
    <pivotField numFmtId="164" showAll="0"/>
    <pivotField showAll="0"/>
    <pivotField showAll="0"/>
    <pivotField showAll="0">
      <items count="5">
        <item x="0"/>
        <item h="1" x="1"/>
        <item h="1" x="2"/>
        <item h="1" x="3"/>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h="1"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5"/>
  </rowFields>
  <rowItems count="5">
    <i>
      <x/>
    </i>
    <i>
      <x v="1"/>
    </i>
    <i>
      <x v="2"/>
    </i>
    <i>
      <x v="3"/>
    </i>
    <i t="grand">
      <x/>
    </i>
  </rowItems>
  <colItems count="1">
    <i/>
  </colItems>
  <dataFields count="1">
    <dataField name="Sum of Revenue" fld="15" baseField="0" baseItem="0"/>
  </dataFields>
  <formats count="1">
    <format dxfId="163">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5" count="1" selected="0">
            <x v="0"/>
          </reference>
        </references>
      </pivotArea>
    </chartFormat>
    <chartFormat chart="13" format="8">
      <pivotArea type="data" outline="0" fieldPosition="0">
        <references count="2">
          <reference field="4294967294" count="1" selected="0">
            <x v="0"/>
          </reference>
          <reference field="5" count="1" selected="0">
            <x v="1"/>
          </reference>
        </references>
      </pivotArea>
    </chartFormat>
    <chartFormat chart="13" format="9">
      <pivotArea type="data" outline="0" fieldPosition="0">
        <references count="2">
          <reference field="4294967294" count="1" selected="0">
            <x v="0"/>
          </reference>
          <reference field="5" count="1" selected="0">
            <x v="2"/>
          </reference>
        </references>
      </pivotArea>
    </chartFormat>
    <chartFormat chart="13"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29EA9F-0279-4985-A1C6-F4DE7C5A8B0B}" name="Total_Ord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H4" firstHeaderRow="1" firstDataRow="1" firstDataCol="0"/>
  <pivotFields count="19">
    <pivotField dataField="1" showAll="0"/>
    <pivotField numFmtId="164" showAll="0"/>
    <pivotField showAll="0"/>
    <pivotField showAll="0"/>
    <pivotField showAll="0">
      <items count="5">
        <item x="0"/>
        <item h="1" x="1"/>
        <item h="1" x="2"/>
        <item h="1"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items count="5">
        <item h="1"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15"/>
  </dataFields>
  <formats count="1">
    <format dxfId="1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778F6F-92FF-4C8F-BBD6-8AAD1268C6AC}" name="Total_Sales_Chennal"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J7:K11" firstHeaderRow="1" firstDataRow="1" firstDataCol="1"/>
  <pivotFields count="19">
    <pivotField showAll="0"/>
    <pivotField numFmtId="164" showAll="0"/>
    <pivotField showAll="0"/>
    <pivotField showAll="0"/>
    <pivotField showAll="0">
      <items count="5">
        <item x="0"/>
        <item h="1" x="1"/>
        <item h="1" x="2"/>
        <item h="1" x="3"/>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h="1"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4">
    <i>
      <x v="1"/>
    </i>
    <i>
      <x v="2"/>
    </i>
    <i>
      <x v="3"/>
    </i>
    <i t="grand">
      <x/>
    </i>
  </rowItems>
  <colItems count="1">
    <i/>
  </colItems>
  <dataFields count="1">
    <dataField name="Sum of Revenue" fld="15" baseField="0" baseItem="0"/>
  </dataFields>
  <formats count="1">
    <format dxfId="165">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5" format="4">
      <pivotArea type="data" outline="0" fieldPosition="0">
        <references count="2">
          <reference field="4294967294" count="1" selected="0">
            <x v="0"/>
          </reference>
          <reference field="7" count="1" selected="0">
            <x v="2"/>
          </reference>
        </references>
      </pivotArea>
    </chartFormat>
    <chartFormat chart="5" format="5">
      <pivotArea type="data" outline="0" fieldPosition="0">
        <references count="2">
          <reference field="4294967294" count="1" selected="0">
            <x v="0"/>
          </reference>
          <reference field="7"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7" count="1" selected="0">
            <x v="0"/>
          </reference>
        </references>
      </pivotArea>
    </chartFormat>
    <chartFormat chart="6" format="8">
      <pivotArea type="data" outline="0" fieldPosition="0">
        <references count="2">
          <reference field="4294967294" count="1" selected="0">
            <x v="0"/>
          </reference>
          <reference field="7" count="1" selected="0">
            <x v="1"/>
          </reference>
        </references>
      </pivotArea>
    </chartFormat>
    <chartFormat chart="6" format="9">
      <pivotArea type="data" outline="0" fieldPosition="0">
        <references count="2">
          <reference field="4294967294" count="1" selected="0">
            <x v="0"/>
          </reference>
          <reference field="7" count="1" selected="0">
            <x v="2"/>
          </reference>
        </references>
      </pivotArea>
    </chartFormat>
    <chartFormat chart="6" format="10">
      <pivotArea type="data" outline="0" fieldPosition="0">
        <references count="2">
          <reference field="4294967294" count="1" selected="0">
            <x v="0"/>
          </reference>
          <reference field="7" count="1" selected="0">
            <x v="3"/>
          </reference>
        </references>
      </pivotArea>
    </chartFormat>
    <chartFormat chart="8"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0"/>
          </reference>
        </references>
      </pivotArea>
    </chartFormat>
    <chartFormat chart="10" format="8">
      <pivotArea type="data" outline="0" fieldPosition="0">
        <references count="2">
          <reference field="4294967294" count="1" selected="0">
            <x v="0"/>
          </reference>
          <reference field="7" count="1" selected="0">
            <x v="1"/>
          </reference>
        </references>
      </pivotArea>
    </chartFormat>
    <chartFormat chart="10" format="9">
      <pivotArea type="data" outline="0" fieldPosition="0">
        <references count="2">
          <reference field="4294967294" count="1" selected="0">
            <x v="0"/>
          </reference>
          <reference field="7" count="1" selected="0">
            <x v="2"/>
          </reference>
        </references>
      </pivotArea>
    </chartFormat>
    <chartFormat chart="10"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4288FB-CE26-4CF1-9890-E395C43D6FB3}" name="Total Revenu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9">
    <pivotField showAll="0"/>
    <pivotField numFmtId="164" showAll="0"/>
    <pivotField showAll="0"/>
    <pivotField showAll="0"/>
    <pivotField showAll="0">
      <items count="5">
        <item x="0"/>
        <item h="1" x="1"/>
        <item h="1" x="2"/>
        <item h="1"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items count="5">
        <item h="1"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5" baseField="0" baseItem="0" numFmtId="1"/>
  </dataFields>
  <formats count="1">
    <format dxfId="1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E251C3-6DDA-4C9E-9103-9798F67EC182}" name="Total_Profi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D4" firstHeaderRow="1" firstDataRow="1" firstDataCol="0"/>
  <pivotFields count="19">
    <pivotField showAll="0"/>
    <pivotField numFmtId="164" showAll="0"/>
    <pivotField showAll="0"/>
    <pivotField showAll="0"/>
    <pivotField showAll="0">
      <items count="5">
        <item x="0"/>
        <item h="1" x="1"/>
        <item h="1" x="2"/>
        <item h="1"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items count="5">
        <item h="1"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7" baseField="0" baseItem="0"/>
  </dataFields>
  <formats count="1">
    <format dxfId="1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5220F1-CCE3-432A-A1BF-B289ED3E7534}" name="Total_Unit_Sold"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F4" firstHeaderRow="1" firstDataRow="1" firstDataCol="0"/>
  <pivotFields count="19">
    <pivotField showAll="0"/>
    <pivotField numFmtId="164" showAll="0"/>
    <pivotField showAll="0"/>
    <pivotField showAll="0"/>
    <pivotField showAll="0">
      <items count="5">
        <item x="0"/>
        <item h="1" x="1"/>
        <item h="1" x="2"/>
        <item h="1"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items count="5">
        <item h="1" x="1"/>
        <item x="3"/>
        <item x="0"/>
        <item x="2"/>
        <item t="default"/>
      </items>
    </pivotField>
    <pivotField showAll="0"/>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1" baseField="0" baseItem="0"/>
  </dataFields>
  <formats count="1">
    <format dxfId="1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FD4670-491D-4984-8159-75BC5E92AD27}" name="Country Map"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P7:Q25" firstHeaderRow="1" firstDataRow="1" firstDataCol="1"/>
  <pivotFields count="19">
    <pivotField showAll="0"/>
    <pivotField numFmtId="164" showAll="0"/>
    <pivotField showAll="0"/>
    <pivotField showAll="0"/>
    <pivotField showAll="0">
      <items count="5">
        <item x="0"/>
        <item h="1" x="1"/>
        <item h="1" x="2"/>
        <item h="1" x="3"/>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items count="5">
        <item h="1"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5" baseField="0" baseItem="0"/>
  </dataFields>
  <formats count="1">
    <format dxfId="169">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2E05A9-B8B3-4472-8C95-64E142D8CD01}" name="Top_Five_Count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F7:G25" firstHeaderRow="1" firstDataRow="1" firstDataCol="1"/>
  <pivotFields count="19">
    <pivotField showAll="0"/>
    <pivotField numFmtId="164" showAll="0"/>
    <pivotField showAll="0"/>
    <pivotField showAll="0"/>
    <pivotField showAll="0">
      <items count="5">
        <item x="0"/>
        <item h="1" x="1"/>
        <item h="1" x="2"/>
        <item h="1" x="3"/>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items count="5">
        <item h="1"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5" baseField="0" baseItem="0"/>
  </dataFields>
  <formats count="2">
    <format dxfId="171">
      <pivotArea outline="0" collapsedLevelsAreSubtotals="1" fieldPosition="0"/>
    </format>
    <format dxfId="170">
      <pivotArea collapsedLevelsAreSubtotals="1" fieldPosition="0">
        <references count="1">
          <reference field="6" count="5">
            <x v="5"/>
            <x v="6"/>
            <x v="8"/>
            <x v="13"/>
            <x v="16"/>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BD5369-3951-45AF-889B-5AA47A1B4ED7}" name="Total_OCGO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3:L4" firstHeaderRow="1" firstDataRow="1" firstDataCol="0"/>
  <pivotFields count="19">
    <pivotField showAll="0"/>
    <pivotField numFmtId="164" showAll="0"/>
    <pivotField showAll="0"/>
    <pivotField showAll="0"/>
    <pivotField showAll="0">
      <items count="5">
        <item x="0"/>
        <item h="1" x="1"/>
        <item h="1" x="2"/>
        <item h="1"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items count="5">
        <item h="1"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6" baseField="0" baseItem="0"/>
  </dataFields>
  <formats count="1">
    <format dxfId="1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C56D79-F01C-4E15-97AD-6C5FD3436346}" name="Total Region R&amp;P"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8" firstHeaderRow="0" firstDataRow="1" firstDataCol="1"/>
  <pivotFields count="19">
    <pivotField showAll="0"/>
    <pivotField numFmtId="164"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5">
    <i>
      <x/>
    </i>
    <i>
      <x v="1"/>
    </i>
    <i>
      <x v="2"/>
    </i>
    <i>
      <x v="3"/>
    </i>
    <i t="grand">
      <x/>
    </i>
  </rowItems>
  <colFields count="1">
    <field x="-2"/>
  </colFields>
  <colItems count="2">
    <i>
      <x/>
    </i>
    <i i="1">
      <x v="1"/>
    </i>
  </colItems>
  <dataFields count="2">
    <dataField name="Sum of Revenue" fld="15" baseField="0" baseItem="0"/>
    <dataField name="Sum of Gross Profit" fld="17"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D4AFEEB-6FFD-41A6-9591-A43E98FA60BA}" name="Total Region &amp; Country "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25" firstHeaderRow="0" firstDataRow="1" firstDataCol="1"/>
  <pivotFields count="19">
    <pivotField showAll="0"/>
    <pivotField numFmtId="164" showAll="0"/>
    <pivotField showAll="0"/>
    <pivotField showAll="0"/>
    <pivotField showAll="0"/>
    <pivotField axis="axisRow"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dataField="1" numFmtId="165" showAll="0"/>
    <pivotField numFmtId="9" showAll="0"/>
    <pivotField dataField="1" numFmtId="165" showAll="0"/>
    <pivotField numFmtId="165" showAll="0"/>
    <pivotField dataField="1" numFmtId="165" showAll="0"/>
    <pivotField numFmtId="165" showAll="0"/>
    <pivotField numFmtId="166" showAll="0"/>
  </pivotFields>
  <rowFields count="2">
    <field x="5"/>
    <field x="6"/>
  </rowFields>
  <rowItems count="22">
    <i>
      <x/>
    </i>
    <i r="1">
      <x/>
    </i>
    <i r="1">
      <x v="2"/>
    </i>
    <i r="1">
      <x v="6"/>
    </i>
    <i r="1">
      <x v="11"/>
    </i>
    <i r="1">
      <x v="15"/>
    </i>
    <i>
      <x v="1"/>
    </i>
    <i r="1">
      <x v="3"/>
    </i>
    <i r="1">
      <x v="4"/>
    </i>
    <i r="1">
      <x v="7"/>
    </i>
    <i r="1">
      <x v="10"/>
    </i>
    <i r="1">
      <x v="14"/>
    </i>
    <i>
      <x v="2"/>
    </i>
    <i r="1">
      <x v="8"/>
    </i>
    <i r="1">
      <x v="12"/>
    </i>
    <i r="1">
      <x v="13"/>
    </i>
    <i>
      <x v="3"/>
    </i>
    <i r="1">
      <x v="1"/>
    </i>
    <i r="1">
      <x v="5"/>
    </i>
    <i r="1">
      <x v="9"/>
    </i>
    <i r="1">
      <x v="16"/>
    </i>
    <i t="grand">
      <x/>
    </i>
  </rowItems>
  <colFields count="1">
    <field x="-2"/>
  </colFields>
  <colItems count="3">
    <i>
      <x/>
    </i>
    <i i="1">
      <x v="1"/>
    </i>
    <i i="2">
      <x v="2"/>
    </i>
  </colItems>
  <dataFields count="3">
    <dataField name="Sum of Unit Price" fld="12" baseField="0" baseItem="0"/>
    <dataField name="Sum of Unit Cost" fld="14" baseField="0" baseItem="0"/>
    <dataField name="Sum of COG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32A952-4995-44EA-A6B3-B62D13DC7001}" name="Region Wise Cost &amp; Profit"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8" firstHeaderRow="0" firstDataRow="1" firstDataCol="1"/>
  <pivotFields count="19">
    <pivotField showAll="0"/>
    <pivotField numFmtId="164"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numFmtId="1" showAll="0"/>
    <pivotField dataField="1" numFmtId="165" showAll="0"/>
    <pivotField numFmtId="9" showAll="0"/>
    <pivotField dataField="1" numFmtId="165" showAll="0"/>
    <pivotField numFmtId="165" showAll="0"/>
    <pivotField numFmtId="165" showAll="0"/>
    <pivotField dataField="1" numFmtId="165" showAll="0"/>
    <pivotField numFmtId="166" showAll="0"/>
  </pivotFields>
  <rowFields count="1">
    <field x="5"/>
  </rowFields>
  <rowItems count="5">
    <i>
      <x/>
    </i>
    <i>
      <x v="1"/>
    </i>
    <i>
      <x v="2"/>
    </i>
    <i>
      <x v="3"/>
    </i>
    <i t="grand">
      <x/>
    </i>
  </rowItems>
  <colFields count="1">
    <field x="-2"/>
  </colFields>
  <colItems count="3">
    <i>
      <x/>
    </i>
    <i i="1">
      <x v="1"/>
    </i>
    <i i="2">
      <x v="2"/>
    </i>
  </colItems>
  <dataFields count="3">
    <dataField name="Sum of Unit Cost" fld="14" baseField="0" baseItem="0"/>
    <dataField name="Sum of Unit Price" fld="12" baseField="0" baseItem="0"/>
    <dataField name="Sum of Gross Profit" fld="17"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266C201-6C2C-4474-A01E-46E044E87E1D}" sourceName="Country">
  <pivotTables>
    <pivotTable tabId="2" name="Top_Five_Country"/>
    <pivotTable tabId="2" name="Country Map"/>
    <pivotTable tabId="2" name="Total Revenue"/>
    <pivotTable tabId="2" name="Total_OCGOS"/>
    <pivotTable tabId="2" name="Total_Order"/>
    <pivotTable tabId="2" name="Total_Profit"/>
    <pivotTable tabId="2" name="Total_Revenue &amp; Profit"/>
    <pivotTable tabId="2" name="Total_Sales Regionwise"/>
    <pivotTable tabId="2" name="Total_Sales_Chennal"/>
    <pivotTable tabId="2" name="Total_Unit_Sold"/>
  </pivotTables>
  <data>
    <tabular pivotCacheId="965925089">
      <items count="17">
        <i x="6" s="1"/>
        <i x="4" s="1"/>
        <i x="1" s="1"/>
        <i x="5" s="1"/>
        <i x="10" s="1"/>
        <i x="13" s="1"/>
        <i x="12" s="1"/>
        <i x="3" s="1"/>
        <i x="15" s="1"/>
        <i x="7" s="1"/>
        <i x="16" s="1"/>
        <i x="14" s="1"/>
        <i x="9" s="1"/>
        <i x="0" s="1"/>
        <i x="2" s="1"/>
        <i x="11"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92066145-BAB3-456D-A6CC-8EE992A6CCF8}" sourceName="Sales Channel">
  <pivotTables>
    <pivotTable tabId="2" name="Top_Five_Country"/>
    <pivotTable tabId="2" name="Country Map"/>
    <pivotTable tabId="2" name="Total Revenue"/>
    <pivotTable tabId="2" name="Total_OCGOS"/>
    <pivotTable tabId="2" name="Total_Order"/>
    <pivotTable tabId="2" name="Total_Profit"/>
    <pivotTable tabId="2" name="Total_Revenue &amp; Profit"/>
    <pivotTable tabId="2" name="Total_Sales Regionwise"/>
    <pivotTable tabId="2" name="Total_Sales_Chennal"/>
    <pivotTable tabId="2" name="Total_Unit_Sold"/>
  </pivotTables>
  <data>
    <tabular pivotCacheId="965925089">
      <items count="4">
        <i x="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4FA04F0-EE6C-4362-B210-6647141C07F6}" sourceName="Product Category">
  <pivotTables>
    <pivotTable tabId="2" name="Top_Five_Country"/>
    <pivotTable tabId="2" name="Country Map"/>
    <pivotTable tabId="2" name="Total Revenue"/>
    <pivotTable tabId="2" name="Total_OCGOS"/>
    <pivotTable tabId="2" name="Total_Order"/>
    <pivotTable tabId="2" name="Total_Profit"/>
    <pivotTable tabId="2" name="Total_Revenue &amp; Profit"/>
    <pivotTable tabId="2" name="Total_Sales Regionwise"/>
    <pivotTable tabId="2" name="Total_Sales_Chennal"/>
  </pivotTables>
  <data>
    <tabular pivotCacheId="965925089">
      <items count="5">
        <i x="3"/>
        <i x="0"/>
        <i x="4"/>
        <i x="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B58AC8B-4A77-4CD0-8F13-5B53F46EF40C}" sourceName="Quarter">
  <pivotTables>
    <pivotTable tabId="2" name="Top_Five_Country"/>
    <pivotTable tabId="2" name="Country Map"/>
    <pivotTable tabId="2" name="Total Revenue"/>
    <pivotTable tabId="2" name="Total_OCGOS"/>
    <pivotTable tabId="2" name="Total_Order"/>
    <pivotTable tabId="2" name="Total_Profit"/>
    <pivotTable tabId="2" name="Total_Revenue &amp; Profit"/>
    <pivotTable tabId="2" name="Total_Sales Regionwise"/>
    <pivotTable tabId="2" name="Total_Sales_Chennal"/>
    <pivotTable tabId="2" name="Total_Unit_Sold"/>
  </pivotTables>
  <data>
    <tabular pivotCacheId="965925089">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B581982-6F09-4737-B35F-19AD2BE2D5C6}" cache="Slicer_Country" caption="Country" startItem="2" rowHeight="234950"/>
  <slicer name="Sales Channel" xr10:uid="{3154A090-DC20-443E-9DF1-8D368AFA249A}" cache="Slicer_Sales_Channel" caption="Sales Channel" rowHeight="234950"/>
  <slicer name="Product Category" xr10:uid="{4DCD2EC6-6D8E-423F-80B0-ED16D9EAD202}" cache="Slicer_Product_Category" caption="Product Category" rowHeight="234950"/>
  <slicer name="Quarter" xr10:uid="{1A7AE1BB-7391-436C-A525-A3F669825A89}" cache="Slicer_Quarter" caption="Quart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7D9F7E-E8F4-4257-BA84-8DF1BD334CCB}" name="SalesDataTable" displayName="SalesDataTable" ref="A1:S2708" totalsRowShown="0" headerRowDxfId="159" dataDxfId="158">
  <autoFilter ref="A1:S2708" xr:uid="{8F7D9F7E-E8F4-4257-BA84-8DF1BD334CCB}"/>
  <tableColumns count="19">
    <tableColumn id="21" xr3:uid="{2813BD58-BDB3-4B8F-9549-DF2D35E9BD8C}" name="ID" dataDxfId="157"/>
    <tableColumn id="2" xr3:uid="{8A438135-73C3-4799-BE2A-F532345C2F97}" name="Order Date" dataDxfId="156"/>
    <tableColumn id="1" xr3:uid="{C4B87C15-EFD8-42BF-903C-CCE7F775600F}" name="Year" dataDxfId="155">
      <calculatedColumnFormula>YEAR(SalesDataTable[[#This Row],[Order Date]])</calculatedColumnFormula>
    </tableColumn>
    <tableColumn id="23" xr3:uid="{FBA11C9F-9B94-4F1C-A68D-916D34EF6E5D}" name="Month " dataDxfId="154">
      <calculatedColumnFormula>TEXT(SalesDataTable[[#This Row],[Order Date]],"MMM")</calculatedColumnFormula>
    </tableColumn>
    <tableColumn id="24" xr3:uid="{F6C02F46-103A-415F-AA27-4F4A028B0DD7}" name="Quarter" dataDxfId="153">
      <calculatedColumnFormula>"Q"&amp;ROUNDUP(MONTH(SalesDataTable[[#This Row],[Order Date]])/3,0)</calculatedColumnFormula>
    </tableColumn>
    <tableColumn id="3" xr3:uid="{8901C276-8146-48CB-ADF6-A56AA939F6D8}" name="Region" dataDxfId="152"/>
    <tableColumn id="4" xr3:uid="{82E80988-369D-445F-982D-87F948C4904F}" name="Country" dataDxfId="151"/>
    <tableColumn id="5" xr3:uid="{F5EA736E-3547-4EBE-84DC-E92640B71DC6}" name="Sales Channel" dataDxfId="150"/>
    <tableColumn id="6" xr3:uid="{3CB21D9A-0931-45DF-B61C-F84F6430E86F}" name="Customer Type" dataDxfId="149"/>
    <tableColumn id="7" xr3:uid="{18FB715A-2D1A-4217-BF48-B54B81EA3AF5}" name="Product Category" dataDxfId="148"/>
    <tableColumn id="8" xr3:uid="{F7072EA4-5ACC-44A3-8A01-1CE5543F8C33}" name="Product" dataDxfId="147"/>
    <tableColumn id="9" xr3:uid="{4825E0D6-8EC7-49E7-BB17-EB3A4723EC59}" name="Units Sold" dataDxfId="146"/>
    <tableColumn id="10" xr3:uid="{3B66BB28-90AF-404E-9E8F-42D19096EE6E}" name="Unit Price" dataDxfId="145"/>
    <tableColumn id="11" xr3:uid="{FBBD0AAD-5BF5-4669-9A4D-17B6186D26DA}" name="Discount %" dataDxfId="144"/>
    <tableColumn id="12" xr3:uid="{901140DC-B83D-4FFE-8E28-E33A5C360859}" name="Unit Cost" dataDxfId="143"/>
    <tableColumn id="13" xr3:uid="{457C849C-B078-4407-B89D-76181A2AF20D}" name="Revenue" dataDxfId="142">
      <calculatedColumnFormula>L2*M2*(1-N2)</calculatedColumnFormula>
    </tableColumn>
    <tableColumn id="14" xr3:uid="{0D633332-BFA2-40CF-AD81-3E6E45AAB430}" name="COGS" dataDxfId="141">
      <calculatedColumnFormula>L2*O2</calculatedColumnFormula>
    </tableColumn>
    <tableColumn id="15" xr3:uid="{0C9C74D3-5DC9-4E4A-A156-431A6C91E1D6}" name="Gross Profit" dataDxfId="140">
      <calculatedColumnFormula>P2-Q2</calculatedColumnFormula>
    </tableColumn>
    <tableColumn id="16" xr3:uid="{BA1CDF7B-9F40-4F13-8A19-F03344BA6785}" name="Gross Margin %" dataDxfId="139">
      <calculatedColumnFormula>IFERROR(R2/P2,0)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5DF89-74C3-47C7-A405-45A2361012D2}">
  <dimension ref="A3:T25"/>
  <sheetViews>
    <sheetView topLeftCell="N1" workbookViewId="0">
      <selection activeCell="Q9" sqref="Q9"/>
    </sheetView>
  </sheetViews>
  <sheetFormatPr defaultRowHeight="14.4" x14ac:dyDescent="0.3"/>
  <cols>
    <col min="1" max="1" width="12.5546875" bestFit="1" customWidth="1"/>
    <col min="2" max="2" width="13.109375" bestFit="1" customWidth="1"/>
    <col min="3" max="3" width="15.44140625" bestFit="1" customWidth="1"/>
    <col min="4" max="4" width="17.33203125" bestFit="1" customWidth="1"/>
    <col min="6" max="6" width="16" bestFit="1" customWidth="1"/>
    <col min="7" max="7" width="14.88671875" bestFit="1" customWidth="1"/>
    <col min="8" max="8" width="10.5546875" bestFit="1" customWidth="1"/>
    <col min="10" max="10" width="12.88671875" bestFit="1" customWidth="1"/>
    <col min="11" max="11" width="14.88671875" bestFit="1" customWidth="1"/>
    <col min="12" max="12" width="12.109375" bestFit="1" customWidth="1"/>
    <col min="13" max="13" width="14.77734375" bestFit="1" customWidth="1"/>
    <col min="14" max="14" width="14.88671875" bestFit="1" customWidth="1"/>
    <col min="16" max="16" width="14" bestFit="1" customWidth="1"/>
    <col min="17" max="17" width="14.88671875" bestFit="1" customWidth="1"/>
    <col min="19" max="19" width="11.109375" customWidth="1"/>
    <col min="20" max="20" width="13.109375" customWidth="1"/>
  </cols>
  <sheetData>
    <row r="3" spans="1:20" x14ac:dyDescent="0.3">
      <c r="A3" t="s">
        <v>72</v>
      </c>
      <c r="D3" t="s">
        <v>73</v>
      </c>
      <c r="F3" t="s">
        <v>74</v>
      </c>
      <c r="H3" t="s">
        <v>75</v>
      </c>
      <c r="J3" t="s">
        <v>76</v>
      </c>
      <c r="L3" t="s">
        <v>78</v>
      </c>
    </row>
    <row r="4" spans="1:20" x14ac:dyDescent="0.3">
      <c r="A4" s="12">
        <v>14896.7395</v>
      </c>
      <c r="B4" t="s">
        <v>77</v>
      </c>
      <c r="D4" s="12">
        <v>7361.7695000000003</v>
      </c>
      <c r="F4" s="12">
        <v>861</v>
      </c>
      <c r="H4" s="12">
        <v>91</v>
      </c>
      <c r="J4" s="13">
        <f>D4/A4</f>
        <v>0.49418663057107232</v>
      </c>
      <c r="L4" s="12">
        <v>7534.9700000000012</v>
      </c>
    </row>
    <row r="7" spans="1:20" x14ac:dyDescent="0.3">
      <c r="A7" s="15" t="s">
        <v>79</v>
      </c>
      <c r="B7" t="s">
        <v>81</v>
      </c>
      <c r="C7" t="s">
        <v>82</v>
      </c>
      <c r="F7" s="15" t="s">
        <v>79</v>
      </c>
      <c r="G7" t="s">
        <v>72</v>
      </c>
      <c r="J7" s="15" t="s">
        <v>79</v>
      </c>
      <c r="K7" t="s">
        <v>72</v>
      </c>
      <c r="M7" s="15" t="s">
        <v>79</v>
      </c>
      <c r="N7" t="s">
        <v>72</v>
      </c>
      <c r="P7" s="15" t="s">
        <v>79</v>
      </c>
      <c r="Q7" t="s">
        <v>72</v>
      </c>
      <c r="S7" t="str">
        <f>P7</f>
        <v>Row Labels</v>
      </c>
      <c r="T7" t="str">
        <f>Q7</f>
        <v>Sum of Revenue</v>
      </c>
    </row>
    <row r="8" spans="1:20" x14ac:dyDescent="0.3">
      <c r="A8" s="16" t="s">
        <v>85</v>
      </c>
      <c r="B8" s="17">
        <v>3076.1515000000004</v>
      </c>
      <c r="C8" s="17">
        <v>1569.4515000000004</v>
      </c>
      <c r="F8" s="16" t="s">
        <v>45</v>
      </c>
      <c r="G8" s="12">
        <v>773.58</v>
      </c>
      <c r="J8" s="16" t="s">
        <v>46</v>
      </c>
      <c r="K8" s="12">
        <v>2777.1035000000002</v>
      </c>
      <c r="M8" s="16" t="s">
        <v>24</v>
      </c>
      <c r="N8" s="12">
        <v>3546.0004999999996</v>
      </c>
      <c r="P8" s="16" t="s">
        <v>45</v>
      </c>
      <c r="Q8" s="12">
        <v>773.58</v>
      </c>
      <c r="S8" t="str">
        <f t="shared" ref="S8:S25" si="0">P8</f>
        <v>Austria</v>
      </c>
      <c r="T8">
        <f t="shared" ref="T8:T25" si="1">Q8</f>
        <v>773.58</v>
      </c>
    </row>
    <row r="9" spans="1:20" x14ac:dyDescent="0.3">
      <c r="A9" s="16" t="s">
        <v>86</v>
      </c>
      <c r="B9" s="17">
        <v>3744.5225</v>
      </c>
      <c r="C9" s="17">
        <v>1829.5724999999998</v>
      </c>
      <c r="F9" s="16" t="s">
        <v>39</v>
      </c>
      <c r="G9" s="12">
        <v>1230.7550000000001</v>
      </c>
      <c r="J9" s="16" t="s">
        <v>20</v>
      </c>
      <c r="K9" s="12">
        <v>9367.2914999999994</v>
      </c>
      <c r="M9" s="16" t="s">
        <v>29</v>
      </c>
      <c r="N9" s="12">
        <v>2126.3185000000003</v>
      </c>
      <c r="P9" s="16" t="s">
        <v>39</v>
      </c>
      <c r="Q9" s="12">
        <v>1230.7550000000001</v>
      </c>
      <c r="S9" t="str">
        <f t="shared" si="0"/>
        <v>Belgium</v>
      </c>
      <c r="T9">
        <f t="shared" si="1"/>
        <v>1230.7550000000001</v>
      </c>
    </row>
    <row r="10" spans="1:20" x14ac:dyDescent="0.3">
      <c r="A10" s="16" t="s">
        <v>87</v>
      </c>
      <c r="B10" s="17">
        <v>8076.0655000000006</v>
      </c>
      <c r="C10" s="17">
        <v>3962.7455000000004</v>
      </c>
      <c r="F10" s="16" t="s">
        <v>25</v>
      </c>
      <c r="G10" s="12">
        <v>70.776499999999999</v>
      </c>
      <c r="J10" s="16" t="s">
        <v>37</v>
      </c>
      <c r="K10" s="12">
        <v>2752.3444999999997</v>
      </c>
      <c r="M10" s="16" t="s">
        <v>18</v>
      </c>
      <c r="N10" s="12">
        <v>4159.2414999999992</v>
      </c>
      <c r="P10" s="16" t="s">
        <v>25</v>
      </c>
      <c r="Q10" s="12">
        <v>70.776499999999999</v>
      </c>
      <c r="S10" t="str">
        <f t="shared" si="0"/>
        <v>Czechia</v>
      </c>
      <c r="T10">
        <f t="shared" si="1"/>
        <v>70.776499999999999</v>
      </c>
    </row>
    <row r="11" spans="1:20" x14ac:dyDescent="0.3">
      <c r="A11" s="16" t="s">
        <v>80</v>
      </c>
      <c r="B11" s="12">
        <v>14896.739500000001</v>
      </c>
      <c r="C11" s="12">
        <v>7361.7695000000003</v>
      </c>
      <c r="F11" s="16" t="s">
        <v>43</v>
      </c>
      <c r="G11" s="12">
        <v>680.35549999999989</v>
      </c>
      <c r="J11" s="16" t="s">
        <v>80</v>
      </c>
      <c r="K11" s="12">
        <v>14896.7395</v>
      </c>
      <c r="M11" s="16" t="s">
        <v>38</v>
      </c>
      <c r="N11" s="12">
        <v>5065.1789999999992</v>
      </c>
      <c r="P11" s="16" t="s">
        <v>43</v>
      </c>
      <c r="Q11" s="12">
        <v>680.35549999999989</v>
      </c>
      <c r="S11" t="str">
        <f t="shared" si="0"/>
        <v>Denmark</v>
      </c>
      <c r="T11">
        <f t="shared" si="1"/>
        <v>680.35549999999989</v>
      </c>
    </row>
    <row r="12" spans="1:20" x14ac:dyDescent="0.3">
      <c r="F12" s="16" t="s">
        <v>57</v>
      </c>
      <c r="G12" s="12">
        <v>69.577999999999989</v>
      </c>
      <c r="M12" s="16" t="s">
        <v>80</v>
      </c>
      <c r="N12" s="12">
        <v>14896.7395</v>
      </c>
      <c r="P12" s="16" t="s">
        <v>57</v>
      </c>
      <c r="Q12" s="12">
        <v>69.577999999999989</v>
      </c>
      <c r="S12" t="str">
        <f t="shared" si="0"/>
        <v>Finland</v>
      </c>
      <c r="T12">
        <f t="shared" si="1"/>
        <v>69.577999999999989</v>
      </c>
    </row>
    <row r="13" spans="1:20" x14ac:dyDescent="0.3">
      <c r="F13" s="16" t="s">
        <v>65</v>
      </c>
      <c r="G13" s="17">
        <v>722.46449999999993</v>
      </c>
      <c r="P13" s="16" t="s">
        <v>65</v>
      </c>
      <c r="Q13" s="12">
        <v>722.46449999999993</v>
      </c>
      <c r="S13" t="str">
        <f t="shared" si="0"/>
        <v>France</v>
      </c>
      <c r="T13">
        <f t="shared" si="1"/>
        <v>722.46449999999993</v>
      </c>
    </row>
    <row r="14" spans="1:20" x14ac:dyDescent="0.3">
      <c r="F14" s="16" t="s">
        <v>61</v>
      </c>
      <c r="G14" s="17">
        <v>2162.2835</v>
      </c>
      <c r="P14" s="16" t="s">
        <v>61</v>
      </c>
      <c r="Q14" s="12">
        <v>2162.2835</v>
      </c>
      <c r="S14" t="str">
        <f t="shared" si="0"/>
        <v>Germany</v>
      </c>
      <c r="T14">
        <f t="shared" si="1"/>
        <v>2162.2835</v>
      </c>
    </row>
    <row r="15" spans="1:20" x14ac:dyDescent="0.3">
      <c r="F15" s="16" t="s">
        <v>36</v>
      </c>
      <c r="G15" s="12">
        <v>106.84</v>
      </c>
      <c r="P15" s="16" t="s">
        <v>36</v>
      </c>
      <c r="Q15" s="12">
        <v>106.84</v>
      </c>
      <c r="S15" t="str">
        <f t="shared" si="0"/>
        <v>Ireland</v>
      </c>
      <c r="T15">
        <f t="shared" si="1"/>
        <v>106.84</v>
      </c>
    </row>
    <row r="16" spans="1:20" x14ac:dyDescent="0.3">
      <c r="F16" s="16" t="s">
        <v>68</v>
      </c>
      <c r="G16" s="17">
        <v>672.721</v>
      </c>
      <c r="P16" s="16" t="s">
        <v>68</v>
      </c>
      <c r="Q16" s="12">
        <v>672.721</v>
      </c>
      <c r="S16" t="str">
        <f t="shared" si="0"/>
        <v>Italy</v>
      </c>
      <c r="T16">
        <f t="shared" si="1"/>
        <v>672.721</v>
      </c>
    </row>
    <row r="17" spans="6:20" x14ac:dyDescent="0.3">
      <c r="F17" s="16" t="s">
        <v>49</v>
      </c>
      <c r="G17" s="12">
        <v>1493.2615000000001</v>
      </c>
      <c r="P17" s="16" t="s">
        <v>49</v>
      </c>
      <c r="Q17" s="12">
        <v>1493.2615000000001</v>
      </c>
      <c r="S17" t="str">
        <f t="shared" si="0"/>
        <v>Netherlands</v>
      </c>
      <c r="T17">
        <f t="shared" si="1"/>
        <v>1493.2615000000001</v>
      </c>
    </row>
    <row r="18" spans="6:20" x14ac:dyDescent="0.3">
      <c r="F18" s="16" t="s">
        <v>70</v>
      </c>
      <c r="G18" s="12">
        <v>546.779</v>
      </c>
      <c r="P18" s="16" t="s">
        <v>70</v>
      </c>
      <c r="Q18" s="12">
        <v>546.779</v>
      </c>
      <c r="S18" t="str">
        <f t="shared" si="0"/>
        <v>Norway</v>
      </c>
      <c r="T18">
        <f t="shared" si="1"/>
        <v>546.779</v>
      </c>
    </row>
    <row r="19" spans="6:20" x14ac:dyDescent="0.3">
      <c r="F19" s="16" t="s">
        <v>67</v>
      </c>
      <c r="G19" s="12">
        <v>211.74849999999998</v>
      </c>
      <c r="H19" t="s">
        <v>77</v>
      </c>
      <c r="P19" s="16" t="s">
        <v>67</v>
      </c>
      <c r="Q19" s="12">
        <v>211.74849999999998</v>
      </c>
      <c r="S19" t="str">
        <f t="shared" si="0"/>
        <v>Poland</v>
      </c>
      <c r="T19">
        <f t="shared" si="1"/>
        <v>211.74849999999998</v>
      </c>
    </row>
    <row r="20" spans="6:20" x14ac:dyDescent="0.3">
      <c r="F20" s="16" t="s">
        <v>54</v>
      </c>
      <c r="G20" s="12">
        <v>1161.8940000000002</v>
      </c>
      <c r="P20" s="16" t="s">
        <v>54</v>
      </c>
      <c r="Q20" s="12">
        <v>1161.8940000000002</v>
      </c>
      <c r="S20" t="str">
        <f t="shared" si="0"/>
        <v>Portugal</v>
      </c>
      <c r="T20">
        <f t="shared" si="1"/>
        <v>1161.8940000000002</v>
      </c>
    </row>
    <row r="21" spans="6:20" x14ac:dyDescent="0.3">
      <c r="F21" s="16" t="s">
        <v>19</v>
      </c>
      <c r="G21" s="17">
        <v>2324.6264999999999</v>
      </c>
      <c r="P21" s="16" t="s">
        <v>19</v>
      </c>
      <c r="Q21" s="12">
        <v>2324.6264999999999</v>
      </c>
      <c r="S21" t="str">
        <f t="shared" si="0"/>
        <v>Spain</v>
      </c>
      <c r="T21">
        <f t="shared" si="1"/>
        <v>2324.6264999999999</v>
      </c>
    </row>
    <row r="22" spans="6:20" x14ac:dyDescent="0.3">
      <c r="F22" s="16" t="s">
        <v>30</v>
      </c>
      <c r="G22" s="12">
        <v>722.76599999999996</v>
      </c>
      <c r="P22" s="16" t="s">
        <v>30</v>
      </c>
      <c r="Q22" s="12">
        <v>722.76599999999996</v>
      </c>
      <c r="S22" t="str">
        <f t="shared" si="0"/>
        <v>Sweden</v>
      </c>
      <c r="T22">
        <f t="shared" si="1"/>
        <v>722.76599999999996</v>
      </c>
    </row>
    <row r="23" spans="6:20" x14ac:dyDescent="0.3">
      <c r="F23" s="16" t="s">
        <v>59</v>
      </c>
      <c r="G23" s="12">
        <v>327.61200000000002</v>
      </c>
      <c r="P23" s="16" t="s">
        <v>59</v>
      </c>
      <c r="Q23" s="12">
        <v>327.61200000000002</v>
      </c>
      <c r="S23" t="str">
        <f t="shared" si="0"/>
        <v>Switzerland</v>
      </c>
      <c r="T23">
        <f t="shared" si="1"/>
        <v>327.61200000000002</v>
      </c>
    </row>
    <row r="24" spans="6:20" x14ac:dyDescent="0.3">
      <c r="F24" s="16" t="s">
        <v>51</v>
      </c>
      <c r="G24" s="17">
        <v>1618.6980000000001</v>
      </c>
      <c r="P24" s="16" t="s">
        <v>51</v>
      </c>
      <c r="Q24" s="12">
        <v>1618.6980000000001</v>
      </c>
      <c r="S24" t="str">
        <f t="shared" si="0"/>
        <v>United Kingdom</v>
      </c>
      <c r="T24">
        <f t="shared" si="1"/>
        <v>1618.6980000000001</v>
      </c>
    </row>
    <row r="25" spans="6:20" x14ac:dyDescent="0.3">
      <c r="F25" s="16" t="s">
        <v>80</v>
      </c>
      <c r="G25" s="12">
        <v>14896.7395</v>
      </c>
      <c r="P25" s="16" t="s">
        <v>80</v>
      </c>
      <c r="Q25" s="12">
        <v>14896.7395</v>
      </c>
      <c r="S25" t="str">
        <f t="shared" si="0"/>
        <v>Grand Total</v>
      </c>
      <c r="T25">
        <f t="shared" si="1"/>
        <v>14896.7395</v>
      </c>
    </row>
  </sheetData>
  <pageMargins left="0.7" right="0.7" top="0.75" bottom="0.75" header="0.3" footer="0.3"/>
  <pageSetup orientation="portrait" verticalDpi="0"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E217F-6CA0-406A-9063-92710CE758AB}">
  <dimension ref="A1:S2708"/>
  <sheetViews>
    <sheetView topLeftCell="I1" workbookViewId="0">
      <selection sqref="A1:S1048576"/>
    </sheetView>
  </sheetViews>
  <sheetFormatPr defaultRowHeight="14.4" x14ac:dyDescent="0.3"/>
  <cols>
    <col min="1" max="1" width="7.44140625" bestFit="1" customWidth="1"/>
    <col min="2" max="2" width="15.88671875" bestFit="1" customWidth="1"/>
    <col min="3" max="3" width="9.77734375" customWidth="1"/>
    <col min="4" max="4" width="10.6640625" style="10" customWidth="1"/>
    <col min="5" max="5" width="10.88671875" customWidth="1"/>
    <col min="6" max="6" width="18.109375" style="10" customWidth="1"/>
    <col min="7" max="7" width="16.6640625" customWidth="1"/>
    <col min="8" max="8" width="17.33203125" customWidth="1"/>
    <col min="9" max="9" width="20.33203125" customWidth="1"/>
    <col min="10" max="10" width="16.5546875" customWidth="1"/>
    <col min="11" max="11" width="15.88671875" bestFit="1" customWidth="1"/>
    <col min="12" max="12" width="14.109375" bestFit="1" customWidth="1"/>
    <col min="13" max="13" width="13.44140625" bestFit="1" customWidth="1"/>
    <col min="14" max="14" width="10.6640625" bestFit="1" customWidth="1"/>
    <col min="15" max="15" width="16.44140625" bestFit="1" customWidth="1"/>
    <col min="16" max="16" width="20.109375" bestFit="1" customWidth="1"/>
    <col min="17" max="17" width="12.77734375" customWidth="1"/>
    <col min="18" max="18" width="17.77734375" customWidth="1"/>
    <col min="19" max="19" width="15.77734375" customWidth="1"/>
  </cols>
  <sheetData>
    <row r="1" spans="1:19" ht="15.6" x14ac:dyDescent="0.3">
      <c r="A1" s="1" t="s">
        <v>0</v>
      </c>
      <c r="B1" s="1" t="s">
        <v>1</v>
      </c>
      <c r="C1" s="1" t="s">
        <v>16</v>
      </c>
      <c r="D1" s="1" t="s">
        <v>71</v>
      </c>
      <c r="E1" s="11" t="s">
        <v>17</v>
      </c>
      <c r="F1" s="1" t="s">
        <v>2</v>
      </c>
      <c r="G1" s="1" t="s">
        <v>3</v>
      </c>
      <c r="H1" s="1" t="s">
        <v>4</v>
      </c>
      <c r="I1" s="1" t="s">
        <v>5</v>
      </c>
      <c r="J1" s="1" t="s">
        <v>6</v>
      </c>
      <c r="K1" s="1" t="s">
        <v>7</v>
      </c>
      <c r="L1" s="1" t="s">
        <v>8</v>
      </c>
      <c r="M1" s="1" t="s">
        <v>9</v>
      </c>
      <c r="N1" s="1" t="s">
        <v>10</v>
      </c>
      <c r="O1" s="1" t="s">
        <v>11</v>
      </c>
      <c r="P1" s="1" t="s">
        <v>12</v>
      </c>
      <c r="Q1" s="1" t="s">
        <v>13</v>
      </c>
      <c r="R1" s="1" t="s">
        <v>14</v>
      </c>
      <c r="S1" s="1" t="s">
        <v>15</v>
      </c>
    </row>
    <row r="2" spans="1:19" ht="15.6" x14ac:dyDescent="0.3">
      <c r="A2" s="2">
        <v>3392</v>
      </c>
      <c r="B2" s="3">
        <v>46023</v>
      </c>
      <c r="C2" s="4">
        <f>YEAR(SalesDataTable[[#This Row],[Order Date]])</f>
        <v>2026</v>
      </c>
      <c r="D2" s="9" t="str">
        <f>TEXT(SalesDataTable[[#This Row],[Order Date]],"MMM")</f>
        <v>Jan</v>
      </c>
      <c r="E2" s="9" t="str">
        <f>"Q"&amp;ROUNDUP(MONTH(SalesDataTable[[#This Row],[Order Date]])/3,0)</f>
        <v>Q1</v>
      </c>
      <c r="F2" s="4" t="s">
        <v>18</v>
      </c>
      <c r="G2" s="4" t="s">
        <v>19</v>
      </c>
      <c r="H2" s="4" t="s">
        <v>20</v>
      </c>
      <c r="I2" s="4" t="s">
        <v>21</v>
      </c>
      <c r="J2" s="4" t="s">
        <v>22</v>
      </c>
      <c r="K2" s="4" t="s">
        <v>23</v>
      </c>
      <c r="L2" s="5">
        <v>2</v>
      </c>
      <c r="M2" s="6">
        <v>82.06</v>
      </c>
      <c r="N2" s="7">
        <v>0</v>
      </c>
      <c r="O2" s="6">
        <v>42.94</v>
      </c>
      <c r="P2" s="6">
        <f t="shared" ref="P2:P65" si="0">L2*M2*(1-N2)</f>
        <v>164.12</v>
      </c>
      <c r="Q2" s="6">
        <f t="shared" ref="Q2:Q65" si="1">L2*O2</f>
        <v>85.88</v>
      </c>
      <c r="R2" s="6">
        <f t="shared" ref="R2:R65" si="2">P2-Q2</f>
        <v>78.240000000000009</v>
      </c>
      <c r="S2" s="8">
        <f t="shared" ref="S2:S65" si="3">IFERROR(R2/P2,0)</f>
        <v>0.476724348038021</v>
      </c>
    </row>
    <row r="3" spans="1:19" ht="15.6" x14ac:dyDescent="0.3">
      <c r="A3" s="2">
        <v>4836</v>
      </c>
      <c r="B3" s="3">
        <v>46024</v>
      </c>
      <c r="C3" s="4">
        <f>YEAR(SalesDataTable[[#This Row],[Order Date]])</f>
        <v>2026</v>
      </c>
      <c r="D3" s="9" t="str">
        <f>TEXT(SalesDataTable[[#This Row],[Order Date]],"MMM")</f>
        <v>Jan</v>
      </c>
      <c r="E3" s="9" t="str">
        <f>"Q"&amp;ROUNDUP(MONTH(SalesDataTable[[#This Row],[Order Date]])/3,0)</f>
        <v>Q1</v>
      </c>
      <c r="F3" s="4" t="s">
        <v>24</v>
      </c>
      <c r="G3" s="4" t="s">
        <v>25</v>
      </c>
      <c r="H3" s="4" t="s">
        <v>26</v>
      </c>
      <c r="I3" s="4" t="s">
        <v>21</v>
      </c>
      <c r="J3" s="4" t="s">
        <v>27</v>
      </c>
      <c r="K3" s="4" t="s">
        <v>28</v>
      </c>
      <c r="L3" s="5">
        <v>4</v>
      </c>
      <c r="M3" s="6">
        <v>94.18</v>
      </c>
      <c r="N3" s="7">
        <v>0.15</v>
      </c>
      <c r="O3" s="6">
        <v>45.03</v>
      </c>
      <c r="P3" s="6">
        <f t="shared" si="0"/>
        <v>320.21199999999999</v>
      </c>
      <c r="Q3" s="6">
        <f t="shared" si="1"/>
        <v>180.12</v>
      </c>
      <c r="R3" s="6">
        <f t="shared" si="2"/>
        <v>140.09199999999998</v>
      </c>
      <c r="S3" s="8">
        <f t="shared" si="3"/>
        <v>0.43749765780170635</v>
      </c>
    </row>
    <row r="4" spans="1:19" ht="15.6" x14ac:dyDescent="0.3">
      <c r="A4" s="2">
        <v>163</v>
      </c>
      <c r="B4" s="3">
        <v>46025</v>
      </c>
      <c r="C4" s="4">
        <f>YEAR(SalesDataTable[[#This Row],[Order Date]])</f>
        <v>2026</v>
      </c>
      <c r="D4" s="9" t="str">
        <f>TEXT(SalesDataTable[[#This Row],[Order Date]],"MMM")</f>
        <v>Jan</v>
      </c>
      <c r="E4" s="9" t="str">
        <f>"Q"&amp;ROUNDUP(MONTH(SalesDataTable[[#This Row],[Order Date]])/3,0)</f>
        <v>Q1</v>
      </c>
      <c r="F4" s="4" t="s">
        <v>29</v>
      </c>
      <c r="G4" s="4" t="s">
        <v>30</v>
      </c>
      <c r="H4" s="4" t="s">
        <v>20</v>
      </c>
      <c r="I4" s="4" t="s">
        <v>31</v>
      </c>
      <c r="J4" s="4" t="s">
        <v>32</v>
      </c>
      <c r="K4" s="4" t="s">
        <v>33</v>
      </c>
      <c r="L4" s="5">
        <v>2</v>
      </c>
      <c r="M4" s="6">
        <v>36.72</v>
      </c>
      <c r="N4" s="7">
        <v>0.05</v>
      </c>
      <c r="O4" s="6">
        <v>13.76</v>
      </c>
      <c r="P4" s="6">
        <f t="shared" si="0"/>
        <v>69.768000000000001</v>
      </c>
      <c r="Q4" s="6">
        <f t="shared" si="1"/>
        <v>27.52</v>
      </c>
      <c r="R4" s="6">
        <f t="shared" si="2"/>
        <v>42.248000000000005</v>
      </c>
      <c r="S4" s="8">
        <f t="shared" si="3"/>
        <v>0.60554982226808862</v>
      </c>
    </row>
    <row r="5" spans="1:19" ht="15.6" x14ac:dyDescent="0.3">
      <c r="A5" s="2">
        <v>542</v>
      </c>
      <c r="B5" s="3">
        <v>46025</v>
      </c>
      <c r="C5" s="4">
        <f>YEAR(SalesDataTable[[#This Row],[Order Date]])</f>
        <v>2026</v>
      </c>
      <c r="D5" s="9" t="str">
        <f>TEXT(SalesDataTable[[#This Row],[Order Date]],"MMM")</f>
        <v>Jan</v>
      </c>
      <c r="E5" s="9" t="str">
        <f>"Q"&amp;ROUNDUP(MONTH(SalesDataTable[[#This Row],[Order Date]])/3,0)</f>
        <v>Q1</v>
      </c>
      <c r="F5" s="4" t="s">
        <v>18</v>
      </c>
      <c r="G5" s="4" t="s">
        <v>19</v>
      </c>
      <c r="H5" s="4" t="s">
        <v>26</v>
      </c>
      <c r="I5" s="4" t="s">
        <v>34</v>
      </c>
      <c r="J5" s="4" t="s">
        <v>27</v>
      </c>
      <c r="K5" s="4" t="s">
        <v>35</v>
      </c>
      <c r="L5" s="5">
        <v>4</v>
      </c>
      <c r="M5" s="6">
        <v>143.66999999999999</v>
      </c>
      <c r="N5" s="7">
        <v>0.1</v>
      </c>
      <c r="O5" s="6">
        <v>81.22</v>
      </c>
      <c r="P5" s="6">
        <f t="shared" si="0"/>
        <v>517.21199999999999</v>
      </c>
      <c r="Q5" s="6">
        <f t="shared" si="1"/>
        <v>324.88</v>
      </c>
      <c r="R5" s="6">
        <f t="shared" si="2"/>
        <v>192.33199999999999</v>
      </c>
      <c r="S5" s="8">
        <f t="shared" si="3"/>
        <v>0.37186298848441257</v>
      </c>
    </row>
    <row r="6" spans="1:19" ht="15.6" x14ac:dyDescent="0.3">
      <c r="A6" s="2">
        <v>2002</v>
      </c>
      <c r="B6" s="3">
        <v>46025</v>
      </c>
      <c r="C6" s="4">
        <f>YEAR(SalesDataTable[[#This Row],[Order Date]])</f>
        <v>2026</v>
      </c>
      <c r="D6" s="9" t="str">
        <f>TEXT(SalesDataTable[[#This Row],[Order Date]],"MMM")</f>
        <v>Jan</v>
      </c>
      <c r="E6" s="9" t="str">
        <f>"Q"&amp;ROUNDUP(MONTH(SalesDataTable[[#This Row],[Order Date]])/3,0)</f>
        <v>Q1</v>
      </c>
      <c r="F6" s="4" t="s">
        <v>18</v>
      </c>
      <c r="G6" s="4" t="s">
        <v>19</v>
      </c>
      <c r="H6" s="4" t="s">
        <v>26</v>
      </c>
      <c r="I6" s="4" t="s">
        <v>34</v>
      </c>
      <c r="J6" s="4" t="s">
        <v>32</v>
      </c>
      <c r="K6" s="4" t="s">
        <v>33</v>
      </c>
      <c r="L6" s="5">
        <v>3</v>
      </c>
      <c r="M6" s="6">
        <v>36.53</v>
      </c>
      <c r="N6" s="7">
        <v>0.15</v>
      </c>
      <c r="O6" s="6">
        <v>13.67</v>
      </c>
      <c r="P6" s="6">
        <f t="shared" si="0"/>
        <v>93.151499999999999</v>
      </c>
      <c r="Q6" s="6">
        <f t="shared" si="1"/>
        <v>41.01</v>
      </c>
      <c r="R6" s="6">
        <f t="shared" si="2"/>
        <v>52.141500000000001</v>
      </c>
      <c r="S6" s="8">
        <f t="shared" si="3"/>
        <v>0.55974944042769037</v>
      </c>
    </row>
    <row r="7" spans="1:19" ht="15.6" x14ac:dyDescent="0.3">
      <c r="A7" s="2">
        <v>2005</v>
      </c>
      <c r="B7" s="3">
        <v>46025</v>
      </c>
      <c r="C7" s="4">
        <f>YEAR(SalesDataTable[[#This Row],[Order Date]])</f>
        <v>2026</v>
      </c>
      <c r="D7" s="9" t="str">
        <f>TEXT(SalesDataTable[[#This Row],[Order Date]],"MMM")</f>
        <v>Jan</v>
      </c>
      <c r="E7" s="9" t="str">
        <f>"Q"&amp;ROUNDUP(MONTH(SalesDataTable[[#This Row],[Order Date]])/3,0)</f>
        <v>Q1</v>
      </c>
      <c r="F7" s="4" t="s">
        <v>29</v>
      </c>
      <c r="G7" s="4" t="s">
        <v>36</v>
      </c>
      <c r="H7" s="4" t="s">
        <v>37</v>
      </c>
      <c r="I7" s="4" t="s">
        <v>31</v>
      </c>
      <c r="J7" s="4" t="s">
        <v>32</v>
      </c>
      <c r="K7" s="4" t="s">
        <v>33</v>
      </c>
      <c r="L7" s="5">
        <v>1</v>
      </c>
      <c r="M7" s="6">
        <v>35.340000000000003</v>
      </c>
      <c r="N7" s="7">
        <v>0</v>
      </c>
      <c r="O7" s="6">
        <v>13.37</v>
      </c>
      <c r="P7" s="6">
        <f t="shared" si="0"/>
        <v>35.340000000000003</v>
      </c>
      <c r="Q7" s="6">
        <f t="shared" si="1"/>
        <v>13.37</v>
      </c>
      <c r="R7" s="6">
        <f t="shared" si="2"/>
        <v>21.970000000000006</v>
      </c>
      <c r="S7" s="8">
        <f t="shared" si="3"/>
        <v>0.62167515563101317</v>
      </c>
    </row>
    <row r="8" spans="1:19" ht="15.6" x14ac:dyDescent="0.3">
      <c r="A8" s="2">
        <v>2937</v>
      </c>
      <c r="B8" s="3">
        <v>46025</v>
      </c>
      <c r="C8" s="4">
        <f>YEAR(SalesDataTable[[#This Row],[Order Date]])</f>
        <v>2026</v>
      </c>
      <c r="D8" s="9" t="str">
        <f>TEXT(SalesDataTable[[#This Row],[Order Date]],"MMM")</f>
        <v>Jan</v>
      </c>
      <c r="E8" s="9" t="str">
        <f>"Q"&amp;ROUNDUP(MONTH(SalesDataTable[[#This Row],[Order Date]])/3,0)</f>
        <v>Q1</v>
      </c>
      <c r="F8" s="4" t="s">
        <v>38</v>
      </c>
      <c r="G8" s="4" t="s">
        <v>39</v>
      </c>
      <c r="H8" s="4" t="s">
        <v>26</v>
      </c>
      <c r="I8" s="4" t="s">
        <v>21</v>
      </c>
      <c r="J8" s="4" t="s">
        <v>22</v>
      </c>
      <c r="K8" s="4" t="s">
        <v>40</v>
      </c>
      <c r="L8" s="5">
        <v>8</v>
      </c>
      <c r="M8" s="6">
        <v>49.6</v>
      </c>
      <c r="N8" s="7">
        <v>0.1</v>
      </c>
      <c r="O8" s="6">
        <v>23.05</v>
      </c>
      <c r="P8" s="6">
        <f t="shared" si="0"/>
        <v>357.12</v>
      </c>
      <c r="Q8" s="6">
        <f t="shared" si="1"/>
        <v>184.4</v>
      </c>
      <c r="R8" s="6">
        <f t="shared" si="2"/>
        <v>172.72</v>
      </c>
      <c r="S8" s="8">
        <f t="shared" si="3"/>
        <v>0.4836469534050179</v>
      </c>
    </row>
    <row r="9" spans="1:19" ht="15.6" x14ac:dyDescent="0.3">
      <c r="A9" s="2">
        <v>3326</v>
      </c>
      <c r="B9" s="3">
        <v>46025</v>
      </c>
      <c r="C9" s="4">
        <f>YEAR(SalesDataTable[[#This Row],[Order Date]])</f>
        <v>2026</v>
      </c>
      <c r="D9" s="9" t="str">
        <f>TEXT(SalesDataTable[[#This Row],[Order Date]],"MMM")</f>
        <v>Jan</v>
      </c>
      <c r="E9" s="9" t="str">
        <f>"Q"&amp;ROUNDUP(MONTH(SalesDataTable[[#This Row],[Order Date]])/3,0)</f>
        <v>Q1</v>
      </c>
      <c r="F9" s="4" t="s">
        <v>18</v>
      </c>
      <c r="G9" s="4" t="s">
        <v>19</v>
      </c>
      <c r="H9" s="4" t="s">
        <v>37</v>
      </c>
      <c r="I9" s="4" t="s">
        <v>31</v>
      </c>
      <c r="J9" s="4" t="s">
        <v>41</v>
      </c>
      <c r="K9" s="4" t="s">
        <v>42</v>
      </c>
      <c r="L9" s="5">
        <v>2</v>
      </c>
      <c r="M9" s="6">
        <v>347.51</v>
      </c>
      <c r="N9" s="7">
        <v>0</v>
      </c>
      <c r="O9" s="6">
        <v>190.16</v>
      </c>
      <c r="P9" s="6">
        <f t="shared" si="0"/>
        <v>695.02</v>
      </c>
      <c r="Q9" s="6">
        <f t="shared" si="1"/>
        <v>380.32</v>
      </c>
      <c r="R9" s="6">
        <f t="shared" si="2"/>
        <v>314.7</v>
      </c>
      <c r="S9" s="8">
        <f t="shared" si="3"/>
        <v>0.4527927253891974</v>
      </c>
    </row>
    <row r="10" spans="1:19" ht="15.6" x14ac:dyDescent="0.3">
      <c r="A10" s="2">
        <v>3863</v>
      </c>
      <c r="B10" s="3">
        <v>46025</v>
      </c>
      <c r="C10" s="4">
        <f>YEAR(SalesDataTable[[#This Row],[Order Date]])</f>
        <v>2026</v>
      </c>
      <c r="D10" s="9" t="str">
        <f>TEXT(SalesDataTable[[#This Row],[Order Date]],"MMM")</f>
        <v>Jan</v>
      </c>
      <c r="E10" s="9" t="str">
        <f>"Q"&amp;ROUNDUP(MONTH(SalesDataTable[[#This Row],[Order Date]])/3,0)</f>
        <v>Q1</v>
      </c>
      <c r="F10" s="4" t="s">
        <v>29</v>
      </c>
      <c r="G10" s="4" t="s">
        <v>43</v>
      </c>
      <c r="H10" s="4" t="s">
        <v>26</v>
      </c>
      <c r="I10" s="4" t="s">
        <v>21</v>
      </c>
      <c r="J10" s="4" t="s">
        <v>22</v>
      </c>
      <c r="K10" s="4" t="s">
        <v>44</v>
      </c>
      <c r="L10" s="5">
        <v>12</v>
      </c>
      <c r="M10" s="6">
        <v>41.22</v>
      </c>
      <c r="N10" s="7">
        <v>0.1</v>
      </c>
      <c r="O10" s="6">
        <v>16.64</v>
      </c>
      <c r="P10" s="6">
        <f t="shared" si="0"/>
        <v>445.17599999999999</v>
      </c>
      <c r="Q10" s="6">
        <f t="shared" si="1"/>
        <v>199.68</v>
      </c>
      <c r="R10" s="6">
        <f t="shared" si="2"/>
        <v>245.49599999999998</v>
      </c>
      <c r="S10" s="8">
        <f t="shared" si="3"/>
        <v>0.55145829963879456</v>
      </c>
    </row>
    <row r="11" spans="1:19" ht="15.6" x14ac:dyDescent="0.3">
      <c r="A11" s="2">
        <v>4910</v>
      </c>
      <c r="B11" s="3">
        <v>46025</v>
      </c>
      <c r="C11" s="4">
        <f>YEAR(SalesDataTable[[#This Row],[Order Date]])</f>
        <v>2026</v>
      </c>
      <c r="D11" s="9" t="str">
        <f>TEXT(SalesDataTable[[#This Row],[Order Date]],"MMM")</f>
        <v>Jan</v>
      </c>
      <c r="E11" s="9" t="str">
        <f>"Q"&amp;ROUNDUP(MONTH(SalesDataTable[[#This Row],[Order Date]])/3,0)</f>
        <v>Q1</v>
      </c>
      <c r="F11" s="4" t="s">
        <v>29</v>
      </c>
      <c r="G11" s="4" t="s">
        <v>36</v>
      </c>
      <c r="H11" s="4" t="s">
        <v>37</v>
      </c>
      <c r="I11" s="4" t="s">
        <v>34</v>
      </c>
      <c r="J11" s="4" t="s">
        <v>41</v>
      </c>
      <c r="K11" s="4" t="s">
        <v>42</v>
      </c>
      <c r="L11" s="5">
        <v>1</v>
      </c>
      <c r="M11" s="6">
        <v>332.18</v>
      </c>
      <c r="N11" s="7">
        <v>0</v>
      </c>
      <c r="O11" s="6">
        <v>195.33</v>
      </c>
      <c r="P11" s="6">
        <f t="shared" si="0"/>
        <v>332.18</v>
      </c>
      <c r="Q11" s="6">
        <f t="shared" si="1"/>
        <v>195.33</v>
      </c>
      <c r="R11" s="6">
        <f t="shared" si="2"/>
        <v>136.85</v>
      </c>
      <c r="S11" s="8">
        <f t="shared" si="3"/>
        <v>0.41197543500511768</v>
      </c>
    </row>
    <row r="12" spans="1:19" ht="15.6" x14ac:dyDescent="0.3">
      <c r="A12" s="2">
        <v>5188</v>
      </c>
      <c r="B12" s="3">
        <v>46025</v>
      </c>
      <c r="C12" s="4">
        <f>YEAR(SalesDataTable[[#This Row],[Order Date]])</f>
        <v>2026</v>
      </c>
      <c r="D12" s="9" t="str">
        <f>TEXT(SalesDataTable[[#This Row],[Order Date]],"MMM")</f>
        <v>Jan</v>
      </c>
      <c r="E12" s="9" t="str">
        <f>"Q"&amp;ROUNDUP(MONTH(SalesDataTable[[#This Row],[Order Date]])/3,0)</f>
        <v>Q1</v>
      </c>
      <c r="F12" s="4" t="s">
        <v>24</v>
      </c>
      <c r="G12" s="4" t="s">
        <v>45</v>
      </c>
      <c r="H12" s="4" t="s">
        <v>46</v>
      </c>
      <c r="I12" s="4" t="s">
        <v>21</v>
      </c>
      <c r="J12" s="4" t="s">
        <v>22</v>
      </c>
      <c r="K12" s="4" t="s">
        <v>40</v>
      </c>
      <c r="L12" s="5">
        <v>1</v>
      </c>
      <c r="M12" s="6">
        <v>49.71</v>
      </c>
      <c r="N12" s="7">
        <v>0</v>
      </c>
      <c r="O12" s="6">
        <v>23.15</v>
      </c>
      <c r="P12" s="6">
        <f t="shared" si="0"/>
        <v>49.71</v>
      </c>
      <c r="Q12" s="6">
        <f t="shared" si="1"/>
        <v>23.15</v>
      </c>
      <c r="R12" s="6">
        <f t="shared" si="2"/>
        <v>26.560000000000002</v>
      </c>
      <c r="S12" s="8">
        <f t="shared" si="3"/>
        <v>0.53429893381613358</v>
      </c>
    </row>
    <row r="13" spans="1:19" ht="15.6" x14ac:dyDescent="0.3">
      <c r="A13" s="2">
        <v>845</v>
      </c>
      <c r="B13" s="3">
        <v>46026</v>
      </c>
      <c r="C13" s="4">
        <f>YEAR(SalesDataTable[[#This Row],[Order Date]])</f>
        <v>2026</v>
      </c>
      <c r="D13" s="9" t="str">
        <f>TEXT(SalesDataTable[[#This Row],[Order Date]],"MMM")</f>
        <v>Jan</v>
      </c>
      <c r="E13" s="9" t="str">
        <f>"Q"&amp;ROUNDUP(MONTH(SalesDataTable[[#This Row],[Order Date]])/3,0)</f>
        <v>Q1</v>
      </c>
      <c r="F13" s="4" t="s">
        <v>29</v>
      </c>
      <c r="G13" s="4" t="s">
        <v>36</v>
      </c>
      <c r="H13" s="4" t="s">
        <v>20</v>
      </c>
      <c r="I13" s="4" t="s">
        <v>31</v>
      </c>
      <c r="J13" s="4" t="s">
        <v>41</v>
      </c>
      <c r="K13" s="4" t="s">
        <v>47</v>
      </c>
      <c r="L13" s="5">
        <v>2</v>
      </c>
      <c r="M13" s="6">
        <v>194.35</v>
      </c>
      <c r="N13" s="7">
        <v>0</v>
      </c>
      <c r="O13" s="6">
        <v>104.22</v>
      </c>
      <c r="P13" s="6">
        <f t="shared" si="0"/>
        <v>388.7</v>
      </c>
      <c r="Q13" s="6">
        <f t="shared" si="1"/>
        <v>208.44</v>
      </c>
      <c r="R13" s="6">
        <f t="shared" si="2"/>
        <v>180.26</v>
      </c>
      <c r="S13" s="8">
        <f t="shared" si="3"/>
        <v>0.46375096475430921</v>
      </c>
    </row>
    <row r="14" spans="1:19" ht="15.6" x14ac:dyDescent="0.3">
      <c r="A14" s="2">
        <v>1077</v>
      </c>
      <c r="B14" s="3">
        <v>46026</v>
      </c>
      <c r="C14" s="4">
        <f>YEAR(SalesDataTable[[#This Row],[Order Date]])</f>
        <v>2026</v>
      </c>
      <c r="D14" s="9" t="str">
        <f>TEXT(SalesDataTable[[#This Row],[Order Date]],"MMM")</f>
        <v>Jan</v>
      </c>
      <c r="E14" s="9" t="str">
        <f>"Q"&amp;ROUNDUP(MONTH(SalesDataTable[[#This Row],[Order Date]])/3,0)</f>
        <v>Q1</v>
      </c>
      <c r="F14" s="4" t="s">
        <v>24</v>
      </c>
      <c r="G14" s="4" t="s">
        <v>45</v>
      </c>
      <c r="H14" s="4" t="s">
        <v>20</v>
      </c>
      <c r="I14" s="4" t="s">
        <v>31</v>
      </c>
      <c r="J14" s="4" t="s">
        <v>22</v>
      </c>
      <c r="K14" s="4" t="s">
        <v>48</v>
      </c>
      <c r="L14" s="5">
        <v>3</v>
      </c>
      <c r="M14" s="6">
        <v>102.12</v>
      </c>
      <c r="N14" s="7">
        <v>0.1</v>
      </c>
      <c r="O14" s="6">
        <v>51.28</v>
      </c>
      <c r="P14" s="6">
        <f t="shared" si="0"/>
        <v>275.72400000000005</v>
      </c>
      <c r="Q14" s="6">
        <f t="shared" si="1"/>
        <v>153.84</v>
      </c>
      <c r="R14" s="6">
        <f t="shared" si="2"/>
        <v>121.88400000000004</v>
      </c>
      <c r="S14" s="8">
        <f t="shared" si="3"/>
        <v>0.44205074639857256</v>
      </c>
    </row>
    <row r="15" spans="1:19" ht="15.6" x14ac:dyDescent="0.3">
      <c r="A15" s="2">
        <v>1237</v>
      </c>
      <c r="B15" s="3">
        <v>46026</v>
      </c>
      <c r="C15" s="4">
        <f>YEAR(SalesDataTable[[#This Row],[Order Date]])</f>
        <v>2026</v>
      </c>
      <c r="D15" s="9" t="str">
        <f>TEXT(SalesDataTable[[#This Row],[Order Date]],"MMM")</f>
        <v>Jan</v>
      </c>
      <c r="E15" s="9" t="str">
        <f>"Q"&amp;ROUNDUP(MONTH(SalesDataTable[[#This Row],[Order Date]])/3,0)</f>
        <v>Q1</v>
      </c>
      <c r="F15" s="4" t="s">
        <v>38</v>
      </c>
      <c r="G15" s="4" t="s">
        <v>49</v>
      </c>
      <c r="H15" s="4" t="s">
        <v>37</v>
      </c>
      <c r="I15" s="4" t="s">
        <v>34</v>
      </c>
      <c r="J15" s="4" t="s">
        <v>32</v>
      </c>
      <c r="K15" s="4" t="s">
        <v>50</v>
      </c>
      <c r="L15" s="5">
        <v>1</v>
      </c>
      <c r="M15" s="6">
        <v>46.99</v>
      </c>
      <c r="N15" s="7">
        <v>0.05</v>
      </c>
      <c r="O15" s="6">
        <v>18.11</v>
      </c>
      <c r="P15" s="6">
        <f t="shared" si="0"/>
        <v>44.640500000000003</v>
      </c>
      <c r="Q15" s="6">
        <f t="shared" si="1"/>
        <v>18.11</v>
      </c>
      <c r="R15" s="6">
        <f t="shared" si="2"/>
        <v>26.530500000000004</v>
      </c>
      <c r="S15" s="8">
        <f t="shared" si="3"/>
        <v>0.59431457980981395</v>
      </c>
    </row>
    <row r="16" spans="1:19" ht="15.6" x14ac:dyDescent="0.3">
      <c r="A16" s="2">
        <v>1908</v>
      </c>
      <c r="B16" s="3">
        <v>46026</v>
      </c>
      <c r="C16" s="4">
        <f>YEAR(SalesDataTable[[#This Row],[Order Date]])</f>
        <v>2026</v>
      </c>
      <c r="D16" s="9" t="str">
        <f>TEXT(SalesDataTable[[#This Row],[Order Date]],"MMM")</f>
        <v>Jan</v>
      </c>
      <c r="E16" s="9" t="str">
        <f>"Q"&amp;ROUNDUP(MONTH(SalesDataTable[[#This Row],[Order Date]])/3,0)</f>
        <v>Q1</v>
      </c>
      <c r="F16" s="4" t="s">
        <v>38</v>
      </c>
      <c r="G16" s="4" t="s">
        <v>51</v>
      </c>
      <c r="H16" s="4" t="s">
        <v>20</v>
      </c>
      <c r="I16" s="4" t="s">
        <v>31</v>
      </c>
      <c r="J16" s="4" t="s">
        <v>52</v>
      </c>
      <c r="K16" s="4" t="s">
        <v>53</v>
      </c>
      <c r="L16" s="5">
        <v>1</v>
      </c>
      <c r="M16" s="6">
        <v>40</v>
      </c>
      <c r="N16" s="7">
        <v>0</v>
      </c>
      <c r="O16" s="6">
        <v>15.04</v>
      </c>
      <c r="P16" s="6">
        <f t="shared" si="0"/>
        <v>40</v>
      </c>
      <c r="Q16" s="6">
        <f t="shared" si="1"/>
        <v>15.04</v>
      </c>
      <c r="R16" s="6">
        <f t="shared" si="2"/>
        <v>24.96</v>
      </c>
      <c r="S16" s="8">
        <f t="shared" si="3"/>
        <v>0.624</v>
      </c>
    </row>
    <row r="17" spans="1:19" ht="15.6" x14ac:dyDescent="0.3">
      <c r="A17" s="2">
        <v>2245</v>
      </c>
      <c r="B17" s="3">
        <v>46026</v>
      </c>
      <c r="C17" s="4">
        <f>YEAR(SalesDataTable[[#This Row],[Order Date]])</f>
        <v>2026</v>
      </c>
      <c r="D17" s="9" t="str">
        <f>TEXT(SalesDataTable[[#This Row],[Order Date]],"MMM")</f>
        <v>Jan</v>
      </c>
      <c r="E17" s="9" t="str">
        <f>"Q"&amp;ROUNDUP(MONTH(SalesDataTable[[#This Row],[Order Date]])/3,0)</f>
        <v>Q1</v>
      </c>
      <c r="F17" s="4" t="s">
        <v>18</v>
      </c>
      <c r="G17" s="4" t="s">
        <v>54</v>
      </c>
      <c r="H17" s="4" t="s">
        <v>20</v>
      </c>
      <c r="I17" s="4" t="s">
        <v>31</v>
      </c>
      <c r="J17" s="4" t="s">
        <v>27</v>
      </c>
      <c r="K17" s="4" t="s">
        <v>55</v>
      </c>
      <c r="L17" s="5">
        <v>1</v>
      </c>
      <c r="M17" s="6">
        <v>153.38999999999999</v>
      </c>
      <c r="N17" s="7">
        <v>0</v>
      </c>
      <c r="O17" s="6">
        <v>78.59</v>
      </c>
      <c r="P17" s="6">
        <f t="shared" si="0"/>
        <v>153.38999999999999</v>
      </c>
      <c r="Q17" s="6">
        <f t="shared" si="1"/>
        <v>78.59</v>
      </c>
      <c r="R17" s="6">
        <f t="shared" si="2"/>
        <v>74.799999999999983</v>
      </c>
      <c r="S17" s="8">
        <f t="shared" si="3"/>
        <v>0.48764587000456344</v>
      </c>
    </row>
    <row r="18" spans="1:19" ht="15.6" x14ac:dyDescent="0.3">
      <c r="A18" s="2">
        <v>2928</v>
      </c>
      <c r="B18" s="3">
        <v>46026</v>
      </c>
      <c r="C18" s="4">
        <f>YEAR(SalesDataTable[[#This Row],[Order Date]])</f>
        <v>2026</v>
      </c>
      <c r="D18" s="9" t="str">
        <f>TEXT(SalesDataTable[[#This Row],[Order Date]],"MMM")</f>
        <v>Jan</v>
      </c>
      <c r="E18" s="9" t="str">
        <f>"Q"&amp;ROUNDUP(MONTH(SalesDataTable[[#This Row],[Order Date]])/3,0)</f>
        <v>Q1</v>
      </c>
      <c r="F18" s="4" t="s">
        <v>24</v>
      </c>
      <c r="G18" s="4" t="s">
        <v>45</v>
      </c>
      <c r="H18" s="4" t="s">
        <v>20</v>
      </c>
      <c r="I18" s="4" t="s">
        <v>21</v>
      </c>
      <c r="J18" s="4" t="s">
        <v>52</v>
      </c>
      <c r="K18" s="4" t="s">
        <v>56</v>
      </c>
      <c r="L18" s="5">
        <v>2</v>
      </c>
      <c r="M18" s="6">
        <v>124.97</v>
      </c>
      <c r="N18" s="7">
        <v>0.1</v>
      </c>
      <c r="O18" s="6">
        <v>67.36</v>
      </c>
      <c r="P18" s="6">
        <f t="shared" si="0"/>
        <v>224.946</v>
      </c>
      <c r="Q18" s="6">
        <f t="shared" si="1"/>
        <v>134.72</v>
      </c>
      <c r="R18" s="6">
        <f t="shared" si="2"/>
        <v>90.225999999999999</v>
      </c>
      <c r="S18" s="8">
        <f t="shared" si="3"/>
        <v>0.40110070861451191</v>
      </c>
    </row>
    <row r="19" spans="1:19" ht="15.6" x14ac:dyDescent="0.3">
      <c r="A19" s="2">
        <v>4249</v>
      </c>
      <c r="B19" s="3">
        <v>46026</v>
      </c>
      <c r="C19" s="4">
        <f>YEAR(SalesDataTable[[#This Row],[Order Date]])</f>
        <v>2026</v>
      </c>
      <c r="D19" s="9" t="str">
        <f>TEXT(SalesDataTable[[#This Row],[Order Date]],"MMM")</f>
        <v>Jan</v>
      </c>
      <c r="E19" s="9" t="str">
        <f>"Q"&amp;ROUNDUP(MONTH(SalesDataTable[[#This Row],[Order Date]])/3,0)</f>
        <v>Q1</v>
      </c>
      <c r="F19" s="4" t="s">
        <v>38</v>
      </c>
      <c r="G19" s="4" t="s">
        <v>39</v>
      </c>
      <c r="H19" s="4" t="s">
        <v>46</v>
      </c>
      <c r="I19" s="4" t="s">
        <v>31</v>
      </c>
      <c r="J19" s="4" t="s">
        <v>22</v>
      </c>
      <c r="K19" s="4" t="s">
        <v>48</v>
      </c>
      <c r="L19" s="5">
        <v>2</v>
      </c>
      <c r="M19" s="6">
        <v>100.12</v>
      </c>
      <c r="N19" s="7">
        <v>0.1</v>
      </c>
      <c r="O19" s="6">
        <v>49.67</v>
      </c>
      <c r="P19" s="6">
        <f t="shared" si="0"/>
        <v>180.21600000000001</v>
      </c>
      <c r="Q19" s="6">
        <f t="shared" si="1"/>
        <v>99.34</v>
      </c>
      <c r="R19" s="6">
        <f t="shared" si="2"/>
        <v>80.876000000000005</v>
      </c>
      <c r="S19" s="8">
        <f t="shared" si="3"/>
        <v>0.44877258401029874</v>
      </c>
    </row>
    <row r="20" spans="1:19" ht="15.6" x14ac:dyDescent="0.3">
      <c r="A20" s="2">
        <v>1734</v>
      </c>
      <c r="B20" s="3">
        <v>46027</v>
      </c>
      <c r="C20" s="4">
        <f>YEAR(SalesDataTable[[#This Row],[Order Date]])</f>
        <v>2026</v>
      </c>
      <c r="D20" s="9" t="str">
        <f>TEXT(SalesDataTable[[#This Row],[Order Date]],"MMM")</f>
        <v>Jan</v>
      </c>
      <c r="E20" s="9" t="str">
        <f>"Q"&amp;ROUNDUP(MONTH(SalesDataTable[[#This Row],[Order Date]])/3,0)</f>
        <v>Q1</v>
      </c>
      <c r="F20" s="4" t="s">
        <v>38</v>
      </c>
      <c r="G20" s="4" t="s">
        <v>51</v>
      </c>
      <c r="H20" s="4" t="s">
        <v>46</v>
      </c>
      <c r="I20" s="4" t="s">
        <v>21</v>
      </c>
      <c r="J20" s="4" t="s">
        <v>52</v>
      </c>
      <c r="K20" s="4" t="s">
        <v>53</v>
      </c>
      <c r="L20" s="5">
        <v>1</v>
      </c>
      <c r="M20" s="6">
        <v>40.6</v>
      </c>
      <c r="N20" s="7">
        <v>0.15</v>
      </c>
      <c r="O20" s="6">
        <v>14.61</v>
      </c>
      <c r="P20" s="6">
        <f t="shared" si="0"/>
        <v>34.51</v>
      </c>
      <c r="Q20" s="6">
        <f t="shared" si="1"/>
        <v>14.61</v>
      </c>
      <c r="R20" s="6">
        <f t="shared" si="2"/>
        <v>19.899999999999999</v>
      </c>
      <c r="S20" s="8">
        <f t="shared" si="3"/>
        <v>0.57664445088380178</v>
      </c>
    </row>
    <row r="21" spans="1:19" ht="15.6" x14ac:dyDescent="0.3">
      <c r="A21" s="2">
        <v>2331</v>
      </c>
      <c r="B21" s="3">
        <v>46027</v>
      </c>
      <c r="C21" s="4">
        <f>YEAR(SalesDataTable[[#This Row],[Order Date]])</f>
        <v>2026</v>
      </c>
      <c r="D21" s="9" t="str">
        <f>TEXT(SalesDataTable[[#This Row],[Order Date]],"MMM")</f>
        <v>Jan</v>
      </c>
      <c r="E21" s="9" t="str">
        <f>"Q"&amp;ROUNDUP(MONTH(SalesDataTable[[#This Row],[Order Date]])/3,0)</f>
        <v>Q1</v>
      </c>
      <c r="F21" s="4" t="s">
        <v>38</v>
      </c>
      <c r="G21" s="4" t="s">
        <v>51</v>
      </c>
      <c r="H21" s="4" t="s">
        <v>20</v>
      </c>
      <c r="I21" s="4" t="s">
        <v>31</v>
      </c>
      <c r="J21" s="4" t="s">
        <v>22</v>
      </c>
      <c r="K21" s="4" t="s">
        <v>48</v>
      </c>
      <c r="L21" s="5">
        <v>1</v>
      </c>
      <c r="M21" s="6">
        <v>104.23</v>
      </c>
      <c r="N21" s="7">
        <v>0.1</v>
      </c>
      <c r="O21" s="6">
        <v>51.6</v>
      </c>
      <c r="P21" s="6">
        <f t="shared" si="0"/>
        <v>93.807000000000002</v>
      </c>
      <c r="Q21" s="6">
        <f t="shared" si="1"/>
        <v>51.6</v>
      </c>
      <c r="R21" s="6">
        <f t="shared" si="2"/>
        <v>42.207000000000001</v>
      </c>
      <c r="S21" s="8">
        <f t="shared" si="3"/>
        <v>0.44993443986056475</v>
      </c>
    </row>
    <row r="22" spans="1:19" ht="15.6" x14ac:dyDescent="0.3">
      <c r="A22" s="2">
        <v>2475</v>
      </c>
      <c r="B22" s="3">
        <v>46027</v>
      </c>
      <c r="C22" s="4">
        <f>YEAR(SalesDataTable[[#This Row],[Order Date]])</f>
        <v>2026</v>
      </c>
      <c r="D22" s="9" t="str">
        <f>TEXT(SalesDataTable[[#This Row],[Order Date]],"MMM")</f>
        <v>Jan</v>
      </c>
      <c r="E22" s="9" t="str">
        <f>"Q"&amp;ROUNDUP(MONTH(SalesDataTable[[#This Row],[Order Date]])/3,0)</f>
        <v>Q1</v>
      </c>
      <c r="F22" s="4" t="s">
        <v>24</v>
      </c>
      <c r="G22" s="4" t="s">
        <v>25</v>
      </c>
      <c r="H22" s="4" t="s">
        <v>37</v>
      </c>
      <c r="I22" s="4" t="s">
        <v>21</v>
      </c>
      <c r="J22" s="4" t="s">
        <v>52</v>
      </c>
      <c r="K22" s="4" t="s">
        <v>56</v>
      </c>
      <c r="L22" s="5">
        <v>5</v>
      </c>
      <c r="M22" s="6">
        <v>122.87</v>
      </c>
      <c r="N22" s="7">
        <v>0.05</v>
      </c>
      <c r="O22" s="6">
        <v>69.67</v>
      </c>
      <c r="P22" s="6">
        <f t="shared" si="0"/>
        <v>583.63250000000005</v>
      </c>
      <c r="Q22" s="6">
        <f t="shared" si="1"/>
        <v>348.35</v>
      </c>
      <c r="R22" s="6">
        <f t="shared" si="2"/>
        <v>235.28250000000003</v>
      </c>
      <c r="S22" s="8">
        <f t="shared" si="3"/>
        <v>0.40313467807224584</v>
      </c>
    </row>
    <row r="23" spans="1:19" ht="15.6" x14ac:dyDescent="0.3">
      <c r="A23" s="2">
        <v>1433</v>
      </c>
      <c r="B23" s="3">
        <v>46028</v>
      </c>
      <c r="C23" s="4">
        <f>YEAR(SalesDataTable[[#This Row],[Order Date]])</f>
        <v>2026</v>
      </c>
      <c r="D23" s="9" t="str">
        <f>TEXT(SalesDataTable[[#This Row],[Order Date]],"MMM")</f>
        <v>Jan</v>
      </c>
      <c r="E23" s="9" t="str">
        <f>"Q"&amp;ROUNDUP(MONTH(SalesDataTable[[#This Row],[Order Date]])/3,0)</f>
        <v>Q1</v>
      </c>
      <c r="F23" s="4" t="s">
        <v>29</v>
      </c>
      <c r="G23" s="4" t="s">
        <v>57</v>
      </c>
      <c r="H23" s="4" t="s">
        <v>20</v>
      </c>
      <c r="I23" s="4" t="s">
        <v>31</v>
      </c>
      <c r="J23" s="4" t="s">
        <v>32</v>
      </c>
      <c r="K23" s="4" t="s">
        <v>33</v>
      </c>
      <c r="L23" s="5">
        <v>2</v>
      </c>
      <c r="M23" s="6">
        <v>36.619999999999997</v>
      </c>
      <c r="N23" s="7">
        <v>0.05</v>
      </c>
      <c r="O23" s="6">
        <v>13.87</v>
      </c>
      <c r="P23" s="6">
        <f t="shared" si="0"/>
        <v>69.577999999999989</v>
      </c>
      <c r="Q23" s="6">
        <f t="shared" si="1"/>
        <v>27.74</v>
      </c>
      <c r="R23" s="6">
        <f t="shared" si="2"/>
        <v>41.837999999999994</v>
      </c>
      <c r="S23" s="8">
        <f t="shared" si="3"/>
        <v>0.60131075914800658</v>
      </c>
    </row>
    <row r="24" spans="1:19" ht="15.6" x14ac:dyDescent="0.3">
      <c r="A24" s="2">
        <v>3624</v>
      </c>
      <c r="B24" s="3">
        <v>46028</v>
      </c>
      <c r="C24" s="4">
        <f>YEAR(SalesDataTable[[#This Row],[Order Date]])</f>
        <v>2026</v>
      </c>
      <c r="D24" s="9" t="str">
        <f>TEXT(SalesDataTable[[#This Row],[Order Date]],"MMM")</f>
        <v>Jan</v>
      </c>
      <c r="E24" s="9" t="str">
        <f>"Q"&amp;ROUNDUP(MONTH(SalesDataTable[[#This Row],[Order Date]])/3,0)</f>
        <v>Q1</v>
      </c>
      <c r="F24" s="4" t="s">
        <v>38</v>
      </c>
      <c r="G24" s="4" t="s">
        <v>49</v>
      </c>
      <c r="H24" s="4" t="s">
        <v>20</v>
      </c>
      <c r="I24" s="4" t="s">
        <v>31</v>
      </c>
      <c r="J24" s="4" t="s">
        <v>27</v>
      </c>
      <c r="K24" s="4" t="s">
        <v>28</v>
      </c>
      <c r="L24" s="5">
        <v>1</v>
      </c>
      <c r="M24" s="6">
        <v>93.4</v>
      </c>
      <c r="N24" s="7">
        <v>0</v>
      </c>
      <c r="O24" s="6">
        <v>46.11</v>
      </c>
      <c r="P24" s="6">
        <f t="shared" si="0"/>
        <v>93.4</v>
      </c>
      <c r="Q24" s="6">
        <f t="shared" si="1"/>
        <v>46.11</v>
      </c>
      <c r="R24" s="6">
        <f t="shared" si="2"/>
        <v>47.290000000000006</v>
      </c>
      <c r="S24" s="8">
        <f t="shared" si="3"/>
        <v>0.50631691648822275</v>
      </c>
    </row>
    <row r="25" spans="1:19" ht="15.6" x14ac:dyDescent="0.3">
      <c r="A25" s="2">
        <v>4680</v>
      </c>
      <c r="B25" s="3">
        <v>46028</v>
      </c>
      <c r="C25" s="4">
        <f>YEAR(SalesDataTable[[#This Row],[Order Date]])</f>
        <v>2026</v>
      </c>
      <c r="D25" s="9" t="str">
        <f>TEXT(SalesDataTable[[#This Row],[Order Date]],"MMM")</f>
        <v>Jan</v>
      </c>
      <c r="E25" s="9" t="str">
        <f>"Q"&amp;ROUNDUP(MONTH(SalesDataTable[[#This Row],[Order Date]])/3,0)</f>
        <v>Q1</v>
      </c>
      <c r="F25" s="4" t="s">
        <v>24</v>
      </c>
      <c r="G25" s="4" t="s">
        <v>25</v>
      </c>
      <c r="H25" s="4" t="s">
        <v>46</v>
      </c>
      <c r="I25" s="4" t="s">
        <v>31</v>
      </c>
      <c r="J25" s="4" t="s">
        <v>41</v>
      </c>
      <c r="K25" s="4" t="s">
        <v>58</v>
      </c>
      <c r="L25" s="5">
        <v>2</v>
      </c>
      <c r="M25" s="6">
        <v>81.260000000000005</v>
      </c>
      <c r="N25" s="7">
        <v>0</v>
      </c>
      <c r="O25" s="6">
        <v>39.119999999999997</v>
      </c>
      <c r="P25" s="6">
        <f t="shared" si="0"/>
        <v>162.52000000000001</v>
      </c>
      <c r="Q25" s="6">
        <f t="shared" si="1"/>
        <v>78.239999999999995</v>
      </c>
      <c r="R25" s="6">
        <f t="shared" si="2"/>
        <v>84.280000000000015</v>
      </c>
      <c r="S25" s="8">
        <f t="shared" si="3"/>
        <v>0.51858232832882112</v>
      </c>
    </row>
    <row r="26" spans="1:19" ht="15.6" x14ac:dyDescent="0.3">
      <c r="A26" s="2">
        <v>4803</v>
      </c>
      <c r="B26" s="3">
        <v>46028</v>
      </c>
      <c r="C26" s="4">
        <f>YEAR(SalesDataTable[[#This Row],[Order Date]])</f>
        <v>2026</v>
      </c>
      <c r="D26" s="9" t="str">
        <f>TEXT(SalesDataTable[[#This Row],[Order Date]],"MMM")</f>
        <v>Jan</v>
      </c>
      <c r="E26" s="9" t="str">
        <f>"Q"&amp;ROUNDUP(MONTH(SalesDataTable[[#This Row],[Order Date]])/3,0)</f>
        <v>Q1</v>
      </c>
      <c r="F26" s="4" t="s">
        <v>24</v>
      </c>
      <c r="G26" s="4" t="s">
        <v>59</v>
      </c>
      <c r="H26" s="4" t="s">
        <v>46</v>
      </c>
      <c r="I26" s="4" t="s">
        <v>31</v>
      </c>
      <c r="J26" s="4" t="s">
        <v>52</v>
      </c>
      <c r="K26" s="4" t="s">
        <v>60</v>
      </c>
      <c r="L26" s="5">
        <v>2</v>
      </c>
      <c r="M26" s="6">
        <v>35.78</v>
      </c>
      <c r="N26" s="7">
        <v>0</v>
      </c>
      <c r="O26" s="6">
        <v>13.84</v>
      </c>
      <c r="P26" s="6">
        <f t="shared" si="0"/>
        <v>71.56</v>
      </c>
      <c r="Q26" s="6">
        <f t="shared" si="1"/>
        <v>27.68</v>
      </c>
      <c r="R26" s="6">
        <f t="shared" si="2"/>
        <v>43.88</v>
      </c>
      <c r="S26" s="8">
        <f t="shared" si="3"/>
        <v>0.61319172722191173</v>
      </c>
    </row>
    <row r="27" spans="1:19" ht="15.6" x14ac:dyDescent="0.3">
      <c r="A27" s="2">
        <v>248</v>
      </c>
      <c r="B27" s="3">
        <v>46029</v>
      </c>
      <c r="C27" s="4">
        <f>YEAR(SalesDataTable[[#This Row],[Order Date]])</f>
        <v>2026</v>
      </c>
      <c r="D27" s="9" t="str">
        <f>TEXT(SalesDataTable[[#This Row],[Order Date]],"MMM")</f>
        <v>Jan</v>
      </c>
      <c r="E27" s="9" t="str">
        <f>"Q"&amp;ROUNDUP(MONTH(SalesDataTable[[#This Row],[Order Date]])/3,0)</f>
        <v>Q1</v>
      </c>
      <c r="F27" s="4" t="s">
        <v>24</v>
      </c>
      <c r="G27" s="4" t="s">
        <v>61</v>
      </c>
      <c r="H27" s="4" t="s">
        <v>46</v>
      </c>
      <c r="I27" s="4" t="s">
        <v>31</v>
      </c>
      <c r="J27" s="4" t="s">
        <v>22</v>
      </c>
      <c r="K27" s="4" t="s">
        <v>23</v>
      </c>
      <c r="L27" s="5">
        <v>3</v>
      </c>
      <c r="M27" s="6">
        <v>81.64</v>
      </c>
      <c r="N27" s="7">
        <v>0</v>
      </c>
      <c r="O27" s="6">
        <v>43.84</v>
      </c>
      <c r="P27" s="6">
        <f t="shared" si="0"/>
        <v>244.92000000000002</v>
      </c>
      <c r="Q27" s="6">
        <f t="shared" si="1"/>
        <v>131.52000000000001</v>
      </c>
      <c r="R27" s="6">
        <f t="shared" si="2"/>
        <v>113.4</v>
      </c>
      <c r="S27" s="8">
        <f t="shared" si="3"/>
        <v>0.46300832925036745</v>
      </c>
    </row>
    <row r="28" spans="1:19" ht="15.6" x14ac:dyDescent="0.3">
      <c r="A28" s="2">
        <v>1118</v>
      </c>
      <c r="B28" s="3">
        <v>46029</v>
      </c>
      <c r="C28" s="4">
        <f>YEAR(SalesDataTable[[#This Row],[Order Date]])</f>
        <v>2026</v>
      </c>
      <c r="D28" s="9" t="str">
        <f>TEXT(SalesDataTable[[#This Row],[Order Date]],"MMM")</f>
        <v>Jan</v>
      </c>
      <c r="E28" s="9" t="str">
        <f>"Q"&amp;ROUNDUP(MONTH(SalesDataTable[[#This Row],[Order Date]])/3,0)</f>
        <v>Q1</v>
      </c>
      <c r="F28" s="4" t="s">
        <v>24</v>
      </c>
      <c r="G28" s="4" t="s">
        <v>61</v>
      </c>
      <c r="H28" s="4" t="s">
        <v>20</v>
      </c>
      <c r="I28" s="4" t="s">
        <v>21</v>
      </c>
      <c r="J28" s="4" t="s">
        <v>32</v>
      </c>
      <c r="K28" s="4" t="s">
        <v>62</v>
      </c>
      <c r="L28" s="5">
        <v>2</v>
      </c>
      <c r="M28" s="6">
        <v>131.63999999999999</v>
      </c>
      <c r="N28" s="7">
        <v>0.05</v>
      </c>
      <c r="O28" s="6">
        <v>69.02</v>
      </c>
      <c r="P28" s="6">
        <f t="shared" si="0"/>
        <v>250.11599999999996</v>
      </c>
      <c r="Q28" s="6">
        <f t="shared" si="1"/>
        <v>138.04</v>
      </c>
      <c r="R28" s="6">
        <f t="shared" si="2"/>
        <v>112.07599999999996</v>
      </c>
      <c r="S28" s="8">
        <f t="shared" si="3"/>
        <v>0.44809608341729429</v>
      </c>
    </row>
    <row r="29" spans="1:19" ht="15.6" x14ac:dyDescent="0.3">
      <c r="A29" s="2">
        <v>3023</v>
      </c>
      <c r="B29" s="3">
        <v>46029</v>
      </c>
      <c r="C29" s="4">
        <f>YEAR(SalesDataTable[[#This Row],[Order Date]])</f>
        <v>2026</v>
      </c>
      <c r="D29" s="9" t="str">
        <f>TEXT(SalesDataTable[[#This Row],[Order Date]],"MMM")</f>
        <v>Jan</v>
      </c>
      <c r="E29" s="9" t="str">
        <f>"Q"&amp;ROUNDUP(MONTH(SalesDataTable[[#This Row],[Order Date]])/3,0)</f>
        <v>Q1</v>
      </c>
      <c r="F29" s="4" t="s">
        <v>29</v>
      </c>
      <c r="G29" s="4" t="s">
        <v>36</v>
      </c>
      <c r="H29" s="4" t="s">
        <v>46</v>
      </c>
      <c r="I29" s="4" t="s">
        <v>31</v>
      </c>
      <c r="J29" s="4" t="s">
        <v>27</v>
      </c>
      <c r="K29" s="4" t="s">
        <v>55</v>
      </c>
      <c r="L29" s="5">
        <v>2</v>
      </c>
      <c r="M29" s="6">
        <v>155.35</v>
      </c>
      <c r="N29" s="7">
        <v>0</v>
      </c>
      <c r="O29" s="6">
        <v>80.790000000000006</v>
      </c>
      <c r="P29" s="6">
        <f t="shared" si="0"/>
        <v>310.7</v>
      </c>
      <c r="Q29" s="6">
        <f t="shared" si="1"/>
        <v>161.58000000000001</v>
      </c>
      <c r="R29" s="6">
        <f t="shared" si="2"/>
        <v>149.11999999999998</v>
      </c>
      <c r="S29" s="8">
        <f t="shared" si="3"/>
        <v>0.47994850337946565</v>
      </c>
    </row>
    <row r="30" spans="1:19" ht="15.6" x14ac:dyDescent="0.3">
      <c r="A30" s="2">
        <v>3903</v>
      </c>
      <c r="B30" s="3">
        <v>46029</v>
      </c>
      <c r="C30" s="4">
        <f>YEAR(SalesDataTable[[#This Row],[Order Date]])</f>
        <v>2026</v>
      </c>
      <c r="D30" s="9" t="str">
        <f>TEXT(SalesDataTable[[#This Row],[Order Date]],"MMM")</f>
        <v>Jan</v>
      </c>
      <c r="E30" s="9" t="str">
        <f>"Q"&amp;ROUNDUP(MONTH(SalesDataTable[[#This Row],[Order Date]])/3,0)</f>
        <v>Q1</v>
      </c>
      <c r="F30" s="4" t="s">
        <v>38</v>
      </c>
      <c r="G30" s="4" t="s">
        <v>51</v>
      </c>
      <c r="H30" s="4" t="s">
        <v>20</v>
      </c>
      <c r="I30" s="4" t="s">
        <v>21</v>
      </c>
      <c r="J30" s="4" t="s">
        <v>52</v>
      </c>
      <c r="K30" s="4" t="s">
        <v>63</v>
      </c>
      <c r="L30" s="5">
        <v>2</v>
      </c>
      <c r="M30" s="6">
        <v>51.56</v>
      </c>
      <c r="N30" s="7">
        <v>0.05</v>
      </c>
      <c r="O30" s="6">
        <v>22.26</v>
      </c>
      <c r="P30" s="6">
        <f t="shared" si="0"/>
        <v>97.963999999999999</v>
      </c>
      <c r="Q30" s="6">
        <f t="shared" si="1"/>
        <v>44.52</v>
      </c>
      <c r="R30" s="6">
        <f t="shared" si="2"/>
        <v>53.443999999999996</v>
      </c>
      <c r="S30" s="8">
        <f t="shared" si="3"/>
        <v>0.54554734392225712</v>
      </c>
    </row>
    <row r="31" spans="1:19" ht="15.6" x14ac:dyDescent="0.3">
      <c r="A31" s="2">
        <v>62</v>
      </c>
      <c r="B31" s="3">
        <v>46030</v>
      </c>
      <c r="C31" s="4">
        <f>YEAR(SalesDataTable[[#This Row],[Order Date]])</f>
        <v>2026</v>
      </c>
      <c r="D31" s="9" t="str">
        <f>TEXT(SalesDataTable[[#This Row],[Order Date]],"MMM")</f>
        <v>Jan</v>
      </c>
      <c r="E31" s="9" t="str">
        <f>"Q"&amp;ROUNDUP(MONTH(SalesDataTable[[#This Row],[Order Date]])/3,0)</f>
        <v>Q1</v>
      </c>
      <c r="F31" s="4" t="s">
        <v>24</v>
      </c>
      <c r="G31" s="4" t="s">
        <v>61</v>
      </c>
      <c r="H31" s="4" t="s">
        <v>20</v>
      </c>
      <c r="I31" s="4" t="s">
        <v>31</v>
      </c>
      <c r="J31" s="4" t="s">
        <v>22</v>
      </c>
      <c r="K31" s="4" t="s">
        <v>40</v>
      </c>
      <c r="L31" s="5">
        <v>2</v>
      </c>
      <c r="M31" s="6">
        <v>51.63</v>
      </c>
      <c r="N31" s="7">
        <v>0</v>
      </c>
      <c r="O31" s="6">
        <v>22.54</v>
      </c>
      <c r="P31" s="6">
        <f t="shared" si="0"/>
        <v>103.26</v>
      </c>
      <c r="Q31" s="6">
        <f t="shared" si="1"/>
        <v>45.08</v>
      </c>
      <c r="R31" s="6">
        <f t="shared" si="2"/>
        <v>58.180000000000007</v>
      </c>
      <c r="S31" s="8">
        <f t="shared" si="3"/>
        <v>0.5634321131125315</v>
      </c>
    </row>
    <row r="32" spans="1:19" ht="15.6" x14ac:dyDescent="0.3">
      <c r="A32" s="2">
        <v>142</v>
      </c>
      <c r="B32" s="3">
        <v>46030</v>
      </c>
      <c r="C32" s="4">
        <f>YEAR(SalesDataTable[[#This Row],[Order Date]])</f>
        <v>2026</v>
      </c>
      <c r="D32" s="9" t="str">
        <f>TEXT(SalesDataTable[[#This Row],[Order Date]],"MMM")</f>
        <v>Jan</v>
      </c>
      <c r="E32" s="9" t="str">
        <f>"Q"&amp;ROUNDUP(MONTH(SalesDataTable[[#This Row],[Order Date]])/3,0)</f>
        <v>Q1</v>
      </c>
      <c r="F32" s="4" t="s">
        <v>18</v>
      </c>
      <c r="G32" s="4" t="s">
        <v>54</v>
      </c>
      <c r="H32" s="4" t="s">
        <v>26</v>
      </c>
      <c r="I32" s="4" t="s">
        <v>34</v>
      </c>
      <c r="J32" s="4" t="s">
        <v>41</v>
      </c>
      <c r="K32" s="4" t="s">
        <v>42</v>
      </c>
      <c r="L32" s="5">
        <v>5</v>
      </c>
      <c r="M32" s="6">
        <v>344.88</v>
      </c>
      <c r="N32" s="7">
        <v>0.15</v>
      </c>
      <c r="O32" s="6">
        <v>190.66</v>
      </c>
      <c r="P32" s="6">
        <f t="shared" si="0"/>
        <v>1465.74</v>
      </c>
      <c r="Q32" s="6">
        <f t="shared" si="1"/>
        <v>953.3</v>
      </c>
      <c r="R32" s="6">
        <f t="shared" si="2"/>
        <v>512.44000000000005</v>
      </c>
      <c r="S32" s="8">
        <f t="shared" si="3"/>
        <v>0.34961180018284282</v>
      </c>
    </row>
    <row r="33" spans="1:19" ht="15.6" x14ac:dyDescent="0.3">
      <c r="A33" s="2">
        <v>450</v>
      </c>
      <c r="B33" s="3">
        <v>46030</v>
      </c>
      <c r="C33" s="4">
        <f>YEAR(SalesDataTable[[#This Row],[Order Date]])</f>
        <v>2026</v>
      </c>
      <c r="D33" s="9" t="str">
        <f>TEXT(SalesDataTable[[#This Row],[Order Date]],"MMM")</f>
        <v>Jan</v>
      </c>
      <c r="E33" s="9" t="str">
        <f>"Q"&amp;ROUNDUP(MONTH(SalesDataTable[[#This Row],[Order Date]])/3,0)</f>
        <v>Q1</v>
      </c>
      <c r="F33" s="4" t="s">
        <v>29</v>
      </c>
      <c r="G33" s="4" t="s">
        <v>36</v>
      </c>
      <c r="H33" s="4" t="s">
        <v>37</v>
      </c>
      <c r="I33" s="4" t="s">
        <v>31</v>
      </c>
      <c r="J33" s="4" t="s">
        <v>27</v>
      </c>
      <c r="K33" s="4" t="s">
        <v>28</v>
      </c>
      <c r="L33" s="5">
        <v>2</v>
      </c>
      <c r="M33" s="6">
        <v>94.06</v>
      </c>
      <c r="N33" s="7">
        <v>0.15</v>
      </c>
      <c r="O33" s="6">
        <v>46.33</v>
      </c>
      <c r="P33" s="6">
        <f t="shared" si="0"/>
        <v>159.90199999999999</v>
      </c>
      <c r="Q33" s="6">
        <f t="shared" si="1"/>
        <v>92.66</v>
      </c>
      <c r="R33" s="6">
        <f t="shared" si="2"/>
        <v>67.24199999999999</v>
      </c>
      <c r="S33" s="8">
        <f t="shared" si="3"/>
        <v>0.42052006854198193</v>
      </c>
    </row>
    <row r="34" spans="1:19" ht="15.6" x14ac:dyDescent="0.3">
      <c r="A34" s="2">
        <v>4397</v>
      </c>
      <c r="B34" s="3">
        <v>46030</v>
      </c>
      <c r="C34" s="4">
        <f>YEAR(SalesDataTable[[#This Row],[Order Date]])</f>
        <v>2026</v>
      </c>
      <c r="D34" s="9" t="str">
        <f>TEXT(SalesDataTable[[#This Row],[Order Date]],"MMM")</f>
        <v>Jan</v>
      </c>
      <c r="E34" s="9" t="str">
        <f>"Q"&amp;ROUNDUP(MONTH(SalesDataTable[[#This Row],[Order Date]])/3,0)</f>
        <v>Q1</v>
      </c>
      <c r="F34" s="4" t="s">
        <v>18</v>
      </c>
      <c r="G34" s="4" t="s">
        <v>19</v>
      </c>
      <c r="H34" s="4" t="s">
        <v>20</v>
      </c>
      <c r="I34" s="4" t="s">
        <v>34</v>
      </c>
      <c r="J34" s="4" t="s">
        <v>27</v>
      </c>
      <c r="K34" s="4" t="s">
        <v>64</v>
      </c>
      <c r="L34" s="5">
        <v>1</v>
      </c>
      <c r="M34" s="6">
        <v>72.38</v>
      </c>
      <c r="N34" s="7">
        <v>0</v>
      </c>
      <c r="O34" s="6">
        <v>31.65</v>
      </c>
      <c r="P34" s="6">
        <f t="shared" si="0"/>
        <v>72.38</v>
      </c>
      <c r="Q34" s="6">
        <f t="shared" si="1"/>
        <v>31.65</v>
      </c>
      <c r="R34" s="6">
        <f t="shared" si="2"/>
        <v>40.729999999999997</v>
      </c>
      <c r="S34" s="8">
        <f t="shared" si="3"/>
        <v>0.56272450953302011</v>
      </c>
    </row>
    <row r="35" spans="1:19" ht="15.6" x14ac:dyDescent="0.3">
      <c r="A35" s="2">
        <v>4798</v>
      </c>
      <c r="B35" s="3">
        <v>46030</v>
      </c>
      <c r="C35" s="4">
        <f>YEAR(SalesDataTable[[#This Row],[Order Date]])</f>
        <v>2026</v>
      </c>
      <c r="D35" s="9" t="str">
        <f>TEXT(SalesDataTable[[#This Row],[Order Date]],"MMM")</f>
        <v>Jan</v>
      </c>
      <c r="E35" s="9" t="str">
        <f>"Q"&amp;ROUNDUP(MONTH(SalesDataTable[[#This Row],[Order Date]])/3,0)</f>
        <v>Q1</v>
      </c>
      <c r="F35" s="4" t="s">
        <v>24</v>
      </c>
      <c r="G35" s="4" t="s">
        <v>45</v>
      </c>
      <c r="H35" s="4" t="s">
        <v>20</v>
      </c>
      <c r="I35" s="4" t="s">
        <v>31</v>
      </c>
      <c r="J35" s="4" t="s">
        <v>27</v>
      </c>
      <c r="K35" s="4" t="s">
        <v>55</v>
      </c>
      <c r="L35" s="5">
        <v>1</v>
      </c>
      <c r="M35" s="6">
        <v>153.69</v>
      </c>
      <c r="N35" s="7">
        <v>0</v>
      </c>
      <c r="O35" s="6">
        <v>77.47</v>
      </c>
      <c r="P35" s="6">
        <f t="shared" si="0"/>
        <v>153.69</v>
      </c>
      <c r="Q35" s="6">
        <f t="shared" si="1"/>
        <v>77.47</v>
      </c>
      <c r="R35" s="6">
        <f t="shared" si="2"/>
        <v>76.22</v>
      </c>
      <c r="S35" s="8">
        <f t="shared" si="3"/>
        <v>0.49593337237295854</v>
      </c>
    </row>
    <row r="36" spans="1:19" ht="15.6" x14ac:dyDescent="0.3">
      <c r="A36" s="2">
        <v>136</v>
      </c>
      <c r="B36" s="3">
        <v>46031</v>
      </c>
      <c r="C36" s="4">
        <f>YEAR(SalesDataTable[[#This Row],[Order Date]])</f>
        <v>2026</v>
      </c>
      <c r="D36" s="9" t="str">
        <f>TEXT(SalesDataTable[[#This Row],[Order Date]],"MMM")</f>
        <v>Jan</v>
      </c>
      <c r="E36" s="9" t="str">
        <f>"Q"&amp;ROUNDUP(MONTH(SalesDataTable[[#This Row],[Order Date]])/3,0)</f>
        <v>Q1</v>
      </c>
      <c r="F36" s="4" t="s">
        <v>38</v>
      </c>
      <c r="G36" s="4" t="s">
        <v>65</v>
      </c>
      <c r="H36" s="4" t="s">
        <v>26</v>
      </c>
      <c r="I36" s="4" t="s">
        <v>34</v>
      </c>
      <c r="J36" s="4" t="s">
        <v>32</v>
      </c>
      <c r="K36" s="4" t="s">
        <v>66</v>
      </c>
      <c r="L36" s="5">
        <v>15</v>
      </c>
      <c r="M36" s="6">
        <v>168.62</v>
      </c>
      <c r="N36" s="7">
        <v>0.05</v>
      </c>
      <c r="O36" s="6">
        <v>86.09</v>
      </c>
      <c r="P36" s="6">
        <f t="shared" si="0"/>
        <v>2402.835</v>
      </c>
      <c r="Q36" s="6">
        <f t="shared" si="1"/>
        <v>1291.3500000000001</v>
      </c>
      <c r="R36" s="6">
        <f t="shared" si="2"/>
        <v>1111.4849999999999</v>
      </c>
      <c r="S36" s="8">
        <f t="shared" si="3"/>
        <v>0.46257233642759488</v>
      </c>
    </row>
    <row r="37" spans="1:19" ht="15.6" x14ac:dyDescent="0.3">
      <c r="A37" s="2">
        <v>2782</v>
      </c>
      <c r="B37" s="3">
        <v>46031</v>
      </c>
      <c r="C37" s="4">
        <f>YEAR(SalesDataTable[[#This Row],[Order Date]])</f>
        <v>2026</v>
      </c>
      <c r="D37" s="9" t="str">
        <f>TEXT(SalesDataTable[[#This Row],[Order Date]],"MMM")</f>
        <v>Jan</v>
      </c>
      <c r="E37" s="9" t="str">
        <f>"Q"&amp;ROUNDUP(MONTH(SalesDataTable[[#This Row],[Order Date]])/3,0)</f>
        <v>Q1</v>
      </c>
      <c r="F37" s="4" t="s">
        <v>38</v>
      </c>
      <c r="G37" s="4" t="s">
        <v>39</v>
      </c>
      <c r="H37" s="4" t="s">
        <v>20</v>
      </c>
      <c r="I37" s="4" t="s">
        <v>31</v>
      </c>
      <c r="J37" s="4" t="s">
        <v>27</v>
      </c>
      <c r="K37" s="4" t="s">
        <v>55</v>
      </c>
      <c r="L37" s="5">
        <v>1</v>
      </c>
      <c r="M37" s="6">
        <v>152.75</v>
      </c>
      <c r="N37" s="7">
        <v>0.05</v>
      </c>
      <c r="O37" s="6">
        <v>79.88</v>
      </c>
      <c r="P37" s="6">
        <f t="shared" si="0"/>
        <v>145.11249999999998</v>
      </c>
      <c r="Q37" s="6">
        <f t="shared" si="1"/>
        <v>79.88</v>
      </c>
      <c r="R37" s="6">
        <f t="shared" si="2"/>
        <v>65.232499999999987</v>
      </c>
      <c r="S37" s="8">
        <f t="shared" si="3"/>
        <v>0.44953053665259707</v>
      </c>
    </row>
    <row r="38" spans="1:19" ht="15.6" x14ac:dyDescent="0.3">
      <c r="A38" s="2">
        <v>4704</v>
      </c>
      <c r="B38" s="3">
        <v>46031</v>
      </c>
      <c r="C38" s="4">
        <f>YEAR(SalesDataTable[[#This Row],[Order Date]])</f>
        <v>2026</v>
      </c>
      <c r="D38" s="9" t="str">
        <f>TEXT(SalesDataTable[[#This Row],[Order Date]],"MMM")</f>
        <v>Jan</v>
      </c>
      <c r="E38" s="9" t="str">
        <f>"Q"&amp;ROUNDUP(MONTH(SalesDataTable[[#This Row],[Order Date]])/3,0)</f>
        <v>Q1</v>
      </c>
      <c r="F38" s="4" t="s">
        <v>24</v>
      </c>
      <c r="G38" s="4" t="s">
        <v>67</v>
      </c>
      <c r="H38" s="4" t="s">
        <v>46</v>
      </c>
      <c r="I38" s="4" t="s">
        <v>31</v>
      </c>
      <c r="J38" s="4" t="s">
        <v>52</v>
      </c>
      <c r="K38" s="4" t="s">
        <v>60</v>
      </c>
      <c r="L38" s="5">
        <v>2</v>
      </c>
      <c r="M38" s="6">
        <v>36.72</v>
      </c>
      <c r="N38" s="7">
        <v>0.05</v>
      </c>
      <c r="O38" s="6">
        <v>14.15</v>
      </c>
      <c r="P38" s="6">
        <f t="shared" si="0"/>
        <v>69.768000000000001</v>
      </c>
      <c r="Q38" s="6">
        <f t="shared" si="1"/>
        <v>28.3</v>
      </c>
      <c r="R38" s="6">
        <f t="shared" si="2"/>
        <v>41.468000000000004</v>
      </c>
      <c r="S38" s="8">
        <f t="shared" si="3"/>
        <v>0.59436991170737308</v>
      </c>
    </row>
    <row r="39" spans="1:19" ht="15.6" x14ac:dyDescent="0.3">
      <c r="A39" s="2">
        <v>69</v>
      </c>
      <c r="B39" s="3">
        <v>46032</v>
      </c>
      <c r="C39" s="4">
        <f>YEAR(SalesDataTable[[#This Row],[Order Date]])</f>
        <v>2026</v>
      </c>
      <c r="D39" s="9" t="str">
        <f>TEXT(SalesDataTable[[#This Row],[Order Date]],"MMM")</f>
        <v>Jan</v>
      </c>
      <c r="E39" s="9" t="str">
        <f>"Q"&amp;ROUNDUP(MONTH(SalesDataTable[[#This Row],[Order Date]])/3,0)</f>
        <v>Q1</v>
      </c>
      <c r="F39" s="4" t="s">
        <v>18</v>
      </c>
      <c r="G39" s="4" t="s">
        <v>68</v>
      </c>
      <c r="H39" s="4" t="s">
        <v>20</v>
      </c>
      <c r="I39" s="4" t="s">
        <v>21</v>
      </c>
      <c r="J39" s="4" t="s">
        <v>27</v>
      </c>
      <c r="K39" s="4" t="s">
        <v>35</v>
      </c>
      <c r="L39" s="5">
        <v>6</v>
      </c>
      <c r="M39" s="6">
        <v>141.31</v>
      </c>
      <c r="N39" s="7">
        <v>0.05</v>
      </c>
      <c r="O39" s="6">
        <v>79.349999999999994</v>
      </c>
      <c r="P39" s="6">
        <f t="shared" si="0"/>
        <v>805.46699999999998</v>
      </c>
      <c r="Q39" s="6">
        <f t="shared" si="1"/>
        <v>476.09999999999997</v>
      </c>
      <c r="R39" s="6">
        <f t="shared" si="2"/>
        <v>329.36700000000002</v>
      </c>
      <c r="S39" s="8">
        <f t="shared" si="3"/>
        <v>0.4089143316858419</v>
      </c>
    </row>
    <row r="40" spans="1:19" ht="15.6" x14ac:dyDescent="0.3">
      <c r="A40" s="2">
        <v>490</v>
      </c>
      <c r="B40" s="3">
        <v>46032</v>
      </c>
      <c r="C40" s="4">
        <f>YEAR(SalesDataTable[[#This Row],[Order Date]])</f>
        <v>2026</v>
      </c>
      <c r="D40" s="9" t="str">
        <f>TEXT(SalesDataTable[[#This Row],[Order Date]],"MMM")</f>
        <v>Jan</v>
      </c>
      <c r="E40" s="9" t="str">
        <f>"Q"&amp;ROUNDUP(MONTH(SalesDataTable[[#This Row],[Order Date]])/3,0)</f>
        <v>Q1</v>
      </c>
      <c r="F40" s="4" t="s">
        <v>29</v>
      </c>
      <c r="G40" s="4" t="s">
        <v>57</v>
      </c>
      <c r="H40" s="4" t="s">
        <v>20</v>
      </c>
      <c r="I40" s="4" t="s">
        <v>34</v>
      </c>
      <c r="J40" s="4" t="s">
        <v>41</v>
      </c>
      <c r="K40" s="4" t="s">
        <v>69</v>
      </c>
      <c r="L40" s="5">
        <v>2</v>
      </c>
      <c r="M40" s="6">
        <v>121.23</v>
      </c>
      <c r="N40" s="7">
        <v>0</v>
      </c>
      <c r="O40" s="6">
        <v>59.66</v>
      </c>
      <c r="P40" s="6">
        <f t="shared" si="0"/>
        <v>242.46</v>
      </c>
      <c r="Q40" s="6">
        <f t="shared" si="1"/>
        <v>119.32</v>
      </c>
      <c r="R40" s="6">
        <f t="shared" si="2"/>
        <v>123.14000000000001</v>
      </c>
      <c r="S40" s="8">
        <f t="shared" si="3"/>
        <v>0.50787758805576178</v>
      </c>
    </row>
    <row r="41" spans="1:19" ht="15.6" x14ac:dyDescent="0.3">
      <c r="A41" s="2">
        <v>3685</v>
      </c>
      <c r="B41" s="3">
        <v>46032</v>
      </c>
      <c r="C41" s="4">
        <f>YEAR(SalesDataTable[[#This Row],[Order Date]])</f>
        <v>2026</v>
      </c>
      <c r="D41" s="9" t="str">
        <f>TEXT(SalesDataTable[[#This Row],[Order Date]],"MMM")</f>
        <v>Jan</v>
      </c>
      <c r="E41" s="9" t="str">
        <f>"Q"&amp;ROUNDUP(MONTH(SalesDataTable[[#This Row],[Order Date]])/3,0)</f>
        <v>Q1</v>
      </c>
      <c r="F41" s="4" t="s">
        <v>38</v>
      </c>
      <c r="G41" s="4" t="s">
        <v>51</v>
      </c>
      <c r="H41" s="4" t="s">
        <v>20</v>
      </c>
      <c r="I41" s="4" t="s">
        <v>31</v>
      </c>
      <c r="J41" s="4" t="s">
        <v>32</v>
      </c>
      <c r="K41" s="4" t="s">
        <v>66</v>
      </c>
      <c r="L41" s="5">
        <v>3</v>
      </c>
      <c r="M41" s="6">
        <v>161.58000000000001</v>
      </c>
      <c r="N41" s="7">
        <v>0</v>
      </c>
      <c r="O41" s="6">
        <v>85.58</v>
      </c>
      <c r="P41" s="6">
        <f t="shared" si="0"/>
        <v>484.74</v>
      </c>
      <c r="Q41" s="6">
        <f t="shared" si="1"/>
        <v>256.74</v>
      </c>
      <c r="R41" s="6">
        <f t="shared" si="2"/>
        <v>228</v>
      </c>
      <c r="S41" s="8">
        <f t="shared" si="3"/>
        <v>0.47035524198539425</v>
      </c>
    </row>
    <row r="42" spans="1:19" ht="15.6" x14ac:dyDescent="0.3">
      <c r="A42" s="2">
        <v>3796</v>
      </c>
      <c r="B42" s="3">
        <v>46032</v>
      </c>
      <c r="C42" s="4">
        <f>YEAR(SalesDataTable[[#This Row],[Order Date]])</f>
        <v>2026</v>
      </c>
      <c r="D42" s="9" t="str">
        <f>TEXT(SalesDataTable[[#This Row],[Order Date]],"MMM")</f>
        <v>Jan</v>
      </c>
      <c r="E42" s="9" t="str">
        <f>"Q"&amp;ROUNDUP(MONTH(SalesDataTable[[#This Row],[Order Date]])/3,0)</f>
        <v>Q1</v>
      </c>
      <c r="F42" s="4" t="s">
        <v>38</v>
      </c>
      <c r="G42" s="4" t="s">
        <v>51</v>
      </c>
      <c r="H42" s="4" t="s">
        <v>37</v>
      </c>
      <c r="I42" s="4" t="s">
        <v>21</v>
      </c>
      <c r="J42" s="4" t="s">
        <v>32</v>
      </c>
      <c r="K42" s="4" t="s">
        <v>66</v>
      </c>
      <c r="L42" s="5">
        <v>2</v>
      </c>
      <c r="M42" s="6">
        <v>166.84</v>
      </c>
      <c r="N42" s="7">
        <v>0</v>
      </c>
      <c r="O42" s="6">
        <v>88.67</v>
      </c>
      <c r="P42" s="6">
        <f t="shared" si="0"/>
        <v>333.68</v>
      </c>
      <c r="Q42" s="6">
        <f t="shared" si="1"/>
        <v>177.34</v>
      </c>
      <c r="R42" s="6">
        <f t="shared" si="2"/>
        <v>156.34</v>
      </c>
      <c r="S42" s="8">
        <f t="shared" si="3"/>
        <v>0.4685327259649964</v>
      </c>
    </row>
    <row r="43" spans="1:19" ht="15.6" x14ac:dyDescent="0.3">
      <c r="A43" s="2">
        <v>387</v>
      </c>
      <c r="B43" s="3">
        <v>46033</v>
      </c>
      <c r="C43" s="4">
        <f>YEAR(SalesDataTable[[#This Row],[Order Date]])</f>
        <v>2026</v>
      </c>
      <c r="D43" s="9" t="str">
        <f>TEXT(SalesDataTable[[#This Row],[Order Date]],"MMM")</f>
        <v>Jan</v>
      </c>
      <c r="E43" s="9" t="str">
        <f>"Q"&amp;ROUNDUP(MONTH(SalesDataTable[[#This Row],[Order Date]])/3,0)</f>
        <v>Q1</v>
      </c>
      <c r="F43" s="4" t="s">
        <v>29</v>
      </c>
      <c r="G43" s="4" t="s">
        <v>43</v>
      </c>
      <c r="H43" s="4" t="s">
        <v>20</v>
      </c>
      <c r="I43" s="4" t="s">
        <v>21</v>
      </c>
      <c r="J43" s="4" t="s">
        <v>27</v>
      </c>
      <c r="K43" s="4" t="s">
        <v>55</v>
      </c>
      <c r="L43" s="5">
        <v>1</v>
      </c>
      <c r="M43" s="6">
        <v>150.96</v>
      </c>
      <c r="N43" s="7">
        <v>0</v>
      </c>
      <c r="O43" s="6">
        <v>77.5</v>
      </c>
      <c r="P43" s="6">
        <f t="shared" si="0"/>
        <v>150.96</v>
      </c>
      <c r="Q43" s="6">
        <f t="shared" si="1"/>
        <v>77.5</v>
      </c>
      <c r="R43" s="6">
        <f t="shared" si="2"/>
        <v>73.460000000000008</v>
      </c>
      <c r="S43" s="8">
        <f t="shared" si="3"/>
        <v>0.48661897191308956</v>
      </c>
    </row>
    <row r="44" spans="1:19" ht="15.6" x14ac:dyDescent="0.3">
      <c r="A44" s="2">
        <v>2796</v>
      </c>
      <c r="B44" s="3">
        <v>46033</v>
      </c>
      <c r="C44" s="4">
        <f>YEAR(SalesDataTable[[#This Row],[Order Date]])</f>
        <v>2026</v>
      </c>
      <c r="D44" s="9" t="str">
        <f>TEXT(SalesDataTable[[#This Row],[Order Date]],"MMM")</f>
        <v>Jan</v>
      </c>
      <c r="E44" s="9" t="str">
        <f>"Q"&amp;ROUNDUP(MONTH(SalesDataTable[[#This Row],[Order Date]])/3,0)</f>
        <v>Q1</v>
      </c>
      <c r="F44" s="4" t="s">
        <v>38</v>
      </c>
      <c r="G44" s="4" t="s">
        <v>49</v>
      </c>
      <c r="H44" s="4" t="s">
        <v>37</v>
      </c>
      <c r="I44" s="4" t="s">
        <v>21</v>
      </c>
      <c r="J44" s="4" t="s">
        <v>32</v>
      </c>
      <c r="K44" s="4" t="s">
        <v>33</v>
      </c>
      <c r="L44" s="5">
        <v>3</v>
      </c>
      <c r="M44" s="6">
        <v>36.33</v>
      </c>
      <c r="N44" s="7">
        <v>0.05</v>
      </c>
      <c r="O44" s="6">
        <v>13.27</v>
      </c>
      <c r="P44" s="6">
        <f t="shared" si="0"/>
        <v>103.54049999999999</v>
      </c>
      <c r="Q44" s="6">
        <f t="shared" si="1"/>
        <v>39.81</v>
      </c>
      <c r="R44" s="6">
        <f t="shared" si="2"/>
        <v>63.730499999999992</v>
      </c>
      <c r="S44" s="8">
        <f t="shared" si="3"/>
        <v>0.61551277036521934</v>
      </c>
    </row>
    <row r="45" spans="1:19" ht="15.6" x14ac:dyDescent="0.3">
      <c r="A45" s="2">
        <v>3703</v>
      </c>
      <c r="B45" s="3">
        <v>46033</v>
      </c>
      <c r="C45" s="4">
        <f>YEAR(SalesDataTable[[#This Row],[Order Date]])</f>
        <v>2026</v>
      </c>
      <c r="D45" s="9" t="str">
        <f>TEXT(SalesDataTable[[#This Row],[Order Date]],"MMM")</f>
        <v>Jan</v>
      </c>
      <c r="E45" s="9" t="str">
        <f>"Q"&amp;ROUNDUP(MONTH(SalesDataTable[[#This Row],[Order Date]])/3,0)</f>
        <v>Q1</v>
      </c>
      <c r="F45" s="4" t="s">
        <v>38</v>
      </c>
      <c r="G45" s="4" t="s">
        <v>51</v>
      </c>
      <c r="H45" s="4" t="s">
        <v>20</v>
      </c>
      <c r="I45" s="4" t="s">
        <v>21</v>
      </c>
      <c r="J45" s="4" t="s">
        <v>32</v>
      </c>
      <c r="K45" s="4" t="s">
        <v>33</v>
      </c>
      <c r="L45" s="5">
        <v>1</v>
      </c>
      <c r="M45" s="6">
        <v>35.340000000000003</v>
      </c>
      <c r="N45" s="7">
        <v>0.1</v>
      </c>
      <c r="O45" s="6">
        <v>13.36</v>
      </c>
      <c r="P45" s="6">
        <f t="shared" si="0"/>
        <v>31.806000000000004</v>
      </c>
      <c r="Q45" s="6">
        <f t="shared" si="1"/>
        <v>13.36</v>
      </c>
      <c r="R45" s="6">
        <f t="shared" si="2"/>
        <v>18.446000000000005</v>
      </c>
      <c r="S45" s="8">
        <f t="shared" si="3"/>
        <v>0.5799534678991386</v>
      </c>
    </row>
    <row r="46" spans="1:19" ht="15.6" x14ac:dyDescent="0.3">
      <c r="A46" s="2">
        <v>4674</v>
      </c>
      <c r="B46" s="3">
        <v>46033</v>
      </c>
      <c r="C46" s="4">
        <f>YEAR(SalesDataTable[[#This Row],[Order Date]])</f>
        <v>2026</v>
      </c>
      <c r="D46" s="9" t="str">
        <f>TEXT(SalesDataTable[[#This Row],[Order Date]],"MMM")</f>
        <v>Jan</v>
      </c>
      <c r="E46" s="9" t="str">
        <f>"Q"&amp;ROUNDUP(MONTH(SalesDataTable[[#This Row],[Order Date]])/3,0)</f>
        <v>Q1</v>
      </c>
      <c r="F46" s="4" t="s">
        <v>38</v>
      </c>
      <c r="G46" s="4" t="s">
        <v>51</v>
      </c>
      <c r="H46" s="4" t="s">
        <v>20</v>
      </c>
      <c r="I46" s="4" t="s">
        <v>21</v>
      </c>
      <c r="J46" s="4" t="s">
        <v>32</v>
      </c>
      <c r="K46" s="4" t="s">
        <v>50</v>
      </c>
      <c r="L46" s="5">
        <v>2</v>
      </c>
      <c r="M46" s="6">
        <v>46.27</v>
      </c>
      <c r="N46" s="7">
        <v>0</v>
      </c>
      <c r="O46" s="6">
        <v>18.23</v>
      </c>
      <c r="P46" s="6">
        <f t="shared" si="0"/>
        <v>92.54</v>
      </c>
      <c r="Q46" s="6">
        <f t="shared" si="1"/>
        <v>36.46</v>
      </c>
      <c r="R46" s="6">
        <f t="shared" si="2"/>
        <v>56.080000000000005</v>
      </c>
      <c r="S46" s="8">
        <f t="shared" si="3"/>
        <v>0.60600821266479366</v>
      </c>
    </row>
    <row r="47" spans="1:19" ht="15.6" x14ac:dyDescent="0.3">
      <c r="A47" s="2">
        <v>4789</v>
      </c>
      <c r="B47" s="3">
        <v>46033</v>
      </c>
      <c r="C47" s="4">
        <f>YEAR(SalesDataTable[[#This Row],[Order Date]])</f>
        <v>2026</v>
      </c>
      <c r="D47" s="9" t="str">
        <f>TEXT(SalesDataTable[[#This Row],[Order Date]],"MMM")</f>
        <v>Jan</v>
      </c>
      <c r="E47" s="9" t="str">
        <f>"Q"&amp;ROUNDUP(MONTH(SalesDataTable[[#This Row],[Order Date]])/3,0)</f>
        <v>Q1</v>
      </c>
      <c r="F47" s="4" t="s">
        <v>38</v>
      </c>
      <c r="G47" s="4" t="s">
        <v>49</v>
      </c>
      <c r="H47" s="4" t="s">
        <v>20</v>
      </c>
      <c r="I47" s="4" t="s">
        <v>21</v>
      </c>
      <c r="J47" s="4" t="s">
        <v>22</v>
      </c>
      <c r="K47" s="4" t="s">
        <v>23</v>
      </c>
      <c r="L47" s="5">
        <v>1</v>
      </c>
      <c r="M47" s="6">
        <v>79.930000000000007</v>
      </c>
      <c r="N47" s="7">
        <v>0.05</v>
      </c>
      <c r="O47" s="6">
        <v>43.73</v>
      </c>
      <c r="P47" s="6">
        <f t="shared" si="0"/>
        <v>75.933500000000009</v>
      </c>
      <c r="Q47" s="6">
        <f t="shared" si="1"/>
        <v>43.73</v>
      </c>
      <c r="R47" s="6">
        <f t="shared" si="2"/>
        <v>32.203500000000012</v>
      </c>
      <c r="S47" s="8">
        <f t="shared" si="3"/>
        <v>0.42410135184075554</v>
      </c>
    </row>
    <row r="48" spans="1:19" ht="15.6" x14ac:dyDescent="0.3">
      <c r="A48" s="2">
        <v>804</v>
      </c>
      <c r="B48" s="3">
        <v>46034</v>
      </c>
      <c r="C48" s="4">
        <f>YEAR(SalesDataTable[[#This Row],[Order Date]])</f>
        <v>2026</v>
      </c>
      <c r="D48" s="9" t="str">
        <f>TEXT(SalesDataTable[[#This Row],[Order Date]],"MMM")</f>
        <v>Jan</v>
      </c>
      <c r="E48" s="9" t="str">
        <f>"Q"&amp;ROUNDUP(MONTH(SalesDataTable[[#This Row],[Order Date]])/3,0)</f>
        <v>Q1</v>
      </c>
      <c r="F48" s="4" t="s">
        <v>24</v>
      </c>
      <c r="G48" s="4" t="s">
        <v>61</v>
      </c>
      <c r="H48" s="4" t="s">
        <v>37</v>
      </c>
      <c r="I48" s="4" t="s">
        <v>31</v>
      </c>
      <c r="J48" s="4" t="s">
        <v>27</v>
      </c>
      <c r="K48" s="4" t="s">
        <v>35</v>
      </c>
      <c r="L48" s="5">
        <v>1</v>
      </c>
      <c r="M48" s="6">
        <v>141.25</v>
      </c>
      <c r="N48" s="7">
        <v>0</v>
      </c>
      <c r="O48" s="6">
        <v>78.72</v>
      </c>
      <c r="P48" s="6">
        <f t="shared" si="0"/>
        <v>141.25</v>
      </c>
      <c r="Q48" s="6">
        <f t="shared" si="1"/>
        <v>78.72</v>
      </c>
      <c r="R48" s="6">
        <f t="shared" si="2"/>
        <v>62.53</v>
      </c>
      <c r="S48" s="8">
        <f t="shared" si="3"/>
        <v>0.44269026548672569</v>
      </c>
    </row>
    <row r="49" spans="1:19" ht="15.6" x14ac:dyDescent="0.3">
      <c r="A49" s="2">
        <v>1780</v>
      </c>
      <c r="B49" s="3">
        <v>46034</v>
      </c>
      <c r="C49" s="4">
        <f>YEAR(SalesDataTable[[#This Row],[Order Date]])</f>
        <v>2026</v>
      </c>
      <c r="D49" s="9" t="str">
        <f>TEXT(SalesDataTable[[#This Row],[Order Date]],"MMM")</f>
        <v>Jan</v>
      </c>
      <c r="E49" s="9" t="str">
        <f>"Q"&amp;ROUNDUP(MONTH(SalesDataTable[[#This Row],[Order Date]])/3,0)</f>
        <v>Q1</v>
      </c>
      <c r="F49" s="4" t="s">
        <v>38</v>
      </c>
      <c r="G49" s="4" t="s">
        <v>51</v>
      </c>
      <c r="H49" s="4" t="s">
        <v>20</v>
      </c>
      <c r="I49" s="4" t="s">
        <v>21</v>
      </c>
      <c r="J49" s="4" t="s">
        <v>22</v>
      </c>
      <c r="K49" s="4" t="s">
        <v>48</v>
      </c>
      <c r="L49" s="5">
        <v>2</v>
      </c>
      <c r="M49" s="6">
        <v>103.64</v>
      </c>
      <c r="N49" s="7">
        <v>0.1</v>
      </c>
      <c r="O49" s="6">
        <v>50.96</v>
      </c>
      <c r="P49" s="6">
        <f t="shared" si="0"/>
        <v>186.55199999999999</v>
      </c>
      <c r="Q49" s="6">
        <f t="shared" si="1"/>
        <v>101.92</v>
      </c>
      <c r="R49" s="6">
        <f t="shared" si="2"/>
        <v>84.631999999999991</v>
      </c>
      <c r="S49" s="8">
        <f t="shared" si="3"/>
        <v>0.45366439384193147</v>
      </c>
    </row>
    <row r="50" spans="1:19" ht="15.6" x14ac:dyDescent="0.3">
      <c r="A50" s="2">
        <v>2844</v>
      </c>
      <c r="B50" s="3">
        <v>46034</v>
      </c>
      <c r="C50" s="4">
        <f>YEAR(SalesDataTable[[#This Row],[Order Date]])</f>
        <v>2026</v>
      </c>
      <c r="D50" s="9" t="str">
        <f>TEXT(SalesDataTable[[#This Row],[Order Date]],"MMM")</f>
        <v>Jan</v>
      </c>
      <c r="E50" s="9" t="str">
        <f>"Q"&amp;ROUNDUP(MONTH(SalesDataTable[[#This Row],[Order Date]])/3,0)</f>
        <v>Q1</v>
      </c>
      <c r="F50" s="4" t="s">
        <v>18</v>
      </c>
      <c r="G50" s="4" t="s">
        <v>19</v>
      </c>
      <c r="H50" s="4" t="s">
        <v>20</v>
      </c>
      <c r="I50" s="4" t="s">
        <v>31</v>
      </c>
      <c r="J50" s="4" t="s">
        <v>32</v>
      </c>
      <c r="K50" s="4" t="s">
        <v>62</v>
      </c>
      <c r="L50" s="5">
        <v>1</v>
      </c>
      <c r="M50" s="6">
        <v>136.18</v>
      </c>
      <c r="N50" s="7">
        <v>0</v>
      </c>
      <c r="O50" s="6">
        <v>68.34</v>
      </c>
      <c r="P50" s="6">
        <f t="shared" si="0"/>
        <v>136.18</v>
      </c>
      <c r="Q50" s="6">
        <f t="shared" si="1"/>
        <v>68.34</v>
      </c>
      <c r="R50" s="6">
        <f t="shared" si="2"/>
        <v>67.84</v>
      </c>
      <c r="S50" s="8">
        <f t="shared" si="3"/>
        <v>0.498164194448524</v>
      </c>
    </row>
    <row r="51" spans="1:19" ht="15.6" x14ac:dyDescent="0.3">
      <c r="A51" s="2">
        <v>3068</v>
      </c>
      <c r="B51" s="3">
        <v>46034</v>
      </c>
      <c r="C51" s="4">
        <f>YEAR(SalesDataTable[[#This Row],[Order Date]])</f>
        <v>2026</v>
      </c>
      <c r="D51" s="9" t="str">
        <f>TEXT(SalesDataTable[[#This Row],[Order Date]],"MMM")</f>
        <v>Jan</v>
      </c>
      <c r="E51" s="9" t="str">
        <f>"Q"&amp;ROUNDUP(MONTH(SalesDataTable[[#This Row],[Order Date]])/3,0)</f>
        <v>Q1</v>
      </c>
      <c r="F51" s="4" t="s">
        <v>29</v>
      </c>
      <c r="G51" s="4" t="s">
        <v>30</v>
      </c>
      <c r="H51" s="4" t="s">
        <v>46</v>
      </c>
      <c r="I51" s="4" t="s">
        <v>31</v>
      </c>
      <c r="J51" s="4" t="s">
        <v>52</v>
      </c>
      <c r="K51" s="4" t="s">
        <v>60</v>
      </c>
      <c r="L51" s="5">
        <v>1</v>
      </c>
      <c r="M51" s="6">
        <v>36.43</v>
      </c>
      <c r="N51" s="7">
        <v>0</v>
      </c>
      <c r="O51" s="6">
        <v>14.33</v>
      </c>
      <c r="P51" s="6">
        <f t="shared" si="0"/>
        <v>36.43</v>
      </c>
      <c r="Q51" s="6">
        <f t="shared" si="1"/>
        <v>14.33</v>
      </c>
      <c r="R51" s="6">
        <f t="shared" si="2"/>
        <v>22.1</v>
      </c>
      <c r="S51" s="8">
        <f t="shared" si="3"/>
        <v>0.60664287674993145</v>
      </c>
    </row>
    <row r="52" spans="1:19" ht="15.6" x14ac:dyDescent="0.3">
      <c r="A52" s="2">
        <v>3096</v>
      </c>
      <c r="B52" s="3">
        <v>46034</v>
      </c>
      <c r="C52" s="4">
        <f>YEAR(SalesDataTable[[#This Row],[Order Date]])</f>
        <v>2026</v>
      </c>
      <c r="D52" s="9" t="str">
        <f>TEXT(SalesDataTable[[#This Row],[Order Date]],"MMM")</f>
        <v>Jan</v>
      </c>
      <c r="E52" s="9" t="str">
        <f>"Q"&amp;ROUNDUP(MONTH(SalesDataTable[[#This Row],[Order Date]])/3,0)</f>
        <v>Q1</v>
      </c>
      <c r="F52" s="4" t="s">
        <v>38</v>
      </c>
      <c r="G52" s="4" t="s">
        <v>49</v>
      </c>
      <c r="H52" s="4" t="s">
        <v>20</v>
      </c>
      <c r="I52" s="4" t="s">
        <v>31</v>
      </c>
      <c r="J52" s="4" t="s">
        <v>52</v>
      </c>
      <c r="K52" s="4" t="s">
        <v>63</v>
      </c>
      <c r="L52" s="5">
        <v>2</v>
      </c>
      <c r="M52" s="6">
        <v>50.51</v>
      </c>
      <c r="N52" s="7">
        <v>0.1</v>
      </c>
      <c r="O52" s="6">
        <v>21.84</v>
      </c>
      <c r="P52" s="6">
        <f t="shared" si="0"/>
        <v>90.917999999999992</v>
      </c>
      <c r="Q52" s="6">
        <f t="shared" si="1"/>
        <v>43.68</v>
      </c>
      <c r="R52" s="6">
        <f t="shared" si="2"/>
        <v>47.237999999999992</v>
      </c>
      <c r="S52" s="8">
        <f t="shared" si="3"/>
        <v>0.5195670824259222</v>
      </c>
    </row>
    <row r="53" spans="1:19" ht="15.6" x14ac:dyDescent="0.3">
      <c r="A53" s="2">
        <v>3129</v>
      </c>
      <c r="B53" s="3">
        <v>46034</v>
      </c>
      <c r="C53" s="4">
        <f>YEAR(SalesDataTable[[#This Row],[Order Date]])</f>
        <v>2026</v>
      </c>
      <c r="D53" s="9" t="str">
        <f>TEXT(SalesDataTable[[#This Row],[Order Date]],"MMM")</f>
        <v>Jan</v>
      </c>
      <c r="E53" s="9" t="str">
        <f>"Q"&amp;ROUNDUP(MONTH(SalesDataTable[[#This Row],[Order Date]])/3,0)</f>
        <v>Q1</v>
      </c>
      <c r="F53" s="4" t="s">
        <v>38</v>
      </c>
      <c r="G53" s="4" t="s">
        <v>65</v>
      </c>
      <c r="H53" s="4" t="s">
        <v>37</v>
      </c>
      <c r="I53" s="4" t="s">
        <v>21</v>
      </c>
      <c r="J53" s="4" t="s">
        <v>52</v>
      </c>
      <c r="K53" s="4" t="s">
        <v>56</v>
      </c>
      <c r="L53" s="5">
        <v>1</v>
      </c>
      <c r="M53" s="6">
        <v>123</v>
      </c>
      <c r="N53" s="7">
        <v>0</v>
      </c>
      <c r="O53" s="6">
        <v>67.3</v>
      </c>
      <c r="P53" s="6">
        <f t="shared" si="0"/>
        <v>123</v>
      </c>
      <c r="Q53" s="6">
        <f t="shared" si="1"/>
        <v>67.3</v>
      </c>
      <c r="R53" s="6">
        <f t="shared" si="2"/>
        <v>55.7</v>
      </c>
      <c r="S53" s="8">
        <f t="shared" si="3"/>
        <v>0.45284552845528458</v>
      </c>
    </row>
    <row r="54" spans="1:19" ht="15.6" x14ac:dyDescent="0.3">
      <c r="A54" s="2">
        <v>3948</v>
      </c>
      <c r="B54" s="3">
        <v>46034</v>
      </c>
      <c r="C54" s="4">
        <f>YEAR(SalesDataTable[[#This Row],[Order Date]])</f>
        <v>2026</v>
      </c>
      <c r="D54" s="9" t="str">
        <f>TEXT(SalesDataTable[[#This Row],[Order Date]],"MMM")</f>
        <v>Jan</v>
      </c>
      <c r="E54" s="9" t="str">
        <f>"Q"&amp;ROUNDUP(MONTH(SalesDataTable[[#This Row],[Order Date]])/3,0)</f>
        <v>Q1</v>
      </c>
      <c r="F54" s="4" t="s">
        <v>24</v>
      </c>
      <c r="G54" s="4" t="s">
        <v>67</v>
      </c>
      <c r="H54" s="4" t="s">
        <v>20</v>
      </c>
      <c r="I54" s="4" t="s">
        <v>31</v>
      </c>
      <c r="J54" s="4" t="s">
        <v>27</v>
      </c>
      <c r="K54" s="4" t="s">
        <v>64</v>
      </c>
      <c r="L54" s="5">
        <v>2</v>
      </c>
      <c r="M54" s="6">
        <v>72.239999999999995</v>
      </c>
      <c r="N54" s="7">
        <v>0</v>
      </c>
      <c r="O54" s="6">
        <v>32.94</v>
      </c>
      <c r="P54" s="6">
        <f t="shared" si="0"/>
        <v>144.47999999999999</v>
      </c>
      <c r="Q54" s="6">
        <f t="shared" si="1"/>
        <v>65.88</v>
      </c>
      <c r="R54" s="6">
        <f t="shared" si="2"/>
        <v>78.599999999999994</v>
      </c>
      <c r="S54" s="8">
        <f t="shared" si="3"/>
        <v>0.54401993355481726</v>
      </c>
    </row>
    <row r="55" spans="1:19" ht="15.6" x14ac:dyDescent="0.3">
      <c r="A55" s="2">
        <v>5036</v>
      </c>
      <c r="B55" s="3">
        <v>46034</v>
      </c>
      <c r="C55" s="4">
        <f>YEAR(SalesDataTable[[#This Row],[Order Date]])</f>
        <v>2026</v>
      </c>
      <c r="D55" s="9" t="str">
        <f>TEXT(SalesDataTable[[#This Row],[Order Date]],"MMM")</f>
        <v>Jan</v>
      </c>
      <c r="E55" s="9" t="str">
        <f>"Q"&amp;ROUNDUP(MONTH(SalesDataTable[[#This Row],[Order Date]])/3,0)</f>
        <v>Q1</v>
      </c>
      <c r="F55" s="4" t="s">
        <v>29</v>
      </c>
      <c r="G55" s="4" t="s">
        <v>36</v>
      </c>
      <c r="H55" s="4" t="s">
        <v>37</v>
      </c>
      <c r="I55" s="4" t="s">
        <v>21</v>
      </c>
      <c r="J55" s="4" t="s">
        <v>27</v>
      </c>
      <c r="K55" s="4" t="s">
        <v>55</v>
      </c>
      <c r="L55" s="5">
        <v>1</v>
      </c>
      <c r="M55" s="6">
        <v>151.11000000000001</v>
      </c>
      <c r="N55" s="7">
        <v>0.15</v>
      </c>
      <c r="O55" s="6">
        <v>79.650000000000006</v>
      </c>
      <c r="P55" s="6">
        <f t="shared" si="0"/>
        <v>128.4435</v>
      </c>
      <c r="Q55" s="6">
        <f t="shared" si="1"/>
        <v>79.650000000000006</v>
      </c>
      <c r="R55" s="6">
        <f t="shared" si="2"/>
        <v>48.793499999999995</v>
      </c>
      <c r="S55" s="8">
        <f t="shared" si="3"/>
        <v>0.37988298356865075</v>
      </c>
    </row>
    <row r="56" spans="1:19" ht="15.6" x14ac:dyDescent="0.3">
      <c r="A56" s="2">
        <v>2681</v>
      </c>
      <c r="B56" s="3">
        <v>46035</v>
      </c>
      <c r="C56" s="4">
        <f>YEAR(SalesDataTable[[#This Row],[Order Date]])</f>
        <v>2026</v>
      </c>
      <c r="D56" s="9" t="str">
        <f>TEXT(SalesDataTable[[#This Row],[Order Date]],"MMM")</f>
        <v>Jan</v>
      </c>
      <c r="E56" s="9" t="str">
        <f>"Q"&amp;ROUNDUP(MONTH(SalesDataTable[[#This Row],[Order Date]])/3,0)</f>
        <v>Q1</v>
      </c>
      <c r="F56" s="4" t="s">
        <v>38</v>
      </c>
      <c r="G56" s="4" t="s">
        <v>39</v>
      </c>
      <c r="H56" s="4" t="s">
        <v>20</v>
      </c>
      <c r="I56" s="4" t="s">
        <v>31</v>
      </c>
      <c r="J56" s="4" t="s">
        <v>27</v>
      </c>
      <c r="K56" s="4" t="s">
        <v>28</v>
      </c>
      <c r="L56" s="5">
        <v>1</v>
      </c>
      <c r="M56" s="6">
        <v>94.32</v>
      </c>
      <c r="N56" s="7">
        <v>0</v>
      </c>
      <c r="O56" s="6">
        <v>45.93</v>
      </c>
      <c r="P56" s="6">
        <f t="shared" si="0"/>
        <v>94.32</v>
      </c>
      <c r="Q56" s="6">
        <f t="shared" si="1"/>
        <v>45.93</v>
      </c>
      <c r="R56" s="6">
        <f t="shared" si="2"/>
        <v>48.389999999999993</v>
      </c>
      <c r="S56" s="8">
        <f t="shared" si="3"/>
        <v>0.51304071246819338</v>
      </c>
    </row>
    <row r="57" spans="1:19" ht="15.6" x14ac:dyDescent="0.3">
      <c r="A57" s="2">
        <v>5101</v>
      </c>
      <c r="B57" s="3">
        <v>46035</v>
      </c>
      <c r="C57" s="4">
        <f>YEAR(SalesDataTable[[#This Row],[Order Date]])</f>
        <v>2026</v>
      </c>
      <c r="D57" s="9" t="str">
        <f>TEXT(SalesDataTable[[#This Row],[Order Date]],"MMM")</f>
        <v>Jan</v>
      </c>
      <c r="E57" s="9" t="str">
        <f>"Q"&amp;ROUNDUP(MONTH(SalesDataTable[[#This Row],[Order Date]])/3,0)</f>
        <v>Q1</v>
      </c>
      <c r="F57" s="4" t="s">
        <v>24</v>
      </c>
      <c r="G57" s="4" t="s">
        <v>61</v>
      </c>
      <c r="H57" s="4" t="s">
        <v>20</v>
      </c>
      <c r="I57" s="4" t="s">
        <v>21</v>
      </c>
      <c r="J57" s="4" t="s">
        <v>22</v>
      </c>
      <c r="K57" s="4" t="s">
        <v>40</v>
      </c>
      <c r="L57" s="5">
        <v>3</v>
      </c>
      <c r="M57" s="6">
        <v>51.52</v>
      </c>
      <c r="N57" s="7">
        <v>0</v>
      </c>
      <c r="O57" s="6">
        <v>21.92</v>
      </c>
      <c r="P57" s="6">
        <f t="shared" si="0"/>
        <v>154.56</v>
      </c>
      <c r="Q57" s="6">
        <f t="shared" si="1"/>
        <v>65.760000000000005</v>
      </c>
      <c r="R57" s="6">
        <f t="shared" si="2"/>
        <v>88.8</v>
      </c>
      <c r="S57" s="8">
        <f t="shared" si="3"/>
        <v>0.57453416149068315</v>
      </c>
    </row>
    <row r="58" spans="1:19" ht="15.6" x14ac:dyDescent="0.3">
      <c r="A58" s="2">
        <v>3871</v>
      </c>
      <c r="B58" s="3">
        <v>46036</v>
      </c>
      <c r="C58" s="4">
        <f>YEAR(SalesDataTable[[#This Row],[Order Date]])</f>
        <v>2026</v>
      </c>
      <c r="D58" s="9" t="str">
        <f>TEXT(SalesDataTable[[#This Row],[Order Date]],"MMM")</f>
        <v>Jan</v>
      </c>
      <c r="E58" s="9" t="str">
        <f>"Q"&amp;ROUNDUP(MONTH(SalesDataTable[[#This Row],[Order Date]])/3,0)</f>
        <v>Q1</v>
      </c>
      <c r="F58" s="4" t="s">
        <v>18</v>
      </c>
      <c r="G58" s="4" t="s">
        <v>68</v>
      </c>
      <c r="H58" s="4" t="s">
        <v>20</v>
      </c>
      <c r="I58" s="4" t="s">
        <v>31</v>
      </c>
      <c r="J58" s="4" t="s">
        <v>27</v>
      </c>
      <c r="K58" s="4" t="s">
        <v>35</v>
      </c>
      <c r="L58" s="5">
        <v>2</v>
      </c>
      <c r="M58" s="6">
        <v>146.4</v>
      </c>
      <c r="N58" s="7">
        <v>0.05</v>
      </c>
      <c r="O58" s="6">
        <v>81.72</v>
      </c>
      <c r="P58" s="6">
        <f t="shared" si="0"/>
        <v>278.16000000000003</v>
      </c>
      <c r="Q58" s="6">
        <f t="shared" si="1"/>
        <v>163.44</v>
      </c>
      <c r="R58" s="6">
        <f t="shared" si="2"/>
        <v>114.72000000000003</v>
      </c>
      <c r="S58" s="8">
        <f t="shared" si="3"/>
        <v>0.4124245038826575</v>
      </c>
    </row>
    <row r="59" spans="1:19" ht="15.6" x14ac:dyDescent="0.3">
      <c r="A59" s="2">
        <v>4643</v>
      </c>
      <c r="B59" s="3">
        <v>46036</v>
      </c>
      <c r="C59" s="4">
        <f>YEAR(SalesDataTable[[#This Row],[Order Date]])</f>
        <v>2026</v>
      </c>
      <c r="D59" s="9" t="str">
        <f>TEXT(SalesDataTable[[#This Row],[Order Date]],"MMM")</f>
        <v>Jan</v>
      </c>
      <c r="E59" s="9" t="str">
        <f>"Q"&amp;ROUNDUP(MONTH(SalesDataTable[[#This Row],[Order Date]])/3,0)</f>
        <v>Q1</v>
      </c>
      <c r="F59" s="4" t="s">
        <v>18</v>
      </c>
      <c r="G59" s="4" t="s">
        <v>19</v>
      </c>
      <c r="H59" s="4" t="s">
        <v>26</v>
      </c>
      <c r="I59" s="4" t="s">
        <v>34</v>
      </c>
      <c r="J59" s="4" t="s">
        <v>32</v>
      </c>
      <c r="K59" s="4" t="s">
        <v>50</v>
      </c>
      <c r="L59" s="5">
        <v>3</v>
      </c>
      <c r="M59" s="6">
        <v>47.32</v>
      </c>
      <c r="N59" s="7">
        <v>0.1</v>
      </c>
      <c r="O59" s="6">
        <v>18.420000000000002</v>
      </c>
      <c r="P59" s="6">
        <f t="shared" si="0"/>
        <v>127.76400000000001</v>
      </c>
      <c r="Q59" s="6">
        <f t="shared" si="1"/>
        <v>55.260000000000005</v>
      </c>
      <c r="R59" s="6">
        <f t="shared" si="2"/>
        <v>72.504000000000005</v>
      </c>
      <c r="S59" s="8">
        <f t="shared" si="3"/>
        <v>0.56748379825302897</v>
      </c>
    </row>
    <row r="60" spans="1:19" ht="15.6" x14ac:dyDescent="0.3">
      <c r="A60" s="2">
        <v>4703</v>
      </c>
      <c r="B60" s="3">
        <v>46036</v>
      </c>
      <c r="C60" s="4">
        <f>YEAR(SalesDataTable[[#This Row],[Order Date]])</f>
        <v>2026</v>
      </c>
      <c r="D60" s="9" t="str">
        <f>TEXT(SalesDataTable[[#This Row],[Order Date]],"MMM")</f>
        <v>Jan</v>
      </c>
      <c r="E60" s="9" t="str">
        <f>"Q"&amp;ROUNDUP(MONTH(SalesDataTable[[#This Row],[Order Date]])/3,0)</f>
        <v>Q1</v>
      </c>
      <c r="F60" s="4" t="s">
        <v>38</v>
      </c>
      <c r="G60" s="4" t="s">
        <v>65</v>
      </c>
      <c r="H60" s="4" t="s">
        <v>37</v>
      </c>
      <c r="I60" s="4" t="s">
        <v>34</v>
      </c>
      <c r="J60" s="4" t="s">
        <v>52</v>
      </c>
      <c r="K60" s="4" t="s">
        <v>53</v>
      </c>
      <c r="L60" s="5">
        <v>2</v>
      </c>
      <c r="M60" s="6">
        <v>40.450000000000003</v>
      </c>
      <c r="N60" s="7">
        <v>0.05</v>
      </c>
      <c r="O60" s="6">
        <v>15.14</v>
      </c>
      <c r="P60" s="6">
        <f t="shared" si="0"/>
        <v>76.855000000000004</v>
      </c>
      <c r="Q60" s="6">
        <f t="shared" si="1"/>
        <v>30.28</v>
      </c>
      <c r="R60" s="6">
        <f t="shared" si="2"/>
        <v>46.575000000000003</v>
      </c>
      <c r="S60" s="8">
        <f t="shared" si="3"/>
        <v>0.60601132001821612</v>
      </c>
    </row>
    <row r="61" spans="1:19" ht="15.6" x14ac:dyDescent="0.3">
      <c r="A61" s="2">
        <v>5068</v>
      </c>
      <c r="B61" s="3">
        <v>46036</v>
      </c>
      <c r="C61" s="4">
        <f>YEAR(SalesDataTable[[#This Row],[Order Date]])</f>
        <v>2026</v>
      </c>
      <c r="D61" s="9" t="str">
        <f>TEXT(SalesDataTable[[#This Row],[Order Date]],"MMM")</f>
        <v>Jan</v>
      </c>
      <c r="E61" s="9" t="str">
        <f>"Q"&amp;ROUNDUP(MONTH(SalesDataTable[[#This Row],[Order Date]])/3,0)</f>
        <v>Q1</v>
      </c>
      <c r="F61" s="4" t="s">
        <v>18</v>
      </c>
      <c r="G61" s="4" t="s">
        <v>19</v>
      </c>
      <c r="H61" s="4" t="s">
        <v>20</v>
      </c>
      <c r="I61" s="4" t="s">
        <v>21</v>
      </c>
      <c r="J61" s="4" t="s">
        <v>32</v>
      </c>
      <c r="K61" s="4" t="s">
        <v>50</v>
      </c>
      <c r="L61" s="5">
        <v>2</v>
      </c>
      <c r="M61" s="6">
        <v>47.05</v>
      </c>
      <c r="N61" s="7">
        <v>0.1</v>
      </c>
      <c r="O61" s="6">
        <v>18.8</v>
      </c>
      <c r="P61" s="6">
        <f t="shared" si="0"/>
        <v>84.69</v>
      </c>
      <c r="Q61" s="6">
        <f t="shared" si="1"/>
        <v>37.6</v>
      </c>
      <c r="R61" s="6">
        <f t="shared" si="2"/>
        <v>47.089999999999996</v>
      </c>
      <c r="S61" s="8">
        <f t="shared" si="3"/>
        <v>0.55602786633604906</v>
      </c>
    </row>
    <row r="62" spans="1:19" ht="15.6" x14ac:dyDescent="0.3">
      <c r="A62" s="2">
        <v>1539</v>
      </c>
      <c r="B62" s="3">
        <v>46037</v>
      </c>
      <c r="C62" s="4">
        <f>YEAR(SalesDataTable[[#This Row],[Order Date]])</f>
        <v>2026</v>
      </c>
      <c r="D62" s="9" t="str">
        <f>TEXT(SalesDataTable[[#This Row],[Order Date]],"MMM")</f>
        <v>Jan</v>
      </c>
      <c r="E62" s="9" t="str">
        <f>"Q"&amp;ROUNDUP(MONTH(SalesDataTable[[#This Row],[Order Date]])/3,0)</f>
        <v>Q1</v>
      </c>
      <c r="F62" s="4" t="s">
        <v>38</v>
      </c>
      <c r="G62" s="4" t="s">
        <v>51</v>
      </c>
      <c r="H62" s="4" t="s">
        <v>37</v>
      </c>
      <c r="I62" s="4" t="s">
        <v>34</v>
      </c>
      <c r="J62" s="4" t="s">
        <v>52</v>
      </c>
      <c r="K62" s="4" t="s">
        <v>56</v>
      </c>
      <c r="L62" s="5">
        <v>3</v>
      </c>
      <c r="M62" s="6">
        <v>123.14</v>
      </c>
      <c r="N62" s="7">
        <v>0.05</v>
      </c>
      <c r="O62" s="6">
        <v>70.67</v>
      </c>
      <c r="P62" s="6">
        <f t="shared" si="0"/>
        <v>350.94900000000001</v>
      </c>
      <c r="Q62" s="6">
        <f t="shared" si="1"/>
        <v>212.01</v>
      </c>
      <c r="R62" s="6">
        <f t="shared" si="2"/>
        <v>138.93900000000002</v>
      </c>
      <c r="S62" s="8">
        <f t="shared" si="3"/>
        <v>0.39589513006163296</v>
      </c>
    </row>
    <row r="63" spans="1:19" ht="15.6" x14ac:dyDescent="0.3">
      <c r="A63" s="2">
        <v>1709</v>
      </c>
      <c r="B63" s="3">
        <v>46037</v>
      </c>
      <c r="C63" s="4">
        <f>YEAR(SalesDataTable[[#This Row],[Order Date]])</f>
        <v>2026</v>
      </c>
      <c r="D63" s="9" t="str">
        <f>TEXT(SalesDataTable[[#This Row],[Order Date]],"MMM")</f>
        <v>Jan</v>
      </c>
      <c r="E63" s="9" t="str">
        <f>"Q"&amp;ROUNDUP(MONTH(SalesDataTable[[#This Row],[Order Date]])/3,0)</f>
        <v>Q1</v>
      </c>
      <c r="F63" s="4" t="s">
        <v>38</v>
      </c>
      <c r="G63" s="4" t="s">
        <v>65</v>
      </c>
      <c r="H63" s="4" t="s">
        <v>20</v>
      </c>
      <c r="I63" s="4" t="s">
        <v>21</v>
      </c>
      <c r="J63" s="4" t="s">
        <v>27</v>
      </c>
      <c r="K63" s="4" t="s">
        <v>55</v>
      </c>
      <c r="L63" s="5">
        <v>2</v>
      </c>
      <c r="M63" s="6">
        <v>151.33000000000001</v>
      </c>
      <c r="N63" s="7">
        <v>0.1</v>
      </c>
      <c r="O63" s="6">
        <v>78.44</v>
      </c>
      <c r="P63" s="6">
        <f t="shared" si="0"/>
        <v>272.39400000000001</v>
      </c>
      <c r="Q63" s="6">
        <f t="shared" si="1"/>
        <v>156.88</v>
      </c>
      <c r="R63" s="6">
        <f t="shared" si="2"/>
        <v>115.51400000000001</v>
      </c>
      <c r="S63" s="8">
        <f t="shared" si="3"/>
        <v>0.42406954631893512</v>
      </c>
    </row>
    <row r="64" spans="1:19" ht="15.6" x14ac:dyDescent="0.3">
      <c r="A64" s="2">
        <v>2702</v>
      </c>
      <c r="B64" s="3">
        <v>46037</v>
      </c>
      <c r="C64" s="4">
        <f>YEAR(SalesDataTable[[#This Row],[Order Date]])</f>
        <v>2026</v>
      </c>
      <c r="D64" s="9" t="str">
        <f>TEXT(SalesDataTable[[#This Row],[Order Date]],"MMM")</f>
        <v>Jan</v>
      </c>
      <c r="E64" s="9" t="str">
        <f>"Q"&amp;ROUNDUP(MONTH(SalesDataTable[[#This Row],[Order Date]])/3,0)</f>
        <v>Q1</v>
      </c>
      <c r="F64" s="4" t="s">
        <v>24</v>
      </c>
      <c r="G64" s="4" t="s">
        <v>67</v>
      </c>
      <c r="H64" s="4" t="s">
        <v>20</v>
      </c>
      <c r="I64" s="4" t="s">
        <v>21</v>
      </c>
      <c r="J64" s="4" t="s">
        <v>27</v>
      </c>
      <c r="K64" s="4" t="s">
        <v>35</v>
      </c>
      <c r="L64" s="5">
        <v>5</v>
      </c>
      <c r="M64" s="6">
        <v>144.01</v>
      </c>
      <c r="N64" s="7">
        <v>0.05</v>
      </c>
      <c r="O64" s="6">
        <v>79.64</v>
      </c>
      <c r="P64" s="6">
        <f t="shared" si="0"/>
        <v>684.0474999999999</v>
      </c>
      <c r="Q64" s="6">
        <f t="shared" si="1"/>
        <v>398.2</v>
      </c>
      <c r="R64" s="6">
        <f t="shared" si="2"/>
        <v>285.84749999999991</v>
      </c>
      <c r="S64" s="8">
        <f t="shared" si="3"/>
        <v>0.41787668254032062</v>
      </c>
    </row>
    <row r="65" spans="1:19" ht="15.6" x14ac:dyDescent="0.3">
      <c r="A65" s="2">
        <v>3176</v>
      </c>
      <c r="B65" s="3">
        <v>46037</v>
      </c>
      <c r="C65" s="4">
        <f>YEAR(SalesDataTable[[#This Row],[Order Date]])</f>
        <v>2026</v>
      </c>
      <c r="D65" s="9" t="str">
        <f>TEXT(SalesDataTable[[#This Row],[Order Date]],"MMM")</f>
        <v>Jan</v>
      </c>
      <c r="E65" s="9" t="str">
        <f>"Q"&amp;ROUNDUP(MONTH(SalesDataTable[[#This Row],[Order Date]])/3,0)</f>
        <v>Q1</v>
      </c>
      <c r="F65" s="4" t="s">
        <v>38</v>
      </c>
      <c r="G65" s="4" t="s">
        <v>51</v>
      </c>
      <c r="H65" s="4" t="s">
        <v>20</v>
      </c>
      <c r="I65" s="4" t="s">
        <v>21</v>
      </c>
      <c r="J65" s="4" t="s">
        <v>27</v>
      </c>
      <c r="K65" s="4" t="s">
        <v>28</v>
      </c>
      <c r="L65" s="5">
        <v>3</v>
      </c>
      <c r="M65" s="6">
        <v>91.19</v>
      </c>
      <c r="N65" s="7">
        <v>0</v>
      </c>
      <c r="O65" s="6">
        <v>44.47</v>
      </c>
      <c r="P65" s="6">
        <f t="shared" si="0"/>
        <v>273.57</v>
      </c>
      <c r="Q65" s="6">
        <f t="shared" si="1"/>
        <v>133.41</v>
      </c>
      <c r="R65" s="6">
        <f t="shared" si="2"/>
        <v>140.16</v>
      </c>
      <c r="S65" s="8">
        <f t="shared" si="3"/>
        <v>0.5123368790437548</v>
      </c>
    </row>
    <row r="66" spans="1:19" ht="15.6" x14ac:dyDescent="0.3">
      <c r="A66" s="2">
        <v>3705</v>
      </c>
      <c r="B66" s="3">
        <v>46037</v>
      </c>
      <c r="C66" s="4">
        <f>YEAR(SalesDataTable[[#This Row],[Order Date]])</f>
        <v>2026</v>
      </c>
      <c r="D66" s="9" t="str">
        <f>TEXT(SalesDataTable[[#This Row],[Order Date]],"MMM")</f>
        <v>Jan</v>
      </c>
      <c r="E66" s="9" t="str">
        <f>"Q"&amp;ROUNDUP(MONTH(SalesDataTable[[#This Row],[Order Date]])/3,0)</f>
        <v>Q1</v>
      </c>
      <c r="F66" s="4" t="s">
        <v>38</v>
      </c>
      <c r="G66" s="4" t="s">
        <v>49</v>
      </c>
      <c r="H66" s="4" t="s">
        <v>37</v>
      </c>
      <c r="I66" s="4" t="s">
        <v>31</v>
      </c>
      <c r="J66" s="4" t="s">
        <v>32</v>
      </c>
      <c r="K66" s="4" t="s">
        <v>50</v>
      </c>
      <c r="L66" s="5">
        <v>2</v>
      </c>
      <c r="M66" s="6">
        <v>45.45</v>
      </c>
      <c r="N66" s="7">
        <v>0</v>
      </c>
      <c r="O66" s="6">
        <v>18.190000000000001</v>
      </c>
      <c r="P66" s="6">
        <f t="shared" ref="P66:P129" si="4">L66*M66*(1-N66)</f>
        <v>90.9</v>
      </c>
      <c r="Q66" s="6">
        <f t="shared" ref="Q66:Q129" si="5">L66*O66</f>
        <v>36.380000000000003</v>
      </c>
      <c r="R66" s="6">
        <f t="shared" ref="R66:R129" si="6">P66-Q66</f>
        <v>54.52</v>
      </c>
      <c r="S66" s="8">
        <f t="shared" ref="S66:S129" si="7">IFERROR(R66/P66,0)</f>
        <v>0.59977997799779981</v>
      </c>
    </row>
    <row r="67" spans="1:19" ht="15.6" x14ac:dyDescent="0.3">
      <c r="A67" s="2">
        <v>3736</v>
      </c>
      <c r="B67" s="3">
        <v>46037</v>
      </c>
      <c r="C67" s="4">
        <f>YEAR(SalesDataTable[[#This Row],[Order Date]])</f>
        <v>2026</v>
      </c>
      <c r="D67" s="9" t="str">
        <f>TEXT(SalesDataTable[[#This Row],[Order Date]],"MMM")</f>
        <v>Jan</v>
      </c>
      <c r="E67" s="9" t="str">
        <f>"Q"&amp;ROUNDUP(MONTH(SalesDataTable[[#This Row],[Order Date]])/3,0)</f>
        <v>Q1</v>
      </c>
      <c r="F67" s="4" t="s">
        <v>24</v>
      </c>
      <c r="G67" s="4" t="s">
        <v>25</v>
      </c>
      <c r="H67" s="4" t="s">
        <v>46</v>
      </c>
      <c r="I67" s="4" t="s">
        <v>31</v>
      </c>
      <c r="J67" s="4" t="s">
        <v>52</v>
      </c>
      <c r="K67" s="4" t="s">
        <v>53</v>
      </c>
      <c r="L67" s="5">
        <v>1</v>
      </c>
      <c r="M67" s="6">
        <v>40.72</v>
      </c>
      <c r="N67" s="7">
        <v>0</v>
      </c>
      <c r="O67" s="6">
        <v>14.94</v>
      </c>
      <c r="P67" s="6">
        <f t="shared" si="4"/>
        <v>40.72</v>
      </c>
      <c r="Q67" s="6">
        <f t="shared" si="5"/>
        <v>14.94</v>
      </c>
      <c r="R67" s="6">
        <f t="shared" si="6"/>
        <v>25.78</v>
      </c>
      <c r="S67" s="8">
        <f t="shared" si="7"/>
        <v>0.6331041257367388</v>
      </c>
    </row>
    <row r="68" spans="1:19" ht="15.6" x14ac:dyDescent="0.3">
      <c r="A68" s="2">
        <v>3967</v>
      </c>
      <c r="B68" s="3">
        <v>46037</v>
      </c>
      <c r="C68" s="4">
        <f>YEAR(SalesDataTable[[#This Row],[Order Date]])</f>
        <v>2026</v>
      </c>
      <c r="D68" s="9" t="str">
        <f>TEXT(SalesDataTable[[#This Row],[Order Date]],"MMM")</f>
        <v>Jan</v>
      </c>
      <c r="E68" s="9" t="str">
        <f>"Q"&amp;ROUNDUP(MONTH(SalesDataTable[[#This Row],[Order Date]])/3,0)</f>
        <v>Q1</v>
      </c>
      <c r="F68" s="4" t="s">
        <v>24</v>
      </c>
      <c r="G68" s="4" t="s">
        <v>61</v>
      </c>
      <c r="H68" s="4" t="s">
        <v>20</v>
      </c>
      <c r="I68" s="4" t="s">
        <v>34</v>
      </c>
      <c r="J68" s="4" t="s">
        <v>32</v>
      </c>
      <c r="K68" s="4" t="s">
        <v>33</v>
      </c>
      <c r="L68" s="5">
        <v>2</v>
      </c>
      <c r="M68" s="6">
        <v>37.090000000000003</v>
      </c>
      <c r="N68" s="7">
        <v>0</v>
      </c>
      <c r="O68" s="6">
        <v>13.29</v>
      </c>
      <c r="P68" s="6">
        <f t="shared" si="4"/>
        <v>74.180000000000007</v>
      </c>
      <c r="Q68" s="6">
        <f t="shared" si="5"/>
        <v>26.58</v>
      </c>
      <c r="R68" s="6">
        <f t="shared" si="6"/>
        <v>47.600000000000009</v>
      </c>
      <c r="S68" s="8">
        <f t="shared" si="7"/>
        <v>0.64168239417632789</v>
      </c>
    </row>
    <row r="69" spans="1:19" ht="15.6" x14ac:dyDescent="0.3">
      <c r="A69" s="2">
        <v>170</v>
      </c>
      <c r="B69" s="3">
        <v>46038</v>
      </c>
      <c r="C69" s="4">
        <f>YEAR(SalesDataTable[[#This Row],[Order Date]])</f>
        <v>2026</v>
      </c>
      <c r="D69" s="9" t="str">
        <f>TEXT(SalesDataTable[[#This Row],[Order Date]],"MMM")</f>
        <v>Jan</v>
      </c>
      <c r="E69" s="9" t="str">
        <f>"Q"&amp;ROUNDUP(MONTH(SalesDataTable[[#This Row],[Order Date]])/3,0)</f>
        <v>Q1</v>
      </c>
      <c r="F69" s="4" t="s">
        <v>29</v>
      </c>
      <c r="G69" s="4" t="s">
        <v>57</v>
      </c>
      <c r="H69" s="4" t="s">
        <v>20</v>
      </c>
      <c r="I69" s="4" t="s">
        <v>31</v>
      </c>
      <c r="J69" s="4" t="s">
        <v>41</v>
      </c>
      <c r="K69" s="4" t="s">
        <v>69</v>
      </c>
      <c r="L69" s="5">
        <v>1</v>
      </c>
      <c r="M69" s="6">
        <v>124.45</v>
      </c>
      <c r="N69" s="7">
        <v>0.15</v>
      </c>
      <c r="O69" s="6">
        <v>59.77</v>
      </c>
      <c r="P69" s="6">
        <f t="shared" si="4"/>
        <v>105.7825</v>
      </c>
      <c r="Q69" s="6">
        <f t="shared" si="5"/>
        <v>59.77</v>
      </c>
      <c r="R69" s="6">
        <f t="shared" si="6"/>
        <v>46.012499999999996</v>
      </c>
      <c r="S69" s="8">
        <f t="shared" si="7"/>
        <v>0.43497270342447941</v>
      </c>
    </row>
    <row r="70" spans="1:19" ht="15.6" x14ac:dyDescent="0.3">
      <c r="A70" s="2">
        <v>1040</v>
      </c>
      <c r="B70" s="3">
        <v>46038</v>
      </c>
      <c r="C70" s="4">
        <f>YEAR(SalesDataTable[[#This Row],[Order Date]])</f>
        <v>2026</v>
      </c>
      <c r="D70" s="9" t="str">
        <f>TEXT(SalesDataTable[[#This Row],[Order Date]],"MMM")</f>
        <v>Jan</v>
      </c>
      <c r="E70" s="9" t="str">
        <f>"Q"&amp;ROUNDUP(MONTH(SalesDataTable[[#This Row],[Order Date]])/3,0)</f>
        <v>Q1</v>
      </c>
      <c r="F70" s="4" t="s">
        <v>18</v>
      </c>
      <c r="G70" s="4" t="s">
        <v>19</v>
      </c>
      <c r="H70" s="4" t="s">
        <v>37</v>
      </c>
      <c r="I70" s="4" t="s">
        <v>31</v>
      </c>
      <c r="J70" s="4" t="s">
        <v>32</v>
      </c>
      <c r="K70" s="4" t="s">
        <v>33</v>
      </c>
      <c r="L70" s="5">
        <v>1</v>
      </c>
      <c r="M70" s="6">
        <v>35.93</v>
      </c>
      <c r="N70" s="7">
        <v>0.05</v>
      </c>
      <c r="O70" s="6">
        <v>13.33</v>
      </c>
      <c r="P70" s="6">
        <f t="shared" si="4"/>
        <v>34.133499999999998</v>
      </c>
      <c r="Q70" s="6">
        <f t="shared" si="5"/>
        <v>13.33</v>
      </c>
      <c r="R70" s="6">
        <f t="shared" si="6"/>
        <v>20.8035</v>
      </c>
      <c r="S70" s="8">
        <f t="shared" si="7"/>
        <v>0.60947456311248482</v>
      </c>
    </row>
    <row r="71" spans="1:19" ht="15.6" x14ac:dyDescent="0.3">
      <c r="A71" s="2">
        <v>2380</v>
      </c>
      <c r="B71" s="3">
        <v>46038</v>
      </c>
      <c r="C71" s="4">
        <f>YEAR(SalesDataTable[[#This Row],[Order Date]])</f>
        <v>2026</v>
      </c>
      <c r="D71" s="9" t="str">
        <f>TEXT(SalesDataTable[[#This Row],[Order Date]],"MMM")</f>
        <v>Jan</v>
      </c>
      <c r="E71" s="9" t="str">
        <f>"Q"&amp;ROUNDUP(MONTH(SalesDataTable[[#This Row],[Order Date]])/3,0)</f>
        <v>Q1</v>
      </c>
      <c r="F71" s="4" t="s">
        <v>38</v>
      </c>
      <c r="G71" s="4" t="s">
        <v>65</v>
      </c>
      <c r="H71" s="4" t="s">
        <v>20</v>
      </c>
      <c r="I71" s="4" t="s">
        <v>21</v>
      </c>
      <c r="J71" s="4" t="s">
        <v>41</v>
      </c>
      <c r="K71" s="4" t="s">
        <v>69</v>
      </c>
      <c r="L71" s="5">
        <v>4</v>
      </c>
      <c r="M71" s="6">
        <v>121.8</v>
      </c>
      <c r="N71" s="7">
        <v>0.05</v>
      </c>
      <c r="O71" s="6">
        <v>59.57</v>
      </c>
      <c r="P71" s="6">
        <f t="shared" si="4"/>
        <v>462.84</v>
      </c>
      <c r="Q71" s="6">
        <f t="shared" si="5"/>
        <v>238.28</v>
      </c>
      <c r="R71" s="6">
        <f t="shared" si="6"/>
        <v>224.55999999999997</v>
      </c>
      <c r="S71" s="8">
        <f t="shared" si="7"/>
        <v>0.48517846339987897</v>
      </c>
    </row>
    <row r="72" spans="1:19" ht="15.6" x14ac:dyDescent="0.3">
      <c r="A72" s="2">
        <v>3219</v>
      </c>
      <c r="B72" s="3">
        <v>46038</v>
      </c>
      <c r="C72" s="4">
        <f>YEAR(SalesDataTable[[#This Row],[Order Date]])</f>
        <v>2026</v>
      </c>
      <c r="D72" s="9" t="str">
        <f>TEXT(SalesDataTable[[#This Row],[Order Date]],"MMM")</f>
        <v>Jan</v>
      </c>
      <c r="E72" s="9" t="str">
        <f>"Q"&amp;ROUNDUP(MONTH(SalesDataTable[[#This Row],[Order Date]])/3,0)</f>
        <v>Q1</v>
      </c>
      <c r="F72" s="4" t="s">
        <v>24</v>
      </c>
      <c r="G72" s="4" t="s">
        <v>59</v>
      </c>
      <c r="H72" s="4" t="s">
        <v>37</v>
      </c>
      <c r="I72" s="4" t="s">
        <v>21</v>
      </c>
      <c r="J72" s="4" t="s">
        <v>27</v>
      </c>
      <c r="K72" s="4" t="s">
        <v>28</v>
      </c>
      <c r="L72" s="5">
        <v>1</v>
      </c>
      <c r="M72" s="6">
        <v>92.6</v>
      </c>
      <c r="N72" s="7">
        <v>0.05</v>
      </c>
      <c r="O72" s="6">
        <v>44.15</v>
      </c>
      <c r="P72" s="6">
        <f t="shared" si="4"/>
        <v>87.969999999999985</v>
      </c>
      <c r="Q72" s="6">
        <f t="shared" si="5"/>
        <v>44.15</v>
      </c>
      <c r="R72" s="6">
        <f t="shared" si="6"/>
        <v>43.819999999999986</v>
      </c>
      <c r="S72" s="8">
        <f t="shared" si="7"/>
        <v>0.4981243605774695</v>
      </c>
    </row>
    <row r="73" spans="1:19" ht="15.6" x14ac:dyDescent="0.3">
      <c r="A73" s="2">
        <v>4425</v>
      </c>
      <c r="B73" s="3">
        <v>46038</v>
      </c>
      <c r="C73" s="4">
        <f>YEAR(SalesDataTable[[#This Row],[Order Date]])</f>
        <v>2026</v>
      </c>
      <c r="D73" s="9" t="str">
        <f>TEXT(SalesDataTable[[#This Row],[Order Date]],"MMM")</f>
        <v>Jan</v>
      </c>
      <c r="E73" s="9" t="str">
        <f>"Q"&amp;ROUNDUP(MONTH(SalesDataTable[[#This Row],[Order Date]])/3,0)</f>
        <v>Q1</v>
      </c>
      <c r="F73" s="4" t="s">
        <v>24</v>
      </c>
      <c r="G73" s="4" t="s">
        <v>61</v>
      </c>
      <c r="H73" s="4" t="s">
        <v>26</v>
      </c>
      <c r="I73" s="4" t="s">
        <v>34</v>
      </c>
      <c r="J73" s="4" t="s">
        <v>22</v>
      </c>
      <c r="K73" s="4" t="s">
        <v>48</v>
      </c>
      <c r="L73" s="5">
        <v>10</v>
      </c>
      <c r="M73" s="6">
        <v>102.68</v>
      </c>
      <c r="N73" s="7">
        <v>0.15</v>
      </c>
      <c r="O73" s="6">
        <v>51.07</v>
      </c>
      <c r="P73" s="6">
        <f t="shared" si="4"/>
        <v>872.78000000000009</v>
      </c>
      <c r="Q73" s="6">
        <f t="shared" si="5"/>
        <v>510.7</v>
      </c>
      <c r="R73" s="6">
        <f t="shared" si="6"/>
        <v>362.0800000000001</v>
      </c>
      <c r="S73" s="8">
        <f t="shared" si="7"/>
        <v>0.41485826897958256</v>
      </c>
    </row>
    <row r="74" spans="1:19" ht="15.6" x14ac:dyDescent="0.3">
      <c r="A74" s="2">
        <v>4508</v>
      </c>
      <c r="B74" s="3">
        <v>46038</v>
      </c>
      <c r="C74" s="4">
        <f>YEAR(SalesDataTable[[#This Row],[Order Date]])</f>
        <v>2026</v>
      </c>
      <c r="D74" s="9" t="str">
        <f>TEXT(SalesDataTable[[#This Row],[Order Date]],"MMM")</f>
        <v>Jan</v>
      </c>
      <c r="E74" s="9" t="str">
        <f>"Q"&amp;ROUNDUP(MONTH(SalesDataTable[[#This Row],[Order Date]])/3,0)</f>
        <v>Q1</v>
      </c>
      <c r="F74" s="4" t="s">
        <v>38</v>
      </c>
      <c r="G74" s="4" t="s">
        <v>65</v>
      </c>
      <c r="H74" s="4" t="s">
        <v>46</v>
      </c>
      <c r="I74" s="4" t="s">
        <v>31</v>
      </c>
      <c r="J74" s="4" t="s">
        <v>22</v>
      </c>
      <c r="K74" s="4" t="s">
        <v>44</v>
      </c>
      <c r="L74" s="5">
        <v>3</v>
      </c>
      <c r="M74" s="6">
        <v>40.92</v>
      </c>
      <c r="N74" s="7">
        <v>0.15</v>
      </c>
      <c r="O74" s="6">
        <v>16.71</v>
      </c>
      <c r="P74" s="6">
        <f t="shared" si="4"/>
        <v>104.346</v>
      </c>
      <c r="Q74" s="6">
        <f t="shared" si="5"/>
        <v>50.13</v>
      </c>
      <c r="R74" s="6">
        <f t="shared" si="6"/>
        <v>54.216000000000001</v>
      </c>
      <c r="S74" s="8">
        <f t="shared" si="7"/>
        <v>0.51957909263412105</v>
      </c>
    </row>
    <row r="75" spans="1:19" ht="15.6" x14ac:dyDescent="0.3">
      <c r="A75" s="2">
        <v>4806</v>
      </c>
      <c r="B75" s="3">
        <v>46038</v>
      </c>
      <c r="C75" s="4">
        <f>YEAR(SalesDataTable[[#This Row],[Order Date]])</f>
        <v>2026</v>
      </c>
      <c r="D75" s="9" t="str">
        <f>TEXT(SalesDataTable[[#This Row],[Order Date]],"MMM")</f>
        <v>Jan</v>
      </c>
      <c r="E75" s="9" t="str">
        <f>"Q"&amp;ROUNDUP(MONTH(SalesDataTable[[#This Row],[Order Date]])/3,0)</f>
        <v>Q1</v>
      </c>
      <c r="F75" s="4" t="s">
        <v>29</v>
      </c>
      <c r="G75" s="4" t="s">
        <v>70</v>
      </c>
      <c r="H75" s="4" t="s">
        <v>37</v>
      </c>
      <c r="I75" s="4" t="s">
        <v>31</v>
      </c>
      <c r="J75" s="4" t="s">
        <v>22</v>
      </c>
      <c r="K75" s="4" t="s">
        <v>48</v>
      </c>
      <c r="L75" s="5">
        <v>4</v>
      </c>
      <c r="M75" s="6">
        <v>102.68</v>
      </c>
      <c r="N75" s="7">
        <v>0</v>
      </c>
      <c r="O75" s="6">
        <v>50.83</v>
      </c>
      <c r="P75" s="6">
        <f t="shared" si="4"/>
        <v>410.72</v>
      </c>
      <c r="Q75" s="6">
        <f t="shared" si="5"/>
        <v>203.32</v>
      </c>
      <c r="R75" s="6">
        <f t="shared" si="6"/>
        <v>207.40000000000003</v>
      </c>
      <c r="S75" s="8">
        <f t="shared" si="7"/>
        <v>0.50496688741721862</v>
      </c>
    </row>
    <row r="76" spans="1:19" ht="15.6" x14ac:dyDescent="0.3">
      <c r="A76" s="2">
        <v>755</v>
      </c>
      <c r="B76" s="3">
        <v>46039</v>
      </c>
      <c r="C76" s="4">
        <f>YEAR(SalesDataTable[[#This Row],[Order Date]])</f>
        <v>2026</v>
      </c>
      <c r="D76" s="9" t="str">
        <f>TEXT(SalesDataTable[[#This Row],[Order Date]],"MMM")</f>
        <v>Jan</v>
      </c>
      <c r="E76" s="9" t="str">
        <f>"Q"&amp;ROUNDUP(MONTH(SalesDataTable[[#This Row],[Order Date]])/3,0)</f>
        <v>Q1</v>
      </c>
      <c r="F76" s="4" t="s">
        <v>18</v>
      </c>
      <c r="G76" s="4" t="s">
        <v>54</v>
      </c>
      <c r="H76" s="4" t="s">
        <v>46</v>
      </c>
      <c r="I76" s="4" t="s">
        <v>31</v>
      </c>
      <c r="J76" s="4" t="s">
        <v>32</v>
      </c>
      <c r="K76" s="4" t="s">
        <v>66</v>
      </c>
      <c r="L76" s="5">
        <v>2</v>
      </c>
      <c r="M76" s="6">
        <v>164.38</v>
      </c>
      <c r="N76" s="7">
        <v>0.05</v>
      </c>
      <c r="O76" s="6">
        <v>85.93</v>
      </c>
      <c r="P76" s="6">
        <f t="shared" si="4"/>
        <v>312.322</v>
      </c>
      <c r="Q76" s="6">
        <f t="shared" si="5"/>
        <v>171.86</v>
      </c>
      <c r="R76" s="6">
        <f t="shared" si="6"/>
        <v>140.46199999999999</v>
      </c>
      <c r="S76" s="8">
        <f t="shared" si="7"/>
        <v>0.44973456881039436</v>
      </c>
    </row>
    <row r="77" spans="1:19" ht="15.6" x14ac:dyDescent="0.3">
      <c r="A77" s="2">
        <v>3171</v>
      </c>
      <c r="B77" s="3">
        <v>46039</v>
      </c>
      <c r="C77" s="4">
        <f>YEAR(SalesDataTable[[#This Row],[Order Date]])</f>
        <v>2026</v>
      </c>
      <c r="D77" s="9" t="str">
        <f>TEXT(SalesDataTable[[#This Row],[Order Date]],"MMM")</f>
        <v>Jan</v>
      </c>
      <c r="E77" s="9" t="str">
        <f>"Q"&amp;ROUNDUP(MONTH(SalesDataTable[[#This Row],[Order Date]])/3,0)</f>
        <v>Q1</v>
      </c>
      <c r="F77" s="4" t="s">
        <v>18</v>
      </c>
      <c r="G77" s="4" t="s">
        <v>68</v>
      </c>
      <c r="H77" s="4" t="s">
        <v>37</v>
      </c>
      <c r="I77" s="4" t="s">
        <v>21</v>
      </c>
      <c r="J77" s="4" t="s">
        <v>22</v>
      </c>
      <c r="K77" s="4" t="s">
        <v>40</v>
      </c>
      <c r="L77" s="5">
        <v>1</v>
      </c>
      <c r="M77" s="6">
        <v>51.78</v>
      </c>
      <c r="N77" s="7">
        <v>0</v>
      </c>
      <c r="O77" s="6">
        <v>22.64</v>
      </c>
      <c r="P77" s="6">
        <f t="shared" si="4"/>
        <v>51.78</v>
      </c>
      <c r="Q77" s="6">
        <f t="shared" si="5"/>
        <v>22.64</v>
      </c>
      <c r="R77" s="6">
        <f t="shared" si="6"/>
        <v>29.14</v>
      </c>
      <c r="S77" s="8">
        <f t="shared" si="7"/>
        <v>0.56276554654306687</v>
      </c>
    </row>
    <row r="78" spans="1:19" ht="15.6" x14ac:dyDescent="0.3">
      <c r="A78" s="2">
        <v>4277</v>
      </c>
      <c r="B78" s="3">
        <v>46039</v>
      </c>
      <c r="C78" s="4">
        <f>YEAR(SalesDataTable[[#This Row],[Order Date]])</f>
        <v>2026</v>
      </c>
      <c r="D78" s="9" t="str">
        <f>TEXT(SalesDataTable[[#This Row],[Order Date]],"MMM")</f>
        <v>Jan</v>
      </c>
      <c r="E78" s="9" t="str">
        <f>"Q"&amp;ROUNDUP(MONTH(SalesDataTable[[#This Row],[Order Date]])/3,0)</f>
        <v>Q1</v>
      </c>
      <c r="F78" s="4" t="s">
        <v>24</v>
      </c>
      <c r="G78" s="4" t="s">
        <v>59</v>
      </c>
      <c r="H78" s="4" t="s">
        <v>37</v>
      </c>
      <c r="I78" s="4" t="s">
        <v>21</v>
      </c>
      <c r="J78" s="4" t="s">
        <v>52</v>
      </c>
      <c r="K78" s="4" t="s">
        <v>63</v>
      </c>
      <c r="L78" s="5">
        <v>1</v>
      </c>
      <c r="M78" s="6">
        <v>50.52</v>
      </c>
      <c r="N78" s="7">
        <v>0.05</v>
      </c>
      <c r="O78" s="6">
        <v>22.37</v>
      </c>
      <c r="P78" s="6">
        <f t="shared" si="4"/>
        <v>47.994</v>
      </c>
      <c r="Q78" s="6">
        <f t="shared" si="5"/>
        <v>22.37</v>
      </c>
      <c r="R78" s="6">
        <f t="shared" si="6"/>
        <v>25.623999999999999</v>
      </c>
      <c r="S78" s="8">
        <f t="shared" si="7"/>
        <v>0.5339000708421886</v>
      </c>
    </row>
    <row r="79" spans="1:19" ht="15.6" x14ac:dyDescent="0.3">
      <c r="A79" s="2">
        <v>4648</v>
      </c>
      <c r="B79" s="3">
        <v>46039</v>
      </c>
      <c r="C79" s="4">
        <f>YEAR(SalesDataTable[[#This Row],[Order Date]])</f>
        <v>2026</v>
      </c>
      <c r="D79" s="9" t="str">
        <f>TEXT(SalesDataTable[[#This Row],[Order Date]],"MMM")</f>
        <v>Jan</v>
      </c>
      <c r="E79" s="9" t="str">
        <f>"Q"&amp;ROUNDUP(MONTH(SalesDataTable[[#This Row],[Order Date]])/3,0)</f>
        <v>Q1</v>
      </c>
      <c r="F79" s="4" t="s">
        <v>24</v>
      </c>
      <c r="G79" s="4" t="s">
        <v>67</v>
      </c>
      <c r="H79" s="4" t="s">
        <v>46</v>
      </c>
      <c r="I79" s="4" t="s">
        <v>31</v>
      </c>
      <c r="J79" s="4" t="s">
        <v>41</v>
      </c>
      <c r="K79" s="4" t="s">
        <v>47</v>
      </c>
      <c r="L79" s="5">
        <v>1</v>
      </c>
      <c r="M79" s="6">
        <v>199.02</v>
      </c>
      <c r="N79" s="7">
        <v>0</v>
      </c>
      <c r="O79" s="6">
        <v>106.49</v>
      </c>
      <c r="P79" s="6">
        <f t="shared" si="4"/>
        <v>199.02</v>
      </c>
      <c r="Q79" s="6">
        <f t="shared" si="5"/>
        <v>106.49</v>
      </c>
      <c r="R79" s="6">
        <f t="shared" si="6"/>
        <v>92.530000000000015</v>
      </c>
      <c r="S79" s="8">
        <f t="shared" si="7"/>
        <v>0.46492814792483173</v>
      </c>
    </row>
    <row r="80" spans="1:19" ht="15.6" x14ac:dyDescent="0.3">
      <c r="A80" s="2">
        <v>157</v>
      </c>
      <c r="B80" s="3">
        <v>46040</v>
      </c>
      <c r="C80" s="4">
        <f>YEAR(SalesDataTable[[#This Row],[Order Date]])</f>
        <v>2026</v>
      </c>
      <c r="D80" s="9" t="str">
        <f>TEXT(SalesDataTable[[#This Row],[Order Date]],"MMM")</f>
        <v>Jan</v>
      </c>
      <c r="E80" s="9" t="str">
        <f>"Q"&amp;ROUNDUP(MONTH(SalesDataTable[[#This Row],[Order Date]])/3,0)</f>
        <v>Q1</v>
      </c>
      <c r="F80" s="4" t="s">
        <v>38</v>
      </c>
      <c r="G80" s="4" t="s">
        <v>51</v>
      </c>
      <c r="H80" s="4" t="s">
        <v>37</v>
      </c>
      <c r="I80" s="4" t="s">
        <v>21</v>
      </c>
      <c r="J80" s="4" t="s">
        <v>41</v>
      </c>
      <c r="K80" s="4" t="s">
        <v>58</v>
      </c>
      <c r="L80" s="5">
        <v>3</v>
      </c>
      <c r="M80" s="6">
        <v>80.27</v>
      </c>
      <c r="N80" s="7">
        <v>0.1</v>
      </c>
      <c r="O80" s="6">
        <v>39.26</v>
      </c>
      <c r="P80" s="6">
        <f t="shared" si="4"/>
        <v>216.72900000000001</v>
      </c>
      <c r="Q80" s="6">
        <f t="shared" si="5"/>
        <v>117.78</v>
      </c>
      <c r="R80" s="6">
        <f t="shared" si="6"/>
        <v>98.949000000000012</v>
      </c>
      <c r="S80" s="8">
        <f t="shared" si="7"/>
        <v>0.45655634455933447</v>
      </c>
    </row>
    <row r="81" spans="1:19" ht="15.6" x14ac:dyDescent="0.3">
      <c r="A81" s="2">
        <v>2271</v>
      </c>
      <c r="B81" s="3">
        <v>46040</v>
      </c>
      <c r="C81" s="4">
        <f>YEAR(SalesDataTable[[#This Row],[Order Date]])</f>
        <v>2026</v>
      </c>
      <c r="D81" s="9" t="str">
        <f>TEXT(SalesDataTable[[#This Row],[Order Date]],"MMM")</f>
        <v>Jan</v>
      </c>
      <c r="E81" s="9" t="str">
        <f>"Q"&amp;ROUNDUP(MONTH(SalesDataTable[[#This Row],[Order Date]])/3,0)</f>
        <v>Q1</v>
      </c>
      <c r="F81" s="4" t="s">
        <v>24</v>
      </c>
      <c r="G81" s="4" t="s">
        <v>25</v>
      </c>
      <c r="H81" s="4" t="s">
        <v>37</v>
      </c>
      <c r="I81" s="4" t="s">
        <v>31</v>
      </c>
      <c r="J81" s="4" t="s">
        <v>41</v>
      </c>
      <c r="K81" s="4" t="s">
        <v>42</v>
      </c>
      <c r="L81" s="5">
        <v>4</v>
      </c>
      <c r="M81" s="6">
        <v>333.28</v>
      </c>
      <c r="N81" s="7">
        <v>0</v>
      </c>
      <c r="O81" s="6">
        <v>195.76</v>
      </c>
      <c r="P81" s="6">
        <f t="shared" si="4"/>
        <v>1333.12</v>
      </c>
      <c r="Q81" s="6">
        <f t="shared" si="5"/>
        <v>783.04</v>
      </c>
      <c r="R81" s="6">
        <f t="shared" si="6"/>
        <v>550.07999999999993</v>
      </c>
      <c r="S81" s="8">
        <f t="shared" si="7"/>
        <v>0.41262602016322608</v>
      </c>
    </row>
    <row r="82" spans="1:19" ht="15.6" x14ac:dyDescent="0.3">
      <c r="A82" s="2">
        <v>3330</v>
      </c>
      <c r="B82" s="3">
        <v>46040</v>
      </c>
      <c r="C82" s="4">
        <f>YEAR(SalesDataTable[[#This Row],[Order Date]])</f>
        <v>2026</v>
      </c>
      <c r="D82" s="9" t="str">
        <f>TEXT(SalesDataTable[[#This Row],[Order Date]],"MMM")</f>
        <v>Jan</v>
      </c>
      <c r="E82" s="9" t="str">
        <f>"Q"&amp;ROUNDUP(MONTH(SalesDataTable[[#This Row],[Order Date]])/3,0)</f>
        <v>Q1</v>
      </c>
      <c r="F82" s="4" t="s">
        <v>38</v>
      </c>
      <c r="G82" s="4" t="s">
        <v>65</v>
      </c>
      <c r="H82" s="4" t="s">
        <v>46</v>
      </c>
      <c r="I82" s="4" t="s">
        <v>31</v>
      </c>
      <c r="J82" s="4" t="s">
        <v>22</v>
      </c>
      <c r="K82" s="4" t="s">
        <v>48</v>
      </c>
      <c r="L82" s="5">
        <v>1</v>
      </c>
      <c r="M82" s="6">
        <v>104.36</v>
      </c>
      <c r="N82" s="7">
        <v>0</v>
      </c>
      <c r="O82" s="6">
        <v>51.63</v>
      </c>
      <c r="P82" s="6">
        <f t="shared" si="4"/>
        <v>104.36</v>
      </c>
      <c r="Q82" s="6">
        <f t="shared" si="5"/>
        <v>51.63</v>
      </c>
      <c r="R82" s="6">
        <f t="shared" si="6"/>
        <v>52.73</v>
      </c>
      <c r="S82" s="8">
        <f t="shared" si="7"/>
        <v>0.50527021847451126</v>
      </c>
    </row>
    <row r="83" spans="1:19" ht="15.6" x14ac:dyDescent="0.3">
      <c r="A83" s="2">
        <v>4547</v>
      </c>
      <c r="B83" s="3">
        <v>46040</v>
      </c>
      <c r="C83" s="4">
        <f>YEAR(SalesDataTable[[#This Row],[Order Date]])</f>
        <v>2026</v>
      </c>
      <c r="D83" s="9" t="str">
        <f>TEXT(SalesDataTable[[#This Row],[Order Date]],"MMM")</f>
        <v>Jan</v>
      </c>
      <c r="E83" s="9" t="str">
        <f>"Q"&amp;ROUNDUP(MONTH(SalesDataTable[[#This Row],[Order Date]])/3,0)</f>
        <v>Q1</v>
      </c>
      <c r="F83" s="4" t="s">
        <v>29</v>
      </c>
      <c r="G83" s="4" t="s">
        <v>43</v>
      </c>
      <c r="H83" s="4" t="s">
        <v>46</v>
      </c>
      <c r="I83" s="4" t="s">
        <v>31</v>
      </c>
      <c r="J83" s="4" t="s">
        <v>22</v>
      </c>
      <c r="K83" s="4" t="s">
        <v>23</v>
      </c>
      <c r="L83" s="5">
        <v>1</v>
      </c>
      <c r="M83" s="6">
        <v>83.52</v>
      </c>
      <c r="N83" s="7">
        <v>0.05</v>
      </c>
      <c r="O83" s="6">
        <v>42.97</v>
      </c>
      <c r="P83" s="6">
        <f t="shared" si="4"/>
        <v>79.343999999999994</v>
      </c>
      <c r="Q83" s="6">
        <f t="shared" si="5"/>
        <v>42.97</v>
      </c>
      <c r="R83" s="6">
        <f t="shared" si="6"/>
        <v>36.373999999999995</v>
      </c>
      <c r="S83" s="8">
        <f t="shared" si="7"/>
        <v>0.45843416011292598</v>
      </c>
    </row>
    <row r="84" spans="1:19" ht="15.6" x14ac:dyDescent="0.3">
      <c r="A84" s="2">
        <v>1840</v>
      </c>
      <c r="B84" s="3">
        <v>46041</v>
      </c>
      <c r="C84" s="4">
        <f>YEAR(SalesDataTable[[#This Row],[Order Date]])</f>
        <v>2026</v>
      </c>
      <c r="D84" s="9" t="str">
        <f>TEXT(SalesDataTable[[#This Row],[Order Date]],"MMM")</f>
        <v>Jan</v>
      </c>
      <c r="E84" s="9" t="str">
        <f>"Q"&amp;ROUNDUP(MONTH(SalesDataTable[[#This Row],[Order Date]])/3,0)</f>
        <v>Q1</v>
      </c>
      <c r="F84" s="4" t="s">
        <v>29</v>
      </c>
      <c r="G84" s="4" t="s">
        <v>57</v>
      </c>
      <c r="H84" s="4" t="s">
        <v>20</v>
      </c>
      <c r="I84" s="4" t="s">
        <v>31</v>
      </c>
      <c r="J84" s="4" t="s">
        <v>52</v>
      </c>
      <c r="K84" s="4" t="s">
        <v>56</v>
      </c>
      <c r="L84" s="5">
        <v>2</v>
      </c>
      <c r="M84" s="6">
        <v>125.93</v>
      </c>
      <c r="N84" s="7">
        <v>0</v>
      </c>
      <c r="O84" s="6">
        <v>69.150000000000006</v>
      </c>
      <c r="P84" s="6">
        <f t="shared" si="4"/>
        <v>251.86</v>
      </c>
      <c r="Q84" s="6">
        <f t="shared" si="5"/>
        <v>138.30000000000001</v>
      </c>
      <c r="R84" s="6">
        <f t="shared" si="6"/>
        <v>113.56</v>
      </c>
      <c r="S84" s="8">
        <f t="shared" si="7"/>
        <v>0.45088541253077102</v>
      </c>
    </row>
    <row r="85" spans="1:19" ht="15.6" x14ac:dyDescent="0.3">
      <c r="A85" s="2">
        <v>1850</v>
      </c>
      <c r="B85" s="3">
        <v>46041</v>
      </c>
      <c r="C85" s="4">
        <f>YEAR(SalesDataTable[[#This Row],[Order Date]])</f>
        <v>2026</v>
      </c>
      <c r="D85" s="9" t="str">
        <f>TEXT(SalesDataTable[[#This Row],[Order Date]],"MMM")</f>
        <v>Jan</v>
      </c>
      <c r="E85" s="9" t="str">
        <f>"Q"&amp;ROUNDUP(MONTH(SalesDataTable[[#This Row],[Order Date]])/3,0)</f>
        <v>Q1</v>
      </c>
      <c r="F85" s="4" t="s">
        <v>24</v>
      </c>
      <c r="G85" s="4" t="s">
        <v>45</v>
      </c>
      <c r="H85" s="4" t="s">
        <v>20</v>
      </c>
      <c r="I85" s="4" t="s">
        <v>34</v>
      </c>
      <c r="J85" s="4" t="s">
        <v>22</v>
      </c>
      <c r="K85" s="4" t="s">
        <v>40</v>
      </c>
      <c r="L85" s="5">
        <v>1</v>
      </c>
      <c r="M85" s="6">
        <v>49.85</v>
      </c>
      <c r="N85" s="7">
        <v>0</v>
      </c>
      <c r="O85" s="6">
        <v>23.07</v>
      </c>
      <c r="P85" s="6">
        <f t="shared" si="4"/>
        <v>49.85</v>
      </c>
      <c r="Q85" s="6">
        <f t="shared" si="5"/>
        <v>23.07</v>
      </c>
      <c r="R85" s="6">
        <f t="shared" si="6"/>
        <v>26.78</v>
      </c>
      <c r="S85" s="8">
        <f t="shared" si="7"/>
        <v>0.53721163490471413</v>
      </c>
    </row>
    <row r="86" spans="1:19" ht="15.6" x14ac:dyDescent="0.3">
      <c r="A86" s="2">
        <v>1858</v>
      </c>
      <c r="B86" s="3">
        <v>46041</v>
      </c>
      <c r="C86" s="4">
        <f>YEAR(SalesDataTable[[#This Row],[Order Date]])</f>
        <v>2026</v>
      </c>
      <c r="D86" s="9" t="str">
        <f>TEXT(SalesDataTable[[#This Row],[Order Date]],"MMM")</f>
        <v>Jan</v>
      </c>
      <c r="E86" s="9" t="str">
        <f>"Q"&amp;ROUNDUP(MONTH(SalesDataTable[[#This Row],[Order Date]])/3,0)</f>
        <v>Q1</v>
      </c>
      <c r="F86" s="4" t="s">
        <v>24</v>
      </c>
      <c r="G86" s="4" t="s">
        <v>25</v>
      </c>
      <c r="H86" s="4" t="s">
        <v>20</v>
      </c>
      <c r="I86" s="4" t="s">
        <v>21</v>
      </c>
      <c r="J86" s="4" t="s">
        <v>32</v>
      </c>
      <c r="K86" s="4" t="s">
        <v>33</v>
      </c>
      <c r="L86" s="5">
        <v>1</v>
      </c>
      <c r="M86" s="6">
        <v>36.130000000000003</v>
      </c>
      <c r="N86" s="7">
        <v>0</v>
      </c>
      <c r="O86" s="6">
        <v>13.39</v>
      </c>
      <c r="P86" s="6">
        <f t="shared" si="4"/>
        <v>36.130000000000003</v>
      </c>
      <c r="Q86" s="6">
        <f t="shared" si="5"/>
        <v>13.39</v>
      </c>
      <c r="R86" s="6">
        <f t="shared" si="6"/>
        <v>22.740000000000002</v>
      </c>
      <c r="S86" s="8">
        <f t="shared" si="7"/>
        <v>0.62939385552172711</v>
      </c>
    </row>
    <row r="87" spans="1:19" ht="15.6" x14ac:dyDescent="0.3">
      <c r="A87" s="2">
        <v>2910</v>
      </c>
      <c r="B87" s="3">
        <v>46041</v>
      </c>
      <c r="C87" s="4">
        <f>YEAR(SalesDataTable[[#This Row],[Order Date]])</f>
        <v>2026</v>
      </c>
      <c r="D87" s="9" t="str">
        <f>TEXT(SalesDataTable[[#This Row],[Order Date]],"MMM")</f>
        <v>Jan</v>
      </c>
      <c r="E87" s="9" t="str">
        <f>"Q"&amp;ROUNDUP(MONTH(SalesDataTable[[#This Row],[Order Date]])/3,0)</f>
        <v>Q1</v>
      </c>
      <c r="F87" s="4" t="s">
        <v>38</v>
      </c>
      <c r="G87" s="4" t="s">
        <v>65</v>
      </c>
      <c r="H87" s="4" t="s">
        <v>37</v>
      </c>
      <c r="I87" s="4" t="s">
        <v>21</v>
      </c>
      <c r="J87" s="4" t="s">
        <v>22</v>
      </c>
      <c r="K87" s="4" t="s">
        <v>48</v>
      </c>
      <c r="L87" s="5">
        <v>1</v>
      </c>
      <c r="M87" s="6">
        <v>104.83</v>
      </c>
      <c r="N87" s="7">
        <v>0.05</v>
      </c>
      <c r="O87" s="6">
        <v>51.06</v>
      </c>
      <c r="P87" s="6">
        <f t="shared" si="4"/>
        <v>99.588499999999996</v>
      </c>
      <c r="Q87" s="6">
        <f t="shared" si="5"/>
        <v>51.06</v>
      </c>
      <c r="R87" s="6">
        <f t="shared" si="6"/>
        <v>48.528499999999994</v>
      </c>
      <c r="S87" s="8">
        <f t="shared" si="7"/>
        <v>0.48729019916958277</v>
      </c>
    </row>
    <row r="88" spans="1:19" ht="15.6" x14ac:dyDescent="0.3">
      <c r="A88" s="2">
        <v>3694</v>
      </c>
      <c r="B88" s="3">
        <v>46041</v>
      </c>
      <c r="C88" s="4">
        <f>YEAR(SalesDataTable[[#This Row],[Order Date]])</f>
        <v>2026</v>
      </c>
      <c r="D88" s="9" t="str">
        <f>TEXT(SalesDataTable[[#This Row],[Order Date]],"MMM")</f>
        <v>Jan</v>
      </c>
      <c r="E88" s="9" t="str">
        <f>"Q"&amp;ROUNDUP(MONTH(SalesDataTable[[#This Row],[Order Date]])/3,0)</f>
        <v>Q1</v>
      </c>
      <c r="F88" s="4" t="s">
        <v>18</v>
      </c>
      <c r="G88" s="4" t="s">
        <v>19</v>
      </c>
      <c r="H88" s="4" t="s">
        <v>37</v>
      </c>
      <c r="I88" s="4" t="s">
        <v>21</v>
      </c>
      <c r="J88" s="4" t="s">
        <v>32</v>
      </c>
      <c r="K88" s="4" t="s">
        <v>33</v>
      </c>
      <c r="L88" s="5">
        <v>1</v>
      </c>
      <c r="M88" s="6">
        <v>35.46</v>
      </c>
      <c r="N88" s="7">
        <v>0.05</v>
      </c>
      <c r="O88" s="6">
        <v>13.81</v>
      </c>
      <c r="P88" s="6">
        <f t="shared" si="4"/>
        <v>33.686999999999998</v>
      </c>
      <c r="Q88" s="6">
        <f t="shared" si="5"/>
        <v>13.81</v>
      </c>
      <c r="R88" s="6">
        <f t="shared" si="6"/>
        <v>19.876999999999995</v>
      </c>
      <c r="S88" s="8">
        <f t="shared" si="7"/>
        <v>0.59004957401965141</v>
      </c>
    </row>
    <row r="89" spans="1:19" ht="15.6" x14ac:dyDescent="0.3">
      <c r="A89" s="2">
        <v>631</v>
      </c>
      <c r="B89" s="3">
        <v>46042</v>
      </c>
      <c r="C89" s="4">
        <f>YEAR(SalesDataTable[[#This Row],[Order Date]])</f>
        <v>2026</v>
      </c>
      <c r="D89" s="9" t="str">
        <f>TEXT(SalesDataTable[[#This Row],[Order Date]],"MMM")</f>
        <v>Jan</v>
      </c>
      <c r="E89" s="9" t="str">
        <f>"Q"&amp;ROUNDUP(MONTH(SalesDataTable[[#This Row],[Order Date]])/3,0)</f>
        <v>Q1</v>
      </c>
      <c r="F89" s="4" t="s">
        <v>38</v>
      </c>
      <c r="G89" s="4" t="s">
        <v>51</v>
      </c>
      <c r="H89" s="4" t="s">
        <v>46</v>
      </c>
      <c r="I89" s="4" t="s">
        <v>21</v>
      </c>
      <c r="J89" s="4" t="s">
        <v>32</v>
      </c>
      <c r="K89" s="4" t="s">
        <v>66</v>
      </c>
      <c r="L89" s="5">
        <v>1</v>
      </c>
      <c r="M89" s="6">
        <v>165.42</v>
      </c>
      <c r="N89" s="7">
        <v>0</v>
      </c>
      <c r="O89" s="6">
        <v>85.69</v>
      </c>
      <c r="P89" s="6">
        <f t="shared" si="4"/>
        <v>165.42</v>
      </c>
      <c r="Q89" s="6">
        <f t="shared" si="5"/>
        <v>85.69</v>
      </c>
      <c r="R89" s="6">
        <f t="shared" si="6"/>
        <v>79.72999999999999</v>
      </c>
      <c r="S89" s="8">
        <f t="shared" si="7"/>
        <v>0.48198524966751299</v>
      </c>
    </row>
    <row r="90" spans="1:19" ht="15.6" x14ac:dyDescent="0.3">
      <c r="A90" s="2">
        <v>1113</v>
      </c>
      <c r="B90" s="3">
        <v>46042</v>
      </c>
      <c r="C90" s="4">
        <f>YEAR(SalesDataTable[[#This Row],[Order Date]])</f>
        <v>2026</v>
      </c>
      <c r="D90" s="9" t="str">
        <f>TEXT(SalesDataTable[[#This Row],[Order Date]],"MMM")</f>
        <v>Jan</v>
      </c>
      <c r="E90" s="9" t="str">
        <f>"Q"&amp;ROUNDUP(MONTH(SalesDataTable[[#This Row],[Order Date]])/3,0)</f>
        <v>Q1</v>
      </c>
      <c r="F90" s="4" t="s">
        <v>29</v>
      </c>
      <c r="G90" s="4" t="s">
        <v>43</v>
      </c>
      <c r="H90" s="4" t="s">
        <v>20</v>
      </c>
      <c r="I90" s="4" t="s">
        <v>21</v>
      </c>
      <c r="J90" s="4" t="s">
        <v>41</v>
      </c>
      <c r="K90" s="4" t="s">
        <v>69</v>
      </c>
      <c r="L90" s="5">
        <v>1</v>
      </c>
      <c r="M90" s="6">
        <v>122.86</v>
      </c>
      <c r="N90" s="7">
        <v>0.05</v>
      </c>
      <c r="O90" s="6">
        <v>60.36</v>
      </c>
      <c r="P90" s="6">
        <f t="shared" si="4"/>
        <v>116.717</v>
      </c>
      <c r="Q90" s="6">
        <f t="shared" si="5"/>
        <v>60.36</v>
      </c>
      <c r="R90" s="6">
        <f t="shared" si="6"/>
        <v>56.356999999999999</v>
      </c>
      <c r="S90" s="8">
        <f t="shared" si="7"/>
        <v>0.48285168398776529</v>
      </c>
    </row>
    <row r="91" spans="1:19" ht="15.6" x14ac:dyDescent="0.3">
      <c r="A91" s="2">
        <v>1525</v>
      </c>
      <c r="B91" s="3">
        <v>46042</v>
      </c>
      <c r="C91" s="4">
        <f>YEAR(SalesDataTable[[#This Row],[Order Date]])</f>
        <v>2026</v>
      </c>
      <c r="D91" s="9" t="str">
        <f>TEXT(SalesDataTable[[#This Row],[Order Date]],"MMM")</f>
        <v>Jan</v>
      </c>
      <c r="E91" s="9" t="str">
        <f>"Q"&amp;ROUNDUP(MONTH(SalesDataTable[[#This Row],[Order Date]])/3,0)</f>
        <v>Q1</v>
      </c>
      <c r="F91" s="4" t="s">
        <v>18</v>
      </c>
      <c r="G91" s="4" t="s">
        <v>19</v>
      </c>
      <c r="H91" s="4" t="s">
        <v>37</v>
      </c>
      <c r="I91" s="4" t="s">
        <v>21</v>
      </c>
      <c r="J91" s="4" t="s">
        <v>52</v>
      </c>
      <c r="K91" s="4" t="s">
        <v>60</v>
      </c>
      <c r="L91" s="5">
        <v>2</v>
      </c>
      <c r="M91" s="6">
        <v>35.82</v>
      </c>
      <c r="N91" s="7">
        <v>0</v>
      </c>
      <c r="O91" s="6">
        <v>14.09</v>
      </c>
      <c r="P91" s="6">
        <f t="shared" si="4"/>
        <v>71.64</v>
      </c>
      <c r="Q91" s="6">
        <f t="shared" si="5"/>
        <v>28.18</v>
      </c>
      <c r="R91" s="6">
        <f t="shared" si="6"/>
        <v>43.46</v>
      </c>
      <c r="S91" s="8">
        <f t="shared" si="7"/>
        <v>0.60664433277498608</v>
      </c>
    </row>
    <row r="92" spans="1:19" ht="15.6" x14ac:dyDescent="0.3">
      <c r="A92" s="2">
        <v>3233</v>
      </c>
      <c r="B92" s="3">
        <v>46042</v>
      </c>
      <c r="C92" s="4">
        <f>YEAR(SalesDataTable[[#This Row],[Order Date]])</f>
        <v>2026</v>
      </c>
      <c r="D92" s="9" t="str">
        <f>TEXT(SalesDataTable[[#This Row],[Order Date]],"MMM")</f>
        <v>Jan</v>
      </c>
      <c r="E92" s="9" t="str">
        <f>"Q"&amp;ROUNDUP(MONTH(SalesDataTable[[#This Row],[Order Date]])/3,0)</f>
        <v>Q1</v>
      </c>
      <c r="F92" s="4" t="s">
        <v>18</v>
      </c>
      <c r="G92" s="4" t="s">
        <v>19</v>
      </c>
      <c r="H92" s="4" t="s">
        <v>20</v>
      </c>
      <c r="I92" s="4" t="s">
        <v>31</v>
      </c>
      <c r="J92" s="4" t="s">
        <v>41</v>
      </c>
      <c r="K92" s="4" t="s">
        <v>69</v>
      </c>
      <c r="L92" s="5">
        <v>3</v>
      </c>
      <c r="M92" s="6">
        <v>120.29</v>
      </c>
      <c r="N92" s="7">
        <v>0.1</v>
      </c>
      <c r="O92" s="6">
        <v>62.41</v>
      </c>
      <c r="P92" s="6">
        <f t="shared" si="4"/>
        <v>324.78300000000002</v>
      </c>
      <c r="Q92" s="6">
        <f t="shared" si="5"/>
        <v>187.23</v>
      </c>
      <c r="R92" s="6">
        <f t="shared" si="6"/>
        <v>137.55300000000003</v>
      </c>
      <c r="S92" s="8">
        <f t="shared" si="7"/>
        <v>0.42352278290427769</v>
      </c>
    </row>
    <row r="93" spans="1:19" ht="15.6" x14ac:dyDescent="0.3">
      <c r="A93" s="2">
        <v>4455</v>
      </c>
      <c r="B93" s="3">
        <v>46042</v>
      </c>
      <c r="C93" s="4">
        <f>YEAR(SalesDataTable[[#This Row],[Order Date]])</f>
        <v>2026</v>
      </c>
      <c r="D93" s="9" t="str">
        <f>TEXT(SalesDataTable[[#This Row],[Order Date]],"MMM")</f>
        <v>Jan</v>
      </c>
      <c r="E93" s="9" t="str">
        <f>"Q"&amp;ROUNDUP(MONTH(SalesDataTable[[#This Row],[Order Date]])/3,0)</f>
        <v>Q1</v>
      </c>
      <c r="F93" s="4" t="s">
        <v>24</v>
      </c>
      <c r="G93" s="4" t="s">
        <v>59</v>
      </c>
      <c r="H93" s="4" t="s">
        <v>46</v>
      </c>
      <c r="I93" s="4" t="s">
        <v>21</v>
      </c>
      <c r="J93" s="4" t="s">
        <v>41</v>
      </c>
      <c r="K93" s="4" t="s">
        <v>58</v>
      </c>
      <c r="L93" s="5">
        <v>1</v>
      </c>
      <c r="M93" s="6">
        <v>80.239999999999995</v>
      </c>
      <c r="N93" s="7">
        <v>0.1</v>
      </c>
      <c r="O93" s="6">
        <v>39.950000000000003</v>
      </c>
      <c r="P93" s="6">
        <f t="shared" si="4"/>
        <v>72.215999999999994</v>
      </c>
      <c r="Q93" s="6">
        <f t="shared" si="5"/>
        <v>39.950000000000003</v>
      </c>
      <c r="R93" s="6">
        <f t="shared" si="6"/>
        <v>32.265999999999991</v>
      </c>
      <c r="S93" s="8">
        <f t="shared" si="7"/>
        <v>0.44679849340866279</v>
      </c>
    </row>
    <row r="94" spans="1:19" ht="15.6" x14ac:dyDescent="0.3">
      <c r="A94" s="2">
        <v>1769</v>
      </c>
      <c r="B94" s="3">
        <v>46043</v>
      </c>
      <c r="C94" s="4">
        <f>YEAR(SalesDataTable[[#This Row],[Order Date]])</f>
        <v>2026</v>
      </c>
      <c r="D94" s="9" t="str">
        <f>TEXT(SalesDataTable[[#This Row],[Order Date]],"MMM")</f>
        <v>Jan</v>
      </c>
      <c r="E94" s="9" t="str">
        <f>"Q"&amp;ROUNDUP(MONTH(SalesDataTable[[#This Row],[Order Date]])/3,0)</f>
        <v>Q1</v>
      </c>
      <c r="F94" s="4" t="s">
        <v>18</v>
      </c>
      <c r="G94" s="4" t="s">
        <v>68</v>
      </c>
      <c r="H94" s="4" t="s">
        <v>37</v>
      </c>
      <c r="I94" s="4" t="s">
        <v>31</v>
      </c>
      <c r="J94" s="4" t="s">
        <v>52</v>
      </c>
      <c r="K94" s="4" t="s">
        <v>60</v>
      </c>
      <c r="L94" s="5">
        <v>2</v>
      </c>
      <c r="M94" s="6">
        <v>35.97</v>
      </c>
      <c r="N94" s="7">
        <v>0</v>
      </c>
      <c r="O94" s="6">
        <v>13.55</v>
      </c>
      <c r="P94" s="6">
        <f t="shared" si="4"/>
        <v>71.94</v>
      </c>
      <c r="Q94" s="6">
        <f t="shared" si="5"/>
        <v>27.1</v>
      </c>
      <c r="R94" s="6">
        <f t="shared" si="6"/>
        <v>44.839999999999996</v>
      </c>
      <c r="S94" s="8">
        <f t="shared" si="7"/>
        <v>0.62329719210453149</v>
      </c>
    </row>
    <row r="95" spans="1:19" ht="15.6" x14ac:dyDescent="0.3">
      <c r="A95" s="2">
        <v>3467</v>
      </c>
      <c r="B95" s="3">
        <v>46043</v>
      </c>
      <c r="C95" s="4">
        <f>YEAR(SalesDataTable[[#This Row],[Order Date]])</f>
        <v>2026</v>
      </c>
      <c r="D95" s="9" t="str">
        <f>TEXT(SalesDataTable[[#This Row],[Order Date]],"MMM")</f>
        <v>Jan</v>
      </c>
      <c r="E95" s="9" t="str">
        <f>"Q"&amp;ROUNDUP(MONTH(SalesDataTable[[#This Row],[Order Date]])/3,0)</f>
        <v>Q1</v>
      </c>
      <c r="F95" s="4" t="s">
        <v>24</v>
      </c>
      <c r="G95" s="4" t="s">
        <v>59</v>
      </c>
      <c r="H95" s="4" t="s">
        <v>20</v>
      </c>
      <c r="I95" s="4" t="s">
        <v>31</v>
      </c>
      <c r="J95" s="4" t="s">
        <v>27</v>
      </c>
      <c r="K95" s="4" t="s">
        <v>64</v>
      </c>
      <c r="L95" s="5">
        <v>1</v>
      </c>
      <c r="M95" s="6">
        <v>72.239999999999995</v>
      </c>
      <c r="N95" s="7">
        <v>0</v>
      </c>
      <c r="O95" s="6">
        <v>33.26</v>
      </c>
      <c r="P95" s="6">
        <f t="shared" si="4"/>
        <v>72.239999999999995</v>
      </c>
      <c r="Q95" s="6">
        <f t="shared" si="5"/>
        <v>33.26</v>
      </c>
      <c r="R95" s="6">
        <f t="shared" si="6"/>
        <v>38.979999999999997</v>
      </c>
      <c r="S95" s="8">
        <f t="shared" si="7"/>
        <v>0.53959025470653377</v>
      </c>
    </row>
    <row r="96" spans="1:19" ht="15.6" x14ac:dyDescent="0.3">
      <c r="A96" s="2">
        <v>3911</v>
      </c>
      <c r="B96" s="3">
        <v>46043</v>
      </c>
      <c r="C96" s="4">
        <f>YEAR(SalesDataTable[[#This Row],[Order Date]])</f>
        <v>2026</v>
      </c>
      <c r="D96" s="9" t="str">
        <f>TEXT(SalesDataTable[[#This Row],[Order Date]],"MMM")</f>
        <v>Jan</v>
      </c>
      <c r="E96" s="9" t="str">
        <f>"Q"&amp;ROUNDUP(MONTH(SalesDataTable[[#This Row],[Order Date]])/3,0)</f>
        <v>Q1</v>
      </c>
      <c r="F96" s="4" t="s">
        <v>18</v>
      </c>
      <c r="G96" s="4" t="s">
        <v>68</v>
      </c>
      <c r="H96" s="4" t="s">
        <v>20</v>
      </c>
      <c r="I96" s="4" t="s">
        <v>21</v>
      </c>
      <c r="J96" s="4" t="s">
        <v>27</v>
      </c>
      <c r="K96" s="4" t="s">
        <v>55</v>
      </c>
      <c r="L96" s="5">
        <v>5</v>
      </c>
      <c r="M96" s="6">
        <v>152.81</v>
      </c>
      <c r="N96" s="7">
        <v>0</v>
      </c>
      <c r="O96" s="6">
        <v>78.989999999999995</v>
      </c>
      <c r="P96" s="6">
        <f t="shared" si="4"/>
        <v>764.05</v>
      </c>
      <c r="Q96" s="6">
        <f t="shared" si="5"/>
        <v>394.95</v>
      </c>
      <c r="R96" s="6">
        <f t="shared" si="6"/>
        <v>369.09999999999997</v>
      </c>
      <c r="S96" s="8">
        <f t="shared" si="7"/>
        <v>0.48308356782933054</v>
      </c>
    </row>
    <row r="97" spans="1:19" ht="15.6" x14ac:dyDescent="0.3">
      <c r="A97" s="2">
        <v>4401</v>
      </c>
      <c r="B97" s="3">
        <v>46043</v>
      </c>
      <c r="C97" s="4">
        <f>YEAR(SalesDataTable[[#This Row],[Order Date]])</f>
        <v>2026</v>
      </c>
      <c r="D97" s="9" t="str">
        <f>TEXT(SalesDataTable[[#This Row],[Order Date]],"MMM")</f>
        <v>Jan</v>
      </c>
      <c r="E97" s="9" t="str">
        <f>"Q"&amp;ROUNDUP(MONTH(SalesDataTable[[#This Row],[Order Date]])/3,0)</f>
        <v>Q1</v>
      </c>
      <c r="F97" s="4" t="s">
        <v>18</v>
      </c>
      <c r="G97" s="4" t="s">
        <v>68</v>
      </c>
      <c r="H97" s="4" t="s">
        <v>20</v>
      </c>
      <c r="I97" s="4" t="s">
        <v>31</v>
      </c>
      <c r="J97" s="4" t="s">
        <v>22</v>
      </c>
      <c r="K97" s="4" t="s">
        <v>23</v>
      </c>
      <c r="L97" s="5">
        <v>3</v>
      </c>
      <c r="M97" s="6">
        <v>83.34</v>
      </c>
      <c r="N97" s="7">
        <v>0</v>
      </c>
      <c r="O97" s="6">
        <v>41.44</v>
      </c>
      <c r="P97" s="6">
        <f t="shared" si="4"/>
        <v>250.02</v>
      </c>
      <c r="Q97" s="6">
        <f t="shared" si="5"/>
        <v>124.32</v>
      </c>
      <c r="R97" s="6">
        <f t="shared" si="6"/>
        <v>125.70000000000002</v>
      </c>
      <c r="S97" s="8">
        <f t="shared" si="7"/>
        <v>0.50275977921766268</v>
      </c>
    </row>
    <row r="98" spans="1:19" ht="15.6" x14ac:dyDescent="0.3">
      <c r="A98" s="2">
        <v>4864</v>
      </c>
      <c r="B98" s="3">
        <v>46043</v>
      </c>
      <c r="C98" s="4">
        <f>YEAR(SalesDataTable[[#This Row],[Order Date]])</f>
        <v>2026</v>
      </c>
      <c r="D98" s="9" t="str">
        <f>TEXT(SalesDataTable[[#This Row],[Order Date]],"MMM")</f>
        <v>Jan</v>
      </c>
      <c r="E98" s="9" t="str">
        <f>"Q"&amp;ROUNDUP(MONTH(SalesDataTable[[#This Row],[Order Date]])/3,0)</f>
        <v>Q1</v>
      </c>
      <c r="F98" s="4" t="s">
        <v>38</v>
      </c>
      <c r="G98" s="4" t="s">
        <v>65</v>
      </c>
      <c r="H98" s="4" t="s">
        <v>20</v>
      </c>
      <c r="I98" s="4" t="s">
        <v>21</v>
      </c>
      <c r="J98" s="4" t="s">
        <v>52</v>
      </c>
      <c r="K98" s="4" t="s">
        <v>60</v>
      </c>
      <c r="L98" s="5">
        <v>1</v>
      </c>
      <c r="M98" s="6">
        <v>35.869999999999997</v>
      </c>
      <c r="N98" s="7">
        <v>0</v>
      </c>
      <c r="O98" s="6">
        <v>13.64</v>
      </c>
      <c r="P98" s="6">
        <f t="shared" si="4"/>
        <v>35.869999999999997</v>
      </c>
      <c r="Q98" s="6">
        <f t="shared" si="5"/>
        <v>13.64</v>
      </c>
      <c r="R98" s="6">
        <f t="shared" si="6"/>
        <v>22.229999999999997</v>
      </c>
      <c r="S98" s="8">
        <f t="shared" si="7"/>
        <v>0.61973794257039305</v>
      </c>
    </row>
    <row r="99" spans="1:19" ht="15.6" x14ac:dyDescent="0.3">
      <c r="A99" s="2">
        <v>347</v>
      </c>
      <c r="B99" s="3">
        <v>46044</v>
      </c>
      <c r="C99" s="4">
        <f>YEAR(SalesDataTable[[#This Row],[Order Date]])</f>
        <v>2026</v>
      </c>
      <c r="D99" s="9" t="str">
        <f>TEXT(SalesDataTable[[#This Row],[Order Date]],"MMM")</f>
        <v>Jan</v>
      </c>
      <c r="E99" s="9" t="str">
        <f>"Q"&amp;ROUNDUP(MONTH(SalesDataTable[[#This Row],[Order Date]])/3,0)</f>
        <v>Q1</v>
      </c>
      <c r="F99" s="4" t="s">
        <v>38</v>
      </c>
      <c r="G99" s="4" t="s">
        <v>39</v>
      </c>
      <c r="H99" s="4" t="s">
        <v>46</v>
      </c>
      <c r="I99" s="4" t="s">
        <v>31</v>
      </c>
      <c r="J99" s="4" t="s">
        <v>41</v>
      </c>
      <c r="K99" s="4" t="s">
        <v>47</v>
      </c>
      <c r="L99" s="5">
        <v>1</v>
      </c>
      <c r="M99" s="6">
        <v>199.42</v>
      </c>
      <c r="N99" s="7">
        <v>0.05</v>
      </c>
      <c r="O99" s="6">
        <v>101.82</v>
      </c>
      <c r="P99" s="6">
        <f t="shared" si="4"/>
        <v>189.44899999999998</v>
      </c>
      <c r="Q99" s="6">
        <f t="shared" si="5"/>
        <v>101.82</v>
      </c>
      <c r="R99" s="6">
        <f t="shared" si="6"/>
        <v>87.628999999999991</v>
      </c>
      <c r="S99" s="8">
        <f t="shared" si="7"/>
        <v>0.46254664843836601</v>
      </c>
    </row>
    <row r="100" spans="1:19" ht="15.6" x14ac:dyDescent="0.3">
      <c r="A100" s="2">
        <v>2051</v>
      </c>
      <c r="B100" s="3">
        <v>46044</v>
      </c>
      <c r="C100" s="4">
        <f>YEAR(SalesDataTable[[#This Row],[Order Date]])</f>
        <v>2026</v>
      </c>
      <c r="D100" s="9" t="str">
        <f>TEXT(SalesDataTable[[#This Row],[Order Date]],"MMM")</f>
        <v>Jan</v>
      </c>
      <c r="E100" s="9" t="str">
        <f>"Q"&amp;ROUNDUP(MONTH(SalesDataTable[[#This Row],[Order Date]])/3,0)</f>
        <v>Q1</v>
      </c>
      <c r="F100" s="4" t="s">
        <v>29</v>
      </c>
      <c r="G100" s="4" t="s">
        <v>43</v>
      </c>
      <c r="H100" s="4" t="s">
        <v>20</v>
      </c>
      <c r="I100" s="4" t="s">
        <v>31</v>
      </c>
      <c r="J100" s="4" t="s">
        <v>41</v>
      </c>
      <c r="K100" s="4" t="s">
        <v>42</v>
      </c>
      <c r="L100" s="5">
        <v>3</v>
      </c>
      <c r="M100" s="6">
        <v>347.41</v>
      </c>
      <c r="N100" s="7">
        <v>0.1</v>
      </c>
      <c r="O100" s="6">
        <v>192.13</v>
      </c>
      <c r="P100" s="6">
        <f t="shared" si="4"/>
        <v>938.00700000000006</v>
      </c>
      <c r="Q100" s="6">
        <f t="shared" si="5"/>
        <v>576.39</v>
      </c>
      <c r="R100" s="6">
        <f t="shared" si="6"/>
        <v>361.61700000000008</v>
      </c>
      <c r="S100" s="8">
        <f t="shared" si="7"/>
        <v>0.38551631277804971</v>
      </c>
    </row>
    <row r="101" spans="1:19" ht="15.6" x14ac:dyDescent="0.3">
      <c r="A101" s="2">
        <v>2314</v>
      </c>
      <c r="B101" s="3">
        <v>46044</v>
      </c>
      <c r="C101" s="4">
        <f>YEAR(SalesDataTable[[#This Row],[Order Date]])</f>
        <v>2026</v>
      </c>
      <c r="D101" s="9" t="str">
        <f>TEXT(SalesDataTable[[#This Row],[Order Date]],"MMM")</f>
        <v>Jan</v>
      </c>
      <c r="E101" s="9" t="str">
        <f>"Q"&amp;ROUNDUP(MONTH(SalesDataTable[[#This Row],[Order Date]])/3,0)</f>
        <v>Q1</v>
      </c>
      <c r="F101" s="4" t="s">
        <v>18</v>
      </c>
      <c r="G101" s="4" t="s">
        <v>54</v>
      </c>
      <c r="H101" s="4" t="s">
        <v>20</v>
      </c>
      <c r="I101" s="4" t="s">
        <v>31</v>
      </c>
      <c r="J101" s="4" t="s">
        <v>22</v>
      </c>
      <c r="K101" s="4" t="s">
        <v>44</v>
      </c>
      <c r="L101" s="5">
        <v>1</v>
      </c>
      <c r="M101" s="6">
        <v>40.28</v>
      </c>
      <c r="N101" s="7">
        <v>0</v>
      </c>
      <c r="O101" s="6">
        <v>16.79</v>
      </c>
      <c r="P101" s="6">
        <f t="shared" si="4"/>
        <v>40.28</v>
      </c>
      <c r="Q101" s="6">
        <f t="shared" si="5"/>
        <v>16.79</v>
      </c>
      <c r="R101" s="6">
        <f t="shared" si="6"/>
        <v>23.490000000000002</v>
      </c>
      <c r="S101" s="8">
        <f t="shared" si="7"/>
        <v>0.58316782522343602</v>
      </c>
    </row>
    <row r="102" spans="1:19" ht="15.6" x14ac:dyDescent="0.3">
      <c r="A102" s="2">
        <v>3861</v>
      </c>
      <c r="B102" s="3">
        <v>46044</v>
      </c>
      <c r="C102" s="4">
        <f>YEAR(SalesDataTable[[#This Row],[Order Date]])</f>
        <v>2026</v>
      </c>
      <c r="D102" s="9" t="str">
        <f>TEXT(SalesDataTable[[#This Row],[Order Date]],"MMM")</f>
        <v>Jan</v>
      </c>
      <c r="E102" s="9" t="str">
        <f>"Q"&amp;ROUNDUP(MONTH(SalesDataTable[[#This Row],[Order Date]])/3,0)</f>
        <v>Q1</v>
      </c>
      <c r="F102" s="4" t="s">
        <v>38</v>
      </c>
      <c r="G102" s="4" t="s">
        <v>65</v>
      </c>
      <c r="H102" s="4" t="s">
        <v>20</v>
      </c>
      <c r="I102" s="4" t="s">
        <v>21</v>
      </c>
      <c r="J102" s="4" t="s">
        <v>41</v>
      </c>
      <c r="K102" s="4" t="s">
        <v>47</v>
      </c>
      <c r="L102" s="5">
        <v>3</v>
      </c>
      <c r="M102" s="6">
        <v>195.49</v>
      </c>
      <c r="N102" s="7">
        <v>0.05</v>
      </c>
      <c r="O102" s="6">
        <v>106.38</v>
      </c>
      <c r="P102" s="6">
        <f t="shared" si="4"/>
        <v>557.14649999999995</v>
      </c>
      <c r="Q102" s="6">
        <f t="shared" si="5"/>
        <v>319.14</v>
      </c>
      <c r="R102" s="6">
        <f t="shared" si="6"/>
        <v>238.00649999999996</v>
      </c>
      <c r="S102" s="8">
        <f t="shared" si="7"/>
        <v>0.42718836069148775</v>
      </c>
    </row>
    <row r="103" spans="1:19" ht="15.6" x14ac:dyDescent="0.3">
      <c r="A103" s="2">
        <v>843</v>
      </c>
      <c r="B103" s="3">
        <v>46045</v>
      </c>
      <c r="C103" s="4">
        <f>YEAR(SalesDataTable[[#This Row],[Order Date]])</f>
        <v>2026</v>
      </c>
      <c r="D103" s="9" t="str">
        <f>TEXT(SalesDataTable[[#This Row],[Order Date]],"MMM")</f>
        <v>Jan</v>
      </c>
      <c r="E103" s="9" t="str">
        <f>"Q"&amp;ROUNDUP(MONTH(SalesDataTable[[#This Row],[Order Date]])/3,0)</f>
        <v>Q1</v>
      </c>
      <c r="F103" s="4" t="s">
        <v>24</v>
      </c>
      <c r="G103" s="4" t="s">
        <v>59</v>
      </c>
      <c r="H103" s="4" t="s">
        <v>20</v>
      </c>
      <c r="I103" s="4" t="s">
        <v>21</v>
      </c>
      <c r="J103" s="4" t="s">
        <v>52</v>
      </c>
      <c r="K103" s="4" t="s">
        <v>60</v>
      </c>
      <c r="L103" s="5">
        <v>2</v>
      </c>
      <c r="M103" s="6">
        <v>35.75</v>
      </c>
      <c r="N103" s="7">
        <v>0</v>
      </c>
      <c r="O103" s="6">
        <v>13.94</v>
      </c>
      <c r="P103" s="6">
        <f t="shared" si="4"/>
        <v>71.5</v>
      </c>
      <c r="Q103" s="6">
        <f t="shared" si="5"/>
        <v>27.88</v>
      </c>
      <c r="R103" s="6">
        <f t="shared" si="6"/>
        <v>43.620000000000005</v>
      </c>
      <c r="S103" s="8">
        <f t="shared" si="7"/>
        <v>0.61006993006993016</v>
      </c>
    </row>
    <row r="104" spans="1:19" ht="15.6" x14ac:dyDescent="0.3">
      <c r="A104" s="2">
        <v>868</v>
      </c>
      <c r="B104" s="3">
        <v>46045</v>
      </c>
      <c r="C104" s="4">
        <f>YEAR(SalesDataTable[[#This Row],[Order Date]])</f>
        <v>2026</v>
      </c>
      <c r="D104" s="9" t="str">
        <f>TEXT(SalesDataTable[[#This Row],[Order Date]],"MMM")</f>
        <v>Jan</v>
      </c>
      <c r="E104" s="9" t="str">
        <f>"Q"&amp;ROUNDUP(MONTH(SalesDataTable[[#This Row],[Order Date]])/3,0)</f>
        <v>Q1</v>
      </c>
      <c r="F104" s="4" t="s">
        <v>18</v>
      </c>
      <c r="G104" s="4" t="s">
        <v>68</v>
      </c>
      <c r="H104" s="4" t="s">
        <v>20</v>
      </c>
      <c r="I104" s="4" t="s">
        <v>21</v>
      </c>
      <c r="J104" s="4" t="s">
        <v>22</v>
      </c>
      <c r="K104" s="4" t="s">
        <v>48</v>
      </c>
      <c r="L104" s="5">
        <v>1</v>
      </c>
      <c r="M104" s="6">
        <v>103.39</v>
      </c>
      <c r="N104" s="7">
        <v>0</v>
      </c>
      <c r="O104" s="6">
        <v>51.32</v>
      </c>
      <c r="P104" s="6">
        <f t="shared" si="4"/>
        <v>103.39</v>
      </c>
      <c r="Q104" s="6">
        <f t="shared" si="5"/>
        <v>51.32</v>
      </c>
      <c r="R104" s="6">
        <f t="shared" si="6"/>
        <v>52.07</v>
      </c>
      <c r="S104" s="8">
        <f t="shared" si="7"/>
        <v>0.50362704323435536</v>
      </c>
    </row>
    <row r="105" spans="1:19" ht="15.6" x14ac:dyDescent="0.3">
      <c r="A105" s="2">
        <v>890</v>
      </c>
      <c r="B105" s="3">
        <v>46045</v>
      </c>
      <c r="C105" s="4">
        <f>YEAR(SalesDataTable[[#This Row],[Order Date]])</f>
        <v>2026</v>
      </c>
      <c r="D105" s="9" t="str">
        <f>TEXT(SalesDataTable[[#This Row],[Order Date]],"MMM")</f>
        <v>Jan</v>
      </c>
      <c r="E105" s="9" t="str">
        <f>"Q"&amp;ROUNDUP(MONTH(SalesDataTable[[#This Row],[Order Date]])/3,0)</f>
        <v>Q1</v>
      </c>
      <c r="F105" s="4" t="s">
        <v>18</v>
      </c>
      <c r="G105" s="4" t="s">
        <v>68</v>
      </c>
      <c r="H105" s="4" t="s">
        <v>20</v>
      </c>
      <c r="I105" s="4" t="s">
        <v>31</v>
      </c>
      <c r="J105" s="4" t="s">
        <v>41</v>
      </c>
      <c r="K105" s="4" t="s">
        <v>58</v>
      </c>
      <c r="L105" s="5">
        <v>3</v>
      </c>
      <c r="M105" s="6">
        <v>81.98</v>
      </c>
      <c r="N105" s="7">
        <v>0.1</v>
      </c>
      <c r="O105" s="6">
        <v>40.229999999999997</v>
      </c>
      <c r="P105" s="6">
        <f t="shared" si="4"/>
        <v>221.346</v>
      </c>
      <c r="Q105" s="6">
        <f t="shared" si="5"/>
        <v>120.69</v>
      </c>
      <c r="R105" s="6">
        <f t="shared" si="6"/>
        <v>100.65600000000001</v>
      </c>
      <c r="S105" s="8">
        <f t="shared" si="7"/>
        <v>0.45474505977067581</v>
      </c>
    </row>
    <row r="106" spans="1:19" ht="15.6" x14ac:dyDescent="0.3">
      <c r="A106" s="2">
        <v>2185</v>
      </c>
      <c r="B106" s="3">
        <v>46045</v>
      </c>
      <c r="C106" s="4">
        <f>YEAR(SalesDataTable[[#This Row],[Order Date]])</f>
        <v>2026</v>
      </c>
      <c r="D106" s="9" t="str">
        <f>TEXT(SalesDataTable[[#This Row],[Order Date]],"MMM")</f>
        <v>Jan</v>
      </c>
      <c r="E106" s="9" t="str">
        <f>"Q"&amp;ROUNDUP(MONTH(SalesDataTable[[#This Row],[Order Date]])/3,0)</f>
        <v>Q1</v>
      </c>
      <c r="F106" s="4" t="s">
        <v>29</v>
      </c>
      <c r="G106" s="4" t="s">
        <v>30</v>
      </c>
      <c r="H106" s="4" t="s">
        <v>26</v>
      </c>
      <c r="I106" s="4" t="s">
        <v>34</v>
      </c>
      <c r="J106" s="4" t="s">
        <v>41</v>
      </c>
      <c r="K106" s="4" t="s">
        <v>42</v>
      </c>
      <c r="L106" s="5">
        <v>10</v>
      </c>
      <c r="M106" s="6">
        <v>337.69</v>
      </c>
      <c r="N106" s="7">
        <v>0.1</v>
      </c>
      <c r="O106" s="6">
        <v>200.27</v>
      </c>
      <c r="P106" s="6">
        <f t="shared" si="4"/>
        <v>3039.21</v>
      </c>
      <c r="Q106" s="6">
        <f t="shared" si="5"/>
        <v>2002.7</v>
      </c>
      <c r="R106" s="6">
        <f t="shared" si="6"/>
        <v>1036.51</v>
      </c>
      <c r="S106" s="8">
        <f t="shared" si="7"/>
        <v>0.34104586389226149</v>
      </c>
    </row>
    <row r="107" spans="1:19" ht="15.6" x14ac:dyDescent="0.3">
      <c r="A107" s="2">
        <v>2335</v>
      </c>
      <c r="B107" s="3">
        <v>46045</v>
      </c>
      <c r="C107" s="4">
        <f>YEAR(SalesDataTable[[#This Row],[Order Date]])</f>
        <v>2026</v>
      </c>
      <c r="D107" s="9" t="str">
        <f>TEXT(SalesDataTable[[#This Row],[Order Date]],"MMM")</f>
        <v>Jan</v>
      </c>
      <c r="E107" s="9" t="str">
        <f>"Q"&amp;ROUNDUP(MONTH(SalesDataTable[[#This Row],[Order Date]])/3,0)</f>
        <v>Q1</v>
      </c>
      <c r="F107" s="4" t="s">
        <v>38</v>
      </c>
      <c r="G107" s="4" t="s">
        <v>51</v>
      </c>
      <c r="H107" s="4" t="s">
        <v>20</v>
      </c>
      <c r="I107" s="4" t="s">
        <v>31</v>
      </c>
      <c r="J107" s="4" t="s">
        <v>41</v>
      </c>
      <c r="K107" s="4" t="s">
        <v>42</v>
      </c>
      <c r="L107" s="5">
        <v>2</v>
      </c>
      <c r="M107" s="6">
        <v>333.29</v>
      </c>
      <c r="N107" s="7">
        <v>0</v>
      </c>
      <c r="O107" s="6">
        <v>197.18</v>
      </c>
      <c r="P107" s="6">
        <f t="shared" si="4"/>
        <v>666.58</v>
      </c>
      <c r="Q107" s="6">
        <f t="shared" si="5"/>
        <v>394.36</v>
      </c>
      <c r="R107" s="6">
        <f t="shared" si="6"/>
        <v>272.22000000000003</v>
      </c>
      <c r="S107" s="8">
        <f t="shared" si="7"/>
        <v>0.40838308980167426</v>
      </c>
    </row>
    <row r="108" spans="1:19" ht="15.6" x14ac:dyDescent="0.3">
      <c r="A108" s="2">
        <v>2784</v>
      </c>
      <c r="B108" s="3">
        <v>46045</v>
      </c>
      <c r="C108" s="4">
        <f>YEAR(SalesDataTable[[#This Row],[Order Date]])</f>
        <v>2026</v>
      </c>
      <c r="D108" s="9" t="str">
        <f>TEXT(SalesDataTable[[#This Row],[Order Date]],"MMM")</f>
        <v>Jan</v>
      </c>
      <c r="E108" s="9" t="str">
        <f>"Q"&amp;ROUNDUP(MONTH(SalesDataTable[[#This Row],[Order Date]])/3,0)</f>
        <v>Q1</v>
      </c>
      <c r="F108" s="4" t="s">
        <v>18</v>
      </c>
      <c r="G108" s="4" t="s">
        <v>68</v>
      </c>
      <c r="H108" s="4" t="s">
        <v>37</v>
      </c>
      <c r="I108" s="4" t="s">
        <v>31</v>
      </c>
      <c r="J108" s="4" t="s">
        <v>22</v>
      </c>
      <c r="K108" s="4" t="s">
        <v>23</v>
      </c>
      <c r="L108" s="5">
        <v>1</v>
      </c>
      <c r="M108" s="6">
        <v>80.11</v>
      </c>
      <c r="N108" s="7">
        <v>0.05</v>
      </c>
      <c r="O108" s="6">
        <v>43.54</v>
      </c>
      <c r="P108" s="6">
        <f t="shared" si="4"/>
        <v>76.104500000000002</v>
      </c>
      <c r="Q108" s="6">
        <f t="shared" si="5"/>
        <v>43.54</v>
      </c>
      <c r="R108" s="6">
        <f t="shared" si="6"/>
        <v>32.564500000000002</v>
      </c>
      <c r="S108" s="8">
        <f t="shared" si="7"/>
        <v>0.42789191177919839</v>
      </c>
    </row>
    <row r="109" spans="1:19" ht="15.6" x14ac:dyDescent="0.3">
      <c r="A109" s="2">
        <v>3820</v>
      </c>
      <c r="B109" s="3">
        <v>46045</v>
      </c>
      <c r="C109" s="4">
        <f>YEAR(SalesDataTable[[#This Row],[Order Date]])</f>
        <v>2026</v>
      </c>
      <c r="D109" s="9" t="str">
        <f>TEXT(SalesDataTable[[#This Row],[Order Date]],"MMM")</f>
        <v>Jan</v>
      </c>
      <c r="E109" s="9" t="str">
        <f>"Q"&amp;ROUNDUP(MONTH(SalesDataTable[[#This Row],[Order Date]])/3,0)</f>
        <v>Q1</v>
      </c>
      <c r="F109" s="4" t="s">
        <v>38</v>
      </c>
      <c r="G109" s="4" t="s">
        <v>65</v>
      </c>
      <c r="H109" s="4" t="s">
        <v>37</v>
      </c>
      <c r="I109" s="4" t="s">
        <v>31</v>
      </c>
      <c r="J109" s="4" t="s">
        <v>41</v>
      </c>
      <c r="K109" s="4" t="s">
        <v>58</v>
      </c>
      <c r="L109" s="5">
        <v>1</v>
      </c>
      <c r="M109" s="6">
        <v>82.6</v>
      </c>
      <c r="N109" s="7">
        <v>0.05</v>
      </c>
      <c r="O109" s="6">
        <v>38.299999999999997</v>
      </c>
      <c r="P109" s="6">
        <f t="shared" si="4"/>
        <v>78.469999999999985</v>
      </c>
      <c r="Q109" s="6">
        <f t="shared" si="5"/>
        <v>38.299999999999997</v>
      </c>
      <c r="R109" s="6">
        <f t="shared" si="6"/>
        <v>40.169999999999987</v>
      </c>
      <c r="S109" s="8">
        <f t="shared" si="7"/>
        <v>0.51191538167452522</v>
      </c>
    </row>
    <row r="110" spans="1:19" ht="15.6" x14ac:dyDescent="0.3">
      <c r="A110" s="2">
        <v>994</v>
      </c>
      <c r="B110" s="3">
        <v>46046</v>
      </c>
      <c r="C110" s="4">
        <f>YEAR(SalesDataTable[[#This Row],[Order Date]])</f>
        <v>2026</v>
      </c>
      <c r="D110" s="9" t="str">
        <f>TEXT(SalesDataTable[[#This Row],[Order Date]],"MMM")</f>
        <v>Jan</v>
      </c>
      <c r="E110" s="9" t="str">
        <f>"Q"&amp;ROUNDUP(MONTH(SalesDataTable[[#This Row],[Order Date]])/3,0)</f>
        <v>Q1</v>
      </c>
      <c r="F110" s="4" t="s">
        <v>18</v>
      </c>
      <c r="G110" s="4" t="s">
        <v>68</v>
      </c>
      <c r="H110" s="4" t="s">
        <v>20</v>
      </c>
      <c r="I110" s="4" t="s">
        <v>21</v>
      </c>
      <c r="J110" s="4" t="s">
        <v>27</v>
      </c>
      <c r="K110" s="4" t="s">
        <v>28</v>
      </c>
      <c r="L110" s="5">
        <v>1</v>
      </c>
      <c r="M110" s="6">
        <v>94.07</v>
      </c>
      <c r="N110" s="7">
        <v>0</v>
      </c>
      <c r="O110" s="6">
        <v>46.28</v>
      </c>
      <c r="P110" s="6">
        <f t="shared" si="4"/>
        <v>94.07</v>
      </c>
      <c r="Q110" s="6">
        <f t="shared" si="5"/>
        <v>46.28</v>
      </c>
      <c r="R110" s="6">
        <f t="shared" si="6"/>
        <v>47.789999999999992</v>
      </c>
      <c r="S110" s="8">
        <f t="shared" si="7"/>
        <v>0.50802593813117891</v>
      </c>
    </row>
    <row r="111" spans="1:19" ht="15.6" x14ac:dyDescent="0.3">
      <c r="A111" s="2">
        <v>1643</v>
      </c>
      <c r="B111" s="3">
        <v>46046</v>
      </c>
      <c r="C111" s="4">
        <f>YEAR(SalesDataTable[[#This Row],[Order Date]])</f>
        <v>2026</v>
      </c>
      <c r="D111" s="9" t="str">
        <f>TEXT(SalesDataTable[[#This Row],[Order Date]],"MMM")</f>
        <v>Jan</v>
      </c>
      <c r="E111" s="9" t="str">
        <f>"Q"&amp;ROUNDUP(MONTH(SalesDataTable[[#This Row],[Order Date]])/3,0)</f>
        <v>Q1</v>
      </c>
      <c r="F111" s="4" t="s">
        <v>18</v>
      </c>
      <c r="G111" s="4" t="s">
        <v>68</v>
      </c>
      <c r="H111" s="4" t="s">
        <v>20</v>
      </c>
      <c r="I111" s="4" t="s">
        <v>21</v>
      </c>
      <c r="J111" s="4" t="s">
        <v>32</v>
      </c>
      <c r="K111" s="4" t="s">
        <v>66</v>
      </c>
      <c r="L111" s="5">
        <v>1</v>
      </c>
      <c r="M111" s="6">
        <v>163.71</v>
      </c>
      <c r="N111" s="7">
        <v>0</v>
      </c>
      <c r="O111" s="6">
        <v>90.06</v>
      </c>
      <c r="P111" s="6">
        <f t="shared" si="4"/>
        <v>163.71</v>
      </c>
      <c r="Q111" s="6">
        <f t="shared" si="5"/>
        <v>90.06</v>
      </c>
      <c r="R111" s="6">
        <f t="shared" si="6"/>
        <v>73.650000000000006</v>
      </c>
      <c r="S111" s="8">
        <f t="shared" si="7"/>
        <v>0.44988088693421296</v>
      </c>
    </row>
    <row r="112" spans="1:19" ht="15.6" x14ac:dyDescent="0.3">
      <c r="A112" s="2">
        <v>1971</v>
      </c>
      <c r="B112" s="3">
        <v>46046</v>
      </c>
      <c r="C112" s="4">
        <f>YEAR(SalesDataTable[[#This Row],[Order Date]])</f>
        <v>2026</v>
      </c>
      <c r="D112" s="9" t="str">
        <f>TEXT(SalesDataTable[[#This Row],[Order Date]],"MMM")</f>
        <v>Jan</v>
      </c>
      <c r="E112" s="9" t="str">
        <f>"Q"&amp;ROUNDUP(MONTH(SalesDataTable[[#This Row],[Order Date]])/3,0)</f>
        <v>Q1</v>
      </c>
      <c r="F112" s="4" t="s">
        <v>38</v>
      </c>
      <c r="G112" s="4" t="s">
        <v>51</v>
      </c>
      <c r="H112" s="4" t="s">
        <v>37</v>
      </c>
      <c r="I112" s="4" t="s">
        <v>21</v>
      </c>
      <c r="J112" s="4" t="s">
        <v>41</v>
      </c>
      <c r="K112" s="4" t="s">
        <v>47</v>
      </c>
      <c r="L112" s="5">
        <v>4</v>
      </c>
      <c r="M112" s="6">
        <v>191.43</v>
      </c>
      <c r="N112" s="7">
        <v>0</v>
      </c>
      <c r="O112" s="6">
        <v>106.82</v>
      </c>
      <c r="P112" s="6">
        <f t="shared" si="4"/>
        <v>765.72</v>
      </c>
      <c r="Q112" s="6">
        <f t="shared" si="5"/>
        <v>427.28</v>
      </c>
      <c r="R112" s="6">
        <f t="shared" si="6"/>
        <v>338.44000000000005</v>
      </c>
      <c r="S112" s="8">
        <f t="shared" si="7"/>
        <v>0.441989238886277</v>
      </c>
    </row>
    <row r="113" spans="1:19" ht="15.6" x14ac:dyDescent="0.3">
      <c r="A113" s="2">
        <v>2828</v>
      </c>
      <c r="B113" s="3">
        <v>46046</v>
      </c>
      <c r="C113" s="4">
        <f>YEAR(SalesDataTable[[#This Row],[Order Date]])</f>
        <v>2026</v>
      </c>
      <c r="D113" s="9" t="str">
        <f>TEXT(SalesDataTable[[#This Row],[Order Date]],"MMM")</f>
        <v>Jan</v>
      </c>
      <c r="E113" s="9" t="str">
        <f>"Q"&amp;ROUNDUP(MONTH(SalesDataTable[[#This Row],[Order Date]])/3,0)</f>
        <v>Q1</v>
      </c>
      <c r="F113" s="4" t="s">
        <v>24</v>
      </c>
      <c r="G113" s="4" t="s">
        <v>59</v>
      </c>
      <c r="H113" s="4" t="s">
        <v>26</v>
      </c>
      <c r="I113" s="4" t="s">
        <v>34</v>
      </c>
      <c r="J113" s="4" t="s">
        <v>32</v>
      </c>
      <c r="K113" s="4" t="s">
        <v>50</v>
      </c>
      <c r="L113" s="5">
        <v>3</v>
      </c>
      <c r="M113" s="6">
        <v>46.94</v>
      </c>
      <c r="N113" s="7">
        <v>0.05</v>
      </c>
      <c r="O113" s="6">
        <v>18.18</v>
      </c>
      <c r="P113" s="6">
        <f t="shared" si="4"/>
        <v>133.779</v>
      </c>
      <c r="Q113" s="6">
        <f t="shared" si="5"/>
        <v>54.54</v>
      </c>
      <c r="R113" s="6">
        <f t="shared" si="6"/>
        <v>79.239000000000004</v>
      </c>
      <c r="S113" s="8">
        <f t="shared" si="7"/>
        <v>0.59231269481757232</v>
      </c>
    </row>
    <row r="114" spans="1:19" ht="15.6" x14ac:dyDescent="0.3">
      <c r="A114" s="2">
        <v>5175</v>
      </c>
      <c r="B114" s="3">
        <v>46046</v>
      </c>
      <c r="C114" s="4">
        <f>YEAR(SalesDataTable[[#This Row],[Order Date]])</f>
        <v>2026</v>
      </c>
      <c r="D114" s="9" t="str">
        <f>TEXT(SalesDataTable[[#This Row],[Order Date]],"MMM")</f>
        <v>Jan</v>
      </c>
      <c r="E114" s="9" t="str">
        <f>"Q"&amp;ROUNDUP(MONTH(SalesDataTable[[#This Row],[Order Date]])/3,0)</f>
        <v>Q1</v>
      </c>
      <c r="F114" s="4" t="s">
        <v>38</v>
      </c>
      <c r="G114" s="4" t="s">
        <v>49</v>
      </c>
      <c r="H114" s="4" t="s">
        <v>20</v>
      </c>
      <c r="I114" s="4" t="s">
        <v>21</v>
      </c>
      <c r="J114" s="4" t="s">
        <v>27</v>
      </c>
      <c r="K114" s="4" t="s">
        <v>35</v>
      </c>
      <c r="L114" s="5">
        <v>1</v>
      </c>
      <c r="M114" s="6">
        <v>147.21</v>
      </c>
      <c r="N114" s="7">
        <v>0</v>
      </c>
      <c r="O114" s="6">
        <v>79.510000000000005</v>
      </c>
      <c r="P114" s="6">
        <f t="shared" si="4"/>
        <v>147.21</v>
      </c>
      <c r="Q114" s="6">
        <f t="shared" si="5"/>
        <v>79.510000000000005</v>
      </c>
      <c r="R114" s="6">
        <f t="shared" si="6"/>
        <v>67.7</v>
      </c>
      <c r="S114" s="8">
        <f t="shared" si="7"/>
        <v>0.45988723592147274</v>
      </c>
    </row>
    <row r="115" spans="1:19" ht="15.6" x14ac:dyDescent="0.3">
      <c r="A115" s="2">
        <v>1874</v>
      </c>
      <c r="B115" s="3">
        <v>46047</v>
      </c>
      <c r="C115" s="4">
        <f>YEAR(SalesDataTable[[#This Row],[Order Date]])</f>
        <v>2026</v>
      </c>
      <c r="D115" s="9" t="str">
        <f>TEXT(SalesDataTable[[#This Row],[Order Date]],"MMM")</f>
        <v>Jan</v>
      </c>
      <c r="E115" s="9" t="str">
        <f>"Q"&amp;ROUNDUP(MONTH(SalesDataTable[[#This Row],[Order Date]])/3,0)</f>
        <v>Q1</v>
      </c>
      <c r="F115" s="4" t="s">
        <v>18</v>
      </c>
      <c r="G115" s="4" t="s">
        <v>19</v>
      </c>
      <c r="H115" s="4" t="s">
        <v>20</v>
      </c>
      <c r="I115" s="4" t="s">
        <v>34</v>
      </c>
      <c r="J115" s="4" t="s">
        <v>32</v>
      </c>
      <c r="K115" s="4" t="s">
        <v>33</v>
      </c>
      <c r="L115" s="5">
        <v>1</v>
      </c>
      <c r="M115" s="6">
        <v>35.729999999999997</v>
      </c>
      <c r="N115" s="7">
        <v>0</v>
      </c>
      <c r="O115" s="6">
        <v>13.57</v>
      </c>
      <c r="P115" s="6">
        <f t="shared" si="4"/>
        <v>35.729999999999997</v>
      </c>
      <c r="Q115" s="6">
        <f t="shared" si="5"/>
        <v>13.57</v>
      </c>
      <c r="R115" s="6">
        <f t="shared" si="6"/>
        <v>22.159999999999997</v>
      </c>
      <c r="S115" s="8">
        <f t="shared" si="7"/>
        <v>0.62020710887209629</v>
      </c>
    </row>
    <row r="116" spans="1:19" ht="15.6" x14ac:dyDescent="0.3">
      <c r="A116" s="2">
        <v>2490</v>
      </c>
      <c r="B116" s="3">
        <v>46047</v>
      </c>
      <c r="C116" s="4">
        <f>YEAR(SalesDataTable[[#This Row],[Order Date]])</f>
        <v>2026</v>
      </c>
      <c r="D116" s="9" t="str">
        <f>TEXT(SalesDataTable[[#This Row],[Order Date]],"MMM")</f>
        <v>Jan</v>
      </c>
      <c r="E116" s="9" t="str">
        <f>"Q"&amp;ROUNDUP(MONTH(SalesDataTable[[#This Row],[Order Date]])/3,0)</f>
        <v>Q1</v>
      </c>
      <c r="F116" s="4" t="s">
        <v>24</v>
      </c>
      <c r="G116" s="4" t="s">
        <v>67</v>
      </c>
      <c r="H116" s="4" t="s">
        <v>20</v>
      </c>
      <c r="I116" s="4" t="s">
        <v>31</v>
      </c>
      <c r="J116" s="4" t="s">
        <v>22</v>
      </c>
      <c r="K116" s="4" t="s">
        <v>48</v>
      </c>
      <c r="L116" s="5">
        <v>2</v>
      </c>
      <c r="M116" s="6">
        <v>103.99</v>
      </c>
      <c r="N116" s="7">
        <v>0.15</v>
      </c>
      <c r="O116" s="6">
        <v>51.94</v>
      </c>
      <c r="P116" s="6">
        <f t="shared" si="4"/>
        <v>176.78299999999999</v>
      </c>
      <c r="Q116" s="6">
        <f t="shared" si="5"/>
        <v>103.88</v>
      </c>
      <c r="R116" s="6">
        <f t="shared" si="6"/>
        <v>72.902999999999992</v>
      </c>
      <c r="S116" s="8">
        <f t="shared" si="7"/>
        <v>0.41238693765803269</v>
      </c>
    </row>
    <row r="117" spans="1:19" ht="15.6" x14ac:dyDescent="0.3">
      <c r="A117" s="2">
        <v>5078</v>
      </c>
      <c r="B117" s="3">
        <v>46047</v>
      </c>
      <c r="C117" s="4">
        <f>YEAR(SalesDataTable[[#This Row],[Order Date]])</f>
        <v>2026</v>
      </c>
      <c r="D117" s="9" t="str">
        <f>TEXT(SalesDataTable[[#This Row],[Order Date]],"MMM")</f>
        <v>Jan</v>
      </c>
      <c r="E117" s="9" t="str">
        <f>"Q"&amp;ROUNDUP(MONTH(SalesDataTable[[#This Row],[Order Date]])/3,0)</f>
        <v>Q1</v>
      </c>
      <c r="F117" s="4" t="s">
        <v>24</v>
      </c>
      <c r="G117" s="4" t="s">
        <v>61</v>
      </c>
      <c r="H117" s="4" t="s">
        <v>20</v>
      </c>
      <c r="I117" s="4" t="s">
        <v>21</v>
      </c>
      <c r="J117" s="4" t="s">
        <v>27</v>
      </c>
      <c r="K117" s="4" t="s">
        <v>64</v>
      </c>
      <c r="L117" s="5">
        <v>2</v>
      </c>
      <c r="M117" s="6">
        <v>72.739999999999995</v>
      </c>
      <c r="N117" s="7">
        <v>0</v>
      </c>
      <c r="O117" s="6">
        <v>31.96</v>
      </c>
      <c r="P117" s="6">
        <f t="shared" si="4"/>
        <v>145.47999999999999</v>
      </c>
      <c r="Q117" s="6">
        <f t="shared" si="5"/>
        <v>63.92</v>
      </c>
      <c r="R117" s="6">
        <f t="shared" si="6"/>
        <v>81.559999999999988</v>
      </c>
      <c r="S117" s="8">
        <f t="shared" si="7"/>
        <v>0.56062689029419843</v>
      </c>
    </row>
    <row r="118" spans="1:19" ht="15.6" x14ac:dyDescent="0.3">
      <c r="A118" s="2">
        <v>230</v>
      </c>
      <c r="B118" s="3">
        <v>46048</v>
      </c>
      <c r="C118" s="4">
        <f>YEAR(SalesDataTable[[#This Row],[Order Date]])</f>
        <v>2026</v>
      </c>
      <c r="D118" s="9" t="str">
        <f>TEXT(SalesDataTable[[#This Row],[Order Date]],"MMM")</f>
        <v>Jan</v>
      </c>
      <c r="E118" s="9" t="str">
        <f>"Q"&amp;ROUNDUP(MONTH(SalesDataTable[[#This Row],[Order Date]])/3,0)</f>
        <v>Q1</v>
      </c>
      <c r="F118" s="4" t="s">
        <v>29</v>
      </c>
      <c r="G118" s="4" t="s">
        <v>57</v>
      </c>
      <c r="H118" s="4" t="s">
        <v>37</v>
      </c>
      <c r="I118" s="4" t="s">
        <v>21</v>
      </c>
      <c r="J118" s="4" t="s">
        <v>22</v>
      </c>
      <c r="K118" s="4" t="s">
        <v>48</v>
      </c>
      <c r="L118" s="5">
        <v>1</v>
      </c>
      <c r="M118" s="6">
        <v>100.01</v>
      </c>
      <c r="N118" s="7">
        <v>0.05</v>
      </c>
      <c r="O118" s="6">
        <v>49.41</v>
      </c>
      <c r="P118" s="6">
        <f t="shared" si="4"/>
        <v>95.009500000000003</v>
      </c>
      <c r="Q118" s="6">
        <f t="shared" si="5"/>
        <v>49.41</v>
      </c>
      <c r="R118" s="6">
        <f t="shared" si="6"/>
        <v>45.599500000000006</v>
      </c>
      <c r="S118" s="8">
        <f t="shared" si="7"/>
        <v>0.47994674216788852</v>
      </c>
    </row>
    <row r="119" spans="1:19" ht="15.6" x14ac:dyDescent="0.3">
      <c r="A119" s="2">
        <v>1757</v>
      </c>
      <c r="B119" s="3">
        <v>46048</v>
      </c>
      <c r="C119" s="4">
        <f>YEAR(SalesDataTable[[#This Row],[Order Date]])</f>
        <v>2026</v>
      </c>
      <c r="D119" s="9" t="str">
        <f>TEXT(SalesDataTable[[#This Row],[Order Date]],"MMM")</f>
        <v>Jan</v>
      </c>
      <c r="E119" s="9" t="str">
        <f>"Q"&amp;ROUNDUP(MONTH(SalesDataTable[[#This Row],[Order Date]])/3,0)</f>
        <v>Q1</v>
      </c>
      <c r="F119" s="4" t="s">
        <v>38</v>
      </c>
      <c r="G119" s="4" t="s">
        <v>49</v>
      </c>
      <c r="H119" s="4" t="s">
        <v>20</v>
      </c>
      <c r="I119" s="4" t="s">
        <v>34</v>
      </c>
      <c r="J119" s="4" t="s">
        <v>32</v>
      </c>
      <c r="K119" s="4" t="s">
        <v>50</v>
      </c>
      <c r="L119" s="5">
        <v>2</v>
      </c>
      <c r="M119" s="6">
        <v>45.73</v>
      </c>
      <c r="N119" s="7">
        <v>0</v>
      </c>
      <c r="O119" s="6">
        <v>18.11</v>
      </c>
      <c r="P119" s="6">
        <f t="shared" si="4"/>
        <v>91.46</v>
      </c>
      <c r="Q119" s="6">
        <f t="shared" si="5"/>
        <v>36.22</v>
      </c>
      <c r="R119" s="6">
        <f t="shared" si="6"/>
        <v>55.239999999999995</v>
      </c>
      <c r="S119" s="8">
        <f t="shared" si="7"/>
        <v>0.60397988191559149</v>
      </c>
    </row>
    <row r="120" spans="1:19" ht="15.6" x14ac:dyDescent="0.3">
      <c r="A120" s="2">
        <v>1944</v>
      </c>
      <c r="B120" s="3">
        <v>46048</v>
      </c>
      <c r="C120" s="4">
        <f>YEAR(SalesDataTable[[#This Row],[Order Date]])</f>
        <v>2026</v>
      </c>
      <c r="D120" s="9" t="str">
        <f>TEXT(SalesDataTable[[#This Row],[Order Date]],"MMM")</f>
        <v>Jan</v>
      </c>
      <c r="E120" s="9" t="str">
        <f>"Q"&amp;ROUNDUP(MONTH(SalesDataTable[[#This Row],[Order Date]])/3,0)</f>
        <v>Q1</v>
      </c>
      <c r="F120" s="4" t="s">
        <v>29</v>
      </c>
      <c r="G120" s="4" t="s">
        <v>70</v>
      </c>
      <c r="H120" s="4" t="s">
        <v>20</v>
      </c>
      <c r="I120" s="4" t="s">
        <v>21</v>
      </c>
      <c r="J120" s="4" t="s">
        <v>27</v>
      </c>
      <c r="K120" s="4" t="s">
        <v>35</v>
      </c>
      <c r="L120" s="5">
        <v>2</v>
      </c>
      <c r="M120" s="6">
        <v>143.66</v>
      </c>
      <c r="N120" s="7">
        <v>0.15</v>
      </c>
      <c r="O120" s="6">
        <v>78.14</v>
      </c>
      <c r="P120" s="6">
        <f t="shared" si="4"/>
        <v>244.22199999999998</v>
      </c>
      <c r="Q120" s="6">
        <f t="shared" si="5"/>
        <v>156.28</v>
      </c>
      <c r="R120" s="6">
        <f t="shared" si="6"/>
        <v>87.941999999999979</v>
      </c>
      <c r="S120" s="8">
        <f t="shared" si="7"/>
        <v>0.36009040954541355</v>
      </c>
    </row>
    <row r="121" spans="1:19" ht="15.6" x14ac:dyDescent="0.3">
      <c r="A121" s="2">
        <v>3485</v>
      </c>
      <c r="B121" s="3">
        <v>46048</v>
      </c>
      <c r="C121" s="4">
        <f>YEAR(SalesDataTable[[#This Row],[Order Date]])</f>
        <v>2026</v>
      </c>
      <c r="D121" s="9" t="str">
        <f>TEXT(SalesDataTable[[#This Row],[Order Date]],"MMM")</f>
        <v>Jan</v>
      </c>
      <c r="E121" s="9" t="str">
        <f>"Q"&amp;ROUNDUP(MONTH(SalesDataTable[[#This Row],[Order Date]])/3,0)</f>
        <v>Q1</v>
      </c>
      <c r="F121" s="4" t="s">
        <v>29</v>
      </c>
      <c r="G121" s="4" t="s">
        <v>57</v>
      </c>
      <c r="H121" s="4" t="s">
        <v>20</v>
      </c>
      <c r="I121" s="4" t="s">
        <v>34</v>
      </c>
      <c r="J121" s="4" t="s">
        <v>41</v>
      </c>
      <c r="K121" s="4" t="s">
        <v>69</v>
      </c>
      <c r="L121" s="5">
        <v>2</v>
      </c>
      <c r="M121" s="6">
        <v>121.88</v>
      </c>
      <c r="N121" s="7">
        <v>0.05</v>
      </c>
      <c r="O121" s="6">
        <v>62.17</v>
      </c>
      <c r="P121" s="6">
        <f t="shared" si="4"/>
        <v>231.57199999999997</v>
      </c>
      <c r="Q121" s="6">
        <f t="shared" si="5"/>
        <v>124.34</v>
      </c>
      <c r="R121" s="6">
        <f t="shared" si="6"/>
        <v>107.23199999999997</v>
      </c>
      <c r="S121" s="8">
        <f t="shared" si="7"/>
        <v>0.46306116456220953</v>
      </c>
    </row>
    <row r="122" spans="1:19" ht="15.6" x14ac:dyDescent="0.3">
      <c r="A122" s="2">
        <v>4002</v>
      </c>
      <c r="B122" s="3">
        <v>46048</v>
      </c>
      <c r="C122" s="4">
        <f>YEAR(SalesDataTable[[#This Row],[Order Date]])</f>
        <v>2026</v>
      </c>
      <c r="D122" s="9" t="str">
        <f>TEXT(SalesDataTable[[#This Row],[Order Date]],"MMM")</f>
        <v>Jan</v>
      </c>
      <c r="E122" s="9" t="str">
        <f>"Q"&amp;ROUNDUP(MONTH(SalesDataTable[[#This Row],[Order Date]])/3,0)</f>
        <v>Q1</v>
      </c>
      <c r="F122" s="4" t="s">
        <v>18</v>
      </c>
      <c r="G122" s="4" t="s">
        <v>68</v>
      </c>
      <c r="H122" s="4" t="s">
        <v>20</v>
      </c>
      <c r="I122" s="4" t="s">
        <v>21</v>
      </c>
      <c r="J122" s="4" t="s">
        <v>52</v>
      </c>
      <c r="K122" s="4" t="s">
        <v>63</v>
      </c>
      <c r="L122" s="5">
        <v>3</v>
      </c>
      <c r="M122" s="6">
        <v>50.92</v>
      </c>
      <c r="N122" s="7">
        <v>0.05</v>
      </c>
      <c r="O122" s="6">
        <v>21.87</v>
      </c>
      <c r="P122" s="6">
        <f t="shared" si="4"/>
        <v>145.12199999999999</v>
      </c>
      <c r="Q122" s="6">
        <f t="shared" si="5"/>
        <v>65.61</v>
      </c>
      <c r="R122" s="6">
        <f t="shared" si="6"/>
        <v>79.511999999999986</v>
      </c>
      <c r="S122" s="8">
        <f t="shared" si="7"/>
        <v>0.54789763095877941</v>
      </c>
    </row>
    <row r="123" spans="1:19" ht="15.6" x14ac:dyDescent="0.3">
      <c r="A123" s="2">
        <v>818</v>
      </c>
      <c r="B123" s="3">
        <v>46049</v>
      </c>
      <c r="C123" s="4">
        <f>YEAR(SalesDataTable[[#This Row],[Order Date]])</f>
        <v>2026</v>
      </c>
      <c r="D123" s="9" t="str">
        <f>TEXT(SalesDataTable[[#This Row],[Order Date]],"MMM")</f>
        <v>Jan</v>
      </c>
      <c r="E123" s="9" t="str">
        <f>"Q"&amp;ROUNDUP(MONTH(SalesDataTable[[#This Row],[Order Date]])/3,0)</f>
        <v>Q1</v>
      </c>
      <c r="F123" s="4" t="s">
        <v>18</v>
      </c>
      <c r="G123" s="4" t="s">
        <v>19</v>
      </c>
      <c r="H123" s="4" t="s">
        <v>20</v>
      </c>
      <c r="I123" s="4" t="s">
        <v>21</v>
      </c>
      <c r="J123" s="4" t="s">
        <v>22</v>
      </c>
      <c r="K123" s="4" t="s">
        <v>48</v>
      </c>
      <c r="L123" s="5">
        <v>1</v>
      </c>
      <c r="M123" s="6">
        <v>103.78</v>
      </c>
      <c r="N123" s="7">
        <v>0</v>
      </c>
      <c r="O123" s="6">
        <v>49.36</v>
      </c>
      <c r="P123" s="6">
        <f t="shared" si="4"/>
        <v>103.78</v>
      </c>
      <c r="Q123" s="6">
        <f t="shared" si="5"/>
        <v>49.36</v>
      </c>
      <c r="R123" s="6">
        <f t="shared" si="6"/>
        <v>54.42</v>
      </c>
      <c r="S123" s="8">
        <f t="shared" si="7"/>
        <v>0.52437849296588934</v>
      </c>
    </row>
    <row r="124" spans="1:19" ht="15.6" x14ac:dyDescent="0.3">
      <c r="A124" s="2">
        <v>1439</v>
      </c>
      <c r="B124" s="3">
        <v>46049</v>
      </c>
      <c r="C124" s="4">
        <f>YEAR(SalesDataTable[[#This Row],[Order Date]])</f>
        <v>2026</v>
      </c>
      <c r="D124" s="9" t="str">
        <f>TEXT(SalesDataTable[[#This Row],[Order Date]],"MMM")</f>
        <v>Jan</v>
      </c>
      <c r="E124" s="9" t="str">
        <f>"Q"&amp;ROUNDUP(MONTH(SalesDataTable[[#This Row],[Order Date]])/3,0)</f>
        <v>Q1</v>
      </c>
      <c r="F124" s="4" t="s">
        <v>24</v>
      </c>
      <c r="G124" s="4" t="s">
        <v>45</v>
      </c>
      <c r="H124" s="4" t="s">
        <v>46</v>
      </c>
      <c r="I124" s="4" t="s">
        <v>31</v>
      </c>
      <c r="J124" s="4" t="s">
        <v>27</v>
      </c>
      <c r="K124" s="4" t="s">
        <v>55</v>
      </c>
      <c r="L124" s="5">
        <v>2</v>
      </c>
      <c r="M124" s="6">
        <v>157.16999999999999</v>
      </c>
      <c r="N124" s="7">
        <v>0</v>
      </c>
      <c r="O124" s="6">
        <v>81.260000000000005</v>
      </c>
      <c r="P124" s="6">
        <f t="shared" si="4"/>
        <v>314.33999999999997</v>
      </c>
      <c r="Q124" s="6">
        <f t="shared" si="5"/>
        <v>162.52000000000001</v>
      </c>
      <c r="R124" s="6">
        <f t="shared" si="6"/>
        <v>151.81999999999996</v>
      </c>
      <c r="S124" s="8">
        <f t="shared" si="7"/>
        <v>0.4829802125087484</v>
      </c>
    </row>
    <row r="125" spans="1:19" ht="15.6" x14ac:dyDescent="0.3">
      <c r="A125" s="2">
        <v>1616</v>
      </c>
      <c r="B125" s="3">
        <v>46049</v>
      </c>
      <c r="C125" s="4">
        <f>YEAR(SalesDataTable[[#This Row],[Order Date]])</f>
        <v>2026</v>
      </c>
      <c r="D125" s="9" t="str">
        <f>TEXT(SalesDataTable[[#This Row],[Order Date]],"MMM")</f>
        <v>Jan</v>
      </c>
      <c r="E125" s="9" t="str">
        <f>"Q"&amp;ROUNDUP(MONTH(SalesDataTable[[#This Row],[Order Date]])/3,0)</f>
        <v>Q1</v>
      </c>
      <c r="F125" s="4" t="s">
        <v>24</v>
      </c>
      <c r="G125" s="4" t="s">
        <v>61</v>
      </c>
      <c r="H125" s="4" t="s">
        <v>20</v>
      </c>
      <c r="I125" s="4" t="s">
        <v>34</v>
      </c>
      <c r="J125" s="4" t="s">
        <v>32</v>
      </c>
      <c r="K125" s="4" t="s">
        <v>62</v>
      </c>
      <c r="L125" s="5">
        <v>2</v>
      </c>
      <c r="M125" s="6">
        <v>132.91999999999999</v>
      </c>
      <c r="N125" s="7">
        <v>0</v>
      </c>
      <c r="O125" s="6">
        <v>69.02</v>
      </c>
      <c r="P125" s="6">
        <f t="shared" si="4"/>
        <v>265.83999999999997</v>
      </c>
      <c r="Q125" s="6">
        <f t="shared" si="5"/>
        <v>138.04</v>
      </c>
      <c r="R125" s="6">
        <f t="shared" si="6"/>
        <v>127.79999999999998</v>
      </c>
      <c r="S125" s="8">
        <f t="shared" si="7"/>
        <v>0.48074029491423409</v>
      </c>
    </row>
    <row r="126" spans="1:19" ht="15.6" x14ac:dyDescent="0.3">
      <c r="A126" s="2">
        <v>1798</v>
      </c>
      <c r="B126" s="3">
        <v>46049</v>
      </c>
      <c r="C126" s="4">
        <f>YEAR(SalesDataTable[[#This Row],[Order Date]])</f>
        <v>2026</v>
      </c>
      <c r="D126" s="9" t="str">
        <f>TEXT(SalesDataTable[[#This Row],[Order Date]],"MMM")</f>
        <v>Jan</v>
      </c>
      <c r="E126" s="9" t="str">
        <f>"Q"&amp;ROUNDUP(MONTH(SalesDataTable[[#This Row],[Order Date]])/3,0)</f>
        <v>Q1</v>
      </c>
      <c r="F126" s="4" t="s">
        <v>38</v>
      </c>
      <c r="G126" s="4" t="s">
        <v>51</v>
      </c>
      <c r="H126" s="4" t="s">
        <v>37</v>
      </c>
      <c r="I126" s="4" t="s">
        <v>21</v>
      </c>
      <c r="J126" s="4" t="s">
        <v>27</v>
      </c>
      <c r="K126" s="4" t="s">
        <v>64</v>
      </c>
      <c r="L126" s="5">
        <v>1</v>
      </c>
      <c r="M126" s="6">
        <v>71.41</v>
      </c>
      <c r="N126" s="7">
        <v>0.05</v>
      </c>
      <c r="O126" s="6">
        <v>32.28</v>
      </c>
      <c r="P126" s="6">
        <f t="shared" si="4"/>
        <v>67.839499999999987</v>
      </c>
      <c r="Q126" s="6">
        <f t="shared" si="5"/>
        <v>32.28</v>
      </c>
      <c r="R126" s="6">
        <f t="shared" si="6"/>
        <v>35.559499999999986</v>
      </c>
      <c r="S126" s="8">
        <f t="shared" si="7"/>
        <v>0.52417102130764515</v>
      </c>
    </row>
    <row r="127" spans="1:19" ht="15.6" x14ac:dyDescent="0.3">
      <c r="A127" s="2">
        <v>4449</v>
      </c>
      <c r="B127" s="3">
        <v>46049</v>
      </c>
      <c r="C127" s="4">
        <f>YEAR(SalesDataTable[[#This Row],[Order Date]])</f>
        <v>2026</v>
      </c>
      <c r="D127" s="9" t="str">
        <f>TEXT(SalesDataTable[[#This Row],[Order Date]],"MMM")</f>
        <v>Jan</v>
      </c>
      <c r="E127" s="9" t="str">
        <f>"Q"&amp;ROUNDUP(MONTH(SalesDataTable[[#This Row],[Order Date]])/3,0)</f>
        <v>Q1</v>
      </c>
      <c r="F127" s="4" t="s">
        <v>38</v>
      </c>
      <c r="G127" s="4" t="s">
        <v>51</v>
      </c>
      <c r="H127" s="4" t="s">
        <v>20</v>
      </c>
      <c r="I127" s="4" t="s">
        <v>31</v>
      </c>
      <c r="J127" s="4" t="s">
        <v>41</v>
      </c>
      <c r="K127" s="4" t="s">
        <v>47</v>
      </c>
      <c r="L127" s="5">
        <v>1</v>
      </c>
      <c r="M127" s="6">
        <v>199.67</v>
      </c>
      <c r="N127" s="7">
        <v>0</v>
      </c>
      <c r="O127" s="6">
        <v>103.81</v>
      </c>
      <c r="P127" s="6">
        <f t="shared" si="4"/>
        <v>199.67</v>
      </c>
      <c r="Q127" s="6">
        <f t="shared" si="5"/>
        <v>103.81</v>
      </c>
      <c r="R127" s="6">
        <f t="shared" si="6"/>
        <v>95.859999999999985</v>
      </c>
      <c r="S127" s="8">
        <f t="shared" si="7"/>
        <v>0.4800921520508839</v>
      </c>
    </row>
    <row r="128" spans="1:19" ht="15.6" x14ac:dyDescent="0.3">
      <c r="A128" s="2">
        <v>4473</v>
      </c>
      <c r="B128" s="3">
        <v>46049</v>
      </c>
      <c r="C128" s="4">
        <f>YEAR(SalesDataTable[[#This Row],[Order Date]])</f>
        <v>2026</v>
      </c>
      <c r="D128" s="9" t="str">
        <f>TEXT(SalesDataTable[[#This Row],[Order Date]],"MMM")</f>
        <v>Jan</v>
      </c>
      <c r="E128" s="9" t="str">
        <f>"Q"&amp;ROUNDUP(MONTH(SalesDataTable[[#This Row],[Order Date]])/3,0)</f>
        <v>Q1</v>
      </c>
      <c r="F128" s="4" t="s">
        <v>18</v>
      </c>
      <c r="G128" s="4" t="s">
        <v>19</v>
      </c>
      <c r="H128" s="4" t="s">
        <v>37</v>
      </c>
      <c r="I128" s="4" t="s">
        <v>21</v>
      </c>
      <c r="J128" s="4" t="s">
        <v>41</v>
      </c>
      <c r="K128" s="4" t="s">
        <v>47</v>
      </c>
      <c r="L128" s="5">
        <v>1</v>
      </c>
      <c r="M128" s="6">
        <v>196.88</v>
      </c>
      <c r="N128" s="7">
        <v>0</v>
      </c>
      <c r="O128" s="6">
        <v>102.76</v>
      </c>
      <c r="P128" s="6">
        <f t="shared" si="4"/>
        <v>196.88</v>
      </c>
      <c r="Q128" s="6">
        <f t="shared" si="5"/>
        <v>102.76</v>
      </c>
      <c r="R128" s="6">
        <f t="shared" si="6"/>
        <v>94.11999999999999</v>
      </c>
      <c r="S128" s="8">
        <f t="shared" si="7"/>
        <v>0.47805770012190163</v>
      </c>
    </row>
    <row r="129" spans="1:19" ht="15.6" x14ac:dyDescent="0.3">
      <c r="A129" s="2">
        <v>203</v>
      </c>
      <c r="B129" s="3">
        <v>46050</v>
      </c>
      <c r="C129" s="4">
        <f>YEAR(SalesDataTable[[#This Row],[Order Date]])</f>
        <v>2026</v>
      </c>
      <c r="D129" s="9" t="str">
        <f>TEXT(SalesDataTable[[#This Row],[Order Date]],"MMM")</f>
        <v>Jan</v>
      </c>
      <c r="E129" s="9" t="str">
        <f>"Q"&amp;ROUNDUP(MONTH(SalesDataTable[[#This Row],[Order Date]])/3,0)</f>
        <v>Q1</v>
      </c>
      <c r="F129" s="4" t="s">
        <v>38</v>
      </c>
      <c r="G129" s="4" t="s">
        <v>49</v>
      </c>
      <c r="H129" s="4" t="s">
        <v>20</v>
      </c>
      <c r="I129" s="4" t="s">
        <v>21</v>
      </c>
      <c r="J129" s="4" t="s">
        <v>22</v>
      </c>
      <c r="K129" s="4" t="s">
        <v>40</v>
      </c>
      <c r="L129" s="5">
        <v>3</v>
      </c>
      <c r="M129" s="6">
        <v>49.95</v>
      </c>
      <c r="N129" s="7">
        <v>0</v>
      </c>
      <c r="O129" s="6">
        <v>22.55</v>
      </c>
      <c r="P129" s="6">
        <f t="shared" si="4"/>
        <v>149.85000000000002</v>
      </c>
      <c r="Q129" s="6">
        <f t="shared" si="5"/>
        <v>67.650000000000006</v>
      </c>
      <c r="R129" s="6">
        <f t="shared" si="6"/>
        <v>82.200000000000017</v>
      </c>
      <c r="S129" s="8">
        <f t="shared" si="7"/>
        <v>0.54854854854854862</v>
      </c>
    </row>
    <row r="130" spans="1:19" ht="15.6" x14ac:dyDescent="0.3">
      <c r="A130" s="2">
        <v>1654</v>
      </c>
      <c r="B130" s="3">
        <v>46050</v>
      </c>
      <c r="C130" s="4">
        <f>YEAR(SalesDataTable[[#This Row],[Order Date]])</f>
        <v>2026</v>
      </c>
      <c r="D130" s="9" t="str">
        <f>TEXT(SalesDataTable[[#This Row],[Order Date]],"MMM")</f>
        <v>Jan</v>
      </c>
      <c r="E130" s="9" t="str">
        <f>"Q"&amp;ROUNDUP(MONTH(SalesDataTable[[#This Row],[Order Date]])/3,0)</f>
        <v>Q1</v>
      </c>
      <c r="F130" s="4" t="s">
        <v>24</v>
      </c>
      <c r="G130" s="4" t="s">
        <v>45</v>
      </c>
      <c r="H130" s="4" t="s">
        <v>46</v>
      </c>
      <c r="I130" s="4" t="s">
        <v>34</v>
      </c>
      <c r="J130" s="4" t="s">
        <v>27</v>
      </c>
      <c r="K130" s="4" t="s">
        <v>64</v>
      </c>
      <c r="L130" s="5">
        <v>1</v>
      </c>
      <c r="M130" s="6">
        <v>70.41</v>
      </c>
      <c r="N130" s="7">
        <v>0</v>
      </c>
      <c r="O130" s="6">
        <v>32.74</v>
      </c>
      <c r="P130" s="6">
        <f t="shared" ref="P130:P193" si="8">L130*M130*(1-N130)</f>
        <v>70.41</v>
      </c>
      <c r="Q130" s="6">
        <f t="shared" ref="Q130:Q193" si="9">L130*O130</f>
        <v>32.74</v>
      </c>
      <c r="R130" s="6">
        <f t="shared" ref="R130:R193" si="10">P130-Q130</f>
        <v>37.669999999999995</v>
      </c>
      <c r="S130" s="8">
        <f t="shared" ref="S130:S193" si="11">IFERROR(R130/P130,0)</f>
        <v>0.53500923164323244</v>
      </c>
    </row>
    <row r="131" spans="1:19" ht="15.6" x14ac:dyDescent="0.3">
      <c r="A131" s="2">
        <v>2203</v>
      </c>
      <c r="B131" s="3">
        <v>46050</v>
      </c>
      <c r="C131" s="4">
        <f>YEAR(SalesDataTable[[#This Row],[Order Date]])</f>
        <v>2026</v>
      </c>
      <c r="D131" s="9" t="str">
        <f>TEXT(SalesDataTable[[#This Row],[Order Date]],"MMM")</f>
        <v>Jan</v>
      </c>
      <c r="E131" s="9" t="str">
        <f>"Q"&amp;ROUNDUP(MONTH(SalesDataTable[[#This Row],[Order Date]])/3,0)</f>
        <v>Q1</v>
      </c>
      <c r="F131" s="4" t="s">
        <v>29</v>
      </c>
      <c r="G131" s="4" t="s">
        <v>70</v>
      </c>
      <c r="H131" s="4" t="s">
        <v>46</v>
      </c>
      <c r="I131" s="4" t="s">
        <v>21</v>
      </c>
      <c r="J131" s="4" t="s">
        <v>27</v>
      </c>
      <c r="K131" s="4" t="s">
        <v>64</v>
      </c>
      <c r="L131" s="5">
        <v>2</v>
      </c>
      <c r="M131" s="6">
        <v>70.290000000000006</v>
      </c>
      <c r="N131" s="7">
        <v>0.15</v>
      </c>
      <c r="O131" s="6">
        <v>31.84</v>
      </c>
      <c r="P131" s="6">
        <f t="shared" si="8"/>
        <v>119.49300000000001</v>
      </c>
      <c r="Q131" s="6">
        <f t="shared" si="9"/>
        <v>63.68</v>
      </c>
      <c r="R131" s="6">
        <f t="shared" si="10"/>
        <v>55.813000000000009</v>
      </c>
      <c r="S131" s="8">
        <f t="shared" si="11"/>
        <v>0.46708175374289712</v>
      </c>
    </row>
    <row r="132" spans="1:19" ht="15.6" x14ac:dyDescent="0.3">
      <c r="A132" s="2">
        <v>3352</v>
      </c>
      <c r="B132" s="3">
        <v>46050</v>
      </c>
      <c r="C132" s="4">
        <f>YEAR(SalesDataTable[[#This Row],[Order Date]])</f>
        <v>2026</v>
      </c>
      <c r="D132" s="9" t="str">
        <f>TEXT(SalesDataTable[[#This Row],[Order Date]],"MMM")</f>
        <v>Jan</v>
      </c>
      <c r="E132" s="9" t="str">
        <f>"Q"&amp;ROUNDUP(MONTH(SalesDataTable[[#This Row],[Order Date]])/3,0)</f>
        <v>Q1</v>
      </c>
      <c r="F132" s="4" t="s">
        <v>29</v>
      </c>
      <c r="G132" s="4" t="s">
        <v>70</v>
      </c>
      <c r="H132" s="4" t="s">
        <v>20</v>
      </c>
      <c r="I132" s="4" t="s">
        <v>34</v>
      </c>
      <c r="J132" s="4" t="s">
        <v>27</v>
      </c>
      <c r="K132" s="4" t="s">
        <v>28</v>
      </c>
      <c r="L132" s="5">
        <v>4</v>
      </c>
      <c r="M132" s="6">
        <v>91.46</v>
      </c>
      <c r="N132" s="7">
        <v>0</v>
      </c>
      <c r="O132" s="6">
        <v>44.04</v>
      </c>
      <c r="P132" s="6">
        <f t="shared" si="8"/>
        <v>365.84</v>
      </c>
      <c r="Q132" s="6">
        <f t="shared" si="9"/>
        <v>176.16</v>
      </c>
      <c r="R132" s="6">
        <f t="shared" si="10"/>
        <v>189.67999999999998</v>
      </c>
      <c r="S132" s="8">
        <f t="shared" si="11"/>
        <v>0.51847802317953207</v>
      </c>
    </row>
    <row r="133" spans="1:19" ht="15.6" x14ac:dyDescent="0.3">
      <c r="A133" s="2">
        <v>183</v>
      </c>
      <c r="B133" s="3">
        <v>46051</v>
      </c>
      <c r="C133" s="4">
        <f>YEAR(SalesDataTable[[#This Row],[Order Date]])</f>
        <v>2026</v>
      </c>
      <c r="D133" s="9" t="str">
        <f>TEXT(SalesDataTable[[#This Row],[Order Date]],"MMM")</f>
        <v>Jan</v>
      </c>
      <c r="E133" s="9" t="str">
        <f>"Q"&amp;ROUNDUP(MONTH(SalesDataTable[[#This Row],[Order Date]])/3,0)</f>
        <v>Q1</v>
      </c>
      <c r="F133" s="4" t="s">
        <v>24</v>
      </c>
      <c r="G133" s="4" t="s">
        <v>61</v>
      </c>
      <c r="H133" s="4" t="s">
        <v>20</v>
      </c>
      <c r="I133" s="4" t="s">
        <v>31</v>
      </c>
      <c r="J133" s="4" t="s">
        <v>41</v>
      </c>
      <c r="K133" s="4" t="s">
        <v>69</v>
      </c>
      <c r="L133" s="5">
        <v>2</v>
      </c>
      <c r="M133" s="6">
        <v>123.27</v>
      </c>
      <c r="N133" s="7">
        <v>0</v>
      </c>
      <c r="O133" s="6">
        <v>60.26</v>
      </c>
      <c r="P133" s="6">
        <f t="shared" si="8"/>
        <v>246.54</v>
      </c>
      <c r="Q133" s="6">
        <f t="shared" si="9"/>
        <v>120.52</v>
      </c>
      <c r="R133" s="6">
        <f t="shared" si="10"/>
        <v>126.02</v>
      </c>
      <c r="S133" s="8">
        <f t="shared" si="11"/>
        <v>0.51115437657175311</v>
      </c>
    </row>
    <row r="134" spans="1:19" ht="15.6" x14ac:dyDescent="0.3">
      <c r="A134" s="2">
        <v>3525</v>
      </c>
      <c r="B134" s="3">
        <v>46051</v>
      </c>
      <c r="C134" s="4">
        <f>YEAR(SalesDataTable[[#This Row],[Order Date]])</f>
        <v>2026</v>
      </c>
      <c r="D134" s="9" t="str">
        <f>TEXT(SalesDataTable[[#This Row],[Order Date]],"MMM")</f>
        <v>Jan</v>
      </c>
      <c r="E134" s="9" t="str">
        <f>"Q"&amp;ROUNDUP(MONTH(SalesDataTable[[#This Row],[Order Date]])/3,0)</f>
        <v>Q1</v>
      </c>
      <c r="F134" s="4" t="s">
        <v>29</v>
      </c>
      <c r="G134" s="4" t="s">
        <v>43</v>
      </c>
      <c r="H134" s="4" t="s">
        <v>26</v>
      </c>
      <c r="I134" s="4" t="s">
        <v>34</v>
      </c>
      <c r="J134" s="4" t="s">
        <v>52</v>
      </c>
      <c r="K134" s="4" t="s">
        <v>63</v>
      </c>
      <c r="L134" s="5">
        <v>3</v>
      </c>
      <c r="M134" s="6">
        <v>49.63</v>
      </c>
      <c r="N134" s="7">
        <v>0.1</v>
      </c>
      <c r="O134" s="6">
        <v>22.06</v>
      </c>
      <c r="P134" s="6">
        <f t="shared" si="8"/>
        <v>134.001</v>
      </c>
      <c r="Q134" s="6">
        <f t="shared" si="9"/>
        <v>66.179999999999993</v>
      </c>
      <c r="R134" s="6">
        <f t="shared" si="10"/>
        <v>67.821000000000012</v>
      </c>
      <c r="S134" s="8">
        <f t="shared" si="11"/>
        <v>0.50612308863366695</v>
      </c>
    </row>
    <row r="135" spans="1:19" ht="15.6" x14ac:dyDescent="0.3">
      <c r="A135" s="2">
        <v>4299</v>
      </c>
      <c r="B135" s="3">
        <v>46051</v>
      </c>
      <c r="C135" s="4">
        <f>YEAR(SalesDataTable[[#This Row],[Order Date]])</f>
        <v>2026</v>
      </c>
      <c r="D135" s="9" t="str">
        <f>TEXT(SalesDataTable[[#This Row],[Order Date]],"MMM")</f>
        <v>Jan</v>
      </c>
      <c r="E135" s="9" t="str">
        <f>"Q"&amp;ROUNDUP(MONTH(SalesDataTable[[#This Row],[Order Date]])/3,0)</f>
        <v>Q1</v>
      </c>
      <c r="F135" s="4" t="s">
        <v>18</v>
      </c>
      <c r="G135" s="4" t="s">
        <v>54</v>
      </c>
      <c r="H135" s="4" t="s">
        <v>26</v>
      </c>
      <c r="I135" s="4" t="s">
        <v>34</v>
      </c>
      <c r="J135" s="4" t="s">
        <v>32</v>
      </c>
      <c r="K135" s="4" t="s">
        <v>62</v>
      </c>
      <c r="L135" s="5">
        <v>12</v>
      </c>
      <c r="M135" s="6">
        <v>132.21</v>
      </c>
      <c r="N135" s="7">
        <v>0.1</v>
      </c>
      <c r="O135" s="6">
        <v>68.95</v>
      </c>
      <c r="P135" s="6">
        <f t="shared" si="8"/>
        <v>1427.8679999999999</v>
      </c>
      <c r="Q135" s="6">
        <f t="shared" si="9"/>
        <v>827.40000000000009</v>
      </c>
      <c r="R135" s="6">
        <f t="shared" si="10"/>
        <v>600.46799999999985</v>
      </c>
      <c r="S135" s="8">
        <f t="shared" si="11"/>
        <v>0.42053467127213429</v>
      </c>
    </row>
    <row r="136" spans="1:19" ht="15.6" x14ac:dyDescent="0.3">
      <c r="A136" s="2">
        <v>748</v>
      </c>
      <c r="B136" s="3">
        <v>46052</v>
      </c>
      <c r="C136" s="4">
        <f>YEAR(SalesDataTable[[#This Row],[Order Date]])</f>
        <v>2026</v>
      </c>
      <c r="D136" s="9" t="str">
        <f>TEXT(SalesDataTable[[#This Row],[Order Date]],"MMM")</f>
        <v>Jan</v>
      </c>
      <c r="E136" s="9" t="str">
        <f>"Q"&amp;ROUNDUP(MONTH(SalesDataTable[[#This Row],[Order Date]])/3,0)</f>
        <v>Q1</v>
      </c>
      <c r="F136" s="4" t="s">
        <v>24</v>
      </c>
      <c r="G136" s="4" t="s">
        <v>25</v>
      </c>
      <c r="H136" s="4" t="s">
        <v>37</v>
      </c>
      <c r="I136" s="4" t="s">
        <v>34</v>
      </c>
      <c r="J136" s="4" t="s">
        <v>22</v>
      </c>
      <c r="K136" s="4" t="s">
        <v>44</v>
      </c>
      <c r="L136" s="5">
        <v>1</v>
      </c>
      <c r="M136" s="6">
        <v>39.549999999999997</v>
      </c>
      <c r="N136" s="7">
        <v>0</v>
      </c>
      <c r="O136" s="6">
        <v>17.059999999999999</v>
      </c>
      <c r="P136" s="6">
        <f t="shared" si="8"/>
        <v>39.549999999999997</v>
      </c>
      <c r="Q136" s="6">
        <f t="shared" si="9"/>
        <v>17.059999999999999</v>
      </c>
      <c r="R136" s="6">
        <f t="shared" si="10"/>
        <v>22.49</v>
      </c>
      <c r="S136" s="8">
        <f t="shared" si="11"/>
        <v>0.56864728192161818</v>
      </c>
    </row>
    <row r="137" spans="1:19" ht="15.6" x14ac:dyDescent="0.3">
      <c r="A137" s="2">
        <v>3117</v>
      </c>
      <c r="B137" s="3">
        <v>46052</v>
      </c>
      <c r="C137" s="4">
        <f>YEAR(SalesDataTable[[#This Row],[Order Date]])</f>
        <v>2026</v>
      </c>
      <c r="D137" s="9" t="str">
        <f>TEXT(SalesDataTable[[#This Row],[Order Date]],"MMM")</f>
        <v>Jan</v>
      </c>
      <c r="E137" s="9" t="str">
        <f>"Q"&amp;ROUNDUP(MONTH(SalesDataTable[[#This Row],[Order Date]])/3,0)</f>
        <v>Q1</v>
      </c>
      <c r="F137" s="4" t="s">
        <v>24</v>
      </c>
      <c r="G137" s="4" t="s">
        <v>61</v>
      </c>
      <c r="H137" s="4" t="s">
        <v>20</v>
      </c>
      <c r="I137" s="4" t="s">
        <v>31</v>
      </c>
      <c r="J137" s="4" t="s">
        <v>41</v>
      </c>
      <c r="K137" s="4" t="s">
        <v>58</v>
      </c>
      <c r="L137" s="5">
        <v>3</v>
      </c>
      <c r="M137" s="6">
        <v>80.08</v>
      </c>
      <c r="N137" s="7">
        <v>0</v>
      </c>
      <c r="O137" s="6">
        <v>39.450000000000003</v>
      </c>
      <c r="P137" s="6">
        <f t="shared" si="8"/>
        <v>240.24</v>
      </c>
      <c r="Q137" s="6">
        <f t="shared" si="9"/>
        <v>118.35000000000001</v>
      </c>
      <c r="R137" s="6">
        <f t="shared" si="10"/>
        <v>121.89</v>
      </c>
      <c r="S137" s="8">
        <f t="shared" si="11"/>
        <v>0.50736763236763238</v>
      </c>
    </row>
    <row r="138" spans="1:19" ht="15.6" x14ac:dyDescent="0.3">
      <c r="A138" s="2">
        <v>3328</v>
      </c>
      <c r="B138" s="3">
        <v>46052</v>
      </c>
      <c r="C138" s="4">
        <f>YEAR(SalesDataTable[[#This Row],[Order Date]])</f>
        <v>2026</v>
      </c>
      <c r="D138" s="9" t="str">
        <f>TEXT(SalesDataTable[[#This Row],[Order Date]],"MMM")</f>
        <v>Jan</v>
      </c>
      <c r="E138" s="9" t="str">
        <f>"Q"&amp;ROUNDUP(MONTH(SalesDataTable[[#This Row],[Order Date]])/3,0)</f>
        <v>Q1</v>
      </c>
      <c r="F138" s="4" t="s">
        <v>29</v>
      </c>
      <c r="G138" s="4" t="s">
        <v>43</v>
      </c>
      <c r="H138" s="4" t="s">
        <v>37</v>
      </c>
      <c r="I138" s="4" t="s">
        <v>21</v>
      </c>
      <c r="J138" s="4" t="s">
        <v>52</v>
      </c>
      <c r="K138" s="4" t="s">
        <v>56</v>
      </c>
      <c r="L138" s="5">
        <v>1</v>
      </c>
      <c r="M138" s="6">
        <v>120.48</v>
      </c>
      <c r="N138" s="7">
        <v>0</v>
      </c>
      <c r="O138" s="6">
        <v>69.55</v>
      </c>
      <c r="P138" s="6">
        <f t="shared" si="8"/>
        <v>120.48</v>
      </c>
      <c r="Q138" s="6">
        <f t="shared" si="9"/>
        <v>69.55</v>
      </c>
      <c r="R138" s="6">
        <f t="shared" si="10"/>
        <v>50.930000000000007</v>
      </c>
      <c r="S138" s="8">
        <f t="shared" si="11"/>
        <v>0.42272576361221786</v>
      </c>
    </row>
    <row r="139" spans="1:19" ht="15.6" x14ac:dyDescent="0.3">
      <c r="A139" s="2">
        <v>3822</v>
      </c>
      <c r="B139" s="3">
        <v>46052</v>
      </c>
      <c r="C139" s="4">
        <f>YEAR(SalesDataTable[[#This Row],[Order Date]])</f>
        <v>2026</v>
      </c>
      <c r="D139" s="9" t="str">
        <f>TEXT(SalesDataTable[[#This Row],[Order Date]],"MMM")</f>
        <v>Jan</v>
      </c>
      <c r="E139" s="9" t="str">
        <f>"Q"&amp;ROUNDUP(MONTH(SalesDataTable[[#This Row],[Order Date]])/3,0)</f>
        <v>Q1</v>
      </c>
      <c r="F139" s="4" t="s">
        <v>38</v>
      </c>
      <c r="G139" s="4" t="s">
        <v>49</v>
      </c>
      <c r="H139" s="4" t="s">
        <v>20</v>
      </c>
      <c r="I139" s="4" t="s">
        <v>21</v>
      </c>
      <c r="J139" s="4" t="s">
        <v>52</v>
      </c>
      <c r="K139" s="4" t="s">
        <v>53</v>
      </c>
      <c r="L139" s="5">
        <v>1</v>
      </c>
      <c r="M139" s="6">
        <v>39.369999999999997</v>
      </c>
      <c r="N139" s="7">
        <v>0.05</v>
      </c>
      <c r="O139" s="6">
        <v>14.66</v>
      </c>
      <c r="P139" s="6">
        <f t="shared" si="8"/>
        <v>37.401499999999999</v>
      </c>
      <c r="Q139" s="6">
        <f t="shared" si="9"/>
        <v>14.66</v>
      </c>
      <c r="R139" s="6">
        <f t="shared" si="10"/>
        <v>22.741499999999998</v>
      </c>
      <c r="S139" s="8">
        <f t="shared" si="11"/>
        <v>0.60803711081106371</v>
      </c>
    </row>
    <row r="140" spans="1:19" ht="15.6" x14ac:dyDescent="0.3">
      <c r="A140" s="2">
        <v>4125</v>
      </c>
      <c r="B140" s="3">
        <v>46052</v>
      </c>
      <c r="C140" s="4">
        <f>YEAR(SalesDataTable[[#This Row],[Order Date]])</f>
        <v>2026</v>
      </c>
      <c r="D140" s="9" t="str">
        <f>TEXT(SalesDataTable[[#This Row],[Order Date]],"MMM")</f>
        <v>Jan</v>
      </c>
      <c r="E140" s="9" t="str">
        <f>"Q"&amp;ROUNDUP(MONTH(SalesDataTable[[#This Row],[Order Date]])/3,0)</f>
        <v>Q1</v>
      </c>
      <c r="F140" s="4" t="s">
        <v>24</v>
      </c>
      <c r="G140" s="4" t="s">
        <v>61</v>
      </c>
      <c r="H140" s="4" t="s">
        <v>26</v>
      </c>
      <c r="I140" s="4" t="s">
        <v>34</v>
      </c>
      <c r="J140" s="4" t="s">
        <v>41</v>
      </c>
      <c r="K140" s="4" t="s">
        <v>58</v>
      </c>
      <c r="L140" s="5">
        <v>8</v>
      </c>
      <c r="M140" s="6">
        <v>81.06</v>
      </c>
      <c r="N140" s="7">
        <v>0.15</v>
      </c>
      <c r="O140" s="6">
        <v>39.549999999999997</v>
      </c>
      <c r="P140" s="6">
        <f t="shared" si="8"/>
        <v>551.20799999999997</v>
      </c>
      <c r="Q140" s="6">
        <f t="shared" si="9"/>
        <v>316.39999999999998</v>
      </c>
      <c r="R140" s="6">
        <f t="shared" si="10"/>
        <v>234.80799999999999</v>
      </c>
      <c r="S140" s="8">
        <f t="shared" si="11"/>
        <v>0.42598801178502488</v>
      </c>
    </row>
    <row r="141" spans="1:19" ht="15.6" x14ac:dyDescent="0.3">
      <c r="A141" s="2">
        <v>4592</v>
      </c>
      <c r="B141" s="3">
        <v>46052</v>
      </c>
      <c r="C141" s="4">
        <f>YEAR(SalesDataTable[[#This Row],[Order Date]])</f>
        <v>2026</v>
      </c>
      <c r="D141" s="9" t="str">
        <f>TEXT(SalesDataTable[[#This Row],[Order Date]],"MMM")</f>
        <v>Jan</v>
      </c>
      <c r="E141" s="9" t="str">
        <f>"Q"&amp;ROUNDUP(MONTH(SalesDataTable[[#This Row],[Order Date]])/3,0)</f>
        <v>Q1</v>
      </c>
      <c r="F141" s="4" t="s">
        <v>24</v>
      </c>
      <c r="G141" s="4" t="s">
        <v>61</v>
      </c>
      <c r="H141" s="4" t="s">
        <v>46</v>
      </c>
      <c r="I141" s="4" t="s">
        <v>21</v>
      </c>
      <c r="J141" s="4" t="s">
        <v>52</v>
      </c>
      <c r="K141" s="4" t="s">
        <v>56</v>
      </c>
      <c r="L141" s="5">
        <v>5</v>
      </c>
      <c r="M141" s="6">
        <v>120.4</v>
      </c>
      <c r="N141" s="7">
        <v>0</v>
      </c>
      <c r="O141" s="6">
        <v>69.510000000000005</v>
      </c>
      <c r="P141" s="6">
        <f t="shared" si="8"/>
        <v>602</v>
      </c>
      <c r="Q141" s="6">
        <f t="shared" si="9"/>
        <v>347.55</v>
      </c>
      <c r="R141" s="6">
        <f t="shared" si="10"/>
        <v>254.45</v>
      </c>
      <c r="S141" s="8">
        <f t="shared" si="11"/>
        <v>0.42267441860465116</v>
      </c>
    </row>
    <row r="142" spans="1:19" ht="15.6" x14ac:dyDescent="0.3">
      <c r="A142" s="2">
        <v>373</v>
      </c>
      <c r="B142" s="3">
        <v>46053</v>
      </c>
      <c r="C142" s="4">
        <f>YEAR(SalesDataTable[[#This Row],[Order Date]])</f>
        <v>2026</v>
      </c>
      <c r="D142" s="9" t="str">
        <f>TEXT(SalesDataTable[[#This Row],[Order Date]],"MMM")</f>
        <v>Jan</v>
      </c>
      <c r="E142" s="9" t="str">
        <f>"Q"&amp;ROUNDUP(MONTH(SalesDataTable[[#This Row],[Order Date]])/3,0)</f>
        <v>Q1</v>
      </c>
      <c r="F142" s="4" t="s">
        <v>29</v>
      </c>
      <c r="G142" s="4" t="s">
        <v>57</v>
      </c>
      <c r="H142" s="4" t="s">
        <v>26</v>
      </c>
      <c r="I142" s="4" t="s">
        <v>34</v>
      </c>
      <c r="J142" s="4" t="s">
        <v>32</v>
      </c>
      <c r="K142" s="4" t="s">
        <v>50</v>
      </c>
      <c r="L142" s="5">
        <v>10</v>
      </c>
      <c r="M142" s="6">
        <v>47.71</v>
      </c>
      <c r="N142" s="7">
        <v>0.1</v>
      </c>
      <c r="O142" s="6">
        <v>18.649999999999999</v>
      </c>
      <c r="P142" s="6">
        <f t="shared" si="8"/>
        <v>429.39000000000004</v>
      </c>
      <c r="Q142" s="6">
        <f t="shared" si="9"/>
        <v>186.5</v>
      </c>
      <c r="R142" s="6">
        <f t="shared" si="10"/>
        <v>242.89000000000004</v>
      </c>
      <c r="S142" s="8">
        <f t="shared" si="11"/>
        <v>0.56566291716155481</v>
      </c>
    </row>
    <row r="143" spans="1:19" ht="15.6" x14ac:dyDescent="0.3">
      <c r="A143" s="2">
        <v>672</v>
      </c>
      <c r="B143" s="3">
        <v>46053</v>
      </c>
      <c r="C143" s="4">
        <f>YEAR(SalesDataTable[[#This Row],[Order Date]])</f>
        <v>2026</v>
      </c>
      <c r="D143" s="9" t="str">
        <f>TEXT(SalesDataTable[[#This Row],[Order Date]],"MMM")</f>
        <v>Jan</v>
      </c>
      <c r="E143" s="9" t="str">
        <f>"Q"&amp;ROUNDUP(MONTH(SalesDataTable[[#This Row],[Order Date]])/3,0)</f>
        <v>Q1</v>
      </c>
      <c r="F143" s="4" t="s">
        <v>18</v>
      </c>
      <c r="G143" s="4" t="s">
        <v>54</v>
      </c>
      <c r="H143" s="4" t="s">
        <v>20</v>
      </c>
      <c r="I143" s="4" t="s">
        <v>34</v>
      </c>
      <c r="J143" s="4" t="s">
        <v>22</v>
      </c>
      <c r="K143" s="4" t="s">
        <v>48</v>
      </c>
      <c r="L143" s="5">
        <v>1</v>
      </c>
      <c r="M143" s="6">
        <v>102.92</v>
      </c>
      <c r="N143" s="7">
        <v>0.05</v>
      </c>
      <c r="O143" s="6">
        <v>50.92</v>
      </c>
      <c r="P143" s="6">
        <f t="shared" si="8"/>
        <v>97.774000000000001</v>
      </c>
      <c r="Q143" s="6">
        <f t="shared" si="9"/>
        <v>50.92</v>
      </c>
      <c r="R143" s="6">
        <f t="shared" si="10"/>
        <v>46.853999999999999</v>
      </c>
      <c r="S143" s="8">
        <f t="shared" si="11"/>
        <v>0.4792071511853867</v>
      </c>
    </row>
    <row r="144" spans="1:19" ht="15.6" x14ac:dyDescent="0.3">
      <c r="A144" s="2">
        <v>1125</v>
      </c>
      <c r="B144" s="3">
        <v>46053</v>
      </c>
      <c r="C144" s="4">
        <f>YEAR(SalesDataTable[[#This Row],[Order Date]])</f>
        <v>2026</v>
      </c>
      <c r="D144" s="9" t="str">
        <f>TEXT(SalesDataTable[[#This Row],[Order Date]],"MMM")</f>
        <v>Jan</v>
      </c>
      <c r="E144" s="9" t="str">
        <f>"Q"&amp;ROUNDUP(MONTH(SalesDataTable[[#This Row],[Order Date]])/3,0)</f>
        <v>Q1</v>
      </c>
      <c r="F144" s="4" t="s">
        <v>24</v>
      </c>
      <c r="G144" s="4" t="s">
        <v>25</v>
      </c>
      <c r="H144" s="4" t="s">
        <v>20</v>
      </c>
      <c r="I144" s="4" t="s">
        <v>21</v>
      </c>
      <c r="J144" s="4" t="s">
        <v>27</v>
      </c>
      <c r="K144" s="4" t="s">
        <v>64</v>
      </c>
      <c r="L144" s="5">
        <v>1</v>
      </c>
      <c r="M144" s="6">
        <v>72.69</v>
      </c>
      <c r="N144" s="7">
        <v>0.1</v>
      </c>
      <c r="O144" s="6">
        <v>32.67</v>
      </c>
      <c r="P144" s="6">
        <f t="shared" si="8"/>
        <v>65.421000000000006</v>
      </c>
      <c r="Q144" s="6">
        <f t="shared" si="9"/>
        <v>32.67</v>
      </c>
      <c r="R144" s="6">
        <f t="shared" si="10"/>
        <v>32.751000000000005</v>
      </c>
      <c r="S144" s="8">
        <f t="shared" si="11"/>
        <v>0.50061906727197691</v>
      </c>
    </row>
    <row r="145" spans="1:19" ht="15.6" x14ac:dyDescent="0.3">
      <c r="A145" s="2">
        <v>1164</v>
      </c>
      <c r="B145" s="3">
        <v>46053</v>
      </c>
      <c r="C145" s="4">
        <f>YEAR(SalesDataTable[[#This Row],[Order Date]])</f>
        <v>2026</v>
      </c>
      <c r="D145" s="9" t="str">
        <f>TEXT(SalesDataTable[[#This Row],[Order Date]],"MMM")</f>
        <v>Jan</v>
      </c>
      <c r="E145" s="9" t="str">
        <f>"Q"&amp;ROUNDUP(MONTH(SalesDataTable[[#This Row],[Order Date]])/3,0)</f>
        <v>Q1</v>
      </c>
      <c r="F145" s="4" t="s">
        <v>18</v>
      </c>
      <c r="G145" s="4" t="s">
        <v>19</v>
      </c>
      <c r="H145" s="4" t="s">
        <v>20</v>
      </c>
      <c r="I145" s="4" t="s">
        <v>31</v>
      </c>
      <c r="J145" s="4" t="s">
        <v>22</v>
      </c>
      <c r="K145" s="4" t="s">
        <v>23</v>
      </c>
      <c r="L145" s="5">
        <v>1</v>
      </c>
      <c r="M145" s="6">
        <v>79.989999999999995</v>
      </c>
      <c r="N145" s="7">
        <v>0.05</v>
      </c>
      <c r="O145" s="6">
        <v>43.02</v>
      </c>
      <c r="P145" s="6">
        <f t="shared" si="8"/>
        <v>75.990499999999997</v>
      </c>
      <c r="Q145" s="6">
        <f t="shared" si="9"/>
        <v>43.02</v>
      </c>
      <c r="R145" s="6">
        <f t="shared" si="10"/>
        <v>32.970499999999994</v>
      </c>
      <c r="S145" s="8">
        <f t="shared" si="11"/>
        <v>0.43387660299642711</v>
      </c>
    </row>
    <row r="146" spans="1:19" ht="15.6" x14ac:dyDescent="0.3">
      <c r="A146" s="2">
        <v>1613</v>
      </c>
      <c r="B146" s="3">
        <v>46053</v>
      </c>
      <c r="C146" s="4">
        <f>YEAR(SalesDataTable[[#This Row],[Order Date]])</f>
        <v>2026</v>
      </c>
      <c r="D146" s="9" t="str">
        <f>TEXT(SalesDataTable[[#This Row],[Order Date]],"MMM")</f>
        <v>Jan</v>
      </c>
      <c r="E146" s="9" t="str">
        <f>"Q"&amp;ROUNDUP(MONTH(SalesDataTable[[#This Row],[Order Date]])/3,0)</f>
        <v>Q1</v>
      </c>
      <c r="F146" s="4" t="s">
        <v>24</v>
      </c>
      <c r="G146" s="4" t="s">
        <v>45</v>
      </c>
      <c r="H146" s="4" t="s">
        <v>26</v>
      </c>
      <c r="I146" s="4" t="s">
        <v>34</v>
      </c>
      <c r="J146" s="4" t="s">
        <v>52</v>
      </c>
      <c r="K146" s="4" t="s">
        <v>63</v>
      </c>
      <c r="L146" s="5">
        <v>4</v>
      </c>
      <c r="M146" s="6">
        <v>51.11</v>
      </c>
      <c r="N146" s="7">
        <v>0.15</v>
      </c>
      <c r="O146" s="6">
        <v>22.25</v>
      </c>
      <c r="P146" s="6">
        <f t="shared" si="8"/>
        <v>173.774</v>
      </c>
      <c r="Q146" s="6">
        <f t="shared" si="9"/>
        <v>89</v>
      </c>
      <c r="R146" s="6">
        <f t="shared" si="10"/>
        <v>84.774000000000001</v>
      </c>
      <c r="S146" s="8">
        <f t="shared" si="11"/>
        <v>0.48784052850253778</v>
      </c>
    </row>
    <row r="147" spans="1:19" ht="15.6" x14ac:dyDescent="0.3">
      <c r="A147" s="2">
        <v>2149</v>
      </c>
      <c r="B147" s="3">
        <v>46053</v>
      </c>
      <c r="C147" s="4">
        <f>YEAR(SalesDataTable[[#This Row],[Order Date]])</f>
        <v>2026</v>
      </c>
      <c r="D147" s="9" t="str">
        <f>TEXT(SalesDataTable[[#This Row],[Order Date]],"MMM")</f>
        <v>Jan</v>
      </c>
      <c r="E147" s="9" t="str">
        <f>"Q"&amp;ROUNDUP(MONTH(SalesDataTable[[#This Row],[Order Date]])/3,0)</f>
        <v>Q1</v>
      </c>
      <c r="F147" s="4" t="s">
        <v>18</v>
      </c>
      <c r="G147" s="4" t="s">
        <v>68</v>
      </c>
      <c r="H147" s="4" t="s">
        <v>20</v>
      </c>
      <c r="I147" s="4" t="s">
        <v>21</v>
      </c>
      <c r="J147" s="4" t="s">
        <v>52</v>
      </c>
      <c r="K147" s="4" t="s">
        <v>56</v>
      </c>
      <c r="L147" s="5">
        <v>2</v>
      </c>
      <c r="M147" s="6">
        <v>124.83</v>
      </c>
      <c r="N147" s="7">
        <v>0</v>
      </c>
      <c r="O147" s="6">
        <v>70.91</v>
      </c>
      <c r="P147" s="6">
        <f t="shared" si="8"/>
        <v>249.66</v>
      </c>
      <c r="Q147" s="6">
        <f t="shared" si="9"/>
        <v>141.82</v>
      </c>
      <c r="R147" s="6">
        <f t="shared" si="10"/>
        <v>107.84</v>
      </c>
      <c r="S147" s="8">
        <f t="shared" si="11"/>
        <v>0.43194744853000083</v>
      </c>
    </row>
    <row r="148" spans="1:19" ht="15.6" x14ac:dyDescent="0.3">
      <c r="A148" s="2">
        <v>2593</v>
      </c>
      <c r="B148" s="3">
        <v>46053</v>
      </c>
      <c r="C148" s="4">
        <f>YEAR(SalesDataTable[[#This Row],[Order Date]])</f>
        <v>2026</v>
      </c>
      <c r="D148" s="9" t="str">
        <f>TEXT(SalesDataTable[[#This Row],[Order Date]],"MMM")</f>
        <v>Jan</v>
      </c>
      <c r="E148" s="9" t="str">
        <f>"Q"&amp;ROUNDUP(MONTH(SalesDataTable[[#This Row],[Order Date]])/3,0)</f>
        <v>Q1</v>
      </c>
      <c r="F148" s="4" t="s">
        <v>24</v>
      </c>
      <c r="G148" s="4" t="s">
        <v>59</v>
      </c>
      <c r="H148" s="4" t="s">
        <v>37</v>
      </c>
      <c r="I148" s="4" t="s">
        <v>31</v>
      </c>
      <c r="J148" s="4" t="s">
        <v>22</v>
      </c>
      <c r="K148" s="4" t="s">
        <v>44</v>
      </c>
      <c r="L148" s="5">
        <v>6</v>
      </c>
      <c r="M148" s="6">
        <v>41.07</v>
      </c>
      <c r="N148" s="7">
        <v>0.1</v>
      </c>
      <c r="O148" s="6">
        <v>16.29</v>
      </c>
      <c r="P148" s="6">
        <f t="shared" si="8"/>
        <v>221.77800000000002</v>
      </c>
      <c r="Q148" s="6">
        <f t="shared" si="9"/>
        <v>97.74</v>
      </c>
      <c r="R148" s="6">
        <f t="shared" si="10"/>
        <v>124.03800000000003</v>
      </c>
      <c r="S148" s="8">
        <f t="shared" si="11"/>
        <v>0.55928901874847825</v>
      </c>
    </row>
    <row r="149" spans="1:19" ht="15.6" x14ac:dyDescent="0.3">
      <c r="A149" s="2">
        <v>2659</v>
      </c>
      <c r="B149" s="3">
        <v>46053</v>
      </c>
      <c r="C149" s="4">
        <f>YEAR(SalesDataTable[[#This Row],[Order Date]])</f>
        <v>2026</v>
      </c>
      <c r="D149" s="9" t="str">
        <f>TEXT(SalesDataTable[[#This Row],[Order Date]],"MMM")</f>
        <v>Jan</v>
      </c>
      <c r="E149" s="9" t="str">
        <f>"Q"&amp;ROUNDUP(MONTH(SalesDataTable[[#This Row],[Order Date]])/3,0)</f>
        <v>Q1</v>
      </c>
      <c r="F149" s="4" t="s">
        <v>18</v>
      </c>
      <c r="G149" s="4" t="s">
        <v>68</v>
      </c>
      <c r="H149" s="4" t="s">
        <v>20</v>
      </c>
      <c r="I149" s="4" t="s">
        <v>31</v>
      </c>
      <c r="J149" s="4" t="s">
        <v>32</v>
      </c>
      <c r="K149" s="4" t="s">
        <v>33</v>
      </c>
      <c r="L149" s="5">
        <v>1</v>
      </c>
      <c r="M149" s="6">
        <v>36.020000000000003</v>
      </c>
      <c r="N149" s="7">
        <v>0</v>
      </c>
      <c r="O149" s="6">
        <v>13.34</v>
      </c>
      <c r="P149" s="6">
        <f t="shared" si="8"/>
        <v>36.020000000000003</v>
      </c>
      <c r="Q149" s="6">
        <f t="shared" si="9"/>
        <v>13.34</v>
      </c>
      <c r="R149" s="6">
        <f t="shared" si="10"/>
        <v>22.680000000000003</v>
      </c>
      <c r="S149" s="8">
        <f t="shared" si="11"/>
        <v>0.62965019433647973</v>
      </c>
    </row>
    <row r="150" spans="1:19" ht="15.6" x14ac:dyDescent="0.3">
      <c r="A150" s="2">
        <v>3496</v>
      </c>
      <c r="B150" s="3">
        <v>46053</v>
      </c>
      <c r="C150" s="4">
        <f>YEAR(SalesDataTable[[#This Row],[Order Date]])</f>
        <v>2026</v>
      </c>
      <c r="D150" s="9" t="str">
        <f>TEXT(SalesDataTable[[#This Row],[Order Date]],"MMM")</f>
        <v>Jan</v>
      </c>
      <c r="E150" s="9" t="str">
        <f>"Q"&amp;ROUNDUP(MONTH(SalesDataTable[[#This Row],[Order Date]])/3,0)</f>
        <v>Q1</v>
      </c>
      <c r="F150" s="4" t="s">
        <v>18</v>
      </c>
      <c r="G150" s="4" t="s">
        <v>19</v>
      </c>
      <c r="H150" s="4" t="s">
        <v>37</v>
      </c>
      <c r="I150" s="4" t="s">
        <v>21</v>
      </c>
      <c r="J150" s="4" t="s">
        <v>52</v>
      </c>
      <c r="K150" s="4" t="s">
        <v>60</v>
      </c>
      <c r="L150" s="5">
        <v>1</v>
      </c>
      <c r="M150" s="6">
        <v>35.82</v>
      </c>
      <c r="N150" s="7">
        <v>0.05</v>
      </c>
      <c r="O150" s="6">
        <v>14.32</v>
      </c>
      <c r="P150" s="6">
        <f t="shared" si="8"/>
        <v>34.028999999999996</v>
      </c>
      <c r="Q150" s="6">
        <f t="shared" si="9"/>
        <v>14.32</v>
      </c>
      <c r="R150" s="6">
        <f t="shared" si="10"/>
        <v>19.708999999999996</v>
      </c>
      <c r="S150" s="8">
        <f t="shared" si="11"/>
        <v>0.57918246201769075</v>
      </c>
    </row>
    <row r="151" spans="1:19" ht="15.6" x14ac:dyDescent="0.3">
      <c r="A151" s="2">
        <v>3889</v>
      </c>
      <c r="B151" s="3">
        <v>46053</v>
      </c>
      <c r="C151" s="4">
        <f>YEAR(SalesDataTable[[#This Row],[Order Date]])</f>
        <v>2026</v>
      </c>
      <c r="D151" s="9" t="str">
        <f>TEXT(SalesDataTable[[#This Row],[Order Date]],"MMM")</f>
        <v>Jan</v>
      </c>
      <c r="E151" s="9" t="str">
        <f>"Q"&amp;ROUNDUP(MONTH(SalesDataTable[[#This Row],[Order Date]])/3,0)</f>
        <v>Q1</v>
      </c>
      <c r="F151" s="4" t="s">
        <v>29</v>
      </c>
      <c r="G151" s="4" t="s">
        <v>36</v>
      </c>
      <c r="H151" s="4" t="s">
        <v>37</v>
      </c>
      <c r="I151" s="4" t="s">
        <v>21</v>
      </c>
      <c r="J151" s="4" t="s">
        <v>22</v>
      </c>
      <c r="K151" s="4" t="s">
        <v>48</v>
      </c>
      <c r="L151" s="5">
        <v>3</v>
      </c>
      <c r="M151" s="6">
        <v>103.94</v>
      </c>
      <c r="N151" s="7">
        <v>0.1</v>
      </c>
      <c r="O151" s="6">
        <v>50.67</v>
      </c>
      <c r="P151" s="6">
        <f t="shared" si="8"/>
        <v>280.63799999999998</v>
      </c>
      <c r="Q151" s="6">
        <f t="shared" si="9"/>
        <v>152.01</v>
      </c>
      <c r="R151" s="6">
        <f t="shared" si="10"/>
        <v>128.62799999999999</v>
      </c>
      <c r="S151" s="8">
        <f t="shared" si="11"/>
        <v>0.45834135077929572</v>
      </c>
    </row>
    <row r="152" spans="1:19" ht="15.6" x14ac:dyDescent="0.3">
      <c r="A152" s="2">
        <v>1432</v>
      </c>
      <c r="B152" s="3">
        <v>46054</v>
      </c>
      <c r="C152" s="4">
        <f>YEAR(SalesDataTable[[#This Row],[Order Date]])</f>
        <v>2026</v>
      </c>
      <c r="D152" s="9" t="str">
        <f>TEXT(SalesDataTable[[#This Row],[Order Date]],"MMM")</f>
        <v>Feb</v>
      </c>
      <c r="E152" s="9" t="str">
        <f>"Q"&amp;ROUNDUP(MONTH(SalesDataTable[[#This Row],[Order Date]])/3,0)</f>
        <v>Q1</v>
      </c>
      <c r="F152" s="4" t="s">
        <v>18</v>
      </c>
      <c r="G152" s="4" t="s">
        <v>19</v>
      </c>
      <c r="H152" s="4" t="s">
        <v>20</v>
      </c>
      <c r="I152" s="4" t="s">
        <v>21</v>
      </c>
      <c r="J152" s="4" t="s">
        <v>27</v>
      </c>
      <c r="K152" s="4" t="s">
        <v>35</v>
      </c>
      <c r="L152" s="5">
        <v>1</v>
      </c>
      <c r="M152" s="6">
        <v>140.53</v>
      </c>
      <c r="N152" s="7">
        <v>0</v>
      </c>
      <c r="O152" s="6">
        <v>77.36</v>
      </c>
      <c r="P152" s="6">
        <f t="shared" si="8"/>
        <v>140.53</v>
      </c>
      <c r="Q152" s="6">
        <f t="shared" si="9"/>
        <v>77.36</v>
      </c>
      <c r="R152" s="6">
        <f t="shared" si="10"/>
        <v>63.17</v>
      </c>
      <c r="S152" s="8">
        <f t="shared" si="11"/>
        <v>0.44951255959581587</v>
      </c>
    </row>
    <row r="153" spans="1:19" ht="15.6" x14ac:dyDescent="0.3">
      <c r="A153" s="2">
        <v>1778</v>
      </c>
      <c r="B153" s="3">
        <v>46054</v>
      </c>
      <c r="C153" s="4">
        <f>YEAR(SalesDataTable[[#This Row],[Order Date]])</f>
        <v>2026</v>
      </c>
      <c r="D153" s="9" t="str">
        <f>TEXT(SalesDataTable[[#This Row],[Order Date]],"MMM")</f>
        <v>Feb</v>
      </c>
      <c r="E153" s="9" t="str">
        <f>"Q"&amp;ROUNDUP(MONTH(SalesDataTable[[#This Row],[Order Date]])/3,0)</f>
        <v>Q1</v>
      </c>
      <c r="F153" s="4" t="s">
        <v>38</v>
      </c>
      <c r="G153" s="4" t="s">
        <v>49</v>
      </c>
      <c r="H153" s="4" t="s">
        <v>37</v>
      </c>
      <c r="I153" s="4" t="s">
        <v>21</v>
      </c>
      <c r="J153" s="4" t="s">
        <v>27</v>
      </c>
      <c r="K153" s="4" t="s">
        <v>35</v>
      </c>
      <c r="L153" s="5">
        <v>1</v>
      </c>
      <c r="M153" s="6">
        <v>142.03</v>
      </c>
      <c r="N153" s="7">
        <v>0.05</v>
      </c>
      <c r="O153" s="6">
        <v>77.069999999999993</v>
      </c>
      <c r="P153" s="6">
        <f t="shared" si="8"/>
        <v>134.92849999999999</v>
      </c>
      <c r="Q153" s="6">
        <f t="shared" si="9"/>
        <v>77.069999999999993</v>
      </c>
      <c r="R153" s="6">
        <f t="shared" si="10"/>
        <v>57.858499999999992</v>
      </c>
      <c r="S153" s="8">
        <f t="shared" si="11"/>
        <v>0.42880859121682963</v>
      </c>
    </row>
    <row r="154" spans="1:19" ht="15.6" x14ac:dyDescent="0.3">
      <c r="A154" s="2">
        <v>2047</v>
      </c>
      <c r="B154" s="3">
        <v>46054</v>
      </c>
      <c r="C154" s="4">
        <f>YEAR(SalesDataTable[[#This Row],[Order Date]])</f>
        <v>2026</v>
      </c>
      <c r="D154" s="9" t="str">
        <f>TEXT(SalesDataTable[[#This Row],[Order Date]],"MMM")</f>
        <v>Feb</v>
      </c>
      <c r="E154" s="9" t="str">
        <f>"Q"&amp;ROUNDUP(MONTH(SalesDataTable[[#This Row],[Order Date]])/3,0)</f>
        <v>Q1</v>
      </c>
      <c r="F154" s="4" t="s">
        <v>29</v>
      </c>
      <c r="G154" s="4" t="s">
        <v>43</v>
      </c>
      <c r="H154" s="4" t="s">
        <v>26</v>
      </c>
      <c r="I154" s="4" t="s">
        <v>34</v>
      </c>
      <c r="J154" s="4" t="s">
        <v>41</v>
      </c>
      <c r="K154" s="4" t="s">
        <v>69</v>
      </c>
      <c r="L154" s="5">
        <v>12</v>
      </c>
      <c r="M154" s="6">
        <v>124.84</v>
      </c>
      <c r="N154" s="7">
        <v>0.1</v>
      </c>
      <c r="O154" s="6">
        <v>59.47</v>
      </c>
      <c r="P154" s="6">
        <f t="shared" si="8"/>
        <v>1348.2719999999999</v>
      </c>
      <c r="Q154" s="6">
        <f t="shared" si="9"/>
        <v>713.64</v>
      </c>
      <c r="R154" s="6">
        <f t="shared" si="10"/>
        <v>634.63199999999995</v>
      </c>
      <c r="S154" s="8">
        <f t="shared" si="11"/>
        <v>0.47070027412866244</v>
      </c>
    </row>
    <row r="155" spans="1:19" ht="15.6" x14ac:dyDescent="0.3">
      <c r="A155" s="2">
        <v>2668</v>
      </c>
      <c r="B155" s="3">
        <v>46054</v>
      </c>
      <c r="C155" s="4">
        <f>YEAR(SalesDataTable[[#This Row],[Order Date]])</f>
        <v>2026</v>
      </c>
      <c r="D155" s="9" t="str">
        <f>TEXT(SalesDataTable[[#This Row],[Order Date]],"MMM")</f>
        <v>Feb</v>
      </c>
      <c r="E155" s="9" t="str">
        <f>"Q"&amp;ROUNDUP(MONTH(SalesDataTable[[#This Row],[Order Date]])/3,0)</f>
        <v>Q1</v>
      </c>
      <c r="F155" s="4" t="s">
        <v>24</v>
      </c>
      <c r="G155" s="4" t="s">
        <v>61</v>
      </c>
      <c r="H155" s="4" t="s">
        <v>20</v>
      </c>
      <c r="I155" s="4" t="s">
        <v>21</v>
      </c>
      <c r="J155" s="4" t="s">
        <v>52</v>
      </c>
      <c r="K155" s="4" t="s">
        <v>60</v>
      </c>
      <c r="L155" s="5">
        <v>3</v>
      </c>
      <c r="M155" s="6">
        <v>35.36</v>
      </c>
      <c r="N155" s="7">
        <v>0</v>
      </c>
      <c r="O155" s="6">
        <v>13.7</v>
      </c>
      <c r="P155" s="6">
        <f t="shared" si="8"/>
        <v>106.08</v>
      </c>
      <c r="Q155" s="6">
        <f t="shared" si="9"/>
        <v>41.099999999999994</v>
      </c>
      <c r="R155" s="6">
        <f t="shared" si="10"/>
        <v>64.98</v>
      </c>
      <c r="S155" s="8">
        <f t="shared" si="11"/>
        <v>0.61255656108597289</v>
      </c>
    </row>
    <row r="156" spans="1:19" ht="15.6" x14ac:dyDescent="0.3">
      <c r="A156" s="2">
        <v>2706</v>
      </c>
      <c r="B156" s="3">
        <v>46054</v>
      </c>
      <c r="C156" s="4">
        <f>YEAR(SalesDataTable[[#This Row],[Order Date]])</f>
        <v>2026</v>
      </c>
      <c r="D156" s="9" t="str">
        <f>TEXT(SalesDataTable[[#This Row],[Order Date]],"MMM")</f>
        <v>Feb</v>
      </c>
      <c r="E156" s="9" t="str">
        <f>"Q"&amp;ROUNDUP(MONTH(SalesDataTable[[#This Row],[Order Date]])/3,0)</f>
        <v>Q1</v>
      </c>
      <c r="F156" s="4" t="s">
        <v>38</v>
      </c>
      <c r="G156" s="4" t="s">
        <v>65</v>
      </c>
      <c r="H156" s="4" t="s">
        <v>46</v>
      </c>
      <c r="I156" s="4" t="s">
        <v>21</v>
      </c>
      <c r="J156" s="4" t="s">
        <v>52</v>
      </c>
      <c r="K156" s="4" t="s">
        <v>56</v>
      </c>
      <c r="L156" s="5">
        <v>2</v>
      </c>
      <c r="M156" s="6">
        <v>122.43</v>
      </c>
      <c r="N156" s="7">
        <v>0</v>
      </c>
      <c r="O156" s="6">
        <v>69.08</v>
      </c>
      <c r="P156" s="6">
        <f t="shared" si="8"/>
        <v>244.86</v>
      </c>
      <c r="Q156" s="6">
        <f t="shared" si="9"/>
        <v>138.16</v>
      </c>
      <c r="R156" s="6">
        <f t="shared" si="10"/>
        <v>106.70000000000002</v>
      </c>
      <c r="S156" s="8">
        <f t="shared" si="11"/>
        <v>0.43575920934411505</v>
      </c>
    </row>
    <row r="157" spans="1:19" ht="15.6" x14ac:dyDescent="0.3">
      <c r="A157" s="2">
        <v>2940</v>
      </c>
      <c r="B157" s="3">
        <v>46054</v>
      </c>
      <c r="C157" s="4">
        <f>YEAR(SalesDataTable[[#This Row],[Order Date]])</f>
        <v>2026</v>
      </c>
      <c r="D157" s="9" t="str">
        <f>TEXT(SalesDataTable[[#This Row],[Order Date]],"MMM")</f>
        <v>Feb</v>
      </c>
      <c r="E157" s="9" t="str">
        <f>"Q"&amp;ROUNDUP(MONTH(SalesDataTable[[#This Row],[Order Date]])/3,0)</f>
        <v>Q1</v>
      </c>
      <c r="F157" s="4" t="s">
        <v>18</v>
      </c>
      <c r="G157" s="4" t="s">
        <v>68</v>
      </c>
      <c r="H157" s="4" t="s">
        <v>46</v>
      </c>
      <c r="I157" s="4" t="s">
        <v>31</v>
      </c>
      <c r="J157" s="4" t="s">
        <v>27</v>
      </c>
      <c r="K157" s="4" t="s">
        <v>35</v>
      </c>
      <c r="L157" s="5">
        <v>2</v>
      </c>
      <c r="M157" s="6">
        <v>140.47</v>
      </c>
      <c r="N157" s="7">
        <v>0.05</v>
      </c>
      <c r="O157" s="6">
        <v>78.39</v>
      </c>
      <c r="P157" s="6">
        <f t="shared" si="8"/>
        <v>266.89299999999997</v>
      </c>
      <c r="Q157" s="6">
        <f t="shared" si="9"/>
        <v>156.78</v>
      </c>
      <c r="R157" s="6">
        <f t="shared" si="10"/>
        <v>110.11299999999997</v>
      </c>
      <c r="S157" s="8">
        <f t="shared" si="11"/>
        <v>0.41257357817552348</v>
      </c>
    </row>
    <row r="158" spans="1:19" ht="15.6" x14ac:dyDescent="0.3">
      <c r="A158" s="2">
        <v>1263</v>
      </c>
      <c r="B158" s="3">
        <v>46055</v>
      </c>
      <c r="C158" s="4">
        <f>YEAR(SalesDataTable[[#This Row],[Order Date]])</f>
        <v>2026</v>
      </c>
      <c r="D158" s="9" t="str">
        <f>TEXT(SalesDataTable[[#This Row],[Order Date]],"MMM")</f>
        <v>Feb</v>
      </c>
      <c r="E158" s="9" t="str">
        <f>"Q"&amp;ROUNDUP(MONTH(SalesDataTable[[#This Row],[Order Date]])/3,0)</f>
        <v>Q1</v>
      </c>
      <c r="F158" s="4" t="s">
        <v>24</v>
      </c>
      <c r="G158" s="4" t="s">
        <v>67</v>
      </c>
      <c r="H158" s="4" t="s">
        <v>20</v>
      </c>
      <c r="I158" s="4" t="s">
        <v>21</v>
      </c>
      <c r="J158" s="4" t="s">
        <v>32</v>
      </c>
      <c r="K158" s="4" t="s">
        <v>50</v>
      </c>
      <c r="L158" s="5">
        <v>1</v>
      </c>
      <c r="M158" s="6">
        <v>45.43</v>
      </c>
      <c r="N158" s="7">
        <v>0.05</v>
      </c>
      <c r="O158" s="6">
        <v>18.670000000000002</v>
      </c>
      <c r="P158" s="6">
        <f t="shared" si="8"/>
        <v>43.158499999999997</v>
      </c>
      <c r="Q158" s="6">
        <f t="shared" si="9"/>
        <v>18.670000000000002</v>
      </c>
      <c r="R158" s="6">
        <f t="shared" si="10"/>
        <v>24.488499999999995</v>
      </c>
      <c r="S158" s="8">
        <f t="shared" si="11"/>
        <v>0.56740850585632019</v>
      </c>
    </row>
    <row r="159" spans="1:19" ht="15.6" x14ac:dyDescent="0.3">
      <c r="A159" s="2">
        <v>1641</v>
      </c>
      <c r="B159" s="3">
        <v>46055</v>
      </c>
      <c r="C159" s="4">
        <f>YEAR(SalesDataTable[[#This Row],[Order Date]])</f>
        <v>2026</v>
      </c>
      <c r="D159" s="9" t="str">
        <f>TEXT(SalesDataTable[[#This Row],[Order Date]],"MMM")</f>
        <v>Feb</v>
      </c>
      <c r="E159" s="9" t="str">
        <f>"Q"&amp;ROUNDUP(MONTH(SalesDataTable[[#This Row],[Order Date]])/3,0)</f>
        <v>Q1</v>
      </c>
      <c r="F159" s="4" t="s">
        <v>38</v>
      </c>
      <c r="G159" s="4" t="s">
        <v>65</v>
      </c>
      <c r="H159" s="4" t="s">
        <v>26</v>
      </c>
      <c r="I159" s="4" t="s">
        <v>34</v>
      </c>
      <c r="J159" s="4" t="s">
        <v>22</v>
      </c>
      <c r="K159" s="4" t="s">
        <v>48</v>
      </c>
      <c r="L159" s="5">
        <v>8</v>
      </c>
      <c r="M159" s="6">
        <v>102.78</v>
      </c>
      <c r="N159" s="7">
        <v>0.15</v>
      </c>
      <c r="O159" s="6">
        <v>50.39</v>
      </c>
      <c r="P159" s="6">
        <f t="shared" si="8"/>
        <v>698.904</v>
      </c>
      <c r="Q159" s="6">
        <f t="shared" si="9"/>
        <v>403.12</v>
      </c>
      <c r="R159" s="6">
        <f t="shared" si="10"/>
        <v>295.78399999999999</v>
      </c>
      <c r="S159" s="8">
        <f t="shared" si="11"/>
        <v>0.42321119924911005</v>
      </c>
    </row>
    <row r="160" spans="1:19" ht="15.6" x14ac:dyDescent="0.3">
      <c r="A160" s="2">
        <v>2014</v>
      </c>
      <c r="B160" s="3">
        <v>46055</v>
      </c>
      <c r="C160" s="4">
        <f>YEAR(SalesDataTable[[#This Row],[Order Date]])</f>
        <v>2026</v>
      </c>
      <c r="D160" s="9" t="str">
        <f>TEXT(SalesDataTable[[#This Row],[Order Date]],"MMM")</f>
        <v>Feb</v>
      </c>
      <c r="E160" s="9" t="str">
        <f>"Q"&amp;ROUNDUP(MONTH(SalesDataTable[[#This Row],[Order Date]])/3,0)</f>
        <v>Q1</v>
      </c>
      <c r="F160" s="4" t="s">
        <v>24</v>
      </c>
      <c r="G160" s="4" t="s">
        <v>59</v>
      </c>
      <c r="H160" s="4" t="s">
        <v>46</v>
      </c>
      <c r="I160" s="4" t="s">
        <v>31</v>
      </c>
      <c r="J160" s="4" t="s">
        <v>41</v>
      </c>
      <c r="K160" s="4" t="s">
        <v>69</v>
      </c>
      <c r="L160" s="5">
        <v>1</v>
      </c>
      <c r="M160" s="6">
        <v>123.95</v>
      </c>
      <c r="N160" s="7">
        <v>0</v>
      </c>
      <c r="O160" s="6">
        <v>61.32</v>
      </c>
      <c r="P160" s="6">
        <f t="shared" si="8"/>
        <v>123.95</v>
      </c>
      <c r="Q160" s="6">
        <f t="shared" si="9"/>
        <v>61.32</v>
      </c>
      <c r="R160" s="6">
        <f t="shared" si="10"/>
        <v>62.63</v>
      </c>
      <c r="S160" s="8">
        <f t="shared" si="11"/>
        <v>0.50528438886647842</v>
      </c>
    </row>
    <row r="161" spans="1:19" ht="15.6" x14ac:dyDescent="0.3">
      <c r="A161" s="2">
        <v>2642</v>
      </c>
      <c r="B161" s="3">
        <v>46055</v>
      </c>
      <c r="C161" s="4">
        <f>YEAR(SalesDataTable[[#This Row],[Order Date]])</f>
        <v>2026</v>
      </c>
      <c r="D161" s="9" t="str">
        <f>TEXT(SalesDataTable[[#This Row],[Order Date]],"MMM")</f>
        <v>Feb</v>
      </c>
      <c r="E161" s="9" t="str">
        <f>"Q"&amp;ROUNDUP(MONTH(SalesDataTable[[#This Row],[Order Date]])/3,0)</f>
        <v>Q1</v>
      </c>
      <c r="F161" s="4" t="s">
        <v>24</v>
      </c>
      <c r="G161" s="4" t="s">
        <v>59</v>
      </c>
      <c r="H161" s="4" t="s">
        <v>46</v>
      </c>
      <c r="I161" s="4" t="s">
        <v>21</v>
      </c>
      <c r="J161" s="4" t="s">
        <v>41</v>
      </c>
      <c r="K161" s="4" t="s">
        <v>47</v>
      </c>
      <c r="L161" s="5">
        <v>3</v>
      </c>
      <c r="M161" s="6">
        <v>199.9</v>
      </c>
      <c r="N161" s="7">
        <v>0</v>
      </c>
      <c r="O161" s="6">
        <v>104.18</v>
      </c>
      <c r="P161" s="6">
        <f t="shared" si="8"/>
        <v>599.70000000000005</v>
      </c>
      <c r="Q161" s="6">
        <f t="shared" si="9"/>
        <v>312.54000000000002</v>
      </c>
      <c r="R161" s="6">
        <f t="shared" si="10"/>
        <v>287.16000000000003</v>
      </c>
      <c r="S161" s="8">
        <f t="shared" si="11"/>
        <v>0.47883941970985494</v>
      </c>
    </row>
    <row r="162" spans="1:19" ht="15.6" x14ac:dyDescent="0.3">
      <c r="A162" s="2">
        <v>2929</v>
      </c>
      <c r="B162" s="3">
        <v>46055</v>
      </c>
      <c r="C162" s="4">
        <f>YEAR(SalesDataTable[[#This Row],[Order Date]])</f>
        <v>2026</v>
      </c>
      <c r="D162" s="9" t="str">
        <f>TEXT(SalesDataTable[[#This Row],[Order Date]],"MMM")</f>
        <v>Feb</v>
      </c>
      <c r="E162" s="9" t="str">
        <f>"Q"&amp;ROUNDUP(MONTH(SalesDataTable[[#This Row],[Order Date]])/3,0)</f>
        <v>Q1</v>
      </c>
      <c r="F162" s="4" t="s">
        <v>24</v>
      </c>
      <c r="G162" s="4" t="s">
        <v>61</v>
      </c>
      <c r="H162" s="4" t="s">
        <v>46</v>
      </c>
      <c r="I162" s="4" t="s">
        <v>21</v>
      </c>
      <c r="J162" s="4" t="s">
        <v>27</v>
      </c>
      <c r="K162" s="4" t="s">
        <v>28</v>
      </c>
      <c r="L162" s="5">
        <v>1</v>
      </c>
      <c r="M162" s="6">
        <v>93.78</v>
      </c>
      <c r="N162" s="7">
        <v>0</v>
      </c>
      <c r="O162" s="6">
        <v>44.21</v>
      </c>
      <c r="P162" s="6">
        <f t="shared" si="8"/>
        <v>93.78</v>
      </c>
      <c r="Q162" s="6">
        <f t="shared" si="9"/>
        <v>44.21</v>
      </c>
      <c r="R162" s="6">
        <f t="shared" si="10"/>
        <v>49.57</v>
      </c>
      <c r="S162" s="8">
        <f t="shared" si="11"/>
        <v>0.52857752185967155</v>
      </c>
    </row>
    <row r="163" spans="1:19" ht="15.6" x14ac:dyDescent="0.3">
      <c r="A163" s="2">
        <v>3855</v>
      </c>
      <c r="B163" s="3">
        <v>46055</v>
      </c>
      <c r="C163" s="4">
        <f>YEAR(SalesDataTable[[#This Row],[Order Date]])</f>
        <v>2026</v>
      </c>
      <c r="D163" s="9" t="str">
        <f>TEXT(SalesDataTable[[#This Row],[Order Date]],"MMM")</f>
        <v>Feb</v>
      </c>
      <c r="E163" s="9" t="str">
        <f>"Q"&amp;ROUNDUP(MONTH(SalesDataTable[[#This Row],[Order Date]])/3,0)</f>
        <v>Q1</v>
      </c>
      <c r="F163" s="4" t="s">
        <v>18</v>
      </c>
      <c r="G163" s="4" t="s">
        <v>19</v>
      </c>
      <c r="H163" s="4" t="s">
        <v>20</v>
      </c>
      <c r="I163" s="4" t="s">
        <v>34</v>
      </c>
      <c r="J163" s="4" t="s">
        <v>52</v>
      </c>
      <c r="K163" s="4" t="s">
        <v>53</v>
      </c>
      <c r="L163" s="5">
        <v>1</v>
      </c>
      <c r="M163" s="6">
        <v>39.39</v>
      </c>
      <c r="N163" s="7">
        <v>0.1</v>
      </c>
      <c r="O163" s="6">
        <v>15.09</v>
      </c>
      <c r="P163" s="6">
        <f t="shared" si="8"/>
        <v>35.451000000000001</v>
      </c>
      <c r="Q163" s="6">
        <f t="shared" si="9"/>
        <v>15.09</v>
      </c>
      <c r="R163" s="6">
        <f t="shared" si="10"/>
        <v>20.361000000000001</v>
      </c>
      <c r="S163" s="8">
        <f t="shared" si="11"/>
        <v>0.57434204958957435</v>
      </c>
    </row>
    <row r="164" spans="1:19" ht="15.6" x14ac:dyDescent="0.3">
      <c r="A164" s="2">
        <v>4031</v>
      </c>
      <c r="B164" s="3">
        <v>46055</v>
      </c>
      <c r="C164" s="4">
        <f>YEAR(SalesDataTable[[#This Row],[Order Date]])</f>
        <v>2026</v>
      </c>
      <c r="D164" s="9" t="str">
        <f>TEXT(SalesDataTable[[#This Row],[Order Date]],"MMM")</f>
        <v>Feb</v>
      </c>
      <c r="E164" s="9" t="str">
        <f>"Q"&amp;ROUNDUP(MONTH(SalesDataTable[[#This Row],[Order Date]])/3,0)</f>
        <v>Q1</v>
      </c>
      <c r="F164" s="4" t="s">
        <v>18</v>
      </c>
      <c r="G164" s="4" t="s">
        <v>19</v>
      </c>
      <c r="H164" s="4" t="s">
        <v>20</v>
      </c>
      <c r="I164" s="4" t="s">
        <v>31</v>
      </c>
      <c r="J164" s="4" t="s">
        <v>22</v>
      </c>
      <c r="K164" s="4" t="s">
        <v>48</v>
      </c>
      <c r="L164" s="5">
        <v>6</v>
      </c>
      <c r="M164" s="6">
        <v>101.64</v>
      </c>
      <c r="N164" s="7">
        <v>0</v>
      </c>
      <c r="O164" s="6">
        <v>51.06</v>
      </c>
      <c r="P164" s="6">
        <f t="shared" si="8"/>
        <v>609.84</v>
      </c>
      <c r="Q164" s="6">
        <f t="shared" si="9"/>
        <v>306.36</v>
      </c>
      <c r="R164" s="6">
        <f t="shared" si="10"/>
        <v>303.48</v>
      </c>
      <c r="S164" s="8">
        <f t="shared" si="11"/>
        <v>0.49763872491145217</v>
      </c>
    </row>
    <row r="165" spans="1:19" ht="15.6" x14ac:dyDescent="0.3">
      <c r="A165" s="2">
        <v>2</v>
      </c>
      <c r="B165" s="3">
        <v>46056</v>
      </c>
      <c r="C165" s="4">
        <f>YEAR(SalesDataTable[[#This Row],[Order Date]])</f>
        <v>2026</v>
      </c>
      <c r="D165" s="9" t="str">
        <f>TEXT(SalesDataTable[[#This Row],[Order Date]],"MMM")</f>
        <v>Feb</v>
      </c>
      <c r="E165" s="9" t="str">
        <f>"Q"&amp;ROUNDUP(MONTH(SalesDataTable[[#This Row],[Order Date]])/3,0)</f>
        <v>Q1</v>
      </c>
      <c r="F165" s="4" t="s">
        <v>18</v>
      </c>
      <c r="G165" s="4" t="s">
        <v>19</v>
      </c>
      <c r="H165" s="4" t="s">
        <v>26</v>
      </c>
      <c r="I165" s="4" t="s">
        <v>34</v>
      </c>
      <c r="J165" s="4" t="s">
        <v>52</v>
      </c>
      <c r="K165" s="4" t="s">
        <v>60</v>
      </c>
      <c r="L165" s="5">
        <v>12</v>
      </c>
      <c r="M165" s="6">
        <v>36.74</v>
      </c>
      <c r="N165" s="7">
        <v>0.2</v>
      </c>
      <c r="O165" s="6">
        <v>13.53</v>
      </c>
      <c r="P165" s="6">
        <f t="shared" si="8"/>
        <v>352.70400000000001</v>
      </c>
      <c r="Q165" s="6">
        <f t="shared" si="9"/>
        <v>162.35999999999999</v>
      </c>
      <c r="R165" s="6">
        <f t="shared" si="10"/>
        <v>190.34400000000002</v>
      </c>
      <c r="S165" s="8">
        <f t="shared" si="11"/>
        <v>0.53967065868263475</v>
      </c>
    </row>
    <row r="166" spans="1:19" ht="15.6" x14ac:dyDescent="0.3">
      <c r="A166" s="2">
        <v>4228</v>
      </c>
      <c r="B166" s="3">
        <v>46056</v>
      </c>
      <c r="C166" s="4">
        <f>YEAR(SalesDataTable[[#This Row],[Order Date]])</f>
        <v>2026</v>
      </c>
      <c r="D166" s="9" t="str">
        <f>TEXT(SalesDataTable[[#This Row],[Order Date]],"MMM")</f>
        <v>Feb</v>
      </c>
      <c r="E166" s="9" t="str">
        <f>"Q"&amp;ROUNDUP(MONTH(SalesDataTable[[#This Row],[Order Date]])/3,0)</f>
        <v>Q1</v>
      </c>
      <c r="F166" s="4" t="s">
        <v>38</v>
      </c>
      <c r="G166" s="4" t="s">
        <v>51</v>
      </c>
      <c r="H166" s="4" t="s">
        <v>37</v>
      </c>
      <c r="I166" s="4" t="s">
        <v>31</v>
      </c>
      <c r="J166" s="4" t="s">
        <v>27</v>
      </c>
      <c r="K166" s="4" t="s">
        <v>55</v>
      </c>
      <c r="L166" s="5">
        <v>2</v>
      </c>
      <c r="M166" s="6">
        <v>154.62</v>
      </c>
      <c r="N166" s="7">
        <v>0</v>
      </c>
      <c r="O166" s="6">
        <v>78.209999999999994</v>
      </c>
      <c r="P166" s="6">
        <f t="shared" si="8"/>
        <v>309.24</v>
      </c>
      <c r="Q166" s="6">
        <f t="shared" si="9"/>
        <v>156.41999999999999</v>
      </c>
      <c r="R166" s="6">
        <f t="shared" si="10"/>
        <v>152.82000000000002</v>
      </c>
      <c r="S166" s="8">
        <f t="shared" si="11"/>
        <v>0.49417927823050062</v>
      </c>
    </row>
    <row r="167" spans="1:19" ht="15.6" x14ac:dyDescent="0.3">
      <c r="A167" s="2">
        <v>928</v>
      </c>
      <c r="B167" s="3">
        <v>46057</v>
      </c>
      <c r="C167" s="4">
        <f>YEAR(SalesDataTable[[#This Row],[Order Date]])</f>
        <v>2026</v>
      </c>
      <c r="D167" s="9" t="str">
        <f>TEXT(SalesDataTable[[#This Row],[Order Date]],"MMM")</f>
        <v>Feb</v>
      </c>
      <c r="E167" s="9" t="str">
        <f>"Q"&amp;ROUNDUP(MONTH(SalesDataTable[[#This Row],[Order Date]])/3,0)</f>
        <v>Q1</v>
      </c>
      <c r="F167" s="4" t="s">
        <v>18</v>
      </c>
      <c r="G167" s="4" t="s">
        <v>19</v>
      </c>
      <c r="H167" s="4" t="s">
        <v>46</v>
      </c>
      <c r="I167" s="4" t="s">
        <v>31</v>
      </c>
      <c r="J167" s="4" t="s">
        <v>41</v>
      </c>
      <c r="K167" s="4" t="s">
        <v>69</v>
      </c>
      <c r="L167" s="5">
        <v>1</v>
      </c>
      <c r="M167" s="6">
        <v>125.63</v>
      </c>
      <c r="N167" s="7">
        <v>0.1</v>
      </c>
      <c r="O167" s="6">
        <v>60.38</v>
      </c>
      <c r="P167" s="6">
        <f t="shared" si="8"/>
        <v>113.06699999999999</v>
      </c>
      <c r="Q167" s="6">
        <f t="shared" si="9"/>
        <v>60.38</v>
      </c>
      <c r="R167" s="6">
        <f t="shared" si="10"/>
        <v>52.686999999999991</v>
      </c>
      <c r="S167" s="8">
        <f t="shared" si="11"/>
        <v>0.46598034793529497</v>
      </c>
    </row>
    <row r="168" spans="1:19" ht="15.6" x14ac:dyDescent="0.3">
      <c r="A168" s="2">
        <v>933</v>
      </c>
      <c r="B168" s="3">
        <v>46057</v>
      </c>
      <c r="C168" s="4">
        <f>YEAR(SalesDataTable[[#This Row],[Order Date]])</f>
        <v>2026</v>
      </c>
      <c r="D168" s="9" t="str">
        <f>TEXT(SalesDataTable[[#This Row],[Order Date]],"MMM")</f>
        <v>Feb</v>
      </c>
      <c r="E168" s="9" t="str">
        <f>"Q"&amp;ROUNDUP(MONTH(SalesDataTable[[#This Row],[Order Date]])/3,0)</f>
        <v>Q1</v>
      </c>
      <c r="F168" s="4" t="s">
        <v>24</v>
      </c>
      <c r="G168" s="4" t="s">
        <v>59</v>
      </c>
      <c r="H168" s="4" t="s">
        <v>20</v>
      </c>
      <c r="I168" s="4" t="s">
        <v>31</v>
      </c>
      <c r="J168" s="4" t="s">
        <v>41</v>
      </c>
      <c r="K168" s="4" t="s">
        <v>58</v>
      </c>
      <c r="L168" s="5">
        <v>2</v>
      </c>
      <c r="M168" s="6">
        <v>81.59</v>
      </c>
      <c r="N168" s="7">
        <v>0.1</v>
      </c>
      <c r="O168" s="6">
        <v>38.64</v>
      </c>
      <c r="P168" s="6">
        <f t="shared" si="8"/>
        <v>146.86200000000002</v>
      </c>
      <c r="Q168" s="6">
        <f t="shared" si="9"/>
        <v>77.28</v>
      </c>
      <c r="R168" s="6">
        <f t="shared" si="10"/>
        <v>69.582000000000022</v>
      </c>
      <c r="S168" s="8">
        <f t="shared" si="11"/>
        <v>0.47379172284185161</v>
      </c>
    </row>
    <row r="169" spans="1:19" ht="15.6" x14ac:dyDescent="0.3">
      <c r="A169" s="2">
        <v>1646</v>
      </c>
      <c r="B169" s="3">
        <v>46057</v>
      </c>
      <c r="C169" s="4">
        <f>YEAR(SalesDataTable[[#This Row],[Order Date]])</f>
        <v>2026</v>
      </c>
      <c r="D169" s="9" t="str">
        <f>TEXT(SalesDataTable[[#This Row],[Order Date]],"MMM")</f>
        <v>Feb</v>
      </c>
      <c r="E169" s="9" t="str">
        <f>"Q"&amp;ROUNDUP(MONTH(SalesDataTable[[#This Row],[Order Date]])/3,0)</f>
        <v>Q1</v>
      </c>
      <c r="F169" s="4" t="s">
        <v>29</v>
      </c>
      <c r="G169" s="4" t="s">
        <v>43</v>
      </c>
      <c r="H169" s="4" t="s">
        <v>20</v>
      </c>
      <c r="I169" s="4" t="s">
        <v>31</v>
      </c>
      <c r="J169" s="4" t="s">
        <v>32</v>
      </c>
      <c r="K169" s="4" t="s">
        <v>50</v>
      </c>
      <c r="L169" s="5">
        <v>2</v>
      </c>
      <c r="M169" s="6">
        <v>45.81</v>
      </c>
      <c r="N169" s="7">
        <v>0.1</v>
      </c>
      <c r="O169" s="6">
        <v>18.420000000000002</v>
      </c>
      <c r="P169" s="6">
        <f t="shared" si="8"/>
        <v>82.458000000000013</v>
      </c>
      <c r="Q169" s="6">
        <f t="shared" si="9"/>
        <v>36.840000000000003</v>
      </c>
      <c r="R169" s="6">
        <f t="shared" si="10"/>
        <v>45.618000000000009</v>
      </c>
      <c r="S169" s="8">
        <f t="shared" si="11"/>
        <v>0.55322709743141962</v>
      </c>
    </row>
    <row r="170" spans="1:19" ht="15.6" x14ac:dyDescent="0.3">
      <c r="A170" s="2">
        <v>380</v>
      </c>
      <c r="B170" s="3">
        <v>46058</v>
      </c>
      <c r="C170" s="4">
        <f>YEAR(SalesDataTable[[#This Row],[Order Date]])</f>
        <v>2026</v>
      </c>
      <c r="D170" s="9" t="str">
        <f>TEXT(SalesDataTable[[#This Row],[Order Date]],"MMM")</f>
        <v>Feb</v>
      </c>
      <c r="E170" s="9" t="str">
        <f>"Q"&amp;ROUNDUP(MONTH(SalesDataTable[[#This Row],[Order Date]])/3,0)</f>
        <v>Q1</v>
      </c>
      <c r="F170" s="4" t="s">
        <v>24</v>
      </c>
      <c r="G170" s="4" t="s">
        <v>61</v>
      </c>
      <c r="H170" s="4" t="s">
        <v>20</v>
      </c>
      <c r="I170" s="4" t="s">
        <v>21</v>
      </c>
      <c r="J170" s="4" t="s">
        <v>52</v>
      </c>
      <c r="K170" s="4" t="s">
        <v>56</v>
      </c>
      <c r="L170" s="5">
        <v>3</v>
      </c>
      <c r="M170" s="6">
        <v>125.63</v>
      </c>
      <c r="N170" s="7">
        <v>0</v>
      </c>
      <c r="O170" s="6">
        <v>71.05</v>
      </c>
      <c r="P170" s="6">
        <f t="shared" si="8"/>
        <v>376.89</v>
      </c>
      <c r="Q170" s="6">
        <f t="shared" si="9"/>
        <v>213.14999999999998</v>
      </c>
      <c r="R170" s="6">
        <f t="shared" si="10"/>
        <v>163.74</v>
      </c>
      <c r="S170" s="8">
        <f t="shared" si="11"/>
        <v>0.43445037013452203</v>
      </c>
    </row>
    <row r="171" spans="1:19" ht="15.6" x14ac:dyDescent="0.3">
      <c r="A171" s="2">
        <v>1723</v>
      </c>
      <c r="B171" s="3">
        <v>46058</v>
      </c>
      <c r="C171" s="4">
        <f>YEAR(SalesDataTable[[#This Row],[Order Date]])</f>
        <v>2026</v>
      </c>
      <c r="D171" s="9" t="str">
        <f>TEXT(SalesDataTable[[#This Row],[Order Date]],"MMM")</f>
        <v>Feb</v>
      </c>
      <c r="E171" s="9" t="str">
        <f>"Q"&amp;ROUNDUP(MONTH(SalesDataTable[[#This Row],[Order Date]])/3,0)</f>
        <v>Q1</v>
      </c>
      <c r="F171" s="4" t="s">
        <v>38</v>
      </c>
      <c r="G171" s="4" t="s">
        <v>51</v>
      </c>
      <c r="H171" s="4" t="s">
        <v>20</v>
      </c>
      <c r="I171" s="4" t="s">
        <v>21</v>
      </c>
      <c r="J171" s="4" t="s">
        <v>22</v>
      </c>
      <c r="K171" s="4" t="s">
        <v>48</v>
      </c>
      <c r="L171" s="5">
        <v>2</v>
      </c>
      <c r="M171" s="6">
        <v>101.01</v>
      </c>
      <c r="N171" s="7">
        <v>0</v>
      </c>
      <c r="O171" s="6">
        <v>50.26</v>
      </c>
      <c r="P171" s="6">
        <f t="shared" si="8"/>
        <v>202.02</v>
      </c>
      <c r="Q171" s="6">
        <f t="shared" si="9"/>
        <v>100.52</v>
      </c>
      <c r="R171" s="6">
        <f t="shared" si="10"/>
        <v>101.50000000000001</v>
      </c>
      <c r="S171" s="8">
        <f t="shared" si="11"/>
        <v>0.50242550242550243</v>
      </c>
    </row>
    <row r="172" spans="1:19" ht="15.6" x14ac:dyDescent="0.3">
      <c r="A172" s="2">
        <v>2529</v>
      </c>
      <c r="B172" s="3">
        <v>46058</v>
      </c>
      <c r="C172" s="4">
        <f>YEAR(SalesDataTable[[#This Row],[Order Date]])</f>
        <v>2026</v>
      </c>
      <c r="D172" s="9" t="str">
        <f>TEXT(SalesDataTable[[#This Row],[Order Date]],"MMM")</f>
        <v>Feb</v>
      </c>
      <c r="E172" s="9" t="str">
        <f>"Q"&amp;ROUNDUP(MONTH(SalesDataTable[[#This Row],[Order Date]])/3,0)</f>
        <v>Q1</v>
      </c>
      <c r="F172" s="4" t="s">
        <v>38</v>
      </c>
      <c r="G172" s="4" t="s">
        <v>65</v>
      </c>
      <c r="H172" s="4" t="s">
        <v>20</v>
      </c>
      <c r="I172" s="4" t="s">
        <v>21</v>
      </c>
      <c r="J172" s="4" t="s">
        <v>27</v>
      </c>
      <c r="K172" s="4" t="s">
        <v>55</v>
      </c>
      <c r="L172" s="5">
        <v>6</v>
      </c>
      <c r="M172" s="6">
        <v>154.22</v>
      </c>
      <c r="N172" s="7">
        <v>0</v>
      </c>
      <c r="O172" s="6">
        <v>79.599999999999994</v>
      </c>
      <c r="P172" s="6">
        <f t="shared" si="8"/>
        <v>925.31999999999994</v>
      </c>
      <c r="Q172" s="6">
        <f t="shared" si="9"/>
        <v>477.59999999999997</v>
      </c>
      <c r="R172" s="6">
        <f t="shared" si="10"/>
        <v>447.71999999999997</v>
      </c>
      <c r="S172" s="8">
        <f t="shared" si="11"/>
        <v>0.4838542342108676</v>
      </c>
    </row>
    <row r="173" spans="1:19" ht="15.6" x14ac:dyDescent="0.3">
      <c r="A173" s="2">
        <v>2685</v>
      </c>
      <c r="B173" s="3">
        <v>46058</v>
      </c>
      <c r="C173" s="4">
        <f>YEAR(SalesDataTable[[#This Row],[Order Date]])</f>
        <v>2026</v>
      </c>
      <c r="D173" s="9" t="str">
        <f>TEXT(SalesDataTable[[#This Row],[Order Date]],"MMM")</f>
        <v>Feb</v>
      </c>
      <c r="E173" s="9" t="str">
        <f>"Q"&amp;ROUNDUP(MONTH(SalesDataTable[[#This Row],[Order Date]])/3,0)</f>
        <v>Q1</v>
      </c>
      <c r="F173" s="4" t="s">
        <v>24</v>
      </c>
      <c r="G173" s="4" t="s">
        <v>67</v>
      </c>
      <c r="H173" s="4" t="s">
        <v>20</v>
      </c>
      <c r="I173" s="4" t="s">
        <v>31</v>
      </c>
      <c r="J173" s="4" t="s">
        <v>27</v>
      </c>
      <c r="K173" s="4" t="s">
        <v>64</v>
      </c>
      <c r="L173" s="5">
        <v>1</v>
      </c>
      <c r="M173" s="6">
        <v>72.78</v>
      </c>
      <c r="N173" s="7">
        <v>0.05</v>
      </c>
      <c r="O173" s="6">
        <v>33.26</v>
      </c>
      <c r="P173" s="6">
        <f t="shared" si="8"/>
        <v>69.140999999999991</v>
      </c>
      <c r="Q173" s="6">
        <f t="shared" si="9"/>
        <v>33.26</v>
      </c>
      <c r="R173" s="6">
        <f t="shared" si="10"/>
        <v>35.880999999999993</v>
      </c>
      <c r="S173" s="8">
        <f t="shared" si="11"/>
        <v>0.51895402149231273</v>
      </c>
    </row>
    <row r="174" spans="1:19" ht="15.6" x14ac:dyDescent="0.3">
      <c r="A174" s="2">
        <v>2793</v>
      </c>
      <c r="B174" s="3">
        <v>46058</v>
      </c>
      <c r="C174" s="4">
        <f>YEAR(SalesDataTable[[#This Row],[Order Date]])</f>
        <v>2026</v>
      </c>
      <c r="D174" s="9" t="str">
        <f>TEXT(SalesDataTable[[#This Row],[Order Date]],"MMM")</f>
        <v>Feb</v>
      </c>
      <c r="E174" s="9" t="str">
        <f>"Q"&amp;ROUNDUP(MONTH(SalesDataTable[[#This Row],[Order Date]])/3,0)</f>
        <v>Q1</v>
      </c>
      <c r="F174" s="4" t="s">
        <v>24</v>
      </c>
      <c r="G174" s="4" t="s">
        <v>67</v>
      </c>
      <c r="H174" s="4" t="s">
        <v>26</v>
      </c>
      <c r="I174" s="4" t="s">
        <v>34</v>
      </c>
      <c r="J174" s="4" t="s">
        <v>41</v>
      </c>
      <c r="K174" s="4" t="s">
        <v>69</v>
      </c>
      <c r="L174" s="5">
        <v>3</v>
      </c>
      <c r="M174" s="6">
        <v>122.69</v>
      </c>
      <c r="N174" s="7">
        <v>0.05</v>
      </c>
      <c r="O174" s="6">
        <v>62.08</v>
      </c>
      <c r="P174" s="6">
        <f t="shared" si="8"/>
        <v>349.66649999999998</v>
      </c>
      <c r="Q174" s="6">
        <f t="shared" si="9"/>
        <v>186.24</v>
      </c>
      <c r="R174" s="6">
        <f t="shared" si="10"/>
        <v>163.42649999999998</v>
      </c>
      <c r="S174" s="8">
        <f t="shared" si="11"/>
        <v>0.46737820180085876</v>
      </c>
    </row>
    <row r="175" spans="1:19" ht="15.6" x14ac:dyDescent="0.3">
      <c r="A175" s="2">
        <v>346</v>
      </c>
      <c r="B175" s="3">
        <v>46059</v>
      </c>
      <c r="C175" s="4">
        <f>YEAR(SalesDataTable[[#This Row],[Order Date]])</f>
        <v>2026</v>
      </c>
      <c r="D175" s="9" t="str">
        <f>TEXT(SalesDataTable[[#This Row],[Order Date]],"MMM")</f>
        <v>Feb</v>
      </c>
      <c r="E175" s="9" t="str">
        <f>"Q"&amp;ROUNDUP(MONTH(SalesDataTable[[#This Row],[Order Date]])/3,0)</f>
        <v>Q1</v>
      </c>
      <c r="F175" s="4" t="s">
        <v>24</v>
      </c>
      <c r="G175" s="4" t="s">
        <v>25</v>
      </c>
      <c r="H175" s="4" t="s">
        <v>20</v>
      </c>
      <c r="I175" s="4" t="s">
        <v>34</v>
      </c>
      <c r="J175" s="4" t="s">
        <v>22</v>
      </c>
      <c r="K175" s="4" t="s">
        <v>48</v>
      </c>
      <c r="L175" s="5">
        <v>3</v>
      </c>
      <c r="M175" s="6">
        <v>103.22</v>
      </c>
      <c r="N175" s="7">
        <v>0</v>
      </c>
      <c r="O175" s="6">
        <v>50.74</v>
      </c>
      <c r="P175" s="6">
        <f t="shared" si="8"/>
        <v>309.65999999999997</v>
      </c>
      <c r="Q175" s="6">
        <f t="shared" si="9"/>
        <v>152.22</v>
      </c>
      <c r="R175" s="6">
        <f t="shared" si="10"/>
        <v>157.43999999999997</v>
      </c>
      <c r="S175" s="8">
        <f t="shared" si="11"/>
        <v>0.50842859910869986</v>
      </c>
    </row>
    <row r="176" spans="1:19" ht="15.6" x14ac:dyDescent="0.3">
      <c r="A176" s="2">
        <v>539</v>
      </c>
      <c r="B176" s="3">
        <v>46059</v>
      </c>
      <c r="C176" s="4">
        <f>YEAR(SalesDataTable[[#This Row],[Order Date]])</f>
        <v>2026</v>
      </c>
      <c r="D176" s="9" t="str">
        <f>TEXT(SalesDataTable[[#This Row],[Order Date]],"MMM")</f>
        <v>Feb</v>
      </c>
      <c r="E176" s="9" t="str">
        <f>"Q"&amp;ROUNDUP(MONTH(SalesDataTable[[#This Row],[Order Date]])/3,0)</f>
        <v>Q1</v>
      </c>
      <c r="F176" s="4" t="s">
        <v>18</v>
      </c>
      <c r="G176" s="4" t="s">
        <v>68</v>
      </c>
      <c r="H176" s="4" t="s">
        <v>46</v>
      </c>
      <c r="I176" s="4" t="s">
        <v>31</v>
      </c>
      <c r="J176" s="4" t="s">
        <v>27</v>
      </c>
      <c r="K176" s="4" t="s">
        <v>28</v>
      </c>
      <c r="L176" s="5">
        <v>3</v>
      </c>
      <c r="M176" s="6">
        <v>92.96</v>
      </c>
      <c r="N176" s="7">
        <v>0.15</v>
      </c>
      <c r="O176" s="6">
        <v>44.56</v>
      </c>
      <c r="P176" s="6">
        <f t="shared" si="8"/>
        <v>237.048</v>
      </c>
      <c r="Q176" s="6">
        <f t="shared" si="9"/>
        <v>133.68</v>
      </c>
      <c r="R176" s="6">
        <f t="shared" si="10"/>
        <v>103.36799999999999</v>
      </c>
      <c r="S176" s="8">
        <f t="shared" si="11"/>
        <v>0.43606358205932971</v>
      </c>
    </row>
    <row r="177" spans="1:19" ht="15.6" x14ac:dyDescent="0.3">
      <c r="A177" s="2">
        <v>1368</v>
      </c>
      <c r="B177" s="3">
        <v>46059</v>
      </c>
      <c r="C177" s="4">
        <f>YEAR(SalesDataTable[[#This Row],[Order Date]])</f>
        <v>2026</v>
      </c>
      <c r="D177" s="9" t="str">
        <f>TEXT(SalesDataTable[[#This Row],[Order Date]],"MMM")</f>
        <v>Feb</v>
      </c>
      <c r="E177" s="9" t="str">
        <f>"Q"&amp;ROUNDUP(MONTH(SalesDataTable[[#This Row],[Order Date]])/3,0)</f>
        <v>Q1</v>
      </c>
      <c r="F177" s="4" t="s">
        <v>24</v>
      </c>
      <c r="G177" s="4" t="s">
        <v>61</v>
      </c>
      <c r="H177" s="4" t="s">
        <v>37</v>
      </c>
      <c r="I177" s="4" t="s">
        <v>31</v>
      </c>
      <c r="J177" s="4" t="s">
        <v>32</v>
      </c>
      <c r="K177" s="4" t="s">
        <v>33</v>
      </c>
      <c r="L177" s="5">
        <v>1</v>
      </c>
      <c r="M177" s="6">
        <v>36.520000000000003</v>
      </c>
      <c r="N177" s="7">
        <v>0</v>
      </c>
      <c r="O177" s="6">
        <v>13.94</v>
      </c>
      <c r="P177" s="6">
        <f t="shared" si="8"/>
        <v>36.520000000000003</v>
      </c>
      <c r="Q177" s="6">
        <f t="shared" si="9"/>
        <v>13.94</v>
      </c>
      <c r="R177" s="6">
        <f t="shared" si="10"/>
        <v>22.580000000000005</v>
      </c>
      <c r="S177" s="8">
        <f t="shared" si="11"/>
        <v>0.61829134720700996</v>
      </c>
    </row>
    <row r="178" spans="1:19" ht="15.6" x14ac:dyDescent="0.3">
      <c r="A178" s="2">
        <v>3506</v>
      </c>
      <c r="B178" s="3">
        <v>46059</v>
      </c>
      <c r="C178" s="4">
        <f>YEAR(SalesDataTable[[#This Row],[Order Date]])</f>
        <v>2026</v>
      </c>
      <c r="D178" s="9" t="str">
        <f>TEXT(SalesDataTable[[#This Row],[Order Date]],"MMM")</f>
        <v>Feb</v>
      </c>
      <c r="E178" s="9" t="str">
        <f>"Q"&amp;ROUNDUP(MONTH(SalesDataTable[[#This Row],[Order Date]])/3,0)</f>
        <v>Q1</v>
      </c>
      <c r="F178" s="4" t="s">
        <v>18</v>
      </c>
      <c r="G178" s="4" t="s">
        <v>19</v>
      </c>
      <c r="H178" s="4" t="s">
        <v>37</v>
      </c>
      <c r="I178" s="4" t="s">
        <v>21</v>
      </c>
      <c r="J178" s="4" t="s">
        <v>52</v>
      </c>
      <c r="K178" s="4" t="s">
        <v>63</v>
      </c>
      <c r="L178" s="5">
        <v>3</v>
      </c>
      <c r="M178" s="6">
        <v>50.65</v>
      </c>
      <c r="N178" s="7">
        <v>0</v>
      </c>
      <c r="O178" s="6">
        <v>21.49</v>
      </c>
      <c r="P178" s="6">
        <f t="shared" si="8"/>
        <v>151.94999999999999</v>
      </c>
      <c r="Q178" s="6">
        <f t="shared" si="9"/>
        <v>64.47</v>
      </c>
      <c r="R178" s="6">
        <f t="shared" si="10"/>
        <v>87.47999999999999</v>
      </c>
      <c r="S178" s="8">
        <f t="shared" si="11"/>
        <v>0.57571569595261596</v>
      </c>
    </row>
    <row r="179" spans="1:19" ht="15.6" x14ac:dyDescent="0.3">
      <c r="A179" s="2">
        <v>1314</v>
      </c>
      <c r="B179" s="3">
        <v>46060</v>
      </c>
      <c r="C179" s="4">
        <f>YEAR(SalesDataTable[[#This Row],[Order Date]])</f>
        <v>2026</v>
      </c>
      <c r="D179" s="9" t="str">
        <f>TEXT(SalesDataTable[[#This Row],[Order Date]],"MMM")</f>
        <v>Feb</v>
      </c>
      <c r="E179" s="9" t="str">
        <f>"Q"&amp;ROUNDUP(MONTH(SalesDataTable[[#This Row],[Order Date]])/3,0)</f>
        <v>Q1</v>
      </c>
      <c r="F179" s="4" t="s">
        <v>38</v>
      </c>
      <c r="G179" s="4" t="s">
        <v>39</v>
      </c>
      <c r="H179" s="4" t="s">
        <v>20</v>
      </c>
      <c r="I179" s="4" t="s">
        <v>21</v>
      </c>
      <c r="J179" s="4" t="s">
        <v>32</v>
      </c>
      <c r="K179" s="4" t="s">
        <v>33</v>
      </c>
      <c r="L179" s="5">
        <v>2</v>
      </c>
      <c r="M179" s="6">
        <v>37.03</v>
      </c>
      <c r="N179" s="7">
        <v>0.15</v>
      </c>
      <c r="O179" s="6">
        <v>13.87</v>
      </c>
      <c r="P179" s="6">
        <f t="shared" si="8"/>
        <v>62.951000000000001</v>
      </c>
      <c r="Q179" s="6">
        <f t="shared" si="9"/>
        <v>27.74</v>
      </c>
      <c r="R179" s="6">
        <f t="shared" si="10"/>
        <v>35.210999999999999</v>
      </c>
      <c r="S179" s="8">
        <f t="shared" si="11"/>
        <v>0.55933980397451988</v>
      </c>
    </row>
    <row r="180" spans="1:19" ht="15.6" x14ac:dyDescent="0.3">
      <c r="A180" s="2">
        <v>2092</v>
      </c>
      <c r="B180" s="3">
        <v>46060</v>
      </c>
      <c r="C180" s="4">
        <f>YEAR(SalesDataTable[[#This Row],[Order Date]])</f>
        <v>2026</v>
      </c>
      <c r="D180" s="9" t="str">
        <f>TEXT(SalesDataTable[[#This Row],[Order Date]],"MMM")</f>
        <v>Feb</v>
      </c>
      <c r="E180" s="9" t="str">
        <f>"Q"&amp;ROUNDUP(MONTH(SalesDataTable[[#This Row],[Order Date]])/3,0)</f>
        <v>Q1</v>
      </c>
      <c r="F180" s="4" t="s">
        <v>29</v>
      </c>
      <c r="G180" s="4" t="s">
        <v>30</v>
      </c>
      <c r="H180" s="4" t="s">
        <v>20</v>
      </c>
      <c r="I180" s="4" t="s">
        <v>31</v>
      </c>
      <c r="J180" s="4" t="s">
        <v>52</v>
      </c>
      <c r="K180" s="4" t="s">
        <v>60</v>
      </c>
      <c r="L180" s="5">
        <v>1</v>
      </c>
      <c r="M180" s="6">
        <v>36.619999999999997</v>
      </c>
      <c r="N180" s="7">
        <v>0</v>
      </c>
      <c r="O180" s="6">
        <v>13.55</v>
      </c>
      <c r="P180" s="6">
        <f t="shared" si="8"/>
        <v>36.619999999999997</v>
      </c>
      <c r="Q180" s="6">
        <f t="shared" si="9"/>
        <v>13.55</v>
      </c>
      <c r="R180" s="6">
        <f t="shared" si="10"/>
        <v>23.069999999999997</v>
      </c>
      <c r="S180" s="8">
        <f t="shared" si="11"/>
        <v>0.62998361551064985</v>
      </c>
    </row>
    <row r="181" spans="1:19" ht="15.6" x14ac:dyDescent="0.3">
      <c r="A181" s="2">
        <v>5083</v>
      </c>
      <c r="B181" s="3">
        <v>46060</v>
      </c>
      <c r="C181" s="4">
        <f>YEAR(SalesDataTable[[#This Row],[Order Date]])</f>
        <v>2026</v>
      </c>
      <c r="D181" s="9" t="str">
        <f>TEXT(SalesDataTable[[#This Row],[Order Date]],"MMM")</f>
        <v>Feb</v>
      </c>
      <c r="E181" s="9" t="str">
        <f>"Q"&amp;ROUNDUP(MONTH(SalesDataTable[[#This Row],[Order Date]])/3,0)</f>
        <v>Q1</v>
      </c>
      <c r="F181" s="4" t="s">
        <v>29</v>
      </c>
      <c r="G181" s="4" t="s">
        <v>70</v>
      </c>
      <c r="H181" s="4" t="s">
        <v>37</v>
      </c>
      <c r="I181" s="4" t="s">
        <v>21</v>
      </c>
      <c r="J181" s="4" t="s">
        <v>41</v>
      </c>
      <c r="K181" s="4" t="s">
        <v>58</v>
      </c>
      <c r="L181" s="5">
        <v>1</v>
      </c>
      <c r="M181" s="6">
        <v>81.47</v>
      </c>
      <c r="N181" s="7">
        <v>0</v>
      </c>
      <c r="O181" s="6">
        <v>39.18</v>
      </c>
      <c r="P181" s="6">
        <f t="shared" si="8"/>
        <v>81.47</v>
      </c>
      <c r="Q181" s="6">
        <f t="shared" si="9"/>
        <v>39.18</v>
      </c>
      <c r="R181" s="6">
        <f t="shared" si="10"/>
        <v>42.29</v>
      </c>
      <c r="S181" s="8">
        <f t="shared" si="11"/>
        <v>0.51908678040996681</v>
      </c>
    </row>
    <row r="182" spans="1:19" ht="15.6" x14ac:dyDescent="0.3">
      <c r="A182" s="2">
        <v>582</v>
      </c>
      <c r="B182" s="3">
        <v>46061</v>
      </c>
      <c r="C182" s="4">
        <f>YEAR(SalesDataTable[[#This Row],[Order Date]])</f>
        <v>2026</v>
      </c>
      <c r="D182" s="9" t="str">
        <f>TEXT(SalesDataTable[[#This Row],[Order Date]],"MMM")</f>
        <v>Feb</v>
      </c>
      <c r="E182" s="9" t="str">
        <f>"Q"&amp;ROUNDUP(MONTH(SalesDataTable[[#This Row],[Order Date]])/3,0)</f>
        <v>Q1</v>
      </c>
      <c r="F182" s="4" t="s">
        <v>24</v>
      </c>
      <c r="G182" s="4" t="s">
        <v>25</v>
      </c>
      <c r="H182" s="4" t="s">
        <v>26</v>
      </c>
      <c r="I182" s="4" t="s">
        <v>21</v>
      </c>
      <c r="J182" s="4" t="s">
        <v>41</v>
      </c>
      <c r="K182" s="4" t="s">
        <v>69</v>
      </c>
      <c r="L182" s="5">
        <v>12</v>
      </c>
      <c r="M182" s="6">
        <v>122.75</v>
      </c>
      <c r="N182" s="7">
        <v>0.15</v>
      </c>
      <c r="O182" s="6">
        <v>62.51</v>
      </c>
      <c r="P182" s="6">
        <f t="shared" si="8"/>
        <v>1252.05</v>
      </c>
      <c r="Q182" s="6">
        <f t="shared" si="9"/>
        <v>750.12</v>
      </c>
      <c r="R182" s="6">
        <f t="shared" si="10"/>
        <v>501.92999999999995</v>
      </c>
      <c r="S182" s="8">
        <f t="shared" si="11"/>
        <v>0.40088654606445429</v>
      </c>
    </row>
    <row r="183" spans="1:19" ht="15.6" x14ac:dyDescent="0.3">
      <c r="A183" s="2">
        <v>902</v>
      </c>
      <c r="B183" s="3">
        <v>46061</v>
      </c>
      <c r="C183" s="4">
        <f>YEAR(SalesDataTable[[#This Row],[Order Date]])</f>
        <v>2026</v>
      </c>
      <c r="D183" s="9" t="str">
        <f>TEXT(SalesDataTable[[#This Row],[Order Date]],"MMM")</f>
        <v>Feb</v>
      </c>
      <c r="E183" s="9" t="str">
        <f>"Q"&amp;ROUNDUP(MONTH(SalesDataTable[[#This Row],[Order Date]])/3,0)</f>
        <v>Q1</v>
      </c>
      <c r="F183" s="4" t="s">
        <v>18</v>
      </c>
      <c r="G183" s="4" t="s">
        <v>54</v>
      </c>
      <c r="H183" s="4" t="s">
        <v>20</v>
      </c>
      <c r="I183" s="4" t="s">
        <v>34</v>
      </c>
      <c r="J183" s="4" t="s">
        <v>52</v>
      </c>
      <c r="K183" s="4" t="s">
        <v>63</v>
      </c>
      <c r="L183" s="5">
        <v>1</v>
      </c>
      <c r="M183" s="6">
        <v>50.38</v>
      </c>
      <c r="N183" s="7">
        <v>0.05</v>
      </c>
      <c r="O183" s="6">
        <v>21.95</v>
      </c>
      <c r="P183" s="6">
        <f t="shared" si="8"/>
        <v>47.860999999999997</v>
      </c>
      <c r="Q183" s="6">
        <f t="shared" si="9"/>
        <v>21.95</v>
      </c>
      <c r="R183" s="6">
        <f t="shared" si="10"/>
        <v>25.910999999999998</v>
      </c>
      <c r="S183" s="8">
        <f t="shared" si="11"/>
        <v>0.54138024696516995</v>
      </c>
    </row>
    <row r="184" spans="1:19" ht="15.6" x14ac:dyDescent="0.3">
      <c r="A184" s="2">
        <v>2396</v>
      </c>
      <c r="B184" s="3">
        <v>46061</v>
      </c>
      <c r="C184" s="4">
        <f>YEAR(SalesDataTable[[#This Row],[Order Date]])</f>
        <v>2026</v>
      </c>
      <c r="D184" s="9" t="str">
        <f>TEXT(SalesDataTable[[#This Row],[Order Date]],"MMM")</f>
        <v>Feb</v>
      </c>
      <c r="E184" s="9" t="str">
        <f>"Q"&amp;ROUNDUP(MONTH(SalesDataTable[[#This Row],[Order Date]])/3,0)</f>
        <v>Q1</v>
      </c>
      <c r="F184" s="4" t="s">
        <v>38</v>
      </c>
      <c r="G184" s="4" t="s">
        <v>49</v>
      </c>
      <c r="H184" s="4" t="s">
        <v>20</v>
      </c>
      <c r="I184" s="4" t="s">
        <v>34</v>
      </c>
      <c r="J184" s="4" t="s">
        <v>52</v>
      </c>
      <c r="K184" s="4" t="s">
        <v>63</v>
      </c>
      <c r="L184" s="5">
        <v>2</v>
      </c>
      <c r="M184" s="6">
        <v>50.4</v>
      </c>
      <c r="N184" s="7">
        <v>0</v>
      </c>
      <c r="O184" s="6">
        <v>21.43</v>
      </c>
      <c r="P184" s="6">
        <f t="shared" si="8"/>
        <v>100.8</v>
      </c>
      <c r="Q184" s="6">
        <f t="shared" si="9"/>
        <v>42.86</v>
      </c>
      <c r="R184" s="6">
        <f t="shared" si="10"/>
        <v>57.94</v>
      </c>
      <c r="S184" s="8">
        <f t="shared" si="11"/>
        <v>0.57480158730158726</v>
      </c>
    </row>
    <row r="185" spans="1:19" ht="15.6" x14ac:dyDescent="0.3">
      <c r="A185" s="2">
        <v>2494</v>
      </c>
      <c r="B185" s="3">
        <v>46061</v>
      </c>
      <c r="C185" s="4">
        <f>YEAR(SalesDataTable[[#This Row],[Order Date]])</f>
        <v>2026</v>
      </c>
      <c r="D185" s="9" t="str">
        <f>TEXT(SalesDataTable[[#This Row],[Order Date]],"MMM")</f>
        <v>Feb</v>
      </c>
      <c r="E185" s="9" t="str">
        <f>"Q"&amp;ROUNDUP(MONTH(SalesDataTable[[#This Row],[Order Date]])/3,0)</f>
        <v>Q1</v>
      </c>
      <c r="F185" s="4" t="s">
        <v>29</v>
      </c>
      <c r="G185" s="4" t="s">
        <v>43</v>
      </c>
      <c r="H185" s="4" t="s">
        <v>20</v>
      </c>
      <c r="I185" s="4" t="s">
        <v>31</v>
      </c>
      <c r="J185" s="4" t="s">
        <v>27</v>
      </c>
      <c r="K185" s="4" t="s">
        <v>64</v>
      </c>
      <c r="L185" s="5">
        <v>1</v>
      </c>
      <c r="M185" s="6">
        <v>69.98</v>
      </c>
      <c r="N185" s="7">
        <v>0</v>
      </c>
      <c r="O185" s="6">
        <v>33.21</v>
      </c>
      <c r="P185" s="6">
        <f t="shared" si="8"/>
        <v>69.98</v>
      </c>
      <c r="Q185" s="6">
        <f t="shared" si="9"/>
        <v>33.21</v>
      </c>
      <c r="R185" s="6">
        <f t="shared" si="10"/>
        <v>36.770000000000003</v>
      </c>
      <c r="S185" s="8">
        <f t="shared" si="11"/>
        <v>0.52543583881108891</v>
      </c>
    </row>
    <row r="186" spans="1:19" ht="15.6" x14ac:dyDescent="0.3">
      <c r="A186" s="2">
        <v>2925</v>
      </c>
      <c r="B186" s="3">
        <v>46061</v>
      </c>
      <c r="C186" s="4">
        <f>YEAR(SalesDataTable[[#This Row],[Order Date]])</f>
        <v>2026</v>
      </c>
      <c r="D186" s="9" t="str">
        <f>TEXT(SalesDataTable[[#This Row],[Order Date]],"MMM")</f>
        <v>Feb</v>
      </c>
      <c r="E186" s="9" t="str">
        <f>"Q"&amp;ROUNDUP(MONTH(SalesDataTable[[#This Row],[Order Date]])/3,0)</f>
        <v>Q1</v>
      </c>
      <c r="F186" s="4" t="s">
        <v>18</v>
      </c>
      <c r="G186" s="4" t="s">
        <v>19</v>
      </c>
      <c r="H186" s="4" t="s">
        <v>37</v>
      </c>
      <c r="I186" s="4" t="s">
        <v>31</v>
      </c>
      <c r="J186" s="4" t="s">
        <v>27</v>
      </c>
      <c r="K186" s="4" t="s">
        <v>28</v>
      </c>
      <c r="L186" s="5">
        <v>3</v>
      </c>
      <c r="M186" s="6">
        <v>90.04</v>
      </c>
      <c r="N186" s="7">
        <v>0.05</v>
      </c>
      <c r="O186" s="6">
        <v>45.25</v>
      </c>
      <c r="P186" s="6">
        <f t="shared" si="8"/>
        <v>256.61399999999998</v>
      </c>
      <c r="Q186" s="6">
        <f t="shared" si="9"/>
        <v>135.75</v>
      </c>
      <c r="R186" s="6">
        <f t="shared" si="10"/>
        <v>120.86399999999998</v>
      </c>
      <c r="S186" s="8">
        <f t="shared" si="11"/>
        <v>0.47099534709719654</v>
      </c>
    </row>
    <row r="187" spans="1:19" ht="15.6" x14ac:dyDescent="0.3">
      <c r="A187" s="2">
        <v>3614</v>
      </c>
      <c r="B187" s="3">
        <v>46061</v>
      </c>
      <c r="C187" s="4">
        <f>YEAR(SalesDataTable[[#This Row],[Order Date]])</f>
        <v>2026</v>
      </c>
      <c r="D187" s="9" t="str">
        <f>TEXT(SalesDataTable[[#This Row],[Order Date]],"MMM")</f>
        <v>Feb</v>
      </c>
      <c r="E187" s="9" t="str">
        <f>"Q"&amp;ROUNDUP(MONTH(SalesDataTable[[#This Row],[Order Date]])/3,0)</f>
        <v>Q1</v>
      </c>
      <c r="F187" s="4" t="s">
        <v>24</v>
      </c>
      <c r="G187" s="4" t="s">
        <v>67</v>
      </c>
      <c r="H187" s="4" t="s">
        <v>20</v>
      </c>
      <c r="I187" s="4" t="s">
        <v>31</v>
      </c>
      <c r="J187" s="4" t="s">
        <v>52</v>
      </c>
      <c r="K187" s="4" t="s">
        <v>63</v>
      </c>
      <c r="L187" s="5">
        <v>3</v>
      </c>
      <c r="M187" s="6">
        <v>51.18</v>
      </c>
      <c r="N187" s="7">
        <v>0</v>
      </c>
      <c r="O187" s="6">
        <v>21.95</v>
      </c>
      <c r="P187" s="6">
        <f t="shared" si="8"/>
        <v>153.54</v>
      </c>
      <c r="Q187" s="6">
        <f t="shared" si="9"/>
        <v>65.849999999999994</v>
      </c>
      <c r="R187" s="6">
        <f t="shared" si="10"/>
        <v>87.69</v>
      </c>
      <c r="S187" s="8">
        <f t="shared" si="11"/>
        <v>0.57112153184837833</v>
      </c>
    </row>
    <row r="188" spans="1:19" ht="15.6" x14ac:dyDescent="0.3">
      <c r="A188" s="2">
        <v>4360</v>
      </c>
      <c r="B188" s="3">
        <v>46061</v>
      </c>
      <c r="C188" s="4">
        <f>YEAR(SalesDataTable[[#This Row],[Order Date]])</f>
        <v>2026</v>
      </c>
      <c r="D188" s="9" t="str">
        <f>TEXT(SalesDataTable[[#This Row],[Order Date]],"MMM")</f>
        <v>Feb</v>
      </c>
      <c r="E188" s="9" t="str">
        <f>"Q"&amp;ROUNDUP(MONTH(SalesDataTable[[#This Row],[Order Date]])/3,0)</f>
        <v>Q1</v>
      </c>
      <c r="F188" s="4" t="s">
        <v>18</v>
      </c>
      <c r="G188" s="4" t="s">
        <v>68</v>
      </c>
      <c r="H188" s="4" t="s">
        <v>20</v>
      </c>
      <c r="I188" s="4" t="s">
        <v>31</v>
      </c>
      <c r="J188" s="4" t="s">
        <v>32</v>
      </c>
      <c r="K188" s="4" t="s">
        <v>33</v>
      </c>
      <c r="L188" s="5">
        <v>1</v>
      </c>
      <c r="M188" s="6">
        <v>35.69</v>
      </c>
      <c r="N188" s="7">
        <v>0</v>
      </c>
      <c r="O188" s="6">
        <v>13.38</v>
      </c>
      <c r="P188" s="6">
        <f t="shared" si="8"/>
        <v>35.69</v>
      </c>
      <c r="Q188" s="6">
        <f t="shared" si="9"/>
        <v>13.38</v>
      </c>
      <c r="R188" s="6">
        <f t="shared" si="10"/>
        <v>22.309999999999995</v>
      </c>
      <c r="S188" s="8">
        <f t="shared" si="11"/>
        <v>0.62510507144858496</v>
      </c>
    </row>
    <row r="189" spans="1:19" ht="15.6" x14ac:dyDescent="0.3">
      <c r="A189" s="2">
        <v>4582</v>
      </c>
      <c r="B189" s="3">
        <v>46061</v>
      </c>
      <c r="C189" s="4">
        <f>YEAR(SalesDataTable[[#This Row],[Order Date]])</f>
        <v>2026</v>
      </c>
      <c r="D189" s="9" t="str">
        <f>TEXT(SalesDataTable[[#This Row],[Order Date]],"MMM")</f>
        <v>Feb</v>
      </c>
      <c r="E189" s="9" t="str">
        <f>"Q"&amp;ROUNDUP(MONTH(SalesDataTable[[#This Row],[Order Date]])/3,0)</f>
        <v>Q1</v>
      </c>
      <c r="F189" s="4" t="s">
        <v>38</v>
      </c>
      <c r="G189" s="4" t="s">
        <v>49</v>
      </c>
      <c r="H189" s="4" t="s">
        <v>20</v>
      </c>
      <c r="I189" s="4" t="s">
        <v>31</v>
      </c>
      <c r="J189" s="4" t="s">
        <v>22</v>
      </c>
      <c r="K189" s="4" t="s">
        <v>40</v>
      </c>
      <c r="L189" s="5">
        <v>3</v>
      </c>
      <c r="M189" s="6">
        <v>50.29</v>
      </c>
      <c r="N189" s="7">
        <v>0.05</v>
      </c>
      <c r="O189" s="6">
        <v>22.87</v>
      </c>
      <c r="P189" s="6">
        <f t="shared" si="8"/>
        <v>143.32650000000001</v>
      </c>
      <c r="Q189" s="6">
        <f t="shared" si="9"/>
        <v>68.61</v>
      </c>
      <c r="R189" s="6">
        <f t="shared" si="10"/>
        <v>74.716500000000011</v>
      </c>
      <c r="S189" s="8">
        <f t="shared" si="11"/>
        <v>0.52130275978273388</v>
      </c>
    </row>
    <row r="190" spans="1:19" ht="15.6" x14ac:dyDescent="0.3">
      <c r="A190" s="2">
        <v>4381</v>
      </c>
      <c r="B190" s="3">
        <v>46062</v>
      </c>
      <c r="C190" s="4">
        <f>YEAR(SalesDataTable[[#This Row],[Order Date]])</f>
        <v>2026</v>
      </c>
      <c r="D190" s="9" t="str">
        <f>TEXT(SalesDataTable[[#This Row],[Order Date]],"MMM")</f>
        <v>Feb</v>
      </c>
      <c r="E190" s="9" t="str">
        <f>"Q"&amp;ROUNDUP(MONTH(SalesDataTable[[#This Row],[Order Date]])/3,0)</f>
        <v>Q1</v>
      </c>
      <c r="F190" s="4" t="s">
        <v>24</v>
      </c>
      <c r="G190" s="4" t="s">
        <v>61</v>
      </c>
      <c r="H190" s="4" t="s">
        <v>46</v>
      </c>
      <c r="I190" s="4" t="s">
        <v>21</v>
      </c>
      <c r="J190" s="4" t="s">
        <v>41</v>
      </c>
      <c r="K190" s="4" t="s">
        <v>47</v>
      </c>
      <c r="L190" s="5">
        <v>1</v>
      </c>
      <c r="M190" s="6">
        <v>194.32</v>
      </c>
      <c r="N190" s="7">
        <v>0.05</v>
      </c>
      <c r="O190" s="6">
        <v>102.52</v>
      </c>
      <c r="P190" s="6">
        <f t="shared" si="8"/>
        <v>184.60399999999998</v>
      </c>
      <c r="Q190" s="6">
        <f t="shared" si="9"/>
        <v>102.52</v>
      </c>
      <c r="R190" s="6">
        <f t="shared" si="10"/>
        <v>82.083999999999989</v>
      </c>
      <c r="S190" s="8">
        <f t="shared" si="11"/>
        <v>0.44464908669367942</v>
      </c>
    </row>
    <row r="191" spans="1:19" ht="15.6" x14ac:dyDescent="0.3">
      <c r="A191" s="2">
        <v>4964</v>
      </c>
      <c r="B191" s="3">
        <v>46062</v>
      </c>
      <c r="C191" s="4">
        <f>YEAR(SalesDataTable[[#This Row],[Order Date]])</f>
        <v>2026</v>
      </c>
      <c r="D191" s="9" t="str">
        <f>TEXT(SalesDataTable[[#This Row],[Order Date]],"MMM")</f>
        <v>Feb</v>
      </c>
      <c r="E191" s="9" t="str">
        <f>"Q"&amp;ROUNDUP(MONTH(SalesDataTable[[#This Row],[Order Date]])/3,0)</f>
        <v>Q1</v>
      </c>
      <c r="F191" s="4" t="s">
        <v>38</v>
      </c>
      <c r="G191" s="4" t="s">
        <v>65</v>
      </c>
      <c r="H191" s="4" t="s">
        <v>37</v>
      </c>
      <c r="I191" s="4" t="s">
        <v>31</v>
      </c>
      <c r="J191" s="4" t="s">
        <v>52</v>
      </c>
      <c r="K191" s="4" t="s">
        <v>53</v>
      </c>
      <c r="L191" s="5">
        <v>4</v>
      </c>
      <c r="M191" s="6">
        <v>40.44</v>
      </c>
      <c r="N191" s="7">
        <v>0</v>
      </c>
      <c r="O191" s="6">
        <v>14.75</v>
      </c>
      <c r="P191" s="6">
        <f t="shared" si="8"/>
        <v>161.76</v>
      </c>
      <c r="Q191" s="6">
        <f t="shared" si="9"/>
        <v>59</v>
      </c>
      <c r="R191" s="6">
        <f t="shared" si="10"/>
        <v>102.75999999999999</v>
      </c>
      <c r="S191" s="8">
        <f t="shared" si="11"/>
        <v>0.63526211671612265</v>
      </c>
    </row>
    <row r="192" spans="1:19" ht="15.6" x14ac:dyDescent="0.3">
      <c r="A192" s="2">
        <v>255</v>
      </c>
      <c r="B192" s="3">
        <v>46063</v>
      </c>
      <c r="C192" s="4">
        <f>YEAR(SalesDataTable[[#This Row],[Order Date]])</f>
        <v>2026</v>
      </c>
      <c r="D192" s="9" t="str">
        <f>TEXT(SalesDataTable[[#This Row],[Order Date]],"MMM")</f>
        <v>Feb</v>
      </c>
      <c r="E192" s="9" t="str">
        <f>"Q"&amp;ROUNDUP(MONTH(SalesDataTable[[#This Row],[Order Date]])/3,0)</f>
        <v>Q1</v>
      </c>
      <c r="F192" s="4" t="s">
        <v>38</v>
      </c>
      <c r="G192" s="4" t="s">
        <v>49</v>
      </c>
      <c r="H192" s="4" t="s">
        <v>20</v>
      </c>
      <c r="I192" s="4" t="s">
        <v>31</v>
      </c>
      <c r="J192" s="4" t="s">
        <v>32</v>
      </c>
      <c r="K192" s="4" t="s">
        <v>62</v>
      </c>
      <c r="L192" s="5">
        <v>3</v>
      </c>
      <c r="M192" s="6">
        <v>134.53</v>
      </c>
      <c r="N192" s="7">
        <v>0.1</v>
      </c>
      <c r="O192" s="6">
        <v>69.12</v>
      </c>
      <c r="P192" s="6">
        <f t="shared" si="8"/>
        <v>363.23100000000005</v>
      </c>
      <c r="Q192" s="6">
        <f t="shared" si="9"/>
        <v>207.36</v>
      </c>
      <c r="R192" s="6">
        <f t="shared" si="10"/>
        <v>155.87100000000004</v>
      </c>
      <c r="S192" s="8">
        <f t="shared" si="11"/>
        <v>0.42912361555043488</v>
      </c>
    </row>
    <row r="193" spans="1:19" ht="15.6" x14ac:dyDescent="0.3">
      <c r="A193" s="2">
        <v>2178</v>
      </c>
      <c r="B193" s="3">
        <v>46063</v>
      </c>
      <c r="C193" s="4">
        <f>YEAR(SalesDataTable[[#This Row],[Order Date]])</f>
        <v>2026</v>
      </c>
      <c r="D193" s="9" t="str">
        <f>TEXT(SalesDataTable[[#This Row],[Order Date]],"MMM")</f>
        <v>Feb</v>
      </c>
      <c r="E193" s="9" t="str">
        <f>"Q"&amp;ROUNDUP(MONTH(SalesDataTable[[#This Row],[Order Date]])/3,0)</f>
        <v>Q1</v>
      </c>
      <c r="F193" s="4" t="s">
        <v>29</v>
      </c>
      <c r="G193" s="4" t="s">
        <v>30</v>
      </c>
      <c r="H193" s="4" t="s">
        <v>46</v>
      </c>
      <c r="I193" s="4" t="s">
        <v>31</v>
      </c>
      <c r="J193" s="4" t="s">
        <v>27</v>
      </c>
      <c r="K193" s="4" t="s">
        <v>55</v>
      </c>
      <c r="L193" s="5">
        <v>6</v>
      </c>
      <c r="M193" s="6">
        <v>154.05000000000001</v>
      </c>
      <c r="N193" s="7">
        <v>0</v>
      </c>
      <c r="O193" s="6">
        <v>79.25</v>
      </c>
      <c r="P193" s="6">
        <f t="shared" si="8"/>
        <v>924.30000000000007</v>
      </c>
      <c r="Q193" s="6">
        <f t="shared" si="9"/>
        <v>475.5</v>
      </c>
      <c r="R193" s="6">
        <f t="shared" si="10"/>
        <v>448.80000000000007</v>
      </c>
      <c r="S193" s="8">
        <f t="shared" si="11"/>
        <v>0.4855566374553717</v>
      </c>
    </row>
    <row r="194" spans="1:19" ht="15.6" x14ac:dyDescent="0.3">
      <c r="A194" s="2">
        <v>3416</v>
      </c>
      <c r="B194" s="3">
        <v>46063</v>
      </c>
      <c r="C194" s="4">
        <f>YEAR(SalesDataTable[[#This Row],[Order Date]])</f>
        <v>2026</v>
      </c>
      <c r="D194" s="9" t="str">
        <f>TEXT(SalesDataTable[[#This Row],[Order Date]],"MMM")</f>
        <v>Feb</v>
      </c>
      <c r="E194" s="9" t="str">
        <f>"Q"&amp;ROUNDUP(MONTH(SalesDataTable[[#This Row],[Order Date]])/3,0)</f>
        <v>Q1</v>
      </c>
      <c r="F194" s="4" t="s">
        <v>29</v>
      </c>
      <c r="G194" s="4" t="s">
        <v>30</v>
      </c>
      <c r="H194" s="4" t="s">
        <v>20</v>
      </c>
      <c r="I194" s="4" t="s">
        <v>31</v>
      </c>
      <c r="J194" s="4" t="s">
        <v>32</v>
      </c>
      <c r="K194" s="4" t="s">
        <v>62</v>
      </c>
      <c r="L194" s="5">
        <v>1</v>
      </c>
      <c r="M194" s="6">
        <v>135.4</v>
      </c>
      <c r="N194" s="7">
        <v>0</v>
      </c>
      <c r="O194" s="6">
        <v>67.56</v>
      </c>
      <c r="P194" s="6">
        <f t="shared" ref="P194:P257" si="12">L194*M194*(1-N194)</f>
        <v>135.4</v>
      </c>
      <c r="Q194" s="6">
        <f t="shared" ref="Q194:Q257" si="13">L194*O194</f>
        <v>67.56</v>
      </c>
      <c r="R194" s="6">
        <f t="shared" ref="R194:R257" si="14">P194-Q194</f>
        <v>67.84</v>
      </c>
      <c r="S194" s="8">
        <f t="shared" ref="S194:S257" si="15">IFERROR(R194/P194,0)</f>
        <v>0.50103397341211231</v>
      </c>
    </row>
    <row r="195" spans="1:19" ht="15.6" x14ac:dyDescent="0.3">
      <c r="A195" s="2">
        <v>3854</v>
      </c>
      <c r="B195" s="3">
        <v>46063</v>
      </c>
      <c r="C195" s="4">
        <f>YEAR(SalesDataTable[[#This Row],[Order Date]])</f>
        <v>2026</v>
      </c>
      <c r="D195" s="9" t="str">
        <f>TEXT(SalesDataTable[[#This Row],[Order Date]],"MMM")</f>
        <v>Feb</v>
      </c>
      <c r="E195" s="9" t="str">
        <f>"Q"&amp;ROUNDUP(MONTH(SalesDataTable[[#This Row],[Order Date]])/3,0)</f>
        <v>Q1</v>
      </c>
      <c r="F195" s="4" t="s">
        <v>18</v>
      </c>
      <c r="G195" s="4" t="s">
        <v>19</v>
      </c>
      <c r="H195" s="4" t="s">
        <v>20</v>
      </c>
      <c r="I195" s="4" t="s">
        <v>31</v>
      </c>
      <c r="J195" s="4" t="s">
        <v>22</v>
      </c>
      <c r="K195" s="4" t="s">
        <v>44</v>
      </c>
      <c r="L195" s="5">
        <v>2</v>
      </c>
      <c r="M195" s="6">
        <v>41.03</v>
      </c>
      <c r="N195" s="7">
        <v>0</v>
      </c>
      <c r="O195" s="6">
        <v>16.260000000000002</v>
      </c>
      <c r="P195" s="6">
        <f t="shared" si="12"/>
        <v>82.06</v>
      </c>
      <c r="Q195" s="6">
        <f t="shared" si="13"/>
        <v>32.520000000000003</v>
      </c>
      <c r="R195" s="6">
        <f t="shared" si="14"/>
        <v>49.54</v>
      </c>
      <c r="S195" s="8">
        <f t="shared" si="15"/>
        <v>0.60370460638557155</v>
      </c>
    </row>
    <row r="196" spans="1:19" ht="15.6" x14ac:dyDescent="0.3">
      <c r="A196" s="2">
        <v>3952</v>
      </c>
      <c r="B196" s="3">
        <v>46063</v>
      </c>
      <c r="C196" s="4">
        <f>YEAR(SalesDataTable[[#This Row],[Order Date]])</f>
        <v>2026</v>
      </c>
      <c r="D196" s="9" t="str">
        <f>TEXT(SalesDataTable[[#This Row],[Order Date]],"MMM")</f>
        <v>Feb</v>
      </c>
      <c r="E196" s="9" t="str">
        <f>"Q"&amp;ROUNDUP(MONTH(SalesDataTable[[#This Row],[Order Date]])/3,0)</f>
        <v>Q1</v>
      </c>
      <c r="F196" s="4" t="s">
        <v>38</v>
      </c>
      <c r="G196" s="4" t="s">
        <v>51</v>
      </c>
      <c r="H196" s="4" t="s">
        <v>46</v>
      </c>
      <c r="I196" s="4" t="s">
        <v>31</v>
      </c>
      <c r="J196" s="4" t="s">
        <v>22</v>
      </c>
      <c r="K196" s="4" t="s">
        <v>23</v>
      </c>
      <c r="L196" s="5">
        <v>1</v>
      </c>
      <c r="M196" s="6">
        <v>81.44</v>
      </c>
      <c r="N196" s="7">
        <v>0.05</v>
      </c>
      <c r="O196" s="6">
        <v>43.9</v>
      </c>
      <c r="P196" s="6">
        <f t="shared" si="12"/>
        <v>77.367999999999995</v>
      </c>
      <c r="Q196" s="6">
        <f t="shared" si="13"/>
        <v>43.9</v>
      </c>
      <c r="R196" s="6">
        <f t="shared" si="14"/>
        <v>33.467999999999996</v>
      </c>
      <c r="S196" s="8">
        <f t="shared" si="15"/>
        <v>0.43258194602419603</v>
      </c>
    </row>
    <row r="197" spans="1:19" ht="15.6" x14ac:dyDescent="0.3">
      <c r="A197" s="2">
        <v>4076</v>
      </c>
      <c r="B197" s="3">
        <v>46063</v>
      </c>
      <c r="C197" s="4">
        <f>YEAR(SalesDataTable[[#This Row],[Order Date]])</f>
        <v>2026</v>
      </c>
      <c r="D197" s="9" t="str">
        <f>TEXT(SalesDataTable[[#This Row],[Order Date]],"MMM")</f>
        <v>Feb</v>
      </c>
      <c r="E197" s="9" t="str">
        <f>"Q"&amp;ROUNDUP(MONTH(SalesDataTable[[#This Row],[Order Date]])/3,0)</f>
        <v>Q1</v>
      </c>
      <c r="F197" s="4" t="s">
        <v>18</v>
      </c>
      <c r="G197" s="4" t="s">
        <v>19</v>
      </c>
      <c r="H197" s="4" t="s">
        <v>26</v>
      </c>
      <c r="I197" s="4" t="s">
        <v>34</v>
      </c>
      <c r="J197" s="4" t="s">
        <v>41</v>
      </c>
      <c r="K197" s="4" t="s">
        <v>69</v>
      </c>
      <c r="L197" s="5">
        <v>8</v>
      </c>
      <c r="M197" s="6">
        <v>122.19</v>
      </c>
      <c r="N197" s="7">
        <v>0.1</v>
      </c>
      <c r="O197" s="6">
        <v>60</v>
      </c>
      <c r="P197" s="6">
        <f t="shared" si="12"/>
        <v>879.76800000000003</v>
      </c>
      <c r="Q197" s="6">
        <f t="shared" si="13"/>
        <v>480</v>
      </c>
      <c r="R197" s="6">
        <f t="shared" si="14"/>
        <v>399.76800000000003</v>
      </c>
      <c r="S197" s="8">
        <f t="shared" si="15"/>
        <v>0.45440161497121973</v>
      </c>
    </row>
    <row r="198" spans="1:19" ht="15.6" x14ac:dyDescent="0.3">
      <c r="A198" s="2">
        <v>4156</v>
      </c>
      <c r="B198" s="3">
        <v>46063</v>
      </c>
      <c r="C198" s="4">
        <f>YEAR(SalesDataTable[[#This Row],[Order Date]])</f>
        <v>2026</v>
      </c>
      <c r="D198" s="9" t="str">
        <f>TEXT(SalesDataTable[[#This Row],[Order Date]],"MMM")</f>
        <v>Feb</v>
      </c>
      <c r="E198" s="9" t="str">
        <f>"Q"&amp;ROUNDUP(MONTH(SalesDataTable[[#This Row],[Order Date]])/3,0)</f>
        <v>Q1</v>
      </c>
      <c r="F198" s="4" t="s">
        <v>29</v>
      </c>
      <c r="G198" s="4" t="s">
        <v>70</v>
      </c>
      <c r="H198" s="4" t="s">
        <v>37</v>
      </c>
      <c r="I198" s="4" t="s">
        <v>21</v>
      </c>
      <c r="J198" s="4" t="s">
        <v>27</v>
      </c>
      <c r="K198" s="4" t="s">
        <v>35</v>
      </c>
      <c r="L198" s="5">
        <v>2</v>
      </c>
      <c r="M198" s="6">
        <v>146.33000000000001</v>
      </c>
      <c r="N198" s="7">
        <v>0.1</v>
      </c>
      <c r="O198" s="6">
        <v>81.34</v>
      </c>
      <c r="P198" s="6">
        <f t="shared" si="12"/>
        <v>263.39400000000001</v>
      </c>
      <c r="Q198" s="6">
        <f t="shared" si="13"/>
        <v>162.68</v>
      </c>
      <c r="R198" s="6">
        <f t="shared" si="14"/>
        <v>100.714</v>
      </c>
      <c r="S198" s="8">
        <f t="shared" si="15"/>
        <v>0.38237013751262366</v>
      </c>
    </row>
    <row r="199" spans="1:19" ht="15.6" x14ac:dyDescent="0.3">
      <c r="A199" s="2">
        <v>4260</v>
      </c>
      <c r="B199" s="3">
        <v>46063</v>
      </c>
      <c r="C199" s="4">
        <f>YEAR(SalesDataTable[[#This Row],[Order Date]])</f>
        <v>2026</v>
      </c>
      <c r="D199" s="9" t="str">
        <f>TEXT(SalesDataTable[[#This Row],[Order Date]],"MMM")</f>
        <v>Feb</v>
      </c>
      <c r="E199" s="9" t="str">
        <f>"Q"&amp;ROUNDUP(MONTH(SalesDataTable[[#This Row],[Order Date]])/3,0)</f>
        <v>Q1</v>
      </c>
      <c r="F199" s="4" t="s">
        <v>29</v>
      </c>
      <c r="G199" s="4" t="s">
        <v>70</v>
      </c>
      <c r="H199" s="4" t="s">
        <v>46</v>
      </c>
      <c r="I199" s="4" t="s">
        <v>21</v>
      </c>
      <c r="J199" s="4" t="s">
        <v>32</v>
      </c>
      <c r="K199" s="4" t="s">
        <v>62</v>
      </c>
      <c r="L199" s="5">
        <v>1</v>
      </c>
      <c r="M199" s="6">
        <v>131.24</v>
      </c>
      <c r="N199" s="7">
        <v>0.05</v>
      </c>
      <c r="O199" s="6">
        <v>66.14</v>
      </c>
      <c r="P199" s="6">
        <f t="shared" si="12"/>
        <v>124.678</v>
      </c>
      <c r="Q199" s="6">
        <f t="shared" si="13"/>
        <v>66.14</v>
      </c>
      <c r="R199" s="6">
        <f t="shared" si="14"/>
        <v>58.537999999999997</v>
      </c>
      <c r="S199" s="8">
        <f t="shared" si="15"/>
        <v>0.46951346669019395</v>
      </c>
    </row>
    <row r="200" spans="1:19" ht="15.6" x14ac:dyDescent="0.3">
      <c r="A200" s="2">
        <v>4294</v>
      </c>
      <c r="B200" s="3">
        <v>46063</v>
      </c>
      <c r="C200" s="4">
        <f>YEAR(SalesDataTable[[#This Row],[Order Date]])</f>
        <v>2026</v>
      </c>
      <c r="D200" s="9" t="str">
        <f>TEXT(SalesDataTable[[#This Row],[Order Date]],"MMM")</f>
        <v>Feb</v>
      </c>
      <c r="E200" s="9" t="str">
        <f>"Q"&amp;ROUNDUP(MONTH(SalesDataTable[[#This Row],[Order Date]])/3,0)</f>
        <v>Q1</v>
      </c>
      <c r="F200" s="4" t="s">
        <v>24</v>
      </c>
      <c r="G200" s="4" t="s">
        <v>25</v>
      </c>
      <c r="H200" s="4" t="s">
        <v>26</v>
      </c>
      <c r="I200" s="4" t="s">
        <v>31</v>
      </c>
      <c r="J200" s="4" t="s">
        <v>52</v>
      </c>
      <c r="K200" s="4" t="s">
        <v>63</v>
      </c>
      <c r="L200" s="5">
        <v>5</v>
      </c>
      <c r="M200" s="6">
        <v>51.37</v>
      </c>
      <c r="N200" s="7">
        <v>0.05</v>
      </c>
      <c r="O200" s="6">
        <v>21.81</v>
      </c>
      <c r="P200" s="6">
        <f t="shared" si="12"/>
        <v>244.00749999999996</v>
      </c>
      <c r="Q200" s="6">
        <f t="shared" si="13"/>
        <v>109.05</v>
      </c>
      <c r="R200" s="6">
        <f t="shared" si="14"/>
        <v>134.95749999999998</v>
      </c>
      <c r="S200" s="8">
        <f t="shared" si="15"/>
        <v>0.55308750755612024</v>
      </c>
    </row>
    <row r="201" spans="1:19" ht="15.6" x14ac:dyDescent="0.3">
      <c r="A201" s="2">
        <v>1019</v>
      </c>
      <c r="B201" s="3">
        <v>46064</v>
      </c>
      <c r="C201" s="4">
        <f>YEAR(SalesDataTable[[#This Row],[Order Date]])</f>
        <v>2026</v>
      </c>
      <c r="D201" s="9" t="str">
        <f>TEXT(SalesDataTable[[#This Row],[Order Date]],"MMM")</f>
        <v>Feb</v>
      </c>
      <c r="E201" s="9" t="str">
        <f>"Q"&amp;ROUNDUP(MONTH(SalesDataTable[[#This Row],[Order Date]])/3,0)</f>
        <v>Q1</v>
      </c>
      <c r="F201" s="4" t="s">
        <v>24</v>
      </c>
      <c r="G201" s="4" t="s">
        <v>61</v>
      </c>
      <c r="H201" s="4" t="s">
        <v>37</v>
      </c>
      <c r="I201" s="4" t="s">
        <v>31</v>
      </c>
      <c r="J201" s="4" t="s">
        <v>41</v>
      </c>
      <c r="K201" s="4" t="s">
        <v>69</v>
      </c>
      <c r="L201" s="5">
        <v>5</v>
      </c>
      <c r="M201" s="6">
        <v>121.94</v>
      </c>
      <c r="N201" s="7">
        <v>0</v>
      </c>
      <c r="O201" s="6">
        <v>62.3</v>
      </c>
      <c r="P201" s="6">
        <f t="shared" si="12"/>
        <v>609.70000000000005</v>
      </c>
      <c r="Q201" s="6">
        <f t="shared" si="13"/>
        <v>311.5</v>
      </c>
      <c r="R201" s="6">
        <f t="shared" si="14"/>
        <v>298.20000000000005</v>
      </c>
      <c r="S201" s="8">
        <f t="shared" si="15"/>
        <v>0.48909299655568317</v>
      </c>
    </row>
    <row r="202" spans="1:19" ht="15.6" x14ac:dyDescent="0.3">
      <c r="A202" s="2">
        <v>1471</v>
      </c>
      <c r="B202" s="3">
        <v>46064</v>
      </c>
      <c r="C202" s="4">
        <f>YEAR(SalesDataTable[[#This Row],[Order Date]])</f>
        <v>2026</v>
      </c>
      <c r="D202" s="9" t="str">
        <f>TEXT(SalesDataTable[[#This Row],[Order Date]],"MMM")</f>
        <v>Feb</v>
      </c>
      <c r="E202" s="9" t="str">
        <f>"Q"&amp;ROUNDUP(MONTH(SalesDataTable[[#This Row],[Order Date]])/3,0)</f>
        <v>Q1</v>
      </c>
      <c r="F202" s="4" t="s">
        <v>18</v>
      </c>
      <c r="G202" s="4" t="s">
        <v>19</v>
      </c>
      <c r="H202" s="4" t="s">
        <v>20</v>
      </c>
      <c r="I202" s="4" t="s">
        <v>21</v>
      </c>
      <c r="J202" s="4" t="s">
        <v>41</v>
      </c>
      <c r="K202" s="4" t="s">
        <v>69</v>
      </c>
      <c r="L202" s="5">
        <v>4</v>
      </c>
      <c r="M202" s="6">
        <v>124.55</v>
      </c>
      <c r="N202" s="7">
        <v>0</v>
      </c>
      <c r="O202" s="6">
        <v>60.41</v>
      </c>
      <c r="P202" s="6">
        <f t="shared" si="12"/>
        <v>498.2</v>
      </c>
      <c r="Q202" s="6">
        <f t="shared" si="13"/>
        <v>241.64</v>
      </c>
      <c r="R202" s="6">
        <f t="shared" si="14"/>
        <v>256.56</v>
      </c>
      <c r="S202" s="8">
        <f t="shared" si="15"/>
        <v>0.51497390606182258</v>
      </c>
    </row>
    <row r="203" spans="1:19" ht="15.6" x14ac:dyDescent="0.3">
      <c r="A203" s="2">
        <v>2520</v>
      </c>
      <c r="B203" s="3">
        <v>46064</v>
      </c>
      <c r="C203" s="4">
        <f>YEAR(SalesDataTable[[#This Row],[Order Date]])</f>
        <v>2026</v>
      </c>
      <c r="D203" s="9" t="str">
        <f>TEXT(SalesDataTable[[#This Row],[Order Date]],"MMM")</f>
        <v>Feb</v>
      </c>
      <c r="E203" s="9" t="str">
        <f>"Q"&amp;ROUNDUP(MONTH(SalesDataTable[[#This Row],[Order Date]])/3,0)</f>
        <v>Q1</v>
      </c>
      <c r="F203" s="4" t="s">
        <v>24</v>
      </c>
      <c r="G203" s="4" t="s">
        <v>67</v>
      </c>
      <c r="H203" s="4" t="s">
        <v>26</v>
      </c>
      <c r="I203" s="4" t="s">
        <v>34</v>
      </c>
      <c r="J203" s="4" t="s">
        <v>41</v>
      </c>
      <c r="K203" s="4" t="s">
        <v>42</v>
      </c>
      <c r="L203" s="5">
        <v>10</v>
      </c>
      <c r="M203" s="6">
        <v>343.77</v>
      </c>
      <c r="N203" s="7">
        <v>0.15</v>
      </c>
      <c r="O203" s="6">
        <v>195.29</v>
      </c>
      <c r="P203" s="6">
        <f t="shared" si="12"/>
        <v>2922.0449999999996</v>
      </c>
      <c r="Q203" s="6">
        <f t="shared" si="13"/>
        <v>1952.8999999999999</v>
      </c>
      <c r="R203" s="6">
        <f t="shared" si="14"/>
        <v>969.14499999999975</v>
      </c>
      <c r="S203" s="8">
        <f t="shared" si="15"/>
        <v>0.33166669233362245</v>
      </c>
    </row>
    <row r="204" spans="1:19" ht="15.6" x14ac:dyDescent="0.3">
      <c r="A204" s="2">
        <v>4649</v>
      </c>
      <c r="B204" s="3">
        <v>46064</v>
      </c>
      <c r="C204" s="4">
        <f>YEAR(SalesDataTable[[#This Row],[Order Date]])</f>
        <v>2026</v>
      </c>
      <c r="D204" s="9" t="str">
        <f>TEXT(SalesDataTable[[#This Row],[Order Date]],"MMM")</f>
        <v>Feb</v>
      </c>
      <c r="E204" s="9" t="str">
        <f>"Q"&amp;ROUNDUP(MONTH(SalesDataTable[[#This Row],[Order Date]])/3,0)</f>
        <v>Q1</v>
      </c>
      <c r="F204" s="4" t="s">
        <v>24</v>
      </c>
      <c r="G204" s="4" t="s">
        <v>25</v>
      </c>
      <c r="H204" s="4" t="s">
        <v>46</v>
      </c>
      <c r="I204" s="4" t="s">
        <v>21</v>
      </c>
      <c r="J204" s="4" t="s">
        <v>22</v>
      </c>
      <c r="K204" s="4" t="s">
        <v>23</v>
      </c>
      <c r="L204" s="5">
        <v>1</v>
      </c>
      <c r="M204" s="6">
        <v>81.819999999999993</v>
      </c>
      <c r="N204" s="7">
        <v>0.05</v>
      </c>
      <c r="O204" s="6">
        <v>43.83</v>
      </c>
      <c r="P204" s="6">
        <f t="shared" si="12"/>
        <v>77.728999999999985</v>
      </c>
      <c r="Q204" s="6">
        <f t="shared" si="13"/>
        <v>43.83</v>
      </c>
      <c r="R204" s="6">
        <f t="shared" si="14"/>
        <v>33.898999999999987</v>
      </c>
      <c r="S204" s="8">
        <f t="shared" si="15"/>
        <v>0.43611779387358635</v>
      </c>
    </row>
    <row r="205" spans="1:19" ht="15.6" x14ac:dyDescent="0.3">
      <c r="A205" s="2">
        <v>4545</v>
      </c>
      <c r="B205" s="3">
        <v>46065</v>
      </c>
      <c r="C205" s="4">
        <f>YEAR(SalesDataTable[[#This Row],[Order Date]])</f>
        <v>2026</v>
      </c>
      <c r="D205" s="9" t="str">
        <f>TEXT(SalesDataTable[[#This Row],[Order Date]],"MMM")</f>
        <v>Feb</v>
      </c>
      <c r="E205" s="9" t="str">
        <f>"Q"&amp;ROUNDUP(MONTH(SalesDataTable[[#This Row],[Order Date]])/3,0)</f>
        <v>Q1</v>
      </c>
      <c r="F205" s="4" t="s">
        <v>18</v>
      </c>
      <c r="G205" s="4" t="s">
        <v>54</v>
      </c>
      <c r="H205" s="4" t="s">
        <v>37</v>
      </c>
      <c r="I205" s="4" t="s">
        <v>31</v>
      </c>
      <c r="J205" s="4" t="s">
        <v>32</v>
      </c>
      <c r="K205" s="4" t="s">
        <v>33</v>
      </c>
      <c r="L205" s="5">
        <v>1</v>
      </c>
      <c r="M205" s="6">
        <v>36.58</v>
      </c>
      <c r="N205" s="7">
        <v>0.1</v>
      </c>
      <c r="O205" s="6">
        <v>13.76</v>
      </c>
      <c r="P205" s="6">
        <f t="shared" si="12"/>
        <v>32.921999999999997</v>
      </c>
      <c r="Q205" s="6">
        <f t="shared" si="13"/>
        <v>13.76</v>
      </c>
      <c r="R205" s="6">
        <f t="shared" si="14"/>
        <v>19.161999999999999</v>
      </c>
      <c r="S205" s="8">
        <f t="shared" si="15"/>
        <v>0.58204240325618128</v>
      </c>
    </row>
    <row r="206" spans="1:19" ht="15.6" x14ac:dyDescent="0.3">
      <c r="A206" s="2">
        <v>285</v>
      </c>
      <c r="B206" s="3">
        <v>46066</v>
      </c>
      <c r="C206" s="4">
        <f>YEAR(SalesDataTable[[#This Row],[Order Date]])</f>
        <v>2026</v>
      </c>
      <c r="D206" s="9" t="str">
        <f>TEXT(SalesDataTable[[#This Row],[Order Date]],"MMM")</f>
        <v>Feb</v>
      </c>
      <c r="E206" s="9" t="str">
        <f>"Q"&amp;ROUNDUP(MONTH(SalesDataTable[[#This Row],[Order Date]])/3,0)</f>
        <v>Q1</v>
      </c>
      <c r="F206" s="4" t="s">
        <v>38</v>
      </c>
      <c r="G206" s="4" t="s">
        <v>51</v>
      </c>
      <c r="H206" s="4" t="s">
        <v>37</v>
      </c>
      <c r="I206" s="4" t="s">
        <v>31</v>
      </c>
      <c r="J206" s="4" t="s">
        <v>27</v>
      </c>
      <c r="K206" s="4" t="s">
        <v>28</v>
      </c>
      <c r="L206" s="5">
        <v>4</v>
      </c>
      <c r="M206" s="6">
        <v>92.87</v>
      </c>
      <c r="N206" s="7">
        <v>0</v>
      </c>
      <c r="O206" s="6">
        <v>44.95</v>
      </c>
      <c r="P206" s="6">
        <f t="shared" si="12"/>
        <v>371.48</v>
      </c>
      <c r="Q206" s="6">
        <f t="shared" si="13"/>
        <v>179.8</v>
      </c>
      <c r="R206" s="6">
        <f t="shared" si="14"/>
        <v>191.68</v>
      </c>
      <c r="S206" s="8">
        <f t="shared" si="15"/>
        <v>0.51599009367933668</v>
      </c>
    </row>
    <row r="207" spans="1:19" ht="15.6" x14ac:dyDescent="0.3">
      <c r="A207" s="2">
        <v>1499</v>
      </c>
      <c r="B207" s="3">
        <v>46066</v>
      </c>
      <c r="C207" s="4">
        <f>YEAR(SalesDataTable[[#This Row],[Order Date]])</f>
        <v>2026</v>
      </c>
      <c r="D207" s="9" t="str">
        <f>TEXT(SalesDataTable[[#This Row],[Order Date]],"MMM")</f>
        <v>Feb</v>
      </c>
      <c r="E207" s="9" t="str">
        <f>"Q"&amp;ROUNDUP(MONTH(SalesDataTable[[#This Row],[Order Date]])/3,0)</f>
        <v>Q1</v>
      </c>
      <c r="F207" s="4" t="s">
        <v>38</v>
      </c>
      <c r="G207" s="4" t="s">
        <v>51</v>
      </c>
      <c r="H207" s="4" t="s">
        <v>20</v>
      </c>
      <c r="I207" s="4" t="s">
        <v>31</v>
      </c>
      <c r="J207" s="4" t="s">
        <v>22</v>
      </c>
      <c r="K207" s="4" t="s">
        <v>44</v>
      </c>
      <c r="L207" s="5">
        <v>2</v>
      </c>
      <c r="M207" s="6">
        <v>41.21</v>
      </c>
      <c r="N207" s="7">
        <v>0</v>
      </c>
      <c r="O207" s="6">
        <v>16.64</v>
      </c>
      <c r="P207" s="6">
        <f t="shared" si="12"/>
        <v>82.42</v>
      </c>
      <c r="Q207" s="6">
        <f t="shared" si="13"/>
        <v>33.28</v>
      </c>
      <c r="R207" s="6">
        <f t="shared" si="14"/>
        <v>49.14</v>
      </c>
      <c r="S207" s="8">
        <f t="shared" si="15"/>
        <v>0.59621451104100942</v>
      </c>
    </row>
    <row r="208" spans="1:19" ht="15.6" x14ac:dyDescent="0.3">
      <c r="A208" s="2">
        <v>2615</v>
      </c>
      <c r="B208" s="3">
        <v>46066</v>
      </c>
      <c r="C208" s="4">
        <f>YEAR(SalesDataTable[[#This Row],[Order Date]])</f>
        <v>2026</v>
      </c>
      <c r="D208" s="9" t="str">
        <f>TEXT(SalesDataTable[[#This Row],[Order Date]],"MMM")</f>
        <v>Feb</v>
      </c>
      <c r="E208" s="9" t="str">
        <f>"Q"&amp;ROUNDUP(MONTH(SalesDataTable[[#This Row],[Order Date]])/3,0)</f>
        <v>Q1</v>
      </c>
      <c r="F208" s="4" t="s">
        <v>18</v>
      </c>
      <c r="G208" s="4" t="s">
        <v>68</v>
      </c>
      <c r="H208" s="4" t="s">
        <v>20</v>
      </c>
      <c r="I208" s="4" t="s">
        <v>21</v>
      </c>
      <c r="J208" s="4" t="s">
        <v>27</v>
      </c>
      <c r="K208" s="4" t="s">
        <v>55</v>
      </c>
      <c r="L208" s="5">
        <v>6</v>
      </c>
      <c r="M208" s="6">
        <v>155.79</v>
      </c>
      <c r="N208" s="7">
        <v>0</v>
      </c>
      <c r="O208" s="6">
        <v>77.48</v>
      </c>
      <c r="P208" s="6">
        <f t="shared" si="12"/>
        <v>934.74</v>
      </c>
      <c r="Q208" s="6">
        <f t="shared" si="13"/>
        <v>464.88</v>
      </c>
      <c r="R208" s="6">
        <f t="shared" si="14"/>
        <v>469.86</v>
      </c>
      <c r="S208" s="8">
        <f t="shared" si="15"/>
        <v>0.50266384235188399</v>
      </c>
    </row>
    <row r="209" spans="1:19" ht="15.6" x14ac:dyDescent="0.3">
      <c r="A209" s="2">
        <v>479</v>
      </c>
      <c r="B209" s="3">
        <v>46067</v>
      </c>
      <c r="C209" s="4">
        <f>YEAR(SalesDataTable[[#This Row],[Order Date]])</f>
        <v>2026</v>
      </c>
      <c r="D209" s="9" t="str">
        <f>TEXT(SalesDataTable[[#This Row],[Order Date]],"MMM")</f>
        <v>Feb</v>
      </c>
      <c r="E209" s="9" t="str">
        <f>"Q"&amp;ROUNDUP(MONTH(SalesDataTable[[#This Row],[Order Date]])/3,0)</f>
        <v>Q1</v>
      </c>
      <c r="F209" s="4" t="s">
        <v>18</v>
      </c>
      <c r="G209" s="4" t="s">
        <v>19</v>
      </c>
      <c r="H209" s="4" t="s">
        <v>20</v>
      </c>
      <c r="I209" s="4" t="s">
        <v>21</v>
      </c>
      <c r="J209" s="4" t="s">
        <v>52</v>
      </c>
      <c r="K209" s="4" t="s">
        <v>63</v>
      </c>
      <c r="L209" s="5">
        <v>2</v>
      </c>
      <c r="M209" s="6">
        <v>50.16</v>
      </c>
      <c r="N209" s="7">
        <v>0.1</v>
      </c>
      <c r="O209" s="6">
        <v>21.48</v>
      </c>
      <c r="P209" s="6">
        <f t="shared" si="12"/>
        <v>90.287999999999997</v>
      </c>
      <c r="Q209" s="6">
        <f t="shared" si="13"/>
        <v>42.96</v>
      </c>
      <c r="R209" s="6">
        <f t="shared" si="14"/>
        <v>47.327999999999996</v>
      </c>
      <c r="S209" s="8">
        <f t="shared" si="15"/>
        <v>0.52418926103136632</v>
      </c>
    </row>
    <row r="210" spans="1:19" ht="15.6" x14ac:dyDescent="0.3">
      <c r="A210" s="2">
        <v>4069</v>
      </c>
      <c r="B210" s="3">
        <v>46067</v>
      </c>
      <c r="C210" s="4">
        <f>YEAR(SalesDataTable[[#This Row],[Order Date]])</f>
        <v>2026</v>
      </c>
      <c r="D210" s="9" t="str">
        <f>TEXT(SalesDataTable[[#This Row],[Order Date]],"MMM")</f>
        <v>Feb</v>
      </c>
      <c r="E210" s="9" t="str">
        <f>"Q"&amp;ROUNDUP(MONTH(SalesDataTable[[#This Row],[Order Date]])/3,0)</f>
        <v>Q1</v>
      </c>
      <c r="F210" s="4" t="s">
        <v>38</v>
      </c>
      <c r="G210" s="4" t="s">
        <v>51</v>
      </c>
      <c r="H210" s="4" t="s">
        <v>20</v>
      </c>
      <c r="I210" s="4" t="s">
        <v>31</v>
      </c>
      <c r="J210" s="4" t="s">
        <v>27</v>
      </c>
      <c r="K210" s="4" t="s">
        <v>35</v>
      </c>
      <c r="L210" s="5">
        <v>4</v>
      </c>
      <c r="M210" s="6">
        <v>140.63999999999999</v>
      </c>
      <c r="N210" s="7">
        <v>0</v>
      </c>
      <c r="O210" s="6">
        <v>77.510000000000005</v>
      </c>
      <c r="P210" s="6">
        <f t="shared" si="12"/>
        <v>562.55999999999995</v>
      </c>
      <c r="Q210" s="6">
        <f t="shared" si="13"/>
        <v>310.04000000000002</v>
      </c>
      <c r="R210" s="6">
        <f t="shared" si="14"/>
        <v>252.51999999999992</v>
      </c>
      <c r="S210" s="8">
        <f t="shared" si="15"/>
        <v>0.4488765642775881</v>
      </c>
    </row>
    <row r="211" spans="1:19" ht="15.6" x14ac:dyDescent="0.3">
      <c r="A211" s="2">
        <v>4588</v>
      </c>
      <c r="B211" s="3">
        <v>46067</v>
      </c>
      <c r="C211" s="4">
        <f>YEAR(SalesDataTable[[#This Row],[Order Date]])</f>
        <v>2026</v>
      </c>
      <c r="D211" s="9" t="str">
        <f>TEXT(SalesDataTable[[#This Row],[Order Date]],"MMM")</f>
        <v>Feb</v>
      </c>
      <c r="E211" s="9" t="str">
        <f>"Q"&amp;ROUNDUP(MONTH(SalesDataTable[[#This Row],[Order Date]])/3,0)</f>
        <v>Q1</v>
      </c>
      <c r="F211" s="4" t="s">
        <v>18</v>
      </c>
      <c r="G211" s="4" t="s">
        <v>19</v>
      </c>
      <c r="H211" s="4" t="s">
        <v>46</v>
      </c>
      <c r="I211" s="4" t="s">
        <v>31</v>
      </c>
      <c r="J211" s="4" t="s">
        <v>41</v>
      </c>
      <c r="K211" s="4" t="s">
        <v>58</v>
      </c>
      <c r="L211" s="5">
        <v>1</v>
      </c>
      <c r="M211" s="6">
        <v>80.680000000000007</v>
      </c>
      <c r="N211" s="7">
        <v>0</v>
      </c>
      <c r="O211" s="6">
        <v>39.630000000000003</v>
      </c>
      <c r="P211" s="6">
        <f t="shared" si="12"/>
        <v>80.680000000000007</v>
      </c>
      <c r="Q211" s="6">
        <f t="shared" si="13"/>
        <v>39.630000000000003</v>
      </c>
      <c r="R211" s="6">
        <f t="shared" si="14"/>
        <v>41.050000000000004</v>
      </c>
      <c r="S211" s="8">
        <f t="shared" si="15"/>
        <v>0.50880019831432821</v>
      </c>
    </row>
    <row r="212" spans="1:19" ht="15.6" x14ac:dyDescent="0.3">
      <c r="A212" s="2">
        <v>14</v>
      </c>
      <c r="B212" s="3">
        <v>46068</v>
      </c>
      <c r="C212" s="4">
        <f>YEAR(SalesDataTable[[#This Row],[Order Date]])</f>
        <v>2026</v>
      </c>
      <c r="D212" s="9" t="str">
        <f>TEXT(SalesDataTable[[#This Row],[Order Date]],"MMM")</f>
        <v>Feb</v>
      </c>
      <c r="E212" s="9" t="str">
        <f>"Q"&amp;ROUNDUP(MONTH(SalesDataTable[[#This Row],[Order Date]])/3,0)</f>
        <v>Q1</v>
      </c>
      <c r="F212" s="4" t="s">
        <v>18</v>
      </c>
      <c r="G212" s="4" t="s">
        <v>19</v>
      </c>
      <c r="H212" s="4" t="s">
        <v>26</v>
      </c>
      <c r="I212" s="4" t="s">
        <v>34</v>
      </c>
      <c r="J212" s="4" t="s">
        <v>32</v>
      </c>
      <c r="K212" s="4" t="s">
        <v>66</v>
      </c>
      <c r="L212" s="5">
        <v>3</v>
      </c>
      <c r="M212" s="6">
        <v>162.44999999999999</v>
      </c>
      <c r="N212" s="7">
        <v>0.05</v>
      </c>
      <c r="O212" s="6">
        <v>86.43</v>
      </c>
      <c r="P212" s="6">
        <f t="shared" si="12"/>
        <v>462.98249999999996</v>
      </c>
      <c r="Q212" s="6">
        <f t="shared" si="13"/>
        <v>259.29000000000002</v>
      </c>
      <c r="R212" s="6">
        <f t="shared" si="14"/>
        <v>203.69249999999994</v>
      </c>
      <c r="S212" s="8">
        <f t="shared" si="15"/>
        <v>0.43995723380473334</v>
      </c>
    </row>
    <row r="213" spans="1:19" ht="15.6" x14ac:dyDescent="0.3">
      <c r="A213" s="2">
        <v>303</v>
      </c>
      <c r="B213" s="3">
        <v>46068</v>
      </c>
      <c r="C213" s="4">
        <f>YEAR(SalesDataTable[[#This Row],[Order Date]])</f>
        <v>2026</v>
      </c>
      <c r="D213" s="9" t="str">
        <f>TEXT(SalesDataTable[[#This Row],[Order Date]],"MMM")</f>
        <v>Feb</v>
      </c>
      <c r="E213" s="9" t="str">
        <f>"Q"&amp;ROUNDUP(MONTH(SalesDataTable[[#This Row],[Order Date]])/3,0)</f>
        <v>Q1</v>
      </c>
      <c r="F213" s="4" t="s">
        <v>24</v>
      </c>
      <c r="G213" s="4" t="s">
        <v>45</v>
      </c>
      <c r="H213" s="4" t="s">
        <v>46</v>
      </c>
      <c r="I213" s="4" t="s">
        <v>21</v>
      </c>
      <c r="J213" s="4" t="s">
        <v>22</v>
      </c>
      <c r="K213" s="4" t="s">
        <v>48</v>
      </c>
      <c r="L213" s="5">
        <v>2</v>
      </c>
      <c r="M213" s="6">
        <v>102.12</v>
      </c>
      <c r="N213" s="7">
        <v>0.15</v>
      </c>
      <c r="O213" s="6">
        <v>51.03</v>
      </c>
      <c r="P213" s="6">
        <f t="shared" si="12"/>
        <v>173.60400000000001</v>
      </c>
      <c r="Q213" s="6">
        <f t="shared" si="13"/>
        <v>102.06</v>
      </c>
      <c r="R213" s="6">
        <f t="shared" si="14"/>
        <v>71.544000000000011</v>
      </c>
      <c r="S213" s="8">
        <f t="shared" si="15"/>
        <v>0.41211032003870884</v>
      </c>
    </row>
    <row r="214" spans="1:19" ht="15.6" x14ac:dyDescent="0.3">
      <c r="A214" s="2">
        <v>1197</v>
      </c>
      <c r="B214" s="3">
        <v>46069</v>
      </c>
      <c r="C214" s="4">
        <f>YEAR(SalesDataTable[[#This Row],[Order Date]])</f>
        <v>2026</v>
      </c>
      <c r="D214" s="9" t="str">
        <f>TEXT(SalesDataTable[[#This Row],[Order Date]],"MMM")</f>
        <v>Feb</v>
      </c>
      <c r="E214" s="9" t="str">
        <f>"Q"&amp;ROUNDUP(MONTH(SalesDataTable[[#This Row],[Order Date]])/3,0)</f>
        <v>Q1</v>
      </c>
      <c r="F214" s="4" t="s">
        <v>29</v>
      </c>
      <c r="G214" s="4" t="s">
        <v>36</v>
      </c>
      <c r="H214" s="4" t="s">
        <v>20</v>
      </c>
      <c r="I214" s="4" t="s">
        <v>31</v>
      </c>
      <c r="J214" s="4" t="s">
        <v>22</v>
      </c>
      <c r="K214" s="4" t="s">
        <v>48</v>
      </c>
      <c r="L214" s="5">
        <v>2</v>
      </c>
      <c r="M214" s="6">
        <v>101.77</v>
      </c>
      <c r="N214" s="7">
        <v>0</v>
      </c>
      <c r="O214" s="6">
        <v>51.34</v>
      </c>
      <c r="P214" s="6">
        <f t="shared" si="12"/>
        <v>203.54</v>
      </c>
      <c r="Q214" s="6">
        <f t="shared" si="13"/>
        <v>102.68</v>
      </c>
      <c r="R214" s="6">
        <f t="shared" si="14"/>
        <v>100.85999999999999</v>
      </c>
      <c r="S214" s="8">
        <f t="shared" si="15"/>
        <v>0.49552913432249185</v>
      </c>
    </row>
    <row r="215" spans="1:19" ht="15.6" x14ac:dyDescent="0.3">
      <c r="A215" s="2">
        <v>2714</v>
      </c>
      <c r="B215" s="3">
        <v>46069</v>
      </c>
      <c r="C215" s="4">
        <f>YEAR(SalesDataTable[[#This Row],[Order Date]])</f>
        <v>2026</v>
      </c>
      <c r="D215" s="9" t="str">
        <f>TEXT(SalesDataTable[[#This Row],[Order Date]],"MMM")</f>
        <v>Feb</v>
      </c>
      <c r="E215" s="9" t="str">
        <f>"Q"&amp;ROUNDUP(MONTH(SalesDataTable[[#This Row],[Order Date]])/3,0)</f>
        <v>Q1</v>
      </c>
      <c r="F215" s="4" t="s">
        <v>18</v>
      </c>
      <c r="G215" s="4" t="s">
        <v>68</v>
      </c>
      <c r="H215" s="4" t="s">
        <v>20</v>
      </c>
      <c r="I215" s="4" t="s">
        <v>34</v>
      </c>
      <c r="J215" s="4" t="s">
        <v>27</v>
      </c>
      <c r="K215" s="4" t="s">
        <v>55</v>
      </c>
      <c r="L215" s="5">
        <v>3</v>
      </c>
      <c r="M215" s="6">
        <v>153.24</v>
      </c>
      <c r="N215" s="7">
        <v>0.15</v>
      </c>
      <c r="O215" s="6">
        <v>77.61</v>
      </c>
      <c r="P215" s="6">
        <f t="shared" si="12"/>
        <v>390.762</v>
      </c>
      <c r="Q215" s="6">
        <f t="shared" si="13"/>
        <v>232.82999999999998</v>
      </c>
      <c r="R215" s="6">
        <f t="shared" si="14"/>
        <v>157.93200000000002</v>
      </c>
      <c r="S215" s="8">
        <f t="shared" si="15"/>
        <v>0.40416417154175693</v>
      </c>
    </row>
    <row r="216" spans="1:19" ht="15.6" x14ac:dyDescent="0.3">
      <c r="A216" s="2">
        <v>2753</v>
      </c>
      <c r="B216" s="3">
        <v>46069</v>
      </c>
      <c r="C216" s="4">
        <f>YEAR(SalesDataTable[[#This Row],[Order Date]])</f>
        <v>2026</v>
      </c>
      <c r="D216" s="9" t="str">
        <f>TEXT(SalesDataTable[[#This Row],[Order Date]],"MMM")</f>
        <v>Feb</v>
      </c>
      <c r="E216" s="9" t="str">
        <f>"Q"&amp;ROUNDUP(MONTH(SalesDataTable[[#This Row],[Order Date]])/3,0)</f>
        <v>Q1</v>
      </c>
      <c r="F216" s="4" t="s">
        <v>38</v>
      </c>
      <c r="G216" s="4" t="s">
        <v>39</v>
      </c>
      <c r="H216" s="4" t="s">
        <v>46</v>
      </c>
      <c r="I216" s="4" t="s">
        <v>21</v>
      </c>
      <c r="J216" s="4" t="s">
        <v>27</v>
      </c>
      <c r="K216" s="4" t="s">
        <v>35</v>
      </c>
      <c r="L216" s="5">
        <v>1</v>
      </c>
      <c r="M216" s="6">
        <v>140.47</v>
      </c>
      <c r="N216" s="7">
        <v>0</v>
      </c>
      <c r="O216" s="6">
        <v>79.66</v>
      </c>
      <c r="P216" s="6">
        <f t="shared" si="12"/>
        <v>140.47</v>
      </c>
      <c r="Q216" s="6">
        <f t="shared" si="13"/>
        <v>79.66</v>
      </c>
      <c r="R216" s="6">
        <f t="shared" si="14"/>
        <v>60.81</v>
      </c>
      <c r="S216" s="8">
        <f t="shared" si="15"/>
        <v>0.43290382288033036</v>
      </c>
    </row>
    <row r="217" spans="1:19" ht="15.6" x14ac:dyDescent="0.3">
      <c r="A217" s="2">
        <v>3901</v>
      </c>
      <c r="B217" s="3">
        <v>46069</v>
      </c>
      <c r="C217" s="4">
        <f>YEAR(SalesDataTable[[#This Row],[Order Date]])</f>
        <v>2026</v>
      </c>
      <c r="D217" s="9" t="str">
        <f>TEXT(SalesDataTable[[#This Row],[Order Date]],"MMM")</f>
        <v>Feb</v>
      </c>
      <c r="E217" s="9" t="str">
        <f>"Q"&amp;ROUNDUP(MONTH(SalesDataTable[[#This Row],[Order Date]])/3,0)</f>
        <v>Q1</v>
      </c>
      <c r="F217" s="4" t="s">
        <v>38</v>
      </c>
      <c r="G217" s="4" t="s">
        <v>49</v>
      </c>
      <c r="H217" s="4" t="s">
        <v>37</v>
      </c>
      <c r="I217" s="4" t="s">
        <v>31</v>
      </c>
      <c r="J217" s="4" t="s">
        <v>27</v>
      </c>
      <c r="K217" s="4" t="s">
        <v>64</v>
      </c>
      <c r="L217" s="5">
        <v>4</v>
      </c>
      <c r="M217" s="6">
        <v>70.67</v>
      </c>
      <c r="N217" s="7">
        <v>0.05</v>
      </c>
      <c r="O217" s="6">
        <v>32.96</v>
      </c>
      <c r="P217" s="6">
        <f t="shared" si="12"/>
        <v>268.54599999999999</v>
      </c>
      <c r="Q217" s="6">
        <f t="shared" si="13"/>
        <v>131.84</v>
      </c>
      <c r="R217" s="6">
        <f t="shared" si="14"/>
        <v>136.70599999999999</v>
      </c>
      <c r="S217" s="8">
        <f t="shared" si="15"/>
        <v>0.50905990035226734</v>
      </c>
    </row>
    <row r="218" spans="1:19" ht="15.6" x14ac:dyDescent="0.3">
      <c r="A218" s="2">
        <v>594</v>
      </c>
      <c r="B218" s="3">
        <v>46070</v>
      </c>
      <c r="C218" s="4">
        <f>YEAR(SalesDataTable[[#This Row],[Order Date]])</f>
        <v>2026</v>
      </c>
      <c r="D218" s="9" t="str">
        <f>TEXT(SalesDataTable[[#This Row],[Order Date]],"MMM")</f>
        <v>Feb</v>
      </c>
      <c r="E218" s="9" t="str">
        <f>"Q"&amp;ROUNDUP(MONTH(SalesDataTable[[#This Row],[Order Date]])/3,0)</f>
        <v>Q1</v>
      </c>
      <c r="F218" s="4" t="s">
        <v>18</v>
      </c>
      <c r="G218" s="4" t="s">
        <v>68</v>
      </c>
      <c r="H218" s="4" t="s">
        <v>37</v>
      </c>
      <c r="I218" s="4" t="s">
        <v>34</v>
      </c>
      <c r="J218" s="4" t="s">
        <v>32</v>
      </c>
      <c r="K218" s="4" t="s">
        <v>62</v>
      </c>
      <c r="L218" s="5">
        <v>3</v>
      </c>
      <c r="M218" s="6">
        <v>134.91</v>
      </c>
      <c r="N218" s="7">
        <v>0</v>
      </c>
      <c r="O218" s="6">
        <v>67.69</v>
      </c>
      <c r="P218" s="6">
        <f t="shared" si="12"/>
        <v>404.73</v>
      </c>
      <c r="Q218" s="6">
        <f t="shared" si="13"/>
        <v>203.07</v>
      </c>
      <c r="R218" s="6">
        <f t="shared" si="14"/>
        <v>201.66000000000003</v>
      </c>
      <c r="S218" s="8">
        <f t="shared" si="15"/>
        <v>0.49825809799125348</v>
      </c>
    </row>
    <row r="219" spans="1:19" ht="15.6" x14ac:dyDescent="0.3">
      <c r="A219" s="2">
        <v>624</v>
      </c>
      <c r="B219" s="3">
        <v>46070</v>
      </c>
      <c r="C219" s="4">
        <f>YEAR(SalesDataTable[[#This Row],[Order Date]])</f>
        <v>2026</v>
      </c>
      <c r="D219" s="9" t="str">
        <f>TEXT(SalesDataTable[[#This Row],[Order Date]],"MMM")</f>
        <v>Feb</v>
      </c>
      <c r="E219" s="9" t="str">
        <f>"Q"&amp;ROUNDUP(MONTH(SalesDataTable[[#This Row],[Order Date]])/3,0)</f>
        <v>Q1</v>
      </c>
      <c r="F219" s="4" t="s">
        <v>29</v>
      </c>
      <c r="G219" s="4" t="s">
        <v>30</v>
      </c>
      <c r="H219" s="4" t="s">
        <v>20</v>
      </c>
      <c r="I219" s="4" t="s">
        <v>34</v>
      </c>
      <c r="J219" s="4" t="s">
        <v>27</v>
      </c>
      <c r="K219" s="4" t="s">
        <v>64</v>
      </c>
      <c r="L219" s="5">
        <v>1</v>
      </c>
      <c r="M219" s="6">
        <v>70.86</v>
      </c>
      <c r="N219" s="7">
        <v>0.1</v>
      </c>
      <c r="O219" s="6">
        <v>33.299999999999997</v>
      </c>
      <c r="P219" s="6">
        <f t="shared" si="12"/>
        <v>63.774000000000001</v>
      </c>
      <c r="Q219" s="6">
        <f t="shared" si="13"/>
        <v>33.299999999999997</v>
      </c>
      <c r="R219" s="6">
        <f t="shared" si="14"/>
        <v>30.474000000000004</v>
      </c>
      <c r="S219" s="8">
        <f t="shared" si="15"/>
        <v>0.47784363533728486</v>
      </c>
    </row>
    <row r="220" spans="1:19" ht="15.6" x14ac:dyDescent="0.3">
      <c r="A220" s="2">
        <v>1013</v>
      </c>
      <c r="B220" s="3">
        <v>46070</v>
      </c>
      <c r="C220" s="4">
        <f>YEAR(SalesDataTable[[#This Row],[Order Date]])</f>
        <v>2026</v>
      </c>
      <c r="D220" s="9" t="str">
        <f>TEXT(SalesDataTable[[#This Row],[Order Date]],"MMM")</f>
        <v>Feb</v>
      </c>
      <c r="E220" s="9" t="str">
        <f>"Q"&amp;ROUNDUP(MONTH(SalesDataTable[[#This Row],[Order Date]])/3,0)</f>
        <v>Q1</v>
      </c>
      <c r="F220" s="4" t="s">
        <v>24</v>
      </c>
      <c r="G220" s="4" t="s">
        <v>61</v>
      </c>
      <c r="H220" s="4" t="s">
        <v>37</v>
      </c>
      <c r="I220" s="4" t="s">
        <v>31</v>
      </c>
      <c r="J220" s="4" t="s">
        <v>22</v>
      </c>
      <c r="K220" s="4" t="s">
        <v>48</v>
      </c>
      <c r="L220" s="5">
        <v>1</v>
      </c>
      <c r="M220" s="6">
        <v>104.35</v>
      </c>
      <c r="N220" s="7">
        <v>0</v>
      </c>
      <c r="O220" s="6">
        <v>51.49</v>
      </c>
      <c r="P220" s="6">
        <f t="shared" si="12"/>
        <v>104.35</v>
      </c>
      <c r="Q220" s="6">
        <f t="shared" si="13"/>
        <v>51.49</v>
      </c>
      <c r="R220" s="6">
        <f t="shared" si="14"/>
        <v>52.859999999999992</v>
      </c>
      <c r="S220" s="8">
        <f t="shared" si="15"/>
        <v>0.50656444657402966</v>
      </c>
    </row>
    <row r="221" spans="1:19" ht="15.6" x14ac:dyDescent="0.3">
      <c r="A221" s="2">
        <v>1100</v>
      </c>
      <c r="B221" s="3">
        <v>46070</v>
      </c>
      <c r="C221" s="4">
        <f>YEAR(SalesDataTable[[#This Row],[Order Date]])</f>
        <v>2026</v>
      </c>
      <c r="D221" s="9" t="str">
        <f>TEXT(SalesDataTable[[#This Row],[Order Date]],"MMM")</f>
        <v>Feb</v>
      </c>
      <c r="E221" s="9" t="str">
        <f>"Q"&amp;ROUNDUP(MONTH(SalesDataTable[[#This Row],[Order Date]])/3,0)</f>
        <v>Q1</v>
      </c>
      <c r="F221" s="4" t="s">
        <v>38</v>
      </c>
      <c r="G221" s="4" t="s">
        <v>51</v>
      </c>
      <c r="H221" s="4" t="s">
        <v>20</v>
      </c>
      <c r="I221" s="4" t="s">
        <v>21</v>
      </c>
      <c r="J221" s="4" t="s">
        <v>52</v>
      </c>
      <c r="K221" s="4" t="s">
        <v>56</v>
      </c>
      <c r="L221" s="5">
        <v>2</v>
      </c>
      <c r="M221" s="6">
        <v>120.48</v>
      </c>
      <c r="N221" s="7">
        <v>0</v>
      </c>
      <c r="O221" s="6">
        <v>70.680000000000007</v>
      </c>
      <c r="P221" s="6">
        <f t="shared" si="12"/>
        <v>240.96</v>
      </c>
      <c r="Q221" s="6">
        <f t="shared" si="13"/>
        <v>141.36000000000001</v>
      </c>
      <c r="R221" s="6">
        <f t="shared" si="14"/>
        <v>99.6</v>
      </c>
      <c r="S221" s="8">
        <f t="shared" si="15"/>
        <v>0.4133466135458167</v>
      </c>
    </row>
    <row r="222" spans="1:19" ht="15.6" x14ac:dyDescent="0.3">
      <c r="A222" s="2">
        <v>2353</v>
      </c>
      <c r="B222" s="3">
        <v>46070</v>
      </c>
      <c r="C222" s="4">
        <f>YEAR(SalesDataTable[[#This Row],[Order Date]])</f>
        <v>2026</v>
      </c>
      <c r="D222" s="9" t="str">
        <f>TEXT(SalesDataTable[[#This Row],[Order Date]],"MMM")</f>
        <v>Feb</v>
      </c>
      <c r="E222" s="9" t="str">
        <f>"Q"&amp;ROUNDUP(MONTH(SalesDataTable[[#This Row],[Order Date]])/3,0)</f>
        <v>Q1</v>
      </c>
      <c r="F222" s="4" t="s">
        <v>24</v>
      </c>
      <c r="G222" s="4" t="s">
        <v>61</v>
      </c>
      <c r="H222" s="4" t="s">
        <v>20</v>
      </c>
      <c r="I222" s="4" t="s">
        <v>21</v>
      </c>
      <c r="J222" s="4" t="s">
        <v>41</v>
      </c>
      <c r="K222" s="4" t="s">
        <v>42</v>
      </c>
      <c r="L222" s="5">
        <v>1</v>
      </c>
      <c r="M222" s="6">
        <v>339.52</v>
      </c>
      <c r="N222" s="7">
        <v>0.1</v>
      </c>
      <c r="O222" s="6">
        <v>191.19</v>
      </c>
      <c r="P222" s="6">
        <f t="shared" si="12"/>
        <v>305.56799999999998</v>
      </c>
      <c r="Q222" s="6">
        <f t="shared" si="13"/>
        <v>191.19</v>
      </c>
      <c r="R222" s="6">
        <f t="shared" si="14"/>
        <v>114.37799999999999</v>
      </c>
      <c r="S222" s="8">
        <f t="shared" si="15"/>
        <v>0.3743127552623311</v>
      </c>
    </row>
    <row r="223" spans="1:19" ht="15.6" x14ac:dyDescent="0.3">
      <c r="A223" s="2">
        <v>3020</v>
      </c>
      <c r="B223" s="3">
        <v>46070</v>
      </c>
      <c r="C223" s="4">
        <f>YEAR(SalesDataTable[[#This Row],[Order Date]])</f>
        <v>2026</v>
      </c>
      <c r="D223" s="9" t="str">
        <f>TEXT(SalesDataTable[[#This Row],[Order Date]],"MMM")</f>
        <v>Feb</v>
      </c>
      <c r="E223" s="9" t="str">
        <f>"Q"&amp;ROUNDUP(MONTH(SalesDataTable[[#This Row],[Order Date]])/3,0)</f>
        <v>Q1</v>
      </c>
      <c r="F223" s="4" t="s">
        <v>24</v>
      </c>
      <c r="G223" s="4" t="s">
        <v>67</v>
      </c>
      <c r="H223" s="4" t="s">
        <v>26</v>
      </c>
      <c r="I223" s="4" t="s">
        <v>34</v>
      </c>
      <c r="J223" s="4" t="s">
        <v>27</v>
      </c>
      <c r="K223" s="4" t="s">
        <v>55</v>
      </c>
      <c r="L223" s="5">
        <v>5</v>
      </c>
      <c r="M223" s="6">
        <v>154.72999999999999</v>
      </c>
      <c r="N223" s="7">
        <v>0.1</v>
      </c>
      <c r="O223" s="6">
        <v>77.42</v>
      </c>
      <c r="P223" s="6">
        <f t="shared" si="12"/>
        <v>696.28499999999997</v>
      </c>
      <c r="Q223" s="6">
        <f t="shared" si="13"/>
        <v>387.1</v>
      </c>
      <c r="R223" s="6">
        <f t="shared" si="14"/>
        <v>309.18499999999995</v>
      </c>
      <c r="S223" s="8">
        <f t="shared" si="15"/>
        <v>0.44404949122844806</v>
      </c>
    </row>
    <row r="224" spans="1:19" ht="15.6" x14ac:dyDescent="0.3">
      <c r="A224" s="2">
        <v>3227</v>
      </c>
      <c r="B224" s="3">
        <v>46070</v>
      </c>
      <c r="C224" s="4">
        <f>YEAR(SalesDataTable[[#This Row],[Order Date]])</f>
        <v>2026</v>
      </c>
      <c r="D224" s="9" t="str">
        <f>TEXT(SalesDataTable[[#This Row],[Order Date]],"MMM")</f>
        <v>Feb</v>
      </c>
      <c r="E224" s="9" t="str">
        <f>"Q"&amp;ROUNDUP(MONTH(SalesDataTable[[#This Row],[Order Date]])/3,0)</f>
        <v>Q1</v>
      </c>
      <c r="F224" s="4" t="s">
        <v>29</v>
      </c>
      <c r="G224" s="4" t="s">
        <v>43</v>
      </c>
      <c r="H224" s="4" t="s">
        <v>37</v>
      </c>
      <c r="I224" s="4" t="s">
        <v>34</v>
      </c>
      <c r="J224" s="4" t="s">
        <v>27</v>
      </c>
      <c r="K224" s="4" t="s">
        <v>28</v>
      </c>
      <c r="L224" s="5">
        <v>4</v>
      </c>
      <c r="M224" s="6">
        <v>93.98</v>
      </c>
      <c r="N224" s="7">
        <v>0.05</v>
      </c>
      <c r="O224" s="6">
        <v>44.6</v>
      </c>
      <c r="P224" s="6">
        <f t="shared" si="12"/>
        <v>357.12400000000002</v>
      </c>
      <c r="Q224" s="6">
        <f t="shared" si="13"/>
        <v>178.4</v>
      </c>
      <c r="R224" s="6">
        <f t="shared" si="14"/>
        <v>178.72400000000002</v>
      </c>
      <c r="S224" s="8">
        <f t="shared" si="15"/>
        <v>0.50045362395134463</v>
      </c>
    </row>
    <row r="225" spans="1:19" ht="15.6" x14ac:dyDescent="0.3">
      <c r="A225" s="2">
        <v>3530</v>
      </c>
      <c r="B225" s="3">
        <v>46070</v>
      </c>
      <c r="C225" s="4">
        <f>YEAR(SalesDataTable[[#This Row],[Order Date]])</f>
        <v>2026</v>
      </c>
      <c r="D225" s="9" t="str">
        <f>TEXT(SalesDataTable[[#This Row],[Order Date]],"MMM")</f>
        <v>Feb</v>
      </c>
      <c r="E225" s="9" t="str">
        <f>"Q"&amp;ROUNDUP(MONTH(SalesDataTable[[#This Row],[Order Date]])/3,0)</f>
        <v>Q1</v>
      </c>
      <c r="F225" s="4" t="s">
        <v>18</v>
      </c>
      <c r="G225" s="4" t="s">
        <v>19</v>
      </c>
      <c r="H225" s="4" t="s">
        <v>20</v>
      </c>
      <c r="I225" s="4" t="s">
        <v>31</v>
      </c>
      <c r="J225" s="4" t="s">
        <v>41</v>
      </c>
      <c r="K225" s="4" t="s">
        <v>42</v>
      </c>
      <c r="L225" s="5">
        <v>2</v>
      </c>
      <c r="M225" s="6">
        <v>336.83</v>
      </c>
      <c r="N225" s="7">
        <v>0</v>
      </c>
      <c r="O225" s="6">
        <v>194.42</v>
      </c>
      <c r="P225" s="6">
        <f t="shared" si="12"/>
        <v>673.66</v>
      </c>
      <c r="Q225" s="6">
        <f t="shared" si="13"/>
        <v>388.84</v>
      </c>
      <c r="R225" s="6">
        <f t="shared" si="14"/>
        <v>284.82</v>
      </c>
      <c r="S225" s="8">
        <f t="shared" si="15"/>
        <v>0.42279488169106078</v>
      </c>
    </row>
    <row r="226" spans="1:19" ht="15.6" x14ac:dyDescent="0.3">
      <c r="A226" s="2">
        <v>6</v>
      </c>
      <c r="B226" s="3">
        <v>46071</v>
      </c>
      <c r="C226" s="4">
        <f>YEAR(SalesDataTable[[#This Row],[Order Date]])</f>
        <v>2026</v>
      </c>
      <c r="D226" s="9" t="str">
        <f>TEXT(SalesDataTable[[#This Row],[Order Date]],"MMM")</f>
        <v>Feb</v>
      </c>
      <c r="E226" s="9" t="str">
        <f>"Q"&amp;ROUNDUP(MONTH(SalesDataTable[[#This Row],[Order Date]])/3,0)</f>
        <v>Q1</v>
      </c>
      <c r="F226" s="4" t="s">
        <v>38</v>
      </c>
      <c r="G226" s="4" t="s">
        <v>51</v>
      </c>
      <c r="H226" s="4" t="s">
        <v>37</v>
      </c>
      <c r="I226" s="4" t="s">
        <v>21</v>
      </c>
      <c r="J226" s="4" t="s">
        <v>41</v>
      </c>
      <c r="K226" s="4" t="s">
        <v>42</v>
      </c>
      <c r="L226" s="5">
        <v>1</v>
      </c>
      <c r="M226" s="6">
        <v>338.93</v>
      </c>
      <c r="N226" s="7">
        <v>0</v>
      </c>
      <c r="O226" s="6">
        <v>197.92</v>
      </c>
      <c r="P226" s="6">
        <f t="shared" si="12"/>
        <v>338.93</v>
      </c>
      <c r="Q226" s="6">
        <f t="shared" si="13"/>
        <v>197.92</v>
      </c>
      <c r="R226" s="6">
        <f t="shared" si="14"/>
        <v>141.01000000000002</v>
      </c>
      <c r="S226" s="8">
        <f t="shared" si="15"/>
        <v>0.41604461098161866</v>
      </c>
    </row>
    <row r="227" spans="1:19" ht="15.6" x14ac:dyDescent="0.3">
      <c r="A227" s="2">
        <v>2038</v>
      </c>
      <c r="B227" s="3">
        <v>46071</v>
      </c>
      <c r="C227" s="4">
        <f>YEAR(SalesDataTable[[#This Row],[Order Date]])</f>
        <v>2026</v>
      </c>
      <c r="D227" s="9" t="str">
        <f>TEXT(SalesDataTable[[#This Row],[Order Date]],"MMM")</f>
        <v>Feb</v>
      </c>
      <c r="E227" s="9" t="str">
        <f>"Q"&amp;ROUNDUP(MONTH(SalesDataTable[[#This Row],[Order Date]])/3,0)</f>
        <v>Q1</v>
      </c>
      <c r="F227" s="4" t="s">
        <v>18</v>
      </c>
      <c r="G227" s="4" t="s">
        <v>54</v>
      </c>
      <c r="H227" s="4" t="s">
        <v>20</v>
      </c>
      <c r="I227" s="4" t="s">
        <v>31</v>
      </c>
      <c r="J227" s="4" t="s">
        <v>41</v>
      </c>
      <c r="K227" s="4" t="s">
        <v>69</v>
      </c>
      <c r="L227" s="5">
        <v>5</v>
      </c>
      <c r="M227" s="6">
        <v>122.72</v>
      </c>
      <c r="N227" s="7">
        <v>0</v>
      </c>
      <c r="O227" s="6">
        <v>62.41</v>
      </c>
      <c r="P227" s="6">
        <f t="shared" si="12"/>
        <v>613.6</v>
      </c>
      <c r="Q227" s="6">
        <f t="shared" si="13"/>
        <v>312.04999999999995</v>
      </c>
      <c r="R227" s="6">
        <f t="shared" si="14"/>
        <v>301.55000000000007</v>
      </c>
      <c r="S227" s="8">
        <f t="shared" si="15"/>
        <v>0.49144393741851378</v>
      </c>
    </row>
    <row r="228" spans="1:19" ht="15.6" x14ac:dyDescent="0.3">
      <c r="A228" s="2">
        <v>4104</v>
      </c>
      <c r="B228" s="3">
        <v>46071</v>
      </c>
      <c r="C228" s="4">
        <f>YEAR(SalesDataTable[[#This Row],[Order Date]])</f>
        <v>2026</v>
      </c>
      <c r="D228" s="9" t="str">
        <f>TEXT(SalesDataTable[[#This Row],[Order Date]],"MMM")</f>
        <v>Feb</v>
      </c>
      <c r="E228" s="9" t="str">
        <f>"Q"&amp;ROUNDUP(MONTH(SalesDataTable[[#This Row],[Order Date]])/3,0)</f>
        <v>Q1</v>
      </c>
      <c r="F228" s="4" t="s">
        <v>38</v>
      </c>
      <c r="G228" s="4" t="s">
        <v>39</v>
      </c>
      <c r="H228" s="4" t="s">
        <v>20</v>
      </c>
      <c r="I228" s="4" t="s">
        <v>31</v>
      </c>
      <c r="J228" s="4" t="s">
        <v>32</v>
      </c>
      <c r="K228" s="4" t="s">
        <v>62</v>
      </c>
      <c r="L228" s="5">
        <v>4</v>
      </c>
      <c r="M228" s="6">
        <v>135.63</v>
      </c>
      <c r="N228" s="7">
        <v>0.05</v>
      </c>
      <c r="O228" s="6">
        <v>65.900000000000006</v>
      </c>
      <c r="P228" s="6">
        <f t="shared" si="12"/>
        <v>515.39400000000001</v>
      </c>
      <c r="Q228" s="6">
        <f t="shared" si="13"/>
        <v>263.60000000000002</v>
      </c>
      <c r="R228" s="6">
        <f t="shared" si="14"/>
        <v>251.79399999999998</v>
      </c>
      <c r="S228" s="8">
        <f t="shared" si="15"/>
        <v>0.4885466264644136</v>
      </c>
    </row>
    <row r="229" spans="1:19" ht="15.6" x14ac:dyDescent="0.3">
      <c r="A229" s="2">
        <v>1072</v>
      </c>
      <c r="B229" s="3">
        <v>46072</v>
      </c>
      <c r="C229" s="4">
        <f>YEAR(SalesDataTable[[#This Row],[Order Date]])</f>
        <v>2026</v>
      </c>
      <c r="D229" s="9" t="str">
        <f>TEXT(SalesDataTable[[#This Row],[Order Date]],"MMM")</f>
        <v>Feb</v>
      </c>
      <c r="E229" s="9" t="str">
        <f>"Q"&amp;ROUNDUP(MONTH(SalesDataTable[[#This Row],[Order Date]])/3,0)</f>
        <v>Q1</v>
      </c>
      <c r="F229" s="4" t="s">
        <v>29</v>
      </c>
      <c r="G229" s="4" t="s">
        <v>70</v>
      </c>
      <c r="H229" s="4" t="s">
        <v>20</v>
      </c>
      <c r="I229" s="4" t="s">
        <v>21</v>
      </c>
      <c r="J229" s="4" t="s">
        <v>41</v>
      </c>
      <c r="K229" s="4" t="s">
        <v>58</v>
      </c>
      <c r="L229" s="5">
        <v>2</v>
      </c>
      <c r="M229" s="6">
        <v>81.34</v>
      </c>
      <c r="N229" s="7">
        <v>0.05</v>
      </c>
      <c r="O229" s="6">
        <v>40.64</v>
      </c>
      <c r="P229" s="6">
        <f t="shared" si="12"/>
        <v>154.54599999999999</v>
      </c>
      <c r="Q229" s="6">
        <f t="shared" si="13"/>
        <v>81.28</v>
      </c>
      <c r="R229" s="6">
        <f t="shared" si="14"/>
        <v>73.265999999999991</v>
      </c>
      <c r="S229" s="8">
        <f t="shared" si="15"/>
        <v>0.47407244445019603</v>
      </c>
    </row>
    <row r="230" spans="1:19" ht="15.6" x14ac:dyDescent="0.3">
      <c r="A230" s="2">
        <v>2435</v>
      </c>
      <c r="B230" s="3">
        <v>46072</v>
      </c>
      <c r="C230" s="4">
        <f>YEAR(SalesDataTable[[#This Row],[Order Date]])</f>
        <v>2026</v>
      </c>
      <c r="D230" s="9" t="str">
        <f>TEXT(SalesDataTable[[#This Row],[Order Date]],"MMM")</f>
        <v>Feb</v>
      </c>
      <c r="E230" s="9" t="str">
        <f>"Q"&amp;ROUNDUP(MONTH(SalesDataTable[[#This Row],[Order Date]])/3,0)</f>
        <v>Q1</v>
      </c>
      <c r="F230" s="4" t="s">
        <v>29</v>
      </c>
      <c r="G230" s="4" t="s">
        <v>36</v>
      </c>
      <c r="H230" s="4" t="s">
        <v>20</v>
      </c>
      <c r="I230" s="4" t="s">
        <v>31</v>
      </c>
      <c r="J230" s="4" t="s">
        <v>22</v>
      </c>
      <c r="K230" s="4" t="s">
        <v>44</v>
      </c>
      <c r="L230" s="5">
        <v>1</v>
      </c>
      <c r="M230" s="6">
        <v>41.01</v>
      </c>
      <c r="N230" s="7">
        <v>0.05</v>
      </c>
      <c r="O230" s="6">
        <v>16.489999999999998</v>
      </c>
      <c r="P230" s="6">
        <f t="shared" si="12"/>
        <v>38.959499999999998</v>
      </c>
      <c r="Q230" s="6">
        <f t="shared" si="13"/>
        <v>16.489999999999998</v>
      </c>
      <c r="R230" s="6">
        <f t="shared" si="14"/>
        <v>22.4695</v>
      </c>
      <c r="S230" s="8">
        <f t="shared" si="15"/>
        <v>0.57673994789460847</v>
      </c>
    </row>
    <row r="231" spans="1:19" ht="15.6" x14ac:dyDescent="0.3">
      <c r="A231" s="2">
        <v>4476</v>
      </c>
      <c r="B231" s="3">
        <v>46072</v>
      </c>
      <c r="C231" s="4">
        <f>YEAR(SalesDataTable[[#This Row],[Order Date]])</f>
        <v>2026</v>
      </c>
      <c r="D231" s="9" t="str">
        <f>TEXT(SalesDataTable[[#This Row],[Order Date]],"MMM")</f>
        <v>Feb</v>
      </c>
      <c r="E231" s="9" t="str">
        <f>"Q"&amp;ROUNDUP(MONTH(SalesDataTable[[#This Row],[Order Date]])/3,0)</f>
        <v>Q1</v>
      </c>
      <c r="F231" s="4" t="s">
        <v>24</v>
      </c>
      <c r="G231" s="4" t="s">
        <v>59</v>
      </c>
      <c r="H231" s="4" t="s">
        <v>46</v>
      </c>
      <c r="I231" s="4" t="s">
        <v>34</v>
      </c>
      <c r="J231" s="4" t="s">
        <v>27</v>
      </c>
      <c r="K231" s="4" t="s">
        <v>55</v>
      </c>
      <c r="L231" s="5">
        <v>2</v>
      </c>
      <c r="M231" s="6">
        <v>153.03</v>
      </c>
      <c r="N231" s="7">
        <v>0</v>
      </c>
      <c r="O231" s="6">
        <v>81.02</v>
      </c>
      <c r="P231" s="6">
        <f t="shared" si="12"/>
        <v>306.06</v>
      </c>
      <c r="Q231" s="6">
        <f t="shared" si="13"/>
        <v>162.04</v>
      </c>
      <c r="R231" s="6">
        <f t="shared" si="14"/>
        <v>144.02000000000001</v>
      </c>
      <c r="S231" s="8">
        <f t="shared" si="15"/>
        <v>0.47056132784421356</v>
      </c>
    </row>
    <row r="232" spans="1:19" ht="15.6" x14ac:dyDescent="0.3">
      <c r="A232" s="2">
        <v>174</v>
      </c>
      <c r="B232" s="3">
        <v>46073</v>
      </c>
      <c r="C232" s="4">
        <f>YEAR(SalesDataTable[[#This Row],[Order Date]])</f>
        <v>2026</v>
      </c>
      <c r="D232" s="9" t="str">
        <f>TEXT(SalesDataTable[[#This Row],[Order Date]],"MMM")</f>
        <v>Feb</v>
      </c>
      <c r="E232" s="9" t="str">
        <f>"Q"&amp;ROUNDUP(MONTH(SalesDataTable[[#This Row],[Order Date]])/3,0)</f>
        <v>Q1</v>
      </c>
      <c r="F232" s="4" t="s">
        <v>24</v>
      </c>
      <c r="G232" s="4" t="s">
        <v>59</v>
      </c>
      <c r="H232" s="4" t="s">
        <v>20</v>
      </c>
      <c r="I232" s="4" t="s">
        <v>31</v>
      </c>
      <c r="J232" s="4" t="s">
        <v>52</v>
      </c>
      <c r="K232" s="4" t="s">
        <v>56</v>
      </c>
      <c r="L232" s="5">
        <v>2</v>
      </c>
      <c r="M232" s="6">
        <v>124.92</v>
      </c>
      <c r="N232" s="7">
        <v>0</v>
      </c>
      <c r="O232" s="6">
        <v>69.98</v>
      </c>
      <c r="P232" s="6">
        <f t="shared" si="12"/>
        <v>249.84</v>
      </c>
      <c r="Q232" s="6">
        <f t="shared" si="13"/>
        <v>139.96</v>
      </c>
      <c r="R232" s="6">
        <f t="shared" si="14"/>
        <v>109.88</v>
      </c>
      <c r="S232" s="8">
        <f t="shared" si="15"/>
        <v>0.43980147294268329</v>
      </c>
    </row>
    <row r="233" spans="1:19" ht="15.6" x14ac:dyDescent="0.3">
      <c r="A233" s="2">
        <v>304</v>
      </c>
      <c r="B233" s="3">
        <v>46073</v>
      </c>
      <c r="C233" s="4">
        <f>YEAR(SalesDataTable[[#This Row],[Order Date]])</f>
        <v>2026</v>
      </c>
      <c r="D233" s="9" t="str">
        <f>TEXT(SalesDataTable[[#This Row],[Order Date]],"MMM")</f>
        <v>Feb</v>
      </c>
      <c r="E233" s="9" t="str">
        <f>"Q"&amp;ROUNDUP(MONTH(SalesDataTable[[#This Row],[Order Date]])/3,0)</f>
        <v>Q1</v>
      </c>
      <c r="F233" s="4" t="s">
        <v>24</v>
      </c>
      <c r="G233" s="4" t="s">
        <v>61</v>
      </c>
      <c r="H233" s="4" t="s">
        <v>20</v>
      </c>
      <c r="I233" s="4" t="s">
        <v>34</v>
      </c>
      <c r="J233" s="4" t="s">
        <v>32</v>
      </c>
      <c r="K233" s="4" t="s">
        <v>62</v>
      </c>
      <c r="L233" s="5">
        <v>2</v>
      </c>
      <c r="M233" s="6">
        <v>136.55000000000001</v>
      </c>
      <c r="N233" s="7">
        <v>0</v>
      </c>
      <c r="O233" s="6">
        <v>68.84</v>
      </c>
      <c r="P233" s="6">
        <f t="shared" si="12"/>
        <v>273.10000000000002</v>
      </c>
      <c r="Q233" s="6">
        <f t="shared" si="13"/>
        <v>137.68</v>
      </c>
      <c r="R233" s="6">
        <f t="shared" si="14"/>
        <v>135.42000000000002</v>
      </c>
      <c r="S233" s="8">
        <f t="shared" si="15"/>
        <v>0.49586232149395826</v>
      </c>
    </row>
    <row r="234" spans="1:19" ht="15.6" x14ac:dyDescent="0.3">
      <c r="A234" s="2">
        <v>404</v>
      </c>
      <c r="B234" s="3">
        <v>46073</v>
      </c>
      <c r="C234" s="4">
        <f>YEAR(SalesDataTable[[#This Row],[Order Date]])</f>
        <v>2026</v>
      </c>
      <c r="D234" s="9" t="str">
        <f>TEXT(SalesDataTable[[#This Row],[Order Date]],"MMM")</f>
        <v>Feb</v>
      </c>
      <c r="E234" s="9" t="str">
        <f>"Q"&amp;ROUNDUP(MONTH(SalesDataTable[[#This Row],[Order Date]])/3,0)</f>
        <v>Q1</v>
      </c>
      <c r="F234" s="4" t="s">
        <v>29</v>
      </c>
      <c r="G234" s="4" t="s">
        <v>43</v>
      </c>
      <c r="H234" s="4" t="s">
        <v>26</v>
      </c>
      <c r="I234" s="4" t="s">
        <v>34</v>
      </c>
      <c r="J234" s="4" t="s">
        <v>41</v>
      </c>
      <c r="K234" s="4" t="s">
        <v>69</v>
      </c>
      <c r="L234" s="5">
        <v>15</v>
      </c>
      <c r="M234" s="6">
        <v>121.98</v>
      </c>
      <c r="N234" s="7">
        <v>0.1</v>
      </c>
      <c r="O234" s="6">
        <v>59.86</v>
      </c>
      <c r="P234" s="6">
        <f t="shared" si="12"/>
        <v>1646.73</v>
      </c>
      <c r="Q234" s="6">
        <f t="shared" si="13"/>
        <v>897.9</v>
      </c>
      <c r="R234" s="6">
        <f t="shared" si="14"/>
        <v>748.83</v>
      </c>
      <c r="S234" s="8">
        <f t="shared" si="15"/>
        <v>0.45473757082217486</v>
      </c>
    </row>
    <row r="235" spans="1:19" ht="15.6" x14ac:dyDescent="0.3">
      <c r="A235" s="2">
        <v>675</v>
      </c>
      <c r="B235" s="3">
        <v>46073</v>
      </c>
      <c r="C235" s="4">
        <f>YEAR(SalesDataTable[[#This Row],[Order Date]])</f>
        <v>2026</v>
      </c>
      <c r="D235" s="9" t="str">
        <f>TEXT(SalesDataTable[[#This Row],[Order Date]],"MMM")</f>
        <v>Feb</v>
      </c>
      <c r="E235" s="9" t="str">
        <f>"Q"&amp;ROUNDUP(MONTH(SalesDataTable[[#This Row],[Order Date]])/3,0)</f>
        <v>Q1</v>
      </c>
      <c r="F235" s="4" t="s">
        <v>24</v>
      </c>
      <c r="G235" s="4" t="s">
        <v>61</v>
      </c>
      <c r="H235" s="4" t="s">
        <v>20</v>
      </c>
      <c r="I235" s="4" t="s">
        <v>31</v>
      </c>
      <c r="J235" s="4" t="s">
        <v>32</v>
      </c>
      <c r="K235" s="4" t="s">
        <v>50</v>
      </c>
      <c r="L235" s="5">
        <v>1</v>
      </c>
      <c r="M235" s="6">
        <v>45.54</v>
      </c>
      <c r="N235" s="7">
        <v>0</v>
      </c>
      <c r="O235" s="6">
        <v>18.29</v>
      </c>
      <c r="P235" s="6">
        <f t="shared" si="12"/>
        <v>45.54</v>
      </c>
      <c r="Q235" s="6">
        <f t="shared" si="13"/>
        <v>18.29</v>
      </c>
      <c r="R235" s="6">
        <f t="shared" si="14"/>
        <v>27.25</v>
      </c>
      <c r="S235" s="8">
        <f t="shared" si="15"/>
        <v>0.59837505489679399</v>
      </c>
    </row>
    <row r="236" spans="1:19" ht="15.6" x14ac:dyDescent="0.3">
      <c r="A236" s="2">
        <v>940</v>
      </c>
      <c r="B236" s="3">
        <v>46073</v>
      </c>
      <c r="C236" s="4">
        <f>YEAR(SalesDataTable[[#This Row],[Order Date]])</f>
        <v>2026</v>
      </c>
      <c r="D236" s="9" t="str">
        <f>TEXT(SalesDataTable[[#This Row],[Order Date]],"MMM")</f>
        <v>Feb</v>
      </c>
      <c r="E236" s="9" t="str">
        <f>"Q"&amp;ROUNDUP(MONTH(SalesDataTable[[#This Row],[Order Date]])/3,0)</f>
        <v>Q1</v>
      </c>
      <c r="F236" s="4" t="s">
        <v>29</v>
      </c>
      <c r="G236" s="4" t="s">
        <v>36</v>
      </c>
      <c r="H236" s="4" t="s">
        <v>46</v>
      </c>
      <c r="I236" s="4" t="s">
        <v>21</v>
      </c>
      <c r="J236" s="4" t="s">
        <v>52</v>
      </c>
      <c r="K236" s="4" t="s">
        <v>63</v>
      </c>
      <c r="L236" s="5">
        <v>1</v>
      </c>
      <c r="M236" s="6">
        <v>51.73</v>
      </c>
      <c r="N236" s="7">
        <v>0</v>
      </c>
      <c r="O236" s="6">
        <v>21.83</v>
      </c>
      <c r="P236" s="6">
        <f t="shared" si="12"/>
        <v>51.73</v>
      </c>
      <c r="Q236" s="6">
        <f t="shared" si="13"/>
        <v>21.83</v>
      </c>
      <c r="R236" s="6">
        <f t="shared" si="14"/>
        <v>29.9</v>
      </c>
      <c r="S236" s="8">
        <f t="shared" si="15"/>
        <v>0.57800115986854828</v>
      </c>
    </row>
    <row r="237" spans="1:19" ht="15.6" x14ac:dyDescent="0.3">
      <c r="A237" s="2">
        <v>2375</v>
      </c>
      <c r="B237" s="3">
        <v>46073</v>
      </c>
      <c r="C237" s="4">
        <f>YEAR(SalesDataTable[[#This Row],[Order Date]])</f>
        <v>2026</v>
      </c>
      <c r="D237" s="9" t="str">
        <f>TEXT(SalesDataTable[[#This Row],[Order Date]],"MMM")</f>
        <v>Feb</v>
      </c>
      <c r="E237" s="9" t="str">
        <f>"Q"&amp;ROUNDUP(MONTH(SalesDataTable[[#This Row],[Order Date]])/3,0)</f>
        <v>Q1</v>
      </c>
      <c r="F237" s="4" t="s">
        <v>24</v>
      </c>
      <c r="G237" s="4" t="s">
        <v>61</v>
      </c>
      <c r="H237" s="4" t="s">
        <v>46</v>
      </c>
      <c r="I237" s="4" t="s">
        <v>21</v>
      </c>
      <c r="J237" s="4" t="s">
        <v>41</v>
      </c>
      <c r="K237" s="4" t="s">
        <v>58</v>
      </c>
      <c r="L237" s="5">
        <v>2</v>
      </c>
      <c r="M237" s="6">
        <v>80.510000000000005</v>
      </c>
      <c r="N237" s="7">
        <v>0.05</v>
      </c>
      <c r="O237" s="6">
        <v>38.630000000000003</v>
      </c>
      <c r="P237" s="6">
        <f t="shared" si="12"/>
        <v>152.96899999999999</v>
      </c>
      <c r="Q237" s="6">
        <f t="shared" si="13"/>
        <v>77.260000000000005</v>
      </c>
      <c r="R237" s="6">
        <f t="shared" si="14"/>
        <v>75.708999999999989</v>
      </c>
      <c r="S237" s="8">
        <f t="shared" si="15"/>
        <v>0.4949303453640933</v>
      </c>
    </row>
    <row r="238" spans="1:19" ht="15.6" x14ac:dyDescent="0.3">
      <c r="A238" s="2">
        <v>4184</v>
      </c>
      <c r="B238" s="3">
        <v>46073</v>
      </c>
      <c r="C238" s="4">
        <f>YEAR(SalesDataTable[[#This Row],[Order Date]])</f>
        <v>2026</v>
      </c>
      <c r="D238" s="9" t="str">
        <f>TEXT(SalesDataTable[[#This Row],[Order Date]],"MMM")</f>
        <v>Feb</v>
      </c>
      <c r="E238" s="9" t="str">
        <f>"Q"&amp;ROUNDUP(MONTH(SalesDataTable[[#This Row],[Order Date]])/3,0)</f>
        <v>Q1</v>
      </c>
      <c r="F238" s="4" t="s">
        <v>38</v>
      </c>
      <c r="G238" s="4" t="s">
        <v>49</v>
      </c>
      <c r="H238" s="4" t="s">
        <v>20</v>
      </c>
      <c r="I238" s="4" t="s">
        <v>31</v>
      </c>
      <c r="J238" s="4" t="s">
        <v>52</v>
      </c>
      <c r="K238" s="4" t="s">
        <v>60</v>
      </c>
      <c r="L238" s="5">
        <v>1</v>
      </c>
      <c r="M238" s="6">
        <v>36.31</v>
      </c>
      <c r="N238" s="7">
        <v>0</v>
      </c>
      <c r="O238" s="6">
        <v>14</v>
      </c>
      <c r="P238" s="6">
        <f t="shared" si="12"/>
        <v>36.31</v>
      </c>
      <c r="Q238" s="6">
        <f t="shared" si="13"/>
        <v>14</v>
      </c>
      <c r="R238" s="6">
        <f t="shared" si="14"/>
        <v>22.310000000000002</v>
      </c>
      <c r="S238" s="8">
        <f t="shared" si="15"/>
        <v>0.61443128614706699</v>
      </c>
    </row>
    <row r="239" spans="1:19" ht="15.6" x14ac:dyDescent="0.3">
      <c r="A239" s="2">
        <v>4390</v>
      </c>
      <c r="B239" s="3">
        <v>46073</v>
      </c>
      <c r="C239" s="4">
        <f>YEAR(SalesDataTable[[#This Row],[Order Date]])</f>
        <v>2026</v>
      </c>
      <c r="D239" s="9" t="str">
        <f>TEXT(SalesDataTable[[#This Row],[Order Date]],"MMM")</f>
        <v>Feb</v>
      </c>
      <c r="E239" s="9" t="str">
        <f>"Q"&amp;ROUNDUP(MONTH(SalesDataTable[[#This Row],[Order Date]])/3,0)</f>
        <v>Q1</v>
      </c>
      <c r="F239" s="4" t="s">
        <v>29</v>
      </c>
      <c r="G239" s="4" t="s">
        <v>70</v>
      </c>
      <c r="H239" s="4" t="s">
        <v>20</v>
      </c>
      <c r="I239" s="4" t="s">
        <v>21</v>
      </c>
      <c r="J239" s="4" t="s">
        <v>22</v>
      </c>
      <c r="K239" s="4" t="s">
        <v>23</v>
      </c>
      <c r="L239" s="5">
        <v>1</v>
      </c>
      <c r="M239" s="6">
        <v>82.86</v>
      </c>
      <c r="N239" s="7">
        <v>0.05</v>
      </c>
      <c r="O239" s="6">
        <v>42.3</v>
      </c>
      <c r="P239" s="6">
        <f t="shared" si="12"/>
        <v>78.716999999999999</v>
      </c>
      <c r="Q239" s="6">
        <f t="shared" si="13"/>
        <v>42.3</v>
      </c>
      <c r="R239" s="6">
        <f t="shared" si="14"/>
        <v>36.417000000000002</v>
      </c>
      <c r="S239" s="8">
        <f t="shared" si="15"/>
        <v>0.46263196005945351</v>
      </c>
    </row>
    <row r="240" spans="1:19" ht="15.6" x14ac:dyDescent="0.3">
      <c r="A240" s="2">
        <v>1475</v>
      </c>
      <c r="B240" s="3">
        <v>46074</v>
      </c>
      <c r="C240" s="4">
        <f>YEAR(SalesDataTable[[#This Row],[Order Date]])</f>
        <v>2026</v>
      </c>
      <c r="D240" s="9" t="str">
        <f>TEXT(SalesDataTable[[#This Row],[Order Date]],"MMM")</f>
        <v>Feb</v>
      </c>
      <c r="E240" s="9" t="str">
        <f>"Q"&amp;ROUNDUP(MONTH(SalesDataTable[[#This Row],[Order Date]])/3,0)</f>
        <v>Q1</v>
      </c>
      <c r="F240" s="4" t="s">
        <v>18</v>
      </c>
      <c r="G240" s="4" t="s">
        <v>19</v>
      </c>
      <c r="H240" s="4" t="s">
        <v>37</v>
      </c>
      <c r="I240" s="4" t="s">
        <v>31</v>
      </c>
      <c r="J240" s="4" t="s">
        <v>22</v>
      </c>
      <c r="K240" s="4" t="s">
        <v>48</v>
      </c>
      <c r="L240" s="5">
        <v>2</v>
      </c>
      <c r="M240" s="6">
        <v>103.03</v>
      </c>
      <c r="N240" s="7">
        <v>0.05</v>
      </c>
      <c r="O240" s="6">
        <v>50.73</v>
      </c>
      <c r="P240" s="6">
        <f t="shared" si="12"/>
        <v>195.75700000000001</v>
      </c>
      <c r="Q240" s="6">
        <f t="shared" si="13"/>
        <v>101.46</v>
      </c>
      <c r="R240" s="6">
        <f t="shared" si="14"/>
        <v>94.297000000000011</v>
      </c>
      <c r="S240" s="8">
        <f t="shared" si="15"/>
        <v>0.48170435795399402</v>
      </c>
    </row>
    <row r="241" spans="1:19" ht="15.6" x14ac:dyDescent="0.3">
      <c r="A241" s="2">
        <v>3504</v>
      </c>
      <c r="B241" s="3">
        <v>46074</v>
      </c>
      <c r="C241" s="4">
        <f>YEAR(SalesDataTable[[#This Row],[Order Date]])</f>
        <v>2026</v>
      </c>
      <c r="D241" s="9" t="str">
        <f>TEXT(SalesDataTable[[#This Row],[Order Date]],"MMM")</f>
        <v>Feb</v>
      </c>
      <c r="E241" s="9" t="str">
        <f>"Q"&amp;ROUNDUP(MONTH(SalesDataTable[[#This Row],[Order Date]])/3,0)</f>
        <v>Q1</v>
      </c>
      <c r="F241" s="4" t="s">
        <v>24</v>
      </c>
      <c r="G241" s="4" t="s">
        <v>67</v>
      </c>
      <c r="H241" s="4" t="s">
        <v>20</v>
      </c>
      <c r="I241" s="4" t="s">
        <v>34</v>
      </c>
      <c r="J241" s="4" t="s">
        <v>32</v>
      </c>
      <c r="K241" s="4" t="s">
        <v>33</v>
      </c>
      <c r="L241" s="5">
        <v>1</v>
      </c>
      <c r="M241" s="6">
        <v>36.39</v>
      </c>
      <c r="N241" s="7">
        <v>0</v>
      </c>
      <c r="O241" s="6">
        <v>13.49</v>
      </c>
      <c r="P241" s="6">
        <f t="shared" si="12"/>
        <v>36.39</v>
      </c>
      <c r="Q241" s="6">
        <f t="shared" si="13"/>
        <v>13.49</v>
      </c>
      <c r="R241" s="6">
        <f t="shared" si="14"/>
        <v>22.9</v>
      </c>
      <c r="S241" s="8">
        <f t="shared" si="15"/>
        <v>0.62929376202253362</v>
      </c>
    </row>
    <row r="242" spans="1:19" ht="15.6" x14ac:dyDescent="0.3">
      <c r="A242" s="2">
        <v>1649</v>
      </c>
      <c r="B242" s="3">
        <v>46075</v>
      </c>
      <c r="C242" s="4">
        <f>YEAR(SalesDataTable[[#This Row],[Order Date]])</f>
        <v>2026</v>
      </c>
      <c r="D242" s="9" t="str">
        <f>TEXT(SalesDataTable[[#This Row],[Order Date]],"MMM")</f>
        <v>Feb</v>
      </c>
      <c r="E242" s="9" t="str">
        <f>"Q"&amp;ROUNDUP(MONTH(SalesDataTable[[#This Row],[Order Date]])/3,0)</f>
        <v>Q1</v>
      </c>
      <c r="F242" s="4" t="s">
        <v>29</v>
      </c>
      <c r="G242" s="4" t="s">
        <v>43</v>
      </c>
      <c r="H242" s="4" t="s">
        <v>20</v>
      </c>
      <c r="I242" s="4" t="s">
        <v>21</v>
      </c>
      <c r="J242" s="4" t="s">
        <v>41</v>
      </c>
      <c r="K242" s="4" t="s">
        <v>69</v>
      </c>
      <c r="L242" s="5">
        <v>1</v>
      </c>
      <c r="M242" s="6">
        <v>124.93</v>
      </c>
      <c r="N242" s="7">
        <v>0.1</v>
      </c>
      <c r="O242" s="6">
        <v>59.74</v>
      </c>
      <c r="P242" s="6">
        <f t="shared" si="12"/>
        <v>112.43700000000001</v>
      </c>
      <c r="Q242" s="6">
        <f t="shared" si="13"/>
        <v>59.74</v>
      </c>
      <c r="R242" s="6">
        <f t="shared" si="14"/>
        <v>52.69700000000001</v>
      </c>
      <c r="S242" s="8">
        <f t="shared" si="15"/>
        <v>0.46868023871145625</v>
      </c>
    </row>
    <row r="243" spans="1:19" ht="15.6" x14ac:dyDescent="0.3">
      <c r="A243" s="2">
        <v>2170</v>
      </c>
      <c r="B243" s="3">
        <v>46075</v>
      </c>
      <c r="C243" s="4">
        <f>YEAR(SalesDataTable[[#This Row],[Order Date]])</f>
        <v>2026</v>
      </c>
      <c r="D243" s="9" t="str">
        <f>TEXT(SalesDataTable[[#This Row],[Order Date]],"MMM")</f>
        <v>Feb</v>
      </c>
      <c r="E243" s="9" t="str">
        <f>"Q"&amp;ROUNDUP(MONTH(SalesDataTable[[#This Row],[Order Date]])/3,0)</f>
        <v>Q1</v>
      </c>
      <c r="F243" s="4" t="s">
        <v>24</v>
      </c>
      <c r="G243" s="4" t="s">
        <v>59</v>
      </c>
      <c r="H243" s="4" t="s">
        <v>46</v>
      </c>
      <c r="I243" s="4" t="s">
        <v>21</v>
      </c>
      <c r="J243" s="4" t="s">
        <v>22</v>
      </c>
      <c r="K243" s="4" t="s">
        <v>48</v>
      </c>
      <c r="L243" s="5">
        <v>1</v>
      </c>
      <c r="M243" s="6">
        <v>101.19</v>
      </c>
      <c r="N243" s="7">
        <v>0.05</v>
      </c>
      <c r="O243" s="6">
        <v>49.14</v>
      </c>
      <c r="P243" s="6">
        <f t="shared" si="12"/>
        <v>96.130499999999998</v>
      </c>
      <c r="Q243" s="6">
        <f t="shared" si="13"/>
        <v>49.14</v>
      </c>
      <c r="R243" s="6">
        <f t="shared" si="14"/>
        <v>46.990499999999997</v>
      </c>
      <c r="S243" s="8">
        <f t="shared" si="15"/>
        <v>0.48881988546819166</v>
      </c>
    </row>
    <row r="244" spans="1:19" ht="15.6" x14ac:dyDescent="0.3">
      <c r="A244" s="2">
        <v>3402</v>
      </c>
      <c r="B244" s="3">
        <v>46075</v>
      </c>
      <c r="C244" s="4">
        <f>YEAR(SalesDataTable[[#This Row],[Order Date]])</f>
        <v>2026</v>
      </c>
      <c r="D244" s="9" t="str">
        <f>TEXT(SalesDataTable[[#This Row],[Order Date]],"MMM")</f>
        <v>Feb</v>
      </c>
      <c r="E244" s="9" t="str">
        <f>"Q"&amp;ROUNDUP(MONTH(SalesDataTable[[#This Row],[Order Date]])/3,0)</f>
        <v>Q1</v>
      </c>
      <c r="F244" s="4" t="s">
        <v>38</v>
      </c>
      <c r="G244" s="4" t="s">
        <v>51</v>
      </c>
      <c r="H244" s="4" t="s">
        <v>20</v>
      </c>
      <c r="I244" s="4" t="s">
        <v>21</v>
      </c>
      <c r="J244" s="4" t="s">
        <v>52</v>
      </c>
      <c r="K244" s="4" t="s">
        <v>63</v>
      </c>
      <c r="L244" s="5">
        <v>2</v>
      </c>
      <c r="M244" s="6">
        <v>51.2</v>
      </c>
      <c r="N244" s="7">
        <v>0</v>
      </c>
      <c r="O244" s="6">
        <v>21.38</v>
      </c>
      <c r="P244" s="6">
        <f t="shared" si="12"/>
        <v>102.4</v>
      </c>
      <c r="Q244" s="6">
        <f t="shared" si="13"/>
        <v>42.76</v>
      </c>
      <c r="R244" s="6">
        <f t="shared" si="14"/>
        <v>59.640000000000008</v>
      </c>
      <c r="S244" s="8">
        <f t="shared" si="15"/>
        <v>0.58242187500000009</v>
      </c>
    </row>
    <row r="245" spans="1:19" ht="15.6" x14ac:dyDescent="0.3">
      <c r="A245" s="2">
        <v>3773</v>
      </c>
      <c r="B245" s="3">
        <v>46075</v>
      </c>
      <c r="C245" s="4">
        <f>YEAR(SalesDataTable[[#This Row],[Order Date]])</f>
        <v>2026</v>
      </c>
      <c r="D245" s="9" t="str">
        <f>TEXT(SalesDataTable[[#This Row],[Order Date]],"MMM")</f>
        <v>Feb</v>
      </c>
      <c r="E245" s="9" t="str">
        <f>"Q"&amp;ROUNDUP(MONTH(SalesDataTable[[#This Row],[Order Date]])/3,0)</f>
        <v>Q1</v>
      </c>
      <c r="F245" s="4" t="s">
        <v>38</v>
      </c>
      <c r="G245" s="4" t="s">
        <v>39</v>
      </c>
      <c r="H245" s="4" t="s">
        <v>20</v>
      </c>
      <c r="I245" s="4" t="s">
        <v>21</v>
      </c>
      <c r="J245" s="4" t="s">
        <v>41</v>
      </c>
      <c r="K245" s="4" t="s">
        <v>58</v>
      </c>
      <c r="L245" s="5">
        <v>1</v>
      </c>
      <c r="M245" s="6">
        <v>81.81</v>
      </c>
      <c r="N245" s="7">
        <v>0</v>
      </c>
      <c r="O245" s="6">
        <v>40.32</v>
      </c>
      <c r="P245" s="6">
        <f t="shared" si="12"/>
        <v>81.81</v>
      </c>
      <c r="Q245" s="6">
        <f t="shared" si="13"/>
        <v>40.32</v>
      </c>
      <c r="R245" s="6">
        <f t="shared" si="14"/>
        <v>41.49</v>
      </c>
      <c r="S245" s="8">
        <f t="shared" si="15"/>
        <v>0.50715071507150711</v>
      </c>
    </row>
    <row r="246" spans="1:19" ht="15.6" x14ac:dyDescent="0.3">
      <c r="A246" s="2">
        <v>4670</v>
      </c>
      <c r="B246" s="3">
        <v>46075</v>
      </c>
      <c r="C246" s="4">
        <f>YEAR(SalesDataTable[[#This Row],[Order Date]])</f>
        <v>2026</v>
      </c>
      <c r="D246" s="9" t="str">
        <f>TEXT(SalesDataTable[[#This Row],[Order Date]],"MMM")</f>
        <v>Feb</v>
      </c>
      <c r="E246" s="9" t="str">
        <f>"Q"&amp;ROUNDUP(MONTH(SalesDataTable[[#This Row],[Order Date]])/3,0)</f>
        <v>Q1</v>
      </c>
      <c r="F246" s="4" t="s">
        <v>18</v>
      </c>
      <c r="G246" s="4" t="s">
        <v>68</v>
      </c>
      <c r="H246" s="4" t="s">
        <v>37</v>
      </c>
      <c r="I246" s="4" t="s">
        <v>34</v>
      </c>
      <c r="J246" s="4" t="s">
        <v>27</v>
      </c>
      <c r="K246" s="4" t="s">
        <v>55</v>
      </c>
      <c r="L246" s="5">
        <v>1</v>
      </c>
      <c r="M246" s="6">
        <v>152.96</v>
      </c>
      <c r="N246" s="7">
        <v>0</v>
      </c>
      <c r="O246" s="6">
        <v>79.510000000000005</v>
      </c>
      <c r="P246" s="6">
        <f t="shared" si="12"/>
        <v>152.96</v>
      </c>
      <c r="Q246" s="6">
        <f t="shared" si="13"/>
        <v>79.510000000000005</v>
      </c>
      <c r="R246" s="6">
        <f t="shared" si="14"/>
        <v>73.45</v>
      </c>
      <c r="S246" s="8">
        <f t="shared" si="15"/>
        <v>0.48019089958158995</v>
      </c>
    </row>
    <row r="247" spans="1:19" ht="15.6" x14ac:dyDescent="0.3">
      <c r="A247" s="2">
        <v>587</v>
      </c>
      <c r="B247" s="3">
        <v>46076</v>
      </c>
      <c r="C247" s="4">
        <f>YEAR(SalesDataTable[[#This Row],[Order Date]])</f>
        <v>2026</v>
      </c>
      <c r="D247" s="9" t="str">
        <f>TEXT(SalesDataTable[[#This Row],[Order Date]],"MMM")</f>
        <v>Feb</v>
      </c>
      <c r="E247" s="9" t="str">
        <f>"Q"&amp;ROUNDUP(MONTH(SalesDataTable[[#This Row],[Order Date]])/3,0)</f>
        <v>Q1</v>
      </c>
      <c r="F247" s="4" t="s">
        <v>38</v>
      </c>
      <c r="G247" s="4" t="s">
        <v>49</v>
      </c>
      <c r="H247" s="4" t="s">
        <v>46</v>
      </c>
      <c r="I247" s="4" t="s">
        <v>34</v>
      </c>
      <c r="J247" s="4" t="s">
        <v>32</v>
      </c>
      <c r="K247" s="4" t="s">
        <v>66</v>
      </c>
      <c r="L247" s="5">
        <v>1</v>
      </c>
      <c r="M247" s="6">
        <v>166.13</v>
      </c>
      <c r="N247" s="7">
        <v>0.05</v>
      </c>
      <c r="O247" s="6">
        <v>85.7</v>
      </c>
      <c r="P247" s="6">
        <f t="shared" si="12"/>
        <v>157.8235</v>
      </c>
      <c r="Q247" s="6">
        <f t="shared" si="13"/>
        <v>85.7</v>
      </c>
      <c r="R247" s="6">
        <f t="shared" si="14"/>
        <v>72.123499999999993</v>
      </c>
      <c r="S247" s="8">
        <f t="shared" si="15"/>
        <v>0.45698834457479398</v>
      </c>
    </row>
    <row r="248" spans="1:19" ht="15.6" x14ac:dyDescent="0.3">
      <c r="A248" s="2">
        <v>1085</v>
      </c>
      <c r="B248" s="3">
        <v>46076</v>
      </c>
      <c r="C248" s="4">
        <f>YEAR(SalesDataTable[[#This Row],[Order Date]])</f>
        <v>2026</v>
      </c>
      <c r="D248" s="9" t="str">
        <f>TEXT(SalesDataTable[[#This Row],[Order Date]],"MMM")</f>
        <v>Feb</v>
      </c>
      <c r="E248" s="9" t="str">
        <f>"Q"&amp;ROUNDUP(MONTH(SalesDataTable[[#This Row],[Order Date]])/3,0)</f>
        <v>Q1</v>
      </c>
      <c r="F248" s="4" t="s">
        <v>18</v>
      </c>
      <c r="G248" s="4" t="s">
        <v>68</v>
      </c>
      <c r="H248" s="4" t="s">
        <v>20</v>
      </c>
      <c r="I248" s="4" t="s">
        <v>31</v>
      </c>
      <c r="J248" s="4" t="s">
        <v>41</v>
      </c>
      <c r="K248" s="4" t="s">
        <v>47</v>
      </c>
      <c r="L248" s="5">
        <v>3</v>
      </c>
      <c r="M248" s="6">
        <v>193.18</v>
      </c>
      <c r="N248" s="7">
        <v>0.05</v>
      </c>
      <c r="O248" s="6">
        <v>106.19</v>
      </c>
      <c r="P248" s="6">
        <f t="shared" si="12"/>
        <v>550.56299999999999</v>
      </c>
      <c r="Q248" s="6">
        <f t="shared" si="13"/>
        <v>318.57</v>
      </c>
      <c r="R248" s="6">
        <f t="shared" si="14"/>
        <v>231.99299999999999</v>
      </c>
      <c r="S248" s="8">
        <f t="shared" si="15"/>
        <v>0.42137412067283853</v>
      </c>
    </row>
    <row r="249" spans="1:19" ht="15.6" x14ac:dyDescent="0.3">
      <c r="A249" s="2">
        <v>1635</v>
      </c>
      <c r="B249" s="3">
        <v>46076</v>
      </c>
      <c r="C249" s="4">
        <f>YEAR(SalesDataTable[[#This Row],[Order Date]])</f>
        <v>2026</v>
      </c>
      <c r="D249" s="9" t="str">
        <f>TEXT(SalesDataTable[[#This Row],[Order Date]],"MMM")</f>
        <v>Feb</v>
      </c>
      <c r="E249" s="9" t="str">
        <f>"Q"&amp;ROUNDUP(MONTH(SalesDataTable[[#This Row],[Order Date]])/3,0)</f>
        <v>Q1</v>
      </c>
      <c r="F249" s="4" t="s">
        <v>29</v>
      </c>
      <c r="G249" s="4" t="s">
        <v>57</v>
      </c>
      <c r="H249" s="4" t="s">
        <v>20</v>
      </c>
      <c r="I249" s="4" t="s">
        <v>21</v>
      </c>
      <c r="J249" s="4" t="s">
        <v>22</v>
      </c>
      <c r="K249" s="4" t="s">
        <v>23</v>
      </c>
      <c r="L249" s="5">
        <v>1</v>
      </c>
      <c r="M249" s="6">
        <v>80.42</v>
      </c>
      <c r="N249" s="7">
        <v>0</v>
      </c>
      <c r="O249" s="6">
        <v>41.72</v>
      </c>
      <c r="P249" s="6">
        <f t="shared" si="12"/>
        <v>80.42</v>
      </c>
      <c r="Q249" s="6">
        <f t="shared" si="13"/>
        <v>41.72</v>
      </c>
      <c r="R249" s="6">
        <f t="shared" si="14"/>
        <v>38.700000000000003</v>
      </c>
      <c r="S249" s="8">
        <f t="shared" si="15"/>
        <v>0.4812235762248197</v>
      </c>
    </row>
    <row r="250" spans="1:19" ht="15.6" x14ac:dyDescent="0.3">
      <c r="A250" s="2">
        <v>4067</v>
      </c>
      <c r="B250" s="3">
        <v>46076</v>
      </c>
      <c r="C250" s="4">
        <f>YEAR(SalesDataTable[[#This Row],[Order Date]])</f>
        <v>2026</v>
      </c>
      <c r="D250" s="9" t="str">
        <f>TEXT(SalesDataTable[[#This Row],[Order Date]],"MMM")</f>
        <v>Feb</v>
      </c>
      <c r="E250" s="9" t="str">
        <f>"Q"&amp;ROUNDUP(MONTH(SalesDataTable[[#This Row],[Order Date]])/3,0)</f>
        <v>Q1</v>
      </c>
      <c r="F250" s="4" t="s">
        <v>38</v>
      </c>
      <c r="G250" s="4" t="s">
        <v>65</v>
      </c>
      <c r="H250" s="4" t="s">
        <v>20</v>
      </c>
      <c r="I250" s="4" t="s">
        <v>21</v>
      </c>
      <c r="J250" s="4" t="s">
        <v>41</v>
      </c>
      <c r="K250" s="4" t="s">
        <v>69</v>
      </c>
      <c r="L250" s="5">
        <v>2</v>
      </c>
      <c r="M250" s="6">
        <v>122.17</v>
      </c>
      <c r="N250" s="7">
        <v>0</v>
      </c>
      <c r="O250" s="6">
        <v>60.62</v>
      </c>
      <c r="P250" s="6">
        <f t="shared" si="12"/>
        <v>244.34</v>
      </c>
      <c r="Q250" s="6">
        <f t="shared" si="13"/>
        <v>121.24</v>
      </c>
      <c r="R250" s="6">
        <f t="shared" si="14"/>
        <v>123.10000000000001</v>
      </c>
      <c r="S250" s="8">
        <f t="shared" si="15"/>
        <v>0.50380617172792019</v>
      </c>
    </row>
    <row r="251" spans="1:19" ht="15.6" x14ac:dyDescent="0.3">
      <c r="A251" s="2">
        <v>287</v>
      </c>
      <c r="B251" s="3">
        <v>46077</v>
      </c>
      <c r="C251" s="4">
        <f>YEAR(SalesDataTable[[#This Row],[Order Date]])</f>
        <v>2026</v>
      </c>
      <c r="D251" s="9" t="str">
        <f>TEXT(SalesDataTable[[#This Row],[Order Date]],"MMM")</f>
        <v>Feb</v>
      </c>
      <c r="E251" s="9" t="str">
        <f>"Q"&amp;ROUNDUP(MONTH(SalesDataTable[[#This Row],[Order Date]])/3,0)</f>
        <v>Q1</v>
      </c>
      <c r="F251" s="4" t="s">
        <v>24</v>
      </c>
      <c r="G251" s="4" t="s">
        <v>45</v>
      </c>
      <c r="H251" s="4" t="s">
        <v>46</v>
      </c>
      <c r="I251" s="4" t="s">
        <v>31</v>
      </c>
      <c r="J251" s="4" t="s">
        <v>32</v>
      </c>
      <c r="K251" s="4" t="s">
        <v>66</v>
      </c>
      <c r="L251" s="5">
        <v>1</v>
      </c>
      <c r="M251" s="6">
        <v>164.6</v>
      </c>
      <c r="N251" s="7">
        <v>0</v>
      </c>
      <c r="O251" s="6">
        <v>85.07</v>
      </c>
      <c r="P251" s="6">
        <f t="shared" si="12"/>
        <v>164.6</v>
      </c>
      <c r="Q251" s="6">
        <f t="shared" si="13"/>
        <v>85.07</v>
      </c>
      <c r="R251" s="6">
        <f t="shared" si="14"/>
        <v>79.53</v>
      </c>
      <c r="S251" s="8">
        <f t="shared" si="15"/>
        <v>0.48317132442284327</v>
      </c>
    </row>
    <row r="252" spans="1:19" ht="15.6" x14ac:dyDescent="0.3">
      <c r="A252" s="2">
        <v>794</v>
      </c>
      <c r="B252" s="3">
        <v>46077</v>
      </c>
      <c r="C252" s="4">
        <f>YEAR(SalesDataTable[[#This Row],[Order Date]])</f>
        <v>2026</v>
      </c>
      <c r="D252" s="9" t="str">
        <f>TEXT(SalesDataTable[[#This Row],[Order Date]],"MMM")</f>
        <v>Feb</v>
      </c>
      <c r="E252" s="9" t="str">
        <f>"Q"&amp;ROUNDUP(MONTH(SalesDataTable[[#This Row],[Order Date]])/3,0)</f>
        <v>Q1</v>
      </c>
      <c r="F252" s="4" t="s">
        <v>24</v>
      </c>
      <c r="G252" s="4" t="s">
        <v>67</v>
      </c>
      <c r="H252" s="4" t="s">
        <v>20</v>
      </c>
      <c r="I252" s="4" t="s">
        <v>31</v>
      </c>
      <c r="J252" s="4" t="s">
        <v>32</v>
      </c>
      <c r="K252" s="4" t="s">
        <v>62</v>
      </c>
      <c r="L252" s="5">
        <v>1</v>
      </c>
      <c r="M252" s="6">
        <v>132.19999999999999</v>
      </c>
      <c r="N252" s="7">
        <v>0</v>
      </c>
      <c r="O252" s="6">
        <v>67.180000000000007</v>
      </c>
      <c r="P252" s="6">
        <f t="shared" si="12"/>
        <v>132.19999999999999</v>
      </c>
      <c r="Q252" s="6">
        <f t="shared" si="13"/>
        <v>67.180000000000007</v>
      </c>
      <c r="R252" s="6">
        <f t="shared" si="14"/>
        <v>65.019999999999982</v>
      </c>
      <c r="S252" s="8">
        <f t="shared" si="15"/>
        <v>0.49183055975794243</v>
      </c>
    </row>
    <row r="253" spans="1:19" ht="15.6" x14ac:dyDescent="0.3">
      <c r="A253" s="2">
        <v>1609</v>
      </c>
      <c r="B253" s="3">
        <v>46077</v>
      </c>
      <c r="C253" s="4">
        <f>YEAR(SalesDataTable[[#This Row],[Order Date]])</f>
        <v>2026</v>
      </c>
      <c r="D253" s="9" t="str">
        <f>TEXT(SalesDataTable[[#This Row],[Order Date]],"MMM")</f>
        <v>Feb</v>
      </c>
      <c r="E253" s="9" t="str">
        <f>"Q"&amp;ROUNDUP(MONTH(SalesDataTable[[#This Row],[Order Date]])/3,0)</f>
        <v>Q1</v>
      </c>
      <c r="F253" s="4" t="s">
        <v>38</v>
      </c>
      <c r="G253" s="4" t="s">
        <v>39</v>
      </c>
      <c r="H253" s="4" t="s">
        <v>20</v>
      </c>
      <c r="I253" s="4" t="s">
        <v>21</v>
      </c>
      <c r="J253" s="4" t="s">
        <v>22</v>
      </c>
      <c r="K253" s="4" t="s">
        <v>44</v>
      </c>
      <c r="L253" s="5">
        <v>2</v>
      </c>
      <c r="M253" s="6">
        <v>40.700000000000003</v>
      </c>
      <c r="N253" s="7">
        <v>0</v>
      </c>
      <c r="O253" s="6">
        <v>16.63</v>
      </c>
      <c r="P253" s="6">
        <f t="shared" si="12"/>
        <v>81.400000000000006</v>
      </c>
      <c r="Q253" s="6">
        <f t="shared" si="13"/>
        <v>33.26</v>
      </c>
      <c r="R253" s="6">
        <f t="shared" si="14"/>
        <v>48.140000000000008</v>
      </c>
      <c r="S253" s="8">
        <f t="shared" si="15"/>
        <v>0.59140049140049145</v>
      </c>
    </row>
    <row r="254" spans="1:19" ht="15.6" x14ac:dyDescent="0.3">
      <c r="A254" s="2">
        <v>4921</v>
      </c>
      <c r="B254" s="3">
        <v>46077</v>
      </c>
      <c r="C254" s="4">
        <f>YEAR(SalesDataTable[[#This Row],[Order Date]])</f>
        <v>2026</v>
      </c>
      <c r="D254" s="9" t="str">
        <f>TEXT(SalesDataTable[[#This Row],[Order Date]],"MMM")</f>
        <v>Feb</v>
      </c>
      <c r="E254" s="9" t="str">
        <f>"Q"&amp;ROUNDUP(MONTH(SalesDataTable[[#This Row],[Order Date]])/3,0)</f>
        <v>Q1</v>
      </c>
      <c r="F254" s="4" t="s">
        <v>24</v>
      </c>
      <c r="G254" s="4" t="s">
        <v>61</v>
      </c>
      <c r="H254" s="4" t="s">
        <v>20</v>
      </c>
      <c r="I254" s="4" t="s">
        <v>21</v>
      </c>
      <c r="J254" s="4" t="s">
        <v>32</v>
      </c>
      <c r="K254" s="4" t="s">
        <v>33</v>
      </c>
      <c r="L254" s="5">
        <v>1</v>
      </c>
      <c r="M254" s="6">
        <v>35.39</v>
      </c>
      <c r="N254" s="7">
        <v>0</v>
      </c>
      <c r="O254" s="6">
        <v>13.93</v>
      </c>
      <c r="P254" s="6">
        <f t="shared" si="12"/>
        <v>35.39</v>
      </c>
      <c r="Q254" s="6">
        <f t="shared" si="13"/>
        <v>13.93</v>
      </c>
      <c r="R254" s="6">
        <f t="shared" si="14"/>
        <v>21.46</v>
      </c>
      <c r="S254" s="8">
        <f t="shared" si="15"/>
        <v>0.60638598474145244</v>
      </c>
    </row>
    <row r="255" spans="1:19" ht="15.6" x14ac:dyDescent="0.3">
      <c r="A255" s="2">
        <v>2209</v>
      </c>
      <c r="B255" s="3">
        <v>46078</v>
      </c>
      <c r="C255" s="4">
        <f>YEAR(SalesDataTable[[#This Row],[Order Date]])</f>
        <v>2026</v>
      </c>
      <c r="D255" s="9" t="str">
        <f>TEXT(SalesDataTable[[#This Row],[Order Date]],"MMM")</f>
        <v>Feb</v>
      </c>
      <c r="E255" s="9" t="str">
        <f>"Q"&amp;ROUNDUP(MONTH(SalesDataTable[[#This Row],[Order Date]])/3,0)</f>
        <v>Q1</v>
      </c>
      <c r="F255" s="4" t="s">
        <v>18</v>
      </c>
      <c r="G255" s="4" t="s">
        <v>19</v>
      </c>
      <c r="H255" s="4" t="s">
        <v>20</v>
      </c>
      <c r="I255" s="4" t="s">
        <v>34</v>
      </c>
      <c r="J255" s="4" t="s">
        <v>22</v>
      </c>
      <c r="K255" s="4" t="s">
        <v>40</v>
      </c>
      <c r="L255" s="5">
        <v>5</v>
      </c>
      <c r="M255" s="6">
        <v>50.58</v>
      </c>
      <c r="N255" s="7">
        <v>0.1</v>
      </c>
      <c r="O255" s="6">
        <v>22.42</v>
      </c>
      <c r="P255" s="6">
        <f t="shared" si="12"/>
        <v>227.60999999999999</v>
      </c>
      <c r="Q255" s="6">
        <f t="shared" si="13"/>
        <v>112.10000000000001</v>
      </c>
      <c r="R255" s="6">
        <f t="shared" si="14"/>
        <v>115.50999999999998</v>
      </c>
      <c r="S255" s="8">
        <f t="shared" si="15"/>
        <v>0.50749088352884308</v>
      </c>
    </row>
    <row r="256" spans="1:19" ht="15.6" x14ac:dyDescent="0.3">
      <c r="A256" s="2">
        <v>4757</v>
      </c>
      <c r="B256" s="3">
        <v>46078</v>
      </c>
      <c r="C256" s="4">
        <f>YEAR(SalesDataTable[[#This Row],[Order Date]])</f>
        <v>2026</v>
      </c>
      <c r="D256" s="9" t="str">
        <f>TEXT(SalesDataTable[[#This Row],[Order Date]],"MMM")</f>
        <v>Feb</v>
      </c>
      <c r="E256" s="9" t="str">
        <f>"Q"&amp;ROUNDUP(MONTH(SalesDataTable[[#This Row],[Order Date]])/3,0)</f>
        <v>Q1</v>
      </c>
      <c r="F256" s="4" t="s">
        <v>24</v>
      </c>
      <c r="G256" s="4" t="s">
        <v>59</v>
      </c>
      <c r="H256" s="4" t="s">
        <v>46</v>
      </c>
      <c r="I256" s="4" t="s">
        <v>34</v>
      </c>
      <c r="J256" s="4" t="s">
        <v>52</v>
      </c>
      <c r="K256" s="4" t="s">
        <v>63</v>
      </c>
      <c r="L256" s="5">
        <v>2</v>
      </c>
      <c r="M256" s="6">
        <v>49.48</v>
      </c>
      <c r="N256" s="7">
        <v>0</v>
      </c>
      <c r="O256" s="6">
        <v>21.37</v>
      </c>
      <c r="P256" s="6">
        <f t="shared" si="12"/>
        <v>98.96</v>
      </c>
      <c r="Q256" s="6">
        <f t="shared" si="13"/>
        <v>42.74</v>
      </c>
      <c r="R256" s="6">
        <f t="shared" si="14"/>
        <v>56.219999999999992</v>
      </c>
      <c r="S256" s="8">
        <f t="shared" si="15"/>
        <v>0.5681083265966046</v>
      </c>
    </row>
    <row r="257" spans="1:19" ht="15.6" x14ac:dyDescent="0.3">
      <c r="A257" s="2">
        <v>5155</v>
      </c>
      <c r="B257" s="3">
        <v>46078</v>
      </c>
      <c r="C257" s="4">
        <f>YEAR(SalesDataTable[[#This Row],[Order Date]])</f>
        <v>2026</v>
      </c>
      <c r="D257" s="9" t="str">
        <f>TEXT(SalesDataTable[[#This Row],[Order Date]],"MMM")</f>
        <v>Feb</v>
      </c>
      <c r="E257" s="9" t="str">
        <f>"Q"&amp;ROUNDUP(MONTH(SalesDataTable[[#This Row],[Order Date]])/3,0)</f>
        <v>Q1</v>
      </c>
      <c r="F257" s="4" t="s">
        <v>38</v>
      </c>
      <c r="G257" s="4" t="s">
        <v>65</v>
      </c>
      <c r="H257" s="4" t="s">
        <v>37</v>
      </c>
      <c r="I257" s="4" t="s">
        <v>31</v>
      </c>
      <c r="J257" s="4" t="s">
        <v>52</v>
      </c>
      <c r="K257" s="4" t="s">
        <v>63</v>
      </c>
      <c r="L257" s="5">
        <v>1</v>
      </c>
      <c r="M257" s="6">
        <v>50.51</v>
      </c>
      <c r="N257" s="7">
        <v>0</v>
      </c>
      <c r="O257" s="6">
        <v>21.4</v>
      </c>
      <c r="P257" s="6">
        <f t="shared" si="12"/>
        <v>50.51</v>
      </c>
      <c r="Q257" s="6">
        <f t="shared" si="13"/>
        <v>21.4</v>
      </c>
      <c r="R257" s="6">
        <f t="shared" si="14"/>
        <v>29.11</v>
      </c>
      <c r="S257" s="8">
        <f t="shared" si="15"/>
        <v>0.57632152049099195</v>
      </c>
    </row>
    <row r="258" spans="1:19" ht="15.6" x14ac:dyDescent="0.3">
      <c r="A258" s="2">
        <v>1737</v>
      </c>
      <c r="B258" s="3">
        <v>46079</v>
      </c>
      <c r="C258" s="4">
        <f>YEAR(SalesDataTable[[#This Row],[Order Date]])</f>
        <v>2026</v>
      </c>
      <c r="D258" s="9" t="str">
        <f>TEXT(SalesDataTable[[#This Row],[Order Date]],"MMM")</f>
        <v>Feb</v>
      </c>
      <c r="E258" s="9" t="str">
        <f>"Q"&amp;ROUNDUP(MONTH(SalesDataTable[[#This Row],[Order Date]])/3,0)</f>
        <v>Q1</v>
      </c>
      <c r="F258" s="4" t="s">
        <v>18</v>
      </c>
      <c r="G258" s="4" t="s">
        <v>68</v>
      </c>
      <c r="H258" s="4" t="s">
        <v>20</v>
      </c>
      <c r="I258" s="4" t="s">
        <v>31</v>
      </c>
      <c r="J258" s="4" t="s">
        <v>41</v>
      </c>
      <c r="K258" s="4" t="s">
        <v>69</v>
      </c>
      <c r="L258" s="5">
        <v>2</v>
      </c>
      <c r="M258" s="6">
        <v>122.16</v>
      </c>
      <c r="N258" s="7">
        <v>0</v>
      </c>
      <c r="O258" s="6">
        <v>61.31</v>
      </c>
      <c r="P258" s="6">
        <f t="shared" ref="P258:P321" si="16">L258*M258*(1-N258)</f>
        <v>244.32</v>
      </c>
      <c r="Q258" s="6">
        <f t="shared" ref="Q258:Q321" si="17">L258*O258</f>
        <v>122.62</v>
      </c>
      <c r="R258" s="6">
        <f t="shared" ref="R258:R321" si="18">P258-Q258</f>
        <v>121.69999999999999</v>
      </c>
      <c r="S258" s="8">
        <f t="shared" ref="S258:S321" si="19">IFERROR(R258/P258,0)</f>
        <v>0.49811722331368691</v>
      </c>
    </row>
    <row r="259" spans="1:19" ht="15.6" x14ac:dyDescent="0.3">
      <c r="A259" s="2">
        <v>1905</v>
      </c>
      <c r="B259" s="3">
        <v>46079</v>
      </c>
      <c r="C259" s="4">
        <f>YEAR(SalesDataTable[[#This Row],[Order Date]])</f>
        <v>2026</v>
      </c>
      <c r="D259" s="9" t="str">
        <f>TEXT(SalesDataTable[[#This Row],[Order Date]],"MMM")</f>
        <v>Feb</v>
      </c>
      <c r="E259" s="9" t="str">
        <f>"Q"&amp;ROUNDUP(MONTH(SalesDataTable[[#This Row],[Order Date]])/3,0)</f>
        <v>Q1</v>
      </c>
      <c r="F259" s="4" t="s">
        <v>38</v>
      </c>
      <c r="G259" s="4" t="s">
        <v>49</v>
      </c>
      <c r="H259" s="4" t="s">
        <v>37</v>
      </c>
      <c r="I259" s="4" t="s">
        <v>21</v>
      </c>
      <c r="J259" s="4" t="s">
        <v>22</v>
      </c>
      <c r="K259" s="4" t="s">
        <v>40</v>
      </c>
      <c r="L259" s="5">
        <v>3</v>
      </c>
      <c r="M259" s="6">
        <v>51.32</v>
      </c>
      <c r="N259" s="7">
        <v>0.1</v>
      </c>
      <c r="O259" s="6">
        <v>22.62</v>
      </c>
      <c r="P259" s="6">
        <f t="shared" si="16"/>
        <v>138.56400000000002</v>
      </c>
      <c r="Q259" s="6">
        <f t="shared" si="17"/>
        <v>67.86</v>
      </c>
      <c r="R259" s="6">
        <f t="shared" si="18"/>
        <v>70.704000000000022</v>
      </c>
      <c r="S259" s="8">
        <f t="shared" si="19"/>
        <v>0.51026240581969351</v>
      </c>
    </row>
    <row r="260" spans="1:19" ht="15.6" x14ac:dyDescent="0.3">
      <c r="A260" s="2">
        <v>2359</v>
      </c>
      <c r="B260" s="3">
        <v>46079</v>
      </c>
      <c r="C260" s="4">
        <f>YEAR(SalesDataTable[[#This Row],[Order Date]])</f>
        <v>2026</v>
      </c>
      <c r="D260" s="9" t="str">
        <f>TEXT(SalesDataTable[[#This Row],[Order Date]],"MMM")</f>
        <v>Feb</v>
      </c>
      <c r="E260" s="9" t="str">
        <f>"Q"&amp;ROUNDUP(MONTH(SalesDataTable[[#This Row],[Order Date]])/3,0)</f>
        <v>Q1</v>
      </c>
      <c r="F260" s="4" t="s">
        <v>29</v>
      </c>
      <c r="G260" s="4" t="s">
        <v>57</v>
      </c>
      <c r="H260" s="4" t="s">
        <v>20</v>
      </c>
      <c r="I260" s="4" t="s">
        <v>21</v>
      </c>
      <c r="J260" s="4" t="s">
        <v>41</v>
      </c>
      <c r="K260" s="4" t="s">
        <v>47</v>
      </c>
      <c r="L260" s="5">
        <v>2</v>
      </c>
      <c r="M260" s="6">
        <v>195.92</v>
      </c>
      <c r="N260" s="7">
        <v>0.05</v>
      </c>
      <c r="O260" s="6">
        <v>104.13</v>
      </c>
      <c r="P260" s="6">
        <f t="shared" si="16"/>
        <v>372.24799999999993</v>
      </c>
      <c r="Q260" s="6">
        <f t="shared" si="17"/>
        <v>208.26</v>
      </c>
      <c r="R260" s="6">
        <f t="shared" si="18"/>
        <v>163.98799999999994</v>
      </c>
      <c r="S260" s="8">
        <f t="shared" si="19"/>
        <v>0.4405342674775955</v>
      </c>
    </row>
    <row r="261" spans="1:19" ht="15.6" x14ac:dyDescent="0.3">
      <c r="A261" s="2">
        <v>3666</v>
      </c>
      <c r="B261" s="3">
        <v>46079</v>
      </c>
      <c r="C261" s="4">
        <f>YEAR(SalesDataTable[[#This Row],[Order Date]])</f>
        <v>2026</v>
      </c>
      <c r="D261" s="9" t="str">
        <f>TEXT(SalesDataTable[[#This Row],[Order Date]],"MMM")</f>
        <v>Feb</v>
      </c>
      <c r="E261" s="9" t="str">
        <f>"Q"&amp;ROUNDUP(MONTH(SalesDataTable[[#This Row],[Order Date]])/3,0)</f>
        <v>Q1</v>
      </c>
      <c r="F261" s="4" t="s">
        <v>18</v>
      </c>
      <c r="G261" s="4" t="s">
        <v>68</v>
      </c>
      <c r="H261" s="4" t="s">
        <v>20</v>
      </c>
      <c r="I261" s="4" t="s">
        <v>21</v>
      </c>
      <c r="J261" s="4" t="s">
        <v>32</v>
      </c>
      <c r="K261" s="4" t="s">
        <v>33</v>
      </c>
      <c r="L261" s="5">
        <v>1</v>
      </c>
      <c r="M261" s="6">
        <v>36.19</v>
      </c>
      <c r="N261" s="7">
        <v>0.1</v>
      </c>
      <c r="O261" s="6">
        <v>13.62</v>
      </c>
      <c r="P261" s="6">
        <f t="shared" si="16"/>
        <v>32.570999999999998</v>
      </c>
      <c r="Q261" s="6">
        <f t="shared" si="17"/>
        <v>13.62</v>
      </c>
      <c r="R261" s="6">
        <f t="shared" si="18"/>
        <v>18.951000000000001</v>
      </c>
      <c r="S261" s="8">
        <f t="shared" si="19"/>
        <v>0.58183660311319896</v>
      </c>
    </row>
    <row r="262" spans="1:19" ht="15.6" x14ac:dyDescent="0.3">
      <c r="A262" s="2">
        <v>518</v>
      </c>
      <c r="B262" s="3">
        <v>46080</v>
      </c>
      <c r="C262" s="4">
        <f>YEAR(SalesDataTable[[#This Row],[Order Date]])</f>
        <v>2026</v>
      </c>
      <c r="D262" s="9" t="str">
        <f>TEXT(SalesDataTable[[#This Row],[Order Date]],"MMM")</f>
        <v>Feb</v>
      </c>
      <c r="E262" s="9" t="str">
        <f>"Q"&amp;ROUNDUP(MONTH(SalesDataTable[[#This Row],[Order Date]])/3,0)</f>
        <v>Q1</v>
      </c>
      <c r="F262" s="4" t="s">
        <v>29</v>
      </c>
      <c r="G262" s="4" t="s">
        <v>30</v>
      </c>
      <c r="H262" s="4" t="s">
        <v>20</v>
      </c>
      <c r="I262" s="4" t="s">
        <v>31</v>
      </c>
      <c r="J262" s="4" t="s">
        <v>27</v>
      </c>
      <c r="K262" s="4" t="s">
        <v>64</v>
      </c>
      <c r="L262" s="5">
        <v>1</v>
      </c>
      <c r="M262" s="6">
        <v>72.97</v>
      </c>
      <c r="N262" s="7">
        <v>0</v>
      </c>
      <c r="O262" s="6">
        <v>32.43</v>
      </c>
      <c r="P262" s="6">
        <f t="shared" si="16"/>
        <v>72.97</v>
      </c>
      <c r="Q262" s="6">
        <f t="shared" si="17"/>
        <v>32.43</v>
      </c>
      <c r="R262" s="6">
        <f t="shared" si="18"/>
        <v>40.54</v>
      </c>
      <c r="S262" s="8">
        <f t="shared" si="19"/>
        <v>0.55557078251336167</v>
      </c>
    </row>
    <row r="263" spans="1:19" ht="15.6" x14ac:dyDescent="0.3">
      <c r="A263" s="2">
        <v>892</v>
      </c>
      <c r="B263" s="3">
        <v>46080</v>
      </c>
      <c r="C263" s="4">
        <f>YEAR(SalesDataTable[[#This Row],[Order Date]])</f>
        <v>2026</v>
      </c>
      <c r="D263" s="9" t="str">
        <f>TEXT(SalesDataTable[[#This Row],[Order Date]],"MMM")</f>
        <v>Feb</v>
      </c>
      <c r="E263" s="9" t="str">
        <f>"Q"&amp;ROUNDUP(MONTH(SalesDataTable[[#This Row],[Order Date]])/3,0)</f>
        <v>Q1</v>
      </c>
      <c r="F263" s="4" t="s">
        <v>38</v>
      </c>
      <c r="G263" s="4" t="s">
        <v>49</v>
      </c>
      <c r="H263" s="4" t="s">
        <v>26</v>
      </c>
      <c r="I263" s="4" t="s">
        <v>34</v>
      </c>
      <c r="J263" s="4" t="s">
        <v>32</v>
      </c>
      <c r="K263" s="4" t="s">
        <v>50</v>
      </c>
      <c r="L263" s="5">
        <v>12</v>
      </c>
      <c r="M263" s="6">
        <v>47.15</v>
      </c>
      <c r="N263" s="7">
        <v>0.1</v>
      </c>
      <c r="O263" s="6">
        <v>17.829999999999998</v>
      </c>
      <c r="P263" s="6">
        <f t="shared" si="16"/>
        <v>509.21999999999997</v>
      </c>
      <c r="Q263" s="6">
        <f t="shared" si="17"/>
        <v>213.95999999999998</v>
      </c>
      <c r="R263" s="6">
        <f t="shared" si="18"/>
        <v>295.26</v>
      </c>
      <c r="S263" s="8">
        <f t="shared" si="19"/>
        <v>0.57982797219276538</v>
      </c>
    </row>
    <row r="264" spans="1:19" ht="15.6" x14ac:dyDescent="0.3">
      <c r="A264" s="2">
        <v>1115</v>
      </c>
      <c r="B264" s="3">
        <v>46080</v>
      </c>
      <c r="C264" s="4">
        <f>YEAR(SalesDataTable[[#This Row],[Order Date]])</f>
        <v>2026</v>
      </c>
      <c r="D264" s="9" t="str">
        <f>TEXT(SalesDataTable[[#This Row],[Order Date]],"MMM")</f>
        <v>Feb</v>
      </c>
      <c r="E264" s="9" t="str">
        <f>"Q"&amp;ROUNDUP(MONTH(SalesDataTable[[#This Row],[Order Date]])/3,0)</f>
        <v>Q1</v>
      </c>
      <c r="F264" s="4" t="s">
        <v>18</v>
      </c>
      <c r="G264" s="4" t="s">
        <v>19</v>
      </c>
      <c r="H264" s="4" t="s">
        <v>37</v>
      </c>
      <c r="I264" s="4" t="s">
        <v>34</v>
      </c>
      <c r="J264" s="4" t="s">
        <v>32</v>
      </c>
      <c r="K264" s="4" t="s">
        <v>66</v>
      </c>
      <c r="L264" s="5">
        <v>3</v>
      </c>
      <c r="M264" s="6">
        <v>161.19999999999999</v>
      </c>
      <c r="N264" s="7">
        <v>0.1</v>
      </c>
      <c r="O264" s="6">
        <v>87.37</v>
      </c>
      <c r="P264" s="6">
        <f t="shared" si="16"/>
        <v>435.23999999999995</v>
      </c>
      <c r="Q264" s="6">
        <f t="shared" si="17"/>
        <v>262.11</v>
      </c>
      <c r="R264" s="6">
        <f t="shared" si="18"/>
        <v>173.12999999999994</v>
      </c>
      <c r="S264" s="8">
        <f t="shared" si="19"/>
        <v>0.39778053487730897</v>
      </c>
    </row>
    <row r="265" spans="1:19" ht="15.6" x14ac:dyDescent="0.3">
      <c r="A265" s="2">
        <v>1186</v>
      </c>
      <c r="B265" s="3">
        <v>46080</v>
      </c>
      <c r="C265" s="4">
        <f>YEAR(SalesDataTable[[#This Row],[Order Date]])</f>
        <v>2026</v>
      </c>
      <c r="D265" s="9" t="str">
        <f>TEXT(SalesDataTable[[#This Row],[Order Date]],"MMM")</f>
        <v>Feb</v>
      </c>
      <c r="E265" s="9" t="str">
        <f>"Q"&amp;ROUNDUP(MONTH(SalesDataTable[[#This Row],[Order Date]])/3,0)</f>
        <v>Q1</v>
      </c>
      <c r="F265" s="4" t="s">
        <v>18</v>
      </c>
      <c r="G265" s="4" t="s">
        <v>54</v>
      </c>
      <c r="H265" s="4" t="s">
        <v>37</v>
      </c>
      <c r="I265" s="4" t="s">
        <v>34</v>
      </c>
      <c r="J265" s="4" t="s">
        <v>22</v>
      </c>
      <c r="K265" s="4" t="s">
        <v>40</v>
      </c>
      <c r="L265" s="5">
        <v>1</v>
      </c>
      <c r="M265" s="6">
        <v>49.73</v>
      </c>
      <c r="N265" s="7">
        <v>0</v>
      </c>
      <c r="O265" s="6">
        <v>22</v>
      </c>
      <c r="P265" s="6">
        <f t="shared" si="16"/>
        <v>49.73</v>
      </c>
      <c r="Q265" s="6">
        <f t="shared" si="17"/>
        <v>22</v>
      </c>
      <c r="R265" s="6">
        <f t="shared" si="18"/>
        <v>27.729999999999997</v>
      </c>
      <c r="S265" s="8">
        <f t="shared" si="19"/>
        <v>0.55761109993967417</v>
      </c>
    </row>
    <row r="266" spans="1:19" ht="15.6" x14ac:dyDescent="0.3">
      <c r="A266" s="2">
        <v>2093</v>
      </c>
      <c r="B266" s="3">
        <v>46080</v>
      </c>
      <c r="C266" s="4">
        <f>YEAR(SalesDataTable[[#This Row],[Order Date]])</f>
        <v>2026</v>
      </c>
      <c r="D266" s="9" t="str">
        <f>TEXT(SalesDataTable[[#This Row],[Order Date]],"MMM")</f>
        <v>Feb</v>
      </c>
      <c r="E266" s="9" t="str">
        <f>"Q"&amp;ROUNDUP(MONTH(SalesDataTable[[#This Row],[Order Date]])/3,0)</f>
        <v>Q1</v>
      </c>
      <c r="F266" s="4" t="s">
        <v>29</v>
      </c>
      <c r="G266" s="4" t="s">
        <v>70</v>
      </c>
      <c r="H266" s="4" t="s">
        <v>20</v>
      </c>
      <c r="I266" s="4" t="s">
        <v>21</v>
      </c>
      <c r="J266" s="4" t="s">
        <v>41</v>
      </c>
      <c r="K266" s="4" t="s">
        <v>69</v>
      </c>
      <c r="L266" s="5">
        <v>2</v>
      </c>
      <c r="M266" s="6">
        <v>126.19</v>
      </c>
      <c r="N266" s="7">
        <v>0</v>
      </c>
      <c r="O266" s="6">
        <v>58.99</v>
      </c>
      <c r="P266" s="6">
        <f t="shared" si="16"/>
        <v>252.38</v>
      </c>
      <c r="Q266" s="6">
        <f t="shared" si="17"/>
        <v>117.98</v>
      </c>
      <c r="R266" s="6">
        <f t="shared" si="18"/>
        <v>134.39999999999998</v>
      </c>
      <c r="S266" s="8">
        <f t="shared" si="19"/>
        <v>0.5325303114351374</v>
      </c>
    </row>
    <row r="267" spans="1:19" ht="15.6" x14ac:dyDescent="0.3">
      <c r="A267" s="2">
        <v>2136</v>
      </c>
      <c r="B267" s="3">
        <v>46080</v>
      </c>
      <c r="C267" s="4">
        <f>YEAR(SalesDataTable[[#This Row],[Order Date]])</f>
        <v>2026</v>
      </c>
      <c r="D267" s="9" t="str">
        <f>TEXT(SalesDataTable[[#This Row],[Order Date]],"MMM")</f>
        <v>Feb</v>
      </c>
      <c r="E267" s="9" t="str">
        <f>"Q"&amp;ROUNDUP(MONTH(SalesDataTable[[#This Row],[Order Date]])/3,0)</f>
        <v>Q1</v>
      </c>
      <c r="F267" s="4" t="s">
        <v>24</v>
      </c>
      <c r="G267" s="4" t="s">
        <v>61</v>
      </c>
      <c r="H267" s="4" t="s">
        <v>20</v>
      </c>
      <c r="I267" s="4" t="s">
        <v>21</v>
      </c>
      <c r="J267" s="4" t="s">
        <v>32</v>
      </c>
      <c r="K267" s="4" t="s">
        <v>62</v>
      </c>
      <c r="L267" s="5">
        <v>2</v>
      </c>
      <c r="M267" s="6">
        <v>135.38999999999999</v>
      </c>
      <c r="N267" s="7">
        <v>0.05</v>
      </c>
      <c r="O267" s="6">
        <v>65.69</v>
      </c>
      <c r="P267" s="6">
        <f t="shared" si="16"/>
        <v>257.24099999999999</v>
      </c>
      <c r="Q267" s="6">
        <f t="shared" si="17"/>
        <v>131.38</v>
      </c>
      <c r="R267" s="6">
        <f t="shared" si="18"/>
        <v>125.86099999999999</v>
      </c>
      <c r="S267" s="8">
        <f t="shared" si="19"/>
        <v>0.48927270536189799</v>
      </c>
    </row>
    <row r="268" spans="1:19" ht="15.6" x14ac:dyDescent="0.3">
      <c r="A268" s="2">
        <v>3538</v>
      </c>
      <c r="B268" s="3">
        <v>46080</v>
      </c>
      <c r="C268" s="4">
        <f>YEAR(SalesDataTable[[#This Row],[Order Date]])</f>
        <v>2026</v>
      </c>
      <c r="D268" s="9" t="str">
        <f>TEXT(SalesDataTable[[#This Row],[Order Date]],"MMM")</f>
        <v>Feb</v>
      </c>
      <c r="E268" s="9" t="str">
        <f>"Q"&amp;ROUNDUP(MONTH(SalesDataTable[[#This Row],[Order Date]])/3,0)</f>
        <v>Q1</v>
      </c>
      <c r="F268" s="4" t="s">
        <v>24</v>
      </c>
      <c r="G268" s="4" t="s">
        <v>67</v>
      </c>
      <c r="H268" s="4" t="s">
        <v>26</v>
      </c>
      <c r="I268" s="4" t="s">
        <v>34</v>
      </c>
      <c r="J268" s="4" t="s">
        <v>52</v>
      </c>
      <c r="K268" s="4" t="s">
        <v>53</v>
      </c>
      <c r="L268" s="5">
        <v>12</v>
      </c>
      <c r="M268" s="6">
        <v>41.27</v>
      </c>
      <c r="N268" s="7">
        <v>0.1</v>
      </c>
      <c r="O268" s="6">
        <v>14.71</v>
      </c>
      <c r="P268" s="6">
        <f t="shared" si="16"/>
        <v>445.71600000000001</v>
      </c>
      <c r="Q268" s="6">
        <f t="shared" si="17"/>
        <v>176.52</v>
      </c>
      <c r="R268" s="6">
        <f t="shared" si="18"/>
        <v>269.19600000000003</v>
      </c>
      <c r="S268" s="8">
        <f t="shared" si="19"/>
        <v>0.60396306168053204</v>
      </c>
    </row>
    <row r="269" spans="1:19" ht="15.6" x14ac:dyDescent="0.3">
      <c r="A269" s="2">
        <v>3891</v>
      </c>
      <c r="B269" s="3">
        <v>46080</v>
      </c>
      <c r="C269" s="4">
        <f>YEAR(SalesDataTable[[#This Row],[Order Date]])</f>
        <v>2026</v>
      </c>
      <c r="D269" s="9" t="str">
        <f>TEXT(SalesDataTable[[#This Row],[Order Date]],"MMM")</f>
        <v>Feb</v>
      </c>
      <c r="E269" s="9" t="str">
        <f>"Q"&amp;ROUNDUP(MONTH(SalesDataTable[[#This Row],[Order Date]])/3,0)</f>
        <v>Q1</v>
      </c>
      <c r="F269" s="4" t="s">
        <v>18</v>
      </c>
      <c r="G269" s="4" t="s">
        <v>19</v>
      </c>
      <c r="H269" s="4" t="s">
        <v>37</v>
      </c>
      <c r="I269" s="4" t="s">
        <v>21</v>
      </c>
      <c r="J269" s="4" t="s">
        <v>22</v>
      </c>
      <c r="K269" s="4" t="s">
        <v>23</v>
      </c>
      <c r="L269" s="5">
        <v>1</v>
      </c>
      <c r="M269" s="6">
        <v>82.04</v>
      </c>
      <c r="N269" s="7">
        <v>0.1</v>
      </c>
      <c r="O269" s="6">
        <v>41.46</v>
      </c>
      <c r="P269" s="6">
        <f t="shared" si="16"/>
        <v>73.836000000000013</v>
      </c>
      <c r="Q269" s="6">
        <f t="shared" si="17"/>
        <v>41.46</v>
      </c>
      <c r="R269" s="6">
        <f t="shared" si="18"/>
        <v>32.376000000000012</v>
      </c>
      <c r="S269" s="8">
        <f t="shared" si="19"/>
        <v>0.43848529172761264</v>
      </c>
    </row>
    <row r="270" spans="1:19" ht="15.6" x14ac:dyDescent="0.3">
      <c r="A270" s="2">
        <v>3917</v>
      </c>
      <c r="B270" s="3">
        <v>46080</v>
      </c>
      <c r="C270" s="4">
        <f>YEAR(SalesDataTable[[#This Row],[Order Date]])</f>
        <v>2026</v>
      </c>
      <c r="D270" s="9" t="str">
        <f>TEXT(SalesDataTable[[#This Row],[Order Date]],"MMM")</f>
        <v>Feb</v>
      </c>
      <c r="E270" s="9" t="str">
        <f>"Q"&amp;ROUNDUP(MONTH(SalesDataTable[[#This Row],[Order Date]])/3,0)</f>
        <v>Q1</v>
      </c>
      <c r="F270" s="4" t="s">
        <v>38</v>
      </c>
      <c r="G270" s="4" t="s">
        <v>39</v>
      </c>
      <c r="H270" s="4" t="s">
        <v>20</v>
      </c>
      <c r="I270" s="4" t="s">
        <v>21</v>
      </c>
      <c r="J270" s="4" t="s">
        <v>32</v>
      </c>
      <c r="K270" s="4" t="s">
        <v>33</v>
      </c>
      <c r="L270" s="5">
        <v>3</v>
      </c>
      <c r="M270" s="6">
        <v>36.630000000000003</v>
      </c>
      <c r="N270" s="7">
        <v>0</v>
      </c>
      <c r="O270" s="6">
        <v>13.26</v>
      </c>
      <c r="P270" s="6">
        <f t="shared" si="16"/>
        <v>109.89000000000001</v>
      </c>
      <c r="Q270" s="6">
        <f t="shared" si="17"/>
        <v>39.78</v>
      </c>
      <c r="R270" s="6">
        <f t="shared" si="18"/>
        <v>70.110000000000014</v>
      </c>
      <c r="S270" s="8">
        <f t="shared" si="19"/>
        <v>0.63800163800163801</v>
      </c>
    </row>
    <row r="271" spans="1:19" ht="15.6" x14ac:dyDescent="0.3">
      <c r="A271" s="2">
        <v>4594</v>
      </c>
      <c r="B271" s="3">
        <v>46080</v>
      </c>
      <c r="C271" s="4">
        <f>YEAR(SalesDataTable[[#This Row],[Order Date]])</f>
        <v>2026</v>
      </c>
      <c r="D271" s="9" t="str">
        <f>TEXT(SalesDataTable[[#This Row],[Order Date]],"MMM")</f>
        <v>Feb</v>
      </c>
      <c r="E271" s="9" t="str">
        <f>"Q"&amp;ROUNDUP(MONTH(SalesDataTable[[#This Row],[Order Date]])/3,0)</f>
        <v>Q1</v>
      </c>
      <c r="F271" s="4" t="s">
        <v>38</v>
      </c>
      <c r="G271" s="4" t="s">
        <v>49</v>
      </c>
      <c r="H271" s="4" t="s">
        <v>37</v>
      </c>
      <c r="I271" s="4" t="s">
        <v>21</v>
      </c>
      <c r="J271" s="4" t="s">
        <v>27</v>
      </c>
      <c r="K271" s="4" t="s">
        <v>28</v>
      </c>
      <c r="L271" s="5">
        <v>5</v>
      </c>
      <c r="M271" s="6">
        <v>92.94</v>
      </c>
      <c r="N271" s="7">
        <v>0.05</v>
      </c>
      <c r="O271" s="6">
        <v>46.47</v>
      </c>
      <c r="P271" s="6">
        <f t="shared" si="16"/>
        <v>441.46499999999997</v>
      </c>
      <c r="Q271" s="6">
        <f t="shared" si="17"/>
        <v>232.35</v>
      </c>
      <c r="R271" s="6">
        <f t="shared" si="18"/>
        <v>209.11499999999998</v>
      </c>
      <c r="S271" s="8">
        <f t="shared" si="19"/>
        <v>0.47368421052631576</v>
      </c>
    </row>
    <row r="272" spans="1:19" ht="15.6" x14ac:dyDescent="0.3">
      <c r="A272" s="2">
        <v>4750</v>
      </c>
      <c r="B272" s="3">
        <v>46080</v>
      </c>
      <c r="C272" s="4">
        <f>YEAR(SalesDataTable[[#This Row],[Order Date]])</f>
        <v>2026</v>
      </c>
      <c r="D272" s="9" t="str">
        <f>TEXT(SalesDataTable[[#This Row],[Order Date]],"MMM")</f>
        <v>Feb</v>
      </c>
      <c r="E272" s="9" t="str">
        <f>"Q"&amp;ROUNDUP(MONTH(SalesDataTable[[#This Row],[Order Date]])/3,0)</f>
        <v>Q1</v>
      </c>
      <c r="F272" s="4" t="s">
        <v>24</v>
      </c>
      <c r="G272" s="4" t="s">
        <v>61</v>
      </c>
      <c r="H272" s="4" t="s">
        <v>37</v>
      </c>
      <c r="I272" s="4" t="s">
        <v>21</v>
      </c>
      <c r="J272" s="4" t="s">
        <v>52</v>
      </c>
      <c r="K272" s="4" t="s">
        <v>56</v>
      </c>
      <c r="L272" s="5">
        <v>2</v>
      </c>
      <c r="M272" s="6">
        <v>120.44</v>
      </c>
      <c r="N272" s="7">
        <v>0.05</v>
      </c>
      <c r="O272" s="6">
        <v>68.98</v>
      </c>
      <c r="P272" s="6">
        <f t="shared" si="16"/>
        <v>228.83599999999998</v>
      </c>
      <c r="Q272" s="6">
        <f t="shared" si="17"/>
        <v>137.96</v>
      </c>
      <c r="R272" s="6">
        <f t="shared" si="18"/>
        <v>90.875999999999976</v>
      </c>
      <c r="S272" s="8">
        <f t="shared" si="19"/>
        <v>0.3971228303239</v>
      </c>
    </row>
    <row r="273" spans="1:19" ht="15.6" x14ac:dyDescent="0.3">
      <c r="A273" s="2">
        <v>4960</v>
      </c>
      <c r="B273" s="3">
        <v>46080</v>
      </c>
      <c r="C273" s="4">
        <f>YEAR(SalesDataTable[[#This Row],[Order Date]])</f>
        <v>2026</v>
      </c>
      <c r="D273" s="9" t="str">
        <f>TEXT(SalesDataTable[[#This Row],[Order Date]],"MMM")</f>
        <v>Feb</v>
      </c>
      <c r="E273" s="9" t="str">
        <f>"Q"&amp;ROUNDUP(MONTH(SalesDataTable[[#This Row],[Order Date]])/3,0)</f>
        <v>Q1</v>
      </c>
      <c r="F273" s="4" t="s">
        <v>24</v>
      </c>
      <c r="G273" s="4" t="s">
        <v>45</v>
      </c>
      <c r="H273" s="4" t="s">
        <v>46</v>
      </c>
      <c r="I273" s="4" t="s">
        <v>31</v>
      </c>
      <c r="J273" s="4" t="s">
        <v>32</v>
      </c>
      <c r="K273" s="4" t="s">
        <v>33</v>
      </c>
      <c r="L273" s="5">
        <v>2</v>
      </c>
      <c r="M273" s="6">
        <v>36.130000000000003</v>
      </c>
      <c r="N273" s="7">
        <v>0</v>
      </c>
      <c r="O273" s="6">
        <v>13.72</v>
      </c>
      <c r="P273" s="6">
        <f t="shared" si="16"/>
        <v>72.260000000000005</v>
      </c>
      <c r="Q273" s="6">
        <f t="shared" si="17"/>
        <v>27.44</v>
      </c>
      <c r="R273" s="6">
        <f t="shared" si="18"/>
        <v>44.820000000000007</v>
      </c>
      <c r="S273" s="8">
        <f t="shared" si="19"/>
        <v>0.62026017160254643</v>
      </c>
    </row>
    <row r="274" spans="1:19" ht="15.6" x14ac:dyDescent="0.3">
      <c r="A274" s="2">
        <v>4245</v>
      </c>
      <c r="B274" s="3">
        <v>46081</v>
      </c>
      <c r="C274" s="4">
        <f>YEAR(SalesDataTable[[#This Row],[Order Date]])</f>
        <v>2026</v>
      </c>
      <c r="D274" s="9" t="str">
        <f>TEXT(SalesDataTable[[#This Row],[Order Date]],"MMM")</f>
        <v>Feb</v>
      </c>
      <c r="E274" s="9" t="str">
        <f>"Q"&amp;ROUNDUP(MONTH(SalesDataTable[[#This Row],[Order Date]])/3,0)</f>
        <v>Q1</v>
      </c>
      <c r="F274" s="4" t="s">
        <v>24</v>
      </c>
      <c r="G274" s="4" t="s">
        <v>25</v>
      </c>
      <c r="H274" s="4" t="s">
        <v>37</v>
      </c>
      <c r="I274" s="4" t="s">
        <v>21</v>
      </c>
      <c r="J274" s="4" t="s">
        <v>52</v>
      </c>
      <c r="K274" s="4" t="s">
        <v>56</v>
      </c>
      <c r="L274" s="5">
        <v>1</v>
      </c>
      <c r="M274" s="6">
        <v>124.97</v>
      </c>
      <c r="N274" s="7">
        <v>0.1</v>
      </c>
      <c r="O274" s="6">
        <v>69.790000000000006</v>
      </c>
      <c r="P274" s="6">
        <f t="shared" si="16"/>
        <v>112.473</v>
      </c>
      <c r="Q274" s="6">
        <f t="shared" si="17"/>
        <v>69.790000000000006</v>
      </c>
      <c r="R274" s="6">
        <f t="shared" si="18"/>
        <v>42.682999999999993</v>
      </c>
      <c r="S274" s="8">
        <f t="shared" si="19"/>
        <v>0.37949552337005321</v>
      </c>
    </row>
    <row r="275" spans="1:19" ht="15.6" x14ac:dyDescent="0.3">
      <c r="A275" s="2">
        <v>4664</v>
      </c>
      <c r="B275" s="3">
        <v>46081</v>
      </c>
      <c r="C275" s="4">
        <f>YEAR(SalesDataTable[[#This Row],[Order Date]])</f>
        <v>2026</v>
      </c>
      <c r="D275" s="9" t="str">
        <f>TEXT(SalesDataTable[[#This Row],[Order Date]],"MMM")</f>
        <v>Feb</v>
      </c>
      <c r="E275" s="9" t="str">
        <f>"Q"&amp;ROUNDUP(MONTH(SalesDataTable[[#This Row],[Order Date]])/3,0)</f>
        <v>Q1</v>
      </c>
      <c r="F275" s="4" t="s">
        <v>38</v>
      </c>
      <c r="G275" s="4" t="s">
        <v>65</v>
      </c>
      <c r="H275" s="4" t="s">
        <v>20</v>
      </c>
      <c r="I275" s="4" t="s">
        <v>21</v>
      </c>
      <c r="J275" s="4" t="s">
        <v>32</v>
      </c>
      <c r="K275" s="4" t="s">
        <v>66</v>
      </c>
      <c r="L275" s="5">
        <v>1</v>
      </c>
      <c r="M275" s="6">
        <v>163.31</v>
      </c>
      <c r="N275" s="7">
        <v>0.05</v>
      </c>
      <c r="O275" s="6">
        <v>87.22</v>
      </c>
      <c r="P275" s="6">
        <f t="shared" si="16"/>
        <v>155.14449999999999</v>
      </c>
      <c r="Q275" s="6">
        <f t="shared" si="17"/>
        <v>87.22</v>
      </c>
      <c r="R275" s="6">
        <f t="shared" si="18"/>
        <v>67.924499999999995</v>
      </c>
      <c r="S275" s="8">
        <f t="shared" si="19"/>
        <v>0.43781442461705056</v>
      </c>
    </row>
    <row r="276" spans="1:19" ht="15.6" x14ac:dyDescent="0.3">
      <c r="A276" s="2">
        <v>383</v>
      </c>
      <c r="B276" s="3">
        <v>46082</v>
      </c>
      <c r="C276" s="4">
        <f>YEAR(SalesDataTable[[#This Row],[Order Date]])</f>
        <v>2026</v>
      </c>
      <c r="D276" s="9" t="str">
        <f>TEXT(SalesDataTable[[#This Row],[Order Date]],"MMM")</f>
        <v>Mar</v>
      </c>
      <c r="E276" s="9" t="str">
        <f>"Q"&amp;ROUNDUP(MONTH(SalesDataTable[[#This Row],[Order Date]])/3,0)</f>
        <v>Q1</v>
      </c>
      <c r="F276" s="4" t="s">
        <v>29</v>
      </c>
      <c r="G276" s="4" t="s">
        <v>30</v>
      </c>
      <c r="H276" s="4" t="s">
        <v>37</v>
      </c>
      <c r="I276" s="4" t="s">
        <v>21</v>
      </c>
      <c r="J276" s="4" t="s">
        <v>27</v>
      </c>
      <c r="K276" s="4" t="s">
        <v>28</v>
      </c>
      <c r="L276" s="5">
        <v>3</v>
      </c>
      <c r="M276" s="6">
        <v>92.76</v>
      </c>
      <c r="N276" s="7">
        <v>0</v>
      </c>
      <c r="O276" s="6">
        <v>45.84</v>
      </c>
      <c r="P276" s="6">
        <f t="shared" si="16"/>
        <v>278.28000000000003</v>
      </c>
      <c r="Q276" s="6">
        <f t="shared" si="17"/>
        <v>137.52000000000001</v>
      </c>
      <c r="R276" s="6">
        <f t="shared" si="18"/>
        <v>140.76000000000002</v>
      </c>
      <c r="S276" s="8">
        <f t="shared" si="19"/>
        <v>0.50582147477360928</v>
      </c>
    </row>
    <row r="277" spans="1:19" ht="15.6" x14ac:dyDescent="0.3">
      <c r="A277" s="2">
        <v>730</v>
      </c>
      <c r="B277" s="3">
        <v>46082</v>
      </c>
      <c r="C277" s="4">
        <f>YEAR(SalesDataTable[[#This Row],[Order Date]])</f>
        <v>2026</v>
      </c>
      <c r="D277" s="9" t="str">
        <f>TEXT(SalesDataTable[[#This Row],[Order Date]],"MMM")</f>
        <v>Mar</v>
      </c>
      <c r="E277" s="9" t="str">
        <f>"Q"&amp;ROUNDUP(MONTH(SalesDataTable[[#This Row],[Order Date]])/3,0)</f>
        <v>Q1</v>
      </c>
      <c r="F277" s="4" t="s">
        <v>18</v>
      </c>
      <c r="G277" s="4" t="s">
        <v>68</v>
      </c>
      <c r="H277" s="4" t="s">
        <v>26</v>
      </c>
      <c r="I277" s="4" t="s">
        <v>34</v>
      </c>
      <c r="J277" s="4" t="s">
        <v>52</v>
      </c>
      <c r="K277" s="4" t="s">
        <v>53</v>
      </c>
      <c r="L277" s="5">
        <v>5</v>
      </c>
      <c r="M277" s="6">
        <v>41.31</v>
      </c>
      <c r="N277" s="7">
        <v>0.1</v>
      </c>
      <c r="O277" s="6">
        <v>15.14</v>
      </c>
      <c r="P277" s="6">
        <f t="shared" si="16"/>
        <v>185.89500000000001</v>
      </c>
      <c r="Q277" s="6">
        <f t="shared" si="17"/>
        <v>75.7</v>
      </c>
      <c r="R277" s="6">
        <f t="shared" si="18"/>
        <v>110.19500000000001</v>
      </c>
      <c r="S277" s="8">
        <f t="shared" si="19"/>
        <v>0.59278087092175691</v>
      </c>
    </row>
    <row r="278" spans="1:19" ht="15.6" x14ac:dyDescent="0.3">
      <c r="A278" s="2">
        <v>985</v>
      </c>
      <c r="B278" s="3">
        <v>46082</v>
      </c>
      <c r="C278" s="4">
        <f>YEAR(SalesDataTable[[#This Row],[Order Date]])</f>
        <v>2026</v>
      </c>
      <c r="D278" s="9" t="str">
        <f>TEXT(SalesDataTable[[#This Row],[Order Date]],"MMM")</f>
        <v>Mar</v>
      </c>
      <c r="E278" s="9" t="str">
        <f>"Q"&amp;ROUNDUP(MONTH(SalesDataTable[[#This Row],[Order Date]])/3,0)</f>
        <v>Q1</v>
      </c>
      <c r="F278" s="4" t="s">
        <v>24</v>
      </c>
      <c r="G278" s="4" t="s">
        <v>67</v>
      </c>
      <c r="H278" s="4" t="s">
        <v>46</v>
      </c>
      <c r="I278" s="4" t="s">
        <v>31</v>
      </c>
      <c r="J278" s="4" t="s">
        <v>52</v>
      </c>
      <c r="K278" s="4" t="s">
        <v>53</v>
      </c>
      <c r="L278" s="5">
        <v>2</v>
      </c>
      <c r="M278" s="6">
        <v>41.23</v>
      </c>
      <c r="N278" s="7">
        <v>0</v>
      </c>
      <c r="O278" s="6">
        <v>14.28</v>
      </c>
      <c r="P278" s="6">
        <f t="shared" si="16"/>
        <v>82.46</v>
      </c>
      <c r="Q278" s="6">
        <f t="shared" si="17"/>
        <v>28.56</v>
      </c>
      <c r="R278" s="6">
        <f t="shared" si="18"/>
        <v>53.899999999999991</v>
      </c>
      <c r="S278" s="8">
        <f t="shared" si="19"/>
        <v>0.65365025466893034</v>
      </c>
    </row>
    <row r="279" spans="1:19" ht="15.6" x14ac:dyDescent="0.3">
      <c r="A279" s="2">
        <v>1457</v>
      </c>
      <c r="B279" s="3">
        <v>46082</v>
      </c>
      <c r="C279" s="4">
        <f>YEAR(SalesDataTable[[#This Row],[Order Date]])</f>
        <v>2026</v>
      </c>
      <c r="D279" s="9" t="str">
        <f>TEXT(SalesDataTable[[#This Row],[Order Date]],"MMM")</f>
        <v>Mar</v>
      </c>
      <c r="E279" s="9" t="str">
        <f>"Q"&amp;ROUNDUP(MONTH(SalesDataTable[[#This Row],[Order Date]])/3,0)</f>
        <v>Q1</v>
      </c>
      <c r="F279" s="4" t="s">
        <v>24</v>
      </c>
      <c r="G279" s="4" t="s">
        <v>25</v>
      </c>
      <c r="H279" s="4" t="s">
        <v>20</v>
      </c>
      <c r="I279" s="4" t="s">
        <v>31</v>
      </c>
      <c r="J279" s="4" t="s">
        <v>32</v>
      </c>
      <c r="K279" s="4" t="s">
        <v>33</v>
      </c>
      <c r="L279" s="5">
        <v>1</v>
      </c>
      <c r="M279" s="6">
        <v>36.47</v>
      </c>
      <c r="N279" s="7">
        <v>0.05</v>
      </c>
      <c r="O279" s="6">
        <v>13.21</v>
      </c>
      <c r="P279" s="6">
        <f t="shared" si="16"/>
        <v>34.646499999999996</v>
      </c>
      <c r="Q279" s="6">
        <f t="shared" si="17"/>
        <v>13.21</v>
      </c>
      <c r="R279" s="6">
        <f t="shared" si="18"/>
        <v>21.436499999999995</v>
      </c>
      <c r="S279" s="8">
        <f t="shared" si="19"/>
        <v>0.61872050567878423</v>
      </c>
    </row>
    <row r="280" spans="1:19" ht="15.6" x14ac:dyDescent="0.3">
      <c r="A280" s="2">
        <v>2558</v>
      </c>
      <c r="B280" s="3">
        <v>46082</v>
      </c>
      <c r="C280" s="4">
        <f>YEAR(SalesDataTable[[#This Row],[Order Date]])</f>
        <v>2026</v>
      </c>
      <c r="D280" s="9" t="str">
        <f>TEXT(SalesDataTable[[#This Row],[Order Date]],"MMM")</f>
        <v>Mar</v>
      </c>
      <c r="E280" s="9" t="str">
        <f>"Q"&amp;ROUNDUP(MONTH(SalesDataTable[[#This Row],[Order Date]])/3,0)</f>
        <v>Q1</v>
      </c>
      <c r="F280" s="4" t="s">
        <v>18</v>
      </c>
      <c r="G280" s="4" t="s">
        <v>68</v>
      </c>
      <c r="H280" s="4" t="s">
        <v>46</v>
      </c>
      <c r="I280" s="4" t="s">
        <v>31</v>
      </c>
      <c r="J280" s="4" t="s">
        <v>52</v>
      </c>
      <c r="K280" s="4" t="s">
        <v>60</v>
      </c>
      <c r="L280" s="5">
        <v>1</v>
      </c>
      <c r="M280" s="6">
        <v>36.67</v>
      </c>
      <c r="N280" s="7">
        <v>0</v>
      </c>
      <c r="O280" s="6">
        <v>13.97</v>
      </c>
      <c r="P280" s="6">
        <f t="shared" si="16"/>
        <v>36.67</v>
      </c>
      <c r="Q280" s="6">
        <f t="shared" si="17"/>
        <v>13.97</v>
      </c>
      <c r="R280" s="6">
        <f t="shared" si="18"/>
        <v>22.700000000000003</v>
      </c>
      <c r="S280" s="8">
        <f t="shared" si="19"/>
        <v>0.61903463321516228</v>
      </c>
    </row>
    <row r="281" spans="1:19" ht="15.6" x14ac:dyDescent="0.3">
      <c r="A281" s="2">
        <v>3024</v>
      </c>
      <c r="B281" s="3">
        <v>46082</v>
      </c>
      <c r="C281" s="4">
        <f>YEAR(SalesDataTable[[#This Row],[Order Date]])</f>
        <v>2026</v>
      </c>
      <c r="D281" s="9" t="str">
        <f>TEXT(SalesDataTable[[#This Row],[Order Date]],"MMM")</f>
        <v>Mar</v>
      </c>
      <c r="E281" s="9" t="str">
        <f>"Q"&amp;ROUNDUP(MONTH(SalesDataTable[[#This Row],[Order Date]])/3,0)</f>
        <v>Q1</v>
      </c>
      <c r="F281" s="4" t="s">
        <v>24</v>
      </c>
      <c r="G281" s="4" t="s">
        <v>59</v>
      </c>
      <c r="H281" s="4" t="s">
        <v>20</v>
      </c>
      <c r="I281" s="4" t="s">
        <v>34</v>
      </c>
      <c r="J281" s="4" t="s">
        <v>22</v>
      </c>
      <c r="K281" s="4" t="s">
        <v>40</v>
      </c>
      <c r="L281" s="5">
        <v>2</v>
      </c>
      <c r="M281" s="6">
        <v>51.87</v>
      </c>
      <c r="N281" s="7">
        <v>0.1</v>
      </c>
      <c r="O281" s="6">
        <v>22.95</v>
      </c>
      <c r="P281" s="6">
        <f t="shared" si="16"/>
        <v>93.366</v>
      </c>
      <c r="Q281" s="6">
        <f t="shared" si="17"/>
        <v>45.9</v>
      </c>
      <c r="R281" s="6">
        <f t="shared" si="18"/>
        <v>47.466000000000001</v>
      </c>
      <c r="S281" s="8">
        <f t="shared" si="19"/>
        <v>0.50838635049161363</v>
      </c>
    </row>
    <row r="282" spans="1:19" ht="15.6" x14ac:dyDescent="0.3">
      <c r="A282" s="2">
        <v>3225</v>
      </c>
      <c r="B282" s="3">
        <v>46082</v>
      </c>
      <c r="C282" s="4">
        <f>YEAR(SalesDataTable[[#This Row],[Order Date]])</f>
        <v>2026</v>
      </c>
      <c r="D282" s="9" t="str">
        <f>TEXT(SalesDataTable[[#This Row],[Order Date]],"MMM")</f>
        <v>Mar</v>
      </c>
      <c r="E282" s="9" t="str">
        <f>"Q"&amp;ROUNDUP(MONTH(SalesDataTable[[#This Row],[Order Date]])/3,0)</f>
        <v>Q1</v>
      </c>
      <c r="F282" s="4" t="s">
        <v>29</v>
      </c>
      <c r="G282" s="4" t="s">
        <v>30</v>
      </c>
      <c r="H282" s="4" t="s">
        <v>37</v>
      </c>
      <c r="I282" s="4" t="s">
        <v>34</v>
      </c>
      <c r="J282" s="4" t="s">
        <v>41</v>
      </c>
      <c r="K282" s="4" t="s">
        <v>47</v>
      </c>
      <c r="L282" s="5">
        <v>1</v>
      </c>
      <c r="M282" s="6">
        <v>195.06</v>
      </c>
      <c r="N282" s="7">
        <v>0.1</v>
      </c>
      <c r="O282" s="6">
        <v>106.68</v>
      </c>
      <c r="P282" s="6">
        <f t="shared" si="16"/>
        <v>175.554</v>
      </c>
      <c r="Q282" s="6">
        <f t="shared" si="17"/>
        <v>106.68</v>
      </c>
      <c r="R282" s="6">
        <f t="shared" si="18"/>
        <v>68.873999999999995</v>
      </c>
      <c r="S282" s="8">
        <f t="shared" si="19"/>
        <v>0.39232372945076727</v>
      </c>
    </row>
    <row r="283" spans="1:19" ht="15.6" x14ac:dyDescent="0.3">
      <c r="A283" s="2">
        <v>3551</v>
      </c>
      <c r="B283" s="3">
        <v>46082</v>
      </c>
      <c r="C283" s="4">
        <f>YEAR(SalesDataTable[[#This Row],[Order Date]])</f>
        <v>2026</v>
      </c>
      <c r="D283" s="9" t="str">
        <f>TEXT(SalesDataTable[[#This Row],[Order Date]],"MMM")</f>
        <v>Mar</v>
      </c>
      <c r="E283" s="9" t="str">
        <f>"Q"&amp;ROUNDUP(MONTH(SalesDataTable[[#This Row],[Order Date]])/3,0)</f>
        <v>Q1</v>
      </c>
      <c r="F283" s="4" t="s">
        <v>24</v>
      </c>
      <c r="G283" s="4" t="s">
        <v>59</v>
      </c>
      <c r="H283" s="4" t="s">
        <v>46</v>
      </c>
      <c r="I283" s="4" t="s">
        <v>21</v>
      </c>
      <c r="J283" s="4" t="s">
        <v>22</v>
      </c>
      <c r="K283" s="4" t="s">
        <v>48</v>
      </c>
      <c r="L283" s="5">
        <v>2</v>
      </c>
      <c r="M283" s="6">
        <v>100.79</v>
      </c>
      <c r="N283" s="7">
        <v>0.05</v>
      </c>
      <c r="O283" s="6">
        <v>49</v>
      </c>
      <c r="P283" s="6">
        <f t="shared" si="16"/>
        <v>191.501</v>
      </c>
      <c r="Q283" s="6">
        <f t="shared" si="17"/>
        <v>98</v>
      </c>
      <c r="R283" s="6">
        <f t="shared" si="18"/>
        <v>93.501000000000005</v>
      </c>
      <c r="S283" s="8">
        <f t="shared" si="19"/>
        <v>0.48825332504791097</v>
      </c>
    </row>
    <row r="284" spans="1:19" ht="15.6" x14ac:dyDescent="0.3">
      <c r="A284" s="2">
        <v>4157</v>
      </c>
      <c r="B284" s="3">
        <v>46082</v>
      </c>
      <c r="C284" s="4">
        <f>YEAR(SalesDataTable[[#This Row],[Order Date]])</f>
        <v>2026</v>
      </c>
      <c r="D284" s="9" t="str">
        <f>TEXT(SalesDataTable[[#This Row],[Order Date]],"MMM")</f>
        <v>Mar</v>
      </c>
      <c r="E284" s="9" t="str">
        <f>"Q"&amp;ROUNDUP(MONTH(SalesDataTable[[#This Row],[Order Date]])/3,0)</f>
        <v>Q1</v>
      </c>
      <c r="F284" s="4" t="s">
        <v>38</v>
      </c>
      <c r="G284" s="4" t="s">
        <v>51</v>
      </c>
      <c r="H284" s="4" t="s">
        <v>20</v>
      </c>
      <c r="I284" s="4" t="s">
        <v>31</v>
      </c>
      <c r="J284" s="4" t="s">
        <v>22</v>
      </c>
      <c r="K284" s="4" t="s">
        <v>40</v>
      </c>
      <c r="L284" s="5">
        <v>5</v>
      </c>
      <c r="M284" s="6">
        <v>51.92</v>
      </c>
      <c r="N284" s="7">
        <v>0.15</v>
      </c>
      <c r="O284" s="6">
        <v>22.24</v>
      </c>
      <c r="P284" s="6">
        <f t="shared" si="16"/>
        <v>220.66000000000003</v>
      </c>
      <c r="Q284" s="6">
        <f t="shared" si="17"/>
        <v>111.19999999999999</v>
      </c>
      <c r="R284" s="6">
        <f t="shared" si="18"/>
        <v>109.46000000000004</v>
      </c>
      <c r="S284" s="8">
        <f t="shared" si="19"/>
        <v>0.49605728269736254</v>
      </c>
    </row>
    <row r="285" spans="1:19" ht="15.6" x14ac:dyDescent="0.3">
      <c r="A285" s="2">
        <v>4398</v>
      </c>
      <c r="B285" s="3">
        <v>46082</v>
      </c>
      <c r="C285" s="4">
        <f>YEAR(SalesDataTable[[#This Row],[Order Date]])</f>
        <v>2026</v>
      </c>
      <c r="D285" s="9" t="str">
        <f>TEXT(SalesDataTable[[#This Row],[Order Date]],"MMM")</f>
        <v>Mar</v>
      </c>
      <c r="E285" s="9" t="str">
        <f>"Q"&amp;ROUNDUP(MONTH(SalesDataTable[[#This Row],[Order Date]])/3,0)</f>
        <v>Q1</v>
      </c>
      <c r="F285" s="4" t="s">
        <v>38</v>
      </c>
      <c r="G285" s="4" t="s">
        <v>49</v>
      </c>
      <c r="H285" s="4" t="s">
        <v>20</v>
      </c>
      <c r="I285" s="4" t="s">
        <v>31</v>
      </c>
      <c r="J285" s="4" t="s">
        <v>41</v>
      </c>
      <c r="K285" s="4" t="s">
        <v>69</v>
      </c>
      <c r="L285" s="5">
        <v>1</v>
      </c>
      <c r="M285" s="6">
        <v>123.99</v>
      </c>
      <c r="N285" s="7">
        <v>0.05</v>
      </c>
      <c r="O285" s="6">
        <v>61.67</v>
      </c>
      <c r="P285" s="6">
        <f t="shared" si="16"/>
        <v>117.79049999999999</v>
      </c>
      <c r="Q285" s="6">
        <f t="shared" si="17"/>
        <v>61.67</v>
      </c>
      <c r="R285" s="6">
        <f t="shared" si="18"/>
        <v>56.120499999999993</v>
      </c>
      <c r="S285" s="8">
        <f t="shared" si="19"/>
        <v>0.47644334644984099</v>
      </c>
    </row>
    <row r="286" spans="1:19" ht="15.6" x14ac:dyDescent="0.3">
      <c r="A286" s="2">
        <v>4951</v>
      </c>
      <c r="B286" s="3">
        <v>46082</v>
      </c>
      <c r="C286" s="4">
        <f>YEAR(SalesDataTable[[#This Row],[Order Date]])</f>
        <v>2026</v>
      </c>
      <c r="D286" s="9" t="str">
        <f>TEXT(SalesDataTable[[#This Row],[Order Date]],"MMM")</f>
        <v>Mar</v>
      </c>
      <c r="E286" s="9" t="str">
        <f>"Q"&amp;ROUNDUP(MONTH(SalesDataTable[[#This Row],[Order Date]])/3,0)</f>
        <v>Q1</v>
      </c>
      <c r="F286" s="4" t="s">
        <v>24</v>
      </c>
      <c r="G286" s="4" t="s">
        <v>67</v>
      </c>
      <c r="H286" s="4" t="s">
        <v>20</v>
      </c>
      <c r="I286" s="4" t="s">
        <v>31</v>
      </c>
      <c r="J286" s="4" t="s">
        <v>41</v>
      </c>
      <c r="K286" s="4" t="s">
        <v>42</v>
      </c>
      <c r="L286" s="5">
        <v>1</v>
      </c>
      <c r="M286" s="6">
        <v>344.8</v>
      </c>
      <c r="N286" s="7">
        <v>0.05</v>
      </c>
      <c r="O286" s="6">
        <v>196.14</v>
      </c>
      <c r="P286" s="6">
        <f t="shared" si="16"/>
        <v>327.56</v>
      </c>
      <c r="Q286" s="6">
        <f t="shared" si="17"/>
        <v>196.14</v>
      </c>
      <c r="R286" s="6">
        <f t="shared" si="18"/>
        <v>131.42000000000002</v>
      </c>
      <c r="S286" s="8">
        <f t="shared" si="19"/>
        <v>0.40120893882036884</v>
      </c>
    </row>
    <row r="287" spans="1:19" ht="15.6" x14ac:dyDescent="0.3">
      <c r="A287" s="2">
        <v>1354</v>
      </c>
      <c r="B287" s="3">
        <v>46083</v>
      </c>
      <c r="C287" s="4">
        <f>YEAR(SalesDataTable[[#This Row],[Order Date]])</f>
        <v>2026</v>
      </c>
      <c r="D287" s="9" t="str">
        <f>TEXT(SalesDataTable[[#This Row],[Order Date]],"MMM")</f>
        <v>Mar</v>
      </c>
      <c r="E287" s="9" t="str">
        <f>"Q"&amp;ROUNDUP(MONTH(SalesDataTable[[#This Row],[Order Date]])/3,0)</f>
        <v>Q1</v>
      </c>
      <c r="F287" s="4" t="s">
        <v>38</v>
      </c>
      <c r="G287" s="4" t="s">
        <v>51</v>
      </c>
      <c r="H287" s="4" t="s">
        <v>46</v>
      </c>
      <c r="I287" s="4" t="s">
        <v>21</v>
      </c>
      <c r="J287" s="4" t="s">
        <v>32</v>
      </c>
      <c r="K287" s="4" t="s">
        <v>62</v>
      </c>
      <c r="L287" s="5">
        <v>3</v>
      </c>
      <c r="M287" s="6">
        <v>131.91999999999999</v>
      </c>
      <c r="N287" s="7">
        <v>0.05</v>
      </c>
      <c r="O287" s="6">
        <v>67.47</v>
      </c>
      <c r="P287" s="6">
        <f t="shared" si="16"/>
        <v>375.97199999999998</v>
      </c>
      <c r="Q287" s="6">
        <f t="shared" si="17"/>
        <v>202.41</v>
      </c>
      <c r="R287" s="6">
        <f t="shared" si="18"/>
        <v>173.56199999999998</v>
      </c>
      <c r="S287" s="8">
        <f t="shared" si="19"/>
        <v>0.46163544093709102</v>
      </c>
    </row>
    <row r="288" spans="1:19" ht="15.6" x14ac:dyDescent="0.3">
      <c r="A288" s="2">
        <v>2042</v>
      </c>
      <c r="B288" s="3">
        <v>46083</v>
      </c>
      <c r="C288" s="4">
        <f>YEAR(SalesDataTable[[#This Row],[Order Date]])</f>
        <v>2026</v>
      </c>
      <c r="D288" s="9" t="str">
        <f>TEXT(SalesDataTable[[#This Row],[Order Date]],"MMM")</f>
        <v>Mar</v>
      </c>
      <c r="E288" s="9" t="str">
        <f>"Q"&amp;ROUNDUP(MONTH(SalesDataTable[[#This Row],[Order Date]])/3,0)</f>
        <v>Q1</v>
      </c>
      <c r="F288" s="4" t="s">
        <v>29</v>
      </c>
      <c r="G288" s="4" t="s">
        <v>70</v>
      </c>
      <c r="H288" s="4" t="s">
        <v>20</v>
      </c>
      <c r="I288" s="4" t="s">
        <v>34</v>
      </c>
      <c r="J288" s="4" t="s">
        <v>27</v>
      </c>
      <c r="K288" s="4" t="s">
        <v>35</v>
      </c>
      <c r="L288" s="5">
        <v>3</v>
      </c>
      <c r="M288" s="6">
        <v>146.99</v>
      </c>
      <c r="N288" s="7">
        <v>0</v>
      </c>
      <c r="O288" s="6">
        <v>80.069999999999993</v>
      </c>
      <c r="P288" s="6">
        <f t="shared" si="16"/>
        <v>440.97</v>
      </c>
      <c r="Q288" s="6">
        <f t="shared" si="17"/>
        <v>240.20999999999998</v>
      </c>
      <c r="R288" s="6">
        <f t="shared" si="18"/>
        <v>200.76000000000005</v>
      </c>
      <c r="S288" s="8">
        <f t="shared" si="19"/>
        <v>0.45526906592285199</v>
      </c>
    </row>
    <row r="289" spans="1:19" ht="15.6" x14ac:dyDescent="0.3">
      <c r="A289" s="2">
        <v>3895</v>
      </c>
      <c r="B289" s="3">
        <v>46083</v>
      </c>
      <c r="C289" s="4">
        <f>YEAR(SalesDataTable[[#This Row],[Order Date]])</f>
        <v>2026</v>
      </c>
      <c r="D289" s="9" t="str">
        <f>TEXT(SalesDataTable[[#This Row],[Order Date]],"MMM")</f>
        <v>Mar</v>
      </c>
      <c r="E289" s="9" t="str">
        <f>"Q"&amp;ROUNDUP(MONTH(SalesDataTable[[#This Row],[Order Date]])/3,0)</f>
        <v>Q1</v>
      </c>
      <c r="F289" s="4" t="s">
        <v>38</v>
      </c>
      <c r="G289" s="4" t="s">
        <v>49</v>
      </c>
      <c r="H289" s="4" t="s">
        <v>20</v>
      </c>
      <c r="I289" s="4" t="s">
        <v>34</v>
      </c>
      <c r="J289" s="4" t="s">
        <v>32</v>
      </c>
      <c r="K289" s="4" t="s">
        <v>66</v>
      </c>
      <c r="L289" s="5">
        <v>2</v>
      </c>
      <c r="M289" s="6">
        <v>164.74</v>
      </c>
      <c r="N289" s="7">
        <v>0.05</v>
      </c>
      <c r="O289" s="6">
        <v>89.9</v>
      </c>
      <c r="P289" s="6">
        <f t="shared" si="16"/>
        <v>313.00600000000003</v>
      </c>
      <c r="Q289" s="6">
        <f t="shared" si="17"/>
        <v>179.8</v>
      </c>
      <c r="R289" s="6">
        <f t="shared" si="18"/>
        <v>133.20600000000002</v>
      </c>
      <c r="S289" s="8">
        <f t="shared" si="19"/>
        <v>0.42557011686676932</v>
      </c>
    </row>
    <row r="290" spans="1:19" ht="15.6" x14ac:dyDescent="0.3">
      <c r="A290" s="2">
        <v>5074</v>
      </c>
      <c r="B290" s="3">
        <v>46083</v>
      </c>
      <c r="C290" s="4">
        <f>YEAR(SalesDataTable[[#This Row],[Order Date]])</f>
        <v>2026</v>
      </c>
      <c r="D290" s="9" t="str">
        <f>TEXT(SalesDataTable[[#This Row],[Order Date]],"MMM")</f>
        <v>Mar</v>
      </c>
      <c r="E290" s="9" t="str">
        <f>"Q"&amp;ROUNDUP(MONTH(SalesDataTable[[#This Row],[Order Date]])/3,0)</f>
        <v>Q1</v>
      </c>
      <c r="F290" s="4" t="s">
        <v>38</v>
      </c>
      <c r="G290" s="4" t="s">
        <v>49</v>
      </c>
      <c r="H290" s="4" t="s">
        <v>20</v>
      </c>
      <c r="I290" s="4" t="s">
        <v>21</v>
      </c>
      <c r="J290" s="4" t="s">
        <v>27</v>
      </c>
      <c r="K290" s="4" t="s">
        <v>28</v>
      </c>
      <c r="L290" s="5">
        <v>2</v>
      </c>
      <c r="M290" s="6">
        <v>89.81</v>
      </c>
      <c r="N290" s="7">
        <v>0</v>
      </c>
      <c r="O290" s="6">
        <v>46.44</v>
      </c>
      <c r="P290" s="6">
        <f t="shared" si="16"/>
        <v>179.62</v>
      </c>
      <c r="Q290" s="6">
        <f t="shared" si="17"/>
        <v>92.88</v>
      </c>
      <c r="R290" s="6">
        <f t="shared" si="18"/>
        <v>86.740000000000009</v>
      </c>
      <c r="S290" s="8">
        <f t="shared" si="19"/>
        <v>0.482908362097762</v>
      </c>
    </row>
    <row r="291" spans="1:19" ht="15.6" x14ac:dyDescent="0.3">
      <c r="A291" s="2">
        <v>179</v>
      </c>
      <c r="B291" s="3">
        <v>46084</v>
      </c>
      <c r="C291" s="4">
        <f>YEAR(SalesDataTable[[#This Row],[Order Date]])</f>
        <v>2026</v>
      </c>
      <c r="D291" s="9" t="str">
        <f>TEXT(SalesDataTable[[#This Row],[Order Date]],"MMM")</f>
        <v>Mar</v>
      </c>
      <c r="E291" s="9" t="str">
        <f>"Q"&amp;ROUNDUP(MONTH(SalesDataTable[[#This Row],[Order Date]])/3,0)</f>
        <v>Q1</v>
      </c>
      <c r="F291" s="4" t="s">
        <v>29</v>
      </c>
      <c r="G291" s="4" t="s">
        <v>70</v>
      </c>
      <c r="H291" s="4" t="s">
        <v>37</v>
      </c>
      <c r="I291" s="4" t="s">
        <v>21</v>
      </c>
      <c r="J291" s="4" t="s">
        <v>52</v>
      </c>
      <c r="K291" s="4" t="s">
        <v>60</v>
      </c>
      <c r="L291" s="5">
        <v>1</v>
      </c>
      <c r="M291" s="6">
        <v>35.369999999999997</v>
      </c>
      <c r="N291" s="7">
        <v>0</v>
      </c>
      <c r="O291" s="6">
        <v>13.88</v>
      </c>
      <c r="P291" s="6">
        <f t="shared" si="16"/>
        <v>35.369999999999997</v>
      </c>
      <c r="Q291" s="6">
        <f t="shared" si="17"/>
        <v>13.88</v>
      </c>
      <c r="R291" s="6">
        <f t="shared" si="18"/>
        <v>21.489999999999995</v>
      </c>
      <c r="S291" s="8">
        <f t="shared" si="19"/>
        <v>0.60757704269154644</v>
      </c>
    </row>
    <row r="292" spans="1:19" ht="15.6" x14ac:dyDescent="0.3">
      <c r="A292" s="2">
        <v>459</v>
      </c>
      <c r="B292" s="3">
        <v>46084</v>
      </c>
      <c r="C292" s="4">
        <f>YEAR(SalesDataTable[[#This Row],[Order Date]])</f>
        <v>2026</v>
      </c>
      <c r="D292" s="9" t="str">
        <f>TEXT(SalesDataTable[[#This Row],[Order Date]],"MMM")</f>
        <v>Mar</v>
      </c>
      <c r="E292" s="9" t="str">
        <f>"Q"&amp;ROUNDUP(MONTH(SalesDataTable[[#This Row],[Order Date]])/3,0)</f>
        <v>Q1</v>
      </c>
      <c r="F292" s="4" t="s">
        <v>24</v>
      </c>
      <c r="G292" s="4" t="s">
        <v>61</v>
      </c>
      <c r="H292" s="4" t="s">
        <v>46</v>
      </c>
      <c r="I292" s="4" t="s">
        <v>31</v>
      </c>
      <c r="J292" s="4" t="s">
        <v>22</v>
      </c>
      <c r="K292" s="4" t="s">
        <v>40</v>
      </c>
      <c r="L292" s="5">
        <v>4</v>
      </c>
      <c r="M292" s="6">
        <v>50.64</v>
      </c>
      <c r="N292" s="7">
        <v>0</v>
      </c>
      <c r="O292" s="6">
        <v>23.09</v>
      </c>
      <c r="P292" s="6">
        <f t="shared" si="16"/>
        <v>202.56</v>
      </c>
      <c r="Q292" s="6">
        <f t="shared" si="17"/>
        <v>92.36</v>
      </c>
      <c r="R292" s="6">
        <f t="shared" si="18"/>
        <v>110.2</v>
      </c>
      <c r="S292" s="8">
        <f t="shared" si="19"/>
        <v>0.54403633491311221</v>
      </c>
    </row>
    <row r="293" spans="1:19" ht="15.6" x14ac:dyDescent="0.3">
      <c r="A293" s="2">
        <v>525</v>
      </c>
      <c r="B293" s="3">
        <v>46084</v>
      </c>
      <c r="C293" s="4">
        <f>YEAR(SalesDataTable[[#This Row],[Order Date]])</f>
        <v>2026</v>
      </c>
      <c r="D293" s="9" t="str">
        <f>TEXT(SalesDataTable[[#This Row],[Order Date]],"MMM")</f>
        <v>Mar</v>
      </c>
      <c r="E293" s="9" t="str">
        <f>"Q"&amp;ROUNDUP(MONTH(SalesDataTable[[#This Row],[Order Date]])/3,0)</f>
        <v>Q1</v>
      </c>
      <c r="F293" s="4" t="s">
        <v>38</v>
      </c>
      <c r="G293" s="4" t="s">
        <v>49</v>
      </c>
      <c r="H293" s="4" t="s">
        <v>37</v>
      </c>
      <c r="I293" s="4" t="s">
        <v>21</v>
      </c>
      <c r="J293" s="4" t="s">
        <v>27</v>
      </c>
      <c r="K293" s="4" t="s">
        <v>35</v>
      </c>
      <c r="L293" s="5">
        <v>1</v>
      </c>
      <c r="M293" s="6">
        <v>146.37</v>
      </c>
      <c r="N293" s="7">
        <v>0</v>
      </c>
      <c r="O293" s="6">
        <v>78.3</v>
      </c>
      <c r="P293" s="6">
        <f t="shared" si="16"/>
        <v>146.37</v>
      </c>
      <c r="Q293" s="6">
        <f t="shared" si="17"/>
        <v>78.3</v>
      </c>
      <c r="R293" s="6">
        <f t="shared" si="18"/>
        <v>68.070000000000007</v>
      </c>
      <c r="S293" s="8">
        <f t="shared" si="19"/>
        <v>0.46505431440869033</v>
      </c>
    </row>
    <row r="294" spans="1:19" ht="15.6" x14ac:dyDescent="0.3">
      <c r="A294" s="2">
        <v>3374</v>
      </c>
      <c r="B294" s="3">
        <v>46084</v>
      </c>
      <c r="C294" s="4">
        <f>YEAR(SalesDataTable[[#This Row],[Order Date]])</f>
        <v>2026</v>
      </c>
      <c r="D294" s="9" t="str">
        <f>TEXT(SalesDataTable[[#This Row],[Order Date]],"MMM")</f>
        <v>Mar</v>
      </c>
      <c r="E294" s="9" t="str">
        <f>"Q"&amp;ROUNDUP(MONTH(SalesDataTable[[#This Row],[Order Date]])/3,0)</f>
        <v>Q1</v>
      </c>
      <c r="F294" s="4" t="s">
        <v>29</v>
      </c>
      <c r="G294" s="4" t="s">
        <v>30</v>
      </c>
      <c r="H294" s="4" t="s">
        <v>20</v>
      </c>
      <c r="I294" s="4" t="s">
        <v>21</v>
      </c>
      <c r="J294" s="4" t="s">
        <v>27</v>
      </c>
      <c r="K294" s="4" t="s">
        <v>35</v>
      </c>
      <c r="L294" s="5">
        <v>3</v>
      </c>
      <c r="M294" s="6">
        <v>143.74</v>
      </c>
      <c r="N294" s="7">
        <v>0</v>
      </c>
      <c r="O294" s="6">
        <v>81.58</v>
      </c>
      <c r="P294" s="6">
        <f t="shared" si="16"/>
        <v>431.22</v>
      </c>
      <c r="Q294" s="6">
        <f t="shared" si="17"/>
        <v>244.74</v>
      </c>
      <c r="R294" s="6">
        <f t="shared" si="18"/>
        <v>186.48000000000002</v>
      </c>
      <c r="S294" s="8">
        <f t="shared" si="19"/>
        <v>0.43244747460692917</v>
      </c>
    </row>
    <row r="295" spans="1:19" ht="15.6" x14ac:dyDescent="0.3">
      <c r="A295" s="2">
        <v>3850</v>
      </c>
      <c r="B295" s="3">
        <v>46084</v>
      </c>
      <c r="C295" s="4">
        <f>YEAR(SalesDataTable[[#This Row],[Order Date]])</f>
        <v>2026</v>
      </c>
      <c r="D295" s="9" t="str">
        <f>TEXT(SalesDataTable[[#This Row],[Order Date]],"MMM")</f>
        <v>Mar</v>
      </c>
      <c r="E295" s="9" t="str">
        <f>"Q"&amp;ROUNDUP(MONTH(SalesDataTable[[#This Row],[Order Date]])/3,0)</f>
        <v>Q1</v>
      </c>
      <c r="F295" s="4" t="s">
        <v>38</v>
      </c>
      <c r="G295" s="4" t="s">
        <v>49</v>
      </c>
      <c r="H295" s="4" t="s">
        <v>46</v>
      </c>
      <c r="I295" s="4" t="s">
        <v>31</v>
      </c>
      <c r="J295" s="4" t="s">
        <v>41</v>
      </c>
      <c r="K295" s="4" t="s">
        <v>58</v>
      </c>
      <c r="L295" s="5">
        <v>2</v>
      </c>
      <c r="M295" s="6">
        <v>81.94</v>
      </c>
      <c r="N295" s="7">
        <v>0.1</v>
      </c>
      <c r="O295" s="6">
        <v>39.9</v>
      </c>
      <c r="P295" s="6">
        <f t="shared" si="16"/>
        <v>147.49199999999999</v>
      </c>
      <c r="Q295" s="6">
        <f t="shared" si="17"/>
        <v>79.8</v>
      </c>
      <c r="R295" s="6">
        <f t="shared" si="18"/>
        <v>67.691999999999993</v>
      </c>
      <c r="S295" s="8">
        <f t="shared" si="19"/>
        <v>0.45895370596371327</v>
      </c>
    </row>
    <row r="296" spans="1:19" ht="15.6" x14ac:dyDescent="0.3">
      <c r="A296" s="2">
        <v>4004</v>
      </c>
      <c r="B296" s="3">
        <v>46084</v>
      </c>
      <c r="C296" s="4">
        <f>YEAR(SalesDataTable[[#This Row],[Order Date]])</f>
        <v>2026</v>
      </c>
      <c r="D296" s="9" t="str">
        <f>TEXT(SalesDataTable[[#This Row],[Order Date]],"MMM")</f>
        <v>Mar</v>
      </c>
      <c r="E296" s="9" t="str">
        <f>"Q"&amp;ROUNDUP(MONTH(SalesDataTable[[#This Row],[Order Date]])/3,0)</f>
        <v>Q1</v>
      </c>
      <c r="F296" s="4" t="s">
        <v>29</v>
      </c>
      <c r="G296" s="4" t="s">
        <v>43</v>
      </c>
      <c r="H296" s="4" t="s">
        <v>20</v>
      </c>
      <c r="I296" s="4" t="s">
        <v>31</v>
      </c>
      <c r="J296" s="4" t="s">
        <v>32</v>
      </c>
      <c r="K296" s="4" t="s">
        <v>50</v>
      </c>
      <c r="L296" s="5">
        <v>1</v>
      </c>
      <c r="M296" s="6">
        <v>46.46</v>
      </c>
      <c r="N296" s="7">
        <v>0.1</v>
      </c>
      <c r="O296" s="6">
        <v>17.989999999999998</v>
      </c>
      <c r="P296" s="6">
        <f t="shared" si="16"/>
        <v>41.814</v>
      </c>
      <c r="Q296" s="6">
        <f t="shared" si="17"/>
        <v>17.989999999999998</v>
      </c>
      <c r="R296" s="6">
        <f t="shared" si="18"/>
        <v>23.824000000000002</v>
      </c>
      <c r="S296" s="8">
        <f t="shared" si="19"/>
        <v>0.56976132395848289</v>
      </c>
    </row>
    <row r="297" spans="1:19" ht="15.6" x14ac:dyDescent="0.3">
      <c r="A297" s="2">
        <v>788</v>
      </c>
      <c r="B297" s="3">
        <v>46085</v>
      </c>
      <c r="C297" s="4">
        <f>YEAR(SalesDataTable[[#This Row],[Order Date]])</f>
        <v>2026</v>
      </c>
      <c r="D297" s="9" t="str">
        <f>TEXT(SalesDataTable[[#This Row],[Order Date]],"MMM")</f>
        <v>Mar</v>
      </c>
      <c r="E297" s="9" t="str">
        <f>"Q"&amp;ROUNDUP(MONTH(SalesDataTable[[#This Row],[Order Date]])/3,0)</f>
        <v>Q1</v>
      </c>
      <c r="F297" s="4" t="s">
        <v>24</v>
      </c>
      <c r="G297" s="4" t="s">
        <v>59</v>
      </c>
      <c r="H297" s="4" t="s">
        <v>20</v>
      </c>
      <c r="I297" s="4" t="s">
        <v>31</v>
      </c>
      <c r="J297" s="4" t="s">
        <v>22</v>
      </c>
      <c r="K297" s="4" t="s">
        <v>44</v>
      </c>
      <c r="L297" s="5">
        <v>3</v>
      </c>
      <c r="M297" s="6">
        <v>39.49</v>
      </c>
      <c r="N297" s="7">
        <v>0</v>
      </c>
      <c r="O297" s="6">
        <v>16.420000000000002</v>
      </c>
      <c r="P297" s="6">
        <f t="shared" si="16"/>
        <v>118.47</v>
      </c>
      <c r="Q297" s="6">
        <f t="shared" si="17"/>
        <v>49.260000000000005</v>
      </c>
      <c r="R297" s="6">
        <f t="shared" si="18"/>
        <v>69.209999999999994</v>
      </c>
      <c r="S297" s="8">
        <f t="shared" si="19"/>
        <v>0.58419853127374011</v>
      </c>
    </row>
    <row r="298" spans="1:19" ht="15.6" x14ac:dyDescent="0.3">
      <c r="A298" s="2">
        <v>1717</v>
      </c>
      <c r="B298" s="3">
        <v>46085</v>
      </c>
      <c r="C298" s="4">
        <f>YEAR(SalesDataTable[[#This Row],[Order Date]])</f>
        <v>2026</v>
      </c>
      <c r="D298" s="9" t="str">
        <f>TEXT(SalesDataTable[[#This Row],[Order Date]],"MMM")</f>
        <v>Mar</v>
      </c>
      <c r="E298" s="9" t="str">
        <f>"Q"&amp;ROUNDUP(MONTH(SalesDataTable[[#This Row],[Order Date]])/3,0)</f>
        <v>Q1</v>
      </c>
      <c r="F298" s="4" t="s">
        <v>38</v>
      </c>
      <c r="G298" s="4" t="s">
        <v>65</v>
      </c>
      <c r="H298" s="4" t="s">
        <v>20</v>
      </c>
      <c r="I298" s="4" t="s">
        <v>21</v>
      </c>
      <c r="J298" s="4" t="s">
        <v>52</v>
      </c>
      <c r="K298" s="4" t="s">
        <v>53</v>
      </c>
      <c r="L298" s="5">
        <v>1</v>
      </c>
      <c r="M298" s="6">
        <v>40.909999999999997</v>
      </c>
      <c r="N298" s="7">
        <v>0</v>
      </c>
      <c r="O298" s="6">
        <v>14.89</v>
      </c>
      <c r="P298" s="6">
        <f t="shared" si="16"/>
        <v>40.909999999999997</v>
      </c>
      <c r="Q298" s="6">
        <f t="shared" si="17"/>
        <v>14.89</v>
      </c>
      <c r="R298" s="6">
        <f t="shared" si="18"/>
        <v>26.019999999999996</v>
      </c>
      <c r="S298" s="8">
        <f t="shared" si="19"/>
        <v>0.63603031043754577</v>
      </c>
    </row>
    <row r="299" spans="1:19" ht="15.6" x14ac:dyDescent="0.3">
      <c r="A299" s="2">
        <v>1819</v>
      </c>
      <c r="B299" s="3">
        <v>46085</v>
      </c>
      <c r="C299" s="4">
        <f>YEAR(SalesDataTable[[#This Row],[Order Date]])</f>
        <v>2026</v>
      </c>
      <c r="D299" s="9" t="str">
        <f>TEXT(SalesDataTable[[#This Row],[Order Date]],"MMM")</f>
        <v>Mar</v>
      </c>
      <c r="E299" s="9" t="str">
        <f>"Q"&amp;ROUNDUP(MONTH(SalesDataTable[[#This Row],[Order Date]])/3,0)</f>
        <v>Q1</v>
      </c>
      <c r="F299" s="4" t="s">
        <v>38</v>
      </c>
      <c r="G299" s="4" t="s">
        <v>51</v>
      </c>
      <c r="H299" s="4" t="s">
        <v>46</v>
      </c>
      <c r="I299" s="4" t="s">
        <v>31</v>
      </c>
      <c r="J299" s="4" t="s">
        <v>22</v>
      </c>
      <c r="K299" s="4" t="s">
        <v>40</v>
      </c>
      <c r="L299" s="5">
        <v>1</v>
      </c>
      <c r="M299" s="6">
        <v>49.94</v>
      </c>
      <c r="N299" s="7">
        <v>0.1</v>
      </c>
      <c r="O299" s="6">
        <v>21.84</v>
      </c>
      <c r="P299" s="6">
        <f t="shared" si="16"/>
        <v>44.945999999999998</v>
      </c>
      <c r="Q299" s="6">
        <f t="shared" si="17"/>
        <v>21.84</v>
      </c>
      <c r="R299" s="6">
        <f t="shared" si="18"/>
        <v>23.105999999999998</v>
      </c>
      <c r="S299" s="8">
        <f t="shared" si="19"/>
        <v>0.51408356694700308</v>
      </c>
    </row>
    <row r="300" spans="1:19" ht="15.6" x14ac:dyDescent="0.3">
      <c r="A300" s="2">
        <v>1992</v>
      </c>
      <c r="B300" s="3">
        <v>46085</v>
      </c>
      <c r="C300" s="4">
        <f>YEAR(SalesDataTable[[#This Row],[Order Date]])</f>
        <v>2026</v>
      </c>
      <c r="D300" s="9" t="str">
        <f>TEXT(SalesDataTable[[#This Row],[Order Date]],"MMM")</f>
        <v>Mar</v>
      </c>
      <c r="E300" s="9" t="str">
        <f>"Q"&amp;ROUNDUP(MONTH(SalesDataTable[[#This Row],[Order Date]])/3,0)</f>
        <v>Q1</v>
      </c>
      <c r="F300" s="4" t="s">
        <v>29</v>
      </c>
      <c r="G300" s="4" t="s">
        <v>43</v>
      </c>
      <c r="H300" s="4" t="s">
        <v>20</v>
      </c>
      <c r="I300" s="4" t="s">
        <v>34</v>
      </c>
      <c r="J300" s="4" t="s">
        <v>32</v>
      </c>
      <c r="K300" s="4" t="s">
        <v>33</v>
      </c>
      <c r="L300" s="5">
        <v>1</v>
      </c>
      <c r="M300" s="6">
        <v>35.520000000000003</v>
      </c>
      <c r="N300" s="7">
        <v>0</v>
      </c>
      <c r="O300" s="6">
        <v>13.21</v>
      </c>
      <c r="P300" s="6">
        <f t="shared" si="16"/>
        <v>35.520000000000003</v>
      </c>
      <c r="Q300" s="6">
        <f t="shared" si="17"/>
        <v>13.21</v>
      </c>
      <c r="R300" s="6">
        <f t="shared" si="18"/>
        <v>22.310000000000002</v>
      </c>
      <c r="S300" s="8">
        <f t="shared" si="19"/>
        <v>0.62809684684684686</v>
      </c>
    </row>
    <row r="301" spans="1:19" ht="15.6" x14ac:dyDescent="0.3">
      <c r="A301" s="2">
        <v>2499</v>
      </c>
      <c r="B301" s="3">
        <v>46085</v>
      </c>
      <c r="C301" s="4">
        <f>YEAR(SalesDataTable[[#This Row],[Order Date]])</f>
        <v>2026</v>
      </c>
      <c r="D301" s="9" t="str">
        <f>TEXT(SalesDataTable[[#This Row],[Order Date]],"MMM")</f>
        <v>Mar</v>
      </c>
      <c r="E301" s="9" t="str">
        <f>"Q"&amp;ROUNDUP(MONTH(SalesDataTable[[#This Row],[Order Date]])/3,0)</f>
        <v>Q1</v>
      </c>
      <c r="F301" s="4" t="s">
        <v>38</v>
      </c>
      <c r="G301" s="4" t="s">
        <v>49</v>
      </c>
      <c r="H301" s="4" t="s">
        <v>37</v>
      </c>
      <c r="I301" s="4" t="s">
        <v>31</v>
      </c>
      <c r="J301" s="4" t="s">
        <v>41</v>
      </c>
      <c r="K301" s="4" t="s">
        <v>42</v>
      </c>
      <c r="L301" s="5">
        <v>2</v>
      </c>
      <c r="M301" s="6">
        <v>341.1</v>
      </c>
      <c r="N301" s="7">
        <v>0</v>
      </c>
      <c r="O301" s="6">
        <v>200.19</v>
      </c>
      <c r="P301" s="6">
        <f t="shared" si="16"/>
        <v>682.2</v>
      </c>
      <c r="Q301" s="6">
        <f t="shared" si="17"/>
        <v>400.38</v>
      </c>
      <c r="R301" s="6">
        <f t="shared" si="18"/>
        <v>281.82000000000005</v>
      </c>
      <c r="S301" s="8">
        <f t="shared" si="19"/>
        <v>0.41310466138962187</v>
      </c>
    </row>
    <row r="302" spans="1:19" ht="15.6" x14ac:dyDescent="0.3">
      <c r="A302" s="2">
        <v>2698</v>
      </c>
      <c r="B302" s="3">
        <v>46085</v>
      </c>
      <c r="C302" s="4">
        <f>YEAR(SalesDataTable[[#This Row],[Order Date]])</f>
        <v>2026</v>
      </c>
      <c r="D302" s="9" t="str">
        <f>TEXT(SalesDataTable[[#This Row],[Order Date]],"MMM")</f>
        <v>Mar</v>
      </c>
      <c r="E302" s="9" t="str">
        <f>"Q"&amp;ROUNDUP(MONTH(SalesDataTable[[#This Row],[Order Date]])/3,0)</f>
        <v>Q1</v>
      </c>
      <c r="F302" s="4" t="s">
        <v>29</v>
      </c>
      <c r="G302" s="4" t="s">
        <v>70</v>
      </c>
      <c r="H302" s="4" t="s">
        <v>46</v>
      </c>
      <c r="I302" s="4" t="s">
        <v>31</v>
      </c>
      <c r="J302" s="4" t="s">
        <v>52</v>
      </c>
      <c r="K302" s="4" t="s">
        <v>60</v>
      </c>
      <c r="L302" s="5">
        <v>4</v>
      </c>
      <c r="M302" s="6">
        <v>36.08</v>
      </c>
      <c r="N302" s="7">
        <v>0</v>
      </c>
      <c r="O302" s="6">
        <v>13.89</v>
      </c>
      <c r="P302" s="6">
        <f t="shared" si="16"/>
        <v>144.32</v>
      </c>
      <c r="Q302" s="6">
        <f t="shared" si="17"/>
        <v>55.56</v>
      </c>
      <c r="R302" s="6">
        <f t="shared" si="18"/>
        <v>88.759999999999991</v>
      </c>
      <c r="S302" s="8">
        <f t="shared" si="19"/>
        <v>0.61502217294900219</v>
      </c>
    </row>
    <row r="303" spans="1:19" ht="15.6" x14ac:dyDescent="0.3">
      <c r="A303" s="2">
        <v>4416</v>
      </c>
      <c r="B303" s="3">
        <v>46085</v>
      </c>
      <c r="C303" s="4">
        <f>YEAR(SalesDataTable[[#This Row],[Order Date]])</f>
        <v>2026</v>
      </c>
      <c r="D303" s="9" t="str">
        <f>TEXT(SalesDataTable[[#This Row],[Order Date]],"MMM")</f>
        <v>Mar</v>
      </c>
      <c r="E303" s="9" t="str">
        <f>"Q"&amp;ROUNDUP(MONTH(SalesDataTable[[#This Row],[Order Date]])/3,0)</f>
        <v>Q1</v>
      </c>
      <c r="F303" s="4" t="s">
        <v>38</v>
      </c>
      <c r="G303" s="4" t="s">
        <v>39</v>
      </c>
      <c r="H303" s="4" t="s">
        <v>20</v>
      </c>
      <c r="I303" s="4" t="s">
        <v>34</v>
      </c>
      <c r="J303" s="4" t="s">
        <v>27</v>
      </c>
      <c r="K303" s="4" t="s">
        <v>55</v>
      </c>
      <c r="L303" s="5">
        <v>2</v>
      </c>
      <c r="M303" s="6">
        <v>151.69999999999999</v>
      </c>
      <c r="N303" s="7">
        <v>0</v>
      </c>
      <c r="O303" s="6">
        <v>80.44</v>
      </c>
      <c r="P303" s="6">
        <f t="shared" si="16"/>
        <v>303.39999999999998</v>
      </c>
      <c r="Q303" s="6">
        <f t="shared" si="17"/>
        <v>160.88</v>
      </c>
      <c r="R303" s="6">
        <f t="shared" si="18"/>
        <v>142.51999999999998</v>
      </c>
      <c r="S303" s="8">
        <f t="shared" si="19"/>
        <v>0.46974291364535264</v>
      </c>
    </row>
    <row r="304" spans="1:19" ht="15.6" x14ac:dyDescent="0.3">
      <c r="A304" s="2">
        <v>4434</v>
      </c>
      <c r="B304" s="3">
        <v>46085</v>
      </c>
      <c r="C304" s="4">
        <f>YEAR(SalesDataTable[[#This Row],[Order Date]])</f>
        <v>2026</v>
      </c>
      <c r="D304" s="9" t="str">
        <f>TEXT(SalesDataTable[[#This Row],[Order Date]],"MMM")</f>
        <v>Mar</v>
      </c>
      <c r="E304" s="9" t="str">
        <f>"Q"&amp;ROUNDUP(MONTH(SalesDataTable[[#This Row],[Order Date]])/3,0)</f>
        <v>Q1</v>
      </c>
      <c r="F304" s="4" t="s">
        <v>24</v>
      </c>
      <c r="G304" s="4" t="s">
        <v>45</v>
      </c>
      <c r="H304" s="4" t="s">
        <v>46</v>
      </c>
      <c r="I304" s="4" t="s">
        <v>31</v>
      </c>
      <c r="J304" s="4" t="s">
        <v>27</v>
      </c>
      <c r="K304" s="4" t="s">
        <v>55</v>
      </c>
      <c r="L304" s="5">
        <v>2</v>
      </c>
      <c r="M304" s="6">
        <v>151.55000000000001</v>
      </c>
      <c r="N304" s="7">
        <v>0.1</v>
      </c>
      <c r="O304" s="6">
        <v>80.680000000000007</v>
      </c>
      <c r="P304" s="6">
        <f t="shared" si="16"/>
        <v>272.79000000000002</v>
      </c>
      <c r="Q304" s="6">
        <f t="shared" si="17"/>
        <v>161.36000000000001</v>
      </c>
      <c r="R304" s="6">
        <f t="shared" si="18"/>
        <v>111.43</v>
      </c>
      <c r="S304" s="8">
        <f t="shared" si="19"/>
        <v>0.40848271564206901</v>
      </c>
    </row>
    <row r="305" spans="1:19" ht="15.6" x14ac:dyDescent="0.3">
      <c r="A305" s="2">
        <v>4992</v>
      </c>
      <c r="B305" s="3">
        <v>46085</v>
      </c>
      <c r="C305" s="4">
        <f>YEAR(SalesDataTable[[#This Row],[Order Date]])</f>
        <v>2026</v>
      </c>
      <c r="D305" s="9" t="str">
        <f>TEXT(SalesDataTable[[#This Row],[Order Date]],"MMM")</f>
        <v>Mar</v>
      </c>
      <c r="E305" s="9" t="str">
        <f>"Q"&amp;ROUNDUP(MONTH(SalesDataTable[[#This Row],[Order Date]])/3,0)</f>
        <v>Q1</v>
      </c>
      <c r="F305" s="4" t="s">
        <v>29</v>
      </c>
      <c r="G305" s="4" t="s">
        <v>30</v>
      </c>
      <c r="H305" s="4" t="s">
        <v>26</v>
      </c>
      <c r="I305" s="4" t="s">
        <v>34</v>
      </c>
      <c r="J305" s="4" t="s">
        <v>22</v>
      </c>
      <c r="K305" s="4" t="s">
        <v>23</v>
      </c>
      <c r="L305" s="5">
        <v>5</v>
      </c>
      <c r="M305" s="6">
        <v>82.44</v>
      </c>
      <c r="N305" s="7">
        <v>0.1</v>
      </c>
      <c r="O305" s="6">
        <v>41.57</v>
      </c>
      <c r="P305" s="6">
        <f t="shared" si="16"/>
        <v>370.98</v>
      </c>
      <c r="Q305" s="6">
        <f t="shared" si="17"/>
        <v>207.85</v>
      </c>
      <c r="R305" s="6">
        <f t="shared" si="18"/>
        <v>163.13000000000002</v>
      </c>
      <c r="S305" s="8">
        <f t="shared" si="19"/>
        <v>0.43972720901396306</v>
      </c>
    </row>
    <row r="306" spans="1:19" ht="15.6" x14ac:dyDescent="0.3">
      <c r="A306" s="2">
        <v>388</v>
      </c>
      <c r="B306" s="3">
        <v>46086</v>
      </c>
      <c r="C306" s="4">
        <f>YEAR(SalesDataTable[[#This Row],[Order Date]])</f>
        <v>2026</v>
      </c>
      <c r="D306" s="9" t="str">
        <f>TEXT(SalesDataTable[[#This Row],[Order Date]],"MMM")</f>
        <v>Mar</v>
      </c>
      <c r="E306" s="9" t="str">
        <f>"Q"&amp;ROUNDUP(MONTH(SalesDataTable[[#This Row],[Order Date]])/3,0)</f>
        <v>Q1</v>
      </c>
      <c r="F306" s="4" t="s">
        <v>38</v>
      </c>
      <c r="G306" s="4" t="s">
        <v>51</v>
      </c>
      <c r="H306" s="4" t="s">
        <v>20</v>
      </c>
      <c r="I306" s="4" t="s">
        <v>21</v>
      </c>
      <c r="J306" s="4" t="s">
        <v>52</v>
      </c>
      <c r="K306" s="4" t="s">
        <v>60</v>
      </c>
      <c r="L306" s="5">
        <v>1</v>
      </c>
      <c r="M306" s="6">
        <v>35.61</v>
      </c>
      <c r="N306" s="7">
        <v>0.05</v>
      </c>
      <c r="O306" s="6">
        <v>13.8</v>
      </c>
      <c r="P306" s="6">
        <f t="shared" si="16"/>
        <v>33.829499999999996</v>
      </c>
      <c r="Q306" s="6">
        <f t="shared" si="17"/>
        <v>13.8</v>
      </c>
      <c r="R306" s="6">
        <f t="shared" si="18"/>
        <v>20.029499999999995</v>
      </c>
      <c r="S306" s="8">
        <f t="shared" si="19"/>
        <v>0.59207200815855976</v>
      </c>
    </row>
    <row r="307" spans="1:19" ht="15.6" x14ac:dyDescent="0.3">
      <c r="A307" s="2">
        <v>977</v>
      </c>
      <c r="B307" s="3">
        <v>46086</v>
      </c>
      <c r="C307" s="4">
        <f>YEAR(SalesDataTable[[#This Row],[Order Date]])</f>
        <v>2026</v>
      </c>
      <c r="D307" s="9" t="str">
        <f>TEXT(SalesDataTable[[#This Row],[Order Date]],"MMM")</f>
        <v>Mar</v>
      </c>
      <c r="E307" s="9" t="str">
        <f>"Q"&amp;ROUNDUP(MONTH(SalesDataTable[[#This Row],[Order Date]])/3,0)</f>
        <v>Q1</v>
      </c>
      <c r="F307" s="4" t="s">
        <v>18</v>
      </c>
      <c r="G307" s="4" t="s">
        <v>19</v>
      </c>
      <c r="H307" s="4" t="s">
        <v>46</v>
      </c>
      <c r="I307" s="4" t="s">
        <v>31</v>
      </c>
      <c r="J307" s="4" t="s">
        <v>27</v>
      </c>
      <c r="K307" s="4" t="s">
        <v>55</v>
      </c>
      <c r="L307" s="5">
        <v>5</v>
      </c>
      <c r="M307" s="6">
        <v>156.13</v>
      </c>
      <c r="N307" s="7">
        <v>0</v>
      </c>
      <c r="O307" s="6">
        <v>77.03</v>
      </c>
      <c r="P307" s="6">
        <f t="shared" si="16"/>
        <v>780.65</v>
      </c>
      <c r="Q307" s="6">
        <f t="shared" si="17"/>
        <v>385.15</v>
      </c>
      <c r="R307" s="6">
        <f t="shared" si="18"/>
        <v>395.5</v>
      </c>
      <c r="S307" s="8">
        <f t="shared" si="19"/>
        <v>0.50662909114199706</v>
      </c>
    </row>
    <row r="308" spans="1:19" ht="15.6" x14ac:dyDescent="0.3">
      <c r="A308" s="2">
        <v>996</v>
      </c>
      <c r="B308" s="3">
        <v>46086</v>
      </c>
      <c r="C308" s="4">
        <f>YEAR(SalesDataTable[[#This Row],[Order Date]])</f>
        <v>2026</v>
      </c>
      <c r="D308" s="9" t="str">
        <f>TEXT(SalesDataTable[[#This Row],[Order Date]],"MMM")</f>
        <v>Mar</v>
      </c>
      <c r="E308" s="9" t="str">
        <f>"Q"&amp;ROUNDUP(MONTH(SalesDataTable[[#This Row],[Order Date]])/3,0)</f>
        <v>Q1</v>
      </c>
      <c r="F308" s="4" t="s">
        <v>18</v>
      </c>
      <c r="G308" s="4" t="s">
        <v>68</v>
      </c>
      <c r="H308" s="4" t="s">
        <v>20</v>
      </c>
      <c r="I308" s="4" t="s">
        <v>21</v>
      </c>
      <c r="J308" s="4" t="s">
        <v>41</v>
      </c>
      <c r="K308" s="4" t="s">
        <v>69</v>
      </c>
      <c r="L308" s="5">
        <v>1</v>
      </c>
      <c r="M308" s="6">
        <v>124.31</v>
      </c>
      <c r="N308" s="7">
        <v>0</v>
      </c>
      <c r="O308" s="6">
        <v>61.16</v>
      </c>
      <c r="P308" s="6">
        <f t="shared" si="16"/>
        <v>124.31</v>
      </c>
      <c r="Q308" s="6">
        <f t="shared" si="17"/>
        <v>61.16</v>
      </c>
      <c r="R308" s="6">
        <f t="shared" si="18"/>
        <v>63.150000000000006</v>
      </c>
      <c r="S308" s="8">
        <f t="shared" si="19"/>
        <v>0.50800418309066053</v>
      </c>
    </row>
    <row r="309" spans="1:19" ht="15.6" x14ac:dyDescent="0.3">
      <c r="A309" s="2">
        <v>1923</v>
      </c>
      <c r="B309" s="3">
        <v>46086</v>
      </c>
      <c r="C309" s="4">
        <f>YEAR(SalesDataTable[[#This Row],[Order Date]])</f>
        <v>2026</v>
      </c>
      <c r="D309" s="9" t="str">
        <f>TEXT(SalesDataTable[[#This Row],[Order Date]],"MMM")</f>
        <v>Mar</v>
      </c>
      <c r="E309" s="9" t="str">
        <f>"Q"&amp;ROUNDUP(MONTH(SalesDataTable[[#This Row],[Order Date]])/3,0)</f>
        <v>Q1</v>
      </c>
      <c r="F309" s="4" t="s">
        <v>24</v>
      </c>
      <c r="G309" s="4" t="s">
        <v>67</v>
      </c>
      <c r="H309" s="4" t="s">
        <v>37</v>
      </c>
      <c r="I309" s="4" t="s">
        <v>34</v>
      </c>
      <c r="J309" s="4" t="s">
        <v>41</v>
      </c>
      <c r="K309" s="4" t="s">
        <v>58</v>
      </c>
      <c r="L309" s="5">
        <v>3</v>
      </c>
      <c r="M309" s="6">
        <v>82.9</v>
      </c>
      <c r="N309" s="7">
        <v>0.1</v>
      </c>
      <c r="O309" s="6">
        <v>38.31</v>
      </c>
      <c r="P309" s="6">
        <f t="shared" si="16"/>
        <v>223.83</v>
      </c>
      <c r="Q309" s="6">
        <f t="shared" si="17"/>
        <v>114.93</v>
      </c>
      <c r="R309" s="6">
        <f t="shared" si="18"/>
        <v>108.9</v>
      </c>
      <c r="S309" s="8">
        <f t="shared" si="19"/>
        <v>0.48652995577000402</v>
      </c>
    </row>
    <row r="310" spans="1:19" ht="15.6" x14ac:dyDescent="0.3">
      <c r="A310" s="2">
        <v>4904</v>
      </c>
      <c r="B310" s="3">
        <v>46086</v>
      </c>
      <c r="C310" s="4">
        <f>YEAR(SalesDataTable[[#This Row],[Order Date]])</f>
        <v>2026</v>
      </c>
      <c r="D310" s="9" t="str">
        <f>TEXT(SalesDataTable[[#This Row],[Order Date]],"MMM")</f>
        <v>Mar</v>
      </c>
      <c r="E310" s="9" t="str">
        <f>"Q"&amp;ROUNDUP(MONTH(SalesDataTable[[#This Row],[Order Date]])/3,0)</f>
        <v>Q1</v>
      </c>
      <c r="F310" s="4" t="s">
        <v>24</v>
      </c>
      <c r="G310" s="4" t="s">
        <v>59</v>
      </c>
      <c r="H310" s="4" t="s">
        <v>37</v>
      </c>
      <c r="I310" s="4" t="s">
        <v>34</v>
      </c>
      <c r="J310" s="4" t="s">
        <v>22</v>
      </c>
      <c r="K310" s="4" t="s">
        <v>44</v>
      </c>
      <c r="L310" s="5">
        <v>1</v>
      </c>
      <c r="M310" s="6">
        <v>41.1</v>
      </c>
      <c r="N310" s="7">
        <v>0</v>
      </c>
      <c r="O310" s="6">
        <v>16.34</v>
      </c>
      <c r="P310" s="6">
        <f t="shared" si="16"/>
        <v>41.1</v>
      </c>
      <c r="Q310" s="6">
        <f t="shared" si="17"/>
        <v>16.34</v>
      </c>
      <c r="R310" s="6">
        <f t="shared" si="18"/>
        <v>24.76</v>
      </c>
      <c r="S310" s="8">
        <f t="shared" si="19"/>
        <v>0.60243309002433088</v>
      </c>
    </row>
    <row r="311" spans="1:19" ht="15.6" x14ac:dyDescent="0.3">
      <c r="A311" s="2">
        <v>1036</v>
      </c>
      <c r="B311" s="3">
        <v>46087</v>
      </c>
      <c r="C311" s="4">
        <f>YEAR(SalesDataTable[[#This Row],[Order Date]])</f>
        <v>2026</v>
      </c>
      <c r="D311" s="9" t="str">
        <f>TEXT(SalesDataTable[[#This Row],[Order Date]],"MMM")</f>
        <v>Mar</v>
      </c>
      <c r="E311" s="9" t="str">
        <f>"Q"&amp;ROUNDUP(MONTH(SalesDataTable[[#This Row],[Order Date]])/3,0)</f>
        <v>Q1</v>
      </c>
      <c r="F311" s="4" t="s">
        <v>18</v>
      </c>
      <c r="G311" s="4" t="s">
        <v>19</v>
      </c>
      <c r="H311" s="4" t="s">
        <v>20</v>
      </c>
      <c r="I311" s="4" t="s">
        <v>34</v>
      </c>
      <c r="J311" s="4" t="s">
        <v>22</v>
      </c>
      <c r="K311" s="4" t="s">
        <v>44</v>
      </c>
      <c r="L311" s="5">
        <v>1</v>
      </c>
      <c r="M311" s="6">
        <v>40.380000000000003</v>
      </c>
      <c r="N311" s="7">
        <v>0</v>
      </c>
      <c r="O311" s="6">
        <v>16.41</v>
      </c>
      <c r="P311" s="6">
        <f t="shared" si="16"/>
        <v>40.380000000000003</v>
      </c>
      <c r="Q311" s="6">
        <f t="shared" si="17"/>
        <v>16.41</v>
      </c>
      <c r="R311" s="6">
        <f t="shared" si="18"/>
        <v>23.970000000000002</v>
      </c>
      <c r="S311" s="8">
        <f t="shared" si="19"/>
        <v>0.59361069836552749</v>
      </c>
    </row>
    <row r="312" spans="1:19" ht="15.6" x14ac:dyDescent="0.3">
      <c r="A312" s="2">
        <v>1470</v>
      </c>
      <c r="B312" s="3">
        <v>46087</v>
      </c>
      <c r="C312" s="4">
        <f>YEAR(SalesDataTable[[#This Row],[Order Date]])</f>
        <v>2026</v>
      </c>
      <c r="D312" s="9" t="str">
        <f>TEXT(SalesDataTable[[#This Row],[Order Date]],"MMM")</f>
        <v>Mar</v>
      </c>
      <c r="E312" s="9" t="str">
        <f>"Q"&amp;ROUNDUP(MONTH(SalesDataTable[[#This Row],[Order Date]])/3,0)</f>
        <v>Q1</v>
      </c>
      <c r="F312" s="4" t="s">
        <v>29</v>
      </c>
      <c r="G312" s="4" t="s">
        <v>30</v>
      </c>
      <c r="H312" s="4" t="s">
        <v>20</v>
      </c>
      <c r="I312" s="4" t="s">
        <v>21</v>
      </c>
      <c r="J312" s="4" t="s">
        <v>22</v>
      </c>
      <c r="K312" s="4" t="s">
        <v>23</v>
      </c>
      <c r="L312" s="5">
        <v>1</v>
      </c>
      <c r="M312" s="6">
        <v>80.349999999999994</v>
      </c>
      <c r="N312" s="7">
        <v>0.1</v>
      </c>
      <c r="O312" s="6">
        <v>42.43</v>
      </c>
      <c r="P312" s="6">
        <f t="shared" si="16"/>
        <v>72.314999999999998</v>
      </c>
      <c r="Q312" s="6">
        <f t="shared" si="17"/>
        <v>42.43</v>
      </c>
      <c r="R312" s="6">
        <f t="shared" si="18"/>
        <v>29.884999999999998</v>
      </c>
      <c r="S312" s="8">
        <f t="shared" si="19"/>
        <v>0.41326142570697638</v>
      </c>
    </row>
    <row r="313" spans="1:19" ht="15.6" x14ac:dyDescent="0.3">
      <c r="A313" s="2">
        <v>2907</v>
      </c>
      <c r="B313" s="3">
        <v>46087</v>
      </c>
      <c r="C313" s="4">
        <f>YEAR(SalesDataTable[[#This Row],[Order Date]])</f>
        <v>2026</v>
      </c>
      <c r="D313" s="9" t="str">
        <f>TEXT(SalesDataTable[[#This Row],[Order Date]],"MMM")</f>
        <v>Mar</v>
      </c>
      <c r="E313" s="9" t="str">
        <f>"Q"&amp;ROUNDUP(MONTH(SalesDataTable[[#This Row],[Order Date]])/3,0)</f>
        <v>Q1</v>
      </c>
      <c r="F313" s="4" t="s">
        <v>38</v>
      </c>
      <c r="G313" s="4" t="s">
        <v>65</v>
      </c>
      <c r="H313" s="4" t="s">
        <v>20</v>
      </c>
      <c r="I313" s="4" t="s">
        <v>21</v>
      </c>
      <c r="J313" s="4" t="s">
        <v>22</v>
      </c>
      <c r="K313" s="4" t="s">
        <v>44</v>
      </c>
      <c r="L313" s="5">
        <v>1</v>
      </c>
      <c r="M313" s="6">
        <v>40.44</v>
      </c>
      <c r="N313" s="7">
        <v>0.05</v>
      </c>
      <c r="O313" s="6">
        <v>16.829999999999998</v>
      </c>
      <c r="P313" s="6">
        <f t="shared" si="16"/>
        <v>38.417999999999999</v>
      </c>
      <c r="Q313" s="6">
        <f t="shared" si="17"/>
        <v>16.829999999999998</v>
      </c>
      <c r="R313" s="6">
        <f t="shared" si="18"/>
        <v>21.588000000000001</v>
      </c>
      <c r="S313" s="8">
        <f t="shared" si="19"/>
        <v>0.56192409807902555</v>
      </c>
    </row>
    <row r="314" spans="1:19" ht="15.6" x14ac:dyDescent="0.3">
      <c r="A314" s="2">
        <v>2997</v>
      </c>
      <c r="B314" s="3">
        <v>46087</v>
      </c>
      <c r="C314" s="4">
        <f>YEAR(SalesDataTable[[#This Row],[Order Date]])</f>
        <v>2026</v>
      </c>
      <c r="D314" s="9" t="str">
        <f>TEXT(SalesDataTable[[#This Row],[Order Date]],"MMM")</f>
        <v>Mar</v>
      </c>
      <c r="E314" s="9" t="str">
        <f>"Q"&amp;ROUNDUP(MONTH(SalesDataTable[[#This Row],[Order Date]])/3,0)</f>
        <v>Q1</v>
      </c>
      <c r="F314" s="4" t="s">
        <v>29</v>
      </c>
      <c r="G314" s="4" t="s">
        <v>70</v>
      </c>
      <c r="H314" s="4" t="s">
        <v>20</v>
      </c>
      <c r="I314" s="4" t="s">
        <v>21</v>
      </c>
      <c r="J314" s="4" t="s">
        <v>32</v>
      </c>
      <c r="K314" s="4" t="s">
        <v>33</v>
      </c>
      <c r="L314" s="5">
        <v>3</v>
      </c>
      <c r="M314" s="6">
        <v>35.89</v>
      </c>
      <c r="N314" s="7">
        <v>0</v>
      </c>
      <c r="O314" s="6">
        <v>13.25</v>
      </c>
      <c r="P314" s="6">
        <f t="shared" si="16"/>
        <v>107.67</v>
      </c>
      <c r="Q314" s="6">
        <f t="shared" si="17"/>
        <v>39.75</v>
      </c>
      <c r="R314" s="6">
        <f t="shared" si="18"/>
        <v>67.92</v>
      </c>
      <c r="S314" s="8">
        <f t="shared" si="19"/>
        <v>0.63081638339370294</v>
      </c>
    </row>
    <row r="315" spans="1:19" ht="15.6" x14ac:dyDescent="0.3">
      <c r="A315" s="2">
        <v>3056</v>
      </c>
      <c r="B315" s="3">
        <v>46087</v>
      </c>
      <c r="C315" s="4">
        <f>YEAR(SalesDataTable[[#This Row],[Order Date]])</f>
        <v>2026</v>
      </c>
      <c r="D315" s="9" t="str">
        <f>TEXT(SalesDataTable[[#This Row],[Order Date]],"MMM")</f>
        <v>Mar</v>
      </c>
      <c r="E315" s="9" t="str">
        <f>"Q"&amp;ROUNDUP(MONTH(SalesDataTable[[#This Row],[Order Date]])/3,0)</f>
        <v>Q1</v>
      </c>
      <c r="F315" s="4" t="s">
        <v>24</v>
      </c>
      <c r="G315" s="4" t="s">
        <v>61</v>
      </c>
      <c r="H315" s="4" t="s">
        <v>46</v>
      </c>
      <c r="I315" s="4" t="s">
        <v>21</v>
      </c>
      <c r="J315" s="4" t="s">
        <v>32</v>
      </c>
      <c r="K315" s="4" t="s">
        <v>66</v>
      </c>
      <c r="L315" s="5">
        <v>3</v>
      </c>
      <c r="M315" s="6">
        <v>163.44999999999999</v>
      </c>
      <c r="N315" s="7">
        <v>0</v>
      </c>
      <c r="O315" s="6">
        <v>86.88</v>
      </c>
      <c r="P315" s="6">
        <f t="shared" si="16"/>
        <v>490.34999999999997</v>
      </c>
      <c r="Q315" s="6">
        <f t="shared" si="17"/>
        <v>260.64</v>
      </c>
      <c r="R315" s="6">
        <f t="shared" si="18"/>
        <v>229.70999999999998</v>
      </c>
      <c r="S315" s="8">
        <f t="shared" si="19"/>
        <v>0.46846130315081064</v>
      </c>
    </row>
    <row r="316" spans="1:19" ht="15.6" x14ac:dyDescent="0.3">
      <c r="A316" s="2">
        <v>471</v>
      </c>
      <c r="B316" s="3">
        <v>46088</v>
      </c>
      <c r="C316" s="4">
        <f>YEAR(SalesDataTable[[#This Row],[Order Date]])</f>
        <v>2026</v>
      </c>
      <c r="D316" s="9" t="str">
        <f>TEXT(SalesDataTable[[#This Row],[Order Date]],"MMM")</f>
        <v>Mar</v>
      </c>
      <c r="E316" s="9" t="str">
        <f>"Q"&amp;ROUNDUP(MONTH(SalesDataTable[[#This Row],[Order Date]])/3,0)</f>
        <v>Q1</v>
      </c>
      <c r="F316" s="4" t="s">
        <v>24</v>
      </c>
      <c r="G316" s="4" t="s">
        <v>25</v>
      </c>
      <c r="H316" s="4" t="s">
        <v>37</v>
      </c>
      <c r="I316" s="4" t="s">
        <v>21</v>
      </c>
      <c r="J316" s="4" t="s">
        <v>52</v>
      </c>
      <c r="K316" s="4" t="s">
        <v>53</v>
      </c>
      <c r="L316" s="5">
        <v>2</v>
      </c>
      <c r="M316" s="6">
        <v>40.020000000000003</v>
      </c>
      <c r="N316" s="7">
        <v>0</v>
      </c>
      <c r="O316" s="6">
        <v>14.38</v>
      </c>
      <c r="P316" s="6">
        <f t="shared" si="16"/>
        <v>80.040000000000006</v>
      </c>
      <c r="Q316" s="6">
        <f t="shared" si="17"/>
        <v>28.76</v>
      </c>
      <c r="R316" s="6">
        <f t="shared" si="18"/>
        <v>51.28</v>
      </c>
      <c r="S316" s="8">
        <f t="shared" si="19"/>
        <v>0.64067966016991496</v>
      </c>
    </row>
    <row r="317" spans="1:19" ht="15.6" x14ac:dyDescent="0.3">
      <c r="A317" s="2">
        <v>842</v>
      </c>
      <c r="B317" s="3">
        <v>46088</v>
      </c>
      <c r="C317" s="4">
        <f>YEAR(SalesDataTable[[#This Row],[Order Date]])</f>
        <v>2026</v>
      </c>
      <c r="D317" s="9" t="str">
        <f>TEXT(SalesDataTable[[#This Row],[Order Date]],"MMM")</f>
        <v>Mar</v>
      </c>
      <c r="E317" s="9" t="str">
        <f>"Q"&amp;ROUNDUP(MONTH(SalesDataTable[[#This Row],[Order Date]])/3,0)</f>
        <v>Q1</v>
      </c>
      <c r="F317" s="4" t="s">
        <v>18</v>
      </c>
      <c r="G317" s="4" t="s">
        <v>68</v>
      </c>
      <c r="H317" s="4" t="s">
        <v>20</v>
      </c>
      <c r="I317" s="4" t="s">
        <v>31</v>
      </c>
      <c r="J317" s="4" t="s">
        <v>52</v>
      </c>
      <c r="K317" s="4" t="s">
        <v>53</v>
      </c>
      <c r="L317" s="5">
        <v>1</v>
      </c>
      <c r="M317" s="6">
        <v>40.01</v>
      </c>
      <c r="N317" s="7">
        <v>0.05</v>
      </c>
      <c r="O317" s="6">
        <v>14.35</v>
      </c>
      <c r="P317" s="6">
        <f t="shared" si="16"/>
        <v>38.009499999999996</v>
      </c>
      <c r="Q317" s="6">
        <f t="shared" si="17"/>
        <v>14.35</v>
      </c>
      <c r="R317" s="6">
        <f t="shared" si="18"/>
        <v>23.659499999999994</v>
      </c>
      <c r="S317" s="8">
        <f t="shared" si="19"/>
        <v>0.62246280535129372</v>
      </c>
    </row>
    <row r="318" spans="1:19" ht="15.6" x14ac:dyDescent="0.3">
      <c r="A318" s="2">
        <v>3386</v>
      </c>
      <c r="B318" s="3">
        <v>46088</v>
      </c>
      <c r="C318" s="4">
        <f>YEAR(SalesDataTable[[#This Row],[Order Date]])</f>
        <v>2026</v>
      </c>
      <c r="D318" s="9" t="str">
        <f>TEXT(SalesDataTable[[#This Row],[Order Date]],"MMM")</f>
        <v>Mar</v>
      </c>
      <c r="E318" s="9" t="str">
        <f>"Q"&amp;ROUNDUP(MONTH(SalesDataTable[[#This Row],[Order Date]])/3,0)</f>
        <v>Q1</v>
      </c>
      <c r="F318" s="4" t="s">
        <v>24</v>
      </c>
      <c r="G318" s="4" t="s">
        <v>61</v>
      </c>
      <c r="H318" s="4" t="s">
        <v>20</v>
      </c>
      <c r="I318" s="4" t="s">
        <v>21</v>
      </c>
      <c r="J318" s="4" t="s">
        <v>27</v>
      </c>
      <c r="K318" s="4" t="s">
        <v>55</v>
      </c>
      <c r="L318" s="5">
        <v>3</v>
      </c>
      <c r="M318" s="6">
        <v>155.16</v>
      </c>
      <c r="N318" s="7">
        <v>0</v>
      </c>
      <c r="O318" s="6">
        <v>76.849999999999994</v>
      </c>
      <c r="P318" s="6">
        <f t="shared" si="16"/>
        <v>465.48</v>
      </c>
      <c r="Q318" s="6">
        <f t="shared" si="17"/>
        <v>230.54999999999998</v>
      </c>
      <c r="R318" s="6">
        <f t="shared" si="18"/>
        <v>234.93000000000004</v>
      </c>
      <c r="S318" s="8">
        <f t="shared" si="19"/>
        <v>0.50470482083011092</v>
      </c>
    </row>
    <row r="319" spans="1:19" ht="15.6" x14ac:dyDescent="0.3">
      <c r="A319" s="2">
        <v>4505</v>
      </c>
      <c r="B319" s="3">
        <v>46088</v>
      </c>
      <c r="C319" s="4">
        <f>YEAR(SalesDataTable[[#This Row],[Order Date]])</f>
        <v>2026</v>
      </c>
      <c r="D319" s="9" t="str">
        <f>TEXT(SalesDataTable[[#This Row],[Order Date]],"MMM")</f>
        <v>Mar</v>
      </c>
      <c r="E319" s="9" t="str">
        <f>"Q"&amp;ROUNDUP(MONTH(SalesDataTable[[#This Row],[Order Date]])/3,0)</f>
        <v>Q1</v>
      </c>
      <c r="F319" s="4" t="s">
        <v>24</v>
      </c>
      <c r="G319" s="4" t="s">
        <v>67</v>
      </c>
      <c r="H319" s="4" t="s">
        <v>46</v>
      </c>
      <c r="I319" s="4" t="s">
        <v>31</v>
      </c>
      <c r="J319" s="4" t="s">
        <v>52</v>
      </c>
      <c r="K319" s="4" t="s">
        <v>53</v>
      </c>
      <c r="L319" s="5">
        <v>1</v>
      </c>
      <c r="M319" s="6">
        <v>39.96</v>
      </c>
      <c r="N319" s="7">
        <v>0</v>
      </c>
      <c r="O319" s="6">
        <v>14.5</v>
      </c>
      <c r="P319" s="6">
        <f t="shared" si="16"/>
        <v>39.96</v>
      </c>
      <c r="Q319" s="6">
        <f t="shared" si="17"/>
        <v>14.5</v>
      </c>
      <c r="R319" s="6">
        <f t="shared" si="18"/>
        <v>25.46</v>
      </c>
      <c r="S319" s="8">
        <f t="shared" si="19"/>
        <v>0.63713713713713716</v>
      </c>
    </row>
    <row r="320" spans="1:19" ht="15.6" x14ac:dyDescent="0.3">
      <c r="A320" s="2">
        <v>1286</v>
      </c>
      <c r="B320" s="3">
        <v>46089</v>
      </c>
      <c r="C320" s="4">
        <f>YEAR(SalesDataTable[[#This Row],[Order Date]])</f>
        <v>2026</v>
      </c>
      <c r="D320" s="9" t="str">
        <f>TEXT(SalesDataTable[[#This Row],[Order Date]],"MMM")</f>
        <v>Mar</v>
      </c>
      <c r="E320" s="9" t="str">
        <f>"Q"&amp;ROUNDUP(MONTH(SalesDataTable[[#This Row],[Order Date]])/3,0)</f>
        <v>Q1</v>
      </c>
      <c r="F320" s="4" t="s">
        <v>24</v>
      </c>
      <c r="G320" s="4" t="s">
        <v>25</v>
      </c>
      <c r="H320" s="4" t="s">
        <v>20</v>
      </c>
      <c r="I320" s="4" t="s">
        <v>31</v>
      </c>
      <c r="J320" s="4" t="s">
        <v>27</v>
      </c>
      <c r="K320" s="4" t="s">
        <v>35</v>
      </c>
      <c r="L320" s="5">
        <v>1</v>
      </c>
      <c r="M320" s="6">
        <v>146.6</v>
      </c>
      <c r="N320" s="7">
        <v>0</v>
      </c>
      <c r="O320" s="6">
        <v>78.92</v>
      </c>
      <c r="P320" s="6">
        <f t="shared" si="16"/>
        <v>146.6</v>
      </c>
      <c r="Q320" s="6">
        <f t="shared" si="17"/>
        <v>78.92</v>
      </c>
      <c r="R320" s="6">
        <f t="shared" si="18"/>
        <v>67.679999999999993</v>
      </c>
      <c r="S320" s="8">
        <f t="shared" si="19"/>
        <v>0.46166439290586625</v>
      </c>
    </row>
    <row r="321" spans="1:19" ht="15.6" x14ac:dyDescent="0.3">
      <c r="A321" s="2">
        <v>2653</v>
      </c>
      <c r="B321" s="3">
        <v>46089</v>
      </c>
      <c r="C321" s="4">
        <f>YEAR(SalesDataTable[[#This Row],[Order Date]])</f>
        <v>2026</v>
      </c>
      <c r="D321" s="9" t="str">
        <f>TEXT(SalesDataTable[[#This Row],[Order Date]],"MMM")</f>
        <v>Mar</v>
      </c>
      <c r="E321" s="9" t="str">
        <f>"Q"&amp;ROUNDUP(MONTH(SalesDataTable[[#This Row],[Order Date]])/3,0)</f>
        <v>Q1</v>
      </c>
      <c r="F321" s="4" t="s">
        <v>24</v>
      </c>
      <c r="G321" s="4" t="s">
        <v>67</v>
      </c>
      <c r="H321" s="4" t="s">
        <v>37</v>
      </c>
      <c r="I321" s="4" t="s">
        <v>21</v>
      </c>
      <c r="J321" s="4" t="s">
        <v>27</v>
      </c>
      <c r="K321" s="4" t="s">
        <v>28</v>
      </c>
      <c r="L321" s="5">
        <v>1</v>
      </c>
      <c r="M321" s="6">
        <v>94.38</v>
      </c>
      <c r="N321" s="7">
        <v>0</v>
      </c>
      <c r="O321" s="6">
        <v>44.78</v>
      </c>
      <c r="P321" s="6">
        <f t="shared" si="16"/>
        <v>94.38</v>
      </c>
      <c r="Q321" s="6">
        <f t="shared" si="17"/>
        <v>44.78</v>
      </c>
      <c r="R321" s="6">
        <f t="shared" si="18"/>
        <v>49.599999999999994</v>
      </c>
      <c r="S321" s="8">
        <f t="shared" si="19"/>
        <v>0.52553507098961638</v>
      </c>
    </row>
    <row r="322" spans="1:19" ht="15.6" x14ac:dyDescent="0.3">
      <c r="A322" s="2">
        <v>4465</v>
      </c>
      <c r="B322" s="3">
        <v>46089</v>
      </c>
      <c r="C322" s="4">
        <f>YEAR(SalesDataTable[[#This Row],[Order Date]])</f>
        <v>2026</v>
      </c>
      <c r="D322" s="9" t="str">
        <f>TEXT(SalesDataTable[[#This Row],[Order Date]],"MMM")</f>
        <v>Mar</v>
      </c>
      <c r="E322" s="9" t="str">
        <f>"Q"&amp;ROUNDUP(MONTH(SalesDataTable[[#This Row],[Order Date]])/3,0)</f>
        <v>Q1</v>
      </c>
      <c r="F322" s="4" t="s">
        <v>24</v>
      </c>
      <c r="G322" s="4" t="s">
        <v>61</v>
      </c>
      <c r="H322" s="4" t="s">
        <v>37</v>
      </c>
      <c r="I322" s="4" t="s">
        <v>21</v>
      </c>
      <c r="J322" s="4" t="s">
        <v>52</v>
      </c>
      <c r="K322" s="4" t="s">
        <v>56</v>
      </c>
      <c r="L322" s="5">
        <v>1</v>
      </c>
      <c r="M322" s="6">
        <v>121.77</v>
      </c>
      <c r="N322" s="7">
        <v>0</v>
      </c>
      <c r="O322" s="6">
        <v>67.52</v>
      </c>
      <c r="P322" s="6">
        <f t="shared" ref="P322:P385" si="20">L322*M322*(1-N322)</f>
        <v>121.77</v>
      </c>
      <c r="Q322" s="6">
        <f t="shared" ref="Q322:Q385" si="21">L322*O322</f>
        <v>67.52</v>
      </c>
      <c r="R322" s="6">
        <f t="shared" ref="R322:R385" si="22">P322-Q322</f>
        <v>54.25</v>
      </c>
      <c r="S322" s="8">
        <f t="shared" ref="S322:S385" si="23">IFERROR(R322/P322,0)</f>
        <v>0.44551203087788455</v>
      </c>
    </row>
    <row r="323" spans="1:19" ht="15.6" x14ac:dyDescent="0.3">
      <c r="A323" s="2">
        <v>4576</v>
      </c>
      <c r="B323" s="3">
        <v>46089</v>
      </c>
      <c r="C323" s="4">
        <f>YEAR(SalesDataTable[[#This Row],[Order Date]])</f>
        <v>2026</v>
      </c>
      <c r="D323" s="9" t="str">
        <f>TEXT(SalesDataTable[[#This Row],[Order Date]],"MMM")</f>
        <v>Mar</v>
      </c>
      <c r="E323" s="9" t="str">
        <f>"Q"&amp;ROUNDUP(MONTH(SalesDataTable[[#This Row],[Order Date]])/3,0)</f>
        <v>Q1</v>
      </c>
      <c r="F323" s="4" t="s">
        <v>38</v>
      </c>
      <c r="G323" s="4" t="s">
        <v>51</v>
      </c>
      <c r="H323" s="4" t="s">
        <v>46</v>
      </c>
      <c r="I323" s="4" t="s">
        <v>21</v>
      </c>
      <c r="J323" s="4" t="s">
        <v>41</v>
      </c>
      <c r="K323" s="4" t="s">
        <v>69</v>
      </c>
      <c r="L323" s="5">
        <v>5</v>
      </c>
      <c r="M323" s="6">
        <v>123.29</v>
      </c>
      <c r="N323" s="7">
        <v>0</v>
      </c>
      <c r="O323" s="6">
        <v>61.34</v>
      </c>
      <c r="P323" s="6">
        <f t="shared" si="20"/>
        <v>616.45000000000005</v>
      </c>
      <c r="Q323" s="6">
        <f t="shared" si="21"/>
        <v>306.70000000000005</v>
      </c>
      <c r="R323" s="6">
        <f t="shared" si="22"/>
        <v>309.75</v>
      </c>
      <c r="S323" s="8">
        <f t="shared" si="23"/>
        <v>0.50247384216075919</v>
      </c>
    </row>
    <row r="324" spans="1:19" ht="15.6" x14ac:dyDescent="0.3">
      <c r="A324" s="2">
        <v>718</v>
      </c>
      <c r="B324" s="3">
        <v>46090</v>
      </c>
      <c r="C324" s="4">
        <f>YEAR(SalesDataTable[[#This Row],[Order Date]])</f>
        <v>2026</v>
      </c>
      <c r="D324" s="9" t="str">
        <f>TEXT(SalesDataTable[[#This Row],[Order Date]],"MMM")</f>
        <v>Mar</v>
      </c>
      <c r="E324" s="9" t="str">
        <f>"Q"&amp;ROUNDUP(MONTH(SalesDataTable[[#This Row],[Order Date]])/3,0)</f>
        <v>Q1</v>
      </c>
      <c r="F324" s="4" t="s">
        <v>24</v>
      </c>
      <c r="G324" s="4" t="s">
        <v>61</v>
      </c>
      <c r="H324" s="4" t="s">
        <v>20</v>
      </c>
      <c r="I324" s="4" t="s">
        <v>31</v>
      </c>
      <c r="J324" s="4" t="s">
        <v>52</v>
      </c>
      <c r="K324" s="4" t="s">
        <v>53</v>
      </c>
      <c r="L324" s="5">
        <v>1</v>
      </c>
      <c r="M324" s="6">
        <v>41.15</v>
      </c>
      <c r="N324" s="7">
        <v>0.05</v>
      </c>
      <c r="O324" s="6">
        <v>14.4</v>
      </c>
      <c r="P324" s="6">
        <f t="shared" si="20"/>
        <v>39.092499999999994</v>
      </c>
      <c r="Q324" s="6">
        <f t="shared" si="21"/>
        <v>14.4</v>
      </c>
      <c r="R324" s="6">
        <f t="shared" si="22"/>
        <v>24.692499999999995</v>
      </c>
      <c r="S324" s="8">
        <f t="shared" si="23"/>
        <v>0.63164289825414077</v>
      </c>
    </row>
    <row r="325" spans="1:19" ht="15.6" x14ac:dyDescent="0.3">
      <c r="A325" s="2">
        <v>1527</v>
      </c>
      <c r="B325" s="3">
        <v>46090</v>
      </c>
      <c r="C325" s="4">
        <f>YEAR(SalesDataTable[[#This Row],[Order Date]])</f>
        <v>2026</v>
      </c>
      <c r="D325" s="9" t="str">
        <f>TEXT(SalesDataTable[[#This Row],[Order Date]],"MMM")</f>
        <v>Mar</v>
      </c>
      <c r="E325" s="9" t="str">
        <f>"Q"&amp;ROUNDUP(MONTH(SalesDataTable[[#This Row],[Order Date]])/3,0)</f>
        <v>Q1</v>
      </c>
      <c r="F325" s="4" t="s">
        <v>38</v>
      </c>
      <c r="G325" s="4" t="s">
        <v>39</v>
      </c>
      <c r="H325" s="4" t="s">
        <v>46</v>
      </c>
      <c r="I325" s="4" t="s">
        <v>31</v>
      </c>
      <c r="J325" s="4" t="s">
        <v>32</v>
      </c>
      <c r="K325" s="4" t="s">
        <v>33</v>
      </c>
      <c r="L325" s="5">
        <v>4</v>
      </c>
      <c r="M325" s="6">
        <v>35.42</v>
      </c>
      <c r="N325" s="7">
        <v>0</v>
      </c>
      <c r="O325" s="6">
        <v>13.31</v>
      </c>
      <c r="P325" s="6">
        <f t="shared" si="20"/>
        <v>141.68</v>
      </c>
      <c r="Q325" s="6">
        <f t="shared" si="21"/>
        <v>53.24</v>
      </c>
      <c r="R325" s="6">
        <f t="shared" si="22"/>
        <v>88.44</v>
      </c>
      <c r="S325" s="8">
        <f t="shared" si="23"/>
        <v>0.62422360248447195</v>
      </c>
    </row>
    <row r="326" spans="1:19" ht="15.6" x14ac:dyDescent="0.3">
      <c r="A326" s="2">
        <v>1797</v>
      </c>
      <c r="B326" s="3">
        <v>46090</v>
      </c>
      <c r="C326" s="4">
        <f>YEAR(SalesDataTable[[#This Row],[Order Date]])</f>
        <v>2026</v>
      </c>
      <c r="D326" s="9" t="str">
        <f>TEXT(SalesDataTable[[#This Row],[Order Date]],"MMM")</f>
        <v>Mar</v>
      </c>
      <c r="E326" s="9" t="str">
        <f>"Q"&amp;ROUNDUP(MONTH(SalesDataTable[[#This Row],[Order Date]])/3,0)</f>
        <v>Q1</v>
      </c>
      <c r="F326" s="4" t="s">
        <v>24</v>
      </c>
      <c r="G326" s="4" t="s">
        <v>61</v>
      </c>
      <c r="H326" s="4" t="s">
        <v>20</v>
      </c>
      <c r="I326" s="4" t="s">
        <v>34</v>
      </c>
      <c r="J326" s="4" t="s">
        <v>22</v>
      </c>
      <c r="K326" s="4" t="s">
        <v>48</v>
      </c>
      <c r="L326" s="5">
        <v>1</v>
      </c>
      <c r="M326" s="6">
        <v>103.74</v>
      </c>
      <c r="N326" s="7">
        <v>0.1</v>
      </c>
      <c r="O326" s="6">
        <v>51.32</v>
      </c>
      <c r="P326" s="6">
        <f t="shared" si="20"/>
        <v>93.366</v>
      </c>
      <c r="Q326" s="6">
        <f t="shared" si="21"/>
        <v>51.32</v>
      </c>
      <c r="R326" s="6">
        <f t="shared" si="22"/>
        <v>42.045999999999999</v>
      </c>
      <c r="S326" s="8">
        <f t="shared" si="23"/>
        <v>0.45033523980892404</v>
      </c>
    </row>
    <row r="327" spans="1:19" ht="15.6" x14ac:dyDescent="0.3">
      <c r="A327" s="2">
        <v>2917</v>
      </c>
      <c r="B327" s="3">
        <v>46090</v>
      </c>
      <c r="C327" s="4">
        <f>YEAR(SalesDataTable[[#This Row],[Order Date]])</f>
        <v>2026</v>
      </c>
      <c r="D327" s="9" t="str">
        <f>TEXT(SalesDataTable[[#This Row],[Order Date]],"MMM")</f>
        <v>Mar</v>
      </c>
      <c r="E327" s="9" t="str">
        <f>"Q"&amp;ROUNDUP(MONTH(SalesDataTable[[#This Row],[Order Date]])/3,0)</f>
        <v>Q1</v>
      </c>
      <c r="F327" s="4" t="s">
        <v>29</v>
      </c>
      <c r="G327" s="4" t="s">
        <v>70</v>
      </c>
      <c r="H327" s="4" t="s">
        <v>46</v>
      </c>
      <c r="I327" s="4" t="s">
        <v>34</v>
      </c>
      <c r="J327" s="4" t="s">
        <v>32</v>
      </c>
      <c r="K327" s="4" t="s">
        <v>66</v>
      </c>
      <c r="L327" s="5">
        <v>2</v>
      </c>
      <c r="M327" s="6">
        <v>165.49</v>
      </c>
      <c r="N327" s="7">
        <v>0.05</v>
      </c>
      <c r="O327" s="6">
        <v>89.82</v>
      </c>
      <c r="P327" s="6">
        <f t="shared" si="20"/>
        <v>314.43099999999998</v>
      </c>
      <c r="Q327" s="6">
        <f t="shared" si="21"/>
        <v>179.64</v>
      </c>
      <c r="R327" s="6">
        <f t="shared" si="22"/>
        <v>134.791</v>
      </c>
      <c r="S327" s="8">
        <f t="shared" si="23"/>
        <v>0.4286822864157796</v>
      </c>
    </row>
    <row r="328" spans="1:19" ht="15.6" x14ac:dyDescent="0.3">
      <c r="A328" s="2">
        <v>4095</v>
      </c>
      <c r="B328" s="3">
        <v>46090</v>
      </c>
      <c r="C328" s="4">
        <f>YEAR(SalesDataTable[[#This Row],[Order Date]])</f>
        <v>2026</v>
      </c>
      <c r="D328" s="9" t="str">
        <f>TEXT(SalesDataTable[[#This Row],[Order Date]],"MMM")</f>
        <v>Mar</v>
      </c>
      <c r="E328" s="9" t="str">
        <f>"Q"&amp;ROUNDUP(MONTH(SalesDataTable[[#This Row],[Order Date]])/3,0)</f>
        <v>Q1</v>
      </c>
      <c r="F328" s="4" t="s">
        <v>24</v>
      </c>
      <c r="G328" s="4" t="s">
        <v>45</v>
      </c>
      <c r="H328" s="4" t="s">
        <v>46</v>
      </c>
      <c r="I328" s="4" t="s">
        <v>31</v>
      </c>
      <c r="J328" s="4" t="s">
        <v>27</v>
      </c>
      <c r="K328" s="4" t="s">
        <v>64</v>
      </c>
      <c r="L328" s="5">
        <v>1</v>
      </c>
      <c r="M328" s="6">
        <v>72.87</v>
      </c>
      <c r="N328" s="7">
        <v>0.05</v>
      </c>
      <c r="O328" s="6">
        <v>32</v>
      </c>
      <c r="P328" s="6">
        <f t="shared" si="20"/>
        <v>69.226500000000001</v>
      </c>
      <c r="Q328" s="6">
        <f t="shared" si="21"/>
        <v>32</v>
      </c>
      <c r="R328" s="6">
        <f t="shared" si="22"/>
        <v>37.226500000000001</v>
      </c>
      <c r="S328" s="8">
        <f t="shared" si="23"/>
        <v>0.53774927231623726</v>
      </c>
    </row>
    <row r="329" spans="1:19" ht="15.6" x14ac:dyDescent="0.3">
      <c r="A329" s="2">
        <v>5050</v>
      </c>
      <c r="B329" s="3">
        <v>46090</v>
      </c>
      <c r="C329" s="4">
        <f>YEAR(SalesDataTable[[#This Row],[Order Date]])</f>
        <v>2026</v>
      </c>
      <c r="D329" s="9" t="str">
        <f>TEXT(SalesDataTable[[#This Row],[Order Date]],"MMM")</f>
        <v>Mar</v>
      </c>
      <c r="E329" s="9" t="str">
        <f>"Q"&amp;ROUNDUP(MONTH(SalesDataTable[[#This Row],[Order Date]])/3,0)</f>
        <v>Q1</v>
      </c>
      <c r="F329" s="4" t="s">
        <v>38</v>
      </c>
      <c r="G329" s="4" t="s">
        <v>65</v>
      </c>
      <c r="H329" s="4" t="s">
        <v>37</v>
      </c>
      <c r="I329" s="4" t="s">
        <v>21</v>
      </c>
      <c r="J329" s="4" t="s">
        <v>32</v>
      </c>
      <c r="K329" s="4" t="s">
        <v>66</v>
      </c>
      <c r="L329" s="5">
        <v>1</v>
      </c>
      <c r="M329" s="6">
        <v>161.04</v>
      </c>
      <c r="N329" s="7">
        <v>0</v>
      </c>
      <c r="O329" s="6">
        <v>85.83</v>
      </c>
      <c r="P329" s="6">
        <f t="shared" si="20"/>
        <v>161.04</v>
      </c>
      <c r="Q329" s="6">
        <f t="shared" si="21"/>
        <v>85.83</v>
      </c>
      <c r="R329" s="6">
        <f t="shared" si="22"/>
        <v>75.209999999999994</v>
      </c>
      <c r="S329" s="8">
        <f t="shared" si="23"/>
        <v>0.46702682563338299</v>
      </c>
    </row>
    <row r="330" spans="1:19" ht="15.6" x14ac:dyDescent="0.3">
      <c r="A330" s="2">
        <v>709</v>
      </c>
      <c r="B330" s="3">
        <v>46091</v>
      </c>
      <c r="C330" s="4">
        <f>YEAR(SalesDataTable[[#This Row],[Order Date]])</f>
        <v>2026</v>
      </c>
      <c r="D330" s="9" t="str">
        <f>TEXT(SalesDataTable[[#This Row],[Order Date]],"MMM")</f>
        <v>Mar</v>
      </c>
      <c r="E330" s="9" t="str">
        <f>"Q"&amp;ROUNDUP(MONTH(SalesDataTable[[#This Row],[Order Date]])/3,0)</f>
        <v>Q1</v>
      </c>
      <c r="F330" s="4" t="s">
        <v>18</v>
      </c>
      <c r="G330" s="4" t="s">
        <v>19</v>
      </c>
      <c r="H330" s="4" t="s">
        <v>20</v>
      </c>
      <c r="I330" s="4" t="s">
        <v>31</v>
      </c>
      <c r="J330" s="4" t="s">
        <v>32</v>
      </c>
      <c r="K330" s="4" t="s">
        <v>62</v>
      </c>
      <c r="L330" s="5">
        <v>3</v>
      </c>
      <c r="M330" s="6">
        <v>130.6</v>
      </c>
      <c r="N330" s="7">
        <v>0.05</v>
      </c>
      <c r="O330" s="6">
        <v>65.62</v>
      </c>
      <c r="P330" s="6">
        <f t="shared" si="20"/>
        <v>372.20999999999992</v>
      </c>
      <c r="Q330" s="6">
        <f t="shared" si="21"/>
        <v>196.86</v>
      </c>
      <c r="R330" s="6">
        <f t="shared" si="22"/>
        <v>175.34999999999991</v>
      </c>
      <c r="S330" s="8">
        <f t="shared" si="23"/>
        <v>0.47110502135891014</v>
      </c>
    </row>
    <row r="331" spans="1:19" ht="15.6" x14ac:dyDescent="0.3">
      <c r="A331" s="2">
        <v>1073</v>
      </c>
      <c r="B331" s="3">
        <v>46091</v>
      </c>
      <c r="C331" s="4">
        <f>YEAR(SalesDataTable[[#This Row],[Order Date]])</f>
        <v>2026</v>
      </c>
      <c r="D331" s="9" t="str">
        <f>TEXT(SalesDataTable[[#This Row],[Order Date]],"MMM")</f>
        <v>Mar</v>
      </c>
      <c r="E331" s="9" t="str">
        <f>"Q"&amp;ROUNDUP(MONTH(SalesDataTable[[#This Row],[Order Date]])/3,0)</f>
        <v>Q1</v>
      </c>
      <c r="F331" s="4" t="s">
        <v>29</v>
      </c>
      <c r="G331" s="4" t="s">
        <v>57</v>
      </c>
      <c r="H331" s="4" t="s">
        <v>46</v>
      </c>
      <c r="I331" s="4" t="s">
        <v>21</v>
      </c>
      <c r="J331" s="4" t="s">
        <v>22</v>
      </c>
      <c r="K331" s="4" t="s">
        <v>23</v>
      </c>
      <c r="L331" s="5">
        <v>2</v>
      </c>
      <c r="M331" s="6">
        <v>81.290000000000006</v>
      </c>
      <c r="N331" s="7">
        <v>0</v>
      </c>
      <c r="O331" s="6">
        <v>43.9</v>
      </c>
      <c r="P331" s="6">
        <f t="shared" si="20"/>
        <v>162.58000000000001</v>
      </c>
      <c r="Q331" s="6">
        <f t="shared" si="21"/>
        <v>87.8</v>
      </c>
      <c r="R331" s="6">
        <f t="shared" si="22"/>
        <v>74.780000000000015</v>
      </c>
      <c r="S331" s="8">
        <f t="shared" si="23"/>
        <v>0.45995817443720022</v>
      </c>
    </row>
    <row r="332" spans="1:19" ht="15.6" x14ac:dyDescent="0.3">
      <c r="A332" s="2">
        <v>2623</v>
      </c>
      <c r="B332" s="3">
        <v>46091</v>
      </c>
      <c r="C332" s="4">
        <f>YEAR(SalesDataTable[[#This Row],[Order Date]])</f>
        <v>2026</v>
      </c>
      <c r="D332" s="9" t="str">
        <f>TEXT(SalesDataTable[[#This Row],[Order Date]],"MMM")</f>
        <v>Mar</v>
      </c>
      <c r="E332" s="9" t="str">
        <f>"Q"&amp;ROUNDUP(MONTH(SalesDataTable[[#This Row],[Order Date]])/3,0)</f>
        <v>Q1</v>
      </c>
      <c r="F332" s="4" t="s">
        <v>24</v>
      </c>
      <c r="G332" s="4" t="s">
        <v>61</v>
      </c>
      <c r="H332" s="4" t="s">
        <v>46</v>
      </c>
      <c r="I332" s="4" t="s">
        <v>31</v>
      </c>
      <c r="J332" s="4" t="s">
        <v>22</v>
      </c>
      <c r="K332" s="4" t="s">
        <v>48</v>
      </c>
      <c r="L332" s="5">
        <v>2</v>
      </c>
      <c r="M332" s="6">
        <v>103.33</v>
      </c>
      <c r="N332" s="7">
        <v>0.05</v>
      </c>
      <c r="O332" s="6">
        <v>51.58</v>
      </c>
      <c r="P332" s="6">
        <f t="shared" si="20"/>
        <v>196.327</v>
      </c>
      <c r="Q332" s="6">
        <f t="shared" si="21"/>
        <v>103.16</v>
      </c>
      <c r="R332" s="6">
        <f t="shared" si="22"/>
        <v>93.167000000000002</v>
      </c>
      <c r="S332" s="8">
        <f t="shared" si="23"/>
        <v>0.47455011282197557</v>
      </c>
    </row>
    <row r="333" spans="1:19" ht="15.6" x14ac:dyDescent="0.3">
      <c r="A333" s="2">
        <v>2625</v>
      </c>
      <c r="B333" s="3">
        <v>46091</v>
      </c>
      <c r="C333" s="4">
        <f>YEAR(SalesDataTable[[#This Row],[Order Date]])</f>
        <v>2026</v>
      </c>
      <c r="D333" s="9" t="str">
        <f>TEXT(SalesDataTable[[#This Row],[Order Date]],"MMM")</f>
        <v>Mar</v>
      </c>
      <c r="E333" s="9" t="str">
        <f>"Q"&amp;ROUNDUP(MONTH(SalesDataTable[[#This Row],[Order Date]])/3,0)</f>
        <v>Q1</v>
      </c>
      <c r="F333" s="4" t="s">
        <v>38</v>
      </c>
      <c r="G333" s="4" t="s">
        <v>49</v>
      </c>
      <c r="H333" s="4" t="s">
        <v>37</v>
      </c>
      <c r="I333" s="4" t="s">
        <v>34</v>
      </c>
      <c r="J333" s="4" t="s">
        <v>52</v>
      </c>
      <c r="K333" s="4" t="s">
        <v>63</v>
      </c>
      <c r="L333" s="5">
        <v>2</v>
      </c>
      <c r="M333" s="6">
        <v>51.14</v>
      </c>
      <c r="N333" s="7">
        <v>0</v>
      </c>
      <c r="O333" s="6">
        <v>21.58</v>
      </c>
      <c r="P333" s="6">
        <f t="shared" si="20"/>
        <v>102.28</v>
      </c>
      <c r="Q333" s="6">
        <f t="shared" si="21"/>
        <v>43.16</v>
      </c>
      <c r="R333" s="6">
        <f t="shared" si="22"/>
        <v>59.120000000000005</v>
      </c>
      <c r="S333" s="8">
        <f t="shared" si="23"/>
        <v>0.57802111849824012</v>
      </c>
    </row>
    <row r="334" spans="1:19" ht="15.6" x14ac:dyDescent="0.3">
      <c r="A334" s="2">
        <v>3304</v>
      </c>
      <c r="B334" s="3">
        <v>46091</v>
      </c>
      <c r="C334" s="4">
        <f>YEAR(SalesDataTable[[#This Row],[Order Date]])</f>
        <v>2026</v>
      </c>
      <c r="D334" s="9" t="str">
        <f>TEXT(SalesDataTable[[#This Row],[Order Date]],"MMM")</f>
        <v>Mar</v>
      </c>
      <c r="E334" s="9" t="str">
        <f>"Q"&amp;ROUNDUP(MONTH(SalesDataTable[[#This Row],[Order Date]])/3,0)</f>
        <v>Q1</v>
      </c>
      <c r="F334" s="4" t="s">
        <v>24</v>
      </c>
      <c r="G334" s="4" t="s">
        <v>61</v>
      </c>
      <c r="H334" s="4" t="s">
        <v>46</v>
      </c>
      <c r="I334" s="4" t="s">
        <v>21</v>
      </c>
      <c r="J334" s="4" t="s">
        <v>22</v>
      </c>
      <c r="K334" s="4" t="s">
        <v>40</v>
      </c>
      <c r="L334" s="5">
        <v>2</v>
      </c>
      <c r="M334" s="6">
        <v>49.7</v>
      </c>
      <c r="N334" s="7">
        <v>0</v>
      </c>
      <c r="O334" s="6">
        <v>23.14</v>
      </c>
      <c r="P334" s="6">
        <f t="shared" si="20"/>
        <v>99.4</v>
      </c>
      <c r="Q334" s="6">
        <f t="shared" si="21"/>
        <v>46.28</v>
      </c>
      <c r="R334" s="6">
        <f t="shared" si="22"/>
        <v>53.120000000000005</v>
      </c>
      <c r="S334" s="8">
        <f t="shared" si="23"/>
        <v>0.53440643863179071</v>
      </c>
    </row>
    <row r="335" spans="1:19" ht="15.6" x14ac:dyDescent="0.3">
      <c r="A335" s="2">
        <v>4876</v>
      </c>
      <c r="B335" s="3">
        <v>46091</v>
      </c>
      <c r="C335" s="4">
        <f>YEAR(SalesDataTable[[#This Row],[Order Date]])</f>
        <v>2026</v>
      </c>
      <c r="D335" s="9" t="str">
        <f>TEXT(SalesDataTable[[#This Row],[Order Date]],"MMM")</f>
        <v>Mar</v>
      </c>
      <c r="E335" s="9" t="str">
        <f>"Q"&amp;ROUNDUP(MONTH(SalesDataTable[[#This Row],[Order Date]])/3,0)</f>
        <v>Q1</v>
      </c>
      <c r="F335" s="4" t="s">
        <v>38</v>
      </c>
      <c r="G335" s="4" t="s">
        <v>39</v>
      </c>
      <c r="H335" s="4" t="s">
        <v>20</v>
      </c>
      <c r="I335" s="4" t="s">
        <v>21</v>
      </c>
      <c r="J335" s="4" t="s">
        <v>22</v>
      </c>
      <c r="K335" s="4" t="s">
        <v>44</v>
      </c>
      <c r="L335" s="5">
        <v>1</v>
      </c>
      <c r="M335" s="6">
        <v>39.659999999999997</v>
      </c>
      <c r="N335" s="7">
        <v>0.05</v>
      </c>
      <c r="O335" s="6">
        <v>16.93</v>
      </c>
      <c r="P335" s="6">
        <f t="shared" si="20"/>
        <v>37.676999999999992</v>
      </c>
      <c r="Q335" s="6">
        <f t="shared" si="21"/>
        <v>16.93</v>
      </c>
      <c r="R335" s="6">
        <f t="shared" si="22"/>
        <v>20.746999999999993</v>
      </c>
      <c r="S335" s="8">
        <f t="shared" si="23"/>
        <v>0.5506542452955383</v>
      </c>
    </row>
    <row r="336" spans="1:19" ht="15.6" x14ac:dyDescent="0.3">
      <c r="A336" s="2">
        <v>83</v>
      </c>
      <c r="B336" s="3">
        <v>46092</v>
      </c>
      <c r="C336" s="4">
        <f>YEAR(SalesDataTable[[#This Row],[Order Date]])</f>
        <v>2026</v>
      </c>
      <c r="D336" s="9" t="str">
        <f>TEXT(SalesDataTable[[#This Row],[Order Date]],"MMM")</f>
        <v>Mar</v>
      </c>
      <c r="E336" s="9" t="str">
        <f>"Q"&amp;ROUNDUP(MONTH(SalesDataTable[[#This Row],[Order Date]])/3,0)</f>
        <v>Q1</v>
      </c>
      <c r="F336" s="4" t="s">
        <v>24</v>
      </c>
      <c r="G336" s="4" t="s">
        <v>61</v>
      </c>
      <c r="H336" s="4" t="s">
        <v>26</v>
      </c>
      <c r="I336" s="4" t="s">
        <v>34</v>
      </c>
      <c r="J336" s="4" t="s">
        <v>52</v>
      </c>
      <c r="K336" s="4" t="s">
        <v>63</v>
      </c>
      <c r="L336" s="5">
        <v>4</v>
      </c>
      <c r="M336" s="6">
        <v>50.65</v>
      </c>
      <c r="N336" s="7">
        <v>0.15</v>
      </c>
      <c r="O336" s="6">
        <v>22</v>
      </c>
      <c r="P336" s="6">
        <f t="shared" si="20"/>
        <v>172.20999999999998</v>
      </c>
      <c r="Q336" s="6">
        <f t="shared" si="21"/>
        <v>88</v>
      </c>
      <c r="R336" s="6">
        <f t="shared" si="22"/>
        <v>84.20999999999998</v>
      </c>
      <c r="S336" s="8">
        <f t="shared" si="23"/>
        <v>0.48899599326403803</v>
      </c>
    </row>
    <row r="337" spans="1:19" ht="15.6" x14ac:dyDescent="0.3">
      <c r="A337" s="2">
        <v>863</v>
      </c>
      <c r="B337" s="3">
        <v>46092</v>
      </c>
      <c r="C337" s="4">
        <f>YEAR(SalesDataTable[[#This Row],[Order Date]])</f>
        <v>2026</v>
      </c>
      <c r="D337" s="9" t="str">
        <f>TEXT(SalesDataTable[[#This Row],[Order Date]],"MMM")</f>
        <v>Mar</v>
      </c>
      <c r="E337" s="9" t="str">
        <f>"Q"&amp;ROUNDUP(MONTH(SalesDataTable[[#This Row],[Order Date]])/3,0)</f>
        <v>Q1</v>
      </c>
      <c r="F337" s="4" t="s">
        <v>29</v>
      </c>
      <c r="G337" s="4" t="s">
        <v>30</v>
      </c>
      <c r="H337" s="4" t="s">
        <v>46</v>
      </c>
      <c r="I337" s="4" t="s">
        <v>21</v>
      </c>
      <c r="J337" s="4" t="s">
        <v>52</v>
      </c>
      <c r="K337" s="4" t="s">
        <v>63</v>
      </c>
      <c r="L337" s="5">
        <v>2</v>
      </c>
      <c r="M337" s="6">
        <v>50.72</v>
      </c>
      <c r="N337" s="7">
        <v>0</v>
      </c>
      <c r="O337" s="6">
        <v>21.88</v>
      </c>
      <c r="P337" s="6">
        <f t="shared" si="20"/>
        <v>101.44</v>
      </c>
      <c r="Q337" s="6">
        <f t="shared" si="21"/>
        <v>43.76</v>
      </c>
      <c r="R337" s="6">
        <f t="shared" si="22"/>
        <v>57.68</v>
      </c>
      <c r="S337" s="8">
        <f t="shared" si="23"/>
        <v>0.56861198738170349</v>
      </c>
    </row>
    <row r="338" spans="1:19" ht="15.6" x14ac:dyDescent="0.3">
      <c r="A338" s="2">
        <v>2323</v>
      </c>
      <c r="B338" s="3">
        <v>46092</v>
      </c>
      <c r="C338" s="4">
        <f>YEAR(SalesDataTable[[#This Row],[Order Date]])</f>
        <v>2026</v>
      </c>
      <c r="D338" s="9" t="str">
        <f>TEXT(SalesDataTable[[#This Row],[Order Date]],"MMM")</f>
        <v>Mar</v>
      </c>
      <c r="E338" s="9" t="str">
        <f>"Q"&amp;ROUNDUP(MONTH(SalesDataTable[[#This Row],[Order Date]])/3,0)</f>
        <v>Q1</v>
      </c>
      <c r="F338" s="4" t="s">
        <v>24</v>
      </c>
      <c r="G338" s="4" t="s">
        <v>61</v>
      </c>
      <c r="H338" s="4" t="s">
        <v>37</v>
      </c>
      <c r="I338" s="4" t="s">
        <v>31</v>
      </c>
      <c r="J338" s="4" t="s">
        <v>32</v>
      </c>
      <c r="K338" s="4" t="s">
        <v>33</v>
      </c>
      <c r="L338" s="5">
        <v>2</v>
      </c>
      <c r="M338" s="6">
        <v>36.08</v>
      </c>
      <c r="N338" s="7">
        <v>0.05</v>
      </c>
      <c r="O338" s="6">
        <v>13.19</v>
      </c>
      <c r="P338" s="6">
        <f t="shared" si="20"/>
        <v>68.551999999999992</v>
      </c>
      <c r="Q338" s="6">
        <f t="shared" si="21"/>
        <v>26.38</v>
      </c>
      <c r="R338" s="6">
        <f t="shared" si="22"/>
        <v>42.171999999999997</v>
      </c>
      <c r="S338" s="8">
        <f t="shared" si="23"/>
        <v>0.61518263507993931</v>
      </c>
    </row>
    <row r="339" spans="1:19" ht="15.6" x14ac:dyDescent="0.3">
      <c r="A339" s="2">
        <v>3064</v>
      </c>
      <c r="B339" s="3">
        <v>46092</v>
      </c>
      <c r="C339" s="4">
        <f>YEAR(SalesDataTable[[#This Row],[Order Date]])</f>
        <v>2026</v>
      </c>
      <c r="D339" s="9" t="str">
        <f>TEXT(SalesDataTable[[#This Row],[Order Date]],"MMM")</f>
        <v>Mar</v>
      </c>
      <c r="E339" s="9" t="str">
        <f>"Q"&amp;ROUNDUP(MONTH(SalesDataTable[[#This Row],[Order Date]])/3,0)</f>
        <v>Q1</v>
      </c>
      <c r="F339" s="4" t="s">
        <v>38</v>
      </c>
      <c r="G339" s="4" t="s">
        <v>51</v>
      </c>
      <c r="H339" s="4" t="s">
        <v>20</v>
      </c>
      <c r="I339" s="4" t="s">
        <v>21</v>
      </c>
      <c r="J339" s="4" t="s">
        <v>41</v>
      </c>
      <c r="K339" s="4" t="s">
        <v>69</v>
      </c>
      <c r="L339" s="5">
        <v>6</v>
      </c>
      <c r="M339" s="6">
        <v>124.04</v>
      </c>
      <c r="N339" s="7">
        <v>0.05</v>
      </c>
      <c r="O339" s="6">
        <v>61.17</v>
      </c>
      <c r="P339" s="6">
        <f t="shared" si="20"/>
        <v>707.02800000000002</v>
      </c>
      <c r="Q339" s="6">
        <f t="shared" si="21"/>
        <v>367.02</v>
      </c>
      <c r="R339" s="6">
        <f t="shared" si="22"/>
        <v>340.00800000000004</v>
      </c>
      <c r="S339" s="8">
        <f t="shared" si="23"/>
        <v>0.48089750335205966</v>
      </c>
    </row>
    <row r="340" spans="1:19" ht="15.6" x14ac:dyDescent="0.3">
      <c r="A340" s="2">
        <v>4995</v>
      </c>
      <c r="B340" s="3">
        <v>46092</v>
      </c>
      <c r="C340" s="4">
        <f>YEAR(SalesDataTable[[#This Row],[Order Date]])</f>
        <v>2026</v>
      </c>
      <c r="D340" s="9" t="str">
        <f>TEXT(SalesDataTable[[#This Row],[Order Date]],"MMM")</f>
        <v>Mar</v>
      </c>
      <c r="E340" s="9" t="str">
        <f>"Q"&amp;ROUNDUP(MONTH(SalesDataTable[[#This Row],[Order Date]])/3,0)</f>
        <v>Q1</v>
      </c>
      <c r="F340" s="4" t="s">
        <v>24</v>
      </c>
      <c r="G340" s="4" t="s">
        <v>61</v>
      </c>
      <c r="H340" s="4" t="s">
        <v>46</v>
      </c>
      <c r="I340" s="4" t="s">
        <v>31</v>
      </c>
      <c r="J340" s="4" t="s">
        <v>27</v>
      </c>
      <c r="K340" s="4" t="s">
        <v>28</v>
      </c>
      <c r="L340" s="5">
        <v>3</v>
      </c>
      <c r="M340" s="6">
        <v>90.31</v>
      </c>
      <c r="N340" s="7">
        <v>0</v>
      </c>
      <c r="O340" s="6">
        <v>44.58</v>
      </c>
      <c r="P340" s="6">
        <f t="shared" si="20"/>
        <v>270.93</v>
      </c>
      <c r="Q340" s="6">
        <f t="shared" si="21"/>
        <v>133.74</v>
      </c>
      <c r="R340" s="6">
        <f t="shared" si="22"/>
        <v>137.19</v>
      </c>
      <c r="S340" s="8">
        <f t="shared" si="23"/>
        <v>0.50636695825489975</v>
      </c>
    </row>
    <row r="341" spans="1:19" ht="15.6" x14ac:dyDescent="0.3">
      <c r="A341" s="2">
        <v>46</v>
      </c>
      <c r="B341" s="3">
        <v>46093</v>
      </c>
      <c r="C341" s="4">
        <f>YEAR(SalesDataTable[[#This Row],[Order Date]])</f>
        <v>2026</v>
      </c>
      <c r="D341" s="9" t="str">
        <f>TEXT(SalesDataTable[[#This Row],[Order Date]],"MMM")</f>
        <v>Mar</v>
      </c>
      <c r="E341" s="9" t="str">
        <f>"Q"&amp;ROUNDUP(MONTH(SalesDataTable[[#This Row],[Order Date]])/3,0)</f>
        <v>Q1</v>
      </c>
      <c r="F341" s="4" t="s">
        <v>38</v>
      </c>
      <c r="G341" s="4" t="s">
        <v>49</v>
      </c>
      <c r="H341" s="4" t="s">
        <v>20</v>
      </c>
      <c r="I341" s="4" t="s">
        <v>21</v>
      </c>
      <c r="J341" s="4" t="s">
        <v>27</v>
      </c>
      <c r="K341" s="4" t="s">
        <v>64</v>
      </c>
      <c r="L341" s="5">
        <v>4</v>
      </c>
      <c r="M341" s="6">
        <v>72.63</v>
      </c>
      <c r="N341" s="7">
        <v>0.1</v>
      </c>
      <c r="O341" s="6">
        <v>31.45</v>
      </c>
      <c r="P341" s="6">
        <f t="shared" si="20"/>
        <v>261.46800000000002</v>
      </c>
      <c r="Q341" s="6">
        <f t="shared" si="21"/>
        <v>125.8</v>
      </c>
      <c r="R341" s="6">
        <f t="shared" si="22"/>
        <v>135.66800000000001</v>
      </c>
      <c r="S341" s="8">
        <f t="shared" si="23"/>
        <v>0.51887037801948999</v>
      </c>
    </row>
    <row r="342" spans="1:19" ht="15.6" x14ac:dyDescent="0.3">
      <c r="A342" s="2">
        <v>443</v>
      </c>
      <c r="B342" s="3">
        <v>46093</v>
      </c>
      <c r="C342" s="4">
        <f>YEAR(SalesDataTable[[#This Row],[Order Date]])</f>
        <v>2026</v>
      </c>
      <c r="D342" s="9" t="str">
        <f>TEXT(SalesDataTable[[#This Row],[Order Date]],"MMM")</f>
        <v>Mar</v>
      </c>
      <c r="E342" s="9" t="str">
        <f>"Q"&amp;ROUNDUP(MONTH(SalesDataTable[[#This Row],[Order Date]])/3,0)</f>
        <v>Q1</v>
      </c>
      <c r="F342" s="4" t="s">
        <v>24</v>
      </c>
      <c r="G342" s="4" t="s">
        <v>67</v>
      </c>
      <c r="H342" s="4" t="s">
        <v>20</v>
      </c>
      <c r="I342" s="4" t="s">
        <v>21</v>
      </c>
      <c r="J342" s="4" t="s">
        <v>52</v>
      </c>
      <c r="K342" s="4" t="s">
        <v>53</v>
      </c>
      <c r="L342" s="5">
        <v>3</v>
      </c>
      <c r="M342" s="6">
        <v>39.9</v>
      </c>
      <c r="N342" s="7">
        <v>0</v>
      </c>
      <c r="O342" s="6">
        <v>14.49</v>
      </c>
      <c r="P342" s="6">
        <f t="shared" si="20"/>
        <v>119.69999999999999</v>
      </c>
      <c r="Q342" s="6">
        <f t="shared" si="21"/>
        <v>43.47</v>
      </c>
      <c r="R342" s="6">
        <f t="shared" si="22"/>
        <v>76.22999999999999</v>
      </c>
      <c r="S342" s="8">
        <f t="shared" si="23"/>
        <v>0.63684210526315788</v>
      </c>
    </row>
    <row r="343" spans="1:19" ht="15.6" x14ac:dyDescent="0.3">
      <c r="A343" s="2">
        <v>759</v>
      </c>
      <c r="B343" s="3">
        <v>46093</v>
      </c>
      <c r="C343" s="4">
        <f>YEAR(SalesDataTable[[#This Row],[Order Date]])</f>
        <v>2026</v>
      </c>
      <c r="D343" s="9" t="str">
        <f>TEXT(SalesDataTable[[#This Row],[Order Date]],"MMM")</f>
        <v>Mar</v>
      </c>
      <c r="E343" s="9" t="str">
        <f>"Q"&amp;ROUNDUP(MONTH(SalesDataTable[[#This Row],[Order Date]])/3,0)</f>
        <v>Q1</v>
      </c>
      <c r="F343" s="4" t="s">
        <v>24</v>
      </c>
      <c r="G343" s="4" t="s">
        <v>61</v>
      </c>
      <c r="H343" s="4" t="s">
        <v>20</v>
      </c>
      <c r="I343" s="4" t="s">
        <v>31</v>
      </c>
      <c r="J343" s="4" t="s">
        <v>52</v>
      </c>
      <c r="K343" s="4" t="s">
        <v>63</v>
      </c>
      <c r="L343" s="5">
        <v>1</v>
      </c>
      <c r="M343" s="6">
        <v>49.79</v>
      </c>
      <c r="N343" s="7">
        <v>0.1</v>
      </c>
      <c r="O343" s="6">
        <v>22.29</v>
      </c>
      <c r="P343" s="6">
        <f t="shared" si="20"/>
        <v>44.811</v>
      </c>
      <c r="Q343" s="6">
        <f t="shared" si="21"/>
        <v>22.29</v>
      </c>
      <c r="R343" s="6">
        <f t="shared" si="22"/>
        <v>22.521000000000001</v>
      </c>
      <c r="S343" s="8">
        <f t="shared" si="23"/>
        <v>0.5025774921336279</v>
      </c>
    </row>
    <row r="344" spans="1:19" ht="15.6" x14ac:dyDescent="0.3">
      <c r="A344" s="2">
        <v>1097</v>
      </c>
      <c r="B344" s="3">
        <v>46093</v>
      </c>
      <c r="C344" s="4">
        <f>YEAR(SalesDataTable[[#This Row],[Order Date]])</f>
        <v>2026</v>
      </c>
      <c r="D344" s="9" t="str">
        <f>TEXT(SalesDataTable[[#This Row],[Order Date]],"MMM")</f>
        <v>Mar</v>
      </c>
      <c r="E344" s="9" t="str">
        <f>"Q"&amp;ROUNDUP(MONTH(SalesDataTable[[#This Row],[Order Date]])/3,0)</f>
        <v>Q1</v>
      </c>
      <c r="F344" s="4" t="s">
        <v>29</v>
      </c>
      <c r="G344" s="4" t="s">
        <v>30</v>
      </c>
      <c r="H344" s="4" t="s">
        <v>46</v>
      </c>
      <c r="I344" s="4" t="s">
        <v>31</v>
      </c>
      <c r="J344" s="4" t="s">
        <v>22</v>
      </c>
      <c r="K344" s="4" t="s">
        <v>44</v>
      </c>
      <c r="L344" s="5">
        <v>1</v>
      </c>
      <c r="M344" s="6">
        <v>41.24</v>
      </c>
      <c r="N344" s="7">
        <v>0.05</v>
      </c>
      <c r="O344" s="6">
        <v>16.64</v>
      </c>
      <c r="P344" s="6">
        <f t="shared" si="20"/>
        <v>39.177999999999997</v>
      </c>
      <c r="Q344" s="6">
        <f t="shared" si="21"/>
        <v>16.64</v>
      </c>
      <c r="R344" s="6">
        <f t="shared" si="22"/>
        <v>22.537999999999997</v>
      </c>
      <c r="S344" s="8">
        <f t="shared" si="23"/>
        <v>0.57527183623462141</v>
      </c>
    </row>
    <row r="345" spans="1:19" ht="15.6" x14ac:dyDescent="0.3">
      <c r="A345" s="2">
        <v>2152</v>
      </c>
      <c r="B345" s="3">
        <v>46093</v>
      </c>
      <c r="C345" s="4">
        <f>YEAR(SalesDataTable[[#This Row],[Order Date]])</f>
        <v>2026</v>
      </c>
      <c r="D345" s="9" t="str">
        <f>TEXT(SalesDataTable[[#This Row],[Order Date]],"MMM")</f>
        <v>Mar</v>
      </c>
      <c r="E345" s="9" t="str">
        <f>"Q"&amp;ROUNDUP(MONTH(SalesDataTable[[#This Row],[Order Date]])/3,0)</f>
        <v>Q1</v>
      </c>
      <c r="F345" s="4" t="s">
        <v>18</v>
      </c>
      <c r="G345" s="4" t="s">
        <v>54</v>
      </c>
      <c r="H345" s="4" t="s">
        <v>20</v>
      </c>
      <c r="I345" s="4" t="s">
        <v>31</v>
      </c>
      <c r="J345" s="4" t="s">
        <v>27</v>
      </c>
      <c r="K345" s="4" t="s">
        <v>35</v>
      </c>
      <c r="L345" s="5">
        <v>1</v>
      </c>
      <c r="M345" s="6">
        <v>142.88999999999999</v>
      </c>
      <c r="N345" s="7">
        <v>0</v>
      </c>
      <c r="O345" s="6">
        <v>81.099999999999994</v>
      </c>
      <c r="P345" s="6">
        <f t="shared" si="20"/>
        <v>142.88999999999999</v>
      </c>
      <c r="Q345" s="6">
        <f t="shared" si="21"/>
        <v>81.099999999999994</v>
      </c>
      <c r="R345" s="6">
        <f t="shared" si="22"/>
        <v>61.789999999999992</v>
      </c>
      <c r="S345" s="8">
        <f t="shared" si="23"/>
        <v>0.43243054097557559</v>
      </c>
    </row>
    <row r="346" spans="1:19" ht="15.6" x14ac:dyDescent="0.3">
      <c r="A346" s="2">
        <v>2512</v>
      </c>
      <c r="B346" s="3">
        <v>46093</v>
      </c>
      <c r="C346" s="4">
        <f>YEAR(SalesDataTable[[#This Row],[Order Date]])</f>
        <v>2026</v>
      </c>
      <c r="D346" s="9" t="str">
        <f>TEXT(SalesDataTable[[#This Row],[Order Date]],"MMM")</f>
        <v>Mar</v>
      </c>
      <c r="E346" s="9" t="str">
        <f>"Q"&amp;ROUNDUP(MONTH(SalesDataTable[[#This Row],[Order Date]])/3,0)</f>
        <v>Q1</v>
      </c>
      <c r="F346" s="4" t="s">
        <v>24</v>
      </c>
      <c r="G346" s="4" t="s">
        <v>25</v>
      </c>
      <c r="H346" s="4" t="s">
        <v>20</v>
      </c>
      <c r="I346" s="4" t="s">
        <v>31</v>
      </c>
      <c r="J346" s="4" t="s">
        <v>41</v>
      </c>
      <c r="K346" s="4" t="s">
        <v>47</v>
      </c>
      <c r="L346" s="5">
        <v>2</v>
      </c>
      <c r="M346" s="6">
        <v>192.76</v>
      </c>
      <c r="N346" s="7">
        <v>0</v>
      </c>
      <c r="O346" s="6">
        <v>103.08</v>
      </c>
      <c r="P346" s="6">
        <f t="shared" si="20"/>
        <v>385.52</v>
      </c>
      <c r="Q346" s="6">
        <f t="shared" si="21"/>
        <v>206.16</v>
      </c>
      <c r="R346" s="6">
        <f t="shared" si="22"/>
        <v>179.35999999999999</v>
      </c>
      <c r="S346" s="8">
        <f t="shared" si="23"/>
        <v>0.46524175140070551</v>
      </c>
    </row>
    <row r="347" spans="1:19" ht="15.6" x14ac:dyDescent="0.3">
      <c r="A347" s="2">
        <v>2578</v>
      </c>
      <c r="B347" s="3">
        <v>46093</v>
      </c>
      <c r="C347" s="4">
        <f>YEAR(SalesDataTable[[#This Row],[Order Date]])</f>
        <v>2026</v>
      </c>
      <c r="D347" s="9" t="str">
        <f>TEXT(SalesDataTable[[#This Row],[Order Date]],"MMM")</f>
        <v>Mar</v>
      </c>
      <c r="E347" s="9" t="str">
        <f>"Q"&amp;ROUNDUP(MONTH(SalesDataTable[[#This Row],[Order Date]])/3,0)</f>
        <v>Q1</v>
      </c>
      <c r="F347" s="4" t="s">
        <v>29</v>
      </c>
      <c r="G347" s="4" t="s">
        <v>43</v>
      </c>
      <c r="H347" s="4" t="s">
        <v>20</v>
      </c>
      <c r="I347" s="4" t="s">
        <v>31</v>
      </c>
      <c r="J347" s="4" t="s">
        <v>32</v>
      </c>
      <c r="K347" s="4" t="s">
        <v>66</v>
      </c>
      <c r="L347" s="5">
        <v>1</v>
      </c>
      <c r="M347" s="6">
        <v>165.72</v>
      </c>
      <c r="N347" s="7">
        <v>0</v>
      </c>
      <c r="O347" s="6">
        <v>89.31</v>
      </c>
      <c r="P347" s="6">
        <f t="shared" si="20"/>
        <v>165.72</v>
      </c>
      <c r="Q347" s="6">
        <f t="shared" si="21"/>
        <v>89.31</v>
      </c>
      <c r="R347" s="6">
        <f t="shared" si="22"/>
        <v>76.41</v>
      </c>
      <c r="S347" s="8">
        <f t="shared" si="23"/>
        <v>0.46107892831281677</v>
      </c>
    </row>
    <row r="348" spans="1:19" ht="15.6" x14ac:dyDescent="0.3">
      <c r="A348" s="2">
        <v>3302</v>
      </c>
      <c r="B348" s="3">
        <v>46093</v>
      </c>
      <c r="C348" s="4">
        <f>YEAR(SalesDataTable[[#This Row],[Order Date]])</f>
        <v>2026</v>
      </c>
      <c r="D348" s="9" t="str">
        <f>TEXT(SalesDataTable[[#This Row],[Order Date]],"MMM")</f>
        <v>Mar</v>
      </c>
      <c r="E348" s="9" t="str">
        <f>"Q"&amp;ROUNDUP(MONTH(SalesDataTable[[#This Row],[Order Date]])/3,0)</f>
        <v>Q1</v>
      </c>
      <c r="F348" s="4" t="s">
        <v>38</v>
      </c>
      <c r="G348" s="4" t="s">
        <v>49</v>
      </c>
      <c r="H348" s="4" t="s">
        <v>37</v>
      </c>
      <c r="I348" s="4" t="s">
        <v>34</v>
      </c>
      <c r="J348" s="4" t="s">
        <v>32</v>
      </c>
      <c r="K348" s="4" t="s">
        <v>66</v>
      </c>
      <c r="L348" s="5">
        <v>2</v>
      </c>
      <c r="M348" s="6">
        <v>164.33</v>
      </c>
      <c r="N348" s="7">
        <v>0</v>
      </c>
      <c r="O348" s="6">
        <v>86.07</v>
      </c>
      <c r="P348" s="6">
        <f t="shared" si="20"/>
        <v>328.66</v>
      </c>
      <c r="Q348" s="6">
        <f t="shared" si="21"/>
        <v>172.14</v>
      </c>
      <c r="R348" s="6">
        <f t="shared" si="22"/>
        <v>156.52000000000004</v>
      </c>
      <c r="S348" s="8">
        <f t="shared" si="23"/>
        <v>0.47623684050386428</v>
      </c>
    </row>
    <row r="349" spans="1:19" ht="15.6" x14ac:dyDescent="0.3">
      <c r="A349" s="2">
        <v>3752</v>
      </c>
      <c r="B349" s="3">
        <v>46093</v>
      </c>
      <c r="C349" s="4">
        <f>YEAR(SalesDataTable[[#This Row],[Order Date]])</f>
        <v>2026</v>
      </c>
      <c r="D349" s="9" t="str">
        <f>TEXT(SalesDataTable[[#This Row],[Order Date]],"MMM")</f>
        <v>Mar</v>
      </c>
      <c r="E349" s="9" t="str">
        <f>"Q"&amp;ROUNDUP(MONTH(SalesDataTable[[#This Row],[Order Date]])/3,0)</f>
        <v>Q1</v>
      </c>
      <c r="F349" s="4" t="s">
        <v>38</v>
      </c>
      <c r="G349" s="4" t="s">
        <v>51</v>
      </c>
      <c r="H349" s="4" t="s">
        <v>26</v>
      </c>
      <c r="I349" s="4" t="s">
        <v>34</v>
      </c>
      <c r="J349" s="4" t="s">
        <v>32</v>
      </c>
      <c r="K349" s="4" t="s">
        <v>50</v>
      </c>
      <c r="L349" s="5">
        <v>3</v>
      </c>
      <c r="M349" s="6">
        <v>45.8</v>
      </c>
      <c r="N349" s="7">
        <v>0.15</v>
      </c>
      <c r="O349" s="6">
        <v>18.47</v>
      </c>
      <c r="P349" s="6">
        <f t="shared" si="20"/>
        <v>116.78999999999998</v>
      </c>
      <c r="Q349" s="6">
        <f t="shared" si="21"/>
        <v>55.41</v>
      </c>
      <c r="R349" s="6">
        <f t="shared" si="22"/>
        <v>61.379999999999981</v>
      </c>
      <c r="S349" s="8">
        <f t="shared" si="23"/>
        <v>0.52555869509375797</v>
      </c>
    </row>
    <row r="350" spans="1:19" ht="15.6" x14ac:dyDescent="0.3">
      <c r="A350" s="2">
        <v>4839</v>
      </c>
      <c r="B350" s="3">
        <v>46093</v>
      </c>
      <c r="C350" s="4">
        <f>YEAR(SalesDataTable[[#This Row],[Order Date]])</f>
        <v>2026</v>
      </c>
      <c r="D350" s="9" t="str">
        <f>TEXT(SalesDataTable[[#This Row],[Order Date]],"MMM")</f>
        <v>Mar</v>
      </c>
      <c r="E350" s="9" t="str">
        <f>"Q"&amp;ROUNDUP(MONTH(SalesDataTable[[#This Row],[Order Date]])/3,0)</f>
        <v>Q1</v>
      </c>
      <c r="F350" s="4" t="s">
        <v>24</v>
      </c>
      <c r="G350" s="4" t="s">
        <v>25</v>
      </c>
      <c r="H350" s="4" t="s">
        <v>20</v>
      </c>
      <c r="I350" s="4" t="s">
        <v>31</v>
      </c>
      <c r="J350" s="4" t="s">
        <v>22</v>
      </c>
      <c r="K350" s="4" t="s">
        <v>48</v>
      </c>
      <c r="L350" s="5">
        <v>2</v>
      </c>
      <c r="M350" s="6">
        <v>103.08</v>
      </c>
      <c r="N350" s="7">
        <v>0.05</v>
      </c>
      <c r="O350" s="6">
        <v>49.27</v>
      </c>
      <c r="P350" s="6">
        <f t="shared" si="20"/>
        <v>195.85199999999998</v>
      </c>
      <c r="Q350" s="6">
        <f t="shared" si="21"/>
        <v>98.54</v>
      </c>
      <c r="R350" s="6">
        <f t="shared" si="22"/>
        <v>97.311999999999969</v>
      </c>
      <c r="S350" s="8">
        <f t="shared" si="23"/>
        <v>0.49686497967853266</v>
      </c>
    </row>
    <row r="351" spans="1:19" ht="15.6" x14ac:dyDescent="0.3">
      <c r="A351" s="2">
        <v>264</v>
      </c>
      <c r="B351" s="3">
        <v>46094</v>
      </c>
      <c r="C351" s="4">
        <f>YEAR(SalesDataTable[[#This Row],[Order Date]])</f>
        <v>2026</v>
      </c>
      <c r="D351" s="9" t="str">
        <f>TEXT(SalesDataTable[[#This Row],[Order Date]],"MMM")</f>
        <v>Mar</v>
      </c>
      <c r="E351" s="9" t="str">
        <f>"Q"&amp;ROUNDUP(MONTH(SalesDataTable[[#This Row],[Order Date]])/3,0)</f>
        <v>Q1</v>
      </c>
      <c r="F351" s="4" t="s">
        <v>18</v>
      </c>
      <c r="G351" s="4" t="s">
        <v>19</v>
      </c>
      <c r="H351" s="4" t="s">
        <v>20</v>
      </c>
      <c r="I351" s="4" t="s">
        <v>34</v>
      </c>
      <c r="J351" s="4" t="s">
        <v>32</v>
      </c>
      <c r="K351" s="4" t="s">
        <v>50</v>
      </c>
      <c r="L351" s="5">
        <v>4</v>
      </c>
      <c r="M351" s="6">
        <v>47.33</v>
      </c>
      <c r="N351" s="7">
        <v>0</v>
      </c>
      <c r="O351" s="6">
        <v>18.739999999999998</v>
      </c>
      <c r="P351" s="6">
        <f t="shared" si="20"/>
        <v>189.32</v>
      </c>
      <c r="Q351" s="6">
        <f t="shared" si="21"/>
        <v>74.959999999999994</v>
      </c>
      <c r="R351" s="6">
        <f t="shared" si="22"/>
        <v>114.36</v>
      </c>
      <c r="S351" s="8">
        <f t="shared" si="23"/>
        <v>0.60405662370589475</v>
      </c>
    </row>
    <row r="352" spans="1:19" ht="15.6" x14ac:dyDescent="0.3">
      <c r="A352" s="2">
        <v>2498</v>
      </c>
      <c r="B352" s="3">
        <v>46094</v>
      </c>
      <c r="C352" s="4">
        <f>YEAR(SalesDataTable[[#This Row],[Order Date]])</f>
        <v>2026</v>
      </c>
      <c r="D352" s="9" t="str">
        <f>TEXT(SalesDataTable[[#This Row],[Order Date]],"MMM")</f>
        <v>Mar</v>
      </c>
      <c r="E352" s="9" t="str">
        <f>"Q"&amp;ROUNDUP(MONTH(SalesDataTable[[#This Row],[Order Date]])/3,0)</f>
        <v>Q1</v>
      </c>
      <c r="F352" s="4" t="s">
        <v>29</v>
      </c>
      <c r="G352" s="4" t="s">
        <v>36</v>
      </c>
      <c r="H352" s="4" t="s">
        <v>37</v>
      </c>
      <c r="I352" s="4" t="s">
        <v>31</v>
      </c>
      <c r="J352" s="4" t="s">
        <v>22</v>
      </c>
      <c r="K352" s="4" t="s">
        <v>40</v>
      </c>
      <c r="L352" s="5">
        <v>1</v>
      </c>
      <c r="M352" s="6">
        <v>50.04</v>
      </c>
      <c r="N352" s="7">
        <v>0</v>
      </c>
      <c r="O352" s="6">
        <v>22.64</v>
      </c>
      <c r="P352" s="6">
        <f t="shared" si="20"/>
        <v>50.04</v>
      </c>
      <c r="Q352" s="6">
        <f t="shared" si="21"/>
        <v>22.64</v>
      </c>
      <c r="R352" s="6">
        <f t="shared" si="22"/>
        <v>27.4</v>
      </c>
      <c r="S352" s="8">
        <f t="shared" si="23"/>
        <v>0.54756195043964828</v>
      </c>
    </row>
    <row r="353" spans="1:19" ht="15.6" x14ac:dyDescent="0.3">
      <c r="A353" s="2">
        <v>3929</v>
      </c>
      <c r="B353" s="3">
        <v>46094</v>
      </c>
      <c r="C353" s="4">
        <f>YEAR(SalesDataTable[[#This Row],[Order Date]])</f>
        <v>2026</v>
      </c>
      <c r="D353" s="9" t="str">
        <f>TEXT(SalesDataTable[[#This Row],[Order Date]],"MMM")</f>
        <v>Mar</v>
      </c>
      <c r="E353" s="9" t="str">
        <f>"Q"&amp;ROUNDUP(MONTH(SalesDataTable[[#This Row],[Order Date]])/3,0)</f>
        <v>Q1</v>
      </c>
      <c r="F353" s="4" t="s">
        <v>38</v>
      </c>
      <c r="G353" s="4" t="s">
        <v>65</v>
      </c>
      <c r="H353" s="4" t="s">
        <v>20</v>
      </c>
      <c r="I353" s="4" t="s">
        <v>31</v>
      </c>
      <c r="J353" s="4" t="s">
        <v>52</v>
      </c>
      <c r="K353" s="4" t="s">
        <v>56</v>
      </c>
      <c r="L353" s="5">
        <v>1</v>
      </c>
      <c r="M353" s="6">
        <v>125.69</v>
      </c>
      <c r="N353" s="7">
        <v>0</v>
      </c>
      <c r="O353" s="6">
        <v>67.150000000000006</v>
      </c>
      <c r="P353" s="6">
        <f t="shared" si="20"/>
        <v>125.69</v>
      </c>
      <c r="Q353" s="6">
        <f t="shared" si="21"/>
        <v>67.150000000000006</v>
      </c>
      <c r="R353" s="6">
        <f t="shared" si="22"/>
        <v>58.539999999999992</v>
      </c>
      <c r="S353" s="8">
        <f t="shared" si="23"/>
        <v>0.465749065160315</v>
      </c>
    </row>
    <row r="354" spans="1:19" ht="15.6" x14ac:dyDescent="0.3">
      <c r="A354" s="2">
        <v>4195</v>
      </c>
      <c r="B354" s="3">
        <v>46094</v>
      </c>
      <c r="C354" s="4">
        <f>YEAR(SalesDataTable[[#This Row],[Order Date]])</f>
        <v>2026</v>
      </c>
      <c r="D354" s="9" t="str">
        <f>TEXT(SalesDataTable[[#This Row],[Order Date]],"MMM")</f>
        <v>Mar</v>
      </c>
      <c r="E354" s="9" t="str">
        <f>"Q"&amp;ROUNDUP(MONTH(SalesDataTable[[#This Row],[Order Date]])/3,0)</f>
        <v>Q1</v>
      </c>
      <c r="F354" s="4" t="s">
        <v>38</v>
      </c>
      <c r="G354" s="4" t="s">
        <v>65</v>
      </c>
      <c r="H354" s="4" t="s">
        <v>46</v>
      </c>
      <c r="I354" s="4" t="s">
        <v>31</v>
      </c>
      <c r="J354" s="4" t="s">
        <v>27</v>
      </c>
      <c r="K354" s="4" t="s">
        <v>35</v>
      </c>
      <c r="L354" s="5">
        <v>2</v>
      </c>
      <c r="M354" s="6">
        <v>142.72999999999999</v>
      </c>
      <c r="N354" s="7">
        <v>0.1</v>
      </c>
      <c r="O354" s="6">
        <v>77.28</v>
      </c>
      <c r="P354" s="6">
        <f t="shared" si="20"/>
        <v>256.91399999999999</v>
      </c>
      <c r="Q354" s="6">
        <f t="shared" si="21"/>
        <v>154.56</v>
      </c>
      <c r="R354" s="6">
        <f t="shared" si="22"/>
        <v>102.35399999999998</v>
      </c>
      <c r="S354" s="8">
        <f t="shared" si="23"/>
        <v>0.39839790747098247</v>
      </c>
    </row>
    <row r="355" spans="1:19" ht="15.6" x14ac:dyDescent="0.3">
      <c r="A355" s="2">
        <v>4684</v>
      </c>
      <c r="B355" s="3">
        <v>46094</v>
      </c>
      <c r="C355" s="4">
        <f>YEAR(SalesDataTable[[#This Row],[Order Date]])</f>
        <v>2026</v>
      </c>
      <c r="D355" s="9" t="str">
        <f>TEXT(SalesDataTable[[#This Row],[Order Date]],"MMM")</f>
        <v>Mar</v>
      </c>
      <c r="E355" s="9" t="str">
        <f>"Q"&amp;ROUNDUP(MONTH(SalesDataTable[[#This Row],[Order Date]])/3,0)</f>
        <v>Q1</v>
      </c>
      <c r="F355" s="4" t="s">
        <v>24</v>
      </c>
      <c r="G355" s="4" t="s">
        <v>61</v>
      </c>
      <c r="H355" s="4" t="s">
        <v>20</v>
      </c>
      <c r="I355" s="4" t="s">
        <v>21</v>
      </c>
      <c r="J355" s="4" t="s">
        <v>52</v>
      </c>
      <c r="K355" s="4" t="s">
        <v>56</v>
      </c>
      <c r="L355" s="5">
        <v>4</v>
      </c>
      <c r="M355" s="6">
        <v>124.36</v>
      </c>
      <c r="N355" s="7">
        <v>0</v>
      </c>
      <c r="O355" s="6">
        <v>68.790000000000006</v>
      </c>
      <c r="P355" s="6">
        <f t="shared" si="20"/>
        <v>497.44</v>
      </c>
      <c r="Q355" s="6">
        <f t="shared" si="21"/>
        <v>275.16000000000003</v>
      </c>
      <c r="R355" s="6">
        <f t="shared" si="22"/>
        <v>222.27999999999997</v>
      </c>
      <c r="S355" s="8">
        <f t="shared" si="23"/>
        <v>0.44684786104856861</v>
      </c>
    </row>
    <row r="356" spans="1:19" ht="15.6" x14ac:dyDescent="0.3">
      <c r="A356" s="2">
        <v>313</v>
      </c>
      <c r="B356" s="3">
        <v>46095</v>
      </c>
      <c r="C356" s="4">
        <f>YEAR(SalesDataTable[[#This Row],[Order Date]])</f>
        <v>2026</v>
      </c>
      <c r="D356" s="9" t="str">
        <f>TEXT(SalesDataTable[[#This Row],[Order Date]],"MMM")</f>
        <v>Mar</v>
      </c>
      <c r="E356" s="9" t="str">
        <f>"Q"&amp;ROUNDUP(MONTH(SalesDataTable[[#This Row],[Order Date]])/3,0)</f>
        <v>Q1</v>
      </c>
      <c r="F356" s="4" t="s">
        <v>38</v>
      </c>
      <c r="G356" s="4" t="s">
        <v>51</v>
      </c>
      <c r="H356" s="4" t="s">
        <v>20</v>
      </c>
      <c r="I356" s="4" t="s">
        <v>31</v>
      </c>
      <c r="J356" s="4" t="s">
        <v>22</v>
      </c>
      <c r="K356" s="4" t="s">
        <v>44</v>
      </c>
      <c r="L356" s="5">
        <v>4</v>
      </c>
      <c r="M356" s="6">
        <v>40.42</v>
      </c>
      <c r="N356" s="7">
        <v>0.1</v>
      </c>
      <c r="O356" s="6">
        <v>16.25</v>
      </c>
      <c r="P356" s="6">
        <f t="shared" si="20"/>
        <v>145.512</v>
      </c>
      <c r="Q356" s="6">
        <f t="shared" si="21"/>
        <v>65</v>
      </c>
      <c r="R356" s="6">
        <f t="shared" si="22"/>
        <v>80.512</v>
      </c>
      <c r="S356" s="8">
        <f t="shared" si="23"/>
        <v>0.5533014459288581</v>
      </c>
    </row>
    <row r="357" spans="1:19" ht="15.6" x14ac:dyDescent="0.3">
      <c r="A357" s="2">
        <v>1056</v>
      </c>
      <c r="B357" s="3">
        <v>46095</v>
      </c>
      <c r="C357" s="4">
        <f>YEAR(SalesDataTable[[#This Row],[Order Date]])</f>
        <v>2026</v>
      </c>
      <c r="D357" s="9" t="str">
        <f>TEXT(SalesDataTable[[#This Row],[Order Date]],"MMM")</f>
        <v>Mar</v>
      </c>
      <c r="E357" s="9" t="str">
        <f>"Q"&amp;ROUNDUP(MONTH(SalesDataTable[[#This Row],[Order Date]])/3,0)</f>
        <v>Q1</v>
      </c>
      <c r="F357" s="4" t="s">
        <v>18</v>
      </c>
      <c r="G357" s="4" t="s">
        <v>68</v>
      </c>
      <c r="H357" s="4" t="s">
        <v>20</v>
      </c>
      <c r="I357" s="4" t="s">
        <v>21</v>
      </c>
      <c r="J357" s="4" t="s">
        <v>41</v>
      </c>
      <c r="K357" s="4" t="s">
        <v>47</v>
      </c>
      <c r="L357" s="5">
        <v>1</v>
      </c>
      <c r="M357" s="6">
        <v>192.86</v>
      </c>
      <c r="N357" s="7">
        <v>0</v>
      </c>
      <c r="O357" s="6">
        <v>101.13</v>
      </c>
      <c r="P357" s="6">
        <f t="shared" si="20"/>
        <v>192.86</v>
      </c>
      <c r="Q357" s="6">
        <f t="shared" si="21"/>
        <v>101.13</v>
      </c>
      <c r="R357" s="6">
        <f t="shared" si="22"/>
        <v>91.730000000000018</v>
      </c>
      <c r="S357" s="8">
        <f t="shared" si="23"/>
        <v>0.475629990666805</v>
      </c>
    </row>
    <row r="358" spans="1:19" ht="15.6" x14ac:dyDescent="0.3">
      <c r="A358" s="2">
        <v>2189</v>
      </c>
      <c r="B358" s="3">
        <v>46095</v>
      </c>
      <c r="C358" s="4">
        <f>YEAR(SalesDataTable[[#This Row],[Order Date]])</f>
        <v>2026</v>
      </c>
      <c r="D358" s="9" t="str">
        <f>TEXT(SalesDataTable[[#This Row],[Order Date]],"MMM")</f>
        <v>Mar</v>
      </c>
      <c r="E358" s="9" t="str">
        <f>"Q"&amp;ROUNDUP(MONTH(SalesDataTable[[#This Row],[Order Date]])/3,0)</f>
        <v>Q1</v>
      </c>
      <c r="F358" s="4" t="s">
        <v>38</v>
      </c>
      <c r="G358" s="4" t="s">
        <v>39</v>
      </c>
      <c r="H358" s="4" t="s">
        <v>46</v>
      </c>
      <c r="I358" s="4" t="s">
        <v>31</v>
      </c>
      <c r="J358" s="4" t="s">
        <v>27</v>
      </c>
      <c r="K358" s="4" t="s">
        <v>64</v>
      </c>
      <c r="L358" s="5">
        <v>2</v>
      </c>
      <c r="M358" s="6">
        <v>72.34</v>
      </c>
      <c r="N358" s="7">
        <v>0</v>
      </c>
      <c r="O358" s="6">
        <v>33.29</v>
      </c>
      <c r="P358" s="6">
        <f t="shared" si="20"/>
        <v>144.68</v>
      </c>
      <c r="Q358" s="6">
        <f t="shared" si="21"/>
        <v>66.58</v>
      </c>
      <c r="R358" s="6">
        <f t="shared" si="22"/>
        <v>78.100000000000009</v>
      </c>
      <c r="S358" s="8">
        <f t="shared" si="23"/>
        <v>0.53981199889411113</v>
      </c>
    </row>
    <row r="359" spans="1:19" ht="15.6" x14ac:dyDescent="0.3">
      <c r="A359" s="2">
        <v>2617</v>
      </c>
      <c r="B359" s="3">
        <v>46095</v>
      </c>
      <c r="C359" s="4">
        <f>YEAR(SalesDataTable[[#This Row],[Order Date]])</f>
        <v>2026</v>
      </c>
      <c r="D359" s="9" t="str">
        <f>TEXT(SalesDataTable[[#This Row],[Order Date]],"MMM")</f>
        <v>Mar</v>
      </c>
      <c r="E359" s="9" t="str">
        <f>"Q"&amp;ROUNDUP(MONTH(SalesDataTable[[#This Row],[Order Date]])/3,0)</f>
        <v>Q1</v>
      </c>
      <c r="F359" s="4" t="s">
        <v>38</v>
      </c>
      <c r="G359" s="4" t="s">
        <v>65</v>
      </c>
      <c r="H359" s="4" t="s">
        <v>20</v>
      </c>
      <c r="I359" s="4" t="s">
        <v>31</v>
      </c>
      <c r="J359" s="4" t="s">
        <v>32</v>
      </c>
      <c r="K359" s="4" t="s">
        <v>33</v>
      </c>
      <c r="L359" s="5">
        <v>2</v>
      </c>
      <c r="M359" s="6">
        <v>35.409999999999997</v>
      </c>
      <c r="N359" s="7">
        <v>0</v>
      </c>
      <c r="O359" s="6">
        <v>13.89</v>
      </c>
      <c r="P359" s="6">
        <f t="shared" si="20"/>
        <v>70.819999999999993</v>
      </c>
      <c r="Q359" s="6">
        <f t="shared" si="21"/>
        <v>27.78</v>
      </c>
      <c r="R359" s="6">
        <f t="shared" si="22"/>
        <v>43.039999999999992</v>
      </c>
      <c r="S359" s="8">
        <f t="shared" si="23"/>
        <v>0.60773792713922614</v>
      </c>
    </row>
    <row r="360" spans="1:19" ht="15.6" x14ac:dyDescent="0.3">
      <c r="A360" s="2">
        <v>2901</v>
      </c>
      <c r="B360" s="3">
        <v>46095</v>
      </c>
      <c r="C360" s="4">
        <f>YEAR(SalesDataTable[[#This Row],[Order Date]])</f>
        <v>2026</v>
      </c>
      <c r="D360" s="9" t="str">
        <f>TEXT(SalesDataTable[[#This Row],[Order Date]],"MMM")</f>
        <v>Mar</v>
      </c>
      <c r="E360" s="9" t="str">
        <f>"Q"&amp;ROUNDUP(MONTH(SalesDataTable[[#This Row],[Order Date]])/3,0)</f>
        <v>Q1</v>
      </c>
      <c r="F360" s="4" t="s">
        <v>38</v>
      </c>
      <c r="G360" s="4" t="s">
        <v>51</v>
      </c>
      <c r="H360" s="4" t="s">
        <v>26</v>
      </c>
      <c r="I360" s="4" t="s">
        <v>34</v>
      </c>
      <c r="J360" s="4" t="s">
        <v>22</v>
      </c>
      <c r="K360" s="4" t="s">
        <v>48</v>
      </c>
      <c r="L360" s="5">
        <v>12</v>
      </c>
      <c r="M360" s="6">
        <v>102.25</v>
      </c>
      <c r="N360" s="7">
        <v>0.1</v>
      </c>
      <c r="O360" s="6">
        <v>51.07</v>
      </c>
      <c r="P360" s="6">
        <f t="shared" si="20"/>
        <v>1104.3</v>
      </c>
      <c r="Q360" s="6">
        <f t="shared" si="21"/>
        <v>612.84</v>
      </c>
      <c r="R360" s="6">
        <f t="shared" si="22"/>
        <v>491.45999999999992</v>
      </c>
      <c r="S360" s="8">
        <f t="shared" si="23"/>
        <v>0.44504210812279266</v>
      </c>
    </row>
    <row r="361" spans="1:19" ht="15.6" x14ac:dyDescent="0.3">
      <c r="A361" s="2">
        <v>2952</v>
      </c>
      <c r="B361" s="3">
        <v>46095</v>
      </c>
      <c r="C361" s="4">
        <f>YEAR(SalesDataTable[[#This Row],[Order Date]])</f>
        <v>2026</v>
      </c>
      <c r="D361" s="9" t="str">
        <f>TEXT(SalesDataTable[[#This Row],[Order Date]],"MMM")</f>
        <v>Mar</v>
      </c>
      <c r="E361" s="9" t="str">
        <f>"Q"&amp;ROUNDUP(MONTH(SalesDataTable[[#This Row],[Order Date]])/3,0)</f>
        <v>Q1</v>
      </c>
      <c r="F361" s="4" t="s">
        <v>24</v>
      </c>
      <c r="G361" s="4" t="s">
        <v>25</v>
      </c>
      <c r="H361" s="4" t="s">
        <v>20</v>
      </c>
      <c r="I361" s="4" t="s">
        <v>31</v>
      </c>
      <c r="J361" s="4" t="s">
        <v>22</v>
      </c>
      <c r="K361" s="4" t="s">
        <v>40</v>
      </c>
      <c r="L361" s="5">
        <v>1</v>
      </c>
      <c r="M361" s="6">
        <v>51.86</v>
      </c>
      <c r="N361" s="7">
        <v>0.1</v>
      </c>
      <c r="O361" s="6">
        <v>22.34</v>
      </c>
      <c r="P361" s="6">
        <f t="shared" si="20"/>
        <v>46.673999999999999</v>
      </c>
      <c r="Q361" s="6">
        <f t="shared" si="21"/>
        <v>22.34</v>
      </c>
      <c r="R361" s="6">
        <f t="shared" si="22"/>
        <v>24.334</v>
      </c>
      <c r="S361" s="8">
        <f t="shared" si="23"/>
        <v>0.52136092899687192</v>
      </c>
    </row>
    <row r="362" spans="1:19" ht="15.6" x14ac:dyDescent="0.3">
      <c r="A362" s="2">
        <v>3421</v>
      </c>
      <c r="B362" s="3">
        <v>46095</v>
      </c>
      <c r="C362" s="4">
        <f>YEAR(SalesDataTable[[#This Row],[Order Date]])</f>
        <v>2026</v>
      </c>
      <c r="D362" s="9" t="str">
        <f>TEXT(SalesDataTable[[#This Row],[Order Date]],"MMM")</f>
        <v>Mar</v>
      </c>
      <c r="E362" s="9" t="str">
        <f>"Q"&amp;ROUNDUP(MONTH(SalesDataTable[[#This Row],[Order Date]])/3,0)</f>
        <v>Q1</v>
      </c>
      <c r="F362" s="4" t="s">
        <v>38</v>
      </c>
      <c r="G362" s="4" t="s">
        <v>51</v>
      </c>
      <c r="H362" s="4" t="s">
        <v>20</v>
      </c>
      <c r="I362" s="4" t="s">
        <v>21</v>
      </c>
      <c r="J362" s="4" t="s">
        <v>32</v>
      </c>
      <c r="K362" s="4" t="s">
        <v>33</v>
      </c>
      <c r="L362" s="5">
        <v>1</v>
      </c>
      <c r="M362" s="6">
        <v>36.520000000000003</v>
      </c>
      <c r="N362" s="7">
        <v>0.05</v>
      </c>
      <c r="O362" s="6">
        <v>13.23</v>
      </c>
      <c r="P362" s="6">
        <f t="shared" si="20"/>
        <v>34.694000000000003</v>
      </c>
      <c r="Q362" s="6">
        <f t="shared" si="21"/>
        <v>13.23</v>
      </c>
      <c r="R362" s="6">
        <f t="shared" si="22"/>
        <v>21.464000000000002</v>
      </c>
      <c r="S362" s="8">
        <f t="shared" si="23"/>
        <v>0.61866605176687617</v>
      </c>
    </row>
    <row r="363" spans="1:19" ht="15.6" x14ac:dyDescent="0.3">
      <c r="A363" s="2">
        <v>3536</v>
      </c>
      <c r="B363" s="3">
        <v>46095</v>
      </c>
      <c r="C363" s="4">
        <f>YEAR(SalesDataTable[[#This Row],[Order Date]])</f>
        <v>2026</v>
      </c>
      <c r="D363" s="9" t="str">
        <f>TEXT(SalesDataTable[[#This Row],[Order Date]],"MMM")</f>
        <v>Mar</v>
      </c>
      <c r="E363" s="9" t="str">
        <f>"Q"&amp;ROUNDUP(MONTH(SalesDataTable[[#This Row],[Order Date]])/3,0)</f>
        <v>Q1</v>
      </c>
      <c r="F363" s="4" t="s">
        <v>29</v>
      </c>
      <c r="G363" s="4" t="s">
        <v>57</v>
      </c>
      <c r="H363" s="4" t="s">
        <v>20</v>
      </c>
      <c r="I363" s="4" t="s">
        <v>31</v>
      </c>
      <c r="J363" s="4" t="s">
        <v>27</v>
      </c>
      <c r="K363" s="4" t="s">
        <v>55</v>
      </c>
      <c r="L363" s="5">
        <v>2</v>
      </c>
      <c r="M363" s="6">
        <v>153.66</v>
      </c>
      <c r="N363" s="7">
        <v>0.1</v>
      </c>
      <c r="O363" s="6">
        <v>78.430000000000007</v>
      </c>
      <c r="P363" s="6">
        <f t="shared" si="20"/>
        <v>276.58800000000002</v>
      </c>
      <c r="Q363" s="6">
        <f t="shared" si="21"/>
        <v>156.86000000000001</v>
      </c>
      <c r="R363" s="6">
        <f t="shared" si="22"/>
        <v>119.72800000000001</v>
      </c>
      <c r="S363" s="8">
        <f t="shared" si="23"/>
        <v>0.43287488972768162</v>
      </c>
    </row>
    <row r="364" spans="1:19" ht="15.6" x14ac:dyDescent="0.3">
      <c r="A364" s="2">
        <v>3878</v>
      </c>
      <c r="B364" s="3">
        <v>46095</v>
      </c>
      <c r="C364" s="4">
        <f>YEAR(SalesDataTable[[#This Row],[Order Date]])</f>
        <v>2026</v>
      </c>
      <c r="D364" s="9" t="str">
        <f>TEXT(SalesDataTable[[#This Row],[Order Date]],"MMM")</f>
        <v>Mar</v>
      </c>
      <c r="E364" s="9" t="str">
        <f>"Q"&amp;ROUNDUP(MONTH(SalesDataTable[[#This Row],[Order Date]])/3,0)</f>
        <v>Q1</v>
      </c>
      <c r="F364" s="4" t="s">
        <v>24</v>
      </c>
      <c r="G364" s="4" t="s">
        <v>67</v>
      </c>
      <c r="H364" s="4" t="s">
        <v>46</v>
      </c>
      <c r="I364" s="4" t="s">
        <v>21</v>
      </c>
      <c r="J364" s="4" t="s">
        <v>52</v>
      </c>
      <c r="K364" s="4" t="s">
        <v>53</v>
      </c>
      <c r="L364" s="5">
        <v>1</v>
      </c>
      <c r="M364" s="6">
        <v>41.05</v>
      </c>
      <c r="N364" s="7">
        <v>0.1</v>
      </c>
      <c r="O364" s="6">
        <v>14.94</v>
      </c>
      <c r="P364" s="6">
        <f t="shared" si="20"/>
        <v>36.945</v>
      </c>
      <c r="Q364" s="6">
        <f t="shared" si="21"/>
        <v>14.94</v>
      </c>
      <c r="R364" s="6">
        <f t="shared" si="22"/>
        <v>22.005000000000003</v>
      </c>
      <c r="S364" s="8">
        <f t="shared" si="23"/>
        <v>0.59561510353227776</v>
      </c>
    </row>
    <row r="365" spans="1:19" ht="15.6" x14ac:dyDescent="0.3">
      <c r="A365" s="2">
        <v>2027</v>
      </c>
      <c r="B365" s="3">
        <v>46096</v>
      </c>
      <c r="C365" s="4">
        <f>YEAR(SalesDataTable[[#This Row],[Order Date]])</f>
        <v>2026</v>
      </c>
      <c r="D365" s="9" t="str">
        <f>TEXT(SalesDataTable[[#This Row],[Order Date]],"MMM")</f>
        <v>Mar</v>
      </c>
      <c r="E365" s="9" t="str">
        <f>"Q"&amp;ROUNDUP(MONTH(SalesDataTable[[#This Row],[Order Date]])/3,0)</f>
        <v>Q1</v>
      </c>
      <c r="F365" s="4" t="s">
        <v>29</v>
      </c>
      <c r="G365" s="4" t="s">
        <v>30</v>
      </c>
      <c r="H365" s="4" t="s">
        <v>20</v>
      </c>
      <c r="I365" s="4" t="s">
        <v>21</v>
      </c>
      <c r="J365" s="4" t="s">
        <v>32</v>
      </c>
      <c r="K365" s="4" t="s">
        <v>62</v>
      </c>
      <c r="L365" s="5">
        <v>4</v>
      </c>
      <c r="M365" s="6">
        <v>136.21</v>
      </c>
      <c r="N365" s="7">
        <v>0.05</v>
      </c>
      <c r="O365" s="6">
        <v>68.55</v>
      </c>
      <c r="P365" s="6">
        <f t="shared" si="20"/>
        <v>517.59799999999996</v>
      </c>
      <c r="Q365" s="6">
        <f t="shared" si="21"/>
        <v>274.2</v>
      </c>
      <c r="R365" s="6">
        <f t="shared" si="22"/>
        <v>243.39799999999997</v>
      </c>
      <c r="S365" s="8">
        <f t="shared" si="23"/>
        <v>0.4702452482428448</v>
      </c>
    </row>
    <row r="366" spans="1:19" ht="15.6" x14ac:dyDescent="0.3">
      <c r="A366" s="2">
        <v>3280</v>
      </c>
      <c r="B366" s="3">
        <v>46096</v>
      </c>
      <c r="C366" s="4">
        <f>YEAR(SalesDataTable[[#This Row],[Order Date]])</f>
        <v>2026</v>
      </c>
      <c r="D366" s="9" t="str">
        <f>TEXT(SalesDataTable[[#This Row],[Order Date]],"MMM")</f>
        <v>Mar</v>
      </c>
      <c r="E366" s="9" t="str">
        <f>"Q"&amp;ROUNDUP(MONTH(SalesDataTable[[#This Row],[Order Date]])/3,0)</f>
        <v>Q1</v>
      </c>
      <c r="F366" s="4" t="s">
        <v>38</v>
      </c>
      <c r="G366" s="4" t="s">
        <v>39</v>
      </c>
      <c r="H366" s="4" t="s">
        <v>20</v>
      </c>
      <c r="I366" s="4" t="s">
        <v>21</v>
      </c>
      <c r="J366" s="4" t="s">
        <v>32</v>
      </c>
      <c r="K366" s="4" t="s">
        <v>50</v>
      </c>
      <c r="L366" s="5">
        <v>3</v>
      </c>
      <c r="M366" s="6">
        <v>46.68</v>
      </c>
      <c r="N366" s="7">
        <v>0</v>
      </c>
      <c r="O366" s="6">
        <v>18.760000000000002</v>
      </c>
      <c r="P366" s="6">
        <f t="shared" si="20"/>
        <v>140.04</v>
      </c>
      <c r="Q366" s="6">
        <f t="shared" si="21"/>
        <v>56.28</v>
      </c>
      <c r="R366" s="6">
        <f t="shared" si="22"/>
        <v>83.759999999999991</v>
      </c>
      <c r="S366" s="8">
        <f t="shared" si="23"/>
        <v>0.59811482433590402</v>
      </c>
    </row>
    <row r="367" spans="1:19" ht="15.6" x14ac:dyDescent="0.3">
      <c r="A367" s="2">
        <v>5149</v>
      </c>
      <c r="B367" s="3">
        <v>46096</v>
      </c>
      <c r="C367" s="4">
        <f>YEAR(SalesDataTable[[#This Row],[Order Date]])</f>
        <v>2026</v>
      </c>
      <c r="D367" s="9" t="str">
        <f>TEXT(SalesDataTable[[#This Row],[Order Date]],"MMM")</f>
        <v>Mar</v>
      </c>
      <c r="E367" s="9" t="str">
        <f>"Q"&amp;ROUNDUP(MONTH(SalesDataTable[[#This Row],[Order Date]])/3,0)</f>
        <v>Q1</v>
      </c>
      <c r="F367" s="4" t="s">
        <v>24</v>
      </c>
      <c r="G367" s="4" t="s">
        <v>61</v>
      </c>
      <c r="H367" s="4" t="s">
        <v>37</v>
      </c>
      <c r="I367" s="4" t="s">
        <v>31</v>
      </c>
      <c r="J367" s="4" t="s">
        <v>32</v>
      </c>
      <c r="K367" s="4" t="s">
        <v>33</v>
      </c>
      <c r="L367" s="5">
        <v>1</v>
      </c>
      <c r="M367" s="6">
        <v>35.340000000000003</v>
      </c>
      <c r="N367" s="7">
        <v>0.05</v>
      </c>
      <c r="O367" s="6">
        <v>13.37</v>
      </c>
      <c r="P367" s="6">
        <f t="shared" si="20"/>
        <v>33.573</v>
      </c>
      <c r="Q367" s="6">
        <f t="shared" si="21"/>
        <v>13.37</v>
      </c>
      <c r="R367" s="6">
        <f t="shared" si="22"/>
        <v>20.203000000000003</v>
      </c>
      <c r="S367" s="8">
        <f t="shared" si="23"/>
        <v>0.60176332171685587</v>
      </c>
    </row>
    <row r="368" spans="1:19" ht="15.6" x14ac:dyDescent="0.3">
      <c r="A368" s="2">
        <v>412</v>
      </c>
      <c r="B368" s="3">
        <v>46097</v>
      </c>
      <c r="C368" s="4">
        <f>YEAR(SalesDataTable[[#This Row],[Order Date]])</f>
        <v>2026</v>
      </c>
      <c r="D368" s="9" t="str">
        <f>TEXT(SalesDataTable[[#This Row],[Order Date]],"MMM")</f>
        <v>Mar</v>
      </c>
      <c r="E368" s="9" t="str">
        <f>"Q"&amp;ROUNDUP(MONTH(SalesDataTable[[#This Row],[Order Date]])/3,0)</f>
        <v>Q1</v>
      </c>
      <c r="F368" s="4" t="s">
        <v>38</v>
      </c>
      <c r="G368" s="4" t="s">
        <v>49</v>
      </c>
      <c r="H368" s="4" t="s">
        <v>37</v>
      </c>
      <c r="I368" s="4" t="s">
        <v>21</v>
      </c>
      <c r="J368" s="4" t="s">
        <v>52</v>
      </c>
      <c r="K368" s="4" t="s">
        <v>53</v>
      </c>
      <c r="L368" s="5">
        <v>2</v>
      </c>
      <c r="M368" s="6">
        <v>40.19</v>
      </c>
      <c r="N368" s="7">
        <v>0</v>
      </c>
      <c r="O368" s="6">
        <v>14.92</v>
      </c>
      <c r="P368" s="6">
        <f t="shared" si="20"/>
        <v>80.38</v>
      </c>
      <c r="Q368" s="6">
        <f t="shared" si="21"/>
        <v>29.84</v>
      </c>
      <c r="R368" s="6">
        <f t="shared" si="22"/>
        <v>50.539999999999992</v>
      </c>
      <c r="S368" s="8">
        <f t="shared" si="23"/>
        <v>0.62876337397362525</v>
      </c>
    </row>
    <row r="369" spans="1:19" ht="15.6" x14ac:dyDescent="0.3">
      <c r="A369" s="2">
        <v>1161</v>
      </c>
      <c r="B369" s="3">
        <v>46097</v>
      </c>
      <c r="C369" s="4">
        <f>YEAR(SalesDataTable[[#This Row],[Order Date]])</f>
        <v>2026</v>
      </c>
      <c r="D369" s="9" t="str">
        <f>TEXT(SalesDataTable[[#This Row],[Order Date]],"MMM")</f>
        <v>Mar</v>
      </c>
      <c r="E369" s="9" t="str">
        <f>"Q"&amp;ROUNDUP(MONTH(SalesDataTable[[#This Row],[Order Date]])/3,0)</f>
        <v>Q1</v>
      </c>
      <c r="F369" s="4" t="s">
        <v>24</v>
      </c>
      <c r="G369" s="4" t="s">
        <v>61</v>
      </c>
      <c r="H369" s="4" t="s">
        <v>20</v>
      </c>
      <c r="I369" s="4" t="s">
        <v>31</v>
      </c>
      <c r="J369" s="4" t="s">
        <v>22</v>
      </c>
      <c r="K369" s="4" t="s">
        <v>48</v>
      </c>
      <c r="L369" s="5">
        <v>2</v>
      </c>
      <c r="M369" s="6">
        <v>101.73</v>
      </c>
      <c r="N369" s="7">
        <v>0.05</v>
      </c>
      <c r="O369" s="6">
        <v>51.56</v>
      </c>
      <c r="P369" s="6">
        <f t="shared" si="20"/>
        <v>193.28700000000001</v>
      </c>
      <c r="Q369" s="6">
        <f t="shared" si="21"/>
        <v>103.12</v>
      </c>
      <c r="R369" s="6">
        <f t="shared" si="22"/>
        <v>90.167000000000002</v>
      </c>
      <c r="S369" s="8">
        <f t="shared" si="23"/>
        <v>0.46649283190281809</v>
      </c>
    </row>
    <row r="370" spans="1:19" ht="15.6" x14ac:dyDescent="0.3">
      <c r="A370" s="2">
        <v>1320</v>
      </c>
      <c r="B370" s="3">
        <v>46097</v>
      </c>
      <c r="C370" s="4">
        <f>YEAR(SalesDataTable[[#This Row],[Order Date]])</f>
        <v>2026</v>
      </c>
      <c r="D370" s="9" t="str">
        <f>TEXT(SalesDataTable[[#This Row],[Order Date]],"MMM")</f>
        <v>Mar</v>
      </c>
      <c r="E370" s="9" t="str">
        <f>"Q"&amp;ROUNDUP(MONTH(SalesDataTable[[#This Row],[Order Date]])/3,0)</f>
        <v>Q1</v>
      </c>
      <c r="F370" s="4" t="s">
        <v>29</v>
      </c>
      <c r="G370" s="4" t="s">
        <v>36</v>
      </c>
      <c r="H370" s="4" t="s">
        <v>37</v>
      </c>
      <c r="I370" s="4" t="s">
        <v>34</v>
      </c>
      <c r="J370" s="4" t="s">
        <v>41</v>
      </c>
      <c r="K370" s="4" t="s">
        <v>47</v>
      </c>
      <c r="L370" s="5">
        <v>1</v>
      </c>
      <c r="M370" s="6">
        <v>200.05</v>
      </c>
      <c r="N370" s="7">
        <v>0</v>
      </c>
      <c r="O370" s="6">
        <v>102.69</v>
      </c>
      <c r="P370" s="6">
        <f t="shared" si="20"/>
        <v>200.05</v>
      </c>
      <c r="Q370" s="6">
        <f t="shared" si="21"/>
        <v>102.69</v>
      </c>
      <c r="R370" s="6">
        <f t="shared" si="22"/>
        <v>97.360000000000014</v>
      </c>
      <c r="S370" s="8">
        <f t="shared" si="23"/>
        <v>0.48667833041739567</v>
      </c>
    </row>
    <row r="371" spans="1:19" ht="15.6" x14ac:dyDescent="0.3">
      <c r="A371" s="2">
        <v>2528</v>
      </c>
      <c r="B371" s="3">
        <v>46097</v>
      </c>
      <c r="C371" s="4">
        <f>YEAR(SalesDataTable[[#This Row],[Order Date]])</f>
        <v>2026</v>
      </c>
      <c r="D371" s="9" t="str">
        <f>TEXT(SalesDataTable[[#This Row],[Order Date]],"MMM")</f>
        <v>Mar</v>
      </c>
      <c r="E371" s="9" t="str">
        <f>"Q"&amp;ROUNDUP(MONTH(SalesDataTable[[#This Row],[Order Date]])/3,0)</f>
        <v>Q1</v>
      </c>
      <c r="F371" s="4" t="s">
        <v>38</v>
      </c>
      <c r="G371" s="4" t="s">
        <v>49</v>
      </c>
      <c r="H371" s="4" t="s">
        <v>20</v>
      </c>
      <c r="I371" s="4" t="s">
        <v>31</v>
      </c>
      <c r="J371" s="4" t="s">
        <v>27</v>
      </c>
      <c r="K371" s="4" t="s">
        <v>28</v>
      </c>
      <c r="L371" s="5">
        <v>1</v>
      </c>
      <c r="M371" s="6">
        <v>90.06</v>
      </c>
      <c r="N371" s="7">
        <v>0</v>
      </c>
      <c r="O371" s="6">
        <v>44.49</v>
      </c>
      <c r="P371" s="6">
        <f t="shared" si="20"/>
        <v>90.06</v>
      </c>
      <c r="Q371" s="6">
        <f t="shared" si="21"/>
        <v>44.49</v>
      </c>
      <c r="R371" s="6">
        <f t="shared" si="22"/>
        <v>45.57</v>
      </c>
      <c r="S371" s="8">
        <f t="shared" si="23"/>
        <v>0.50599600266489009</v>
      </c>
    </row>
    <row r="372" spans="1:19" ht="15.6" x14ac:dyDescent="0.3">
      <c r="A372" s="2">
        <v>2956</v>
      </c>
      <c r="B372" s="3">
        <v>46097</v>
      </c>
      <c r="C372" s="4">
        <f>YEAR(SalesDataTable[[#This Row],[Order Date]])</f>
        <v>2026</v>
      </c>
      <c r="D372" s="9" t="str">
        <f>TEXT(SalesDataTable[[#This Row],[Order Date]],"MMM")</f>
        <v>Mar</v>
      </c>
      <c r="E372" s="9" t="str">
        <f>"Q"&amp;ROUNDUP(MONTH(SalesDataTable[[#This Row],[Order Date]])/3,0)</f>
        <v>Q1</v>
      </c>
      <c r="F372" s="4" t="s">
        <v>24</v>
      </c>
      <c r="G372" s="4" t="s">
        <v>59</v>
      </c>
      <c r="H372" s="4" t="s">
        <v>20</v>
      </c>
      <c r="I372" s="4" t="s">
        <v>31</v>
      </c>
      <c r="J372" s="4" t="s">
        <v>32</v>
      </c>
      <c r="K372" s="4" t="s">
        <v>33</v>
      </c>
      <c r="L372" s="5">
        <v>1</v>
      </c>
      <c r="M372" s="6">
        <v>37.119999999999997</v>
      </c>
      <c r="N372" s="7">
        <v>0.1</v>
      </c>
      <c r="O372" s="6">
        <v>13.39</v>
      </c>
      <c r="P372" s="6">
        <f t="shared" si="20"/>
        <v>33.408000000000001</v>
      </c>
      <c r="Q372" s="6">
        <f t="shared" si="21"/>
        <v>13.39</v>
      </c>
      <c r="R372" s="6">
        <f t="shared" si="22"/>
        <v>20.018000000000001</v>
      </c>
      <c r="S372" s="8">
        <f t="shared" si="23"/>
        <v>0.59919779693486586</v>
      </c>
    </row>
    <row r="373" spans="1:19" ht="15.6" x14ac:dyDescent="0.3">
      <c r="A373" s="2">
        <v>2973</v>
      </c>
      <c r="B373" s="3">
        <v>46097</v>
      </c>
      <c r="C373" s="4">
        <f>YEAR(SalesDataTable[[#This Row],[Order Date]])</f>
        <v>2026</v>
      </c>
      <c r="D373" s="9" t="str">
        <f>TEXT(SalesDataTable[[#This Row],[Order Date]],"MMM")</f>
        <v>Mar</v>
      </c>
      <c r="E373" s="9" t="str">
        <f>"Q"&amp;ROUNDUP(MONTH(SalesDataTable[[#This Row],[Order Date]])/3,0)</f>
        <v>Q1</v>
      </c>
      <c r="F373" s="4" t="s">
        <v>18</v>
      </c>
      <c r="G373" s="4" t="s">
        <v>19</v>
      </c>
      <c r="H373" s="4" t="s">
        <v>37</v>
      </c>
      <c r="I373" s="4" t="s">
        <v>21</v>
      </c>
      <c r="J373" s="4" t="s">
        <v>27</v>
      </c>
      <c r="K373" s="4" t="s">
        <v>55</v>
      </c>
      <c r="L373" s="5">
        <v>2</v>
      </c>
      <c r="M373" s="6">
        <v>156.09</v>
      </c>
      <c r="N373" s="7">
        <v>0.1</v>
      </c>
      <c r="O373" s="6">
        <v>79.72</v>
      </c>
      <c r="P373" s="6">
        <f t="shared" si="20"/>
        <v>280.96199999999999</v>
      </c>
      <c r="Q373" s="6">
        <f t="shared" si="21"/>
        <v>159.44</v>
      </c>
      <c r="R373" s="6">
        <f t="shared" si="22"/>
        <v>121.52199999999999</v>
      </c>
      <c r="S373" s="8">
        <f t="shared" si="23"/>
        <v>0.43252112385304775</v>
      </c>
    </row>
    <row r="374" spans="1:19" ht="15.6" x14ac:dyDescent="0.3">
      <c r="A374" s="2">
        <v>3358</v>
      </c>
      <c r="B374" s="3">
        <v>46097</v>
      </c>
      <c r="C374" s="4">
        <f>YEAR(SalesDataTable[[#This Row],[Order Date]])</f>
        <v>2026</v>
      </c>
      <c r="D374" s="9" t="str">
        <f>TEXT(SalesDataTable[[#This Row],[Order Date]],"MMM")</f>
        <v>Mar</v>
      </c>
      <c r="E374" s="9" t="str">
        <f>"Q"&amp;ROUNDUP(MONTH(SalesDataTable[[#This Row],[Order Date]])/3,0)</f>
        <v>Q1</v>
      </c>
      <c r="F374" s="4" t="s">
        <v>18</v>
      </c>
      <c r="G374" s="4" t="s">
        <v>19</v>
      </c>
      <c r="H374" s="4" t="s">
        <v>26</v>
      </c>
      <c r="I374" s="4" t="s">
        <v>34</v>
      </c>
      <c r="J374" s="4" t="s">
        <v>52</v>
      </c>
      <c r="K374" s="4" t="s">
        <v>60</v>
      </c>
      <c r="L374" s="5">
        <v>12</v>
      </c>
      <c r="M374" s="6">
        <v>36.44</v>
      </c>
      <c r="N374" s="7">
        <v>0.05</v>
      </c>
      <c r="O374" s="6">
        <v>13.65</v>
      </c>
      <c r="P374" s="6">
        <f t="shared" si="20"/>
        <v>415.41599999999994</v>
      </c>
      <c r="Q374" s="6">
        <f t="shared" si="21"/>
        <v>163.80000000000001</v>
      </c>
      <c r="R374" s="6">
        <f t="shared" si="22"/>
        <v>251.61599999999993</v>
      </c>
      <c r="S374" s="8">
        <f t="shared" si="23"/>
        <v>0.60569645848980291</v>
      </c>
    </row>
    <row r="375" spans="1:19" ht="15.6" x14ac:dyDescent="0.3">
      <c r="A375" s="2">
        <v>164</v>
      </c>
      <c r="B375" s="3">
        <v>46098</v>
      </c>
      <c r="C375" s="4">
        <f>YEAR(SalesDataTable[[#This Row],[Order Date]])</f>
        <v>2026</v>
      </c>
      <c r="D375" s="9" t="str">
        <f>TEXT(SalesDataTable[[#This Row],[Order Date]],"MMM")</f>
        <v>Mar</v>
      </c>
      <c r="E375" s="9" t="str">
        <f>"Q"&amp;ROUNDUP(MONTH(SalesDataTable[[#This Row],[Order Date]])/3,0)</f>
        <v>Q1</v>
      </c>
      <c r="F375" s="4" t="s">
        <v>18</v>
      </c>
      <c r="G375" s="4" t="s">
        <v>68</v>
      </c>
      <c r="H375" s="4" t="s">
        <v>46</v>
      </c>
      <c r="I375" s="4" t="s">
        <v>34</v>
      </c>
      <c r="J375" s="4" t="s">
        <v>41</v>
      </c>
      <c r="K375" s="4" t="s">
        <v>69</v>
      </c>
      <c r="L375" s="5">
        <v>5</v>
      </c>
      <c r="M375" s="6">
        <v>123.95</v>
      </c>
      <c r="N375" s="7">
        <v>0.05</v>
      </c>
      <c r="O375" s="6">
        <v>59.23</v>
      </c>
      <c r="P375" s="6">
        <f t="shared" si="20"/>
        <v>588.76249999999993</v>
      </c>
      <c r="Q375" s="6">
        <f t="shared" si="21"/>
        <v>296.14999999999998</v>
      </c>
      <c r="R375" s="6">
        <f t="shared" si="22"/>
        <v>292.61249999999995</v>
      </c>
      <c r="S375" s="8">
        <f t="shared" si="23"/>
        <v>0.49699581749856692</v>
      </c>
    </row>
    <row r="376" spans="1:19" ht="15.6" x14ac:dyDescent="0.3">
      <c r="A376" s="2">
        <v>995</v>
      </c>
      <c r="B376" s="3">
        <v>46098</v>
      </c>
      <c r="C376" s="4">
        <f>YEAR(SalesDataTable[[#This Row],[Order Date]])</f>
        <v>2026</v>
      </c>
      <c r="D376" s="9" t="str">
        <f>TEXT(SalesDataTable[[#This Row],[Order Date]],"MMM")</f>
        <v>Mar</v>
      </c>
      <c r="E376" s="9" t="str">
        <f>"Q"&amp;ROUNDUP(MONTH(SalesDataTable[[#This Row],[Order Date]])/3,0)</f>
        <v>Q1</v>
      </c>
      <c r="F376" s="4" t="s">
        <v>29</v>
      </c>
      <c r="G376" s="4" t="s">
        <v>70</v>
      </c>
      <c r="H376" s="4" t="s">
        <v>46</v>
      </c>
      <c r="I376" s="4" t="s">
        <v>34</v>
      </c>
      <c r="J376" s="4" t="s">
        <v>41</v>
      </c>
      <c r="K376" s="4" t="s">
        <v>47</v>
      </c>
      <c r="L376" s="5">
        <v>1</v>
      </c>
      <c r="M376" s="6">
        <v>192.84</v>
      </c>
      <c r="N376" s="7">
        <v>0.15</v>
      </c>
      <c r="O376" s="6">
        <v>101.42</v>
      </c>
      <c r="P376" s="6">
        <f t="shared" si="20"/>
        <v>163.91399999999999</v>
      </c>
      <c r="Q376" s="6">
        <f t="shared" si="21"/>
        <v>101.42</v>
      </c>
      <c r="R376" s="6">
        <f t="shared" si="22"/>
        <v>62.493999999999986</v>
      </c>
      <c r="S376" s="8">
        <f t="shared" si="23"/>
        <v>0.38126090510877647</v>
      </c>
    </row>
    <row r="377" spans="1:19" ht="15.6" x14ac:dyDescent="0.3">
      <c r="A377" s="2">
        <v>4912</v>
      </c>
      <c r="B377" s="3">
        <v>46098</v>
      </c>
      <c r="C377" s="4">
        <f>YEAR(SalesDataTable[[#This Row],[Order Date]])</f>
        <v>2026</v>
      </c>
      <c r="D377" s="9" t="str">
        <f>TEXT(SalesDataTable[[#This Row],[Order Date]],"MMM")</f>
        <v>Mar</v>
      </c>
      <c r="E377" s="9" t="str">
        <f>"Q"&amp;ROUNDUP(MONTH(SalesDataTable[[#This Row],[Order Date]])/3,0)</f>
        <v>Q1</v>
      </c>
      <c r="F377" s="4" t="s">
        <v>24</v>
      </c>
      <c r="G377" s="4" t="s">
        <v>59</v>
      </c>
      <c r="H377" s="4" t="s">
        <v>20</v>
      </c>
      <c r="I377" s="4" t="s">
        <v>31</v>
      </c>
      <c r="J377" s="4" t="s">
        <v>27</v>
      </c>
      <c r="K377" s="4" t="s">
        <v>55</v>
      </c>
      <c r="L377" s="5">
        <v>1</v>
      </c>
      <c r="M377" s="6">
        <v>152.57</v>
      </c>
      <c r="N377" s="7">
        <v>0.1</v>
      </c>
      <c r="O377" s="6">
        <v>80.319999999999993</v>
      </c>
      <c r="P377" s="6">
        <f t="shared" si="20"/>
        <v>137.31299999999999</v>
      </c>
      <c r="Q377" s="6">
        <f t="shared" si="21"/>
        <v>80.319999999999993</v>
      </c>
      <c r="R377" s="6">
        <f t="shared" si="22"/>
        <v>56.992999999999995</v>
      </c>
      <c r="S377" s="8">
        <f t="shared" si="23"/>
        <v>0.41505902572953762</v>
      </c>
    </row>
    <row r="378" spans="1:19" ht="15.6" x14ac:dyDescent="0.3">
      <c r="A378" s="2">
        <v>29</v>
      </c>
      <c r="B378" s="3">
        <v>46099</v>
      </c>
      <c r="C378" s="4">
        <f>YEAR(SalesDataTable[[#This Row],[Order Date]])</f>
        <v>2026</v>
      </c>
      <c r="D378" s="9" t="str">
        <f>TEXT(SalesDataTable[[#This Row],[Order Date]],"MMM")</f>
        <v>Mar</v>
      </c>
      <c r="E378" s="9" t="str">
        <f>"Q"&amp;ROUNDUP(MONTH(SalesDataTable[[#This Row],[Order Date]])/3,0)</f>
        <v>Q1</v>
      </c>
      <c r="F378" s="4" t="s">
        <v>38</v>
      </c>
      <c r="G378" s="4" t="s">
        <v>39</v>
      </c>
      <c r="H378" s="4" t="s">
        <v>20</v>
      </c>
      <c r="I378" s="4" t="s">
        <v>34</v>
      </c>
      <c r="J378" s="4" t="s">
        <v>32</v>
      </c>
      <c r="K378" s="4" t="s">
        <v>62</v>
      </c>
      <c r="L378" s="5">
        <v>2</v>
      </c>
      <c r="M378" s="6">
        <v>130.4</v>
      </c>
      <c r="N378" s="7">
        <v>0</v>
      </c>
      <c r="O378" s="6">
        <v>67.599999999999994</v>
      </c>
      <c r="P378" s="6">
        <f t="shared" si="20"/>
        <v>260.8</v>
      </c>
      <c r="Q378" s="6">
        <f t="shared" si="21"/>
        <v>135.19999999999999</v>
      </c>
      <c r="R378" s="6">
        <f t="shared" si="22"/>
        <v>125.60000000000002</v>
      </c>
      <c r="S378" s="8">
        <f t="shared" si="23"/>
        <v>0.48159509202453993</v>
      </c>
    </row>
    <row r="379" spans="1:19" ht="15.6" x14ac:dyDescent="0.3">
      <c r="A379" s="2">
        <v>891</v>
      </c>
      <c r="B379" s="3">
        <v>46099</v>
      </c>
      <c r="C379" s="4">
        <f>YEAR(SalesDataTable[[#This Row],[Order Date]])</f>
        <v>2026</v>
      </c>
      <c r="D379" s="9" t="str">
        <f>TEXT(SalesDataTable[[#This Row],[Order Date]],"MMM")</f>
        <v>Mar</v>
      </c>
      <c r="E379" s="9" t="str">
        <f>"Q"&amp;ROUNDUP(MONTH(SalesDataTable[[#This Row],[Order Date]])/3,0)</f>
        <v>Q1</v>
      </c>
      <c r="F379" s="4" t="s">
        <v>29</v>
      </c>
      <c r="G379" s="4" t="s">
        <v>36</v>
      </c>
      <c r="H379" s="4" t="s">
        <v>20</v>
      </c>
      <c r="I379" s="4" t="s">
        <v>31</v>
      </c>
      <c r="J379" s="4" t="s">
        <v>27</v>
      </c>
      <c r="K379" s="4" t="s">
        <v>28</v>
      </c>
      <c r="L379" s="5">
        <v>2</v>
      </c>
      <c r="M379" s="6">
        <v>94.25</v>
      </c>
      <c r="N379" s="7">
        <v>0.1</v>
      </c>
      <c r="O379" s="6">
        <v>44.99</v>
      </c>
      <c r="P379" s="6">
        <f t="shared" si="20"/>
        <v>169.65</v>
      </c>
      <c r="Q379" s="6">
        <f t="shared" si="21"/>
        <v>89.98</v>
      </c>
      <c r="R379" s="6">
        <f t="shared" si="22"/>
        <v>79.67</v>
      </c>
      <c r="S379" s="8">
        <f t="shared" si="23"/>
        <v>0.46961391099322131</v>
      </c>
    </row>
    <row r="380" spans="1:19" ht="15.6" x14ac:dyDescent="0.3">
      <c r="A380" s="2">
        <v>1143</v>
      </c>
      <c r="B380" s="3">
        <v>46099</v>
      </c>
      <c r="C380" s="4">
        <f>YEAR(SalesDataTable[[#This Row],[Order Date]])</f>
        <v>2026</v>
      </c>
      <c r="D380" s="9" t="str">
        <f>TEXT(SalesDataTable[[#This Row],[Order Date]],"MMM")</f>
        <v>Mar</v>
      </c>
      <c r="E380" s="9" t="str">
        <f>"Q"&amp;ROUNDUP(MONTH(SalesDataTable[[#This Row],[Order Date]])/3,0)</f>
        <v>Q1</v>
      </c>
      <c r="F380" s="4" t="s">
        <v>24</v>
      </c>
      <c r="G380" s="4" t="s">
        <v>61</v>
      </c>
      <c r="H380" s="4" t="s">
        <v>20</v>
      </c>
      <c r="I380" s="4" t="s">
        <v>34</v>
      </c>
      <c r="J380" s="4" t="s">
        <v>41</v>
      </c>
      <c r="K380" s="4" t="s">
        <v>69</v>
      </c>
      <c r="L380" s="5">
        <v>5</v>
      </c>
      <c r="M380" s="6">
        <v>125.91</v>
      </c>
      <c r="N380" s="7">
        <v>0</v>
      </c>
      <c r="O380" s="6">
        <v>59.36</v>
      </c>
      <c r="P380" s="6">
        <f t="shared" si="20"/>
        <v>629.54999999999995</v>
      </c>
      <c r="Q380" s="6">
        <f t="shared" si="21"/>
        <v>296.8</v>
      </c>
      <c r="R380" s="6">
        <f t="shared" si="22"/>
        <v>332.74999999999994</v>
      </c>
      <c r="S380" s="8">
        <f t="shared" si="23"/>
        <v>0.52855214041775866</v>
      </c>
    </row>
    <row r="381" spans="1:19" ht="15.6" x14ac:dyDescent="0.3">
      <c r="A381" s="2">
        <v>2478</v>
      </c>
      <c r="B381" s="3">
        <v>46099</v>
      </c>
      <c r="C381" s="4">
        <f>YEAR(SalesDataTable[[#This Row],[Order Date]])</f>
        <v>2026</v>
      </c>
      <c r="D381" s="9" t="str">
        <f>TEXT(SalesDataTable[[#This Row],[Order Date]],"MMM")</f>
        <v>Mar</v>
      </c>
      <c r="E381" s="9" t="str">
        <f>"Q"&amp;ROUNDUP(MONTH(SalesDataTable[[#This Row],[Order Date]])/3,0)</f>
        <v>Q1</v>
      </c>
      <c r="F381" s="4" t="s">
        <v>38</v>
      </c>
      <c r="G381" s="4" t="s">
        <v>49</v>
      </c>
      <c r="H381" s="4" t="s">
        <v>37</v>
      </c>
      <c r="I381" s="4" t="s">
        <v>21</v>
      </c>
      <c r="J381" s="4" t="s">
        <v>52</v>
      </c>
      <c r="K381" s="4" t="s">
        <v>53</v>
      </c>
      <c r="L381" s="5">
        <v>2</v>
      </c>
      <c r="M381" s="6">
        <v>39.619999999999997</v>
      </c>
      <c r="N381" s="7">
        <v>0</v>
      </c>
      <c r="O381" s="6">
        <v>14.78</v>
      </c>
      <c r="P381" s="6">
        <f t="shared" si="20"/>
        <v>79.239999999999995</v>
      </c>
      <c r="Q381" s="6">
        <f t="shared" si="21"/>
        <v>29.56</v>
      </c>
      <c r="R381" s="6">
        <f t="shared" si="22"/>
        <v>49.679999999999993</v>
      </c>
      <c r="S381" s="8">
        <f t="shared" si="23"/>
        <v>0.62695608278647141</v>
      </c>
    </row>
    <row r="382" spans="1:19" ht="15.6" x14ac:dyDescent="0.3">
      <c r="A382" s="2">
        <v>3961</v>
      </c>
      <c r="B382" s="3">
        <v>46099</v>
      </c>
      <c r="C382" s="4">
        <f>YEAR(SalesDataTable[[#This Row],[Order Date]])</f>
        <v>2026</v>
      </c>
      <c r="D382" s="9" t="str">
        <f>TEXT(SalesDataTable[[#This Row],[Order Date]],"MMM")</f>
        <v>Mar</v>
      </c>
      <c r="E382" s="9" t="str">
        <f>"Q"&amp;ROUNDUP(MONTH(SalesDataTable[[#This Row],[Order Date]])/3,0)</f>
        <v>Q1</v>
      </c>
      <c r="F382" s="4" t="s">
        <v>18</v>
      </c>
      <c r="G382" s="4" t="s">
        <v>54</v>
      </c>
      <c r="H382" s="4" t="s">
        <v>20</v>
      </c>
      <c r="I382" s="4" t="s">
        <v>34</v>
      </c>
      <c r="J382" s="4" t="s">
        <v>52</v>
      </c>
      <c r="K382" s="4" t="s">
        <v>60</v>
      </c>
      <c r="L382" s="5">
        <v>3</v>
      </c>
      <c r="M382" s="6">
        <v>36.32</v>
      </c>
      <c r="N382" s="7">
        <v>0</v>
      </c>
      <c r="O382" s="6">
        <v>14.18</v>
      </c>
      <c r="P382" s="6">
        <f t="shared" si="20"/>
        <v>108.96000000000001</v>
      </c>
      <c r="Q382" s="6">
        <f t="shared" si="21"/>
        <v>42.54</v>
      </c>
      <c r="R382" s="6">
        <f t="shared" si="22"/>
        <v>66.420000000000016</v>
      </c>
      <c r="S382" s="8">
        <f t="shared" si="23"/>
        <v>0.60958149779735693</v>
      </c>
    </row>
    <row r="383" spans="1:19" ht="15.6" x14ac:dyDescent="0.3">
      <c r="A383" s="2">
        <v>4724</v>
      </c>
      <c r="B383" s="3">
        <v>46099</v>
      </c>
      <c r="C383" s="4">
        <f>YEAR(SalesDataTable[[#This Row],[Order Date]])</f>
        <v>2026</v>
      </c>
      <c r="D383" s="9" t="str">
        <f>TEXT(SalesDataTable[[#This Row],[Order Date]],"MMM")</f>
        <v>Mar</v>
      </c>
      <c r="E383" s="9" t="str">
        <f>"Q"&amp;ROUNDUP(MONTH(SalesDataTable[[#This Row],[Order Date]])/3,0)</f>
        <v>Q1</v>
      </c>
      <c r="F383" s="4" t="s">
        <v>18</v>
      </c>
      <c r="G383" s="4" t="s">
        <v>68</v>
      </c>
      <c r="H383" s="4" t="s">
        <v>37</v>
      </c>
      <c r="I383" s="4" t="s">
        <v>31</v>
      </c>
      <c r="J383" s="4" t="s">
        <v>52</v>
      </c>
      <c r="K383" s="4" t="s">
        <v>63</v>
      </c>
      <c r="L383" s="5">
        <v>1</v>
      </c>
      <c r="M383" s="6">
        <v>51.16</v>
      </c>
      <c r="N383" s="7">
        <v>0</v>
      </c>
      <c r="O383" s="6">
        <v>22.39</v>
      </c>
      <c r="P383" s="6">
        <f t="shared" si="20"/>
        <v>51.16</v>
      </c>
      <c r="Q383" s="6">
        <f t="shared" si="21"/>
        <v>22.39</v>
      </c>
      <c r="R383" s="6">
        <f t="shared" si="22"/>
        <v>28.769999999999996</v>
      </c>
      <c r="S383" s="8">
        <f t="shared" si="23"/>
        <v>0.56235340109460508</v>
      </c>
    </row>
    <row r="384" spans="1:19" ht="15.6" x14ac:dyDescent="0.3">
      <c r="A384" s="2">
        <v>2171</v>
      </c>
      <c r="B384" s="3">
        <v>46100</v>
      </c>
      <c r="C384" s="4">
        <f>YEAR(SalesDataTable[[#This Row],[Order Date]])</f>
        <v>2026</v>
      </c>
      <c r="D384" s="9" t="str">
        <f>TEXT(SalesDataTable[[#This Row],[Order Date]],"MMM")</f>
        <v>Mar</v>
      </c>
      <c r="E384" s="9" t="str">
        <f>"Q"&amp;ROUNDUP(MONTH(SalesDataTable[[#This Row],[Order Date]])/3,0)</f>
        <v>Q1</v>
      </c>
      <c r="F384" s="4" t="s">
        <v>38</v>
      </c>
      <c r="G384" s="4" t="s">
        <v>65</v>
      </c>
      <c r="H384" s="4" t="s">
        <v>26</v>
      </c>
      <c r="I384" s="4" t="s">
        <v>34</v>
      </c>
      <c r="J384" s="4" t="s">
        <v>52</v>
      </c>
      <c r="K384" s="4" t="s">
        <v>60</v>
      </c>
      <c r="L384" s="5">
        <v>5</v>
      </c>
      <c r="M384" s="6">
        <v>35.65</v>
      </c>
      <c r="N384" s="7">
        <v>0.1</v>
      </c>
      <c r="O384" s="6">
        <v>13.64</v>
      </c>
      <c r="P384" s="6">
        <f t="shared" si="20"/>
        <v>160.42500000000001</v>
      </c>
      <c r="Q384" s="6">
        <f t="shared" si="21"/>
        <v>68.2</v>
      </c>
      <c r="R384" s="6">
        <f t="shared" si="22"/>
        <v>92.225000000000009</v>
      </c>
      <c r="S384" s="8">
        <f t="shared" si="23"/>
        <v>0.5748792270531401</v>
      </c>
    </row>
    <row r="385" spans="1:19" ht="15.6" x14ac:dyDescent="0.3">
      <c r="A385" s="2">
        <v>2311</v>
      </c>
      <c r="B385" s="3">
        <v>46100</v>
      </c>
      <c r="C385" s="4">
        <f>YEAR(SalesDataTable[[#This Row],[Order Date]])</f>
        <v>2026</v>
      </c>
      <c r="D385" s="9" t="str">
        <f>TEXT(SalesDataTable[[#This Row],[Order Date]],"MMM")</f>
        <v>Mar</v>
      </c>
      <c r="E385" s="9" t="str">
        <f>"Q"&amp;ROUNDUP(MONTH(SalesDataTable[[#This Row],[Order Date]])/3,0)</f>
        <v>Q1</v>
      </c>
      <c r="F385" s="4" t="s">
        <v>38</v>
      </c>
      <c r="G385" s="4" t="s">
        <v>51</v>
      </c>
      <c r="H385" s="4" t="s">
        <v>20</v>
      </c>
      <c r="I385" s="4" t="s">
        <v>31</v>
      </c>
      <c r="J385" s="4" t="s">
        <v>27</v>
      </c>
      <c r="K385" s="4" t="s">
        <v>35</v>
      </c>
      <c r="L385" s="5">
        <v>1</v>
      </c>
      <c r="M385" s="6">
        <v>145.19</v>
      </c>
      <c r="N385" s="7">
        <v>0</v>
      </c>
      <c r="O385" s="6">
        <v>80.67</v>
      </c>
      <c r="P385" s="6">
        <f t="shared" si="20"/>
        <v>145.19</v>
      </c>
      <c r="Q385" s="6">
        <f t="shared" si="21"/>
        <v>80.67</v>
      </c>
      <c r="R385" s="6">
        <f t="shared" si="22"/>
        <v>64.52</v>
      </c>
      <c r="S385" s="8">
        <f t="shared" si="23"/>
        <v>0.44438322198498514</v>
      </c>
    </row>
    <row r="386" spans="1:19" ht="15.6" x14ac:dyDescent="0.3">
      <c r="A386" s="2">
        <v>3563</v>
      </c>
      <c r="B386" s="3">
        <v>46100</v>
      </c>
      <c r="C386" s="4">
        <f>YEAR(SalesDataTable[[#This Row],[Order Date]])</f>
        <v>2026</v>
      </c>
      <c r="D386" s="9" t="str">
        <f>TEXT(SalesDataTable[[#This Row],[Order Date]],"MMM")</f>
        <v>Mar</v>
      </c>
      <c r="E386" s="9" t="str">
        <f>"Q"&amp;ROUNDUP(MONTH(SalesDataTable[[#This Row],[Order Date]])/3,0)</f>
        <v>Q1</v>
      </c>
      <c r="F386" s="4" t="s">
        <v>38</v>
      </c>
      <c r="G386" s="4" t="s">
        <v>51</v>
      </c>
      <c r="H386" s="4" t="s">
        <v>20</v>
      </c>
      <c r="I386" s="4" t="s">
        <v>21</v>
      </c>
      <c r="J386" s="4" t="s">
        <v>22</v>
      </c>
      <c r="K386" s="4" t="s">
        <v>44</v>
      </c>
      <c r="L386" s="5">
        <v>2</v>
      </c>
      <c r="M386" s="6">
        <v>40.090000000000003</v>
      </c>
      <c r="N386" s="7">
        <v>0</v>
      </c>
      <c r="O386" s="6">
        <v>17.2</v>
      </c>
      <c r="P386" s="6">
        <f t="shared" ref="P386:P449" si="24">L386*M386*(1-N386)</f>
        <v>80.180000000000007</v>
      </c>
      <c r="Q386" s="6">
        <f t="shared" ref="Q386:Q449" si="25">L386*O386</f>
        <v>34.4</v>
      </c>
      <c r="R386" s="6">
        <f t="shared" ref="R386:R449" si="26">P386-Q386</f>
        <v>45.780000000000008</v>
      </c>
      <c r="S386" s="8">
        <f t="shared" ref="S386:S449" si="27">IFERROR(R386/P386,0)</f>
        <v>0.57096532801197308</v>
      </c>
    </row>
    <row r="387" spans="1:19" ht="15.6" x14ac:dyDescent="0.3">
      <c r="A387" s="2">
        <v>3587</v>
      </c>
      <c r="B387" s="3">
        <v>46100</v>
      </c>
      <c r="C387" s="4">
        <f>YEAR(SalesDataTable[[#This Row],[Order Date]])</f>
        <v>2026</v>
      </c>
      <c r="D387" s="9" t="str">
        <f>TEXT(SalesDataTable[[#This Row],[Order Date]],"MMM")</f>
        <v>Mar</v>
      </c>
      <c r="E387" s="9" t="str">
        <f>"Q"&amp;ROUNDUP(MONTH(SalesDataTable[[#This Row],[Order Date]])/3,0)</f>
        <v>Q1</v>
      </c>
      <c r="F387" s="4" t="s">
        <v>38</v>
      </c>
      <c r="G387" s="4" t="s">
        <v>49</v>
      </c>
      <c r="H387" s="4" t="s">
        <v>20</v>
      </c>
      <c r="I387" s="4" t="s">
        <v>21</v>
      </c>
      <c r="J387" s="4" t="s">
        <v>52</v>
      </c>
      <c r="K387" s="4" t="s">
        <v>53</v>
      </c>
      <c r="L387" s="5">
        <v>1</v>
      </c>
      <c r="M387" s="6">
        <v>39.47</v>
      </c>
      <c r="N387" s="7">
        <v>0</v>
      </c>
      <c r="O387" s="6">
        <v>15.02</v>
      </c>
      <c r="P387" s="6">
        <f t="shared" si="24"/>
        <v>39.47</v>
      </c>
      <c r="Q387" s="6">
        <f t="shared" si="25"/>
        <v>15.02</v>
      </c>
      <c r="R387" s="6">
        <f t="shared" si="26"/>
        <v>24.45</v>
      </c>
      <c r="S387" s="8">
        <f t="shared" si="27"/>
        <v>0.61945781606283257</v>
      </c>
    </row>
    <row r="388" spans="1:19" ht="15.6" x14ac:dyDescent="0.3">
      <c r="A388" s="2">
        <v>3706</v>
      </c>
      <c r="B388" s="3">
        <v>46100</v>
      </c>
      <c r="C388" s="4">
        <f>YEAR(SalesDataTable[[#This Row],[Order Date]])</f>
        <v>2026</v>
      </c>
      <c r="D388" s="9" t="str">
        <f>TEXT(SalesDataTable[[#This Row],[Order Date]],"MMM")</f>
        <v>Mar</v>
      </c>
      <c r="E388" s="9" t="str">
        <f>"Q"&amp;ROUNDUP(MONTH(SalesDataTable[[#This Row],[Order Date]])/3,0)</f>
        <v>Q1</v>
      </c>
      <c r="F388" s="4" t="s">
        <v>18</v>
      </c>
      <c r="G388" s="4" t="s">
        <v>19</v>
      </c>
      <c r="H388" s="4" t="s">
        <v>20</v>
      </c>
      <c r="I388" s="4" t="s">
        <v>21</v>
      </c>
      <c r="J388" s="4" t="s">
        <v>22</v>
      </c>
      <c r="K388" s="4" t="s">
        <v>48</v>
      </c>
      <c r="L388" s="5">
        <v>2</v>
      </c>
      <c r="M388" s="6">
        <v>103.42</v>
      </c>
      <c r="N388" s="7">
        <v>0</v>
      </c>
      <c r="O388" s="6">
        <v>49.51</v>
      </c>
      <c r="P388" s="6">
        <f t="shared" si="24"/>
        <v>206.84</v>
      </c>
      <c r="Q388" s="6">
        <f t="shared" si="25"/>
        <v>99.02</v>
      </c>
      <c r="R388" s="6">
        <f t="shared" si="26"/>
        <v>107.82000000000001</v>
      </c>
      <c r="S388" s="8">
        <f t="shared" si="27"/>
        <v>0.52127248114484626</v>
      </c>
    </row>
    <row r="389" spans="1:19" ht="15.6" x14ac:dyDescent="0.3">
      <c r="A389" s="2">
        <v>4121</v>
      </c>
      <c r="B389" s="3">
        <v>46100</v>
      </c>
      <c r="C389" s="4">
        <f>YEAR(SalesDataTable[[#This Row],[Order Date]])</f>
        <v>2026</v>
      </c>
      <c r="D389" s="9" t="str">
        <f>TEXT(SalesDataTable[[#This Row],[Order Date]],"MMM")</f>
        <v>Mar</v>
      </c>
      <c r="E389" s="9" t="str">
        <f>"Q"&amp;ROUNDUP(MONTH(SalesDataTable[[#This Row],[Order Date]])/3,0)</f>
        <v>Q1</v>
      </c>
      <c r="F389" s="4" t="s">
        <v>18</v>
      </c>
      <c r="G389" s="4" t="s">
        <v>19</v>
      </c>
      <c r="H389" s="4" t="s">
        <v>20</v>
      </c>
      <c r="I389" s="4" t="s">
        <v>21</v>
      </c>
      <c r="J389" s="4" t="s">
        <v>32</v>
      </c>
      <c r="K389" s="4" t="s">
        <v>66</v>
      </c>
      <c r="L389" s="5">
        <v>4</v>
      </c>
      <c r="M389" s="6">
        <v>161.93</v>
      </c>
      <c r="N389" s="7">
        <v>0.15</v>
      </c>
      <c r="O389" s="6">
        <v>88</v>
      </c>
      <c r="P389" s="6">
        <f t="shared" si="24"/>
        <v>550.56200000000001</v>
      </c>
      <c r="Q389" s="6">
        <f t="shared" si="25"/>
        <v>352</v>
      </c>
      <c r="R389" s="6">
        <f t="shared" si="26"/>
        <v>198.56200000000001</v>
      </c>
      <c r="S389" s="8">
        <f t="shared" si="27"/>
        <v>0.36065329608654428</v>
      </c>
    </row>
    <row r="390" spans="1:19" ht="15.6" x14ac:dyDescent="0.3">
      <c r="A390" s="2">
        <v>1047</v>
      </c>
      <c r="B390" s="3">
        <v>46101</v>
      </c>
      <c r="C390" s="4">
        <f>YEAR(SalesDataTable[[#This Row],[Order Date]])</f>
        <v>2026</v>
      </c>
      <c r="D390" s="9" t="str">
        <f>TEXT(SalesDataTable[[#This Row],[Order Date]],"MMM")</f>
        <v>Mar</v>
      </c>
      <c r="E390" s="9" t="str">
        <f>"Q"&amp;ROUNDUP(MONTH(SalesDataTable[[#This Row],[Order Date]])/3,0)</f>
        <v>Q1</v>
      </c>
      <c r="F390" s="4" t="s">
        <v>18</v>
      </c>
      <c r="G390" s="4" t="s">
        <v>19</v>
      </c>
      <c r="H390" s="4" t="s">
        <v>20</v>
      </c>
      <c r="I390" s="4" t="s">
        <v>21</v>
      </c>
      <c r="J390" s="4" t="s">
        <v>32</v>
      </c>
      <c r="K390" s="4" t="s">
        <v>50</v>
      </c>
      <c r="L390" s="5">
        <v>2</v>
      </c>
      <c r="M390" s="6">
        <v>46.21</v>
      </c>
      <c r="N390" s="7">
        <v>0.05</v>
      </c>
      <c r="O390" s="6">
        <v>18.37</v>
      </c>
      <c r="P390" s="6">
        <f t="shared" si="24"/>
        <v>87.798999999999992</v>
      </c>
      <c r="Q390" s="6">
        <f t="shared" si="25"/>
        <v>36.74</v>
      </c>
      <c r="R390" s="6">
        <f t="shared" si="26"/>
        <v>51.05899999999999</v>
      </c>
      <c r="S390" s="8">
        <f t="shared" si="27"/>
        <v>0.58154420893176451</v>
      </c>
    </row>
    <row r="391" spans="1:19" ht="15.6" x14ac:dyDescent="0.3">
      <c r="A391" s="2">
        <v>1142</v>
      </c>
      <c r="B391" s="3">
        <v>46101</v>
      </c>
      <c r="C391" s="4">
        <f>YEAR(SalesDataTable[[#This Row],[Order Date]])</f>
        <v>2026</v>
      </c>
      <c r="D391" s="9" t="str">
        <f>TEXT(SalesDataTable[[#This Row],[Order Date]],"MMM")</f>
        <v>Mar</v>
      </c>
      <c r="E391" s="9" t="str">
        <f>"Q"&amp;ROUNDUP(MONTH(SalesDataTable[[#This Row],[Order Date]])/3,0)</f>
        <v>Q1</v>
      </c>
      <c r="F391" s="4" t="s">
        <v>24</v>
      </c>
      <c r="G391" s="4" t="s">
        <v>59</v>
      </c>
      <c r="H391" s="4" t="s">
        <v>20</v>
      </c>
      <c r="I391" s="4" t="s">
        <v>31</v>
      </c>
      <c r="J391" s="4" t="s">
        <v>41</v>
      </c>
      <c r="K391" s="4" t="s">
        <v>69</v>
      </c>
      <c r="L391" s="5">
        <v>3</v>
      </c>
      <c r="M391" s="6">
        <v>125.85</v>
      </c>
      <c r="N391" s="7">
        <v>0</v>
      </c>
      <c r="O391" s="6">
        <v>59.19</v>
      </c>
      <c r="P391" s="6">
        <f t="shared" si="24"/>
        <v>377.54999999999995</v>
      </c>
      <c r="Q391" s="6">
        <f t="shared" si="25"/>
        <v>177.57</v>
      </c>
      <c r="R391" s="6">
        <f t="shared" si="26"/>
        <v>199.97999999999996</v>
      </c>
      <c r="S391" s="8">
        <f t="shared" si="27"/>
        <v>0.52967818831942781</v>
      </c>
    </row>
    <row r="392" spans="1:19" ht="15.6" x14ac:dyDescent="0.3">
      <c r="A392" s="2">
        <v>2232</v>
      </c>
      <c r="B392" s="3">
        <v>46101</v>
      </c>
      <c r="C392" s="4">
        <f>YEAR(SalesDataTable[[#This Row],[Order Date]])</f>
        <v>2026</v>
      </c>
      <c r="D392" s="9" t="str">
        <f>TEXT(SalesDataTable[[#This Row],[Order Date]],"MMM")</f>
        <v>Mar</v>
      </c>
      <c r="E392" s="9" t="str">
        <f>"Q"&amp;ROUNDUP(MONTH(SalesDataTable[[#This Row],[Order Date]])/3,0)</f>
        <v>Q1</v>
      </c>
      <c r="F392" s="4" t="s">
        <v>38</v>
      </c>
      <c r="G392" s="4" t="s">
        <v>65</v>
      </c>
      <c r="H392" s="4" t="s">
        <v>37</v>
      </c>
      <c r="I392" s="4" t="s">
        <v>31</v>
      </c>
      <c r="J392" s="4" t="s">
        <v>32</v>
      </c>
      <c r="K392" s="4" t="s">
        <v>33</v>
      </c>
      <c r="L392" s="5">
        <v>2</v>
      </c>
      <c r="M392" s="6">
        <v>36.340000000000003</v>
      </c>
      <c r="N392" s="7">
        <v>0</v>
      </c>
      <c r="O392" s="6">
        <v>13.8</v>
      </c>
      <c r="P392" s="6">
        <f t="shared" si="24"/>
        <v>72.680000000000007</v>
      </c>
      <c r="Q392" s="6">
        <f t="shared" si="25"/>
        <v>27.6</v>
      </c>
      <c r="R392" s="6">
        <f t="shared" si="26"/>
        <v>45.080000000000005</v>
      </c>
      <c r="S392" s="8">
        <f t="shared" si="27"/>
        <v>0.620253164556962</v>
      </c>
    </row>
    <row r="393" spans="1:19" ht="15.6" x14ac:dyDescent="0.3">
      <c r="A393" s="2">
        <v>2339</v>
      </c>
      <c r="B393" s="3">
        <v>46101</v>
      </c>
      <c r="C393" s="4">
        <f>YEAR(SalesDataTable[[#This Row],[Order Date]])</f>
        <v>2026</v>
      </c>
      <c r="D393" s="9" t="str">
        <f>TEXT(SalesDataTable[[#This Row],[Order Date]],"MMM")</f>
        <v>Mar</v>
      </c>
      <c r="E393" s="9" t="str">
        <f>"Q"&amp;ROUNDUP(MONTH(SalesDataTable[[#This Row],[Order Date]])/3,0)</f>
        <v>Q1</v>
      </c>
      <c r="F393" s="4" t="s">
        <v>24</v>
      </c>
      <c r="G393" s="4" t="s">
        <v>61</v>
      </c>
      <c r="H393" s="4" t="s">
        <v>46</v>
      </c>
      <c r="I393" s="4" t="s">
        <v>31</v>
      </c>
      <c r="J393" s="4" t="s">
        <v>22</v>
      </c>
      <c r="K393" s="4" t="s">
        <v>40</v>
      </c>
      <c r="L393" s="5">
        <v>2</v>
      </c>
      <c r="M393" s="6">
        <v>51.29</v>
      </c>
      <c r="N393" s="7">
        <v>0</v>
      </c>
      <c r="O393" s="6">
        <v>23.15</v>
      </c>
      <c r="P393" s="6">
        <f t="shared" si="24"/>
        <v>102.58</v>
      </c>
      <c r="Q393" s="6">
        <f t="shared" si="25"/>
        <v>46.3</v>
      </c>
      <c r="R393" s="6">
        <f t="shared" si="26"/>
        <v>56.28</v>
      </c>
      <c r="S393" s="8">
        <f t="shared" si="27"/>
        <v>0.54864496003119523</v>
      </c>
    </row>
    <row r="394" spans="1:19" ht="15.6" x14ac:dyDescent="0.3">
      <c r="A394" s="2">
        <v>3611</v>
      </c>
      <c r="B394" s="3">
        <v>46101</v>
      </c>
      <c r="C394" s="4">
        <f>YEAR(SalesDataTable[[#This Row],[Order Date]])</f>
        <v>2026</v>
      </c>
      <c r="D394" s="9" t="str">
        <f>TEXT(SalesDataTable[[#This Row],[Order Date]],"MMM")</f>
        <v>Mar</v>
      </c>
      <c r="E394" s="9" t="str">
        <f>"Q"&amp;ROUNDUP(MONTH(SalesDataTable[[#This Row],[Order Date]])/3,0)</f>
        <v>Q1</v>
      </c>
      <c r="F394" s="4" t="s">
        <v>24</v>
      </c>
      <c r="G394" s="4" t="s">
        <v>25</v>
      </c>
      <c r="H394" s="4" t="s">
        <v>26</v>
      </c>
      <c r="I394" s="4" t="s">
        <v>34</v>
      </c>
      <c r="J394" s="4" t="s">
        <v>22</v>
      </c>
      <c r="K394" s="4" t="s">
        <v>44</v>
      </c>
      <c r="L394" s="5">
        <v>6</v>
      </c>
      <c r="M394" s="6">
        <v>40.89</v>
      </c>
      <c r="N394" s="7">
        <v>0.1</v>
      </c>
      <c r="O394" s="6">
        <v>16.84</v>
      </c>
      <c r="P394" s="6">
        <f t="shared" si="24"/>
        <v>220.80600000000001</v>
      </c>
      <c r="Q394" s="6">
        <f t="shared" si="25"/>
        <v>101.03999999999999</v>
      </c>
      <c r="R394" s="6">
        <f t="shared" si="26"/>
        <v>119.76600000000002</v>
      </c>
      <c r="S394" s="8">
        <f t="shared" si="27"/>
        <v>0.54240373902883077</v>
      </c>
    </row>
    <row r="395" spans="1:19" ht="15.6" x14ac:dyDescent="0.3">
      <c r="A395" s="2">
        <v>3953</v>
      </c>
      <c r="B395" s="3">
        <v>46101</v>
      </c>
      <c r="C395" s="4">
        <f>YEAR(SalesDataTable[[#This Row],[Order Date]])</f>
        <v>2026</v>
      </c>
      <c r="D395" s="9" t="str">
        <f>TEXT(SalesDataTable[[#This Row],[Order Date]],"MMM")</f>
        <v>Mar</v>
      </c>
      <c r="E395" s="9" t="str">
        <f>"Q"&amp;ROUNDUP(MONTH(SalesDataTable[[#This Row],[Order Date]])/3,0)</f>
        <v>Q1</v>
      </c>
      <c r="F395" s="4" t="s">
        <v>24</v>
      </c>
      <c r="G395" s="4" t="s">
        <v>67</v>
      </c>
      <c r="H395" s="4" t="s">
        <v>20</v>
      </c>
      <c r="I395" s="4" t="s">
        <v>31</v>
      </c>
      <c r="J395" s="4" t="s">
        <v>52</v>
      </c>
      <c r="K395" s="4" t="s">
        <v>56</v>
      </c>
      <c r="L395" s="5">
        <v>1</v>
      </c>
      <c r="M395" s="6">
        <v>120.63</v>
      </c>
      <c r="N395" s="7">
        <v>0</v>
      </c>
      <c r="O395" s="6">
        <v>70.28</v>
      </c>
      <c r="P395" s="6">
        <f t="shared" si="24"/>
        <v>120.63</v>
      </c>
      <c r="Q395" s="6">
        <f t="shared" si="25"/>
        <v>70.28</v>
      </c>
      <c r="R395" s="6">
        <f t="shared" si="26"/>
        <v>50.349999999999994</v>
      </c>
      <c r="S395" s="8">
        <f t="shared" si="27"/>
        <v>0.41739202520102792</v>
      </c>
    </row>
    <row r="396" spans="1:19" ht="15.6" x14ac:dyDescent="0.3">
      <c r="A396" s="2">
        <v>4253</v>
      </c>
      <c r="B396" s="3">
        <v>46101</v>
      </c>
      <c r="C396" s="4">
        <f>YEAR(SalesDataTable[[#This Row],[Order Date]])</f>
        <v>2026</v>
      </c>
      <c r="D396" s="9" t="str">
        <f>TEXT(SalesDataTable[[#This Row],[Order Date]],"MMM")</f>
        <v>Mar</v>
      </c>
      <c r="E396" s="9" t="str">
        <f>"Q"&amp;ROUNDUP(MONTH(SalesDataTable[[#This Row],[Order Date]])/3,0)</f>
        <v>Q1</v>
      </c>
      <c r="F396" s="4" t="s">
        <v>38</v>
      </c>
      <c r="G396" s="4" t="s">
        <v>65</v>
      </c>
      <c r="H396" s="4" t="s">
        <v>26</v>
      </c>
      <c r="I396" s="4" t="s">
        <v>31</v>
      </c>
      <c r="J396" s="4" t="s">
        <v>22</v>
      </c>
      <c r="K396" s="4" t="s">
        <v>23</v>
      </c>
      <c r="L396" s="5">
        <v>5</v>
      </c>
      <c r="M396" s="6">
        <v>82.64</v>
      </c>
      <c r="N396" s="7">
        <v>0.1</v>
      </c>
      <c r="O396" s="6">
        <v>43.52</v>
      </c>
      <c r="P396" s="6">
        <f t="shared" si="24"/>
        <v>371.88</v>
      </c>
      <c r="Q396" s="6">
        <f t="shared" si="25"/>
        <v>217.60000000000002</v>
      </c>
      <c r="R396" s="6">
        <f t="shared" si="26"/>
        <v>154.27999999999997</v>
      </c>
      <c r="S396" s="8">
        <f t="shared" si="27"/>
        <v>0.41486501021834993</v>
      </c>
    </row>
    <row r="397" spans="1:19" ht="15.6" x14ac:dyDescent="0.3">
      <c r="A397" s="2">
        <v>4952</v>
      </c>
      <c r="B397" s="3">
        <v>46101</v>
      </c>
      <c r="C397" s="4">
        <f>YEAR(SalesDataTable[[#This Row],[Order Date]])</f>
        <v>2026</v>
      </c>
      <c r="D397" s="9" t="str">
        <f>TEXT(SalesDataTable[[#This Row],[Order Date]],"MMM")</f>
        <v>Mar</v>
      </c>
      <c r="E397" s="9" t="str">
        <f>"Q"&amp;ROUNDUP(MONTH(SalesDataTable[[#This Row],[Order Date]])/3,0)</f>
        <v>Q1</v>
      </c>
      <c r="F397" s="4" t="s">
        <v>24</v>
      </c>
      <c r="G397" s="4" t="s">
        <v>45</v>
      </c>
      <c r="H397" s="4" t="s">
        <v>20</v>
      </c>
      <c r="I397" s="4" t="s">
        <v>34</v>
      </c>
      <c r="J397" s="4" t="s">
        <v>27</v>
      </c>
      <c r="K397" s="4" t="s">
        <v>64</v>
      </c>
      <c r="L397" s="5">
        <v>2</v>
      </c>
      <c r="M397" s="6">
        <v>72.459999999999994</v>
      </c>
      <c r="N397" s="7">
        <v>0</v>
      </c>
      <c r="O397" s="6">
        <v>33.31</v>
      </c>
      <c r="P397" s="6">
        <f t="shared" si="24"/>
        <v>144.91999999999999</v>
      </c>
      <c r="Q397" s="6">
        <f t="shared" si="25"/>
        <v>66.62</v>
      </c>
      <c r="R397" s="6">
        <f t="shared" si="26"/>
        <v>78.299999999999983</v>
      </c>
      <c r="S397" s="8">
        <f t="shared" si="27"/>
        <v>0.54029809550096597</v>
      </c>
    </row>
    <row r="398" spans="1:19" ht="15.6" x14ac:dyDescent="0.3">
      <c r="A398" s="2">
        <v>5016</v>
      </c>
      <c r="B398" s="3">
        <v>46101</v>
      </c>
      <c r="C398" s="4">
        <f>YEAR(SalesDataTable[[#This Row],[Order Date]])</f>
        <v>2026</v>
      </c>
      <c r="D398" s="9" t="str">
        <f>TEXT(SalesDataTable[[#This Row],[Order Date]],"MMM")</f>
        <v>Mar</v>
      </c>
      <c r="E398" s="9" t="str">
        <f>"Q"&amp;ROUNDUP(MONTH(SalesDataTable[[#This Row],[Order Date]])/3,0)</f>
        <v>Q1</v>
      </c>
      <c r="F398" s="4" t="s">
        <v>24</v>
      </c>
      <c r="G398" s="4" t="s">
        <v>61</v>
      </c>
      <c r="H398" s="4" t="s">
        <v>46</v>
      </c>
      <c r="I398" s="4" t="s">
        <v>31</v>
      </c>
      <c r="J398" s="4" t="s">
        <v>52</v>
      </c>
      <c r="K398" s="4" t="s">
        <v>53</v>
      </c>
      <c r="L398" s="5">
        <v>2</v>
      </c>
      <c r="M398" s="6">
        <v>40.659999999999997</v>
      </c>
      <c r="N398" s="7">
        <v>0.1</v>
      </c>
      <c r="O398" s="6">
        <v>14.63</v>
      </c>
      <c r="P398" s="6">
        <f t="shared" si="24"/>
        <v>73.188000000000002</v>
      </c>
      <c r="Q398" s="6">
        <f t="shared" si="25"/>
        <v>29.26</v>
      </c>
      <c r="R398" s="6">
        <f t="shared" si="26"/>
        <v>43.927999999999997</v>
      </c>
      <c r="S398" s="8">
        <f t="shared" si="27"/>
        <v>0.60020768431983385</v>
      </c>
    </row>
    <row r="399" spans="1:19" ht="15.6" x14ac:dyDescent="0.3">
      <c r="A399" s="2">
        <v>839</v>
      </c>
      <c r="B399" s="3">
        <v>46102</v>
      </c>
      <c r="C399" s="4">
        <f>YEAR(SalesDataTable[[#This Row],[Order Date]])</f>
        <v>2026</v>
      </c>
      <c r="D399" s="9" t="str">
        <f>TEXT(SalesDataTable[[#This Row],[Order Date]],"MMM")</f>
        <v>Mar</v>
      </c>
      <c r="E399" s="9" t="str">
        <f>"Q"&amp;ROUNDUP(MONTH(SalesDataTable[[#This Row],[Order Date]])/3,0)</f>
        <v>Q1</v>
      </c>
      <c r="F399" s="4" t="s">
        <v>24</v>
      </c>
      <c r="G399" s="4" t="s">
        <v>61</v>
      </c>
      <c r="H399" s="4" t="s">
        <v>46</v>
      </c>
      <c r="I399" s="4" t="s">
        <v>31</v>
      </c>
      <c r="J399" s="4" t="s">
        <v>22</v>
      </c>
      <c r="K399" s="4" t="s">
        <v>44</v>
      </c>
      <c r="L399" s="5">
        <v>1</v>
      </c>
      <c r="M399" s="6">
        <v>40.5</v>
      </c>
      <c r="N399" s="7">
        <v>0.05</v>
      </c>
      <c r="O399" s="6">
        <v>17.16</v>
      </c>
      <c r="P399" s="6">
        <f t="shared" si="24"/>
        <v>38.475000000000001</v>
      </c>
      <c r="Q399" s="6">
        <f t="shared" si="25"/>
        <v>17.16</v>
      </c>
      <c r="R399" s="6">
        <f t="shared" si="26"/>
        <v>21.315000000000001</v>
      </c>
      <c r="S399" s="8">
        <f t="shared" si="27"/>
        <v>0.55399610136452238</v>
      </c>
    </row>
    <row r="400" spans="1:19" ht="15.6" x14ac:dyDescent="0.3">
      <c r="A400" s="2">
        <v>1382</v>
      </c>
      <c r="B400" s="3">
        <v>46102</v>
      </c>
      <c r="C400" s="4">
        <f>YEAR(SalesDataTable[[#This Row],[Order Date]])</f>
        <v>2026</v>
      </c>
      <c r="D400" s="9" t="str">
        <f>TEXT(SalesDataTable[[#This Row],[Order Date]],"MMM")</f>
        <v>Mar</v>
      </c>
      <c r="E400" s="9" t="str">
        <f>"Q"&amp;ROUNDUP(MONTH(SalesDataTable[[#This Row],[Order Date]])/3,0)</f>
        <v>Q1</v>
      </c>
      <c r="F400" s="4" t="s">
        <v>29</v>
      </c>
      <c r="G400" s="4" t="s">
        <v>30</v>
      </c>
      <c r="H400" s="4" t="s">
        <v>20</v>
      </c>
      <c r="I400" s="4" t="s">
        <v>34</v>
      </c>
      <c r="J400" s="4" t="s">
        <v>27</v>
      </c>
      <c r="K400" s="4" t="s">
        <v>64</v>
      </c>
      <c r="L400" s="5">
        <v>1</v>
      </c>
      <c r="M400" s="6">
        <v>72.16</v>
      </c>
      <c r="N400" s="7">
        <v>0</v>
      </c>
      <c r="O400" s="6">
        <v>33.11</v>
      </c>
      <c r="P400" s="6">
        <f t="shared" si="24"/>
        <v>72.16</v>
      </c>
      <c r="Q400" s="6">
        <f t="shared" si="25"/>
        <v>33.11</v>
      </c>
      <c r="R400" s="6">
        <f t="shared" si="26"/>
        <v>39.049999999999997</v>
      </c>
      <c r="S400" s="8">
        <f t="shared" si="27"/>
        <v>0.54115853658536583</v>
      </c>
    </row>
    <row r="401" spans="1:19" ht="15.6" x14ac:dyDescent="0.3">
      <c r="A401" s="2">
        <v>1452</v>
      </c>
      <c r="B401" s="3">
        <v>46102</v>
      </c>
      <c r="C401" s="4">
        <f>YEAR(SalesDataTable[[#This Row],[Order Date]])</f>
        <v>2026</v>
      </c>
      <c r="D401" s="9" t="str">
        <f>TEXT(SalesDataTable[[#This Row],[Order Date]],"MMM")</f>
        <v>Mar</v>
      </c>
      <c r="E401" s="9" t="str">
        <f>"Q"&amp;ROUNDUP(MONTH(SalesDataTable[[#This Row],[Order Date]])/3,0)</f>
        <v>Q1</v>
      </c>
      <c r="F401" s="4" t="s">
        <v>29</v>
      </c>
      <c r="G401" s="4" t="s">
        <v>43</v>
      </c>
      <c r="H401" s="4" t="s">
        <v>46</v>
      </c>
      <c r="I401" s="4" t="s">
        <v>34</v>
      </c>
      <c r="J401" s="4" t="s">
        <v>32</v>
      </c>
      <c r="K401" s="4" t="s">
        <v>66</v>
      </c>
      <c r="L401" s="5">
        <v>1</v>
      </c>
      <c r="M401" s="6">
        <v>161.93</v>
      </c>
      <c r="N401" s="7">
        <v>0.15</v>
      </c>
      <c r="O401" s="6">
        <v>87.5</v>
      </c>
      <c r="P401" s="6">
        <f t="shared" si="24"/>
        <v>137.6405</v>
      </c>
      <c r="Q401" s="6">
        <f t="shared" si="25"/>
        <v>87.5</v>
      </c>
      <c r="R401" s="6">
        <f t="shared" si="26"/>
        <v>50.140500000000003</v>
      </c>
      <c r="S401" s="8">
        <f t="shared" si="27"/>
        <v>0.36428594781332529</v>
      </c>
    </row>
    <row r="402" spans="1:19" ht="15.6" x14ac:dyDescent="0.3">
      <c r="A402" s="2">
        <v>1845</v>
      </c>
      <c r="B402" s="3">
        <v>46102</v>
      </c>
      <c r="C402" s="4">
        <f>YEAR(SalesDataTable[[#This Row],[Order Date]])</f>
        <v>2026</v>
      </c>
      <c r="D402" s="9" t="str">
        <f>TEXT(SalesDataTable[[#This Row],[Order Date]],"MMM")</f>
        <v>Mar</v>
      </c>
      <c r="E402" s="9" t="str">
        <f>"Q"&amp;ROUNDUP(MONTH(SalesDataTable[[#This Row],[Order Date]])/3,0)</f>
        <v>Q1</v>
      </c>
      <c r="F402" s="4" t="s">
        <v>18</v>
      </c>
      <c r="G402" s="4" t="s">
        <v>54</v>
      </c>
      <c r="H402" s="4" t="s">
        <v>20</v>
      </c>
      <c r="I402" s="4" t="s">
        <v>21</v>
      </c>
      <c r="J402" s="4" t="s">
        <v>41</v>
      </c>
      <c r="K402" s="4" t="s">
        <v>42</v>
      </c>
      <c r="L402" s="5">
        <v>3</v>
      </c>
      <c r="M402" s="6">
        <v>348.54</v>
      </c>
      <c r="N402" s="7">
        <v>0.1</v>
      </c>
      <c r="O402" s="6">
        <v>200.3</v>
      </c>
      <c r="P402" s="6">
        <f t="shared" si="24"/>
        <v>941.05800000000011</v>
      </c>
      <c r="Q402" s="6">
        <f t="shared" si="25"/>
        <v>600.90000000000009</v>
      </c>
      <c r="R402" s="6">
        <f t="shared" si="26"/>
        <v>340.15800000000002</v>
      </c>
      <c r="S402" s="8">
        <f t="shared" si="27"/>
        <v>0.36146337420222768</v>
      </c>
    </row>
    <row r="403" spans="1:19" ht="15.6" x14ac:dyDescent="0.3">
      <c r="A403" s="2">
        <v>3560</v>
      </c>
      <c r="B403" s="3">
        <v>46102</v>
      </c>
      <c r="C403" s="4">
        <f>YEAR(SalesDataTable[[#This Row],[Order Date]])</f>
        <v>2026</v>
      </c>
      <c r="D403" s="9" t="str">
        <f>TEXT(SalesDataTable[[#This Row],[Order Date]],"MMM")</f>
        <v>Mar</v>
      </c>
      <c r="E403" s="9" t="str">
        <f>"Q"&amp;ROUNDUP(MONTH(SalesDataTable[[#This Row],[Order Date]])/3,0)</f>
        <v>Q1</v>
      </c>
      <c r="F403" s="4" t="s">
        <v>29</v>
      </c>
      <c r="G403" s="4" t="s">
        <v>70</v>
      </c>
      <c r="H403" s="4" t="s">
        <v>20</v>
      </c>
      <c r="I403" s="4" t="s">
        <v>21</v>
      </c>
      <c r="J403" s="4" t="s">
        <v>52</v>
      </c>
      <c r="K403" s="4" t="s">
        <v>63</v>
      </c>
      <c r="L403" s="5">
        <v>3</v>
      </c>
      <c r="M403" s="6">
        <v>50.46</v>
      </c>
      <c r="N403" s="7">
        <v>0.1</v>
      </c>
      <c r="O403" s="6">
        <v>21.9</v>
      </c>
      <c r="P403" s="6">
        <f t="shared" si="24"/>
        <v>136.24199999999999</v>
      </c>
      <c r="Q403" s="6">
        <f t="shared" si="25"/>
        <v>65.699999999999989</v>
      </c>
      <c r="R403" s="6">
        <f t="shared" si="26"/>
        <v>70.542000000000002</v>
      </c>
      <c r="S403" s="8">
        <f t="shared" si="27"/>
        <v>0.51776985070683057</v>
      </c>
    </row>
    <row r="404" spans="1:19" ht="15.6" x14ac:dyDescent="0.3">
      <c r="A404" s="2">
        <v>4059</v>
      </c>
      <c r="B404" s="3">
        <v>46102</v>
      </c>
      <c r="C404" s="4">
        <f>YEAR(SalesDataTable[[#This Row],[Order Date]])</f>
        <v>2026</v>
      </c>
      <c r="D404" s="9" t="str">
        <f>TEXT(SalesDataTable[[#This Row],[Order Date]],"MMM")</f>
        <v>Mar</v>
      </c>
      <c r="E404" s="9" t="str">
        <f>"Q"&amp;ROUNDUP(MONTH(SalesDataTable[[#This Row],[Order Date]])/3,0)</f>
        <v>Q1</v>
      </c>
      <c r="F404" s="4" t="s">
        <v>38</v>
      </c>
      <c r="G404" s="4" t="s">
        <v>65</v>
      </c>
      <c r="H404" s="4" t="s">
        <v>46</v>
      </c>
      <c r="I404" s="4" t="s">
        <v>31</v>
      </c>
      <c r="J404" s="4" t="s">
        <v>41</v>
      </c>
      <c r="K404" s="4" t="s">
        <v>58</v>
      </c>
      <c r="L404" s="5">
        <v>1</v>
      </c>
      <c r="M404" s="6">
        <v>83.62</v>
      </c>
      <c r="N404" s="7">
        <v>0</v>
      </c>
      <c r="O404" s="6">
        <v>39.15</v>
      </c>
      <c r="P404" s="6">
        <f t="shared" si="24"/>
        <v>83.62</v>
      </c>
      <c r="Q404" s="6">
        <f t="shared" si="25"/>
        <v>39.15</v>
      </c>
      <c r="R404" s="6">
        <f t="shared" si="26"/>
        <v>44.470000000000006</v>
      </c>
      <c r="S404" s="8">
        <f t="shared" si="27"/>
        <v>0.53181057163358048</v>
      </c>
    </row>
    <row r="405" spans="1:19" ht="15.6" x14ac:dyDescent="0.3">
      <c r="A405" s="2">
        <v>4731</v>
      </c>
      <c r="B405" s="3">
        <v>46102</v>
      </c>
      <c r="C405" s="4">
        <f>YEAR(SalesDataTable[[#This Row],[Order Date]])</f>
        <v>2026</v>
      </c>
      <c r="D405" s="9" t="str">
        <f>TEXT(SalesDataTable[[#This Row],[Order Date]],"MMM")</f>
        <v>Mar</v>
      </c>
      <c r="E405" s="9" t="str">
        <f>"Q"&amp;ROUNDUP(MONTH(SalesDataTable[[#This Row],[Order Date]])/3,0)</f>
        <v>Q1</v>
      </c>
      <c r="F405" s="4" t="s">
        <v>24</v>
      </c>
      <c r="G405" s="4" t="s">
        <v>61</v>
      </c>
      <c r="H405" s="4" t="s">
        <v>26</v>
      </c>
      <c r="I405" s="4" t="s">
        <v>34</v>
      </c>
      <c r="J405" s="4" t="s">
        <v>22</v>
      </c>
      <c r="K405" s="4" t="s">
        <v>40</v>
      </c>
      <c r="L405" s="5">
        <v>6</v>
      </c>
      <c r="M405" s="6">
        <v>51.07</v>
      </c>
      <c r="N405" s="7">
        <v>0.1</v>
      </c>
      <c r="O405" s="6">
        <v>22.68</v>
      </c>
      <c r="P405" s="6">
        <f t="shared" si="24"/>
        <v>275.77800000000002</v>
      </c>
      <c r="Q405" s="6">
        <f t="shared" si="25"/>
        <v>136.07999999999998</v>
      </c>
      <c r="R405" s="6">
        <f t="shared" si="26"/>
        <v>139.69800000000004</v>
      </c>
      <c r="S405" s="8">
        <f t="shared" si="27"/>
        <v>0.50655962404542798</v>
      </c>
    </row>
    <row r="406" spans="1:19" ht="15.6" x14ac:dyDescent="0.3">
      <c r="A406" s="2">
        <v>693</v>
      </c>
      <c r="B406" s="3">
        <v>46103</v>
      </c>
      <c r="C406" s="4">
        <f>YEAR(SalesDataTable[[#This Row],[Order Date]])</f>
        <v>2026</v>
      </c>
      <c r="D406" s="9" t="str">
        <f>TEXT(SalesDataTable[[#This Row],[Order Date]],"MMM")</f>
        <v>Mar</v>
      </c>
      <c r="E406" s="9" t="str">
        <f>"Q"&amp;ROUNDUP(MONTH(SalesDataTable[[#This Row],[Order Date]])/3,0)</f>
        <v>Q1</v>
      </c>
      <c r="F406" s="4" t="s">
        <v>24</v>
      </c>
      <c r="G406" s="4" t="s">
        <v>59</v>
      </c>
      <c r="H406" s="4" t="s">
        <v>20</v>
      </c>
      <c r="I406" s="4" t="s">
        <v>31</v>
      </c>
      <c r="J406" s="4" t="s">
        <v>32</v>
      </c>
      <c r="K406" s="4" t="s">
        <v>50</v>
      </c>
      <c r="L406" s="5">
        <v>3</v>
      </c>
      <c r="M406" s="6">
        <v>47.02</v>
      </c>
      <c r="N406" s="7">
        <v>0.1</v>
      </c>
      <c r="O406" s="6">
        <v>17.989999999999998</v>
      </c>
      <c r="P406" s="6">
        <f t="shared" si="24"/>
        <v>126.95400000000001</v>
      </c>
      <c r="Q406" s="6">
        <f t="shared" si="25"/>
        <v>53.97</v>
      </c>
      <c r="R406" s="6">
        <f t="shared" si="26"/>
        <v>72.984000000000009</v>
      </c>
      <c r="S406" s="8">
        <f t="shared" si="27"/>
        <v>0.57488539155914742</v>
      </c>
    </row>
    <row r="407" spans="1:19" ht="15.6" x14ac:dyDescent="0.3">
      <c r="A407" s="2">
        <v>1672</v>
      </c>
      <c r="B407" s="3">
        <v>46103</v>
      </c>
      <c r="C407" s="4">
        <f>YEAR(SalesDataTable[[#This Row],[Order Date]])</f>
        <v>2026</v>
      </c>
      <c r="D407" s="9" t="str">
        <f>TEXT(SalesDataTable[[#This Row],[Order Date]],"MMM")</f>
        <v>Mar</v>
      </c>
      <c r="E407" s="9" t="str">
        <f>"Q"&amp;ROUNDUP(MONTH(SalesDataTable[[#This Row],[Order Date]])/3,0)</f>
        <v>Q1</v>
      </c>
      <c r="F407" s="4" t="s">
        <v>29</v>
      </c>
      <c r="G407" s="4" t="s">
        <v>43</v>
      </c>
      <c r="H407" s="4" t="s">
        <v>46</v>
      </c>
      <c r="I407" s="4" t="s">
        <v>21</v>
      </c>
      <c r="J407" s="4" t="s">
        <v>32</v>
      </c>
      <c r="K407" s="4" t="s">
        <v>50</v>
      </c>
      <c r="L407" s="5">
        <v>1</v>
      </c>
      <c r="M407" s="6">
        <v>47.1</v>
      </c>
      <c r="N407" s="7">
        <v>0.05</v>
      </c>
      <c r="O407" s="6">
        <v>18.48</v>
      </c>
      <c r="P407" s="6">
        <f t="shared" si="24"/>
        <v>44.744999999999997</v>
      </c>
      <c r="Q407" s="6">
        <f t="shared" si="25"/>
        <v>18.48</v>
      </c>
      <c r="R407" s="6">
        <f t="shared" si="26"/>
        <v>26.264999999999997</v>
      </c>
      <c r="S407" s="8">
        <f t="shared" si="27"/>
        <v>0.58699296010727453</v>
      </c>
    </row>
    <row r="408" spans="1:19" ht="15.6" x14ac:dyDescent="0.3">
      <c r="A408" s="2">
        <v>2347</v>
      </c>
      <c r="B408" s="3">
        <v>46103</v>
      </c>
      <c r="C408" s="4">
        <f>YEAR(SalesDataTable[[#This Row],[Order Date]])</f>
        <v>2026</v>
      </c>
      <c r="D408" s="9" t="str">
        <f>TEXT(SalesDataTable[[#This Row],[Order Date]],"MMM")</f>
        <v>Mar</v>
      </c>
      <c r="E408" s="9" t="str">
        <f>"Q"&amp;ROUNDUP(MONTH(SalesDataTable[[#This Row],[Order Date]])/3,0)</f>
        <v>Q1</v>
      </c>
      <c r="F408" s="4" t="s">
        <v>38</v>
      </c>
      <c r="G408" s="4" t="s">
        <v>65</v>
      </c>
      <c r="H408" s="4" t="s">
        <v>20</v>
      </c>
      <c r="I408" s="4" t="s">
        <v>21</v>
      </c>
      <c r="J408" s="4" t="s">
        <v>32</v>
      </c>
      <c r="K408" s="4" t="s">
        <v>62</v>
      </c>
      <c r="L408" s="5">
        <v>2</v>
      </c>
      <c r="M408" s="6">
        <v>131.38999999999999</v>
      </c>
      <c r="N408" s="7">
        <v>0</v>
      </c>
      <c r="O408" s="6">
        <v>66.91</v>
      </c>
      <c r="P408" s="6">
        <f t="shared" si="24"/>
        <v>262.77999999999997</v>
      </c>
      <c r="Q408" s="6">
        <f t="shared" si="25"/>
        <v>133.82</v>
      </c>
      <c r="R408" s="6">
        <f t="shared" si="26"/>
        <v>128.95999999999998</v>
      </c>
      <c r="S408" s="8">
        <f t="shared" si="27"/>
        <v>0.49075272090722277</v>
      </c>
    </row>
    <row r="409" spans="1:19" ht="15.6" x14ac:dyDescent="0.3">
      <c r="A409" s="2">
        <v>2582</v>
      </c>
      <c r="B409" s="3">
        <v>46103</v>
      </c>
      <c r="C409" s="4">
        <f>YEAR(SalesDataTable[[#This Row],[Order Date]])</f>
        <v>2026</v>
      </c>
      <c r="D409" s="9" t="str">
        <f>TEXT(SalesDataTable[[#This Row],[Order Date]],"MMM")</f>
        <v>Mar</v>
      </c>
      <c r="E409" s="9" t="str">
        <f>"Q"&amp;ROUNDUP(MONTH(SalesDataTable[[#This Row],[Order Date]])/3,0)</f>
        <v>Q1</v>
      </c>
      <c r="F409" s="4" t="s">
        <v>24</v>
      </c>
      <c r="G409" s="4" t="s">
        <v>25</v>
      </c>
      <c r="H409" s="4" t="s">
        <v>46</v>
      </c>
      <c r="I409" s="4" t="s">
        <v>31</v>
      </c>
      <c r="J409" s="4" t="s">
        <v>52</v>
      </c>
      <c r="K409" s="4" t="s">
        <v>56</v>
      </c>
      <c r="L409" s="5">
        <v>1</v>
      </c>
      <c r="M409" s="6">
        <v>120.16</v>
      </c>
      <c r="N409" s="7">
        <v>0.15</v>
      </c>
      <c r="O409" s="6">
        <v>68.33</v>
      </c>
      <c r="P409" s="6">
        <f t="shared" si="24"/>
        <v>102.136</v>
      </c>
      <c r="Q409" s="6">
        <f t="shared" si="25"/>
        <v>68.33</v>
      </c>
      <c r="R409" s="6">
        <f t="shared" si="26"/>
        <v>33.805999999999997</v>
      </c>
      <c r="S409" s="8">
        <f t="shared" si="27"/>
        <v>0.33099005247904756</v>
      </c>
    </row>
    <row r="410" spans="1:19" ht="15.6" x14ac:dyDescent="0.3">
      <c r="A410" s="2">
        <v>2762</v>
      </c>
      <c r="B410" s="3">
        <v>46103</v>
      </c>
      <c r="C410" s="4">
        <f>YEAR(SalesDataTable[[#This Row],[Order Date]])</f>
        <v>2026</v>
      </c>
      <c r="D410" s="9" t="str">
        <f>TEXT(SalesDataTable[[#This Row],[Order Date]],"MMM")</f>
        <v>Mar</v>
      </c>
      <c r="E410" s="9" t="str">
        <f>"Q"&amp;ROUNDUP(MONTH(SalesDataTable[[#This Row],[Order Date]])/3,0)</f>
        <v>Q1</v>
      </c>
      <c r="F410" s="4" t="s">
        <v>38</v>
      </c>
      <c r="G410" s="4" t="s">
        <v>51</v>
      </c>
      <c r="H410" s="4" t="s">
        <v>37</v>
      </c>
      <c r="I410" s="4" t="s">
        <v>21</v>
      </c>
      <c r="J410" s="4" t="s">
        <v>41</v>
      </c>
      <c r="K410" s="4" t="s">
        <v>47</v>
      </c>
      <c r="L410" s="5">
        <v>1</v>
      </c>
      <c r="M410" s="6">
        <v>196.48</v>
      </c>
      <c r="N410" s="7">
        <v>0</v>
      </c>
      <c r="O410" s="6">
        <v>101.29</v>
      </c>
      <c r="P410" s="6">
        <f t="shared" si="24"/>
        <v>196.48</v>
      </c>
      <c r="Q410" s="6">
        <f t="shared" si="25"/>
        <v>101.29</v>
      </c>
      <c r="R410" s="6">
        <f t="shared" si="26"/>
        <v>95.189999999999984</v>
      </c>
      <c r="S410" s="8">
        <f t="shared" si="27"/>
        <v>0.48447679153094458</v>
      </c>
    </row>
    <row r="411" spans="1:19" ht="15.6" x14ac:dyDescent="0.3">
      <c r="A411" s="2">
        <v>4090</v>
      </c>
      <c r="B411" s="3">
        <v>46103</v>
      </c>
      <c r="C411" s="4">
        <f>YEAR(SalesDataTable[[#This Row],[Order Date]])</f>
        <v>2026</v>
      </c>
      <c r="D411" s="9" t="str">
        <f>TEXT(SalesDataTable[[#This Row],[Order Date]],"MMM")</f>
        <v>Mar</v>
      </c>
      <c r="E411" s="9" t="str">
        <f>"Q"&amp;ROUNDUP(MONTH(SalesDataTable[[#This Row],[Order Date]])/3,0)</f>
        <v>Q1</v>
      </c>
      <c r="F411" s="4" t="s">
        <v>24</v>
      </c>
      <c r="G411" s="4" t="s">
        <v>59</v>
      </c>
      <c r="H411" s="4" t="s">
        <v>46</v>
      </c>
      <c r="I411" s="4" t="s">
        <v>34</v>
      </c>
      <c r="J411" s="4" t="s">
        <v>32</v>
      </c>
      <c r="K411" s="4" t="s">
        <v>33</v>
      </c>
      <c r="L411" s="5">
        <v>1</v>
      </c>
      <c r="M411" s="6">
        <v>36.520000000000003</v>
      </c>
      <c r="N411" s="7">
        <v>0</v>
      </c>
      <c r="O411" s="6">
        <v>13.96</v>
      </c>
      <c r="P411" s="6">
        <f t="shared" si="24"/>
        <v>36.520000000000003</v>
      </c>
      <c r="Q411" s="6">
        <f t="shared" si="25"/>
        <v>13.96</v>
      </c>
      <c r="R411" s="6">
        <f t="shared" si="26"/>
        <v>22.560000000000002</v>
      </c>
      <c r="S411" s="8">
        <f t="shared" si="27"/>
        <v>0.61774370208105145</v>
      </c>
    </row>
    <row r="412" spans="1:19" ht="15.6" x14ac:dyDescent="0.3">
      <c r="A412" s="2">
        <v>4491</v>
      </c>
      <c r="B412" s="3">
        <v>46103</v>
      </c>
      <c r="C412" s="4">
        <f>YEAR(SalesDataTable[[#This Row],[Order Date]])</f>
        <v>2026</v>
      </c>
      <c r="D412" s="9" t="str">
        <f>TEXT(SalesDataTable[[#This Row],[Order Date]],"MMM")</f>
        <v>Mar</v>
      </c>
      <c r="E412" s="9" t="str">
        <f>"Q"&amp;ROUNDUP(MONTH(SalesDataTable[[#This Row],[Order Date]])/3,0)</f>
        <v>Q1</v>
      </c>
      <c r="F412" s="4" t="s">
        <v>24</v>
      </c>
      <c r="G412" s="4" t="s">
        <v>61</v>
      </c>
      <c r="H412" s="4" t="s">
        <v>37</v>
      </c>
      <c r="I412" s="4" t="s">
        <v>34</v>
      </c>
      <c r="J412" s="4" t="s">
        <v>52</v>
      </c>
      <c r="K412" s="4" t="s">
        <v>63</v>
      </c>
      <c r="L412" s="5">
        <v>4</v>
      </c>
      <c r="M412" s="6">
        <v>49.71</v>
      </c>
      <c r="N412" s="7">
        <v>0.1</v>
      </c>
      <c r="O412" s="6">
        <v>22.46</v>
      </c>
      <c r="P412" s="6">
        <f t="shared" si="24"/>
        <v>178.95600000000002</v>
      </c>
      <c r="Q412" s="6">
        <f t="shared" si="25"/>
        <v>89.84</v>
      </c>
      <c r="R412" s="6">
        <f t="shared" si="26"/>
        <v>89.116000000000014</v>
      </c>
      <c r="S412" s="8">
        <f t="shared" si="27"/>
        <v>0.49797715639598561</v>
      </c>
    </row>
    <row r="413" spans="1:19" ht="15.6" x14ac:dyDescent="0.3">
      <c r="A413" s="2">
        <v>4678</v>
      </c>
      <c r="B413" s="3">
        <v>46103</v>
      </c>
      <c r="C413" s="4">
        <f>YEAR(SalesDataTable[[#This Row],[Order Date]])</f>
        <v>2026</v>
      </c>
      <c r="D413" s="9" t="str">
        <f>TEXT(SalesDataTable[[#This Row],[Order Date]],"MMM")</f>
        <v>Mar</v>
      </c>
      <c r="E413" s="9" t="str">
        <f>"Q"&amp;ROUNDUP(MONTH(SalesDataTable[[#This Row],[Order Date]])/3,0)</f>
        <v>Q1</v>
      </c>
      <c r="F413" s="4" t="s">
        <v>18</v>
      </c>
      <c r="G413" s="4" t="s">
        <v>19</v>
      </c>
      <c r="H413" s="4" t="s">
        <v>20</v>
      </c>
      <c r="I413" s="4" t="s">
        <v>21</v>
      </c>
      <c r="J413" s="4" t="s">
        <v>41</v>
      </c>
      <c r="K413" s="4" t="s">
        <v>58</v>
      </c>
      <c r="L413" s="5">
        <v>1</v>
      </c>
      <c r="M413" s="6">
        <v>81.209999999999994</v>
      </c>
      <c r="N413" s="7">
        <v>0.05</v>
      </c>
      <c r="O413" s="6">
        <v>40.44</v>
      </c>
      <c r="P413" s="6">
        <f t="shared" si="24"/>
        <v>77.149499999999989</v>
      </c>
      <c r="Q413" s="6">
        <f t="shared" si="25"/>
        <v>40.44</v>
      </c>
      <c r="R413" s="6">
        <f t="shared" si="26"/>
        <v>36.709499999999991</v>
      </c>
      <c r="S413" s="8">
        <f t="shared" si="27"/>
        <v>0.47582291524896464</v>
      </c>
    </row>
    <row r="414" spans="1:19" ht="15.6" x14ac:dyDescent="0.3">
      <c r="A414" s="2">
        <v>1189</v>
      </c>
      <c r="B414" s="3">
        <v>46104</v>
      </c>
      <c r="C414" s="4">
        <f>YEAR(SalesDataTable[[#This Row],[Order Date]])</f>
        <v>2026</v>
      </c>
      <c r="D414" s="9" t="str">
        <f>TEXT(SalesDataTable[[#This Row],[Order Date]],"MMM")</f>
        <v>Mar</v>
      </c>
      <c r="E414" s="9" t="str">
        <f>"Q"&amp;ROUNDUP(MONTH(SalesDataTable[[#This Row],[Order Date]])/3,0)</f>
        <v>Q1</v>
      </c>
      <c r="F414" s="4" t="s">
        <v>38</v>
      </c>
      <c r="G414" s="4" t="s">
        <v>65</v>
      </c>
      <c r="H414" s="4" t="s">
        <v>20</v>
      </c>
      <c r="I414" s="4" t="s">
        <v>31</v>
      </c>
      <c r="J414" s="4" t="s">
        <v>22</v>
      </c>
      <c r="K414" s="4" t="s">
        <v>48</v>
      </c>
      <c r="L414" s="5">
        <v>2</v>
      </c>
      <c r="M414" s="6">
        <v>103.22</v>
      </c>
      <c r="N414" s="7">
        <v>0</v>
      </c>
      <c r="O414" s="6">
        <v>51.33</v>
      </c>
      <c r="P414" s="6">
        <f t="shared" si="24"/>
        <v>206.44</v>
      </c>
      <c r="Q414" s="6">
        <f t="shared" si="25"/>
        <v>102.66</v>
      </c>
      <c r="R414" s="6">
        <f t="shared" si="26"/>
        <v>103.78</v>
      </c>
      <c r="S414" s="8">
        <f t="shared" si="27"/>
        <v>0.50271265258670805</v>
      </c>
    </row>
    <row r="415" spans="1:19" ht="15.6" x14ac:dyDescent="0.3">
      <c r="A415" s="2">
        <v>1590</v>
      </c>
      <c r="B415" s="3">
        <v>46104</v>
      </c>
      <c r="C415" s="4">
        <f>YEAR(SalesDataTable[[#This Row],[Order Date]])</f>
        <v>2026</v>
      </c>
      <c r="D415" s="9" t="str">
        <f>TEXT(SalesDataTable[[#This Row],[Order Date]],"MMM")</f>
        <v>Mar</v>
      </c>
      <c r="E415" s="9" t="str">
        <f>"Q"&amp;ROUNDUP(MONTH(SalesDataTable[[#This Row],[Order Date]])/3,0)</f>
        <v>Q1</v>
      </c>
      <c r="F415" s="4" t="s">
        <v>18</v>
      </c>
      <c r="G415" s="4" t="s">
        <v>68</v>
      </c>
      <c r="H415" s="4" t="s">
        <v>46</v>
      </c>
      <c r="I415" s="4" t="s">
        <v>31</v>
      </c>
      <c r="J415" s="4" t="s">
        <v>27</v>
      </c>
      <c r="K415" s="4" t="s">
        <v>55</v>
      </c>
      <c r="L415" s="5">
        <v>1</v>
      </c>
      <c r="M415" s="6">
        <v>153.47</v>
      </c>
      <c r="N415" s="7">
        <v>0</v>
      </c>
      <c r="O415" s="6">
        <v>78.19</v>
      </c>
      <c r="P415" s="6">
        <f t="shared" si="24"/>
        <v>153.47</v>
      </c>
      <c r="Q415" s="6">
        <f t="shared" si="25"/>
        <v>78.19</v>
      </c>
      <c r="R415" s="6">
        <f t="shared" si="26"/>
        <v>75.28</v>
      </c>
      <c r="S415" s="8">
        <f t="shared" si="27"/>
        <v>0.49051931973675639</v>
      </c>
    </row>
    <row r="416" spans="1:19" ht="15.6" x14ac:dyDescent="0.3">
      <c r="A416" s="2">
        <v>2309</v>
      </c>
      <c r="B416" s="3">
        <v>46104</v>
      </c>
      <c r="C416" s="4">
        <f>YEAR(SalesDataTable[[#This Row],[Order Date]])</f>
        <v>2026</v>
      </c>
      <c r="D416" s="9" t="str">
        <f>TEXT(SalesDataTable[[#This Row],[Order Date]],"MMM")</f>
        <v>Mar</v>
      </c>
      <c r="E416" s="9" t="str">
        <f>"Q"&amp;ROUNDUP(MONTH(SalesDataTable[[#This Row],[Order Date]])/3,0)</f>
        <v>Q1</v>
      </c>
      <c r="F416" s="4" t="s">
        <v>38</v>
      </c>
      <c r="G416" s="4" t="s">
        <v>49</v>
      </c>
      <c r="H416" s="4" t="s">
        <v>20</v>
      </c>
      <c r="I416" s="4" t="s">
        <v>21</v>
      </c>
      <c r="J416" s="4" t="s">
        <v>41</v>
      </c>
      <c r="K416" s="4" t="s">
        <v>47</v>
      </c>
      <c r="L416" s="5">
        <v>6</v>
      </c>
      <c r="M416" s="6">
        <v>199.75</v>
      </c>
      <c r="N416" s="7">
        <v>0</v>
      </c>
      <c r="O416" s="6">
        <v>105.84</v>
      </c>
      <c r="P416" s="6">
        <f t="shared" si="24"/>
        <v>1198.5</v>
      </c>
      <c r="Q416" s="6">
        <f t="shared" si="25"/>
        <v>635.04</v>
      </c>
      <c r="R416" s="6">
        <f t="shared" si="26"/>
        <v>563.46</v>
      </c>
      <c r="S416" s="8">
        <f t="shared" si="27"/>
        <v>0.47013767209011265</v>
      </c>
    </row>
    <row r="417" spans="1:19" ht="15.6" x14ac:dyDescent="0.3">
      <c r="A417" s="2">
        <v>3628</v>
      </c>
      <c r="B417" s="3">
        <v>46104</v>
      </c>
      <c r="C417" s="4">
        <f>YEAR(SalesDataTable[[#This Row],[Order Date]])</f>
        <v>2026</v>
      </c>
      <c r="D417" s="9" t="str">
        <f>TEXT(SalesDataTable[[#This Row],[Order Date]],"MMM")</f>
        <v>Mar</v>
      </c>
      <c r="E417" s="9" t="str">
        <f>"Q"&amp;ROUNDUP(MONTH(SalesDataTable[[#This Row],[Order Date]])/3,0)</f>
        <v>Q1</v>
      </c>
      <c r="F417" s="4" t="s">
        <v>24</v>
      </c>
      <c r="G417" s="4" t="s">
        <v>61</v>
      </c>
      <c r="H417" s="4" t="s">
        <v>46</v>
      </c>
      <c r="I417" s="4" t="s">
        <v>31</v>
      </c>
      <c r="J417" s="4" t="s">
        <v>32</v>
      </c>
      <c r="K417" s="4" t="s">
        <v>50</v>
      </c>
      <c r="L417" s="5">
        <v>1</v>
      </c>
      <c r="M417" s="6">
        <v>45.84</v>
      </c>
      <c r="N417" s="7">
        <v>0</v>
      </c>
      <c r="O417" s="6">
        <v>18.079999999999998</v>
      </c>
      <c r="P417" s="6">
        <f t="shared" si="24"/>
        <v>45.84</v>
      </c>
      <c r="Q417" s="6">
        <f t="shared" si="25"/>
        <v>18.079999999999998</v>
      </c>
      <c r="R417" s="6">
        <f t="shared" si="26"/>
        <v>27.760000000000005</v>
      </c>
      <c r="S417" s="8">
        <f t="shared" si="27"/>
        <v>0.605584642233857</v>
      </c>
    </row>
    <row r="418" spans="1:19" ht="15.6" x14ac:dyDescent="0.3">
      <c r="A418" s="2">
        <v>3718</v>
      </c>
      <c r="B418" s="3">
        <v>46104</v>
      </c>
      <c r="C418" s="4">
        <f>YEAR(SalesDataTable[[#This Row],[Order Date]])</f>
        <v>2026</v>
      </c>
      <c r="D418" s="9" t="str">
        <f>TEXT(SalesDataTable[[#This Row],[Order Date]],"MMM")</f>
        <v>Mar</v>
      </c>
      <c r="E418" s="9" t="str">
        <f>"Q"&amp;ROUNDUP(MONTH(SalesDataTable[[#This Row],[Order Date]])/3,0)</f>
        <v>Q1</v>
      </c>
      <c r="F418" s="4" t="s">
        <v>24</v>
      </c>
      <c r="G418" s="4" t="s">
        <v>61</v>
      </c>
      <c r="H418" s="4" t="s">
        <v>46</v>
      </c>
      <c r="I418" s="4" t="s">
        <v>31</v>
      </c>
      <c r="J418" s="4" t="s">
        <v>41</v>
      </c>
      <c r="K418" s="4" t="s">
        <v>69</v>
      </c>
      <c r="L418" s="5">
        <v>2</v>
      </c>
      <c r="M418" s="6">
        <v>122.07</v>
      </c>
      <c r="N418" s="7">
        <v>0.05</v>
      </c>
      <c r="O418" s="6">
        <v>59.16</v>
      </c>
      <c r="P418" s="6">
        <f t="shared" si="24"/>
        <v>231.93299999999996</v>
      </c>
      <c r="Q418" s="6">
        <f t="shared" si="25"/>
        <v>118.32</v>
      </c>
      <c r="R418" s="6">
        <f t="shared" si="26"/>
        <v>113.61299999999997</v>
      </c>
      <c r="S418" s="8">
        <f t="shared" si="27"/>
        <v>0.48985267297021118</v>
      </c>
    </row>
    <row r="419" spans="1:19" ht="15.6" x14ac:dyDescent="0.3">
      <c r="A419" s="2">
        <v>4198</v>
      </c>
      <c r="B419" s="3">
        <v>46104</v>
      </c>
      <c r="C419" s="4">
        <f>YEAR(SalesDataTable[[#This Row],[Order Date]])</f>
        <v>2026</v>
      </c>
      <c r="D419" s="9" t="str">
        <f>TEXT(SalesDataTable[[#This Row],[Order Date]],"MMM")</f>
        <v>Mar</v>
      </c>
      <c r="E419" s="9" t="str">
        <f>"Q"&amp;ROUNDUP(MONTH(SalesDataTable[[#This Row],[Order Date]])/3,0)</f>
        <v>Q1</v>
      </c>
      <c r="F419" s="4" t="s">
        <v>24</v>
      </c>
      <c r="G419" s="4" t="s">
        <v>67</v>
      </c>
      <c r="H419" s="4" t="s">
        <v>46</v>
      </c>
      <c r="I419" s="4" t="s">
        <v>31</v>
      </c>
      <c r="J419" s="4" t="s">
        <v>52</v>
      </c>
      <c r="K419" s="4" t="s">
        <v>56</v>
      </c>
      <c r="L419" s="5">
        <v>3</v>
      </c>
      <c r="M419" s="6">
        <v>122.4</v>
      </c>
      <c r="N419" s="7">
        <v>0.15</v>
      </c>
      <c r="O419" s="6">
        <v>71.150000000000006</v>
      </c>
      <c r="P419" s="6">
        <f t="shared" si="24"/>
        <v>312.12</v>
      </c>
      <c r="Q419" s="6">
        <f t="shared" si="25"/>
        <v>213.45000000000002</v>
      </c>
      <c r="R419" s="6">
        <f t="shared" si="26"/>
        <v>98.669999999999987</v>
      </c>
      <c r="S419" s="8">
        <f t="shared" si="27"/>
        <v>0.31612841214917337</v>
      </c>
    </row>
    <row r="420" spans="1:19" ht="15.6" x14ac:dyDescent="0.3">
      <c r="A420" s="2">
        <v>4784</v>
      </c>
      <c r="B420" s="3">
        <v>46104</v>
      </c>
      <c r="C420" s="4">
        <f>YEAR(SalesDataTable[[#This Row],[Order Date]])</f>
        <v>2026</v>
      </c>
      <c r="D420" s="9" t="str">
        <f>TEXT(SalesDataTable[[#This Row],[Order Date]],"MMM")</f>
        <v>Mar</v>
      </c>
      <c r="E420" s="9" t="str">
        <f>"Q"&amp;ROUNDUP(MONTH(SalesDataTable[[#This Row],[Order Date]])/3,0)</f>
        <v>Q1</v>
      </c>
      <c r="F420" s="4" t="s">
        <v>18</v>
      </c>
      <c r="G420" s="4" t="s">
        <v>68</v>
      </c>
      <c r="H420" s="4" t="s">
        <v>20</v>
      </c>
      <c r="I420" s="4" t="s">
        <v>31</v>
      </c>
      <c r="J420" s="4" t="s">
        <v>22</v>
      </c>
      <c r="K420" s="4" t="s">
        <v>48</v>
      </c>
      <c r="L420" s="5">
        <v>1</v>
      </c>
      <c r="M420" s="6">
        <v>101.43</v>
      </c>
      <c r="N420" s="7">
        <v>0</v>
      </c>
      <c r="O420" s="6">
        <v>51.78</v>
      </c>
      <c r="P420" s="6">
        <f t="shared" si="24"/>
        <v>101.43</v>
      </c>
      <c r="Q420" s="6">
        <f t="shared" si="25"/>
        <v>51.78</v>
      </c>
      <c r="R420" s="6">
        <f t="shared" si="26"/>
        <v>49.650000000000006</v>
      </c>
      <c r="S420" s="8">
        <f t="shared" si="27"/>
        <v>0.4895001478852411</v>
      </c>
    </row>
    <row r="421" spans="1:19" ht="15.6" x14ac:dyDescent="0.3">
      <c r="A421" s="2">
        <v>86</v>
      </c>
      <c r="B421" s="3">
        <v>46105</v>
      </c>
      <c r="C421" s="4">
        <f>YEAR(SalesDataTable[[#This Row],[Order Date]])</f>
        <v>2026</v>
      </c>
      <c r="D421" s="9" t="str">
        <f>TEXT(SalesDataTable[[#This Row],[Order Date]],"MMM")</f>
        <v>Mar</v>
      </c>
      <c r="E421" s="9" t="str">
        <f>"Q"&amp;ROUNDUP(MONTH(SalesDataTable[[#This Row],[Order Date]])/3,0)</f>
        <v>Q1</v>
      </c>
      <c r="F421" s="4" t="s">
        <v>24</v>
      </c>
      <c r="G421" s="4" t="s">
        <v>61</v>
      </c>
      <c r="H421" s="4" t="s">
        <v>26</v>
      </c>
      <c r="I421" s="4" t="s">
        <v>34</v>
      </c>
      <c r="J421" s="4" t="s">
        <v>22</v>
      </c>
      <c r="K421" s="4" t="s">
        <v>48</v>
      </c>
      <c r="L421" s="5">
        <v>8</v>
      </c>
      <c r="M421" s="6">
        <v>104.7</v>
      </c>
      <c r="N421" s="7">
        <v>0.05</v>
      </c>
      <c r="O421" s="6">
        <v>49.91</v>
      </c>
      <c r="P421" s="6">
        <f t="shared" si="24"/>
        <v>795.72</v>
      </c>
      <c r="Q421" s="6">
        <f t="shared" si="25"/>
        <v>399.28</v>
      </c>
      <c r="R421" s="6">
        <f t="shared" si="26"/>
        <v>396.44000000000005</v>
      </c>
      <c r="S421" s="8">
        <f t="shared" si="27"/>
        <v>0.49821545267179412</v>
      </c>
    </row>
    <row r="422" spans="1:19" ht="15.6" x14ac:dyDescent="0.3">
      <c r="A422" s="2">
        <v>1813</v>
      </c>
      <c r="B422" s="3">
        <v>46105</v>
      </c>
      <c r="C422" s="4">
        <f>YEAR(SalesDataTable[[#This Row],[Order Date]])</f>
        <v>2026</v>
      </c>
      <c r="D422" s="9" t="str">
        <f>TEXT(SalesDataTable[[#This Row],[Order Date]],"MMM")</f>
        <v>Mar</v>
      </c>
      <c r="E422" s="9" t="str">
        <f>"Q"&amp;ROUNDUP(MONTH(SalesDataTable[[#This Row],[Order Date]])/3,0)</f>
        <v>Q1</v>
      </c>
      <c r="F422" s="4" t="s">
        <v>18</v>
      </c>
      <c r="G422" s="4" t="s">
        <v>19</v>
      </c>
      <c r="H422" s="4" t="s">
        <v>37</v>
      </c>
      <c r="I422" s="4" t="s">
        <v>21</v>
      </c>
      <c r="J422" s="4" t="s">
        <v>27</v>
      </c>
      <c r="K422" s="4" t="s">
        <v>35</v>
      </c>
      <c r="L422" s="5">
        <v>4</v>
      </c>
      <c r="M422" s="6">
        <v>146.34</v>
      </c>
      <c r="N422" s="7">
        <v>0</v>
      </c>
      <c r="O422" s="6">
        <v>79.37</v>
      </c>
      <c r="P422" s="6">
        <f t="shared" si="24"/>
        <v>585.36</v>
      </c>
      <c r="Q422" s="6">
        <f t="shared" si="25"/>
        <v>317.48</v>
      </c>
      <c r="R422" s="6">
        <f t="shared" si="26"/>
        <v>267.88</v>
      </c>
      <c r="S422" s="8">
        <f t="shared" si="27"/>
        <v>0.45763290966242992</v>
      </c>
    </row>
    <row r="423" spans="1:19" ht="15.6" x14ac:dyDescent="0.3">
      <c r="A423" s="2">
        <v>2212</v>
      </c>
      <c r="B423" s="3">
        <v>46105</v>
      </c>
      <c r="C423" s="4">
        <f>YEAR(SalesDataTable[[#This Row],[Order Date]])</f>
        <v>2026</v>
      </c>
      <c r="D423" s="9" t="str">
        <f>TEXT(SalesDataTable[[#This Row],[Order Date]],"MMM")</f>
        <v>Mar</v>
      </c>
      <c r="E423" s="9" t="str">
        <f>"Q"&amp;ROUNDUP(MONTH(SalesDataTable[[#This Row],[Order Date]])/3,0)</f>
        <v>Q1</v>
      </c>
      <c r="F423" s="4" t="s">
        <v>24</v>
      </c>
      <c r="G423" s="4" t="s">
        <v>45</v>
      </c>
      <c r="H423" s="4" t="s">
        <v>20</v>
      </c>
      <c r="I423" s="4" t="s">
        <v>21</v>
      </c>
      <c r="J423" s="4" t="s">
        <v>52</v>
      </c>
      <c r="K423" s="4" t="s">
        <v>56</v>
      </c>
      <c r="L423" s="5">
        <v>2</v>
      </c>
      <c r="M423" s="6">
        <v>122.92</v>
      </c>
      <c r="N423" s="7">
        <v>0.05</v>
      </c>
      <c r="O423" s="6">
        <v>70.31</v>
      </c>
      <c r="P423" s="6">
        <f t="shared" si="24"/>
        <v>233.548</v>
      </c>
      <c r="Q423" s="6">
        <f t="shared" si="25"/>
        <v>140.62</v>
      </c>
      <c r="R423" s="6">
        <f t="shared" si="26"/>
        <v>92.927999999999997</v>
      </c>
      <c r="S423" s="8">
        <f t="shared" si="27"/>
        <v>0.39789679209413054</v>
      </c>
    </row>
    <row r="424" spans="1:19" ht="15.6" x14ac:dyDescent="0.3">
      <c r="A424" s="2">
        <v>4466</v>
      </c>
      <c r="B424" s="3">
        <v>46105</v>
      </c>
      <c r="C424" s="4">
        <f>YEAR(SalesDataTable[[#This Row],[Order Date]])</f>
        <v>2026</v>
      </c>
      <c r="D424" s="9" t="str">
        <f>TEXT(SalesDataTable[[#This Row],[Order Date]],"MMM")</f>
        <v>Mar</v>
      </c>
      <c r="E424" s="9" t="str">
        <f>"Q"&amp;ROUNDUP(MONTH(SalesDataTable[[#This Row],[Order Date]])/3,0)</f>
        <v>Q1</v>
      </c>
      <c r="F424" s="4" t="s">
        <v>29</v>
      </c>
      <c r="G424" s="4" t="s">
        <v>30</v>
      </c>
      <c r="H424" s="4" t="s">
        <v>20</v>
      </c>
      <c r="I424" s="4" t="s">
        <v>31</v>
      </c>
      <c r="J424" s="4" t="s">
        <v>27</v>
      </c>
      <c r="K424" s="4" t="s">
        <v>28</v>
      </c>
      <c r="L424" s="5">
        <v>1</v>
      </c>
      <c r="M424" s="6">
        <v>91.35</v>
      </c>
      <c r="N424" s="7">
        <v>0.05</v>
      </c>
      <c r="O424" s="6">
        <v>45.24</v>
      </c>
      <c r="P424" s="6">
        <f t="shared" si="24"/>
        <v>86.782499999999985</v>
      </c>
      <c r="Q424" s="6">
        <f t="shared" si="25"/>
        <v>45.24</v>
      </c>
      <c r="R424" s="6">
        <f t="shared" si="26"/>
        <v>41.542499999999983</v>
      </c>
      <c r="S424" s="8">
        <f t="shared" si="27"/>
        <v>0.47869674185463645</v>
      </c>
    </row>
    <row r="425" spans="1:19" ht="15.6" x14ac:dyDescent="0.3">
      <c r="A425" s="2">
        <v>4483</v>
      </c>
      <c r="B425" s="3">
        <v>46105</v>
      </c>
      <c r="C425" s="4">
        <f>YEAR(SalesDataTable[[#This Row],[Order Date]])</f>
        <v>2026</v>
      </c>
      <c r="D425" s="9" t="str">
        <f>TEXT(SalesDataTable[[#This Row],[Order Date]],"MMM")</f>
        <v>Mar</v>
      </c>
      <c r="E425" s="9" t="str">
        <f>"Q"&amp;ROUNDUP(MONTH(SalesDataTable[[#This Row],[Order Date]])/3,0)</f>
        <v>Q1</v>
      </c>
      <c r="F425" s="4" t="s">
        <v>24</v>
      </c>
      <c r="G425" s="4" t="s">
        <v>61</v>
      </c>
      <c r="H425" s="4" t="s">
        <v>20</v>
      </c>
      <c r="I425" s="4" t="s">
        <v>31</v>
      </c>
      <c r="J425" s="4" t="s">
        <v>22</v>
      </c>
      <c r="K425" s="4" t="s">
        <v>40</v>
      </c>
      <c r="L425" s="5">
        <v>3</v>
      </c>
      <c r="M425" s="6">
        <v>51.01</v>
      </c>
      <c r="N425" s="7">
        <v>0.15</v>
      </c>
      <c r="O425" s="6">
        <v>22.84</v>
      </c>
      <c r="P425" s="6">
        <f t="shared" si="24"/>
        <v>130.07550000000001</v>
      </c>
      <c r="Q425" s="6">
        <f t="shared" si="25"/>
        <v>68.52</v>
      </c>
      <c r="R425" s="6">
        <f t="shared" si="26"/>
        <v>61.555500000000009</v>
      </c>
      <c r="S425" s="8">
        <f t="shared" si="27"/>
        <v>0.47322900930613382</v>
      </c>
    </row>
    <row r="426" spans="1:19" ht="15.6" x14ac:dyDescent="0.3">
      <c r="A426" s="2">
        <v>273</v>
      </c>
      <c r="B426" s="3">
        <v>46106</v>
      </c>
      <c r="C426" s="4">
        <f>YEAR(SalesDataTable[[#This Row],[Order Date]])</f>
        <v>2026</v>
      </c>
      <c r="D426" s="9" t="str">
        <f>TEXT(SalesDataTable[[#This Row],[Order Date]],"MMM")</f>
        <v>Mar</v>
      </c>
      <c r="E426" s="9" t="str">
        <f>"Q"&amp;ROUNDUP(MONTH(SalesDataTable[[#This Row],[Order Date]])/3,0)</f>
        <v>Q1</v>
      </c>
      <c r="F426" s="4" t="s">
        <v>38</v>
      </c>
      <c r="G426" s="4" t="s">
        <v>51</v>
      </c>
      <c r="H426" s="4" t="s">
        <v>20</v>
      </c>
      <c r="I426" s="4" t="s">
        <v>31</v>
      </c>
      <c r="J426" s="4" t="s">
        <v>52</v>
      </c>
      <c r="K426" s="4" t="s">
        <v>56</v>
      </c>
      <c r="L426" s="5">
        <v>2</v>
      </c>
      <c r="M426" s="6">
        <v>125.04</v>
      </c>
      <c r="N426" s="7">
        <v>0.05</v>
      </c>
      <c r="O426" s="6">
        <v>67.680000000000007</v>
      </c>
      <c r="P426" s="6">
        <f t="shared" si="24"/>
        <v>237.57599999999999</v>
      </c>
      <c r="Q426" s="6">
        <f t="shared" si="25"/>
        <v>135.36000000000001</v>
      </c>
      <c r="R426" s="6">
        <f t="shared" si="26"/>
        <v>102.21599999999998</v>
      </c>
      <c r="S426" s="8">
        <f t="shared" si="27"/>
        <v>0.43024547934134755</v>
      </c>
    </row>
    <row r="427" spans="1:19" ht="15.6" x14ac:dyDescent="0.3">
      <c r="A427" s="2">
        <v>578</v>
      </c>
      <c r="B427" s="3">
        <v>46106</v>
      </c>
      <c r="C427" s="4">
        <f>YEAR(SalesDataTable[[#This Row],[Order Date]])</f>
        <v>2026</v>
      </c>
      <c r="D427" s="9" t="str">
        <f>TEXT(SalesDataTable[[#This Row],[Order Date]],"MMM")</f>
        <v>Mar</v>
      </c>
      <c r="E427" s="9" t="str">
        <f>"Q"&amp;ROUNDUP(MONTH(SalesDataTable[[#This Row],[Order Date]])/3,0)</f>
        <v>Q1</v>
      </c>
      <c r="F427" s="4" t="s">
        <v>29</v>
      </c>
      <c r="G427" s="4" t="s">
        <v>43</v>
      </c>
      <c r="H427" s="4" t="s">
        <v>46</v>
      </c>
      <c r="I427" s="4" t="s">
        <v>21</v>
      </c>
      <c r="J427" s="4" t="s">
        <v>22</v>
      </c>
      <c r="K427" s="4" t="s">
        <v>40</v>
      </c>
      <c r="L427" s="5">
        <v>2</v>
      </c>
      <c r="M427" s="6">
        <v>50.22</v>
      </c>
      <c r="N427" s="7">
        <v>0.05</v>
      </c>
      <c r="O427" s="6">
        <v>23.16</v>
      </c>
      <c r="P427" s="6">
        <f t="shared" si="24"/>
        <v>95.417999999999992</v>
      </c>
      <c r="Q427" s="6">
        <f t="shared" si="25"/>
        <v>46.32</v>
      </c>
      <c r="R427" s="6">
        <f t="shared" si="26"/>
        <v>49.097999999999992</v>
      </c>
      <c r="S427" s="8">
        <f t="shared" si="27"/>
        <v>0.51455700182355524</v>
      </c>
    </row>
    <row r="428" spans="1:19" ht="15.6" x14ac:dyDescent="0.3">
      <c r="A428" s="2">
        <v>1290</v>
      </c>
      <c r="B428" s="3">
        <v>46106</v>
      </c>
      <c r="C428" s="4">
        <f>YEAR(SalesDataTable[[#This Row],[Order Date]])</f>
        <v>2026</v>
      </c>
      <c r="D428" s="9" t="str">
        <f>TEXT(SalesDataTable[[#This Row],[Order Date]],"MMM")</f>
        <v>Mar</v>
      </c>
      <c r="E428" s="9" t="str">
        <f>"Q"&amp;ROUNDUP(MONTH(SalesDataTable[[#This Row],[Order Date]])/3,0)</f>
        <v>Q1</v>
      </c>
      <c r="F428" s="4" t="s">
        <v>24</v>
      </c>
      <c r="G428" s="4" t="s">
        <v>25</v>
      </c>
      <c r="H428" s="4" t="s">
        <v>20</v>
      </c>
      <c r="I428" s="4" t="s">
        <v>34</v>
      </c>
      <c r="J428" s="4" t="s">
        <v>52</v>
      </c>
      <c r="K428" s="4" t="s">
        <v>60</v>
      </c>
      <c r="L428" s="5">
        <v>5</v>
      </c>
      <c r="M428" s="6">
        <v>36.369999999999997</v>
      </c>
      <c r="N428" s="7">
        <v>0.05</v>
      </c>
      <c r="O428" s="6">
        <v>13.81</v>
      </c>
      <c r="P428" s="6">
        <f t="shared" si="24"/>
        <v>172.75749999999999</v>
      </c>
      <c r="Q428" s="6">
        <f t="shared" si="25"/>
        <v>69.05</v>
      </c>
      <c r="R428" s="6">
        <f t="shared" si="26"/>
        <v>103.7075</v>
      </c>
      <c r="S428" s="8">
        <f t="shared" si="27"/>
        <v>0.60030678841729013</v>
      </c>
    </row>
    <row r="429" spans="1:19" ht="15.6" x14ac:dyDescent="0.3">
      <c r="A429" s="2">
        <v>1501</v>
      </c>
      <c r="B429" s="3">
        <v>46106</v>
      </c>
      <c r="C429" s="4">
        <f>YEAR(SalesDataTable[[#This Row],[Order Date]])</f>
        <v>2026</v>
      </c>
      <c r="D429" s="9" t="str">
        <f>TEXT(SalesDataTable[[#This Row],[Order Date]],"MMM")</f>
        <v>Mar</v>
      </c>
      <c r="E429" s="9" t="str">
        <f>"Q"&amp;ROUNDUP(MONTH(SalesDataTable[[#This Row],[Order Date]])/3,0)</f>
        <v>Q1</v>
      </c>
      <c r="F429" s="4" t="s">
        <v>38</v>
      </c>
      <c r="G429" s="4" t="s">
        <v>49</v>
      </c>
      <c r="H429" s="4" t="s">
        <v>26</v>
      </c>
      <c r="I429" s="4" t="s">
        <v>31</v>
      </c>
      <c r="J429" s="4" t="s">
        <v>32</v>
      </c>
      <c r="K429" s="4" t="s">
        <v>33</v>
      </c>
      <c r="L429" s="5">
        <v>3</v>
      </c>
      <c r="M429" s="6">
        <v>36.43</v>
      </c>
      <c r="N429" s="7">
        <v>0.1</v>
      </c>
      <c r="O429" s="6">
        <v>13.23</v>
      </c>
      <c r="P429" s="6">
        <f t="shared" si="24"/>
        <v>98.36099999999999</v>
      </c>
      <c r="Q429" s="6">
        <f t="shared" si="25"/>
        <v>39.69</v>
      </c>
      <c r="R429" s="6">
        <f t="shared" si="26"/>
        <v>58.670999999999992</v>
      </c>
      <c r="S429" s="8">
        <f t="shared" si="27"/>
        <v>0.59648641229755694</v>
      </c>
    </row>
    <row r="430" spans="1:19" ht="15.6" x14ac:dyDescent="0.3">
      <c r="A430" s="2">
        <v>1540</v>
      </c>
      <c r="B430" s="3">
        <v>46106</v>
      </c>
      <c r="C430" s="4">
        <f>YEAR(SalesDataTable[[#This Row],[Order Date]])</f>
        <v>2026</v>
      </c>
      <c r="D430" s="9" t="str">
        <f>TEXT(SalesDataTable[[#This Row],[Order Date]],"MMM")</f>
        <v>Mar</v>
      </c>
      <c r="E430" s="9" t="str">
        <f>"Q"&amp;ROUNDUP(MONTH(SalesDataTable[[#This Row],[Order Date]])/3,0)</f>
        <v>Q1</v>
      </c>
      <c r="F430" s="4" t="s">
        <v>24</v>
      </c>
      <c r="G430" s="4" t="s">
        <v>61</v>
      </c>
      <c r="H430" s="4" t="s">
        <v>26</v>
      </c>
      <c r="I430" s="4" t="s">
        <v>34</v>
      </c>
      <c r="J430" s="4" t="s">
        <v>22</v>
      </c>
      <c r="K430" s="4" t="s">
        <v>40</v>
      </c>
      <c r="L430" s="5">
        <v>10</v>
      </c>
      <c r="M430" s="6">
        <v>49.7</v>
      </c>
      <c r="N430" s="7">
        <v>0.1</v>
      </c>
      <c r="O430" s="6">
        <v>21.96</v>
      </c>
      <c r="P430" s="6">
        <f t="shared" si="24"/>
        <v>447.3</v>
      </c>
      <c r="Q430" s="6">
        <f t="shared" si="25"/>
        <v>219.60000000000002</v>
      </c>
      <c r="R430" s="6">
        <f t="shared" si="26"/>
        <v>227.7</v>
      </c>
      <c r="S430" s="8">
        <f t="shared" si="27"/>
        <v>0.50905432595573441</v>
      </c>
    </row>
    <row r="431" spans="1:19" ht="15.6" x14ac:dyDescent="0.3">
      <c r="A431" s="2">
        <v>2541</v>
      </c>
      <c r="B431" s="3">
        <v>46106</v>
      </c>
      <c r="C431" s="4">
        <f>YEAR(SalesDataTable[[#This Row],[Order Date]])</f>
        <v>2026</v>
      </c>
      <c r="D431" s="9" t="str">
        <f>TEXT(SalesDataTable[[#This Row],[Order Date]],"MMM")</f>
        <v>Mar</v>
      </c>
      <c r="E431" s="9" t="str">
        <f>"Q"&amp;ROUNDUP(MONTH(SalesDataTable[[#This Row],[Order Date]])/3,0)</f>
        <v>Q1</v>
      </c>
      <c r="F431" s="4" t="s">
        <v>24</v>
      </c>
      <c r="G431" s="4" t="s">
        <v>61</v>
      </c>
      <c r="H431" s="4" t="s">
        <v>20</v>
      </c>
      <c r="I431" s="4" t="s">
        <v>21</v>
      </c>
      <c r="J431" s="4" t="s">
        <v>32</v>
      </c>
      <c r="K431" s="4" t="s">
        <v>50</v>
      </c>
      <c r="L431" s="5">
        <v>2</v>
      </c>
      <c r="M431" s="6">
        <v>46.61</v>
      </c>
      <c r="N431" s="7">
        <v>0</v>
      </c>
      <c r="O431" s="6">
        <v>17.97</v>
      </c>
      <c r="P431" s="6">
        <f t="shared" si="24"/>
        <v>93.22</v>
      </c>
      <c r="Q431" s="6">
        <f t="shared" si="25"/>
        <v>35.94</v>
      </c>
      <c r="R431" s="6">
        <f t="shared" si="26"/>
        <v>57.28</v>
      </c>
      <c r="S431" s="8">
        <f t="shared" si="27"/>
        <v>0.61446041621969538</v>
      </c>
    </row>
    <row r="432" spans="1:19" ht="15.6" x14ac:dyDescent="0.3">
      <c r="A432" s="2">
        <v>4264</v>
      </c>
      <c r="B432" s="3">
        <v>46106</v>
      </c>
      <c r="C432" s="4">
        <f>YEAR(SalesDataTable[[#This Row],[Order Date]])</f>
        <v>2026</v>
      </c>
      <c r="D432" s="9" t="str">
        <f>TEXT(SalesDataTable[[#This Row],[Order Date]],"MMM")</f>
        <v>Mar</v>
      </c>
      <c r="E432" s="9" t="str">
        <f>"Q"&amp;ROUNDUP(MONTH(SalesDataTable[[#This Row],[Order Date]])/3,0)</f>
        <v>Q1</v>
      </c>
      <c r="F432" s="4" t="s">
        <v>29</v>
      </c>
      <c r="G432" s="4" t="s">
        <v>43</v>
      </c>
      <c r="H432" s="4" t="s">
        <v>20</v>
      </c>
      <c r="I432" s="4" t="s">
        <v>31</v>
      </c>
      <c r="J432" s="4" t="s">
        <v>32</v>
      </c>
      <c r="K432" s="4" t="s">
        <v>50</v>
      </c>
      <c r="L432" s="5">
        <v>1</v>
      </c>
      <c r="M432" s="6">
        <v>47.61</v>
      </c>
      <c r="N432" s="7">
        <v>0</v>
      </c>
      <c r="O432" s="6">
        <v>18.89</v>
      </c>
      <c r="P432" s="6">
        <f t="shared" si="24"/>
        <v>47.61</v>
      </c>
      <c r="Q432" s="6">
        <f t="shared" si="25"/>
        <v>18.89</v>
      </c>
      <c r="R432" s="6">
        <f t="shared" si="26"/>
        <v>28.72</v>
      </c>
      <c r="S432" s="8">
        <f t="shared" si="27"/>
        <v>0.60323461457676952</v>
      </c>
    </row>
    <row r="433" spans="1:19" ht="15.6" x14ac:dyDescent="0.3">
      <c r="A433" s="2">
        <v>4311</v>
      </c>
      <c r="B433" s="3">
        <v>46106</v>
      </c>
      <c r="C433" s="4">
        <f>YEAR(SalesDataTable[[#This Row],[Order Date]])</f>
        <v>2026</v>
      </c>
      <c r="D433" s="9" t="str">
        <f>TEXT(SalesDataTable[[#This Row],[Order Date]],"MMM")</f>
        <v>Mar</v>
      </c>
      <c r="E433" s="9" t="str">
        <f>"Q"&amp;ROUNDUP(MONTH(SalesDataTable[[#This Row],[Order Date]])/3,0)</f>
        <v>Q1</v>
      </c>
      <c r="F433" s="4" t="s">
        <v>29</v>
      </c>
      <c r="G433" s="4" t="s">
        <v>30</v>
      </c>
      <c r="H433" s="4" t="s">
        <v>20</v>
      </c>
      <c r="I433" s="4" t="s">
        <v>31</v>
      </c>
      <c r="J433" s="4" t="s">
        <v>22</v>
      </c>
      <c r="K433" s="4" t="s">
        <v>44</v>
      </c>
      <c r="L433" s="5">
        <v>2</v>
      </c>
      <c r="M433" s="6">
        <v>40.880000000000003</v>
      </c>
      <c r="N433" s="7">
        <v>0.05</v>
      </c>
      <c r="O433" s="6">
        <v>16.39</v>
      </c>
      <c r="P433" s="6">
        <f t="shared" si="24"/>
        <v>77.671999999999997</v>
      </c>
      <c r="Q433" s="6">
        <f t="shared" si="25"/>
        <v>32.78</v>
      </c>
      <c r="R433" s="6">
        <f t="shared" si="26"/>
        <v>44.891999999999996</v>
      </c>
      <c r="S433" s="8">
        <f t="shared" si="27"/>
        <v>0.57796889483983926</v>
      </c>
    </row>
    <row r="434" spans="1:19" ht="15.6" x14ac:dyDescent="0.3">
      <c r="A434" s="2">
        <v>4796</v>
      </c>
      <c r="B434" s="3">
        <v>46106</v>
      </c>
      <c r="C434" s="4">
        <f>YEAR(SalesDataTable[[#This Row],[Order Date]])</f>
        <v>2026</v>
      </c>
      <c r="D434" s="9" t="str">
        <f>TEXT(SalesDataTable[[#This Row],[Order Date]],"MMM")</f>
        <v>Mar</v>
      </c>
      <c r="E434" s="9" t="str">
        <f>"Q"&amp;ROUNDUP(MONTH(SalesDataTable[[#This Row],[Order Date]])/3,0)</f>
        <v>Q1</v>
      </c>
      <c r="F434" s="4" t="s">
        <v>24</v>
      </c>
      <c r="G434" s="4" t="s">
        <v>61</v>
      </c>
      <c r="H434" s="4" t="s">
        <v>20</v>
      </c>
      <c r="I434" s="4" t="s">
        <v>31</v>
      </c>
      <c r="J434" s="4" t="s">
        <v>52</v>
      </c>
      <c r="K434" s="4" t="s">
        <v>53</v>
      </c>
      <c r="L434" s="5">
        <v>2</v>
      </c>
      <c r="M434" s="6">
        <v>39.409999999999997</v>
      </c>
      <c r="N434" s="7">
        <v>0.15</v>
      </c>
      <c r="O434" s="6">
        <v>14.91</v>
      </c>
      <c r="P434" s="6">
        <f t="shared" si="24"/>
        <v>66.996999999999986</v>
      </c>
      <c r="Q434" s="6">
        <f t="shared" si="25"/>
        <v>29.82</v>
      </c>
      <c r="R434" s="6">
        <f t="shared" si="26"/>
        <v>37.176999999999985</v>
      </c>
      <c r="S434" s="8">
        <f t="shared" si="27"/>
        <v>0.55490544352732207</v>
      </c>
    </row>
    <row r="435" spans="1:19" ht="15.6" x14ac:dyDescent="0.3">
      <c r="A435" s="2">
        <v>89</v>
      </c>
      <c r="B435" s="3">
        <v>46107</v>
      </c>
      <c r="C435" s="4">
        <f>YEAR(SalesDataTable[[#This Row],[Order Date]])</f>
        <v>2026</v>
      </c>
      <c r="D435" s="9" t="str">
        <f>TEXT(SalesDataTable[[#This Row],[Order Date]],"MMM")</f>
        <v>Mar</v>
      </c>
      <c r="E435" s="9" t="str">
        <f>"Q"&amp;ROUNDUP(MONTH(SalesDataTable[[#This Row],[Order Date]])/3,0)</f>
        <v>Q1</v>
      </c>
      <c r="F435" s="4" t="s">
        <v>29</v>
      </c>
      <c r="G435" s="4" t="s">
        <v>57</v>
      </c>
      <c r="H435" s="4" t="s">
        <v>20</v>
      </c>
      <c r="I435" s="4" t="s">
        <v>21</v>
      </c>
      <c r="J435" s="4" t="s">
        <v>22</v>
      </c>
      <c r="K435" s="4" t="s">
        <v>44</v>
      </c>
      <c r="L435" s="5">
        <v>1</v>
      </c>
      <c r="M435" s="6">
        <v>40.82</v>
      </c>
      <c r="N435" s="7">
        <v>0.05</v>
      </c>
      <c r="O435" s="6">
        <v>16.940000000000001</v>
      </c>
      <c r="P435" s="6">
        <f t="shared" si="24"/>
        <v>38.778999999999996</v>
      </c>
      <c r="Q435" s="6">
        <f t="shared" si="25"/>
        <v>16.940000000000001</v>
      </c>
      <c r="R435" s="6">
        <f t="shared" si="26"/>
        <v>21.838999999999995</v>
      </c>
      <c r="S435" s="8">
        <f t="shared" si="27"/>
        <v>0.56316563088269411</v>
      </c>
    </row>
    <row r="436" spans="1:19" ht="15.6" x14ac:dyDescent="0.3">
      <c r="A436" s="2">
        <v>487</v>
      </c>
      <c r="B436" s="3">
        <v>46107</v>
      </c>
      <c r="C436" s="4">
        <f>YEAR(SalesDataTable[[#This Row],[Order Date]])</f>
        <v>2026</v>
      </c>
      <c r="D436" s="9" t="str">
        <f>TEXT(SalesDataTable[[#This Row],[Order Date]],"MMM")</f>
        <v>Mar</v>
      </c>
      <c r="E436" s="9" t="str">
        <f>"Q"&amp;ROUNDUP(MONTH(SalesDataTable[[#This Row],[Order Date]])/3,0)</f>
        <v>Q1</v>
      </c>
      <c r="F436" s="4" t="s">
        <v>38</v>
      </c>
      <c r="G436" s="4" t="s">
        <v>51</v>
      </c>
      <c r="H436" s="4" t="s">
        <v>37</v>
      </c>
      <c r="I436" s="4" t="s">
        <v>34</v>
      </c>
      <c r="J436" s="4" t="s">
        <v>32</v>
      </c>
      <c r="K436" s="4" t="s">
        <v>33</v>
      </c>
      <c r="L436" s="5">
        <v>3</v>
      </c>
      <c r="M436" s="6">
        <v>36.979999999999997</v>
      </c>
      <c r="N436" s="7">
        <v>0.1</v>
      </c>
      <c r="O436" s="6">
        <v>13.65</v>
      </c>
      <c r="P436" s="6">
        <f t="shared" si="24"/>
        <v>99.846000000000004</v>
      </c>
      <c r="Q436" s="6">
        <f t="shared" si="25"/>
        <v>40.950000000000003</v>
      </c>
      <c r="R436" s="6">
        <f t="shared" si="26"/>
        <v>58.896000000000001</v>
      </c>
      <c r="S436" s="8">
        <f t="shared" si="27"/>
        <v>0.58986839733189111</v>
      </c>
    </row>
    <row r="437" spans="1:19" ht="15.6" x14ac:dyDescent="0.3">
      <c r="A437" s="2">
        <v>1476</v>
      </c>
      <c r="B437" s="3">
        <v>46107</v>
      </c>
      <c r="C437" s="4">
        <f>YEAR(SalesDataTable[[#This Row],[Order Date]])</f>
        <v>2026</v>
      </c>
      <c r="D437" s="9" t="str">
        <f>TEXT(SalesDataTable[[#This Row],[Order Date]],"MMM")</f>
        <v>Mar</v>
      </c>
      <c r="E437" s="9" t="str">
        <f>"Q"&amp;ROUNDUP(MONTH(SalesDataTable[[#This Row],[Order Date]])/3,0)</f>
        <v>Q1</v>
      </c>
      <c r="F437" s="4" t="s">
        <v>24</v>
      </c>
      <c r="G437" s="4" t="s">
        <v>61</v>
      </c>
      <c r="H437" s="4" t="s">
        <v>46</v>
      </c>
      <c r="I437" s="4" t="s">
        <v>31</v>
      </c>
      <c r="J437" s="4" t="s">
        <v>32</v>
      </c>
      <c r="K437" s="4" t="s">
        <v>33</v>
      </c>
      <c r="L437" s="5">
        <v>1</v>
      </c>
      <c r="M437" s="6">
        <v>35.700000000000003</v>
      </c>
      <c r="N437" s="7">
        <v>0.05</v>
      </c>
      <c r="O437" s="6">
        <v>13.91</v>
      </c>
      <c r="P437" s="6">
        <f t="shared" si="24"/>
        <v>33.914999999999999</v>
      </c>
      <c r="Q437" s="6">
        <f t="shared" si="25"/>
        <v>13.91</v>
      </c>
      <c r="R437" s="6">
        <f t="shared" si="26"/>
        <v>20.004999999999999</v>
      </c>
      <c r="S437" s="8">
        <f t="shared" si="27"/>
        <v>0.58985699542975079</v>
      </c>
    </row>
    <row r="438" spans="1:19" ht="15.6" x14ac:dyDescent="0.3">
      <c r="A438" s="2">
        <v>2145</v>
      </c>
      <c r="B438" s="3">
        <v>46107</v>
      </c>
      <c r="C438" s="4">
        <f>YEAR(SalesDataTable[[#This Row],[Order Date]])</f>
        <v>2026</v>
      </c>
      <c r="D438" s="9" t="str">
        <f>TEXT(SalesDataTable[[#This Row],[Order Date]],"MMM")</f>
        <v>Mar</v>
      </c>
      <c r="E438" s="9" t="str">
        <f>"Q"&amp;ROUNDUP(MONTH(SalesDataTable[[#This Row],[Order Date]])/3,0)</f>
        <v>Q1</v>
      </c>
      <c r="F438" s="4" t="s">
        <v>38</v>
      </c>
      <c r="G438" s="4" t="s">
        <v>51</v>
      </c>
      <c r="H438" s="4" t="s">
        <v>37</v>
      </c>
      <c r="I438" s="4" t="s">
        <v>21</v>
      </c>
      <c r="J438" s="4" t="s">
        <v>22</v>
      </c>
      <c r="K438" s="4" t="s">
        <v>44</v>
      </c>
      <c r="L438" s="5">
        <v>1</v>
      </c>
      <c r="M438" s="6">
        <v>39.53</v>
      </c>
      <c r="N438" s="7">
        <v>0.05</v>
      </c>
      <c r="O438" s="6">
        <v>17.170000000000002</v>
      </c>
      <c r="P438" s="6">
        <f t="shared" si="24"/>
        <v>37.5535</v>
      </c>
      <c r="Q438" s="6">
        <f t="shared" si="25"/>
        <v>17.170000000000002</v>
      </c>
      <c r="R438" s="6">
        <f t="shared" si="26"/>
        <v>20.383499999999998</v>
      </c>
      <c r="S438" s="8">
        <f t="shared" si="27"/>
        <v>0.54278562584046752</v>
      </c>
    </row>
    <row r="439" spans="1:19" ht="15.6" x14ac:dyDescent="0.3">
      <c r="A439" s="2">
        <v>2999</v>
      </c>
      <c r="B439" s="3">
        <v>46107</v>
      </c>
      <c r="C439" s="4">
        <f>YEAR(SalesDataTable[[#This Row],[Order Date]])</f>
        <v>2026</v>
      </c>
      <c r="D439" s="9" t="str">
        <f>TEXT(SalesDataTable[[#This Row],[Order Date]],"MMM")</f>
        <v>Mar</v>
      </c>
      <c r="E439" s="9" t="str">
        <f>"Q"&amp;ROUNDUP(MONTH(SalesDataTable[[#This Row],[Order Date]])/3,0)</f>
        <v>Q1</v>
      </c>
      <c r="F439" s="4" t="s">
        <v>29</v>
      </c>
      <c r="G439" s="4" t="s">
        <v>36</v>
      </c>
      <c r="H439" s="4" t="s">
        <v>37</v>
      </c>
      <c r="I439" s="4" t="s">
        <v>21</v>
      </c>
      <c r="J439" s="4" t="s">
        <v>32</v>
      </c>
      <c r="K439" s="4" t="s">
        <v>33</v>
      </c>
      <c r="L439" s="5">
        <v>2</v>
      </c>
      <c r="M439" s="6">
        <v>35.75</v>
      </c>
      <c r="N439" s="7">
        <v>0</v>
      </c>
      <c r="O439" s="6">
        <v>13.28</v>
      </c>
      <c r="P439" s="6">
        <f t="shared" si="24"/>
        <v>71.5</v>
      </c>
      <c r="Q439" s="6">
        <f t="shared" si="25"/>
        <v>26.56</v>
      </c>
      <c r="R439" s="6">
        <f t="shared" si="26"/>
        <v>44.94</v>
      </c>
      <c r="S439" s="8">
        <f t="shared" si="27"/>
        <v>0.62853146853146846</v>
      </c>
    </row>
    <row r="440" spans="1:19" ht="15.6" x14ac:dyDescent="0.3">
      <c r="A440" s="2">
        <v>4464</v>
      </c>
      <c r="B440" s="3">
        <v>46107</v>
      </c>
      <c r="C440" s="4">
        <f>YEAR(SalesDataTable[[#This Row],[Order Date]])</f>
        <v>2026</v>
      </c>
      <c r="D440" s="9" t="str">
        <f>TEXT(SalesDataTable[[#This Row],[Order Date]],"MMM")</f>
        <v>Mar</v>
      </c>
      <c r="E440" s="9" t="str">
        <f>"Q"&amp;ROUNDUP(MONTH(SalesDataTable[[#This Row],[Order Date]])/3,0)</f>
        <v>Q1</v>
      </c>
      <c r="F440" s="4" t="s">
        <v>29</v>
      </c>
      <c r="G440" s="4" t="s">
        <v>30</v>
      </c>
      <c r="H440" s="4" t="s">
        <v>20</v>
      </c>
      <c r="I440" s="4" t="s">
        <v>34</v>
      </c>
      <c r="J440" s="4" t="s">
        <v>52</v>
      </c>
      <c r="K440" s="4" t="s">
        <v>63</v>
      </c>
      <c r="L440" s="5">
        <v>2</v>
      </c>
      <c r="M440" s="6">
        <v>50.17</v>
      </c>
      <c r="N440" s="7">
        <v>0</v>
      </c>
      <c r="O440" s="6">
        <v>22.37</v>
      </c>
      <c r="P440" s="6">
        <f t="shared" si="24"/>
        <v>100.34</v>
      </c>
      <c r="Q440" s="6">
        <f t="shared" si="25"/>
        <v>44.74</v>
      </c>
      <c r="R440" s="6">
        <f t="shared" si="26"/>
        <v>55.6</v>
      </c>
      <c r="S440" s="8">
        <f t="shared" si="27"/>
        <v>0.55411600558102447</v>
      </c>
    </row>
    <row r="441" spans="1:19" ht="15.6" x14ac:dyDescent="0.3">
      <c r="A441" s="2">
        <v>4978</v>
      </c>
      <c r="B441" s="3">
        <v>46107</v>
      </c>
      <c r="C441" s="4">
        <f>YEAR(SalesDataTable[[#This Row],[Order Date]])</f>
        <v>2026</v>
      </c>
      <c r="D441" s="9" t="str">
        <f>TEXT(SalesDataTable[[#This Row],[Order Date]],"MMM")</f>
        <v>Mar</v>
      </c>
      <c r="E441" s="9" t="str">
        <f>"Q"&amp;ROUNDUP(MONTH(SalesDataTable[[#This Row],[Order Date]])/3,0)</f>
        <v>Q1</v>
      </c>
      <c r="F441" s="4" t="s">
        <v>18</v>
      </c>
      <c r="G441" s="4" t="s">
        <v>54</v>
      </c>
      <c r="H441" s="4" t="s">
        <v>20</v>
      </c>
      <c r="I441" s="4" t="s">
        <v>31</v>
      </c>
      <c r="J441" s="4" t="s">
        <v>52</v>
      </c>
      <c r="K441" s="4" t="s">
        <v>53</v>
      </c>
      <c r="L441" s="5">
        <v>5</v>
      </c>
      <c r="M441" s="6">
        <v>41.32</v>
      </c>
      <c r="N441" s="7">
        <v>0</v>
      </c>
      <c r="O441" s="6">
        <v>15.09</v>
      </c>
      <c r="P441" s="6">
        <f t="shared" si="24"/>
        <v>206.6</v>
      </c>
      <c r="Q441" s="6">
        <f t="shared" si="25"/>
        <v>75.45</v>
      </c>
      <c r="R441" s="6">
        <f t="shared" si="26"/>
        <v>131.14999999999998</v>
      </c>
      <c r="S441" s="8">
        <f t="shared" si="27"/>
        <v>0.63480154888673757</v>
      </c>
    </row>
    <row r="442" spans="1:19" ht="15.6" x14ac:dyDescent="0.3">
      <c r="A442" s="2">
        <v>130</v>
      </c>
      <c r="B442" s="3">
        <v>46108</v>
      </c>
      <c r="C442" s="4">
        <f>YEAR(SalesDataTable[[#This Row],[Order Date]])</f>
        <v>2026</v>
      </c>
      <c r="D442" s="9" t="str">
        <f>TEXT(SalesDataTable[[#This Row],[Order Date]],"MMM")</f>
        <v>Mar</v>
      </c>
      <c r="E442" s="9" t="str">
        <f>"Q"&amp;ROUNDUP(MONTH(SalesDataTable[[#This Row],[Order Date]])/3,0)</f>
        <v>Q1</v>
      </c>
      <c r="F442" s="4" t="s">
        <v>38</v>
      </c>
      <c r="G442" s="4" t="s">
        <v>49</v>
      </c>
      <c r="H442" s="4" t="s">
        <v>46</v>
      </c>
      <c r="I442" s="4" t="s">
        <v>31</v>
      </c>
      <c r="J442" s="4" t="s">
        <v>27</v>
      </c>
      <c r="K442" s="4" t="s">
        <v>55</v>
      </c>
      <c r="L442" s="5">
        <v>3</v>
      </c>
      <c r="M442" s="6">
        <v>152.4</v>
      </c>
      <c r="N442" s="7">
        <v>0.05</v>
      </c>
      <c r="O442" s="6">
        <v>79.97</v>
      </c>
      <c r="P442" s="6">
        <f t="shared" si="24"/>
        <v>434.34000000000003</v>
      </c>
      <c r="Q442" s="6">
        <f t="shared" si="25"/>
        <v>239.91</v>
      </c>
      <c r="R442" s="6">
        <f t="shared" si="26"/>
        <v>194.43000000000004</v>
      </c>
      <c r="S442" s="8">
        <f t="shared" si="27"/>
        <v>0.44764470230694853</v>
      </c>
    </row>
    <row r="443" spans="1:19" ht="15.6" x14ac:dyDescent="0.3">
      <c r="A443" s="2">
        <v>848</v>
      </c>
      <c r="B443" s="3">
        <v>46108</v>
      </c>
      <c r="C443" s="4">
        <f>YEAR(SalesDataTable[[#This Row],[Order Date]])</f>
        <v>2026</v>
      </c>
      <c r="D443" s="9" t="str">
        <f>TEXT(SalesDataTable[[#This Row],[Order Date]],"MMM")</f>
        <v>Mar</v>
      </c>
      <c r="E443" s="9" t="str">
        <f>"Q"&amp;ROUNDUP(MONTH(SalesDataTable[[#This Row],[Order Date]])/3,0)</f>
        <v>Q1</v>
      </c>
      <c r="F443" s="4" t="s">
        <v>18</v>
      </c>
      <c r="G443" s="4" t="s">
        <v>19</v>
      </c>
      <c r="H443" s="4" t="s">
        <v>20</v>
      </c>
      <c r="I443" s="4" t="s">
        <v>31</v>
      </c>
      <c r="J443" s="4" t="s">
        <v>52</v>
      </c>
      <c r="K443" s="4" t="s">
        <v>60</v>
      </c>
      <c r="L443" s="5">
        <v>1</v>
      </c>
      <c r="M443" s="6">
        <v>36.299999999999997</v>
      </c>
      <c r="N443" s="7">
        <v>0</v>
      </c>
      <c r="O443" s="6">
        <v>14.1</v>
      </c>
      <c r="P443" s="6">
        <f t="shared" si="24"/>
        <v>36.299999999999997</v>
      </c>
      <c r="Q443" s="6">
        <f t="shared" si="25"/>
        <v>14.1</v>
      </c>
      <c r="R443" s="6">
        <f t="shared" si="26"/>
        <v>22.199999999999996</v>
      </c>
      <c r="S443" s="8">
        <f t="shared" si="27"/>
        <v>0.61157024793388426</v>
      </c>
    </row>
    <row r="444" spans="1:19" ht="15.6" x14ac:dyDescent="0.3">
      <c r="A444" s="2">
        <v>1359</v>
      </c>
      <c r="B444" s="3">
        <v>46108</v>
      </c>
      <c r="C444" s="4">
        <f>YEAR(SalesDataTable[[#This Row],[Order Date]])</f>
        <v>2026</v>
      </c>
      <c r="D444" s="9" t="str">
        <f>TEXT(SalesDataTable[[#This Row],[Order Date]],"MMM")</f>
        <v>Mar</v>
      </c>
      <c r="E444" s="9" t="str">
        <f>"Q"&amp;ROUNDUP(MONTH(SalesDataTable[[#This Row],[Order Date]])/3,0)</f>
        <v>Q1</v>
      </c>
      <c r="F444" s="4" t="s">
        <v>29</v>
      </c>
      <c r="G444" s="4" t="s">
        <v>43</v>
      </c>
      <c r="H444" s="4" t="s">
        <v>20</v>
      </c>
      <c r="I444" s="4" t="s">
        <v>21</v>
      </c>
      <c r="J444" s="4" t="s">
        <v>32</v>
      </c>
      <c r="K444" s="4" t="s">
        <v>50</v>
      </c>
      <c r="L444" s="5">
        <v>3</v>
      </c>
      <c r="M444" s="6">
        <v>46.24</v>
      </c>
      <c r="N444" s="7">
        <v>0.1</v>
      </c>
      <c r="O444" s="6">
        <v>18.2</v>
      </c>
      <c r="P444" s="6">
        <f t="shared" si="24"/>
        <v>124.848</v>
      </c>
      <c r="Q444" s="6">
        <f t="shared" si="25"/>
        <v>54.599999999999994</v>
      </c>
      <c r="R444" s="6">
        <f t="shared" si="26"/>
        <v>70.248000000000005</v>
      </c>
      <c r="S444" s="8">
        <f t="shared" si="27"/>
        <v>0.56266820453671673</v>
      </c>
    </row>
    <row r="445" spans="1:19" ht="15.6" x14ac:dyDescent="0.3">
      <c r="A445" s="2">
        <v>2379</v>
      </c>
      <c r="B445" s="3">
        <v>46108</v>
      </c>
      <c r="C445" s="4">
        <f>YEAR(SalesDataTable[[#This Row],[Order Date]])</f>
        <v>2026</v>
      </c>
      <c r="D445" s="9" t="str">
        <f>TEXT(SalesDataTable[[#This Row],[Order Date]],"MMM")</f>
        <v>Mar</v>
      </c>
      <c r="E445" s="9" t="str">
        <f>"Q"&amp;ROUNDUP(MONTH(SalesDataTable[[#This Row],[Order Date]])/3,0)</f>
        <v>Q1</v>
      </c>
      <c r="F445" s="4" t="s">
        <v>18</v>
      </c>
      <c r="G445" s="4" t="s">
        <v>19</v>
      </c>
      <c r="H445" s="4" t="s">
        <v>37</v>
      </c>
      <c r="I445" s="4" t="s">
        <v>21</v>
      </c>
      <c r="J445" s="4" t="s">
        <v>32</v>
      </c>
      <c r="K445" s="4" t="s">
        <v>66</v>
      </c>
      <c r="L445" s="5">
        <v>2</v>
      </c>
      <c r="M445" s="6">
        <v>165.58</v>
      </c>
      <c r="N445" s="7">
        <v>0</v>
      </c>
      <c r="O445" s="6">
        <v>86.16</v>
      </c>
      <c r="P445" s="6">
        <f t="shared" si="24"/>
        <v>331.16</v>
      </c>
      <c r="Q445" s="6">
        <f t="shared" si="25"/>
        <v>172.32</v>
      </c>
      <c r="R445" s="6">
        <f t="shared" si="26"/>
        <v>158.84000000000003</v>
      </c>
      <c r="S445" s="8">
        <f t="shared" si="27"/>
        <v>0.47964730039859893</v>
      </c>
    </row>
    <row r="446" spans="1:19" ht="15.6" x14ac:dyDescent="0.3">
      <c r="A446" s="2">
        <v>2987</v>
      </c>
      <c r="B446" s="3">
        <v>46108</v>
      </c>
      <c r="C446" s="4">
        <f>YEAR(SalesDataTable[[#This Row],[Order Date]])</f>
        <v>2026</v>
      </c>
      <c r="D446" s="9" t="str">
        <f>TEXT(SalesDataTable[[#This Row],[Order Date]],"MMM")</f>
        <v>Mar</v>
      </c>
      <c r="E446" s="9" t="str">
        <f>"Q"&amp;ROUNDUP(MONTH(SalesDataTable[[#This Row],[Order Date]])/3,0)</f>
        <v>Q1</v>
      </c>
      <c r="F446" s="4" t="s">
        <v>18</v>
      </c>
      <c r="G446" s="4" t="s">
        <v>54</v>
      </c>
      <c r="H446" s="4" t="s">
        <v>20</v>
      </c>
      <c r="I446" s="4" t="s">
        <v>21</v>
      </c>
      <c r="J446" s="4" t="s">
        <v>41</v>
      </c>
      <c r="K446" s="4" t="s">
        <v>69</v>
      </c>
      <c r="L446" s="5">
        <v>4</v>
      </c>
      <c r="M446" s="6">
        <v>121.49</v>
      </c>
      <c r="N446" s="7">
        <v>0</v>
      </c>
      <c r="O446" s="6">
        <v>62.01</v>
      </c>
      <c r="P446" s="6">
        <f t="shared" si="24"/>
        <v>485.96</v>
      </c>
      <c r="Q446" s="6">
        <f t="shared" si="25"/>
        <v>248.04</v>
      </c>
      <c r="R446" s="6">
        <f t="shared" si="26"/>
        <v>237.92</v>
      </c>
      <c r="S446" s="8">
        <f t="shared" si="27"/>
        <v>0.4895876203802782</v>
      </c>
    </row>
    <row r="447" spans="1:19" ht="15.6" x14ac:dyDescent="0.3">
      <c r="A447" s="2">
        <v>3121</v>
      </c>
      <c r="B447" s="3">
        <v>46108</v>
      </c>
      <c r="C447" s="4">
        <f>YEAR(SalesDataTable[[#This Row],[Order Date]])</f>
        <v>2026</v>
      </c>
      <c r="D447" s="9" t="str">
        <f>TEXT(SalesDataTable[[#This Row],[Order Date]],"MMM")</f>
        <v>Mar</v>
      </c>
      <c r="E447" s="9" t="str">
        <f>"Q"&amp;ROUNDUP(MONTH(SalesDataTable[[#This Row],[Order Date]])/3,0)</f>
        <v>Q1</v>
      </c>
      <c r="F447" s="4" t="s">
        <v>24</v>
      </c>
      <c r="G447" s="4" t="s">
        <v>61</v>
      </c>
      <c r="H447" s="4" t="s">
        <v>37</v>
      </c>
      <c r="I447" s="4" t="s">
        <v>31</v>
      </c>
      <c r="J447" s="4" t="s">
        <v>22</v>
      </c>
      <c r="K447" s="4" t="s">
        <v>23</v>
      </c>
      <c r="L447" s="5">
        <v>5</v>
      </c>
      <c r="M447" s="6">
        <v>81.84</v>
      </c>
      <c r="N447" s="7">
        <v>0.1</v>
      </c>
      <c r="O447" s="6">
        <v>42.7</v>
      </c>
      <c r="P447" s="6">
        <f t="shared" si="24"/>
        <v>368.28000000000003</v>
      </c>
      <c r="Q447" s="6">
        <f t="shared" si="25"/>
        <v>213.5</v>
      </c>
      <c r="R447" s="6">
        <f t="shared" si="26"/>
        <v>154.78000000000003</v>
      </c>
      <c r="S447" s="8">
        <f t="shared" si="27"/>
        <v>0.42027804931030743</v>
      </c>
    </row>
    <row r="448" spans="1:19" ht="15.6" x14ac:dyDescent="0.3">
      <c r="A448" s="2">
        <v>4445</v>
      </c>
      <c r="B448" s="3">
        <v>46108</v>
      </c>
      <c r="C448" s="4">
        <f>YEAR(SalesDataTable[[#This Row],[Order Date]])</f>
        <v>2026</v>
      </c>
      <c r="D448" s="9" t="str">
        <f>TEXT(SalesDataTable[[#This Row],[Order Date]],"MMM")</f>
        <v>Mar</v>
      </c>
      <c r="E448" s="9" t="str">
        <f>"Q"&amp;ROUNDUP(MONTH(SalesDataTable[[#This Row],[Order Date]])/3,0)</f>
        <v>Q1</v>
      </c>
      <c r="F448" s="4" t="s">
        <v>24</v>
      </c>
      <c r="G448" s="4" t="s">
        <v>59</v>
      </c>
      <c r="H448" s="4" t="s">
        <v>20</v>
      </c>
      <c r="I448" s="4" t="s">
        <v>31</v>
      </c>
      <c r="J448" s="4" t="s">
        <v>27</v>
      </c>
      <c r="K448" s="4" t="s">
        <v>55</v>
      </c>
      <c r="L448" s="5">
        <v>1</v>
      </c>
      <c r="M448" s="6">
        <v>151.47999999999999</v>
      </c>
      <c r="N448" s="7">
        <v>0</v>
      </c>
      <c r="O448" s="6">
        <v>79.41</v>
      </c>
      <c r="P448" s="6">
        <f t="shared" si="24"/>
        <v>151.47999999999999</v>
      </c>
      <c r="Q448" s="6">
        <f t="shared" si="25"/>
        <v>79.41</v>
      </c>
      <c r="R448" s="6">
        <f t="shared" si="26"/>
        <v>72.069999999999993</v>
      </c>
      <c r="S448" s="8">
        <f t="shared" si="27"/>
        <v>0.47577237919197252</v>
      </c>
    </row>
    <row r="449" spans="1:19" ht="15.6" x14ac:dyDescent="0.3">
      <c r="A449" s="2">
        <v>441</v>
      </c>
      <c r="B449" s="3">
        <v>46109</v>
      </c>
      <c r="C449" s="4">
        <f>YEAR(SalesDataTable[[#This Row],[Order Date]])</f>
        <v>2026</v>
      </c>
      <c r="D449" s="9" t="str">
        <f>TEXT(SalesDataTable[[#This Row],[Order Date]],"MMM")</f>
        <v>Mar</v>
      </c>
      <c r="E449" s="9" t="str">
        <f>"Q"&amp;ROUNDUP(MONTH(SalesDataTable[[#This Row],[Order Date]])/3,0)</f>
        <v>Q1</v>
      </c>
      <c r="F449" s="4" t="s">
        <v>18</v>
      </c>
      <c r="G449" s="4" t="s">
        <v>68</v>
      </c>
      <c r="H449" s="4" t="s">
        <v>37</v>
      </c>
      <c r="I449" s="4" t="s">
        <v>31</v>
      </c>
      <c r="J449" s="4" t="s">
        <v>52</v>
      </c>
      <c r="K449" s="4" t="s">
        <v>63</v>
      </c>
      <c r="L449" s="5">
        <v>1</v>
      </c>
      <c r="M449" s="6">
        <v>51.02</v>
      </c>
      <c r="N449" s="7">
        <v>0.05</v>
      </c>
      <c r="O449" s="6">
        <v>21.94</v>
      </c>
      <c r="P449" s="6">
        <f t="shared" si="24"/>
        <v>48.469000000000001</v>
      </c>
      <c r="Q449" s="6">
        <f t="shared" si="25"/>
        <v>21.94</v>
      </c>
      <c r="R449" s="6">
        <f t="shared" si="26"/>
        <v>26.529</v>
      </c>
      <c r="S449" s="8">
        <f t="shared" si="27"/>
        <v>0.54733953661102974</v>
      </c>
    </row>
    <row r="450" spans="1:19" ht="15.6" x14ac:dyDescent="0.3">
      <c r="A450" s="2">
        <v>4608</v>
      </c>
      <c r="B450" s="3">
        <v>46109</v>
      </c>
      <c r="C450" s="4">
        <f>YEAR(SalesDataTable[[#This Row],[Order Date]])</f>
        <v>2026</v>
      </c>
      <c r="D450" s="9" t="str">
        <f>TEXT(SalesDataTable[[#This Row],[Order Date]],"MMM")</f>
        <v>Mar</v>
      </c>
      <c r="E450" s="9" t="str">
        <f>"Q"&amp;ROUNDUP(MONTH(SalesDataTable[[#This Row],[Order Date]])/3,0)</f>
        <v>Q1</v>
      </c>
      <c r="F450" s="4" t="s">
        <v>29</v>
      </c>
      <c r="G450" s="4" t="s">
        <v>30</v>
      </c>
      <c r="H450" s="4" t="s">
        <v>26</v>
      </c>
      <c r="I450" s="4" t="s">
        <v>34</v>
      </c>
      <c r="J450" s="4" t="s">
        <v>22</v>
      </c>
      <c r="K450" s="4" t="s">
        <v>44</v>
      </c>
      <c r="L450" s="5">
        <v>8</v>
      </c>
      <c r="M450" s="6">
        <v>40.86</v>
      </c>
      <c r="N450" s="7">
        <v>0.1</v>
      </c>
      <c r="O450" s="6">
        <v>16.34</v>
      </c>
      <c r="P450" s="6">
        <f t="shared" ref="P450:P513" si="28">L450*M450*(1-N450)</f>
        <v>294.19200000000001</v>
      </c>
      <c r="Q450" s="6">
        <f t="shared" ref="Q450:Q513" si="29">L450*O450</f>
        <v>130.72</v>
      </c>
      <c r="R450" s="6">
        <f t="shared" ref="R450:R513" si="30">P450-Q450</f>
        <v>163.47200000000001</v>
      </c>
      <c r="S450" s="8">
        <f t="shared" ref="S450:S513" si="31">IFERROR(R450/P450,0)</f>
        <v>0.55566432805786703</v>
      </c>
    </row>
    <row r="451" spans="1:19" ht="15.6" x14ac:dyDescent="0.3">
      <c r="A451" s="2">
        <v>4914</v>
      </c>
      <c r="B451" s="3">
        <v>46109</v>
      </c>
      <c r="C451" s="4">
        <f>YEAR(SalesDataTable[[#This Row],[Order Date]])</f>
        <v>2026</v>
      </c>
      <c r="D451" s="9" t="str">
        <f>TEXT(SalesDataTable[[#This Row],[Order Date]],"MMM")</f>
        <v>Mar</v>
      </c>
      <c r="E451" s="9" t="str">
        <f>"Q"&amp;ROUNDUP(MONTH(SalesDataTable[[#This Row],[Order Date]])/3,0)</f>
        <v>Q1</v>
      </c>
      <c r="F451" s="4" t="s">
        <v>18</v>
      </c>
      <c r="G451" s="4" t="s">
        <v>54</v>
      </c>
      <c r="H451" s="4" t="s">
        <v>20</v>
      </c>
      <c r="I451" s="4" t="s">
        <v>31</v>
      </c>
      <c r="J451" s="4" t="s">
        <v>32</v>
      </c>
      <c r="K451" s="4" t="s">
        <v>66</v>
      </c>
      <c r="L451" s="5">
        <v>5</v>
      </c>
      <c r="M451" s="6">
        <v>163.33000000000001</v>
      </c>
      <c r="N451" s="7">
        <v>0</v>
      </c>
      <c r="O451" s="6">
        <v>87.05</v>
      </c>
      <c r="P451" s="6">
        <f t="shared" si="28"/>
        <v>816.65000000000009</v>
      </c>
      <c r="Q451" s="6">
        <f t="shared" si="29"/>
        <v>435.25</v>
      </c>
      <c r="R451" s="6">
        <f t="shared" si="30"/>
        <v>381.40000000000009</v>
      </c>
      <c r="S451" s="8">
        <f t="shared" si="31"/>
        <v>0.46702993938651816</v>
      </c>
    </row>
    <row r="452" spans="1:19" ht="15.6" x14ac:dyDescent="0.3">
      <c r="A452" s="2">
        <v>860</v>
      </c>
      <c r="B452" s="3">
        <v>46110</v>
      </c>
      <c r="C452" s="4">
        <f>YEAR(SalesDataTable[[#This Row],[Order Date]])</f>
        <v>2026</v>
      </c>
      <c r="D452" s="9" t="str">
        <f>TEXT(SalesDataTable[[#This Row],[Order Date]],"MMM")</f>
        <v>Mar</v>
      </c>
      <c r="E452" s="9" t="str">
        <f>"Q"&amp;ROUNDUP(MONTH(SalesDataTable[[#This Row],[Order Date]])/3,0)</f>
        <v>Q1</v>
      </c>
      <c r="F452" s="4" t="s">
        <v>24</v>
      </c>
      <c r="G452" s="4" t="s">
        <v>67</v>
      </c>
      <c r="H452" s="4" t="s">
        <v>46</v>
      </c>
      <c r="I452" s="4" t="s">
        <v>31</v>
      </c>
      <c r="J452" s="4" t="s">
        <v>27</v>
      </c>
      <c r="K452" s="4" t="s">
        <v>28</v>
      </c>
      <c r="L452" s="5">
        <v>1</v>
      </c>
      <c r="M452" s="6">
        <v>90.27</v>
      </c>
      <c r="N452" s="7">
        <v>0</v>
      </c>
      <c r="O452" s="6">
        <v>46.38</v>
      </c>
      <c r="P452" s="6">
        <f t="shared" si="28"/>
        <v>90.27</v>
      </c>
      <c r="Q452" s="6">
        <f t="shared" si="29"/>
        <v>46.38</v>
      </c>
      <c r="R452" s="6">
        <f t="shared" si="30"/>
        <v>43.889999999999993</v>
      </c>
      <c r="S452" s="8">
        <f t="shared" si="31"/>
        <v>0.48620804253904948</v>
      </c>
    </row>
    <row r="453" spans="1:19" ht="15.6" x14ac:dyDescent="0.3">
      <c r="A453" s="2">
        <v>920</v>
      </c>
      <c r="B453" s="3">
        <v>46110</v>
      </c>
      <c r="C453" s="4">
        <f>YEAR(SalesDataTable[[#This Row],[Order Date]])</f>
        <v>2026</v>
      </c>
      <c r="D453" s="9" t="str">
        <f>TEXT(SalesDataTable[[#This Row],[Order Date]],"MMM")</f>
        <v>Mar</v>
      </c>
      <c r="E453" s="9" t="str">
        <f>"Q"&amp;ROUNDUP(MONTH(SalesDataTable[[#This Row],[Order Date]])/3,0)</f>
        <v>Q1</v>
      </c>
      <c r="F453" s="4" t="s">
        <v>18</v>
      </c>
      <c r="G453" s="4" t="s">
        <v>54</v>
      </c>
      <c r="H453" s="4" t="s">
        <v>26</v>
      </c>
      <c r="I453" s="4" t="s">
        <v>34</v>
      </c>
      <c r="J453" s="4" t="s">
        <v>32</v>
      </c>
      <c r="K453" s="4" t="s">
        <v>62</v>
      </c>
      <c r="L453" s="5">
        <v>12</v>
      </c>
      <c r="M453" s="6">
        <v>131.31</v>
      </c>
      <c r="N453" s="7">
        <v>0.05</v>
      </c>
      <c r="O453" s="6">
        <v>68.459999999999994</v>
      </c>
      <c r="P453" s="6">
        <f t="shared" si="28"/>
        <v>1496.934</v>
      </c>
      <c r="Q453" s="6">
        <f t="shared" si="29"/>
        <v>821.52</v>
      </c>
      <c r="R453" s="6">
        <f t="shared" si="30"/>
        <v>675.41399999999999</v>
      </c>
      <c r="S453" s="8">
        <f t="shared" si="31"/>
        <v>0.45119824922140855</v>
      </c>
    </row>
    <row r="454" spans="1:19" ht="15.6" x14ac:dyDescent="0.3">
      <c r="A454" s="2">
        <v>1700</v>
      </c>
      <c r="B454" s="3">
        <v>46110</v>
      </c>
      <c r="C454" s="4">
        <f>YEAR(SalesDataTable[[#This Row],[Order Date]])</f>
        <v>2026</v>
      </c>
      <c r="D454" s="9" t="str">
        <f>TEXT(SalesDataTable[[#This Row],[Order Date]],"MMM")</f>
        <v>Mar</v>
      </c>
      <c r="E454" s="9" t="str">
        <f>"Q"&amp;ROUNDUP(MONTH(SalesDataTable[[#This Row],[Order Date]])/3,0)</f>
        <v>Q1</v>
      </c>
      <c r="F454" s="4" t="s">
        <v>24</v>
      </c>
      <c r="G454" s="4" t="s">
        <v>61</v>
      </c>
      <c r="H454" s="4" t="s">
        <v>46</v>
      </c>
      <c r="I454" s="4" t="s">
        <v>31</v>
      </c>
      <c r="J454" s="4" t="s">
        <v>32</v>
      </c>
      <c r="K454" s="4" t="s">
        <v>66</v>
      </c>
      <c r="L454" s="5">
        <v>1</v>
      </c>
      <c r="M454" s="6">
        <v>167.27</v>
      </c>
      <c r="N454" s="7">
        <v>0.05</v>
      </c>
      <c r="O454" s="6">
        <v>88.19</v>
      </c>
      <c r="P454" s="6">
        <f t="shared" si="28"/>
        <v>158.90649999999999</v>
      </c>
      <c r="Q454" s="6">
        <f t="shared" si="29"/>
        <v>88.19</v>
      </c>
      <c r="R454" s="6">
        <f t="shared" si="30"/>
        <v>70.716499999999996</v>
      </c>
      <c r="S454" s="8">
        <f t="shared" si="31"/>
        <v>0.44501955552478972</v>
      </c>
    </row>
    <row r="455" spans="1:19" ht="15.6" x14ac:dyDescent="0.3">
      <c r="A455" s="2">
        <v>1768</v>
      </c>
      <c r="B455" s="3">
        <v>46110</v>
      </c>
      <c r="C455" s="4">
        <f>YEAR(SalesDataTable[[#This Row],[Order Date]])</f>
        <v>2026</v>
      </c>
      <c r="D455" s="9" t="str">
        <f>TEXT(SalesDataTable[[#This Row],[Order Date]],"MMM")</f>
        <v>Mar</v>
      </c>
      <c r="E455" s="9" t="str">
        <f>"Q"&amp;ROUNDUP(MONTH(SalesDataTable[[#This Row],[Order Date]])/3,0)</f>
        <v>Q1</v>
      </c>
      <c r="F455" s="4" t="s">
        <v>24</v>
      </c>
      <c r="G455" s="4" t="s">
        <v>61</v>
      </c>
      <c r="H455" s="4" t="s">
        <v>46</v>
      </c>
      <c r="I455" s="4" t="s">
        <v>21</v>
      </c>
      <c r="J455" s="4" t="s">
        <v>27</v>
      </c>
      <c r="K455" s="4" t="s">
        <v>64</v>
      </c>
      <c r="L455" s="5">
        <v>4</v>
      </c>
      <c r="M455" s="6">
        <v>70.510000000000005</v>
      </c>
      <c r="N455" s="7">
        <v>0</v>
      </c>
      <c r="O455" s="6">
        <v>31.93</v>
      </c>
      <c r="P455" s="6">
        <f t="shared" si="28"/>
        <v>282.04000000000002</v>
      </c>
      <c r="Q455" s="6">
        <f t="shared" si="29"/>
        <v>127.72</v>
      </c>
      <c r="R455" s="6">
        <f t="shared" si="30"/>
        <v>154.32000000000002</v>
      </c>
      <c r="S455" s="8">
        <f t="shared" si="31"/>
        <v>0.54715643171181394</v>
      </c>
    </row>
    <row r="456" spans="1:19" ht="15.6" x14ac:dyDescent="0.3">
      <c r="A456" s="2">
        <v>1876</v>
      </c>
      <c r="B456" s="3">
        <v>46110</v>
      </c>
      <c r="C456" s="4">
        <f>YEAR(SalesDataTable[[#This Row],[Order Date]])</f>
        <v>2026</v>
      </c>
      <c r="D456" s="9" t="str">
        <f>TEXT(SalesDataTable[[#This Row],[Order Date]],"MMM")</f>
        <v>Mar</v>
      </c>
      <c r="E456" s="9" t="str">
        <f>"Q"&amp;ROUNDUP(MONTH(SalesDataTable[[#This Row],[Order Date]])/3,0)</f>
        <v>Q1</v>
      </c>
      <c r="F456" s="4" t="s">
        <v>24</v>
      </c>
      <c r="G456" s="4" t="s">
        <v>45</v>
      </c>
      <c r="H456" s="4" t="s">
        <v>26</v>
      </c>
      <c r="I456" s="4" t="s">
        <v>31</v>
      </c>
      <c r="J456" s="4" t="s">
        <v>22</v>
      </c>
      <c r="K456" s="4" t="s">
        <v>48</v>
      </c>
      <c r="L456" s="5">
        <v>12</v>
      </c>
      <c r="M456" s="6">
        <v>101.06</v>
      </c>
      <c r="N456" s="7">
        <v>0.1</v>
      </c>
      <c r="O456" s="6">
        <v>50.59</v>
      </c>
      <c r="P456" s="6">
        <f t="shared" si="28"/>
        <v>1091.4480000000001</v>
      </c>
      <c r="Q456" s="6">
        <f t="shared" si="29"/>
        <v>607.08000000000004</v>
      </c>
      <c r="R456" s="6">
        <f t="shared" si="30"/>
        <v>484.36800000000005</v>
      </c>
      <c r="S456" s="8">
        <f t="shared" si="31"/>
        <v>0.4437847703234602</v>
      </c>
    </row>
    <row r="457" spans="1:19" ht="15.6" x14ac:dyDescent="0.3">
      <c r="A457" s="2">
        <v>2453</v>
      </c>
      <c r="B457" s="3">
        <v>46110</v>
      </c>
      <c r="C457" s="4">
        <f>YEAR(SalesDataTable[[#This Row],[Order Date]])</f>
        <v>2026</v>
      </c>
      <c r="D457" s="9" t="str">
        <f>TEXT(SalesDataTable[[#This Row],[Order Date]],"MMM")</f>
        <v>Mar</v>
      </c>
      <c r="E457" s="9" t="str">
        <f>"Q"&amp;ROUNDUP(MONTH(SalesDataTable[[#This Row],[Order Date]])/3,0)</f>
        <v>Q1</v>
      </c>
      <c r="F457" s="4" t="s">
        <v>38</v>
      </c>
      <c r="G457" s="4" t="s">
        <v>51</v>
      </c>
      <c r="H457" s="4" t="s">
        <v>20</v>
      </c>
      <c r="I457" s="4" t="s">
        <v>34</v>
      </c>
      <c r="J457" s="4" t="s">
        <v>22</v>
      </c>
      <c r="K457" s="4" t="s">
        <v>23</v>
      </c>
      <c r="L457" s="5">
        <v>2</v>
      </c>
      <c r="M457" s="6">
        <v>79.849999999999994</v>
      </c>
      <c r="N457" s="7">
        <v>0.05</v>
      </c>
      <c r="O457" s="6">
        <v>43.78</v>
      </c>
      <c r="P457" s="6">
        <f t="shared" si="28"/>
        <v>151.71499999999997</v>
      </c>
      <c r="Q457" s="6">
        <f t="shared" si="29"/>
        <v>87.56</v>
      </c>
      <c r="R457" s="6">
        <f t="shared" si="30"/>
        <v>64.154999999999973</v>
      </c>
      <c r="S457" s="8">
        <f t="shared" si="31"/>
        <v>0.42286524074745402</v>
      </c>
    </row>
    <row r="458" spans="1:19" ht="15.6" x14ac:dyDescent="0.3">
      <c r="A458" s="2">
        <v>2676</v>
      </c>
      <c r="B458" s="3">
        <v>46110</v>
      </c>
      <c r="C458" s="4">
        <f>YEAR(SalesDataTable[[#This Row],[Order Date]])</f>
        <v>2026</v>
      </c>
      <c r="D458" s="9" t="str">
        <f>TEXT(SalesDataTable[[#This Row],[Order Date]],"MMM")</f>
        <v>Mar</v>
      </c>
      <c r="E458" s="9" t="str">
        <f>"Q"&amp;ROUNDUP(MONTH(SalesDataTable[[#This Row],[Order Date]])/3,0)</f>
        <v>Q1</v>
      </c>
      <c r="F458" s="4" t="s">
        <v>29</v>
      </c>
      <c r="G458" s="4" t="s">
        <v>43</v>
      </c>
      <c r="H458" s="4" t="s">
        <v>37</v>
      </c>
      <c r="I458" s="4" t="s">
        <v>31</v>
      </c>
      <c r="J458" s="4" t="s">
        <v>41</v>
      </c>
      <c r="K458" s="4" t="s">
        <v>47</v>
      </c>
      <c r="L458" s="5">
        <v>4</v>
      </c>
      <c r="M458" s="6">
        <v>191.99</v>
      </c>
      <c r="N458" s="7">
        <v>0</v>
      </c>
      <c r="O458" s="6">
        <v>104.44</v>
      </c>
      <c r="P458" s="6">
        <f t="shared" si="28"/>
        <v>767.96</v>
      </c>
      <c r="Q458" s="6">
        <f t="shared" si="29"/>
        <v>417.76</v>
      </c>
      <c r="R458" s="6">
        <f t="shared" si="30"/>
        <v>350.20000000000005</v>
      </c>
      <c r="S458" s="8">
        <f t="shared" si="31"/>
        <v>0.45601333402781397</v>
      </c>
    </row>
    <row r="459" spans="1:19" ht="15.6" x14ac:dyDescent="0.3">
      <c r="A459" s="2">
        <v>2800</v>
      </c>
      <c r="B459" s="3">
        <v>46110</v>
      </c>
      <c r="C459" s="4">
        <f>YEAR(SalesDataTable[[#This Row],[Order Date]])</f>
        <v>2026</v>
      </c>
      <c r="D459" s="9" t="str">
        <f>TEXT(SalesDataTable[[#This Row],[Order Date]],"MMM")</f>
        <v>Mar</v>
      </c>
      <c r="E459" s="9" t="str">
        <f>"Q"&amp;ROUNDUP(MONTH(SalesDataTable[[#This Row],[Order Date]])/3,0)</f>
        <v>Q1</v>
      </c>
      <c r="F459" s="4" t="s">
        <v>24</v>
      </c>
      <c r="G459" s="4" t="s">
        <v>59</v>
      </c>
      <c r="H459" s="4" t="s">
        <v>20</v>
      </c>
      <c r="I459" s="4" t="s">
        <v>31</v>
      </c>
      <c r="J459" s="4" t="s">
        <v>22</v>
      </c>
      <c r="K459" s="4" t="s">
        <v>40</v>
      </c>
      <c r="L459" s="5">
        <v>1</v>
      </c>
      <c r="M459" s="6">
        <v>49.81</v>
      </c>
      <c r="N459" s="7">
        <v>0.05</v>
      </c>
      <c r="O459" s="6">
        <v>23.12</v>
      </c>
      <c r="P459" s="6">
        <f t="shared" si="28"/>
        <v>47.319499999999998</v>
      </c>
      <c r="Q459" s="6">
        <f t="shared" si="29"/>
        <v>23.12</v>
      </c>
      <c r="R459" s="6">
        <f t="shared" si="30"/>
        <v>24.199499999999997</v>
      </c>
      <c r="S459" s="8">
        <f t="shared" si="31"/>
        <v>0.51140650260463438</v>
      </c>
    </row>
    <row r="460" spans="1:19" ht="15.6" x14ac:dyDescent="0.3">
      <c r="A460" s="2">
        <v>2857</v>
      </c>
      <c r="B460" s="3">
        <v>46110</v>
      </c>
      <c r="C460" s="4">
        <f>YEAR(SalesDataTable[[#This Row],[Order Date]])</f>
        <v>2026</v>
      </c>
      <c r="D460" s="9" t="str">
        <f>TEXT(SalesDataTable[[#This Row],[Order Date]],"MMM")</f>
        <v>Mar</v>
      </c>
      <c r="E460" s="9" t="str">
        <f>"Q"&amp;ROUNDUP(MONTH(SalesDataTable[[#This Row],[Order Date]])/3,0)</f>
        <v>Q1</v>
      </c>
      <c r="F460" s="4" t="s">
        <v>18</v>
      </c>
      <c r="G460" s="4" t="s">
        <v>68</v>
      </c>
      <c r="H460" s="4" t="s">
        <v>37</v>
      </c>
      <c r="I460" s="4" t="s">
        <v>31</v>
      </c>
      <c r="J460" s="4" t="s">
        <v>52</v>
      </c>
      <c r="K460" s="4" t="s">
        <v>53</v>
      </c>
      <c r="L460" s="5">
        <v>1</v>
      </c>
      <c r="M460" s="6">
        <v>40.39</v>
      </c>
      <c r="N460" s="7">
        <v>0.1</v>
      </c>
      <c r="O460" s="6">
        <v>14.97</v>
      </c>
      <c r="P460" s="6">
        <f t="shared" si="28"/>
        <v>36.350999999999999</v>
      </c>
      <c r="Q460" s="6">
        <f t="shared" si="29"/>
        <v>14.97</v>
      </c>
      <c r="R460" s="6">
        <f t="shared" si="30"/>
        <v>21.381</v>
      </c>
      <c r="S460" s="8">
        <f t="shared" si="31"/>
        <v>0.58818189320788972</v>
      </c>
    </row>
    <row r="461" spans="1:19" ht="15.6" x14ac:dyDescent="0.3">
      <c r="A461" s="2">
        <v>3584</v>
      </c>
      <c r="B461" s="3">
        <v>46110</v>
      </c>
      <c r="C461" s="4">
        <f>YEAR(SalesDataTable[[#This Row],[Order Date]])</f>
        <v>2026</v>
      </c>
      <c r="D461" s="9" t="str">
        <f>TEXT(SalesDataTable[[#This Row],[Order Date]],"MMM")</f>
        <v>Mar</v>
      </c>
      <c r="E461" s="9" t="str">
        <f>"Q"&amp;ROUNDUP(MONTH(SalesDataTable[[#This Row],[Order Date]])/3,0)</f>
        <v>Q1</v>
      </c>
      <c r="F461" s="4" t="s">
        <v>18</v>
      </c>
      <c r="G461" s="4" t="s">
        <v>19</v>
      </c>
      <c r="H461" s="4" t="s">
        <v>20</v>
      </c>
      <c r="I461" s="4" t="s">
        <v>21</v>
      </c>
      <c r="J461" s="4" t="s">
        <v>32</v>
      </c>
      <c r="K461" s="4" t="s">
        <v>33</v>
      </c>
      <c r="L461" s="5">
        <v>1</v>
      </c>
      <c r="M461" s="6">
        <v>35.700000000000003</v>
      </c>
      <c r="N461" s="7">
        <v>0.05</v>
      </c>
      <c r="O461" s="6">
        <v>13.85</v>
      </c>
      <c r="P461" s="6">
        <f t="shared" si="28"/>
        <v>33.914999999999999</v>
      </c>
      <c r="Q461" s="6">
        <f t="shared" si="29"/>
        <v>13.85</v>
      </c>
      <c r="R461" s="6">
        <f t="shared" si="30"/>
        <v>20.064999999999998</v>
      </c>
      <c r="S461" s="8">
        <f t="shared" si="31"/>
        <v>0.59162612413386406</v>
      </c>
    </row>
    <row r="462" spans="1:19" ht="15.6" x14ac:dyDescent="0.3">
      <c r="A462" s="2">
        <v>3669</v>
      </c>
      <c r="B462" s="3">
        <v>46110</v>
      </c>
      <c r="C462" s="4">
        <f>YEAR(SalesDataTable[[#This Row],[Order Date]])</f>
        <v>2026</v>
      </c>
      <c r="D462" s="9" t="str">
        <f>TEXT(SalesDataTable[[#This Row],[Order Date]],"MMM")</f>
        <v>Mar</v>
      </c>
      <c r="E462" s="9" t="str">
        <f>"Q"&amp;ROUNDUP(MONTH(SalesDataTable[[#This Row],[Order Date]])/3,0)</f>
        <v>Q1</v>
      </c>
      <c r="F462" s="4" t="s">
        <v>29</v>
      </c>
      <c r="G462" s="4" t="s">
        <v>57</v>
      </c>
      <c r="H462" s="4" t="s">
        <v>46</v>
      </c>
      <c r="I462" s="4" t="s">
        <v>21</v>
      </c>
      <c r="J462" s="4" t="s">
        <v>41</v>
      </c>
      <c r="K462" s="4" t="s">
        <v>58</v>
      </c>
      <c r="L462" s="5">
        <v>1</v>
      </c>
      <c r="M462" s="6">
        <v>80.09</v>
      </c>
      <c r="N462" s="7">
        <v>0</v>
      </c>
      <c r="O462" s="6">
        <v>40.61</v>
      </c>
      <c r="P462" s="6">
        <f t="shared" si="28"/>
        <v>80.09</v>
      </c>
      <c r="Q462" s="6">
        <f t="shared" si="29"/>
        <v>40.61</v>
      </c>
      <c r="R462" s="6">
        <f t="shared" si="30"/>
        <v>39.480000000000004</v>
      </c>
      <c r="S462" s="8">
        <f t="shared" si="31"/>
        <v>0.49294543638406796</v>
      </c>
    </row>
    <row r="463" spans="1:19" ht="15.6" x14ac:dyDescent="0.3">
      <c r="A463" s="2">
        <v>4787</v>
      </c>
      <c r="B463" s="3">
        <v>46110</v>
      </c>
      <c r="C463" s="4">
        <f>YEAR(SalesDataTable[[#This Row],[Order Date]])</f>
        <v>2026</v>
      </c>
      <c r="D463" s="9" t="str">
        <f>TEXT(SalesDataTable[[#This Row],[Order Date]],"MMM")</f>
        <v>Mar</v>
      </c>
      <c r="E463" s="9" t="str">
        <f>"Q"&amp;ROUNDUP(MONTH(SalesDataTable[[#This Row],[Order Date]])/3,0)</f>
        <v>Q1</v>
      </c>
      <c r="F463" s="4" t="s">
        <v>38</v>
      </c>
      <c r="G463" s="4" t="s">
        <v>65</v>
      </c>
      <c r="H463" s="4" t="s">
        <v>46</v>
      </c>
      <c r="I463" s="4" t="s">
        <v>31</v>
      </c>
      <c r="J463" s="4" t="s">
        <v>27</v>
      </c>
      <c r="K463" s="4" t="s">
        <v>35</v>
      </c>
      <c r="L463" s="5">
        <v>1</v>
      </c>
      <c r="M463" s="6">
        <v>142.87</v>
      </c>
      <c r="N463" s="7">
        <v>0.1</v>
      </c>
      <c r="O463" s="6">
        <v>77.33</v>
      </c>
      <c r="P463" s="6">
        <f t="shared" si="28"/>
        <v>128.583</v>
      </c>
      <c r="Q463" s="6">
        <f t="shared" si="29"/>
        <v>77.33</v>
      </c>
      <c r="R463" s="6">
        <f t="shared" si="30"/>
        <v>51.253</v>
      </c>
      <c r="S463" s="8">
        <f t="shared" si="31"/>
        <v>0.39859857057309289</v>
      </c>
    </row>
    <row r="464" spans="1:19" ht="15.6" x14ac:dyDescent="0.3">
      <c r="A464" s="2">
        <v>769</v>
      </c>
      <c r="B464" s="3">
        <v>46111</v>
      </c>
      <c r="C464" s="4">
        <f>YEAR(SalesDataTable[[#This Row],[Order Date]])</f>
        <v>2026</v>
      </c>
      <c r="D464" s="9" t="str">
        <f>TEXT(SalesDataTable[[#This Row],[Order Date]],"MMM")</f>
        <v>Mar</v>
      </c>
      <c r="E464" s="9" t="str">
        <f>"Q"&amp;ROUNDUP(MONTH(SalesDataTable[[#This Row],[Order Date]])/3,0)</f>
        <v>Q1</v>
      </c>
      <c r="F464" s="4" t="s">
        <v>38</v>
      </c>
      <c r="G464" s="4" t="s">
        <v>51</v>
      </c>
      <c r="H464" s="4" t="s">
        <v>20</v>
      </c>
      <c r="I464" s="4" t="s">
        <v>21</v>
      </c>
      <c r="J464" s="4" t="s">
        <v>52</v>
      </c>
      <c r="K464" s="4" t="s">
        <v>53</v>
      </c>
      <c r="L464" s="5">
        <v>1</v>
      </c>
      <c r="M464" s="6">
        <v>40.53</v>
      </c>
      <c r="N464" s="7">
        <v>0</v>
      </c>
      <c r="O464" s="6">
        <v>14.32</v>
      </c>
      <c r="P464" s="6">
        <f t="shared" si="28"/>
        <v>40.53</v>
      </c>
      <c r="Q464" s="6">
        <f t="shared" si="29"/>
        <v>14.32</v>
      </c>
      <c r="R464" s="6">
        <f t="shared" si="30"/>
        <v>26.21</v>
      </c>
      <c r="S464" s="8">
        <f t="shared" si="31"/>
        <v>0.64668147051566738</v>
      </c>
    </row>
    <row r="465" spans="1:19" ht="15.6" x14ac:dyDescent="0.3">
      <c r="A465" s="2">
        <v>1184</v>
      </c>
      <c r="B465" s="3">
        <v>46111</v>
      </c>
      <c r="C465" s="4">
        <f>YEAR(SalesDataTable[[#This Row],[Order Date]])</f>
        <v>2026</v>
      </c>
      <c r="D465" s="9" t="str">
        <f>TEXT(SalesDataTable[[#This Row],[Order Date]],"MMM")</f>
        <v>Mar</v>
      </c>
      <c r="E465" s="9" t="str">
        <f>"Q"&amp;ROUNDUP(MONTH(SalesDataTable[[#This Row],[Order Date]])/3,0)</f>
        <v>Q1</v>
      </c>
      <c r="F465" s="4" t="s">
        <v>38</v>
      </c>
      <c r="G465" s="4" t="s">
        <v>51</v>
      </c>
      <c r="H465" s="4" t="s">
        <v>20</v>
      </c>
      <c r="I465" s="4" t="s">
        <v>21</v>
      </c>
      <c r="J465" s="4" t="s">
        <v>22</v>
      </c>
      <c r="K465" s="4" t="s">
        <v>40</v>
      </c>
      <c r="L465" s="5">
        <v>1</v>
      </c>
      <c r="M465" s="6">
        <v>49.46</v>
      </c>
      <c r="N465" s="7">
        <v>0</v>
      </c>
      <c r="O465" s="6">
        <v>23.04</v>
      </c>
      <c r="P465" s="6">
        <f t="shared" si="28"/>
        <v>49.46</v>
      </c>
      <c r="Q465" s="6">
        <f t="shared" si="29"/>
        <v>23.04</v>
      </c>
      <c r="R465" s="6">
        <f t="shared" si="30"/>
        <v>26.42</v>
      </c>
      <c r="S465" s="8">
        <f t="shared" si="31"/>
        <v>0.53416902547513145</v>
      </c>
    </row>
    <row r="466" spans="1:19" ht="15.6" x14ac:dyDescent="0.3">
      <c r="A466" s="2">
        <v>1498</v>
      </c>
      <c r="B466" s="3">
        <v>46111</v>
      </c>
      <c r="C466" s="4">
        <f>YEAR(SalesDataTable[[#This Row],[Order Date]])</f>
        <v>2026</v>
      </c>
      <c r="D466" s="9" t="str">
        <f>TEXT(SalesDataTable[[#This Row],[Order Date]],"MMM")</f>
        <v>Mar</v>
      </c>
      <c r="E466" s="9" t="str">
        <f>"Q"&amp;ROUNDUP(MONTH(SalesDataTable[[#This Row],[Order Date]])/3,0)</f>
        <v>Q1</v>
      </c>
      <c r="F466" s="4" t="s">
        <v>24</v>
      </c>
      <c r="G466" s="4" t="s">
        <v>67</v>
      </c>
      <c r="H466" s="4" t="s">
        <v>46</v>
      </c>
      <c r="I466" s="4" t="s">
        <v>34</v>
      </c>
      <c r="J466" s="4" t="s">
        <v>27</v>
      </c>
      <c r="K466" s="4" t="s">
        <v>35</v>
      </c>
      <c r="L466" s="5">
        <v>3</v>
      </c>
      <c r="M466" s="6">
        <v>142.46</v>
      </c>
      <c r="N466" s="7">
        <v>0</v>
      </c>
      <c r="O466" s="6">
        <v>79.650000000000006</v>
      </c>
      <c r="P466" s="6">
        <f t="shared" si="28"/>
        <v>427.38</v>
      </c>
      <c r="Q466" s="6">
        <f t="shared" si="29"/>
        <v>238.95000000000002</v>
      </c>
      <c r="R466" s="6">
        <f t="shared" si="30"/>
        <v>188.42999999999998</v>
      </c>
      <c r="S466" s="8">
        <f t="shared" si="31"/>
        <v>0.44089569001825069</v>
      </c>
    </row>
    <row r="467" spans="1:19" ht="15.6" x14ac:dyDescent="0.3">
      <c r="A467" s="2">
        <v>2054</v>
      </c>
      <c r="B467" s="3">
        <v>46111</v>
      </c>
      <c r="C467" s="4">
        <f>YEAR(SalesDataTable[[#This Row],[Order Date]])</f>
        <v>2026</v>
      </c>
      <c r="D467" s="9" t="str">
        <f>TEXT(SalesDataTable[[#This Row],[Order Date]],"MMM")</f>
        <v>Mar</v>
      </c>
      <c r="E467" s="9" t="str">
        <f>"Q"&amp;ROUNDUP(MONTH(SalesDataTable[[#This Row],[Order Date]])/3,0)</f>
        <v>Q1</v>
      </c>
      <c r="F467" s="4" t="s">
        <v>38</v>
      </c>
      <c r="G467" s="4" t="s">
        <v>65</v>
      </c>
      <c r="H467" s="4" t="s">
        <v>26</v>
      </c>
      <c r="I467" s="4" t="s">
        <v>34</v>
      </c>
      <c r="J467" s="4" t="s">
        <v>27</v>
      </c>
      <c r="K467" s="4" t="s">
        <v>35</v>
      </c>
      <c r="L467" s="5">
        <v>6</v>
      </c>
      <c r="M467" s="6">
        <v>142.18</v>
      </c>
      <c r="N467" s="7">
        <v>0.05</v>
      </c>
      <c r="O467" s="6">
        <v>80.94</v>
      </c>
      <c r="P467" s="6">
        <f t="shared" si="28"/>
        <v>810.42600000000004</v>
      </c>
      <c r="Q467" s="6">
        <f t="shared" si="29"/>
        <v>485.64</v>
      </c>
      <c r="R467" s="6">
        <f t="shared" si="30"/>
        <v>324.78600000000006</v>
      </c>
      <c r="S467" s="8">
        <f t="shared" si="31"/>
        <v>0.40075960050640036</v>
      </c>
    </row>
    <row r="468" spans="1:19" ht="15.6" x14ac:dyDescent="0.3">
      <c r="A468" s="2">
        <v>2294</v>
      </c>
      <c r="B468" s="3">
        <v>46111</v>
      </c>
      <c r="C468" s="4">
        <f>YEAR(SalesDataTable[[#This Row],[Order Date]])</f>
        <v>2026</v>
      </c>
      <c r="D468" s="9" t="str">
        <f>TEXT(SalesDataTable[[#This Row],[Order Date]],"MMM")</f>
        <v>Mar</v>
      </c>
      <c r="E468" s="9" t="str">
        <f>"Q"&amp;ROUNDUP(MONTH(SalesDataTable[[#This Row],[Order Date]])/3,0)</f>
        <v>Q1</v>
      </c>
      <c r="F468" s="4" t="s">
        <v>24</v>
      </c>
      <c r="G468" s="4" t="s">
        <v>67</v>
      </c>
      <c r="H468" s="4" t="s">
        <v>20</v>
      </c>
      <c r="I468" s="4" t="s">
        <v>31</v>
      </c>
      <c r="J468" s="4" t="s">
        <v>52</v>
      </c>
      <c r="K468" s="4" t="s">
        <v>53</v>
      </c>
      <c r="L468" s="5">
        <v>2</v>
      </c>
      <c r="M468" s="6">
        <v>41.04</v>
      </c>
      <c r="N468" s="7">
        <v>0</v>
      </c>
      <c r="O468" s="6">
        <v>15.03</v>
      </c>
      <c r="P468" s="6">
        <f t="shared" si="28"/>
        <v>82.08</v>
      </c>
      <c r="Q468" s="6">
        <f t="shared" si="29"/>
        <v>30.06</v>
      </c>
      <c r="R468" s="6">
        <f t="shared" si="30"/>
        <v>52.019999999999996</v>
      </c>
      <c r="S468" s="8">
        <f t="shared" si="31"/>
        <v>0.63377192982456132</v>
      </c>
    </row>
    <row r="469" spans="1:19" ht="15.6" x14ac:dyDescent="0.3">
      <c r="A469" s="2">
        <v>2892</v>
      </c>
      <c r="B469" s="3">
        <v>46111</v>
      </c>
      <c r="C469" s="4">
        <f>YEAR(SalesDataTable[[#This Row],[Order Date]])</f>
        <v>2026</v>
      </c>
      <c r="D469" s="9" t="str">
        <f>TEXT(SalesDataTable[[#This Row],[Order Date]],"MMM")</f>
        <v>Mar</v>
      </c>
      <c r="E469" s="9" t="str">
        <f>"Q"&amp;ROUNDUP(MONTH(SalesDataTable[[#This Row],[Order Date]])/3,0)</f>
        <v>Q1</v>
      </c>
      <c r="F469" s="4" t="s">
        <v>24</v>
      </c>
      <c r="G469" s="4" t="s">
        <v>61</v>
      </c>
      <c r="H469" s="4" t="s">
        <v>20</v>
      </c>
      <c r="I469" s="4" t="s">
        <v>21</v>
      </c>
      <c r="J469" s="4" t="s">
        <v>27</v>
      </c>
      <c r="K469" s="4" t="s">
        <v>35</v>
      </c>
      <c r="L469" s="5">
        <v>2</v>
      </c>
      <c r="M469" s="6">
        <v>145.06</v>
      </c>
      <c r="N469" s="7">
        <v>0.15</v>
      </c>
      <c r="O469" s="6">
        <v>77.08</v>
      </c>
      <c r="P469" s="6">
        <f t="shared" si="28"/>
        <v>246.602</v>
      </c>
      <c r="Q469" s="6">
        <f t="shared" si="29"/>
        <v>154.16</v>
      </c>
      <c r="R469" s="6">
        <f t="shared" si="30"/>
        <v>92.442000000000007</v>
      </c>
      <c r="S469" s="8">
        <f t="shared" si="31"/>
        <v>0.37486313979610875</v>
      </c>
    </row>
    <row r="470" spans="1:19" ht="15.6" x14ac:dyDescent="0.3">
      <c r="A470" s="2">
        <v>3145</v>
      </c>
      <c r="B470" s="3">
        <v>46111</v>
      </c>
      <c r="C470" s="4">
        <f>YEAR(SalesDataTable[[#This Row],[Order Date]])</f>
        <v>2026</v>
      </c>
      <c r="D470" s="9" t="str">
        <f>TEXT(SalesDataTable[[#This Row],[Order Date]],"MMM")</f>
        <v>Mar</v>
      </c>
      <c r="E470" s="9" t="str">
        <f>"Q"&amp;ROUNDUP(MONTH(SalesDataTable[[#This Row],[Order Date]])/3,0)</f>
        <v>Q1</v>
      </c>
      <c r="F470" s="4" t="s">
        <v>24</v>
      </c>
      <c r="G470" s="4" t="s">
        <v>59</v>
      </c>
      <c r="H470" s="4" t="s">
        <v>20</v>
      </c>
      <c r="I470" s="4" t="s">
        <v>21</v>
      </c>
      <c r="J470" s="4" t="s">
        <v>32</v>
      </c>
      <c r="K470" s="4" t="s">
        <v>62</v>
      </c>
      <c r="L470" s="5">
        <v>1</v>
      </c>
      <c r="M470" s="6">
        <v>130.72999999999999</v>
      </c>
      <c r="N470" s="7">
        <v>0</v>
      </c>
      <c r="O470" s="6">
        <v>66.17</v>
      </c>
      <c r="P470" s="6">
        <f t="shared" si="28"/>
        <v>130.72999999999999</v>
      </c>
      <c r="Q470" s="6">
        <f t="shared" si="29"/>
        <v>66.17</v>
      </c>
      <c r="R470" s="6">
        <f t="shared" si="30"/>
        <v>64.559999999999988</v>
      </c>
      <c r="S470" s="8">
        <f t="shared" si="31"/>
        <v>0.4938422703281572</v>
      </c>
    </row>
    <row r="471" spans="1:19" ht="15.6" x14ac:dyDescent="0.3">
      <c r="A471" s="2">
        <v>3925</v>
      </c>
      <c r="B471" s="3">
        <v>46111</v>
      </c>
      <c r="C471" s="4">
        <f>YEAR(SalesDataTable[[#This Row],[Order Date]])</f>
        <v>2026</v>
      </c>
      <c r="D471" s="9" t="str">
        <f>TEXT(SalesDataTable[[#This Row],[Order Date]],"MMM")</f>
        <v>Mar</v>
      </c>
      <c r="E471" s="9" t="str">
        <f>"Q"&amp;ROUNDUP(MONTH(SalesDataTable[[#This Row],[Order Date]])/3,0)</f>
        <v>Q1</v>
      </c>
      <c r="F471" s="4" t="s">
        <v>38</v>
      </c>
      <c r="G471" s="4" t="s">
        <v>65</v>
      </c>
      <c r="H471" s="4" t="s">
        <v>20</v>
      </c>
      <c r="I471" s="4" t="s">
        <v>34</v>
      </c>
      <c r="J471" s="4" t="s">
        <v>52</v>
      </c>
      <c r="K471" s="4" t="s">
        <v>60</v>
      </c>
      <c r="L471" s="5">
        <v>2</v>
      </c>
      <c r="M471" s="6">
        <v>36.630000000000003</v>
      </c>
      <c r="N471" s="7">
        <v>0</v>
      </c>
      <c r="O471" s="6">
        <v>14.31</v>
      </c>
      <c r="P471" s="6">
        <f t="shared" si="28"/>
        <v>73.260000000000005</v>
      </c>
      <c r="Q471" s="6">
        <f t="shared" si="29"/>
        <v>28.62</v>
      </c>
      <c r="R471" s="6">
        <f t="shared" si="30"/>
        <v>44.64</v>
      </c>
      <c r="S471" s="8">
        <f t="shared" si="31"/>
        <v>0.60933660933660927</v>
      </c>
    </row>
    <row r="472" spans="1:19" ht="15.6" x14ac:dyDescent="0.3">
      <c r="A472" s="2">
        <v>2722</v>
      </c>
      <c r="B472" s="3">
        <v>46112</v>
      </c>
      <c r="C472" s="4">
        <f>YEAR(SalesDataTable[[#This Row],[Order Date]])</f>
        <v>2026</v>
      </c>
      <c r="D472" s="9" t="str">
        <f>TEXT(SalesDataTable[[#This Row],[Order Date]],"MMM")</f>
        <v>Mar</v>
      </c>
      <c r="E472" s="9" t="str">
        <f>"Q"&amp;ROUNDUP(MONTH(SalesDataTable[[#This Row],[Order Date]])/3,0)</f>
        <v>Q1</v>
      </c>
      <c r="F472" s="4" t="s">
        <v>38</v>
      </c>
      <c r="G472" s="4" t="s">
        <v>65</v>
      </c>
      <c r="H472" s="4" t="s">
        <v>46</v>
      </c>
      <c r="I472" s="4" t="s">
        <v>31</v>
      </c>
      <c r="J472" s="4" t="s">
        <v>22</v>
      </c>
      <c r="K472" s="4" t="s">
        <v>40</v>
      </c>
      <c r="L472" s="5">
        <v>1</v>
      </c>
      <c r="M472" s="6">
        <v>50.99</v>
      </c>
      <c r="N472" s="7">
        <v>0.1</v>
      </c>
      <c r="O472" s="6">
        <v>21.86</v>
      </c>
      <c r="P472" s="6">
        <f t="shared" si="28"/>
        <v>45.891000000000005</v>
      </c>
      <c r="Q472" s="6">
        <f t="shared" si="29"/>
        <v>21.86</v>
      </c>
      <c r="R472" s="6">
        <f t="shared" si="30"/>
        <v>24.031000000000006</v>
      </c>
      <c r="S472" s="8">
        <f t="shared" si="31"/>
        <v>0.52365387548756848</v>
      </c>
    </row>
    <row r="473" spans="1:19" ht="15.6" x14ac:dyDescent="0.3">
      <c r="A473" s="2">
        <v>2767</v>
      </c>
      <c r="B473" s="3">
        <v>46112</v>
      </c>
      <c r="C473" s="4">
        <f>YEAR(SalesDataTable[[#This Row],[Order Date]])</f>
        <v>2026</v>
      </c>
      <c r="D473" s="9" t="str">
        <f>TEXT(SalesDataTable[[#This Row],[Order Date]],"MMM")</f>
        <v>Mar</v>
      </c>
      <c r="E473" s="9" t="str">
        <f>"Q"&amp;ROUNDUP(MONTH(SalesDataTable[[#This Row],[Order Date]])/3,0)</f>
        <v>Q1</v>
      </c>
      <c r="F473" s="4" t="s">
        <v>24</v>
      </c>
      <c r="G473" s="4" t="s">
        <v>45</v>
      </c>
      <c r="H473" s="4" t="s">
        <v>20</v>
      </c>
      <c r="I473" s="4" t="s">
        <v>21</v>
      </c>
      <c r="J473" s="4" t="s">
        <v>32</v>
      </c>
      <c r="K473" s="4" t="s">
        <v>62</v>
      </c>
      <c r="L473" s="5">
        <v>4</v>
      </c>
      <c r="M473" s="6">
        <v>134.18</v>
      </c>
      <c r="N473" s="7">
        <v>0</v>
      </c>
      <c r="O473" s="6">
        <v>66.430000000000007</v>
      </c>
      <c r="P473" s="6">
        <f t="shared" si="28"/>
        <v>536.72</v>
      </c>
      <c r="Q473" s="6">
        <f t="shared" si="29"/>
        <v>265.72000000000003</v>
      </c>
      <c r="R473" s="6">
        <f t="shared" si="30"/>
        <v>271</v>
      </c>
      <c r="S473" s="8">
        <f t="shared" si="31"/>
        <v>0.5049187658369354</v>
      </c>
    </row>
    <row r="474" spans="1:19" ht="15.6" x14ac:dyDescent="0.3">
      <c r="A474" s="2">
        <v>3794</v>
      </c>
      <c r="B474" s="3">
        <v>46112</v>
      </c>
      <c r="C474" s="4">
        <f>YEAR(SalesDataTable[[#This Row],[Order Date]])</f>
        <v>2026</v>
      </c>
      <c r="D474" s="9" t="str">
        <f>TEXT(SalesDataTable[[#This Row],[Order Date]],"MMM")</f>
        <v>Mar</v>
      </c>
      <c r="E474" s="9" t="str">
        <f>"Q"&amp;ROUNDUP(MONTH(SalesDataTable[[#This Row],[Order Date]])/3,0)</f>
        <v>Q1</v>
      </c>
      <c r="F474" s="4" t="s">
        <v>24</v>
      </c>
      <c r="G474" s="4" t="s">
        <v>61</v>
      </c>
      <c r="H474" s="4" t="s">
        <v>37</v>
      </c>
      <c r="I474" s="4" t="s">
        <v>34</v>
      </c>
      <c r="J474" s="4" t="s">
        <v>52</v>
      </c>
      <c r="K474" s="4" t="s">
        <v>63</v>
      </c>
      <c r="L474" s="5">
        <v>2</v>
      </c>
      <c r="M474" s="6">
        <v>50.86</v>
      </c>
      <c r="N474" s="7">
        <v>0.1</v>
      </c>
      <c r="O474" s="6">
        <v>21.76</v>
      </c>
      <c r="P474" s="6">
        <f t="shared" si="28"/>
        <v>91.548000000000002</v>
      </c>
      <c r="Q474" s="6">
        <f t="shared" si="29"/>
        <v>43.52</v>
      </c>
      <c r="R474" s="6">
        <f t="shared" si="30"/>
        <v>48.027999999999999</v>
      </c>
      <c r="S474" s="8">
        <f t="shared" si="31"/>
        <v>0.52462096386595003</v>
      </c>
    </row>
    <row r="475" spans="1:19" ht="15.6" x14ac:dyDescent="0.3">
      <c r="A475" s="2">
        <v>3880</v>
      </c>
      <c r="B475" s="3">
        <v>46112</v>
      </c>
      <c r="C475" s="4">
        <f>YEAR(SalesDataTable[[#This Row],[Order Date]])</f>
        <v>2026</v>
      </c>
      <c r="D475" s="9" t="str">
        <f>TEXT(SalesDataTable[[#This Row],[Order Date]],"MMM")</f>
        <v>Mar</v>
      </c>
      <c r="E475" s="9" t="str">
        <f>"Q"&amp;ROUNDUP(MONTH(SalesDataTable[[#This Row],[Order Date]])/3,0)</f>
        <v>Q1</v>
      </c>
      <c r="F475" s="4" t="s">
        <v>24</v>
      </c>
      <c r="G475" s="4" t="s">
        <v>61</v>
      </c>
      <c r="H475" s="4" t="s">
        <v>26</v>
      </c>
      <c r="I475" s="4" t="s">
        <v>34</v>
      </c>
      <c r="J475" s="4" t="s">
        <v>41</v>
      </c>
      <c r="K475" s="4" t="s">
        <v>69</v>
      </c>
      <c r="L475" s="5">
        <v>12</v>
      </c>
      <c r="M475" s="6">
        <v>124.86</v>
      </c>
      <c r="N475" s="7">
        <v>0.1</v>
      </c>
      <c r="O475" s="6">
        <v>60.82</v>
      </c>
      <c r="P475" s="6">
        <f t="shared" si="28"/>
        <v>1348.4880000000001</v>
      </c>
      <c r="Q475" s="6">
        <f t="shared" si="29"/>
        <v>729.84</v>
      </c>
      <c r="R475" s="6">
        <f t="shared" si="30"/>
        <v>618.64800000000002</v>
      </c>
      <c r="S475" s="8">
        <f t="shared" si="31"/>
        <v>0.45877160197198641</v>
      </c>
    </row>
    <row r="476" spans="1:19" ht="15.6" x14ac:dyDescent="0.3">
      <c r="A476" s="2">
        <v>422</v>
      </c>
      <c r="B476" s="3">
        <v>46113</v>
      </c>
      <c r="C476" s="4">
        <f>YEAR(SalesDataTable[[#This Row],[Order Date]])</f>
        <v>2026</v>
      </c>
      <c r="D476" s="9" t="str">
        <f>TEXT(SalesDataTable[[#This Row],[Order Date]],"MMM")</f>
        <v>Apr</v>
      </c>
      <c r="E476" s="9" t="str">
        <f>"Q"&amp;ROUNDUP(MONTH(SalesDataTable[[#This Row],[Order Date]])/3,0)</f>
        <v>Q2</v>
      </c>
      <c r="F476" s="4" t="s">
        <v>38</v>
      </c>
      <c r="G476" s="4" t="s">
        <v>39</v>
      </c>
      <c r="H476" s="4" t="s">
        <v>20</v>
      </c>
      <c r="I476" s="4" t="s">
        <v>34</v>
      </c>
      <c r="J476" s="4" t="s">
        <v>22</v>
      </c>
      <c r="K476" s="4" t="s">
        <v>23</v>
      </c>
      <c r="L476" s="5">
        <v>1</v>
      </c>
      <c r="M476" s="6">
        <v>81.760000000000005</v>
      </c>
      <c r="N476" s="7">
        <v>0.1</v>
      </c>
      <c r="O476" s="6">
        <v>42.78</v>
      </c>
      <c r="P476" s="6">
        <f t="shared" si="28"/>
        <v>73.584000000000003</v>
      </c>
      <c r="Q476" s="6">
        <f t="shared" si="29"/>
        <v>42.78</v>
      </c>
      <c r="R476" s="6">
        <f t="shared" si="30"/>
        <v>30.804000000000002</v>
      </c>
      <c r="S476" s="8">
        <f t="shared" si="31"/>
        <v>0.4186236138290933</v>
      </c>
    </row>
    <row r="477" spans="1:19" ht="15.6" x14ac:dyDescent="0.3">
      <c r="A477" s="2">
        <v>495</v>
      </c>
      <c r="B477" s="3">
        <v>46113</v>
      </c>
      <c r="C477" s="4">
        <f>YEAR(SalesDataTable[[#This Row],[Order Date]])</f>
        <v>2026</v>
      </c>
      <c r="D477" s="9" t="str">
        <f>TEXT(SalesDataTable[[#This Row],[Order Date]],"MMM")</f>
        <v>Apr</v>
      </c>
      <c r="E477" s="9" t="str">
        <f>"Q"&amp;ROUNDUP(MONTH(SalesDataTable[[#This Row],[Order Date]])/3,0)</f>
        <v>Q2</v>
      </c>
      <c r="F477" s="4" t="s">
        <v>24</v>
      </c>
      <c r="G477" s="4" t="s">
        <v>67</v>
      </c>
      <c r="H477" s="4" t="s">
        <v>37</v>
      </c>
      <c r="I477" s="4" t="s">
        <v>34</v>
      </c>
      <c r="J477" s="4" t="s">
        <v>32</v>
      </c>
      <c r="K477" s="4" t="s">
        <v>62</v>
      </c>
      <c r="L477" s="5">
        <v>1</v>
      </c>
      <c r="M477" s="6">
        <v>134.65</v>
      </c>
      <c r="N477" s="7">
        <v>0</v>
      </c>
      <c r="O477" s="6">
        <v>68.19</v>
      </c>
      <c r="P477" s="6">
        <f t="shared" si="28"/>
        <v>134.65</v>
      </c>
      <c r="Q477" s="6">
        <f t="shared" si="29"/>
        <v>68.19</v>
      </c>
      <c r="R477" s="6">
        <f t="shared" si="30"/>
        <v>66.460000000000008</v>
      </c>
      <c r="S477" s="8">
        <f t="shared" si="31"/>
        <v>0.49357593761604163</v>
      </c>
    </row>
    <row r="478" spans="1:19" ht="15.6" x14ac:dyDescent="0.3">
      <c r="A478" s="2">
        <v>1517</v>
      </c>
      <c r="B478" s="3">
        <v>46113</v>
      </c>
      <c r="C478" s="4">
        <f>YEAR(SalesDataTable[[#This Row],[Order Date]])</f>
        <v>2026</v>
      </c>
      <c r="D478" s="9" t="str">
        <f>TEXT(SalesDataTable[[#This Row],[Order Date]],"MMM")</f>
        <v>Apr</v>
      </c>
      <c r="E478" s="9" t="str">
        <f>"Q"&amp;ROUNDUP(MONTH(SalesDataTable[[#This Row],[Order Date]])/3,0)</f>
        <v>Q2</v>
      </c>
      <c r="F478" s="4" t="s">
        <v>29</v>
      </c>
      <c r="G478" s="4" t="s">
        <v>70</v>
      </c>
      <c r="H478" s="4" t="s">
        <v>20</v>
      </c>
      <c r="I478" s="4" t="s">
        <v>34</v>
      </c>
      <c r="J478" s="4" t="s">
        <v>22</v>
      </c>
      <c r="K478" s="4" t="s">
        <v>44</v>
      </c>
      <c r="L478" s="5">
        <v>1</v>
      </c>
      <c r="M478" s="6">
        <v>41.21</v>
      </c>
      <c r="N478" s="7">
        <v>0</v>
      </c>
      <c r="O478" s="6">
        <v>16.34</v>
      </c>
      <c r="P478" s="6">
        <f t="shared" si="28"/>
        <v>41.21</v>
      </c>
      <c r="Q478" s="6">
        <f t="shared" si="29"/>
        <v>16.34</v>
      </c>
      <c r="R478" s="6">
        <f t="shared" si="30"/>
        <v>24.87</v>
      </c>
      <c r="S478" s="8">
        <f t="shared" si="31"/>
        <v>0.60349429750060668</v>
      </c>
    </row>
    <row r="479" spans="1:19" ht="15.6" x14ac:dyDescent="0.3">
      <c r="A479" s="2">
        <v>2391</v>
      </c>
      <c r="B479" s="3">
        <v>46113</v>
      </c>
      <c r="C479" s="4">
        <f>YEAR(SalesDataTable[[#This Row],[Order Date]])</f>
        <v>2026</v>
      </c>
      <c r="D479" s="9" t="str">
        <f>TEXT(SalesDataTable[[#This Row],[Order Date]],"MMM")</f>
        <v>Apr</v>
      </c>
      <c r="E479" s="9" t="str">
        <f>"Q"&amp;ROUNDUP(MONTH(SalesDataTable[[#This Row],[Order Date]])/3,0)</f>
        <v>Q2</v>
      </c>
      <c r="F479" s="4" t="s">
        <v>24</v>
      </c>
      <c r="G479" s="4" t="s">
        <v>61</v>
      </c>
      <c r="H479" s="4" t="s">
        <v>20</v>
      </c>
      <c r="I479" s="4" t="s">
        <v>21</v>
      </c>
      <c r="J479" s="4" t="s">
        <v>52</v>
      </c>
      <c r="K479" s="4" t="s">
        <v>53</v>
      </c>
      <c r="L479" s="5">
        <v>2</v>
      </c>
      <c r="M479" s="6">
        <v>40.590000000000003</v>
      </c>
      <c r="N479" s="7">
        <v>0</v>
      </c>
      <c r="O479" s="6">
        <v>15.01</v>
      </c>
      <c r="P479" s="6">
        <f t="shared" si="28"/>
        <v>81.180000000000007</v>
      </c>
      <c r="Q479" s="6">
        <f t="shared" si="29"/>
        <v>30.02</v>
      </c>
      <c r="R479" s="6">
        <f t="shared" si="30"/>
        <v>51.160000000000011</v>
      </c>
      <c r="S479" s="8">
        <f t="shared" si="31"/>
        <v>0.63020448386302053</v>
      </c>
    </row>
    <row r="480" spans="1:19" ht="15.6" x14ac:dyDescent="0.3">
      <c r="A480" s="2">
        <v>3809</v>
      </c>
      <c r="B480" s="3">
        <v>46113</v>
      </c>
      <c r="C480" s="4">
        <f>YEAR(SalesDataTable[[#This Row],[Order Date]])</f>
        <v>2026</v>
      </c>
      <c r="D480" s="9" t="str">
        <f>TEXT(SalesDataTable[[#This Row],[Order Date]],"MMM")</f>
        <v>Apr</v>
      </c>
      <c r="E480" s="9" t="str">
        <f>"Q"&amp;ROUNDUP(MONTH(SalesDataTable[[#This Row],[Order Date]])/3,0)</f>
        <v>Q2</v>
      </c>
      <c r="F480" s="4" t="s">
        <v>18</v>
      </c>
      <c r="G480" s="4" t="s">
        <v>68</v>
      </c>
      <c r="H480" s="4" t="s">
        <v>20</v>
      </c>
      <c r="I480" s="4" t="s">
        <v>31</v>
      </c>
      <c r="J480" s="4" t="s">
        <v>41</v>
      </c>
      <c r="K480" s="4" t="s">
        <v>69</v>
      </c>
      <c r="L480" s="5">
        <v>3</v>
      </c>
      <c r="M480" s="6">
        <v>124.08</v>
      </c>
      <c r="N480" s="7">
        <v>0.05</v>
      </c>
      <c r="O480" s="6">
        <v>62.41</v>
      </c>
      <c r="P480" s="6">
        <f t="shared" si="28"/>
        <v>353.62799999999999</v>
      </c>
      <c r="Q480" s="6">
        <f t="shared" si="29"/>
        <v>187.23</v>
      </c>
      <c r="R480" s="6">
        <f t="shared" si="30"/>
        <v>166.398</v>
      </c>
      <c r="S480" s="8">
        <f t="shared" si="31"/>
        <v>0.47054531880959655</v>
      </c>
    </row>
    <row r="481" spans="1:19" ht="15.6" x14ac:dyDescent="0.3">
      <c r="A481" s="2">
        <v>3958</v>
      </c>
      <c r="B481" s="3">
        <v>46113</v>
      </c>
      <c r="C481" s="4">
        <f>YEAR(SalesDataTable[[#This Row],[Order Date]])</f>
        <v>2026</v>
      </c>
      <c r="D481" s="9" t="str">
        <f>TEXT(SalesDataTable[[#This Row],[Order Date]],"MMM")</f>
        <v>Apr</v>
      </c>
      <c r="E481" s="9" t="str">
        <f>"Q"&amp;ROUNDUP(MONTH(SalesDataTable[[#This Row],[Order Date]])/3,0)</f>
        <v>Q2</v>
      </c>
      <c r="F481" s="4" t="s">
        <v>24</v>
      </c>
      <c r="G481" s="4" t="s">
        <v>25</v>
      </c>
      <c r="H481" s="4" t="s">
        <v>20</v>
      </c>
      <c r="I481" s="4" t="s">
        <v>21</v>
      </c>
      <c r="J481" s="4" t="s">
        <v>41</v>
      </c>
      <c r="K481" s="4" t="s">
        <v>69</v>
      </c>
      <c r="L481" s="5">
        <v>2</v>
      </c>
      <c r="M481" s="6">
        <v>125.35</v>
      </c>
      <c r="N481" s="7">
        <v>0.15</v>
      </c>
      <c r="O481" s="6">
        <v>60.73</v>
      </c>
      <c r="P481" s="6">
        <f t="shared" si="28"/>
        <v>213.095</v>
      </c>
      <c r="Q481" s="6">
        <f t="shared" si="29"/>
        <v>121.46</v>
      </c>
      <c r="R481" s="6">
        <f t="shared" si="30"/>
        <v>91.635000000000005</v>
      </c>
      <c r="S481" s="8">
        <f t="shared" si="31"/>
        <v>0.43001947488209485</v>
      </c>
    </row>
    <row r="482" spans="1:19" ht="15.6" x14ac:dyDescent="0.3">
      <c r="A482" s="2">
        <v>4418</v>
      </c>
      <c r="B482" s="3">
        <v>46113</v>
      </c>
      <c r="C482" s="4">
        <f>YEAR(SalesDataTable[[#This Row],[Order Date]])</f>
        <v>2026</v>
      </c>
      <c r="D482" s="9" t="str">
        <f>TEXT(SalesDataTable[[#This Row],[Order Date]],"MMM")</f>
        <v>Apr</v>
      </c>
      <c r="E482" s="9" t="str">
        <f>"Q"&amp;ROUNDUP(MONTH(SalesDataTable[[#This Row],[Order Date]])/3,0)</f>
        <v>Q2</v>
      </c>
      <c r="F482" s="4" t="s">
        <v>24</v>
      </c>
      <c r="G482" s="4" t="s">
        <v>67</v>
      </c>
      <c r="H482" s="4" t="s">
        <v>46</v>
      </c>
      <c r="I482" s="4" t="s">
        <v>31</v>
      </c>
      <c r="J482" s="4" t="s">
        <v>52</v>
      </c>
      <c r="K482" s="4" t="s">
        <v>60</v>
      </c>
      <c r="L482" s="5">
        <v>3</v>
      </c>
      <c r="M482" s="6">
        <v>36.090000000000003</v>
      </c>
      <c r="N482" s="7">
        <v>0</v>
      </c>
      <c r="O482" s="6">
        <v>14.03</v>
      </c>
      <c r="P482" s="6">
        <f t="shared" si="28"/>
        <v>108.27000000000001</v>
      </c>
      <c r="Q482" s="6">
        <f t="shared" si="29"/>
        <v>42.089999999999996</v>
      </c>
      <c r="R482" s="6">
        <f t="shared" si="30"/>
        <v>66.180000000000007</v>
      </c>
      <c r="S482" s="8">
        <f t="shared" si="31"/>
        <v>0.61124965364366857</v>
      </c>
    </row>
    <row r="483" spans="1:19" ht="15.6" x14ac:dyDescent="0.3">
      <c r="A483" s="2">
        <v>4693</v>
      </c>
      <c r="B483" s="3">
        <v>46113</v>
      </c>
      <c r="C483" s="4">
        <f>YEAR(SalesDataTable[[#This Row],[Order Date]])</f>
        <v>2026</v>
      </c>
      <c r="D483" s="9" t="str">
        <f>TEXT(SalesDataTable[[#This Row],[Order Date]],"MMM")</f>
        <v>Apr</v>
      </c>
      <c r="E483" s="9" t="str">
        <f>"Q"&amp;ROUNDUP(MONTH(SalesDataTable[[#This Row],[Order Date]])/3,0)</f>
        <v>Q2</v>
      </c>
      <c r="F483" s="4" t="s">
        <v>24</v>
      </c>
      <c r="G483" s="4" t="s">
        <v>61</v>
      </c>
      <c r="H483" s="4" t="s">
        <v>26</v>
      </c>
      <c r="I483" s="4" t="s">
        <v>34</v>
      </c>
      <c r="J483" s="4" t="s">
        <v>27</v>
      </c>
      <c r="K483" s="4" t="s">
        <v>28</v>
      </c>
      <c r="L483" s="5">
        <v>15</v>
      </c>
      <c r="M483" s="6">
        <v>94.33</v>
      </c>
      <c r="N483" s="7">
        <v>0.1</v>
      </c>
      <c r="O483" s="6">
        <v>44.38</v>
      </c>
      <c r="P483" s="6">
        <f t="shared" si="28"/>
        <v>1273.4550000000002</v>
      </c>
      <c r="Q483" s="6">
        <f t="shared" si="29"/>
        <v>665.7</v>
      </c>
      <c r="R483" s="6">
        <f t="shared" si="30"/>
        <v>607.75500000000011</v>
      </c>
      <c r="S483" s="8">
        <f t="shared" si="31"/>
        <v>0.47724890161018652</v>
      </c>
    </row>
    <row r="484" spans="1:19" ht="15.6" x14ac:dyDescent="0.3">
      <c r="A484" s="2">
        <v>193</v>
      </c>
      <c r="B484" s="3">
        <v>46114</v>
      </c>
      <c r="C484" s="4">
        <f>YEAR(SalesDataTable[[#This Row],[Order Date]])</f>
        <v>2026</v>
      </c>
      <c r="D484" s="9" t="str">
        <f>TEXT(SalesDataTable[[#This Row],[Order Date]],"MMM")</f>
        <v>Apr</v>
      </c>
      <c r="E484" s="9" t="str">
        <f>"Q"&amp;ROUNDUP(MONTH(SalesDataTable[[#This Row],[Order Date]])/3,0)</f>
        <v>Q2</v>
      </c>
      <c r="F484" s="4" t="s">
        <v>38</v>
      </c>
      <c r="G484" s="4" t="s">
        <v>39</v>
      </c>
      <c r="H484" s="4" t="s">
        <v>37</v>
      </c>
      <c r="I484" s="4" t="s">
        <v>21</v>
      </c>
      <c r="J484" s="4" t="s">
        <v>32</v>
      </c>
      <c r="K484" s="4" t="s">
        <v>33</v>
      </c>
      <c r="L484" s="5">
        <v>1</v>
      </c>
      <c r="M484" s="6">
        <v>35.6</v>
      </c>
      <c r="N484" s="7">
        <v>0.1</v>
      </c>
      <c r="O484" s="6">
        <v>13.39</v>
      </c>
      <c r="P484" s="6">
        <f t="shared" si="28"/>
        <v>32.04</v>
      </c>
      <c r="Q484" s="6">
        <f t="shared" si="29"/>
        <v>13.39</v>
      </c>
      <c r="R484" s="6">
        <f t="shared" si="30"/>
        <v>18.649999999999999</v>
      </c>
      <c r="S484" s="8">
        <f t="shared" si="31"/>
        <v>0.58208489388264661</v>
      </c>
    </row>
    <row r="485" spans="1:19" ht="15.6" x14ac:dyDescent="0.3">
      <c r="A485" s="2">
        <v>2246</v>
      </c>
      <c r="B485" s="3">
        <v>46114</v>
      </c>
      <c r="C485" s="4">
        <f>YEAR(SalesDataTable[[#This Row],[Order Date]])</f>
        <v>2026</v>
      </c>
      <c r="D485" s="9" t="str">
        <f>TEXT(SalesDataTable[[#This Row],[Order Date]],"MMM")</f>
        <v>Apr</v>
      </c>
      <c r="E485" s="9" t="str">
        <f>"Q"&amp;ROUNDUP(MONTH(SalesDataTable[[#This Row],[Order Date]])/3,0)</f>
        <v>Q2</v>
      </c>
      <c r="F485" s="4" t="s">
        <v>24</v>
      </c>
      <c r="G485" s="4" t="s">
        <v>61</v>
      </c>
      <c r="H485" s="4" t="s">
        <v>46</v>
      </c>
      <c r="I485" s="4" t="s">
        <v>21</v>
      </c>
      <c r="J485" s="4" t="s">
        <v>22</v>
      </c>
      <c r="K485" s="4" t="s">
        <v>40</v>
      </c>
      <c r="L485" s="5">
        <v>1</v>
      </c>
      <c r="M485" s="6">
        <v>50.17</v>
      </c>
      <c r="N485" s="7">
        <v>0</v>
      </c>
      <c r="O485" s="6">
        <v>21.95</v>
      </c>
      <c r="P485" s="6">
        <f t="shared" si="28"/>
        <v>50.17</v>
      </c>
      <c r="Q485" s="6">
        <f t="shared" si="29"/>
        <v>21.95</v>
      </c>
      <c r="R485" s="6">
        <f t="shared" si="30"/>
        <v>28.220000000000002</v>
      </c>
      <c r="S485" s="8">
        <f t="shared" si="31"/>
        <v>0.56248754235598963</v>
      </c>
    </row>
    <row r="486" spans="1:19" ht="15.6" x14ac:dyDescent="0.3">
      <c r="A486" s="2">
        <v>2556</v>
      </c>
      <c r="B486" s="3">
        <v>46114</v>
      </c>
      <c r="C486" s="4">
        <f>YEAR(SalesDataTable[[#This Row],[Order Date]])</f>
        <v>2026</v>
      </c>
      <c r="D486" s="9" t="str">
        <f>TEXT(SalesDataTable[[#This Row],[Order Date]],"MMM")</f>
        <v>Apr</v>
      </c>
      <c r="E486" s="9" t="str">
        <f>"Q"&amp;ROUNDUP(MONTH(SalesDataTable[[#This Row],[Order Date]])/3,0)</f>
        <v>Q2</v>
      </c>
      <c r="F486" s="4" t="s">
        <v>38</v>
      </c>
      <c r="G486" s="4" t="s">
        <v>51</v>
      </c>
      <c r="H486" s="4" t="s">
        <v>20</v>
      </c>
      <c r="I486" s="4" t="s">
        <v>21</v>
      </c>
      <c r="J486" s="4" t="s">
        <v>27</v>
      </c>
      <c r="K486" s="4" t="s">
        <v>64</v>
      </c>
      <c r="L486" s="5">
        <v>2</v>
      </c>
      <c r="M486" s="6">
        <v>72.900000000000006</v>
      </c>
      <c r="N486" s="7">
        <v>0</v>
      </c>
      <c r="O486" s="6">
        <v>31.52</v>
      </c>
      <c r="P486" s="6">
        <f t="shared" si="28"/>
        <v>145.80000000000001</v>
      </c>
      <c r="Q486" s="6">
        <f t="shared" si="29"/>
        <v>63.04</v>
      </c>
      <c r="R486" s="6">
        <f t="shared" si="30"/>
        <v>82.760000000000019</v>
      </c>
      <c r="S486" s="8">
        <f t="shared" si="31"/>
        <v>0.5676268861454048</v>
      </c>
    </row>
    <row r="487" spans="1:19" ht="15.6" x14ac:dyDescent="0.3">
      <c r="A487" s="2">
        <v>169</v>
      </c>
      <c r="B487" s="3">
        <v>46115</v>
      </c>
      <c r="C487" s="4">
        <f>YEAR(SalesDataTable[[#This Row],[Order Date]])</f>
        <v>2026</v>
      </c>
      <c r="D487" s="9" t="str">
        <f>TEXT(SalesDataTable[[#This Row],[Order Date]],"MMM")</f>
        <v>Apr</v>
      </c>
      <c r="E487" s="9" t="str">
        <f>"Q"&amp;ROUNDUP(MONTH(SalesDataTable[[#This Row],[Order Date]])/3,0)</f>
        <v>Q2</v>
      </c>
      <c r="F487" s="4" t="s">
        <v>29</v>
      </c>
      <c r="G487" s="4" t="s">
        <v>70</v>
      </c>
      <c r="H487" s="4" t="s">
        <v>20</v>
      </c>
      <c r="I487" s="4" t="s">
        <v>31</v>
      </c>
      <c r="J487" s="4" t="s">
        <v>27</v>
      </c>
      <c r="K487" s="4" t="s">
        <v>28</v>
      </c>
      <c r="L487" s="5">
        <v>2</v>
      </c>
      <c r="M487" s="6">
        <v>93.48</v>
      </c>
      <c r="N487" s="7">
        <v>0</v>
      </c>
      <c r="O487" s="6">
        <v>45.15</v>
      </c>
      <c r="P487" s="6">
        <f t="shared" si="28"/>
        <v>186.96</v>
      </c>
      <c r="Q487" s="6">
        <f t="shared" si="29"/>
        <v>90.3</v>
      </c>
      <c r="R487" s="6">
        <f t="shared" si="30"/>
        <v>96.660000000000011</v>
      </c>
      <c r="S487" s="8">
        <f t="shared" si="31"/>
        <v>0.51700898587933253</v>
      </c>
    </row>
    <row r="488" spans="1:19" ht="15.6" x14ac:dyDescent="0.3">
      <c r="A488" s="2">
        <v>877</v>
      </c>
      <c r="B488" s="3">
        <v>46115</v>
      </c>
      <c r="C488" s="4">
        <f>YEAR(SalesDataTable[[#This Row],[Order Date]])</f>
        <v>2026</v>
      </c>
      <c r="D488" s="9" t="str">
        <f>TEXT(SalesDataTable[[#This Row],[Order Date]],"MMM")</f>
        <v>Apr</v>
      </c>
      <c r="E488" s="9" t="str">
        <f>"Q"&amp;ROUNDUP(MONTH(SalesDataTable[[#This Row],[Order Date]])/3,0)</f>
        <v>Q2</v>
      </c>
      <c r="F488" s="4" t="s">
        <v>24</v>
      </c>
      <c r="G488" s="4" t="s">
        <v>61</v>
      </c>
      <c r="H488" s="4" t="s">
        <v>20</v>
      </c>
      <c r="I488" s="4" t="s">
        <v>31</v>
      </c>
      <c r="J488" s="4" t="s">
        <v>41</v>
      </c>
      <c r="K488" s="4" t="s">
        <v>69</v>
      </c>
      <c r="L488" s="5">
        <v>1</v>
      </c>
      <c r="M488" s="6">
        <v>123.63</v>
      </c>
      <c r="N488" s="7">
        <v>0</v>
      </c>
      <c r="O488" s="6">
        <v>58.88</v>
      </c>
      <c r="P488" s="6">
        <f t="shared" si="28"/>
        <v>123.63</v>
      </c>
      <c r="Q488" s="6">
        <f t="shared" si="29"/>
        <v>58.88</v>
      </c>
      <c r="R488" s="6">
        <f t="shared" si="30"/>
        <v>64.75</v>
      </c>
      <c r="S488" s="8">
        <f t="shared" si="31"/>
        <v>0.52374019250990866</v>
      </c>
    </row>
    <row r="489" spans="1:19" ht="15.6" x14ac:dyDescent="0.3">
      <c r="A489" s="2">
        <v>2023</v>
      </c>
      <c r="B489" s="3">
        <v>46115</v>
      </c>
      <c r="C489" s="4">
        <f>YEAR(SalesDataTable[[#This Row],[Order Date]])</f>
        <v>2026</v>
      </c>
      <c r="D489" s="9" t="str">
        <f>TEXT(SalesDataTable[[#This Row],[Order Date]],"MMM")</f>
        <v>Apr</v>
      </c>
      <c r="E489" s="9" t="str">
        <f>"Q"&amp;ROUNDUP(MONTH(SalesDataTable[[#This Row],[Order Date]])/3,0)</f>
        <v>Q2</v>
      </c>
      <c r="F489" s="4" t="s">
        <v>24</v>
      </c>
      <c r="G489" s="4" t="s">
        <v>61</v>
      </c>
      <c r="H489" s="4" t="s">
        <v>20</v>
      </c>
      <c r="I489" s="4" t="s">
        <v>31</v>
      </c>
      <c r="J489" s="4" t="s">
        <v>32</v>
      </c>
      <c r="K489" s="4" t="s">
        <v>66</v>
      </c>
      <c r="L489" s="5">
        <v>3</v>
      </c>
      <c r="M489" s="6">
        <v>168.37</v>
      </c>
      <c r="N489" s="7">
        <v>0</v>
      </c>
      <c r="O489" s="6">
        <v>87.15</v>
      </c>
      <c r="P489" s="6">
        <f t="shared" si="28"/>
        <v>505.11</v>
      </c>
      <c r="Q489" s="6">
        <f t="shared" si="29"/>
        <v>261.45000000000005</v>
      </c>
      <c r="R489" s="6">
        <f t="shared" si="30"/>
        <v>243.65999999999997</v>
      </c>
      <c r="S489" s="8">
        <f t="shared" si="31"/>
        <v>0.4823899744610084</v>
      </c>
    </row>
    <row r="490" spans="1:19" ht="15.6" x14ac:dyDescent="0.3">
      <c r="A490" s="2">
        <v>2548</v>
      </c>
      <c r="B490" s="3">
        <v>46115</v>
      </c>
      <c r="C490" s="4">
        <f>YEAR(SalesDataTable[[#This Row],[Order Date]])</f>
        <v>2026</v>
      </c>
      <c r="D490" s="9" t="str">
        <f>TEXT(SalesDataTable[[#This Row],[Order Date]],"MMM")</f>
        <v>Apr</v>
      </c>
      <c r="E490" s="9" t="str">
        <f>"Q"&amp;ROUNDUP(MONTH(SalesDataTable[[#This Row],[Order Date]])/3,0)</f>
        <v>Q2</v>
      </c>
      <c r="F490" s="4" t="s">
        <v>18</v>
      </c>
      <c r="G490" s="4" t="s">
        <v>54</v>
      </c>
      <c r="H490" s="4" t="s">
        <v>46</v>
      </c>
      <c r="I490" s="4" t="s">
        <v>31</v>
      </c>
      <c r="J490" s="4" t="s">
        <v>22</v>
      </c>
      <c r="K490" s="4" t="s">
        <v>40</v>
      </c>
      <c r="L490" s="5">
        <v>4</v>
      </c>
      <c r="M490" s="6">
        <v>51.68</v>
      </c>
      <c r="N490" s="7">
        <v>0.05</v>
      </c>
      <c r="O490" s="6">
        <v>23.09</v>
      </c>
      <c r="P490" s="6">
        <f t="shared" si="28"/>
        <v>196.38399999999999</v>
      </c>
      <c r="Q490" s="6">
        <f t="shared" si="29"/>
        <v>92.36</v>
      </c>
      <c r="R490" s="6">
        <f t="shared" si="30"/>
        <v>104.02399999999999</v>
      </c>
      <c r="S490" s="8">
        <f t="shared" si="31"/>
        <v>0.52969692031937421</v>
      </c>
    </row>
    <row r="491" spans="1:19" ht="15.6" x14ac:dyDescent="0.3">
      <c r="A491" s="2">
        <v>2602</v>
      </c>
      <c r="B491" s="3">
        <v>46115</v>
      </c>
      <c r="C491" s="4">
        <f>YEAR(SalesDataTable[[#This Row],[Order Date]])</f>
        <v>2026</v>
      </c>
      <c r="D491" s="9" t="str">
        <f>TEXT(SalesDataTable[[#This Row],[Order Date]],"MMM")</f>
        <v>Apr</v>
      </c>
      <c r="E491" s="9" t="str">
        <f>"Q"&amp;ROUNDUP(MONTH(SalesDataTable[[#This Row],[Order Date]])/3,0)</f>
        <v>Q2</v>
      </c>
      <c r="F491" s="4" t="s">
        <v>24</v>
      </c>
      <c r="G491" s="4" t="s">
        <v>61</v>
      </c>
      <c r="H491" s="4" t="s">
        <v>46</v>
      </c>
      <c r="I491" s="4" t="s">
        <v>31</v>
      </c>
      <c r="J491" s="4" t="s">
        <v>22</v>
      </c>
      <c r="K491" s="4" t="s">
        <v>44</v>
      </c>
      <c r="L491" s="5">
        <v>1</v>
      </c>
      <c r="M491" s="6">
        <v>40.159999999999997</v>
      </c>
      <c r="N491" s="7">
        <v>0</v>
      </c>
      <c r="O491" s="6">
        <v>16.77</v>
      </c>
      <c r="P491" s="6">
        <f t="shared" si="28"/>
        <v>40.159999999999997</v>
      </c>
      <c r="Q491" s="6">
        <f t="shared" si="29"/>
        <v>16.77</v>
      </c>
      <c r="R491" s="6">
        <f t="shared" si="30"/>
        <v>23.389999999999997</v>
      </c>
      <c r="S491" s="8">
        <f t="shared" si="31"/>
        <v>0.58242031872509958</v>
      </c>
    </row>
    <row r="492" spans="1:19" ht="15.6" x14ac:dyDescent="0.3">
      <c r="A492" s="2">
        <v>3229</v>
      </c>
      <c r="B492" s="3">
        <v>46115</v>
      </c>
      <c r="C492" s="4">
        <f>YEAR(SalesDataTable[[#This Row],[Order Date]])</f>
        <v>2026</v>
      </c>
      <c r="D492" s="9" t="str">
        <f>TEXT(SalesDataTable[[#This Row],[Order Date]],"MMM")</f>
        <v>Apr</v>
      </c>
      <c r="E492" s="9" t="str">
        <f>"Q"&amp;ROUNDUP(MONTH(SalesDataTable[[#This Row],[Order Date]])/3,0)</f>
        <v>Q2</v>
      </c>
      <c r="F492" s="4" t="s">
        <v>38</v>
      </c>
      <c r="G492" s="4" t="s">
        <v>65</v>
      </c>
      <c r="H492" s="4" t="s">
        <v>37</v>
      </c>
      <c r="I492" s="4" t="s">
        <v>21</v>
      </c>
      <c r="J492" s="4" t="s">
        <v>32</v>
      </c>
      <c r="K492" s="4" t="s">
        <v>33</v>
      </c>
      <c r="L492" s="5">
        <v>3</v>
      </c>
      <c r="M492" s="6">
        <v>36.17</v>
      </c>
      <c r="N492" s="7">
        <v>0.1</v>
      </c>
      <c r="O492" s="6">
        <v>13.65</v>
      </c>
      <c r="P492" s="6">
        <f t="shared" si="28"/>
        <v>97.659000000000006</v>
      </c>
      <c r="Q492" s="6">
        <f t="shared" si="29"/>
        <v>40.950000000000003</v>
      </c>
      <c r="R492" s="6">
        <f t="shared" si="30"/>
        <v>56.709000000000003</v>
      </c>
      <c r="S492" s="8">
        <f t="shared" si="31"/>
        <v>0.58068380794396834</v>
      </c>
    </row>
    <row r="493" spans="1:19" ht="15.6" x14ac:dyDescent="0.3">
      <c r="A493" s="2">
        <v>3261</v>
      </c>
      <c r="B493" s="3">
        <v>46115</v>
      </c>
      <c r="C493" s="4">
        <f>YEAR(SalesDataTable[[#This Row],[Order Date]])</f>
        <v>2026</v>
      </c>
      <c r="D493" s="9" t="str">
        <f>TEXT(SalesDataTable[[#This Row],[Order Date]],"MMM")</f>
        <v>Apr</v>
      </c>
      <c r="E493" s="9" t="str">
        <f>"Q"&amp;ROUNDUP(MONTH(SalesDataTable[[#This Row],[Order Date]])/3,0)</f>
        <v>Q2</v>
      </c>
      <c r="F493" s="4" t="s">
        <v>29</v>
      </c>
      <c r="G493" s="4" t="s">
        <v>57</v>
      </c>
      <c r="H493" s="4" t="s">
        <v>20</v>
      </c>
      <c r="I493" s="4" t="s">
        <v>31</v>
      </c>
      <c r="J493" s="4" t="s">
        <v>32</v>
      </c>
      <c r="K493" s="4" t="s">
        <v>62</v>
      </c>
      <c r="L493" s="5">
        <v>4</v>
      </c>
      <c r="M493" s="6">
        <v>130.55000000000001</v>
      </c>
      <c r="N493" s="7">
        <v>0</v>
      </c>
      <c r="O493" s="6">
        <v>67.66</v>
      </c>
      <c r="P493" s="6">
        <f t="shared" si="28"/>
        <v>522.20000000000005</v>
      </c>
      <c r="Q493" s="6">
        <f t="shared" si="29"/>
        <v>270.64</v>
      </c>
      <c r="R493" s="6">
        <f t="shared" si="30"/>
        <v>251.56000000000006</v>
      </c>
      <c r="S493" s="8">
        <f t="shared" si="31"/>
        <v>0.48173113749521262</v>
      </c>
    </row>
    <row r="494" spans="1:19" ht="15.6" x14ac:dyDescent="0.3">
      <c r="A494" s="2">
        <v>3621</v>
      </c>
      <c r="B494" s="3">
        <v>46115</v>
      </c>
      <c r="C494" s="4">
        <f>YEAR(SalesDataTable[[#This Row],[Order Date]])</f>
        <v>2026</v>
      </c>
      <c r="D494" s="9" t="str">
        <f>TEXT(SalesDataTable[[#This Row],[Order Date]],"MMM")</f>
        <v>Apr</v>
      </c>
      <c r="E494" s="9" t="str">
        <f>"Q"&amp;ROUNDUP(MONTH(SalesDataTable[[#This Row],[Order Date]])/3,0)</f>
        <v>Q2</v>
      </c>
      <c r="F494" s="4" t="s">
        <v>38</v>
      </c>
      <c r="G494" s="4" t="s">
        <v>51</v>
      </c>
      <c r="H494" s="4" t="s">
        <v>20</v>
      </c>
      <c r="I494" s="4" t="s">
        <v>31</v>
      </c>
      <c r="J494" s="4" t="s">
        <v>22</v>
      </c>
      <c r="K494" s="4" t="s">
        <v>48</v>
      </c>
      <c r="L494" s="5">
        <v>2</v>
      </c>
      <c r="M494" s="6">
        <v>102.63</v>
      </c>
      <c r="N494" s="7">
        <v>0</v>
      </c>
      <c r="O494" s="6">
        <v>50.19</v>
      </c>
      <c r="P494" s="6">
        <f t="shared" si="28"/>
        <v>205.26</v>
      </c>
      <c r="Q494" s="6">
        <f t="shared" si="29"/>
        <v>100.38</v>
      </c>
      <c r="R494" s="6">
        <f t="shared" si="30"/>
        <v>104.88</v>
      </c>
      <c r="S494" s="8">
        <f t="shared" si="31"/>
        <v>0.51096170710318622</v>
      </c>
    </row>
    <row r="495" spans="1:19" ht="15.6" x14ac:dyDescent="0.3">
      <c r="A495" s="2">
        <v>4681</v>
      </c>
      <c r="B495" s="3">
        <v>46115</v>
      </c>
      <c r="C495" s="4">
        <f>YEAR(SalesDataTable[[#This Row],[Order Date]])</f>
        <v>2026</v>
      </c>
      <c r="D495" s="9" t="str">
        <f>TEXT(SalesDataTable[[#This Row],[Order Date]],"MMM")</f>
        <v>Apr</v>
      </c>
      <c r="E495" s="9" t="str">
        <f>"Q"&amp;ROUNDUP(MONTH(SalesDataTable[[#This Row],[Order Date]])/3,0)</f>
        <v>Q2</v>
      </c>
      <c r="F495" s="4" t="s">
        <v>38</v>
      </c>
      <c r="G495" s="4" t="s">
        <v>65</v>
      </c>
      <c r="H495" s="4" t="s">
        <v>46</v>
      </c>
      <c r="I495" s="4" t="s">
        <v>21</v>
      </c>
      <c r="J495" s="4" t="s">
        <v>22</v>
      </c>
      <c r="K495" s="4" t="s">
        <v>23</v>
      </c>
      <c r="L495" s="5">
        <v>6</v>
      </c>
      <c r="M495" s="6">
        <v>81.239999999999995</v>
      </c>
      <c r="N495" s="7">
        <v>0</v>
      </c>
      <c r="O495" s="6">
        <v>43.28</v>
      </c>
      <c r="P495" s="6">
        <f t="shared" si="28"/>
        <v>487.43999999999994</v>
      </c>
      <c r="Q495" s="6">
        <f t="shared" si="29"/>
        <v>259.68</v>
      </c>
      <c r="R495" s="6">
        <f t="shared" si="30"/>
        <v>227.75999999999993</v>
      </c>
      <c r="S495" s="8">
        <f t="shared" si="31"/>
        <v>0.46725750861644505</v>
      </c>
    </row>
    <row r="496" spans="1:19" ht="15.6" x14ac:dyDescent="0.3">
      <c r="A496" s="2">
        <v>4954</v>
      </c>
      <c r="B496" s="3">
        <v>46115</v>
      </c>
      <c r="C496" s="4">
        <f>YEAR(SalesDataTable[[#This Row],[Order Date]])</f>
        <v>2026</v>
      </c>
      <c r="D496" s="9" t="str">
        <f>TEXT(SalesDataTable[[#This Row],[Order Date]],"MMM")</f>
        <v>Apr</v>
      </c>
      <c r="E496" s="9" t="str">
        <f>"Q"&amp;ROUNDUP(MONTH(SalesDataTable[[#This Row],[Order Date]])/3,0)</f>
        <v>Q2</v>
      </c>
      <c r="F496" s="4" t="s">
        <v>38</v>
      </c>
      <c r="G496" s="4" t="s">
        <v>51</v>
      </c>
      <c r="H496" s="4" t="s">
        <v>20</v>
      </c>
      <c r="I496" s="4" t="s">
        <v>31</v>
      </c>
      <c r="J496" s="4" t="s">
        <v>27</v>
      </c>
      <c r="K496" s="4" t="s">
        <v>64</v>
      </c>
      <c r="L496" s="5">
        <v>3</v>
      </c>
      <c r="M496" s="6">
        <v>72.11</v>
      </c>
      <c r="N496" s="7">
        <v>0.05</v>
      </c>
      <c r="O496" s="6">
        <v>31.63</v>
      </c>
      <c r="P496" s="6">
        <f t="shared" si="28"/>
        <v>205.51349999999996</v>
      </c>
      <c r="Q496" s="6">
        <f t="shared" si="29"/>
        <v>94.89</v>
      </c>
      <c r="R496" s="6">
        <f t="shared" si="30"/>
        <v>110.62349999999996</v>
      </c>
      <c r="S496" s="8">
        <f t="shared" si="31"/>
        <v>0.5382785072513484</v>
      </c>
    </row>
    <row r="497" spans="1:19" ht="15.6" x14ac:dyDescent="0.3">
      <c r="A497" s="2">
        <v>1153</v>
      </c>
      <c r="B497" s="3">
        <v>46116</v>
      </c>
      <c r="C497" s="4">
        <f>YEAR(SalesDataTable[[#This Row],[Order Date]])</f>
        <v>2026</v>
      </c>
      <c r="D497" s="9" t="str">
        <f>TEXT(SalesDataTable[[#This Row],[Order Date]],"MMM")</f>
        <v>Apr</v>
      </c>
      <c r="E497" s="9" t="str">
        <f>"Q"&amp;ROUNDUP(MONTH(SalesDataTable[[#This Row],[Order Date]])/3,0)</f>
        <v>Q2</v>
      </c>
      <c r="F497" s="4" t="s">
        <v>29</v>
      </c>
      <c r="G497" s="4" t="s">
        <v>70</v>
      </c>
      <c r="H497" s="4" t="s">
        <v>37</v>
      </c>
      <c r="I497" s="4" t="s">
        <v>31</v>
      </c>
      <c r="J497" s="4" t="s">
        <v>27</v>
      </c>
      <c r="K497" s="4" t="s">
        <v>28</v>
      </c>
      <c r="L497" s="5">
        <v>4</v>
      </c>
      <c r="M497" s="6">
        <v>90.15</v>
      </c>
      <c r="N497" s="7">
        <v>0</v>
      </c>
      <c r="O497" s="6">
        <v>44.9</v>
      </c>
      <c r="P497" s="6">
        <f t="shared" si="28"/>
        <v>360.6</v>
      </c>
      <c r="Q497" s="6">
        <f t="shared" si="29"/>
        <v>179.6</v>
      </c>
      <c r="R497" s="6">
        <f t="shared" si="30"/>
        <v>181.00000000000003</v>
      </c>
      <c r="S497" s="8">
        <f t="shared" si="31"/>
        <v>0.50194120909595119</v>
      </c>
    </row>
    <row r="498" spans="1:19" ht="15.6" x14ac:dyDescent="0.3">
      <c r="A498" s="2">
        <v>1383</v>
      </c>
      <c r="B498" s="3">
        <v>46116</v>
      </c>
      <c r="C498" s="4">
        <f>YEAR(SalesDataTable[[#This Row],[Order Date]])</f>
        <v>2026</v>
      </c>
      <c r="D498" s="9" t="str">
        <f>TEXT(SalesDataTable[[#This Row],[Order Date]],"MMM")</f>
        <v>Apr</v>
      </c>
      <c r="E498" s="9" t="str">
        <f>"Q"&amp;ROUNDUP(MONTH(SalesDataTable[[#This Row],[Order Date]])/3,0)</f>
        <v>Q2</v>
      </c>
      <c r="F498" s="4" t="s">
        <v>38</v>
      </c>
      <c r="G498" s="4" t="s">
        <v>39</v>
      </c>
      <c r="H498" s="4" t="s">
        <v>37</v>
      </c>
      <c r="I498" s="4" t="s">
        <v>21</v>
      </c>
      <c r="J498" s="4" t="s">
        <v>22</v>
      </c>
      <c r="K498" s="4" t="s">
        <v>40</v>
      </c>
      <c r="L498" s="5">
        <v>1</v>
      </c>
      <c r="M498" s="6">
        <v>50.7</v>
      </c>
      <c r="N498" s="7">
        <v>0.05</v>
      </c>
      <c r="O498" s="6">
        <v>21.85</v>
      </c>
      <c r="P498" s="6">
        <f t="shared" si="28"/>
        <v>48.164999999999999</v>
      </c>
      <c r="Q498" s="6">
        <f t="shared" si="29"/>
        <v>21.85</v>
      </c>
      <c r="R498" s="6">
        <f t="shared" si="30"/>
        <v>26.314999999999998</v>
      </c>
      <c r="S498" s="8">
        <f t="shared" si="31"/>
        <v>0.54635108481262329</v>
      </c>
    </row>
    <row r="499" spans="1:19" ht="15.6" x14ac:dyDescent="0.3">
      <c r="A499" s="2">
        <v>2583</v>
      </c>
      <c r="B499" s="3">
        <v>46116</v>
      </c>
      <c r="C499" s="4">
        <f>YEAR(SalesDataTable[[#This Row],[Order Date]])</f>
        <v>2026</v>
      </c>
      <c r="D499" s="9" t="str">
        <f>TEXT(SalesDataTable[[#This Row],[Order Date]],"MMM")</f>
        <v>Apr</v>
      </c>
      <c r="E499" s="9" t="str">
        <f>"Q"&amp;ROUNDUP(MONTH(SalesDataTable[[#This Row],[Order Date]])/3,0)</f>
        <v>Q2</v>
      </c>
      <c r="F499" s="4" t="s">
        <v>18</v>
      </c>
      <c r="G499" s="4" t="s">
        <v>19</v>
      </c>
      <c r="H499" s="4" t="s">
        <v>20</v>
      </c>
      <c r="I499" s="4" t="s">
        <v>21</v>
      </c>
      <c r="J499" s="4" t="s">
        <v>52</v>
      </c>
      <c r="K499" s="4" t="s">
        <v>53</v>
      </c>
      <c r="L499" s="5">
        <v>1</v>
      </c>
      <c r="M499" s="6">
        <v>41.13</v>
      </c>
      <c r="N499" s="7">
        <v>0</v>
      </c>
      <c r="O499" s="6">
        <v>15.04</v>
      </c>
      <c r="P499" s="6">
        <f t="shared" si="28"/>
        <v>41.13</v>
      </c>
      <c r="Q499" s="6">
        <f t="shared" si="29"/>
        <v>15.04</v>
      </c>
      <c r="R499" s="6">
        <f t="shared" si="30"/>
        <v>26.090000000000003</v>
      </c>
      <c r="S499" s="8">
        <f t="shared" si="31"/>
        <v>0.63433017262338931</v>
      </c>
    </row>
    <row r="500" spans="1:19" ht="15.6" x14ac:dyDescent="0.3">
      <c r="A500" s="2">
        <v>4074</v>
      </c>
      <c r="B500" s="3">
        <v>46116</v>
      </c>
      <c r="C500" s="4">
        <f>YEAR(SalesDataTable[[#This Row],[Order Date]])</f>
        <v>2026</v>
      </c>
      <c r="D500" s="9" t="str">
        <f>TEXT(SalesDataTable[[#This Row],[Order Date]],"MMM")</f>
        <v>Apr</v>
      </c>
      <c r="E500" s="9" t="str">
        <f>"Q"&amp;ROUNDUP(MONTH(SalesDataTable[[#This Row],[Order Date]])/3,0)</f>
        <v>Q2</v>
      </c>
      <c r="F500" s="4" t="s">
        <v>24</v>
      </c>
      <c r="G500" s="4" t="s">
        <v>25</v>
      </c>
      <c r="H500" s="4" t="s">
        <v>37</v>
      </c>
      <c r="I500" s="4" t="s">
        <v>21</v>
      </c>
      <c r="J500" s="4" t="s">
        <v>41</v>
      </c>
      <c r="K500" s="4" t="s">
        <v>69</v>
      </c>
      <c r="L500" s="5">
        <v>1</v>
      </c>
      <c r="M500" s="6">
        <v>121.66</v>
      </c>
      <c r="N500" s="7">
        <v>0</v>
      </c>
      <c r="O500" s="6">
        <v>61.37</v>
      </c>
      <c r="P500" s="6">
        <f t="shared" si="28"/>
        <v>121.66</v>
      </c>
      <c r="Q500" s="6">
        <f t="shared" si="29"/>
        <v>61.37</v>
      </c>
      <c r="R500" s="6">
        <f t="shared" si="30"/>
        <v>60.29</v>
      </c>
      <c r="S500" s="8">
        <f t="shared" si="31"/>
        <v>0.49556140062469178</v>
      </c>
    </row>
    <row r="501" spans="1:19" ht="15.6" x14ac:dyDescent="0.3">
      <c r="A501" s="2">
        <v>4301</v>
      </c>
      <c r="B501" s="3">
        <v>46116</v>
      </c>
      <c r="C501" s="4">
        <f>YEAR(SalesDataTable[[#This Row],[Order Date]])</f>
        <v>2026</v>
      </c>
      <c r="D501" s="9" t="str">
        <f>TEXT(SalesDataTable[[#This Row],[Order Date]],"MMM")</f>
        <v>Apr</v>
      </c>
      <c r="E501" s="9" t="str">
        <f>"Q"&amp;ROUNDUP(MONTH(SalesDataTable[[#This Row],[Order Date]])/3,0)</f>
        <v>Q2</v>
      </c>
      <c r="F501" s="4" t="s">
        <v>29</v>
      </c>
      <c r="G501" s="4" t="s">
        <v>70</v>
      </c>
      <c r="H501" s="4" t="s">
        <v>37</v>
      </c>
      <c r="I501" s="4" t="s">
        <v>31</v>
      </c>
      <c r="J501" s="4" t="s">
        <v>52</v>
      </c>
      <c r="K501" s="4" t="s">
        <v>56</v>
      </c>
      <c r="L501" s="5">
        <v>1</v>
      </c>
      <c r="M501" s="6">
        <v>122.77</v>
      </c>
      <c r="N501" s="7">
        <v>0.1</v>
      </c>
      <c r="O501" s="6">
        <v>70.59</v>
      </c>
      <c r="P501" s="6">
        <f t="shared" si="28"/>
        <v>110.49299999999999</v>
      </c>
      <c r="Q501" s="6">
        <f t="shared" si="29"/>
        <v>70.59</v>
      </c>
      <c r="R501" s="6">
        <f t="shared" si="30"/>
        <v>39.902999999999992</v>
      </c>
      <c r="S501" s="8">
        <f t="shared" si="31"/>
        <v>0.36113599956558329</v>
      </c>
    </row>
    <row r="502" spans="1:19" ht="15.6" x14ac:dyDescent="0.3">
      <c r="A502" s="2">
        <v>4692</v>
      </c>
      <c r="B502" s="3">
        <v>46116</v>
      </c>
      <c r="C502" s="4">
        <f>YEAR(SalesDataTable[[#This Row],[Order Date]])</f>
        <v>2026</v>
      </c>
      <c r="D502" s="9" t="str">
        <f>TEXT(SalesDataTable[[#This Row],[Order Date]],"MMM")</f>
        <v>Apr</v>
      </c>
      <c r="E502" s="9" t="str">
        <f>"Q"&amp;ROUNDUP(MONTH(SalesDataTable[[#This Row],[Order Date]])/3,0)</f>
        <v>Q2</v>
      </c>
      <c r="F502" s="4" t="s">
        <v>38</v>
      </c>
      <c r="G502" s="4" t="s">
        <v>65</v>
      </c>
      <c r="H502" s="4" t="s">
        <v>20</v>
      </c>
      <c r="I502" s="4" t="s">
        <v>21</v>
      </c>
      <c r="J502" s="4" t="s">
        <v>22</v>
      </c>
      <c r="K502" s="4" t="s">
        <v>40</v>
      </c>
      <c r="L502" s="5">
        <v>1</v>
      </c>
      <c r="M502" s="6">
        <v>49.96</v>
      </c>
      <c r="N502" s="7">
        <v>0</v>
      </c>
      <c r="O502" s="6">
        <v>22.13</v>
      </c>
      <c r="P502" s="6">
        <f t="shared" si="28"/>
        <v>49.96</v>
      </c>
      <c r="Q502" s="6">
        <f t="shared" si="29"/>
        <v>22.13</v>
      </c>
      <c r="R502" s="6">
        <f t="shared" si="30"/>
        <v>27.830000000000002</v>
      </c>
      <c r="S502" s="8">
        <f t="shared" si="31"/>
        <v>0.55704563650920735</v>
      </c>
    </row>
    <row r="503" spans="1:19" ht="15.6" x14ac:dyDescent="0.3">
      <c r="A503" s="2">
        <v>1951</v>
      </c>
      <c r="B503" s="3">
        <v>46117</v>
      </c>
      <c r="C503" s="4">
        <f>YEAR(SalesDataTable[[#This Row],[Order Date]])</f>
        <v>2026</v>
      </c>
      <c r="D503" s="9" t="str">
        <f>TEXT(SalesDataTable[[#This Row],[Order Date]],"MMM")</f>
        <v>Apr</v>
      </c>
      <c r="E503" s="9" t="str">
        <f>"Q"&amp;ROUNDUP(MONTH(SalesDataTable[[#This Row],[Order Date]])/3,0)</f>
        <v>Q2</v>
      </c>
      <c r="F503" s="4" t="s">
        <v>38</v>
      </c>
      <c r="G503" s="4" t="s">
        <v>51</v>
      </c>
      <c r="H503" s="4" t="s">
        <v>46</v>
      </c>
      <c r="I503" s="4" t="s">
        <v>21</v>
      </c>
      <c r="J503" s="4" t="s">
        <v>27</v>
      </c>
      <c r="K503" s="4" t="s">
        <v>55</v>
      </c>
      <c r="L503" s="5">
        <v>2</v>
      </c>
      <c r="M503" s="6">
        <v>155.13</v>
      </c>
      <c r="N503" s="7">
        <v>0.15</v>
      </c>
      <c r="O503" s="6">
        <v>80.959999999999994</v>
      </c>
      <c r="P503" s="6">
        <f t="shared" si="28"/>
        <v>263.721</v>
      </c>
      <c r="Q503" s="6">
        <f t="shared" si="29"/>
        <v>161.91999999999999</v>
      </c>
      <c r="R503" s="6">
        <f t="shared" si="30"/>
        <v>101.80100000000002</v>
      </c>
      <c r="S503" s="8">
        <f t="shared" si="31"/>
        <v>0.38601779911345707</v>
      </c>
    </row>
    <row r="504" spans="1:19" ht="15.6" x14ac:dyDescent="0.3">
      <c r="A504" s="2">
        <v>2111</v>
      </c>
      <c r="B504" s="3">
        <v>46117</v>
      </c>
      <c r="C504" s="4">
        <f>YEAR(SalesDataTable[[#This Row],[Order Date]])</f>
        <v>2026</v>
      </c>
      <c r="D504" s="9" t="str">
        <f>TEXT(SalesDataTable[[#This Row],[Order Date]],"MMM")</f>
        <v>Apr</v>
      </c>
      <c r="E504" s="9" t="str">
        <f>"Q"&amp;ROUNDUP(MONTH(SalesDataTable[[#This Row],[Order Date]])/3,0)</f>
        <v>Q2</v>
      </c>
      <c r="F504" s="4" t="s">
        <v>38</v>
      </c>
      <c r="G504" s="4" t="s">
        <v>65</v>
      </c>
      <c r="H504" s="4" t="s">
        <v>20</v>
      </c>
      <c r="I504" s="4" t="s">
        <v>31</v>
      </c>
      <c r="J504" s="4" t="s">
        <v>27</v>
      </c>
      <c r="K504" s="4" t="s">
        <v>64</v>
      </c>
      <c r="L504" s="5">
        <v>3</v>
      </c>
      <c r="M504" s="6">
        <v>69.83</v>
      </c>
      <c r="N504" s="7">
        <v>0.05</v>
      </c>
      <c r="O504" s="6">
        <v>31.53</v>
      </c>
      <c r="P504" s="6">
        <f t="shared" si="28"/>
        <v>199.0155</v>
      </c>
      <c r="Q504" s="6">
        <f t="shared" si="29"/>
        <v>94.59</v>
      </c>
      <c r="R504" s="6">
        <f t="shared" si="30"/>
        <v>104.4255</v>
      </c>
      <c r="S504" s="8">
        <f t="shared" si="31"/>
        <v>0.52471038687941396</v>
      </c>
    </row>
    <row r="505" spans="1:19" ht="15.6" x14ac:dyDescent="0.3">
      <c r="A505" s="2">
        <v>2933</v>
      </c>
      <c r="B505" s="3">
        <v>46117</v>
      </c>
      <c r="C505" s="4">
        <f>YEAR(SalesDataTable[[#This Row],[Order Date]])</f>
        <v>2026</v>
      </c>
      <c r="D505" s="9" t="str">
        <f>TEXT(SalesDataTable[[#This Row],[Order Date]],"MMM")</f>
        <v>Apr</v>
      </c>
      <c r="E505" s="9" t="str">
        <f>"Q"&amp;ROUNDUP(MONTH(SalesDataTable[[#This Row],[Order Date]])/3,0)</f>
        <v>Q2</v>
      </c>
      <c r="F505" s="4" t="s">
        <v>24</v>
      </c>
      <c r="G505" s="4" t="s">
        <v>45</v>
      </c>
      <c r="H505" s="4" t="s">
        <v>37</v>
      </c>
      <c r="I505" s="4" t="s">
        <v>21</v>
      </c>
      <c r="J505" s="4" t="s">
        <v>32</v>
      </c>
      <c r="K505" s="4" t="s">
        <v>33</v>
      </c>
      <c r="L505" s="5">
        <v>1</v>
      </c>
      <c r="M505" s="6">
        <v>35.4</v>
      </c>
      <c r="N505" s="7">
        <v>0</v>
      </c>
      <c r="O505" s="6">
        <v>13.37</v>
      </c>
      <c r="P505" s="6">
        <f t="shared" si="28"/>
        <v>35.4</v>
      </c>
      <c r="Q505" s="6">
        <f t="shared" si="29"/>
        <v>13.37</v>
      </c>
      <c r="R505" s="6">
        <f t="shared" si="30"/>
        <v>22.03</v>
      </c>
      <c r="S505" s="8">
        <f t="shared" si="31"/>
        <v>0.62231638418079105</v>
      </c>
    </row>
    <row r="506" spans="1:19" ht="15.6" x14ac:dyDescent="0.3">
      <c r="A506" s="2">
        <v>3263</v>
      </c>
      <c r="B506" s="3">
        <v>46117</v>
      </c>
      <c r="C506" s="4">
        <f>YEAR(SalesDataTable[[#This Row],[Order Date]])</f>
        <v>2026</v>
      </c>
      <c r="D506" s="9" t="str">
        <f>TEXT(SalesDataTable[[#This Row],[Order Date]],"MMM")</f>
        <v>Apr</v>
      </c>
      <c r="E506" s="9" t="str">
        <f>"Q"&amp;ROUNDUP(MONTH(SalesDataTable[[#This Row],[Order Date]])/3,0)</f>
        <v>Q2</v>
      </c>
      <c r="F506" s="4" t="s">
        <v>38</v>
      </c>
      <c r="G506" s="4" t="s">
        <v>49</v>
      </c>
      <c r="H506" s="4" t="s">
        <v>20</v>
      </c>
      <c r="I506" s="4" t="s">
        <v>31</v>
      </c>
      <c r="J506" s="4" t="s">
        <v>52</v>
      </c>
      <c r="K506" s="4" t="s">
        <v>63</v>
      </c>
      <c r="L506" s="5">
        <v>1</v>
      </c>
      <c r="M506" s="6">
        <v>51.75</v>
      </c>
      <c r="N506" s="7">
        <v>0.1</v>
      </c>
      <c r="O506" s="6">
        <v>22.1</v>
      </c>
      <c r="P506" s="6">
        <f t="shared" si="28"/>
        <v>46.575000000000003</v>
      </c>
      <c r="Q506" s="6">
        <f t="shared" si="29"/>
        <v>22.1</v>
      </c>
      <c r="R506" s="6">
        <f t="shared" si="30"/>
        <v>24.475000000000001</v>
      </c>
      <c r="S506" s="8">
        <f t="shared" si="31"/>
        <v>0.52549651100375738</v>
      </c>
    </row>
    <row r="507" spans="1:19" ht="15.6" x14ac:dyDescent="0.3">
      <c r="A507" s="2">
        <v>4764</v>
      </c>
      <c r="B507" s="3">
        <v>46117</v>
      </c>
      <c r="C507" s="4">
        <f>YEAR(SalesDataTable[[#This Row],[Order Date]])</f>
        <v>2026</v>
      </c>
      <c r="D507" s="9" t="str">
        <f>TEXT(SalesDataTable[[#This Row],[Order Date]],"MMM")</f>
        <v>Apr</v>
      </c>
      <c r="E507" s="9" t="str">
        <f>"Q"&amp;ROUNDUP(MONTH(SalesDataTable[[#This Row],[Order Date]])/3,0)</f>
        <v>Q2</v>
      </c>
      <c r="F507" s="4" t="s">
        <v>38</v>
      </c>
      <c r="G507" s="4" t="s">
        <v>65</v>
      </c>
      <c r="H507" s="4" t="s">
        <v>46</v>
      </c>
      <c r="I507" s="4" t="s">
        <v>31</v>
      </c>
      <c r="J507" s="4" t="s">
        <v>22</v>
      </c>
      <c r="K507" s="4" t="s">
        <v>44</v>
      </c>
      <c r="L507" s="5">
        <v>6</v>
      </c>
      <c r="M507" s="6">
        <v>39.6</v>
      </c>
      <c r="N507" s="7">
        <v>0.15</v>
      </c>
      <c r="O507" s="6">
        <v>17.010000000000002</v>
      </c>
      <c r="P507" s="6">
        <f t="shared" si="28"/>
        <v>201.96</v>
      </c>
      <c r="Q507" s="6">
        <f t="shared" si="29"/>
        <v>102.06</v>
      </c>
      <c r="R507" s="6">
        <f t="shared" si="30"/>
        <v>99.9</v>
      </c>
      <c r="S507" s="8">
        <f t="shared" si="31"/>
        <v>0.49465240641711233</v>
      </c>
    </row>
    <row r="508" spans="1:19" ht="15.6" x14ac:dyDescent="0.3">
      <c r="A508" s="2">
        <v>28</v>
      </c>
      <c r="B508" s="3">
        <v>46118</v>
      </c>
      <c r="C508" s="4">
        <f>YEAR(SalesDataTable[[#This Row],[Order Date]])</f>
        <v>2026</v>
      </c>
      <c r="D508" s="9" t="str">
        <f>TEXT(SalesDataTable[[#This Row],[Order Date]],"MMM")</f>
        <v>Apr</v>
      </c>
      <c r="E508" s="9" t="str">
        <f>"Q"&amp;ROUNDUP(MONTH(SalesDataTable[[#This Row],[Order Date]])/3,0)</f>
        <v>Q2</v>
      </c>
      <c r="F508" s="4" t="s">
        <v>24</v>
      </c>
      <c r="G508" s="4" t="s">
        <v>45</v>
      </c>
      <c r="H508" s="4" t="s">
        <v>37</v>
      </c>
      <c r="I508" s="4" t="s">
        <v>31</v>
      </c>
      <c r="J508" s="4" t="s">
        <v>52</v>
      </c>
      <c r="K508" s="4" t="s">
        <v>56</v>
      </c>
      <c r="L508" s="5">
        <v>2</v>
      </c>
      <c r="M508" s="6">
        <v>125.94</v>
      </c>
      <c r="N508" s="7">
        <v>0.05</v>
      </c>
      <c r="O508" s="6">
        <v>70.94</v>
      </c>
      <c r="P508" s="6">
        <f t="shared" si="28"/>
        <v>239.28599999999997</v>
      </c>
      <c r="Q508" s="6">
        <f t="shared" si="29"/>
        <v>141.88</v>
      </c>
      <c r="R508" s="6">
        <f t="shared" si="30"/>
        <v>97.405999999999977</v>
      </c>
      <c r="S508" s="8">
        <f t="shared" si="31"/>
        <v>0.40706936469329585</v>
      </c>
    </row>
    <row r="509" spans="1:19" ht="15.6" x14ac:dyDescent="0.3">
      <c r="A509" s="2">
        <v>581</v>
      </c>
      <c r="B509" s="3">
        <v>46118</v>
      </c>
      <c r="C509" s="4">
        <f>YEAR(SalesDataTable[[#This Row],[Order Date]])</f>
        <v>2026</v>
      </c>
      <c r="D509" s="9" t="str">
        <f>TEXT(SalesDataTable[[#This Row],[Order Date]],"MMM")</f>
        <v>Apr</v>
      </c>
      <c r="E509" s="9" t="str">
        <f>"Q"&amp;ROUNDUP(MONTH(SalesDataTable[[#This Row],[Order Date]])/3,0)</f>
        <v>Q2</v>
      </c>
      <c r="F509" s="4" t="s">
        <v>24</v>
      </c>
      <c r="G509" s="4" t="s">
        <v>25</v>
      </c>
      <c r="H509" s="4" t="s">
        <v>20</v>
      </c>
      <c r="I509" s="4" t="s">
        <v>21</v>
      </c>
      <c r="J509" s="4" t="s">
        <v>41</v>
      </c>
      <c r="K509" s="4" t="s">
        <v>69</v>
      </c>
      <c r="L509" s="5">
        <v>3</v>
      </c>
      <c r="M509" s="6">
        <v>124.67</v>
      </c>
      <c r="N509" s="7">
        <v>0</v>
      </c>
      <c r="O509" s="6">
        <v>61.46</v>
      </c>
      <c r="P509" s="6">
        <f t="shared" si="28"/>
        <v>374.01</v>
      </c>
      <c r="Q509" s="6">
        <f t="shared" si="29"/>
        <v>184.38</v>
      </c>
      <c r="R509" s="6">
        <f t="shared" si="30"/>
        <v>189.63</v>
      </c>
      <c r="S509" s="8">
        <f t="shared" si="31"/>
        <v>0.50701852891633914</v>
      </c>
    </row>
    <row r="510" spans="1:19" ht="15.6" x14ac:dyDescent="0.3">
      <c r="A510" s="2">
        <v>643</v>
      </c>
      <c r="B510" s="3">
        <v>46118</v>
      </c>
      <c r="C510" s="4">
        <f>YEAR(SalesDataTable[[#This Row],[Order Date]])</f>
        <v>2026</v>
      </c>
      <c r="D510" s="9" t="str">
        <f>TEXT(SalesDataTable[[#This Row],[Order Date]],"MMM")</f>
        <v>Apr</v>
      </c>
      <c r="E510" s="9" t="str">
        <f>"Q"&amp;ROUNDUP(MONTH(SalesDataTable[[#This Row],[Order Date]])/3,0)</f>
        <v>Q2</v>
      </c>
      <c r="F510" s="4" t="s">
        <v>38</v>
      </c>
      <c r="G510" s="4" t="s">
        <v>51</v>
      </c>
      <c r="H510" s="4" t="s">
        <v>20</v>
      </c>
      <c r="I510" s="4" t="s">
        <v>21</v>
      </c>
      <c r="J510" s="4" t="s">
        <v>27</v>
      </c>
      <c r="K510" s="4" t="s">
        <v>64</v>
      </c>
      <c r="L510" s="5">
        <v>2</v>
      </c>
      <c r="M510" s="6">
        <v>72.260000000000005</v>
      </c>
      <c r="N510" s="7">
        <v>0</v>
      </c>
      <c r="O510" s="6">
        <v>33.21</v>
      </c>
      <c r="P510" s="6">
        <f t="shared" si="28"/>
        <v>144.52000000000001</v>
      </c>
      <c r="Q510" s="6">
        <f t="shared" si="29"/>
        <v>66.42</v>
      </c>
      <c r="R510" s="6">
        <f t="shared" si="30"/>
        <v>78.100000000000009</v>
      </c>
      <c r="S510" s="8">
        <f t="shared" si="31"/>
        <v>0.54040963188486024</v>
      </c>
    </row>
    <row r="511" spans="1:19" ht="15.6" x14ac:dyDescent="0.3">
      <c r="A511" s="2">
        <v>1907</v>
      </c>
      <c r="B511" s="3">
        <v>46118</v>
      </c>
      <c r="C511" s="4">
        <f>YEAR(SalesDataTable[[#This Row],[Order Date]])</f>
        <v>2026</v>
      </c>
      <c r="D511" s="9" t="str">
        <f>TEXT(SalesDataTable[[#This Row],[Order Date]],"MMM")</f>
        <v>Apr</v>
      </c>
      <c r="E511" s="9" t="str">
        <f>"Q"&amp;ROUNDUP(MONTH(SalesDataTable[[#This Row],[Order Date]])/3,0)</f>
        <v>Q2</v>
      </c>
      <c r="F511" s="4" t="s">
        <v>24</v>
      </c>
      <c r="G511" s="4" t="s">
        <v>61</v>
      </c>
      <c r="H511" s="4" t="s">
        <v>26</v>
      </c>
      <c r="I511" s="4" t="s">
        <v>34</v>
      </c>
      <c r="J511" s="4" t="s">
        <v>22</v>
      </c>
      <c r="K511" s="4" t="s">
        <v>40</v>
      </c>
      <c r="L511" s="5">
        <v>10</v>
      </c>
      <c r="M511" s="6">
        <v>50.64</v>
      </c>
      <c r="N511" s="7">
        <v>0.2</v>
      </c>
      <c r="O511" s="6">
        <v>22.99</v>
      </c>
      <c r="P511" s="6">
        <f t="shared" si="28"/>
        <v>405.12</v>
      </c>
      <c r="Q511" s="6">
        <f t="shared" si="29"/>
        <v>229.89999999999998</v>
      </c>
      <c r="R511" s="6">
        <f t="shared" si="30"/>
        <v>175.22000000000003</v>
      </c>
      <c r="S511" s="8">
        <f t="shared" si="31"/>
        <v>0.43251382306477099</v>
      </c>
    </row>
    <row r="512" spans="1:19" ht="15.6" x14ac:dyDescent="0.3">
      <c r="A512" s="2">
        <v>1950</v>
      </c>
      <c r="B512" s="3">
        <v>46118</v>
      </c>
      <c r="C512" s="4">
        <f>YEAR(SalesDataTable[[#This Row],[Order Date]])</f>
        <v>2026</v>
      </c>
      <c r="D512" s="9" t="str">
        <f>TEXT(SalesDataTable[[#This Row],[Order Date]],"MMM")</f>
        <v>Apr</v>
      </c>
      <c r="E512" s="9" t="str">
        <f>"Q"&amp;ROUNDUP(MONTH(SalesDataTable[[#This Row],[Order Date]])/3,0)</f>
        <v>Q2</v>
      </c>
      <c r="F512" s="4" t="s">
        <v>18</v>
      </c>
      <c r="G512" s="4" t="s">
        <v>54</v>
      </c>
      <c r="H512" s="4" t="s">
        <v>20</v>
      </c>
      <c r="I512" s="4" t="s">
        <v>31</v>
      </c>
      <c r="J512" s="4" t="s">
        <v>27</v>
      </c>
      <c r="K512" s="4" t="s">
        <v>64</v>
      </c>
      <c r="L512" s="5">
        <v>1</v>
      </c>
      <c r="M512" s="6">
        <v>73</v>
      </c>
      <c r="N512" s="7">
        <v>0</v>
      </c>
      <c r="O512" s="6">
        <v>32.4</v>
      </c>
      <c r="P512" s="6">
        <f t="shared" si="28"/>
        <v>73</v>
      </c>
      <c r="Q512" s="6">
        <f t="shared" si="29"/>
        <v>32.4</v>
      </c>
      <c r="R512" s="6">
        <f t="shared" si="30"/>
        <v>40.6</v>
      </c>
      <c r="S512" s="8">
        <f t="shared" si="31"/>
        <v>0.55616438356164388</v>
      </c>
    </row>
    <row r="513" spans="1:19" ht="15.6" x14ac:dyDescent="0.3">
      <c r="A513" s="2">
        <v>2443</v>
      </c>
      <c r="B513" s="3">
        <v>46118</v>
      </c>
      <c r="C513" s="4">
        <f>YEAR(SalesDataTable[[#This Row],[Order Date]])</f>
        <v>2026</v>
      </c>
      <c r="D513" s="9" t="str">
        <f>TEXT(SalesDataTable[[#This Row],[Order Date]],"MMM")</f>
        <v>Apr</v>
      </c>
      <c r="E513" s="9" t="str">
        <f>"Q"&amp;ROUNDUP(MONTH(SalesDataTable[[#This Row],[Order Date]])/3,0)</f>
        <v>Q2</v>
      </c>
      <c r="F513" s="4" t="s">
        <v>18</v>
      </c>
      <c r="G513" s="4" t="s">
        <v>68</v>
      </c>
      <c r="H513" s="4" t="s">
        <v>20</v>
      </c>
      <c r="I513" s="4" t="s">
        <v>21</v>
      </c>
      <c r="J513" s="4" t="s">
        <v>32</v>
      </c>
      <c r="K513" s="4" t="s">
        <v>33</v>
      </c>
      <c r="L513" s="5">
        <v>1</v>
      </c>
      <c r="M513" s="6">
        <v>35.700000000000003</v>
      </c>
      <c r="N513" s="7">
        <v>0</v>
      </c>
      <c r="O513" s="6">
        <v>13.8</v>
      </c>
      <c r="P513" s="6">
        <f t="shared" si="28"/>
        <v>35.700000000000003</v>
      </c>
      <c r="Q513" s="6">
        <f t="shared" si="29"/>
        <v>13.8</v>
      </c>
      <c r="R513" s="6">
        <f t="shared" si="30"/>
        <v>21.900000000000002</v>
      </c>
      <c r="S513" s="8">
        <f t="shared" si="31"/>
        <v>0.61344537815126055</v>
      </c>
    </row>
    <row r="514" spans="1:19" ht="15.6" x14ac:dyDescent="0.3">
      <c r="A514" s="2">
        <v>2480</v>
      </c>
      <c r="B514" s="3">
        <v>46118</v>
      </c>
      <c r="C514" s="4">
        <f>YEAR(SalesDataTable[[#This Row],[Order Date]])</f>
        <v>2026</v>
      </c>
      <c r="D514" s="9" t="str">
        <f>TEXT(SalesDataTable[[#This Row],[Order Date]],"MMM")</f>
        <v>Apr</v>
      </c>
      <c r="E514" s="9" t="str">
        <f>"Q"&amp;ROUNDUP(MONTH(SalesDataTable[[#This Row],[Order Date]])/3,0)</f>
        <v>Q2</v>
      </c>
      <c r="F514" s="4" t="s">
        <v>29</v>
      </c>
      <c r="G514" s="4" t="s">
        <v>70</v>
      </c>
      <c r="H514" s="4" t="s">
        <v>26</v>
      </c>
      <c r="I514" s="4" t="s">
        <v>31</v>
      </c>
      <c r="J514" s="4" t="s">
        <v>27</v>
      </c>
      <c r="K514" s="4" t="s">
        <v>55</v>
      </c>
      <c r="L514" s="5">
        <v>8</v>
      </c>
      <c r="M514" s="6">
        <v>152.41999999999999</v>
      </c>
      <c r="N514" s="7">
        <v>0.05</v>
      </c>
      <c r="O514" s="6">
        <v>80.11</v>
      </c>
      <c r="P514" s="6">
        <f t="shared" ref="P514:P577" si="32">L514*M514*(1-N514)</f>
        <v>1158.3919999999998</v>
      </c>
      <c r="Q514" s="6">
        <f t="shared" ref="Q514:Q577" si="33">L514*O514</f>
        <v>640.88</v>
      </c>
      <c r="R514" s="6">
        <f t="shared" ref="R514:R577" si="34">P514-Q514</f>
        <v>517.51199999999983</v>
      </c>
      <c r="S514" s="8">
        <f t="shared" ref="S514:S577" si="35">IFERROR(R514/P514,0)</f>
        <v>0.44675032286134564</v>
      </c>
    </row>
    <row r="515" spans="1:19" ht="15.6" x14ac:dyDescent="0.3">
      <c r="A515" s="2">
        <v>2515</v>
      </c>
      <c r="B515" s="3">
        <v>46118</v>
      </c>
      <c r="C515" s="4">
        <f>YEAR(SalesDataTable[[#This Row],[Order Date]])</f>
        <v>2026</v>
      </c>
      <c r="D515" s="9" t="str">
        <f>TEXT(SalesDataTable[[#This Row],[Order Date]],"MMM")</f>
        <v>Apr</v>
      </c>
      <c r="E515" s="9" t="str">
        <f>"Q"&amp;ROUNDUP(MONTH(SalesDataTable[[#This Row],[Order Date]])/3,0)</f>
        <v>Q2</v>
      </c>
      <c r="F515" s="4" t="s">
        <v>38</v>
      </c>
      <c r="G515" s="4" t="s">
        <v>51</v>
      </c>
      <c r="H515" s="4" t="s">
        <v>20</v>
      </c>
      <c r="I515" s="4" t="s">
        <v>21</v>
      </c>
      <c r="J515" s="4" t="s">
        <v>22</v>
      </c>
      <c r="K515" s="4" t="s">
        <v>23</v>
      </c>
      <c r="L515" s="5">
        <v>1</v>
      </c>
      <c r="M515" s="6">
        <v>81.78</v>
      </c>
      <c r="N515" s="7">
        <v>0</v>
      </c>
      <c r="O515" s="6">
        <v>42.82</v>
      </c>
      <c r="P515" s="6">
        <f t="shared" si="32"/>
        <v>81.78</v>
      </c>
      <c r="Q515" s="6">
        <f t="shared" si="33"/>
        <v>42.82</v>
      </c>
      <c r="R515" s="6">
        <f t="shared" si="34"/>
        <v>38.96</v>
      </c>
      <c r="S515" s="8">
        <f t="shared" si="35"/>
        <v>0.47640009782342874</v>
      </c>
    </row>
    <row r="516" spans="1:19" ht="15.6" x14ac:dyDescent="0.3">
      <c r="A516" s="2">
        <v>2829</v>
      </c>
      <c r="B516" s="3">
        <v>46118</v>
      </c>
      <c r="C516" s="4">
        <f>YEAR(SalesDataTable[[#This Row],[Order Date]])</f>
        <v>2026</v>
      </c>
      <c r="D516" s="9" t="str">
        <f>TEXT(SalesDataTable[[#This Row],[Order Date]],"MMM")</f>
        <v>Apr</v>
      </c>
      <c r="E516" s="9" t="str">
        <f>"Q"&amp;ROUNDUP(MONTH(SalesDataTable[[#This Row],[Order Date]])/3,0)</f>
        <v>Q2</v>
      </c>
      <c r="F516" s="4" t="s">
        <v>24</v>
      </c>
      <c r="G516" s="4" t="s">
        <v>45</v>
      </c>
      <c r="H516" s="4" t="s">
        <v>20</v>
      </c>
      <c r="I516" s="4" t="s">
        <v>34</v>
      </c>
      <c r="J516" s="4" t="s">
        <v>22</v>
      </c>
      <c r="K516" s="4" t="s">
        <v>48</v>
      </c>
      <c r="L516" s="5">
        <v>6</v>
      </c>
      <c r="M516" s="6">
        <v>102.59</v>
      </c>
      <c r="N516" s="7">
        <v>0.1</v>
      </c>
      <c r="O516" s="6">
        <v>49.6</v>
      </c>
      <c r="P516" s="6">
        <f t="shared" si="32"/>
        <v>553.98599999999999</v>
      </c>
      <c r="Q516" s="6">
        <f t="shared" si="33"/>
        <v>297.60000000000002</v>
      </c>
      <c r="R516" s="6">
        <f t="shared" si="34"/>
        <v>256.38599999999997</v>
      </c>
      <c r="S516" s="8">
        <f t="shared" si="35"/>
        <v>0.46280230908362302</v>
      </c>
    </row>
    <row r="517" spans="1:19" ht="15.6" x14ac:dyDescent="0.3">
      <c r="A517" s="2">
        <v>4086</v>
      </c>
      <c r="B517" s="3">
        <v>46118</v>
      </c>
      <c r="C517" s="4">
        <f>YEAR(SalesDataTable[[#This Row],[Order Date]])</f>
        <v>2026</v>
      </c>
      <c r="D517" s="9" t="str">
        <f>TEXT(SalesDataTable[[#This Row],[Order Date]],"MMM")</f>
        <v>Apr</v>
      </c>
      <c r="E517" s="9" t="str">
        <f>"Q"&amp;ROUNDUP(MONTH(SalesDataTable[[#This Row],[Order Date]])/3,0)</f>
        <v>Q2</v>
      </c>
      <c r="F517" s="4" t="s">
        <v>38</v>
      </c>
      <c r="G517" s="4" t="s">
        <v>51</v>
      </c>
      <c r="H517" s="4" t="s">
        <v>37</v>
      </c>
      <c r="I517" s="4" t="s">
        <v>21</v>
      </c>
      <c r="J517" s="4" t="s">
        <v>27</v>
      </c>
      <c r="K517" s="4" t="s">
        <v>55</v>
      </c>
      <c r="L517" s="5">
        <v>2</v>
      </c>
      <c r="M517" s="6">
        <v>152.44</v>
      </c>
      <c r="N517" s="7">
        <v>0.15</v>
      </c>
      <c r="O517" s="6">
        <v>76.680000000000007</v>
      </c>
      <c r="P517" s="6">
        <f t="shared" si="32"/>
        <v>259.14799999999997</v>
      </c>
      <c r="Q517" s="6">
        <f t="shared" si="33"/>
        <v>153.36000000000001</v>
      </c>
      <c r="R517" s="6">
        <f t="shared" si="34"/>
        <v>105.78799999999995</v>
      </c>
      <c r="S517" s="8">
        <f t="shared" si="35"/>
        <v>0.4082146109559015</v>
      </c>
    </row>
    <row r="518" spans="1:19" ht="15.6" x14ac:dyDescent="0.3">
      <c r="A518" s="2">
        <v>4512</v>
      </c>
      <c r="B518" s="3">
        <v>46118</v>
      </c>
      <c r="C518" s="4">
        <f>YEAR(SalesDataTable[[#This Row],[Order Date]])</f>
        <v>2026</v>
      </c>
      <c r="D518" s="9" t="str">
        <f>TEXT(SalesDataTable[[#This Row],[Order Date]],"MMM")</f>
        <v>Apr</v>
      </c>
      <c r="E518" s="9" t="str">
        <f>"Q"&amp;ROUNDUP(MONTH(SalesDataTable[[#This Row],[Order Date]])/3,0)</f>
        <v>Q2</v>
      </c>
      <c r="F518" s="4" t="s">
        <v>24</v>
      </c>
      <c r="G518" s="4" t="s">
        <v>25</v>
      </c>
      <c r="H518" s="4" t="s">
        <v>20</v>
      </c>
      <c r="I518" s="4" t="s">
        <v>31</v>
      </c>
      <c r="J518" s="4" t="s">
        <v>32</v>
      </c>
      <c r="K518" s="4" t="s">
        <v>62</v>
      </c>
      <c r="L518" s="5">
        <v>6</v>
      </c>
      <c r="M518" s="6">
        <v>136.29</v>
      </c>
      <c r="N518" s="7">
        <v>0</v>
      </c>
      <c r="O518" s="6">
        <v>68.209999999999994</v>
      </c>
      <c r="P518" s="6">
        <f t="shared" si="32"/>
        <v>817.74</v>
      </c>
      <c r="Q518" s="6">
        <f t="shared" si="33"/>
        <v>409.26</v>
      </c>
      <c r="R518" s="6">
        <f t="shared" si="34"/>
        <v>408.48</v>
      </c>
      <c r="S518" s="8">
        <f t="shared" si="35"/>
        <v>0.49952307579426225</v>
      </c>
    </row>
    <row r="519" spans="1:19" ht="15.6" x14ac:dyDescent="0.3">
      <c r="A519" s="2">
        <v>4837</v>
      </c>
      <c r="B519" s="3">
        <v>46118</v>
      </c>
      <c r="C519" s="4">
        <f>YEAR(SalesDataTable[[#This Row],[Order Date]])</f>
        <v>2026</v>
      </c>
      <c r="D519" s="9" t="str">
        <f>TEXT(SalesDataTable[[#This Row],[Order Date]],"MMM")</f>
        <v>Apr</v>
      </c>
      <c r="E519" s="9" t="str">
        <f>"Q"&amp;ROUNDUP(MONTH(SalesDataTable[[#This Row],[Order Date]])/3,0)</f>
        <v>Q2</v>
      </c>
      <c r="F519" s="4" t="s">
        <v>18</v>
      </c>
      <c r="G519" s="4" t="s">
        <v>54</v>
      </c>
      <c r="H519" s="4" t="s">
        <v>26</v>
      </c>
      <c r="I519" s="4" t="s">
        <v>34</v>
      </c>
      <c r="J519" s="4" t="s">
        <v>27</v>
      </c>
      <c r="K519" s="4" t="s">
        <v>55</v>
      </c>
      <c r="L519" s="5">
        <v>4</v>
      </c>
      <c r="M519" s="6">
        <v>157.51</v>
      </c>
      <c r="N519" s="7">
        <v>0.2</v>
      </c>
      <c r="O519" s="6">
        <v>79.209999999999994</v>
      </c>
      <c r="P519" s="6">
        <f t="shared" si="32"/>
        <v>504.03199999999998</v>
      </c>
      <c r="Q519" s="6">
        <f t="shared" si="33"/>
        <v>316.83999999999997</v>
      </c>
      <c r="R519" s="6">
        <f t="shared" si="34"/>
        <v>187.19200000000001</v>
      </c>
      <c r="S519" s="8">
        <f t="shared" si="35"/>
        <v>0.37138911815122855</v>
      </c>
    </row>
    <row r="520" spans="1:19" ht="15.6" x14ac:dyDescent="0.3">
      <c r="A520" s="2">
        <v>1580</v>
      </c>
      <c r="B520" s="3">
        <v>46119</v>
      </c>
      <c r="C520" s="4">
        <f>YEAR(SalesDataTable[[#This Row],[Order Date]])</f>
        <v>2026</v>
      </c>
      <c r="D520" s="9" t="str">
        <f>TEXT(SalesDataTable[[#This Row],[Order Date]],"MMM")</f>
        <v>Apr</v>
      </c>
      <c r="E520" s="9" t="str">
        <f>"Q"&amp;ROUNDUP(MONTH(SalesDataTable[[#This Row],[Order Date]])/3,0)</f>
        <v>Q2</v>
      </c>
      <c r="F520" s="4" t="s">
        <v>29</v>
      </c>
      <c r="G520" s="4" t="s">
        <v>36</v>
      </c>
      <c r="H520" s="4" t="s">
        <v>20</v>
      </c>
      <c r="I520" s="4" t="s">
        <v>31</v>
      </c>
      <c r="J520" s="4" t="s">
        <v>41</v>
      </c>
      <c r="K520" s="4" t="s">
        <v>69</v>
      </c>
      <c r="L520" s="5">
        <v>2</v>
      </c>
      <c r="M520" s="6">
        <v>120.5</v>
      </c>
      <c r="N520" s="7">
        <v>0</v>
      </c>
      <c r="O520" s="6">
        <v>61.42</v>
      </c>
      <c r="P520" s="6">
        <f t="shared" si="32"/>
        <v>241</v>
      </c>
      <c r="Q520" s="6">
        <f t="shared" si="33"/>
        <v>122.84</v>
      </c>
      <c r="R520" s="6">
        <f t="shared" si="34"/>
        <v>118.16</v>
      </c>
      <c r="S520" s="8">
        <f t="shared" si="35"/>
        <v>0.49029045643153524</v>
      </c>
    </row>
    <row r="521" spans="1:19" ht="15.6" x14ac:dyDescent="0.3">
      <c r="A521" s="2">
        <v>1962</v>
      </c>
      <c r="B521" s="3">
        <v>46119</v>
      </c>
      <c r="C521" s="4">
        <f>YEAR(SalesDataTable[[#This Row],[Order Date]])</f>
        <v>2026</v>
      </c>
      <c r="D521" s="9" t="str">
        <f>TEXT(SalesDataTable[[#This Row],[Order Date]],"MMM")</f>
        <v>Apr</v>
      </c>
      <c r="E521" s="9" t="str">
        <f>"Q"&amp;ROUNDUP(MONTH(SalesDataTable[[#This Row],[Order Date]])/3,0)</f>
        <v>Q2</v>
      </c>
      <c r="F521" s="4" t="s">
        <v>18</v>
      </c>
      <c r="G521" s="4" t="s">
        <v>19</v>
      </c>
      <c r="H521" s="4" t="s">
        <v>20</v>
      </c>
      <c r="I521" s="4" t="s">
        <v>21</v>
      </c>
      <c r="J521" s="4" t="s">
        <v>27</v>
      </c>
      <c r="K521" s="4" t="s">
        <v>55</v>
      </c>
      <c r="L521" s="5">
        <v>3</v>
      </c>
      <c r="M521" s="6">
        <v>152.62</v>
      </c>
      <c r="N521" s="7">
        <v>0.05</v>
      </c>
      <c r="O521" s="6">
        <v>77.75</v>
      </c>
      <c r="P521" s="6">
        <f t="shared" si="32"/>
        <v>434.96699999999998</v>
      </c>
      <c r="Q521" s="6">
        <f t="shared" si="33"/>
        <v>233.25</v>
      </c>
      <c r="R521" s="6">
        <f t="shared" si="34"/>
        <v>201.71699999999998</v>
      </c>
      <c r="S521" s="8">
        <f t="shared" si="35"/>
        <v>0.46375242259757637</v>
      </c>
    </row>
    <row r="522" spans="1:19" ht="15.6" x14ac:dyDescent="0.3">
      <c r="A522" s="2">
        <v>2381</v>
      </c>
      <c r="B522" s="3">
        <v>46119</v>
      </c>
      <c r="C522" s="4">
        <f>YEAR(SalesDataTable[[#This Row],[Order Date]])</f>
        <v>2026</v>
      </c>
      <c r="D522" s="9" t="str">
        <f>TEXT(SalesDataTable[[#This Row],[Order Date]],"MMM")</f>
        <v>Apr</v>
      </c>
      <c r="E522" s="9" t="str">
        <f>"Q"&amp;ROUNDUP(MONTH(SalesDataTable[[#This Row],[Order Date]])/3,0)</f>
        <v>Q2</v>
      </c>
      <c r="F522" s="4" t="s">
        <v>24</v>
      </c>
      <c r="G522" s="4" t="s">
        <v>59</v>
      </c>
      <c r="H522" s="4" t="s">
        <v>20</v>
      </c>
      <c r="I522" s="4" t="s">
        <v>21</v>
      </c>
      <c r="J522" s="4" t="s">
        <v>32</v>
      </c>
      <c r="K522" s="4" t="s">
        <v>62</v>
      </c>
      <c r="L522" s="5">
        <v>2</v>
      </c>
      <c r="M522" s="6">
        <v>134.16</v>
      </c>
      <c r="N522" s="7">
        <v>0.05</v>
      </c>
      <c r="O522" s="6">
        <v>67.08</v>
      </c>
      <c r="P522" s="6">
        <f t="shared" si="32"/>
        <v>254.90399999999997</v>
      </c>
      <c r="Q522" s="6">
        <f t="shared" si="33"/>
        <v>134.16</v>
      </c>
      <c r="R522" s="6">
        <f t="shared" si="34"/>
        <v>120.74399999999997</v>
      </c>
      <c r="S522" s="8">
        <f t="shared" si="35"/>
        <v>0.47368421052631576</v>
      </c>
    </row>
    <row r="523" spans="1:19" ht="15.6" x14ac:dyDescent="0.3">
      <c r="A523" s="2">
        <v>2655</v>
      </c>
      <c r="B523" s="3">
        <v>46119</v>
      </c>
      <c r="C523" s="4">
        <f>YEAR(SalesDataTable[[#This Row],[Order Date]])</f>
        <v>2026</v>
      </c>
      <c r="D523" s="9" t="str">
        <f>TEXT(SalesDataTable[[#This Row],[Order Date]],"MMM")</f>
        <v>Apr</v>
      </c>
      <c r="E523" s="9" t="str">
        <f>"Q"&amp;ROUNDUP(MONTH(SalesDataTable[[#This Row],[Order Date]])/3,0)</f>
        <v>Q2</v>
      </c>
      <c r="F523" s="4" t="s">
        <v>38</v>
      </c>
      <c r="G523" s="4" t="s">
        <v>65</v>
      </c>
      <c r="H523" s="4" t="s">
        <v>37</v>
      </c>
      <c r="I523" s="4" t="s">
        <v>34</v>
      </c>
      <c r="J523" s="4" t="s">
        <v>22</v>
      </c>
      <c r="K523" s="4" t="s">
        <v>48</v>
      </c>
      <c r="L523" s="5">
        <v>1</v>
      </c>
      <c r="M523" s="6">
        <v>101.13</v>
      </c>
      <c r="N523" s="7">
        <v>0</v>
      </c>
      <c r="O523" s="6">
        <v>50.8</v>
      </c>
      <c r="P523" s="6">
        <f t="shared" si="32"/>
        <v>101.13</v>
      </c>
      <c r="Q523" s="6">
        <f t="shared" si="33"/>
        <v>50.8</v>
      </c>
      <c r="R523" s="6">
        <f t="shared" si="34"/>
        <v>50.33</v>
      </c>
      <c r="S523" s="8">
        <f t="shared" si="35"/>
        <v>0.49767625828141998</v>
      </c>
    </row>
    <row r="524" spans="1:19" ht="15.6" x14ac:dyDescent="0.3">
      <c r="A524" s="2">
        <v>2944</v>
      </c>
      <c r="B524" s="3">
        <v>46119</v>
      </c>
      <c r="C524" s="4">
        <f>YEAR(SalesDataTable[[#This Row],[Order Date]])</f>
        <v>2026</v>
      </c>
      <c r="D524" s="9" t="str">
        <f>TEXT(SalesDataTable[[#This Row],[Order Date]],"MMM")</f>
        <v>Apr</v>
      </c>
      <c r="E524" s="9" t="str">
        <f>"Q"&amp;ROUNDUP(MONTH(SalesDataTable[[#This Row],[Order Date]])/3,0)</f>
        <v>Q2</v>
      </c>
      <c r="F524" s="4" t="s">
        <v>24</v>
      </c>
      <c r="G524" s="4" t="s">
        <v>67</v>
      </c>
      <c r="H524" s="4" t="s">
        <v>37</v>
      </c>
      <c r="I524" s="4" t="s">
        <v>31</v>
      </c>
      <c r="J524" s="4" t="s">
        <v>52</v>
      </c>
      <c r="K524" s="4" t="s">
        <v>63</v>
      </c>
      <c r="L524" s="5">
        <v>1</v>
      </c>
      <c r="M524" s="6">
        <v>51.36</v>
      </c>
      <c r="N524" s="7">
        <v>0</v>
      </c>
      <c r="O524" s="6">
        <v>22.21</v>
      </c>
      <c r="P524" s="6">
        <f t="shared" si="32"/>
        <v>51.36</v>
      </c>
      <c r="Q524" s="6">
        <f t="shared" si="33"/>
        <v>22.21</v>
      </c>
      <c r="R524" s="6">
        <f t="shared" si="34"/>
        <v>29.15</v>
      </c>
      <c r="S524" s="8">
        <f t="shared" si="35"/>
        <v>0.56756230529595009</v>
      </c>
    </row>
    <row r="525" spans="1:19" ht="15.6" x14ac:dyDescent="0.3">
      <c r="A525" s="2">
        <v>4756</v>
      </c>
      <c r="B525" s="3">
        <v>46119</v>
      </c>
      <c r="C525" s="4">
        <f>YEAR(SalesDataTable[[#This Row],[Order Date]])</f>
        <v>2026</v>
      </c>
      <c r="D525" s="9" t="str">
        <f>TEXT(SalesDataTable[[#This Row],[Order Date]],"MMM")</f>
        <v>Apr</v>
      </c>
      <c r="E525" s="9" t="str">
        <f>"Q"&amp;ROUNDUP(MONTH(SalesDataTable[[#This Row],[Order Date]])/3,0)</f>
        <v>Q2</v>
      </c>
      <c r="F525" s="4" t="s">
        <v>29</v>
      </c>
      <c r="G525" s="4" t="s">
        <v>70</v>
      </c>
      <c r="H525" s="4" t="s">
        <v>20</v>
      </c>
      <c r="I525" s="4" t="s">
        <v>34</v>
      </c>
      <c r="J525" s="4" t="s">
        <v>27</v>
      </c>
      <c r="K525" s="4" t="s">
        <v>55</v>
      </c>
      <c r="L525" s="5">
        <v>5</v>
      </c>
      <c r="M525" s="6">
        <v>151.88</v>
      </c>
      <c r="N525" s="7">
        <v>0</v>
      </c>
      <c r="O525" s="6">
        <v>80.56</v>
      </c>
      <c r="P525" s="6">
        <f t="shared" si="32"/>
        <v>759.4</v>
      </c>
      <c r="Q525" s="6">
        <f t="shared" si="33"/>
        <v>402.8</v>
      </c>
      <c r="R525" s="6">
        <f t="shared" si="34"/>
        <v>356.59999999999997</v>
      </c>
      <c r="S525" s="8">
        <f t="shared" si="35"/>
        <v>0.46958124835396364</v>
      </c>
    </row>
    <row r="526" spans="1:19" ht="15.6" x14ac:dyDescent="0.3">
      <c r="A526" s="2">
        <v>52</v>
      </c>
      <c r="B526" s="3">
        <v>46120</v>
      </c>
      <c r="C526" s="4">
        <f>YEAR(SalesDataTable[[#This Row],[Order Date]])</f>
        <v>2026</v>
      </c>
      <c r="D526" s="9" t="str">
        <f>TEXT(SalesDataTable[[#This Row],[Order Date]],"MMM")</f>
        <v>Apr</v>
      </c>
      <c r="E526" s="9" t="str">
        <f>"Q"&amp;ROUNDUP(MONTH(SalesDataTable[[#This Row],[Order Date]])/3,0)</f>
        <v>Q2</v>
      </c>
      <c r="F526" s="4" t="s">
        <v>24</v>
      </c>
      <c r="G526" s="4" t="s">
        <v>61</v>
      </c>
      <c r="H526" s="4" t="s">
        <v>20</v>
      </c>
      <c r="I526" s="4" t="s">
        <v>31</v>
      </c>
      <c r="J526" s="4" t="s">
        <v>32</v>
      </c>
      <c r="K526" s="4" t="s">
        <v>62</v>
      </c>
      <c r="L526" s="5">
        <v>2</v>
      </c>
      <c r="M526" s="6">
        <v>133.59</v>
      </c>
      <c r="N526" s="7">
        <v>0</v>
      </c>
      <c r="O526" s="6">
        <v>66.83</v>
      </c>
      <c r="P526" s="6">
        <f t="shared" si="32"/>
        <v>267.18</v>
      </c>
      <c r="Q526" s="6">
        <f t="shared" si="33"/>
        <v>133.66</v>
      </c>
      <c r="R526" s="6">
        <f t="shared" si="34"/>
        <v>133.52000000000001</v>
      </c>
      <c r="S526" s="8">
        <f t="shared" si="35"/>
        <v>0.49973800434164234</v>
      </c>
    </row>
    <row r="527" spans="1:19" ht="15.6" x14ac:dyDescent="0.3">
      <c r="A527" s="2">
        <v>556</v>
      </c>
      <c r="B527" s="3">
        <v>46120</v>
      </c>
      <c r="C527" s="4">
        <f>YEAR(SalesDataTable[[#This Row],[Order Date]])</f>
        <v>2026</v>
      </c>
      <c r="D527" s="9" t="str">
        <f>TEXT(SalesDataTable[[#This Row],[Order Date]],"MMM")</f>
        <v>Apr</v>
      </c>
      <c r="E527" s="9" t="str">
        <f>"Q"&amp;ROUNDUP(MONTH(SalesDataTable[[#This Row],[Order Date]])/3,0)</f>
        <v>Q2</v>
      </c>
      <c r="F527" s="4" t="s">
        <v>38</v>
      </c>
      <c r="G527" s="4" t="s">
        <v>51</v>
      </c>
      <c r="H527" s="4" t="s">
        <v>20</v>
      </c>
      <c r="I527" s="4" t="s">
        <v>31</v>
      </c>
      <c r="J527" s="4" t="s">
        <v>41</v>
      </c>
      <c r="K527" s="4" t="s">
        <v>69</v>
      </c>
      <c r="L527" s="5">
        <v>2</v>
      </c>
      <c r="M527" s="6">
        <v>124.39</v>
      </c>
      <c r="N527" s="7">
        <v>0</v>
      </c>
      <c r="O527" s="6">
        <v>61.27</v>
      </c>
      <c r="P527" s="6">
        <f t="shared" si="32"/>
        <v>248.78</v>
      </c>
      <c r="Q527" s="6">
        <f t="shared" si="33"/>
        <v>122.54</v>
      </c>
      <c r="R527" s="6">
        <f t="shared" si="34"/>
        <v>126.24</v>
      </c>
      <c r="S527" s="8">
        <f t="shared" si="35"/>
        <v>0.50743628909076288</v>
      </c>
    </row>
    <row r="528" spans="1:19" ht="15.6" x14ac:dyDescent="0.3">
      <c r="A528" s="2">
        <v>1233</v>
      </c>
      <c r="B528" s="3">
        <v>46120</v>
      </c>
      <c r="C528" s="4">
        <f>YEAR(SalesDataTable[[#This Row],[Order Date]])</f>
        <v>2026</v>
      </c>
      <c r="D528" s="9" t="str">
        <f>TEXT(SalesDataTable[[#This Row],[Order Date]],"MMM")</f>
        <v>Apr</v>
      </c>
      <c r="E528" s="9" t="str">
        <f>"Q"&amp;ROUNDUP(MONTH(SalesDataTable[[#This Row],[Order Date]])/3,0)</f>
        <v>Q2</v>
      </c>
      <c r="F528" s="4" t="s">
        <v>18</v>
      </c>
      <c r="G528" s="4" t="s">
        <v>68</v>
      </c>
      <c r="H528" s="4" t="s">
        <v>20</v>
      </c>
      <c r="I528" s="4" t="s">
        <v>31</v>
      </c>
      <c r="J528" s="4" t="s">
        <v>22</v>
      </c>
      <c r="K528" s="4" t="s">
        <v>40</v>
      </c>
      <c r="L528" s="5">
        <v>5</v>
      </c>
      <c r="M528" s="6">
        <v>50.22</v>
      </c>
      <c r="N528" s="7">
        <v>0.1</v>
      </c>
      <c r="O528" s="6">
        <v>22.31</v>
      </c>
      <c r="P528" s="6">
        <f t="shared" si="32"/>
        <v>225.99</v>
      </c>
      <c r="Q528" s="6">
        <f t="shared" si="33"/>
        <v>111.55</v>
      </c>
      <c r="R528" s="6">
        <f t="shared" si="34"/>
        <v>114.44000000000001</v>
      </c>
      <c r="S528" s="8">
        <f t="shared" si="35"/>
        <v>0.50639408823399268</v>
      </c>
    </row>
    <row r="529" spans="1:19" ht="15.6" x14ac:dyDescent="0.3">
      <c r="A529" s="2">
        <v>1492</v>
      </c>
      <c r="B529" s="3">
        <v>46120</v>
      </c>
      <c r="C529" s="4">
        <f>YEAR(SalesDataTable[[#This Row],[Order Date]])</f>
        <v>2026</v>
      </c>
      <c r="D529" s="9" t="str">
        <f>TEXT(SalesDataTable[[#This Row],[Order Date]],"MMM")</f>
        <v>Apr</v>
      </c>
      <c r="E529" s="9" t="str">
        <f>"Q"&amp;ROUNDUP(MONTH(SalesDataTable[[#This Row],[Order Date]])/3,0)</f>
        <v>Q2</v>
      </c>
      <c r="F529" s="4" t="s">
        <v>24</v>
      </c>
      <c r="G529" s="4" t="s">
        <v>67</v>
      </c>
      <c r="H529" s="4" t="s">
        <v>20</v>
      </c>
      <c r="I529" s="4" t="s">
        <v>21</v>
      </c>
      <c r="J529" s="4" t="s">
        <v>22</v>
      </c>
      <c r="K529" s="4" t="s">
        <v>44</v>
      </c>
      <c r="L529" s="5">
        <v>2</v>
      </c>
      <c r="M529" s="6">
        <v>41.08</v>
      </c>
      <c r="N529" s="7">
        <v>0</v>
      </c>
      <c r="O529" s="6">
        <v>16.79</v>
      </c>
      <c r="P529" s="6">
        <f t="shared" si="32"/>
        <v>82.16</v>
      </c>
      <c r="Q529" s="6">
        <f t="shared" si="33"/>
        <v>33.58</v>
      </c>
      <c r="R529" s="6">
        <f t="shared" si="34"/>
        <v>48.58</v>
      </c>
      <c r="S529" s="8">
        <f t="shared" si="35"/>
        <v>0.59128529698149956</v>
      </c>
    </row>
    <row r="530" spans="1:19" ht="15.6" x14ac:dyDescent="0.3">
      <c r="A530" s="2">
        <v>1619</v>
      </c>
      <c r="B530" s="3">
        <v>46120</v>
      </c>
      <c r="C530" s="4">
        <f>YEAR(SalesDataTable[[#This Row],[Order Date]])</f>
        <v>2026</v>
      </c>
      <c r="D530" s="9" t="str">
        <f>TEXT(SalesDataTable[[#This Row],[Order Date]],"MMM")</f>
        <v>Apr</v>
      </c>
      <c r="E530" s="9" t="str">
        <f>"Q"&amp;ROUNDUP(MONTH(SalesDataTable[[#This Row],[Order Date]])/3,0)</f>
        <v>Q2</v>
      </c>
      <c r="F530" s="4" t="s">
        <v>38</v>
      </c>
      <c r="G530" s="4" t="s">
        <v>51</v>
      </c>
      <c r="H530" s="4" t="s">
        <v>37</v>
      </c>
      <c r="I530" s="4" t="s">
        <v>31</v>
      </c>
      <c r="J530" s="4" t="s">
        <v>32</v>
      </c>
      <c r="K530" s="4" t="s">
        <v>50</v>
      </c>
      <c r="L530" s="5">
        <v>5</v>
      </c>
      <c r="M530" s="6">
        <v>46.11</v>
      </c>
      <c r="N530" s="7">
        <v>0</v>
      </c>
      <c r="O530" s="6">
        <v>18.88</v>
      </c>
      <c r="P530" s="6">
        <f t="shared" si="32"/>
        <v>230.55</v>
      </c>
      <c r="Q530" s="6">
        <f t="shared" si="33"/>
        <v>94.399999999999991</v>
      </c>
      <c r="R530" s="6">
        <f t="shared" si="34"/>
        <v>136.15000000000003</v>
      </c>
      <c r="S530" s="8">
        <f t="shared" si="35"/>
        <v>0.5905443504662764</v>
      </c>
    </row>
    <row r="531" spans="1:19" ht="15.6" x14ac:dyDescent="0.3">
      <c r="A531" s="2">
        <v>1631</v>
      </c>
      <c r="B531" s="3">
        <v>46120</v>
      </c>
      <c r="C531" s="4">
        <f>YEAR(SalesDataTable[[#This Row],[Order Date]])</f>
        <v>2026</v>
      </c>
      <c r="D531" s="9" t="str">
        <f>TEXT(SalesDataTable[[#This Row],[Order Date]],"MMM")</f>
        <v>Apr</v>
      </c>
      <c r="E531" s="9" t="str">
        <f>"Q"&amp;ROUNDUP(MONTH(SalesDataTable[[#This Row],[Order Date]])/3,0)</f>
        <v>Q2</v>
      </c>
      <c r="F531" s="4" t="s">
        <v>38</v>
      </c>
      <c r="G531" s="4" t="s">
        <v>51</v>
      </c>
      <c r="H531" s="4" t="s">
        <v>20</v>
      </c>
      <c r="I531" s="4" t="s">
        <v>21</v>
      </c>
      <c r="J531" s="4" t="s">
        <v>32</v>
      </c>
      <c r="K531" s="4" t="s">
        <v>50</v>
      </c>
      <c r="L531" s="5">
        <v>1</v>
      </c>
      <c r="M531" s="6">
        <v>45.54</v>
      </c>
      <c r="N531" s="7">
        <v>0</v>
      </c>
      <c r="O531" s="6">
        <v>18.36</v>
      </c>
      <c r="P531" s="6">
        <f t="shared" si="32"/>
        <v>45.54</v>
      </c>
      <c r="Q531" s="6">
        <f t="shared" si="33"/>
        <v>18.36</v>
      </c>
      <c r="R531" s="6">
        <f t="shared" si="34"/>
        <v>27.18</v>
      </c>
      <c r="S531" s="8">
        <f t="shared" si="35"/>
        <v>0.59683794466403162</v>
      </c>
    </row>
    <row r="532" spans="1:19" ht="15.6" x14ac:dyDescent="0.3">
      <c r="A532" s="2">
        <v>1844</v>
      </c>
      <c r="B532" s="3">
        <v>46120</v>
      </c>
      <c r="C532" s="4">
        <f>YEAR(SalesDataTable[[#This Row],[Order Date]])</f>
        <v>2026</v>
      </c>
      <c r="D532" s="9" t="str">
        <f>TEXT(SalesDataTable[[#This Row],[Order Date]],"MMM")</f>
        <v>Apr</v>
      </c>
      <c r="E532" s="9" t="str">
        <f>"Q"&amp;ROUNDUP(MONTH(SalesDataTable[[#This Row],[Order Date]])/3,0)</f>
        <v>Q2</v>
      </c>
      <c r="F532" s="4" t="s">
        <v>24</v>
      </c>
      <c r="G532" s="4" t="s">
        <v>67</v>
      </c>
      <c r="H532" s="4" t="s">
        <v>37</v>
      </c>
      <c r="I532" s="4" t="s">
        <v>31</v>
      </c>
      <c r="J532" s="4" t="s">
        <v>52</v>
      </c>
      <c r="K532" s="4" t="s">
        <v>60</v>
      </c>
      <c r="L532" s="5">
        <v>2</v>
      </c>
      <c r="M532" s="6">
        <v>37.1</v>
      </c>
      <c r="N532" s="7">
        <v>0.1</v>
      </c>
      <c r="O532" s="6">
        <v>14.17</v>
      </c>
      <c r="P532" s="6">
        <f t="shared" si="32"/>
        <v>66.78</v>
      </c>
      <c r="Q532" s="6">
        <f t="shared" si="33"/>
        <v>28.34</v>
      </c>
      <c r="R532" s="6">
        <f t="shared" si="34"/>
        <v>38.44</v>
      </c>
      <c r="S532" s="8">
        <f t="shared" si="35"/>
        <v>0.57562144354597178</v>
      </c>
    </row>
    <row r="533" spans="1:19" ht="15.6" x14ac:dyDescent="0.3">
      <c r="A533" s="2">
        <v>4246</v>
      </c>
      <c r="B533" s="3">
        <v>46120</v>
      </c>
      <c r="C533" s="4">
        <f>YEAR(SalesDataTable[[#This Row],[Order Date]])</f>
        <v>2026</v>
      </c>
      <c r="D533" s="9" t="str">
        <f>TEXT(SalesDataTable[[#This Row],[Order Date]],"MMM")</f>
        <v>Apr</v>
      </c>
      <c r="E533" s="9" t="str">
        <f>"Q"&amp;ROUNDUP(MONTH(SalesDataTable[[#This Row],[Order Date]])/3,0)</f>
        <v>Q2</v>
      </c>
      <c r="F533" s="4" t="s">
        <v>38</v>
      </c>
      <c r="G533" s="4" t="s">
        <v>51</v>
      </c>
      <c r="H533" s="4" t="s">
        <v>26</v>
      </c>
      <c r="I533" s="4" t="s">
        <v>34</v>
      </c>
      <c r="J533" s="4" t="s">
        <v>27</v>
      </c>
      <c r="K533" s="4" t="s">
        <v>55</v>
      </c>
      <c r="L533" s="5">
        <v>5</v>
      </c>
      <c r="M533" s="6">
        <v>156.57</v>
      </c>
      <c r="N533" s="7">
        <v>0.15</v>
      </c>
      <c r="O533" s="6">
        <v>80.849999999999994</v>
      </c>
      <c r="P533" s="6">
        <f t="shared" si="32"/>
        <v>665.4224999999999</v>
      </c>
      <c r="Q533" s="6">
        <f t="shared" si="33"/>
        <v>404.25</v>
      </c>
      <c r="R533" s="6">
        <f t="shared" si="34"/>
        <v>261.1724999999999</v>
      </c>
      <c r="S533" s="8">
        <f t="shared" si="35"/>
        <v>0.39249123677062309</v>
      </c>
    </row>
    <row r="534" spans="1:19" ht="15.6" x14ac:dyDescent="0.3">
      <c r="A534" s="2">
        <v>5139</v>
      </c>
      <c r="B534" s="3">
        <v>46120</v>
      </c>
      <c r="C534" s="4">
        <f>YEAR(SalesDataTable[[#This Row],[Order Date]])</f>
        <v>2026</v>
      </c>
      <c r="D534" s="9" t="str">
        <f>TEXT(SalesDataTable[[#This Row],[Order Date]],"MMM")</f>
        <v>Apr</v>
      </c>
      <c r="E534" s="9" t="str">
        <f>"Q"&amp;ROUNDUP(MONTH(SalesDataTable[[#This Row],[Order Date]])/3,0)</f>
        <v>Q2</v>
      </c>
      <c r="F534" s="4" t="s">
        <v>18</v>
      </c>
      <c r="G534" s="4" t="s">
        <v>68</v>
      </c>
      <c r="H534" s="4" t="s">
        <v>20</v>
      </c>
      <c r="I534" s="4" t="s">
        <v>21</v>
      </c>
      <c r="J534" s="4" t="s">
        <v>52</v>
      </c>
      <c r="K534" s="4" t="s">
        <v>63</v>
      </c>
      <c r="L534" s="5">
        <v>2</v>
      </c>
      <c r="M534" s="6">
        <v>51.4</v>
      </c>
      <c r="N534" s="7">
        <v>0</v>
      </c>
      <c r="O534" s="6">
        <v>21.99</v>
      </c>
      <c r="P534" s="6">
        <f t="shared" si="32"/>
        <v>102.8</v>
      </c>
      <c r="Q534" s="6">
        <f t="shared" si="33"/>
        <v>43.98</v>
      </c>
      <c r="R534" s="6">
        <f t="shared" si="34"/>
        <v>58.82</v>
      </c>
      <c r="S534" s="8">
        <f t="shared" si="35"/>
        <v>0.57217898832684821</v>
      </c>
    </row>
    <row r="535" spans="1:19" ht="15.6" x14ac:dyDescent="0.3">
      <c r="A535" s="2">
        <v>186</v>
      </c>
      <c r="B535" s="3">
        <v>46121</v>
      </c>
      <c r="C535" s="4">
        <f>YEAR(SalesDataTable[[#This Row],[Order Date]])</f>
        <v>2026</v>
      </c>
      <c r="D535" s="9" t="str">
        <f>TEXT(SalesDataTable[[#This Row],[Order Date]],"MMM")</f>
        <v>Apr</v>
      </c>
      <c r="E535" s="9" t="str">
        <f>"Q"&amp;ROUNDUP(MONTH(SalesDataTable[[#This Row],[Order Date]])/3,0)</f>
        <v>Q2</v>
      </c>
      <c r="F535" s="4" t="s">
        <v>18</v>
      </c>
      <c r="G535" s="4" t="s">
        <v>19</v>
      </c>
      <c r="H535" s="4" t="s">
        <v>20</v>
      </c>
      <c r="I535" s="4" t="s">
        <v>31</v>
      </c>
      <c r="J535" s="4" t="s">
        <v>32</v>
      </c>
      <c r="K535" s="4" t="s">
        <v>50</v>
      </c>
      <c r="L535" s="5">
        <v>2</v>
      </c>
      <c r="M535" s="6">
        <v>46.42</v>
      </c>
      <c r="N535" s="7">
        <v>0.1</v>
      </c>
      <c r="O535" s="6">
        <v>18.73</v>
      </c>
      <c r="P535" s="6">
        <f t="shared" si="32"/>
        <v>83.556000000000012</v>
      </c>
      <c r="Q535" s="6">
        <f t="shared" si="33"/>
        <v>37.46</v>
      </c>
      <c r="R535" s="6">
        <f t="shared" si="34"/>
        <v>46.096000000000011</v>
      </c>
      <c r="S535" s="8">
        <f t="shared" si="35"/>
        <v>0.55167791660682663</v>
      </c>
    </row>
    <row r="536" spans="1:19" ht="15.6" x14ac:dyDescent="0.3">
      <c r="A536" s="2">
        <v>1742</v>
      </c>
      <c r="B536" s="3">
        <v>46121</v>
      </c>
      <c r="C536" s="4">
        <f>YEAR(SalesDataTable[[#This Row],[Order Date]])</f>
        <v>2026</v>
      </c>
      <c r="D536" s="9" t="str">
        <f>TEXT(SalesDataTable[[#This Row],[Order Date]],"MMM")</f>
        <v>Apr</v>
      </c>
      <c r="E536" s="9" t="str">
        <f>"Q"&amp;ROUNDUP(MONTH(SalesDataTable[[#This Row],[Order Date]])/3,0)</f>
        <v>Q2</v>
      </c>
      <c r="F536" s="4" t="s">
        <v>38</v>
      </c>
      <c r="G536" s="4" t="s">
        <v>39</v>
      </c>
      <c r="H536" s="4" t="s">
        <v>46</v>
      </c>
      <c r="I536" s="4" t="s">
        <v>21</v>
      </c>
      <c r="J536" s="4" t="s">
        <v>41</v>
      </c>
      <c r="K536" s="4" t="s">
        <v>69</v>
      </c>
      <c r="L536" s="5">
        <v>2</v>
      </c>
      <c r="M536" s="6">
        <v>120.75</v>
      </c>
      <c r="N536" s="7">
        <v>0.05</v>
      </c>
      <c r="O536" s="6">
        <v>60.31</v>
      </c>
      <c r="P536" s="6">
        <f t="shared" si="32"/>
        <v>229.42499999999998</v>
      </c>
      <c r="Q536" s="6">
        <f t="shared" si="33"/>
        <v>120.62</v>
      </c>
      <c r="R536" s="6">
        <f t="shared" si="34"/>
        <v>108.80499999999998</v>
      </c>
      <c r="S536" s="8">
        <f t="shared" si="35"/>
        <v>0.47425084450256066</v>
      </c>
    </row>
    <row r="537" spans="1:19" ht="15.6" x14ac:dyDescent="0.3">
      <c r="A537" s="2">
        <v>3189</v>
      </c>
      <c r="B537" s="3">
        <v>46121</v>
      </c>
      <c r="C537" s="4">
        <f>YEAR(SalesDataTable[[#This Row],[Order Date]])</f>
        <v>2026</v>
      </c>
      <c r="D537" s="9" t="str">
        <f>TEXT(SalesDataTable[[#This Row],[Order Date]],"MMM")</f>
        <v>Apr</v>
      </c>
      <c r="E537" s="9" t="str">
        <f>"Q"&amp;ROUNDUP(MONTH(SalesDataTable[[#This Row],[Order Date]])/3,0)</f>
        <v>Q2</v>
      </c>
      <c r="F537" s="4" t="s">
        <v>24</v>
      </c>
      <c r="G537" s="4" t="s">
        <v>59</v>
      </c>
      <c r="H537" s="4" t="s">
        <v>26</v>
      </c>
      <c r="I537" s="4" t="s">
        <v>34</v>
      </c>
      <c r="J537" s="4" t="s">
        <v>27</v>
      </c>
      <c r="K537" s="4" t="s">
        <v>55</v>
      </c>
      <c r="L537" s="5">
        <v>6</v>
      </c>
      <c r="M537" s="6">
        <v>157.38999999999999</v>
      </c>
      <c r="N537" s="7">
        <v>0.05</v>
      </c>
      <c r="O537" s="6">
        <v>79.239999999999995</v>
      </c>
      <c r="P537" s="6">
        <f t="shared" si="32"/>
        <v>897.12299999999993</v>
      </c>
      <c r="Q537" s="6">
        <f t="shared" si="33"/>
        <v>475.43999999999994</v>
      </c>
      <c r="R537" s="6">
        <f t="shared" si="34"/>
        <v>421.68299999999999</v>
      </c>
      <c r="S537" s="8">
        <f t="shared" si="35"/>
        <v>0.47003922539049831</v>
      </c>
    </row>
    <row r="538" spans="1:19" ht="15.6" x14ac:dyDescent="0.3">
      <c r="A538" s="2">
        <v>3747</v>
      </c>
      <c r="B538" s="3">
        <v>46121</v>
      </c>
      <c r="C538" s="4">
        <f>YEAR(SalesDataTable[[#This Row],[Order Date]])</f>
        <v>2026</v>
      </c>
      <c r="D538" s="9" t="str">
        <f>TEXT(SalesDataTable[[#This Row],[Order Date]],"MMM")</f>
        <v>Apr</v>
      </c>
      <c r="E538" s="9" t="str">
        <f>"Q"&amp;ROUNDUP(MONTH(SalesDataTable[[#This Row],[Order Date]])/3,0)</f>
        <v>Q2</v>
      </c>
      <c r="F538" s="4" t="s">
        <v>38</v>
      </c>
      <c r="G538" s="4" t="s">
        <v>49</v>
      </c>
      <c r="H538" s="4" t="s">
        <v>37</v>
      </c>
      <c r="I538" s="4" t="s">
        <v>21</v>
      </c>
      <c r="J538" s="4" t="s">
        <v>41</v>
      </c>
      <c r="K538" s="4" t="s">
        <v>69</v>
      </c>
      <c r="L538" s="5">
        <v>2</v>
      </c>
      <c r="M538" s="6">
        <v>122.36</v>
      </c>
      <c r="N538" s="7">
        <v>0.05</v>
      </c>
      <c r="O538" s="6">
        <v>59.06</v>
      </c>
      <c r="P538" s="6">
        <f t="shared" si="32"/>
        <v>232.48399999999998</v>
      </c>
      <c r="Q538" s="6">
        <f t="shared" si="33"/>
        <v>118.12</v>
      </c>
      <c r="R538" s="6">
        <f t="shared" si="34"/>
        <v>114.36399999999998</v>
      </c>
      <c r="S538" s="8">
        <f t="shared" si="35"/>
        <v>0.49192202474148755</v>
      </c>
    </row>
    <row r="539" spans="1:19" ht="15.6" x14ac:dyDescent="0.3">
      <c r="A539" s="2">
        <v>3782</v>
      </c>
      <c r="B539" s="3">
        <v>46121</v>
      </c>
      <c r="C539" s="4">
        <f>YEAR(SalesDataTable[[#This Row],[Order Date]])</f>
        <v>2026</v>
      </c>
      <c r="D539" s="9" t="str">
        <f>TEXT(SalesDataTable[[#This Row],[Order Date]],"MMM")</f>
        <v>Apr</v>
      </c>
      <c r="E539" s="9" t="str">
        <f>"Q"&amp;ROUNDUP(MONTH(SalesDataTable[[#This Row],[Order Date]])/3,0)</f>
        <v>Q2</v>
      </c>
      <c r="F539" s="4" t="s">
        <v>18</v>
      </c>
      <c r="G539" s="4" t="s">
        <v>19</v>
      </c>
      <c r="H539" s="4" t="s">
        <v>37</v>
      </c>
      <c r="I539" s="4" t="s">
        <v>21</v>
      </c>
      <c r="J539" s="4" t="s">
        <v>52</v>
      </c>
      <c r="K539" s="4" t="s">
        <v>53</v>
      </c>
      <c r="L539" s="5">
        <v>2</v>
      </c>
      <c r="M539" s="6">
        <v>39.68</v>
      </c>
      <c r="N539" s="7">
        <v>0.05</v>
      </c>
      <c r="O539" s="6">
        <v>14.98</v>
      </c>
      <c r="P539" s="6">
        <f t="shared" si="32"/>
        <v>75.391999999999996</v>
      </c>
      <c r="Q539" s="6">
        <f t="shared" si="33"/>
        <v>29.96</v>
      </c>
      <c r="R539" s="6">
        <f t="shared" si="34"/>
        <v>45.431999999999995</v>
      </c>
      <c r="S539" s="8">
        <f t="shared" si="35"/>
        <v>0.60261035653650252</v>
      </c>
    </row>
    <row r="540" spans="1:19" ht="15.6" x14ac:dyDescent="0.3">
      <c r="A540" s="2">
        <v>4344</v>
      </c>
      <c r="B540" s="3">
        <v>46121</v>
      </c>
      <c r="C540" s="4">
        <f>YEAR(SalesDataTable[[#This Row],[Order Date]])</f>
        <v>2026</v>
      </c>
      <c r="D540" s="9" t="str">
        <f>TEXT(SalesDataTable[[#This Row],[Order Date]],"MMM")</f>
        <v>Apr</v>
      </c>
      <c r="E540" s="9" t="str">
        <f>"Q"&amp;ROUNDUP(MONTH(SalesDataTable[[#This Row],[Order Date]])/3,0)</f>
        <v>Q2</v>
      </c>
      <c r="F540" s="4" t="s">
        <v>29</v>
      </c>
      <c r="G540" s="4" t="s">
        <v>43</v>
      </c>
      <c r="H540" s="4" t="s">
        <v>37</v>
      </c>
      <c r="I540" s="4" t="s">
        <v>34</v>
      </c>
      <c r="J540" s="4" t="s">
        <v>41</v>
      </c>
      <c r="K540" s="4" t="s">
        <v>69</v>
      </c>
      <c r="L540" s="5">
        <v>3</v>
      </c>
      <c r="M540" s="6">
        <v>121.56</v>
      </c>
      <c r="N540" s="7">
        <v>0.15</v>
      </c>
      <c r="O540" s="6">
        <v>61.31</v>
      </c>
      <c r="P540" s="6">
        <f t="shared" si="32"/>
        <v>309.97800000000001</v>
      </c>
      <c r="Q540" s="6">
        <f t="shared" si="33"/>
        <v>183.93</v>
      </c>
      <c r="R540" s="6">
        <f t="shared" si="34"/>
        <v>126.048</v>
      </c>
      <c r="S540" s="8">
        <f t="shared" si="35"/>
        <v>0.40663530960261696</v>
      </c>
    </row>
    <row r="541" spans="1:19" ht="15.6" x14ac:dyDescent="0.3">
      <c r="A541" s="2">
        <v>4901</v>
      </c>
      <c r="B541" s="3">
        <v>46121</v>
      </c>
      <c r="C541" s="4">
        <f>YEAR(SalesDataTable[[#This Row],[Order Date]])</f>
        <v>2026</v>
      </c>
      <c r="D541" s="9" t="str">
        <f>TEXT(SalesDataTable[[#This Row],[Order Date]],"MMM")</f>
        <v>Apr</v>
      </c>
      <c r="E541" s="9" t="str">
        <f>"Q"&amp;ROUNDUP(MONTH(SalesDataTable[[#This Row],[Order Date]])/3,0)</f>
        <v>Q2</v>
      </c>
      <c r="F541" s="4" t="s">
        <v>18</v>
      </c>
      <c r="G541" s="4" t="s">
        <v>19</v>
      </c>
      <c r="H541" s="4" t="s">
        <v>46</v>
      </c>
      <c r="I541" s="4" t="s">
        <v>31</v>
      </c>
      <c r="J541" s="4" t="s">
        <v>22</v>
      </c>
      <c r="K541" s="4" t="s">
        <v>23</v>
      </c>
      <c r="L541" s="5">
        <v>1</v>
      </c>
      <c r="M541" s="6">
        <v>80.19</v>
      </c>
      <c r="N541" s="7">
        <v>0.1</v>
      </c>
      <c r="O541" s="6">
        <v>42.15</v>
      </c>
      <c r="P541" s="6">
        <f t="shared" si="32"/>
        <v>72.171000000000006</v>
      </c>
      <c r="Q541" s="6">
        <f t="shared" si="33"/>
        <v>42.15</v>
      </c>
      <c r="R541" s="6">
        <f t="shared" si="34"/>
        <v>30.021000000000008</v>
      </c>
      <c r="S541" s="8">
        <f t="shared" si="35"/>
        <v>0.4159704036247247</v>
      </c>
    </row>
    <row r="542" spans="1:19" ht="15.6" x14ac:dyDescent="0.3">
      <c r="A542" s="2">
        <v>4969</v>
      </c>
      <c r="B542" s="3">
        <v>46121</v>
      </c>
      <c r="C542" s="4">
        <f>YEAR(SalesDataTable[[#This Row],[Order Date]])</f>
        <v>2026</v>
      </c>
      <c r="D542" s="9" t="str">
        <f>TEXT(SalesDataTable[[#This Row],[Order Date]],"MMM")</f>
        <v>Apr</v>
      </c>
      <c r="E542" s="9" t="str">
        <f>"Q"&amp;ROUNDUP(MONTH(SalesDataTable[[#This Row],[Order Date]])/3,0)</f>
        <v>Q2</v>
      </c>
      <c r="F542" s="4" t="s">
        <v>38</v>
      </c>
      <c r="G542" s="4" t="s">
        <v>49</v>
      </c>
      <c r="H542" s="4" t="s">
        <v>46</v>
      </c>
      <c r="I542" s="4" t="s">
        <v>34</v>
      </c>
      <c r="J542" s="4" t="s">
        <v>22</v>
      </c>
      <c r="K542" s="4" t="s">
        <v>23</v>
      </c>
      <c r="L542" s="5">
        <v>2</v>
      </c>
      <c r="M542" s="6">
        <v>81.14</v>
      </c>
      <c r="N542" s="7">
        <v>0</v>
      </c>
      <c r="O542" s="6">
        <v>43.43</v>
      </c>
      <c r="P542" s="6">
        <f t="shared" si="32"/>
        <v>162.28</v>
      </c>
      <c r="Q542" s="6">
        <f t="shared" si="33"/>
        <v>86.86</v>
      </c>
      <c r="R542" s="6">
        <f t="shared" si="34"/>
        <v>75.42</v>
      </c>
      <c r="S542" s="8">
        <f t="shared" si="35"/>
        <v>0.46475228000985952</v>
      </c>
    </row>
    <row r="543" spans="1:19" ht="15.6" x14ac:dyDescent="0.3">
      <c r="A543" s="2">
        <v>673</v>
      </c>
      <c r="B543" s="3">
        <v>46122</v>
      </c>
      <c r="C543" s="4">
        <f>YEAR(SalesDataTable[[#This Row],[Order Date]])</f>
        <v>2026</v>
      </c>
      <c r="D543" s="9" t="str">
        <f>TEXT(SalesDataTable[[#This Row],[Order Date]],"MMM")</f>
        <v>Apr</v>
      </c>
      <c r="E543" s="9" t="str">
        <f>"Q"&amp;ROUNDUP(MONTH(SalesDataTable[[#This Row],[Order Date]])/3,0)</f>
        <v>Q2</v>
      </c>
      <c r="F543" s="4" t="s">
        <v>38</v>
      </c>
      <c r="G543" s="4" t="s">
        <v>51</v>
      </c>
      <c r="H543" s="4" t="s">
        <v>37</v>
      </c>
      <c r="I543" s="4" t="s">
        <v>31</v>
      </c>
      <c r="J543" s="4" t="s">
        <v>41</v>
      </c>
      <c r="K543" s="4" t="s">
        <v>47</v>
      </c>
      <c r="L543" s="5">
        <v>2</v>
      </c>
      <c r="M543" s="6">
        <v>191.11</v>
      </c>
      <c r="N543" s="7">
        <v>0</v>
      </c>
      <c r="O543" s="6">
        <v>103.58</v>
      </c>
      <c r="P543" s="6">
        <f t="shared" si="32"/>
        <v>382.22</v>
      </c>
      <c r="Q543" s="6">
        <f t="shared" si="33"/>
        <v>207.16</v>
      </c>
      <c r="R543" s="6">
        <f t="shared" si="34"/>
        <v>175.06000000000003</v>
      </c>
      <c r="S543" s="8">
        <f t="shared" si="35"/>
        <v>0.45800847679346979</v>
      </c>
    </row>
    <row r="544" spans="1:19" ht="15.6" x14ac:dyDescent="0.3">
      <c r="A544" s="2">
        <v>888</v>
      </c>
      <c r="B544" s="3">
        <v>46122</v>
      </c>
      <c r="C544" s="4">
        <f>YEAR(SalesDataTable[[#This Row],[Order Date]])</f>
        <v>2026</v>
      </c>
      <c r="D544" s="9" t="str">
        <f>TEXT(SalesDataTable[[#This Row],[Order Date]],"MMM")</f>
        <v>Apr</v>
      </c>
      <c r="E544" s="9" t="str">
        <f>"Q"&amp;ROUNDUP(MONTH(SalesDataTable[[#This Row],[Order Date]])/3,0)</f>
        <v>Q2</v>
      </c>
      <c r="F544" s="4" t="s">
        <v>38</v>
      </c>
      <c r="G544" s="4" t="s">
        <v>49</v>
      </c>
      <c r="H544" s="4" t="s">
        <v>37</v>
      </c>
      <c r="I544" s="4" t="s">
        <v>31</v>
      </c>
      <c r="J544" s="4" t="s">
        <v>22</v>
      </c>
      <c r="K544" s="4" t="s">
        <v>44</v>
      </c>
      <c r="L544" s="5">
        <v>2</v>
      </c>
      <c r="M544" s="6">
        <v>40.58</v>
      </c>
      <c r="N544" s="7">
        <v>0.05</v>
      </c>
      <c r="O544" s="6">
        <v>17.149999999999999</v>
      </c>
      <c r="P544" s="6">
        <f t="shared" si="32"/>
        <v>77.10199999999999</v>
      </c>
      <c r="Q544" s="6">
        <f t="shared" si="33"/>
        <v>34.299999999999997</v>
      </c>
      <c r="R544" s="6">
        <f t="shared" si="34"/>
        <v>42.801999999999992</v>
      </c>
      <c r="S544" s="8">
        <f t="shared" si="35"/>
        <v>0.55513475655625011</v>
      </c>
    </row>
    <row r="545" spans="1:19" ht="15.6" x14ac:dyDescent="0.3">
      <c r="A545" s="2">
        <v>1541</v>
      </c>
      <c r="B545" s="3">
        <v>46122</v>
      </c>
      <c r="C545" s="4">
        <f>YEAR(SalesDataTable[[#This Row],[Order Date]])</f>
        <v>2026</v>
      </c>
      <c r="D545" s="9" t="str">
        <f>TEXT(SalesDataTable[[#This Row],[Order Date]],"MMM")</f>
        <v>Apr</v>
      </c>
      <c r="E545" s="9" t="str">
        <f>"Q"&amp;ROUNDUP(MONTH(SalesDataTable[[#This Row],[Order Date]])/3,0)</f>
        <v>Q2</v>
      </c>
      <c r="F545" s="4" t="s">
        <v>18</v>
      </c>
      <c r="G545" s="4" t="s">
        <v>68</v>
      </c>
      <c r="H545" s="4" t="s">
        <v>46</v>
      </c>
      <c r="I545" s="4" t="s">
        <v>21</v>
      </c>
      <c r="J545" s="4" t="s">
        <v>41</v>
      </c>
      <c r="K545" s="4" t="s">
        <v>58</v>
      </c>
      <c r="L545" s="5">
        <v>1</v>
      </c>
      <c r="M545" s="6">
        <v>83.44</v>
      </c>
      <c r="N545" s="7">
        <v>0</v>
      </c>
      <c r="O545" s="6">
        <v>40.299999999999997</v>
      </c>
      <c r="P545" s="6">
        <f t="shared" si="32"/>
        <v>83.44</v>
      </c>
      <c r="Q545" s="6">
        <f t="shared" si="33"/>
        <v>40.299999999999997</v>
      </c>
      <c r="R545" s="6">
        <f t="shared" si="34"/>
        <v>43.14</v>
      </c>
      <c r="S545" s="8">
        <f t="shared" si="35"/>
        <v>0.51701821668264625</v>
      </c>
    </row>
    <row r="546" spans="1:19" ht="15.6" x14ac:dyDescent="0.3">
      <c r="A546" s="2">
        <v>1881</v>
      </c>
      <c r="B546" s="3">
        <v>46122</v>
      </c>
      <c r="C546" s="4">
        <f>YEAR(SalesDataTable[[#This Row],[Order Date]])</f>
        <v>2026</v>
      </c>
      <c r="D546" s="9" t="str">
        <f>TEXT(SalesDataTable[[#This Row],[Order Date]],"MMM")</f>
        <v>Apr</v>
      </c>
      <c r="E546" s="9" t="str">
        <f>"Q"&amp;ROUNDUP(MONTH(SalesDataTable[[#This Row],[Order Date]])/3,0)</f>
        <v>Q2</v>
      </c>
      <c r="F546" s="4" t="s">
        <v>38</v>
      </c>
      <c r="G546" s="4" t="s">
        <v>49</v>
      </c>
      <c r="H546" s="4" t="s">
        <v>46</v>
      </c>
      <c r="I546" s="4" t="s">
        <v>31</v>
      </c>
      <c r="J546" s="4" t="s">
        <v>52</v>
      </c>
      <c r="K546" s="4" t="s">
        <v>63</v>
      </c>
      <c r="L546" s="5">
        <v>1</v>
      </c>
      <c r="M546" s="6">
        <v>49.61</v>
      </c>
      <c r="N546" s="7">
        <v>0</v>
      </c>
      <c r="O546" s="6">
        <v>21.92</v>
      </c>
      <c r="P546" s="6">
        <f t="shared" si="32"/>
        <v>49.61</v>
      </c>
      <c r="Q546" s="6">
        <f t="shared" si="33"/>
        <v>21.92</v>
      </c>
      <c r="R546" s="6">
        <f t="shared" si="34"/>
        <v>27.689999999999998</v>
      </c>
      <c r="S546" s="8">
        <f t="shared" si="35"/>
        <v>0.55815359806490628</v>
      </c>
    </row>
    <row r="547" spans="1:19" ht="15.6" x14ac:dyDescent="0.3">
      <c r="A547" s="2">
        <v>2007</v>
      </c>
      <c r="B547" s="3">
        <v>46122</v>
      </c>
      <c r="C547" s="4">
        <f>YEAR(SalesDataTable[[#This Row],[Order Date]])</f>
        <v>2026</v>
      </c>
      <c r="D547" s="9" t="str">
        <f>TEXT(SalesDataTable[[#This Row],[Order Date]],"MMM")</f>
        <v>Apr</v>
      </c>
      <c r="E547" s="9" t="str">
        <f>"Q"&amp;ROUNDUP(MONTH(SalesDataTable[[#This Row],[Order Date]])/3,0)</f>
        <v>Q2</v>
      </c>
      <c r="F547" s="4" t="s">
        <v>38</v>
      </c>
      <c r="G547" s="4" t="s">
        <v>51</v>
      </c>
      <c r="H547" s="4" t="s">
        <v>20</v>
      </c>
      <c r="I547" s="4" t="s">
        <v>21</v>
      </c>
      <c r="J547" s="4" t="s">
        <v>52</v>
      </c>
      <c r="K547" s="4" t="s">
        <v>56</v>
      </c>
      <c r="L547" s="5">
        <v>2</v>
      </c>
      <c r="M547" s="6">
        <v>123.31</v>
      </c>
      <c r="N547" s="7">
        <v>0</v>
      </c>
      <c r="O547" s="6">
        <v>69.239999999999995</v>
      </c>
      <c r="P547" s="6">
        <f t="shared" si="32"/>
        <v>246.62</v>
      </c>
      <c r="Q547" s="6">
        <f t="shared" si="33"/>
        <v>138.47999999999999</v>
      </c>
      <c r="R547" s="6">
        <f t="shared" si="34"/>
        <v>108.14000000000001</v>
      </c>
      <c r="S547" s="8">
        <f t="shared" si="35"/>
        <v>0.43848836266320662</v>
      </c>
    </row>
    <row r="548" spans="1:19" ht="15.6" x14ac:dyDescent="0.3">
      <c r="A548" s="2">
        <v>2312</v>
      </c>
      <c r="B548" s="3">
        <v>46122</v>
      </c>
      <c r="C548" s="4">
        <f>YEAR(SalesDataTable[[#This Row],[Order Date]])</f>
        <v>2026</v>
      </c>
      <c r="D548" s="9" t="str">
        <f>TEXT(SalesDataTable[[#This Row],[Order Date]],"MMM")</f>
        <v>Apr</v>
      </c>
      <c r="E548" s="9" t="str">
        <f>"Q"&amp;ROUNDUP(MONTH(SalesDataTable[[#This Row],[Order Date]])/3,0)</f>
        <v>Q2</v>
      </c>
      <c r="F548" s="4" t="s">
        <v>18</v>
      </c>
      <c r="G548" s="4" t="s">
        <v>68</v>
      </c>
      <c r="H548" s="4" t="s">
        <v>37</v>
      </c>
      <c r="I548" s="4" t="s">
        <v>31</v>
      </c>
      <c r="J548" s="4" t="s">
        <v>27</v>
      </c>
      <c r="K548" s="4" t="s">
        <v>28</v>
      </c>
      <c r="L548" s="5">
        <v>1</v>
      </c>
      <c r="M548" s="6">
        <v>93.35</v>
      </c>
      <c r="N548" s="7">
        <v>0.1</v>
      </c>
      <c r="O548" s="6">
        <v>45.54</v>
      </c>
      <c r="P548" s="6">
        <f t="shared" si="32"/>
        <v>84.015000000000001</v>
      </c>
      <c r="Q548" s="6">
        <f t="shared" si="33"/>
        <v>45.54</v>
      </c>
      <c r="R548" s="6">
        <f t="shared" si="34"/>
        <v>38.475000000000001</v>
      </c>
      <c r="S548" s="8">
        <f t="shared" si="35"/>
        <v>0.45795393679700053</v>
      </c>
    </row>
    <row r="549" spans="1:19" ht="15.6" x14ac:dyDescent="0.3">
      <c r="A549" s="2">
        <v>4493</v>
      </c>
      <c r="B549" s="3">
        <v>46122</v>
      </c>
      <c r="C549" s="4">
        <f>YEAR(SalesDataTable[[#This Row],[Order Date]])</f>
        <v>2026</v>
      </c>
      <c r="D549" s="9" t="str">
        <f>TEXT(SalesDataTable[[#This Row],[Order Date]],"MMM")</f>
        <v>Apr</v>
      </c>
      <c r="E549" s="9" t="str">
        <f>"Q"&amp;ROUNDUP(MONTH(SalesDataTable[[#This Row],[Order Date]])/3,0)</f>
        <v>Q2</v>
      </c>
      <c r="F549" s="4" t="s">
        <v>18</v>
      </c>
      <c r="G549" s="4" t="s">
        <v>19</v>
      </c>
      <c r="H549" s="4" t="s">
        <v>26</v>
      </c>
      <c r="I549" s="4" t="s">
        <v>34</v>
      </c>
      <c r="J549" s="4" t="s">
        <v>27</v>
      </c>
      <c r="K549" s="4" t="s">
        <v>28</v>
      </c>
      <c r="L549" s="5">
        <v>5</v>
      </c>
      <c r="M549" s="6">
        <v>92.63</v>
      </c>
      <c r="N549" s="7">
        <v>0.15</v>
      </c>
      <c r="O549" s="6">
        <v>46.33</v>
      </c>
      <c r="P549" s="6">
        <f t="shared" si="32"/>
        <v>393.67749999999995</v>
      </c>
      <c r="Q549" s="6">
        <f t="shared" si="33"/>
        <v>231.64999999999998</v>
      </c>
      <c r="R549" s="6">
        <f t="shared" si="34"/>
        <v>162.02749999999997</v>
      </c>
      <c r="S549" s="8">
        <f t="shared" si="35"/>
        <v>0.41157419461361139</v>
      </c>
    </row>
    <row r="550" spans="1:19" ht="15.6" x14ac:dyDescent="0.3">
      <c r="A550" s="2">
        <v>2072</v>
      </c>
      <c r="B550" s="3">
        <v>46123</v>
      </c>
      <c r="C550" s="4">
        <f>YEAR(SalesDataTable[[#This Row],[Order Date]])</f>
        <v>2026</v>
      </c>
      <c r="D550" s="9" t="str">
        <f>TEXT(SalesDataTable[[#This Row],[Order Date]],"MMM")</f>
        <v>Apr</v>
      </c>
      <c r="E550" s="9" t="str">
        <f>"Q"&amp;ROUNDUP(MONTH(SalesDataTable[[#This Row],[Order Date]])/3,0)</f>
        <v>Q2</v>
      </c>
      <c r="F550" s="4" t="s">
        <v>18</v>
      </c>
      <c r="G550" s="4" t="s">
        <v>54</v>
      </c>
      <c r="H550" s="4" t="s">
        <v>20</v>
      </c>
      <c r="I550" s="4" t="s">
        <v>31</v>
      </c>
      <c r="J550" s="4" t="s">
        <v>41</v>
      </c>
      <c r="K550" s="4" t="s">
        <v>69</v>
      </c>
      <c r="L550" s="5">
        <v>4</v>
      </c>
      <c r="M550" s="6">
        <v>124.87</v>
      </c>
      <c r="N550" s="7">
        <v>0.1</v>
      </c>
      <c r="O550" s="6">
        <v>62.03</v>
      </c>
      <c r="P550" s="6">
        <f t="shared" si="32"/>
        <v>449.53200000000004</v>
      </c>
      <c r="Q550" s="6">
        <f t="shared" si="33"/>
        <v>248.12</v>
      </c>
      <c r="R550" s="6">
        <f t="shared" si="34"/>
        <v>201.41200000000003</v>
      </c>
      <c r="S550" s="8">
        <f t="shared" si="35"/>
        <v>0.44804819234225823</v>
      </c>
    </row>
    <row r="551" spans="1:19" ht="15.6" x14ac:dyDescent="0.3">
      <c r="A551" s="2">
        <v>2142</v>
      </c>
      <c r="B551" s="3">
        <v>46123</v>
      </c>
      <c r="C551" s="4">
        <f>YEAR(SalesDataTable[[#This Row],[Order Date]])</f>
        <v>2026</v>
      </c>
      <c r="D551" s="9" t="str">
        <f>TEXT(SalesDataTable[[#This Row],[Order Date]],"MMM")</f>
        <v>Apr</v>
      </c>
      <c r="E551" s="9" t="str">
        <f>"Q"&amp;ROUNDUP(MONTH(SalesDataTable[[#This Row],[Order Date]])/3,0)</f>
        <v>Q2</v>
      </c>
      <c r="F551" s="4" t="s">
        <v>38</v>
      </c>
      <c r="G551" s="4" t="s">
        <v>39</v>
      </c>
      <c r="H551" s="4" t="s">
        <v>46</v>
      </c>
      <c r="I551" s="4" t="s">
        <v>31</v>
      </c>
      <c r="J551" s="4" t="s">
        <v>41</v>
      </c>
      <c r="K551" s="4" t="s">
        <v>42</v>
      </c>
      <c r="L551" s="5">
        <v>1</v>
      </c>
      <c r="M551" s="6">
        <v>339.64</v>
      </c>
      <c r="N551" s="7">
        <v>0.1</v>
      </c>
      <c r="O551" s="6">
        <v>195.81</v>
      </c>
      <c r="P551" s="6">
        <f t="shared" si="32"/>
        <v>305.67599999999999</v>
      </c>
      <c r="Q551" s="6">
        <f t="shared" si="33"/>
        <v>195.81</v>
      </c>
      <c r="R551" s="6">
        <f t="shared" si="34"/>
        <v>109.86599999999999</v>
      </c>
      <c r="S551" s="8">
        <f t="shared" si="35"/>
        <v>0.35941977780394924</v>
      </c>
    </row>
    <row r="552" spans="1:19" ht="15.6" x14ac:dyDescent="0.3">
      <c r="A552" s="2">
        <v>2911</v>
      </c>
      <c r="B552" s="3">
        <v>46123</v>
      </c>
      <c r="C552" s="4">
        <f>YEAR(SalesDataTable[[#This Row],[Order Date]])</f>
        <v>2026</v>
      </c>
      <c r="D552" s="9" t="str">
        <f>TEXT(SalesDataTable[[#This Row],[Order Date]],"MMM")</f>
        <v>Apr</v>
      </c>
      <c r="E552" s="9" t="str">
        <f>"Q"&amp;ROUNDUP(MONTH(SalesDataTable[[#This Row],[Order Date]])/3,0)</f>
        <v>Q2</v>
      </c>
      <c r="F552" s="4" t="s">
        <v>29</v>
      </c>
      <c r="G552" s="4" t="s">
        <v>30</v>
      </c>
      <c r="H552" s="4" t="s">
        <v>37</v>
      </c>
      <c r="I552" s="4" t="s">
        <v>31</v>
      </c>
      <c r="J552" s="4" t="s">
        <v>22</v>
      </c>
      <c r="K552" s="4" t="s">
        <v>40</v>
      </c>
      <c r="L552" s="5">
        <v>1</v>
      </c>
      <c r="M552" s="6">
        <v>50.86</v>
      </c>
      <c r="N552" s="7">
        <v>0.05</v>
      </c>
      <c r="O552" s="6">
        <v>22.1</v>
      </c>
      <c r="P552" s="6">
        <f t="shared" si="32"/>
        <v>48.317</v>
      </c>
      <c r="Q552" s="6">
        <f t="shared" si="33"/>
        <v>22.1</v>
      </c>
      <c r="R552" s="6">
        <f t="shared" si="34"/>
        <v>26.216999999999999</v>
      </c>
      <c r="S552" s="8">
        <f t="shared" si="35"/>
        <v>0.54260405240391574</v>
      </c>
    </row>
    <row r="553" spans="1:19" ht="15.6" x14ac:dyDescent="0.3">
      <c r="A553" s="2">
        <v>4276</v>
      </c>
      <c r="B553" s="3">
        <v>46123</v>
      </c>
      <c r="C553" s="4">
        <f>YEAR(SalesDataTable[[#This Row],[Order Date]])</f>
        <v>2026</v>
      </c>
      <c r="D553" s="9" t="str">
        <f>TEXT(SalesDataTable[[#This Row],[Order Date]],"MMM")</f>
        <v>Apr</v>
      </c>
      <c r="E553" s="9" t="str">
        <f>"Q"&amp;ROUNDUP(MONTH(SalesDataTable[[#This Row],[Order Date]])/3,0)</f>
        <v>Q2</v>
      </c>
      <c r="F553" s="4" t="s">
        <v>38</v>
      </c>
      <c r="G553" s="4" t="s">
        <v>51</v>
      </c>
      <c r="H553" s="4" t="s">
        <v>20</v>
      </c>
      <c r="I553" s="4" t="s">
        <v>31</v>
      </c>
      <c r="J553" s="4" t="s">
        <v>32</v>
      </c>
      <c r="K553" s="4" t="s">
        <v>66</v>
      </c>
      <c r="L553" s="5">
        <v>2</v>
      </c>
      <c r="M553" s="6">
        <v>167.01</v>
      </c>
      <c r="N553" s="7">
        <v>0</v>
      </c>
      <c r="O553" s="6">
        <v>89.8</v>
      </c>
      <c r="P553" s="6">
        <f t="shared" si="32"/>
        <v>334.02</v>
      </c>
      <c r="Q553" s="6">
        <f t="shared" si="33"/>
        <v>179.6</v>
      </c>
      <c r="R553" s="6">
        <f t="shared" si="34"/>
        <v>154.41999999999999</v>
      </c>
      <c r="S553" s="8">
        <f t="shared" si="35"/>
        <v>0.46230764624872761</v>
      </c>
    </row>
    <row r="554" spans="1:19" ht="15.6" x14ac:dyDescent="0.3">
      <c r="A554" s="2">
        <v>5077</v>
      </c>
      <c r="B554" s="3">
        <v>46123</v>
      </c>
      <c r="C554" s="4">
        <f>YEAR(SalesDataTable[[#This Row],[Order Date]])</f>
        <v>2026</v>
      </c>
      <c r="D554" s="9" t="str">
        <f>TEXT(SalesDataTable[[#This Row],[Order Date]],"MMM")</f>
        <v>Apr</v>
      </c>
      <c r="E554" s="9" t="str">
        <f>"Q"&amp;ROUNDUP(MONTH(SalesDataTable[[#This Row],[Order Date]])/3,0)</f>
        <v>Q2</v>
      </c>
      <c r="F554" s="4" t="s">
        <v>38</v>
      </c>
      <c r="G554" s="4" t="s">
        <v>51</v>
      </c>
      <c r="H554" s="4" t="s">
        <v>46</v>
      </c>
      <c r="I554" s="4" t="s">
        <v>21</v>
      </c>
      <c r="J554" s="4" t="s">
        <v>27</v>
      </c>
      <c r="K554" s="4" t="s">
        <v>28</v>
      </c>
      <c r="L554" s="5">
        <v>2</v>
      </c>
      <c r="M554" s="6">
        <v>92.63</v>
      </c>
      <c r="N554" s="7">
        <v>0.15</v>
      </c>
      <c r="O554" s="6">
        <v>44.96</v>
      </c>
      <c r="P554" s="6">
        <f t="shared" si="32"/>
        <v>157.47099999999998</v>
      </c>
      <c r="Q554" s="6">
        <f t="shared" si="33"/>
        <v>89.92</v>
      </c>
      <c r="R554" s="6">
        <f t="shared" si="34"/>
        <v>67.550999999999974</v>
      </c>
      <c r="S554" s="8">
        <f t="shared" si="35"/>
        <v>0.42897422382533917</v>
      </c>
    </row>
    <row r="555" spans="1:19" ht="15.6" x14ac:dyDescent="0.3">
      <c r="A555" s="2">
        <v>1259</v>
      </c>
      <c r="B555" s="3">
        <v>46124</v>
      </c>
      <c r="C555" s="4">
        <f>YEAR(SalesDataTable[[#This Row],[Order Date]])</f>
        <v>2026</v>
      </c>
      <c r="D555" s="9" t="str">
        <f>TEXT(SalesDataTable[[#This Row],[Order Date]],"MMM")</f>
        <v>Apr</v>
      </c>
      <c r="E555" s="9" t="str">
        <f>"Q"&amp;ROUNDUP(MONTH(SalesDataTable[[#This Row],[Order Date]])/3,0)</f>
        <v>Q2</v>
      </c>
      <c r="F555" s="4" t="s">
        <v>24</v>
      </c>
      <c r="G555" s="4" t="s">
        <v>61</v>
      </c>
      <c r="H555" s="4" t="s">
        <v>46</v>
      </c>
      <c r="I555" s="4" t="s">
        <v>31</v>
      </c>
      <c r="J555" s="4" t="s">
        <v>27</v>
      </c>
      <c r="K555" s="4" t="s">
        <v>55</v>
      </c>
      <c r="L555" s="5">
        <v>2</v>
      </c>
      <c r="M555" s="6">
        <v>151.01</v>
      </c>
      <c r="N555" s="7">
        <v>0</v>
      </c>
      <c r="O555" s="6">
        <v>80.209999999999994</v>
      </c>
      <c r="P555" s="6">
        <f t="shared" si="32"/>
        <v>302.02</v>
      </c>
      <c r="Q555" s="6">
        <f t="shared" si="33"/>
        <v>160.41999999999999</v>
      </c>
      <c r="R555" s="6">
        <f t="shared" si="34"/>
        <v>141.6</v>
      </c>
      <c r="S555" s="8">
        <f t="shared" si="35"/>
        <v>0.4688431229719886</v>
      </c>
    </row>
    <row r="556" spans="1:19" ht="15.6" x14ac:dyDescent="0.3">
      <c r="A556" s="2">
        <v>1720</v>
      </c>
      <c r="B556" s="3">
        <v>46124</v>
      </c>
      <c r="C556" s="4">
        <f>YEAR(SalesDataTable[[#This Row],[Order Date]])</f>
        <v>2026</v>
      </c>
      <c r="D556" s="9" t="str">
        <f>TEXT(SalesDataTable[[#This Row],[Order Date]],"MMM")</f>
        <v>Apr</v>
      </c>
      <c r="E556" s="9" t="str">
        <f>"Q"&amp;ROUNDUP(MONTH(SalesDataTable[[#This Row],[Order Date]])/3,0)</f>
        <v>Q2</v>
      </c>
      <c r="F556" s="4" t="s">
        <v>18</v>
      </c>
      <c r="G556" s="4" t="s">
        <v>68</v>
      </c>
      <c r="H556" s="4" t="s">
        <v>20</v>
      </c>
      <c r="I556" s="4" t="s">
        <v>31</v>
      </c>
      <c r="J556" s="4" t="s">
        <v>27</v>
      </c>
      <c r="K556" s="4" t="s">
        <v>28</v>
      </c>
      <c r="L556" s="5">
        <v>2</v>
      </c>
      <c r="M556" s="6">
        <v>92.07</v>
      </c>
      <c r="N556" s="7">
        <v>0</v>
      </c>
      <c r="O556" s="6">
        <v>44.1</v>
      </c>
      <c r="P556" s="6">
        <f t="shared" si="32"/>
        <v>184.14</v>
      </c>
      <c r="Q556" s="6">
        <f t="shared" si="33"/>
        <v>88.2</v>
      </c>
      <c r="R556" s="6">
        <f t="shared" si="34"/>
        <v>95.939999999999984</v>
      </c>
      <c r="S556" s="8">
        <f t="shared" si="35"/>
        <v>0.52101661779081132</v>
      </c>
    </row>
    <row r="557" spans="1:19" ht="15.6" x14ac:dyDescent="0.3">
      <c r="A557" s="2">
        <v>1975</v>
      </c>
      <c r="B557" s="3">
        <v>46124</v>
      </c>
      <c r="C557" s="4">
        <f>YEAR(SalesDataTable[[#This Row],[Order Date]])</f>
        <v>2026</v>
      </c>
      <c r="D557" s="9" t="str">
        <f>TEXT(SalesDataTable[[#This Row],[Order Date]],"MMM")</f>
        <v>Apr</v>
      </c>
      <c r="E557" s="9" t="str">
        <f>"Q"&amp;ROUNDUP(MONTH(SalesDataTable[[#This Row],[Order Date]])/3,0)</f>
        <v>Q2</v>
      </c>
      <c r="F557" s="4" t="s">
        <v>18</v>
      </c>
      <c r="G557" s="4" t="s">
        <v>68</v>
      </c>
      <c r="H557" s="4" t="s">
        <v>20</v>
      </c>
      <c r="I557" s="4" t="s">
        <v>21</v>
      </c>
      <c r="J557" s="4" t="s">
        <v>52</v>
      </c>
      <c r="K557" s="4" t="s">
        <v>60</v>
      </c>
      <c r="L557" s="5">
        <v>1</v>
      </c>
      <c r="M557" s="6">
        <v>36.840000000000003</v>
      </c>
      <c r="N557" s="7">
        <v>0.1</v>
      </c>
      <c r="O557" s="6">
        <v>13.86</v>
      </c>
      <c r="P557" s="6">
        <f t="shared" si="32"/>
        <v>33.156000000000006</v>
      </c>
      <c r="Q557" s="6">
        <f t="shared" si="33"/>
        <v>13.86</v>
      </c>
      <c r="R557" s="6">
        <f t="shared" si="34"/>
        <v>19.296000000000006</v>
      </c>
      <c r="S557" s="8">
        <f t="shared" si="35"/>
        <v>0.58197611292073836</v>
      </c>
    </row>
    <row r="558" spans="1:19" ht="15.6" x14ac:dyDescent="0.3">
      <c r="A558" s="2">
        <v>2848</v>
      </c>
      <c r="B558" s="3">
        <v>46124</v>
      </c>
      <c r="C558" s="4">
        <f>YEAR(SalesDataTable[[#This Row],[Order Date]])</f>
        <v>2026</v>
      </c>
      <c r="D558" s="9" t="str">
        <f>TEXT(SalesDataTable[[#This Row],[Order Date]],"MMM")</f>
        <v>Apr</v>
      </c>
      <c r="E558" s="9" t="str">
        <f>"Q"&amp;ROUNDUP(MONTH(SalesDataTable[[#This Row],[Order Date]])/3,0)</f>
        <v>Q2</v>
      </c>
      <c r="F558" s="4" t="s">
        <v>24</v>
      </c>
      <c r="G558" s="4" t="s">
        <v>45</v>
      </c>
      <c r="H558" s="4" t="s">
        <v>20</v>
      </c>
      <c r="I558" s="4" t="s">
        <v>31</v>
      </c>
      <c r="J558" s="4" t="s">
        <v>27</v>
      </c>
      <c r="K558" s="4" t="s">
        <v>64</v>
      </c>
      <c r="L558" s="5">
        <v>1</v>
      </c>
      <c r="M558" s="6">
        <v>71.64</v>
      </c>
      <c r="N558" s="7">
        <v>0.05</v>
      </c>
      <c r="O558" s="6">
        <v>32.729999999999997</v>
      </c>
      <c r="P558" s="6">
        <f t="shared" si="32"/>
        <v>68.057999999999993</v>
      </c>
      <c r="Q558" s="6">
        <f t="shared" si="33"/>
        <v>32.729999999999997</v>
      </c>
      <c r="R558" s="6">
        <f t="shared" si="34"/>
        <v>35.327999999999996</v>
      </c>
      <c r="S558" s="8">
        <f t="shared" si="35"/>
        <v>0.51908666137706072</v>
      </c>
    </row>
    <row r="559" spans="1:19" ht="15.6" x14ac:dyDescent="0.3">
      <c r="A559" s="2">
        <v>2979</v>
      </c>
      <c r="B559" s="3">
        <v>46124</v>
      </c>
      <c r="C559" s="4">
        <f>YEAR(SalesDataTable[[#This Row],[Order Date]])</f>
        <v>2026</v>
      </c>
      <c r="D559" s="9" t="str">
        <f>TEXT(SalesDataTable[[#This Row],[Order Date]],"MMM")</f>
        <v>Apr</v>
      </c>
      <c r="E559" s="9" t="str">
        <f>"Q"&amp;ROUNDUP(MONTH(SalesDataTable[[#This Row],[Order Date]])/3,0)</f>
        <v>Q2</v>
      </c>
      <c r="F559" s="4" t="s">
        <v>24</v>
      </c>
      <c r="G559" s="4" t="s">
        <v>67</v>
      </c>
      <c r="H559" s="4" t="s">
        <v>20</v>
      </c>
      <c r="I559" s="4" t="s">
        <v>31</v>
      </c>
      <c r="J559" s="4" t="s">
        <v>52</v>
      </c>
      <c r="K559" s="4" t="s">
        <v>56</v>
      </c>
      <c r="L559" s="5">
        <v>1</v>
      </c>
      <c r="M559" s="6">
        <v>124.18</v>
      </c>
      <c r="N559" s="7">
        <v>0</v>
      </c>
      <c r="O559" s="6">
        <v>67.42</v>
      </c>
      <c r="P559" s="6">
        <f t="shared" si="32"/>
        <v>124.18</v>
      </c>
      <c r="Q559" s="6">
        <f t="shared" si="33"/>
        <v>67.42</v>
      </c>
      <c r="R559" s="6">
        <f t="shared" si="34"/>
        <v>56.760000000000005</v>
      </c>
      <c r="S559" s="8">
        <f t="shared" si="35"/>
        <v>0.45707843453052022</v>
      </c>
    </row>
    <row r="560" spans="1:19" ht="15.6" x14ac:dyDescent="0.3">
      <c r="A560" s="2">
        <v>2996</v>
      </c>
      <c r="B560" s="3">
        <v>46124</v>
      </c>
      <c r="C560" s="4">
        <f>YEAR(SalesDataTable[[#This Row],[Order Date]])</f>
        <v>2026</v>
      </c>
      <c r="D560" s="9" t="str">
        <f>TEXT(SalesDataTable[[#This Row],[Order Date]],"MMM")</f>
        <v>Apr</v>
      </c>
      <c r="E560" s="9" t="str">
        <f>"Q"&amp;ROUNDUP(MONTH(SalesDataTable[[#This Row],[Order Date]])/3,0)</f>
        <v>Q2</v>
      </c>
      <c r="F560" s="4" t="s">
        <v>24</v>
      </c>
      <c r="G560" s="4" t="s">
        <v>61</v>
      </c>
      <c r="H560" s="4" t="s">
        <v>37</v>
      </c>
      <c r="I560" s="4" t="s">
        <v>31</v>
      </c>
      <c r="J560" s="4" t="s">
        <v>32</v>
      </c>
      <c r="K560" s="4" t="s">
        <v>62</v>
      </c>
      <c r="L560" s="5">
        <v>1</v>
      </c>
      <c r="M560" s="6">
        <v>134.94999999999999</v>
      </c>
      <c r="N560" s="7">
        <v>0</v>
      </c>
      <c r="O560" s="6">
        <v>67.849999999999994</v>
      </c>
      <c r="P560" s="6">
        <f t="shared" si="32"/>
        <v>134.94999999999999</v>
      </c>
      <c r="Q560" s="6">
        <f t="shared" si="33"/>
        <v>67.849999999999994</v>
      </c>
      <c r="R560" s="6">
        <f t="shared" si="34"/>
        <v>67.099999999999994</v>
      </c>
      <c r="S560" s="8">
        <f t="shared" si="35"/>
        <v>0.49722119303445722</v>
      </c>
    </row>
    <row r="561" spans="1:19" ht="15.6" x14ac:dyDescent="0.3">
      <c r="A561" s="2">
        <v>749</v>
      </c>
      <c r="B561" s="3">
        <v>46125</v>
      </c>
      <c r="C561" s="4">
        <f>YEAR(SalesDataTable[[#This Row],[Order Date]])</f>
        <v>2026</v>
      </c>
      <c r="D561" s="9" t="str">
        <f>TEXT(SalesDataTable[[#This Row],[Order Date]],"MMM")</f>
        <v>Apr</v>
      </c>
      <c r="E561" s="9" t="str">
        <f>"Q"&amp;ROUNDUP(MONTH(SalesDataTable[[#This Row],[Order Date]])/3,0)</f>
        <v>Q2</v>
      </c>
      <c r="F561" s="4" t="s">
        <v>18</v>
      </c>
      <c r="G561" s="4" t="s">
        <v>68</v>
      </c>
      <c r="H561" s="4" t="s">
        <v>20</v>
      </c>
      <c r="I561" s="4" t="s">
        <v>31</v>
      </c>
      <c r="J561" s="4" t="s">
        <v>41</v>
      </c>
      <c r="K561" s="4" t="s">
        <v>69</v>
      </c>
      <c r="L561" s="5">
        <v>2</v>
      </c>
      <c r="M561" s="6">
        <v>124</v>
      </c>
      <c r="N561" s="7">
        <v>0</v>
      </c>
      <c r="O561" s="6">
        <v>60.14</v>
      </c>
      <c r="P561" s="6">
        <f t="shared" si="32"/>
        <v>248</v>
      </c>
      <c r="Q561" s="6">
        <f t="shared" si="33"/>
        <v>120.28</v>
      </c>
      <c r="R561" s="6">
        <f t="shared" si="34"/>
        <v>127.72</v>
      </c>
      <c r="S561" s="8">
        <f t="shared" si="35"/>
        <v>0.51500000000000001</v>
      </c>
    </row>
    <row r="562" spans="1:19" ht="15.6" x14ac:dyDescent="0.3">
      <c r="A562" s="2">
        <v>1928</v>
      </c>
      <c r="B562" s="3">
        <v>46125</v>
      </c>
      <c r="C562" s="4">
        <f>YEAR(SalesDataTable[[#This Row],[Order Date]])</f>
        <v>2026</v>
      </c>
      <c r="D562" s="9" t="str">
        <f>TEXT(SalesDataTable[[#This Row],[Order Date]],"MMM")</f>
        <v>Apr</v>
      </c>
      <c r="E562" s="9" t="str">
        <f>"Q"&amp;ROUNDUP(MONTH(SalesDataTable[[#This Row],[Order Date]])/3,0)</f>
        <v>Q2</v>
      </c>
      <c r="F562" s="4" t="s">
        <v>38</v>
      </c>
      <c r="G562" s="4" t="s">
        <v>65</v>
      </c>
      <c r="H562" s="4" t="s">
        <v>46</v>
      </c>
      <c r="I562" s="4" t="s">
        <v>21</v>
      </c>
      <c r="J562" s="4" t="s">
        <v>52</v>
      </c>
      <c r="K562" s="4" t="s">
        <v>63</v>
      </c>
      <c r="L562" s="5">
        <v>2</v>
      </c>
      <c r="M562" s="6">
        <v>50.2</v>
      </c>
      <c r="N562" s="7">
        <v>0.1</v>
      </c>
      <c r="O562" s="6">
        <v>21.48</v>
      </c>
      <c r="P562" s="6">
        <f t="shared" si="32"/>
        <v>90.360000000000014</v>
      </c>
      <c r="Q562" s="6">
        <f t="shared" si="33"/>
        <v>42.96</v>
      </c>
      <c r="R562" s="6">
        <f t="shared" si="34"/>
        <v>47.400000000000013</v>
      </c>
      <c r="S562" s="8">
        <f t="shared" si="35"/>
        <v>0.5245683930942896</v>
      </c>
    </row>
    <row r="563" spans="1:19" ht="15.6" x14ac:dyDescent="0.3">
      <c r="A563" s="2">
        <v>2486</v>
      </c>
      <c r="B563" s="3">
        <v>46125</v>
      </c>
      <c r="C563" s="4">
        <f>YEAR(SalesDataTable[[#This Row],[Order Date]])</f>
        <v>2026</v>
      </c>
      <c r="D563" s="9" t="str">
        <f>TEXT(SalesDataTable[[#This Row],[Order Date]],"MMM")</f>
        <v>Apr</v>
      </c>
      <c r="E563" s="9" t="str">
        <f>"Q"&amp;ROUNDUP(MONTH(SalesDataTable[[#This Row],[Order Date]])/3,0)</f>
        <v>Q2</v>
      </c>
      <c r="F563" s="4" t="s">
        <v>24</v>
      </c>
      <c r="G563" s="4" t="s">
        <v>59</v>
      </c>
      <c r="H563" s="4" t="s">
        <v>20</v>
      </c>
      <c r="I563" s="4" t="s">
        <v>34</v>
      </c>
      <c r="J563" s="4" t="s">
        <v>27</v>
      </c>
      <c r="K563" s="4" t="s">
        <v>28</v>
      </c>
      <c r="L563" s="5">
        <v>1</v>
      </c>
      <c r="M563" s="6">
        <v>93.65</v>
      </c>
      <c r="N563" s="7">
        <v>0</v>
      </c>
      <c r="O563" s="6">
        <v>44.15</v>
      </c>
      <c r="P563" s="6">
        <f t="shared" si="32"/>
        <v>93.65</v>
      </c>
      <c r="Q563" s="6">
        <f t="shared" si="33"/>
        <v>44.15</v>
      </c>
      <c r="R563" s="6">
        <f t="shared" si="34"/>
        <v>49.500000000000007</v>
      </c>
      <c r="S563" s="8">
        <f t="shared" si="35"/>
        <v>0.5285638013881474</v>
      </c>
    </row>
    <row r="564" spans="1:19" ht="15.6" x14ac:dyDescent="0.3">
      <c r="A564" s="2">
        <v>2688</v>
      </c>
      <c r="B564" s="3">
        <v>46125</v>
      </c>
      <c r="C564" s="4">
        <f>YEAR(SalesDataTable[[#This Row],[Order Date]])</f>
        <v>2026</v>
      </c>
      <c r="D564" s="9" t="str">
        <f>TEXT(SalesDataTable[[#This Row],[Order Date]],"MMM")</f>
        <v>Apr</v>
      </c>
      <c r="E564" s="9" t="str">
        <f>"Q"&amp;ROUNDUP(MONTH(SalesDataTable[[#This Row],[Order Date]])/3,0)</f>
        <v>Q2</v>
      </c>
      <c r="F564" s="4" t="s">
        <v>29</v>
      </c>
      <c r="G564" s="4" t="s">
        <v>70</v>
      </c>
      <c r="H564" s="4" t="s">
        <v>46</v>
      </c>
      <c r="I564" s="4" t="s">
        <v>31</v>
      </c>
      <c r="J564" s="4" t="s">
        <v>32</v>
      </c>
      <c r="K564" s="4" t="s">
        <v>50</v>
      </c>
      <c r="L564" s="5">
        <v>5</v>
      </c>
      <c r="M564" s="6">
        <v>47.25</v>
      </c>
      <c r="N564" s="7">
        <v>0.1</v>
      </c>
      <c r="O564" s="6">
        <v>17.93</v>
      </c>
      <c r="P564" s="6">
        <f t="shared" si="32"/>
        <v>212.625</v>
      </c>
      <c r="Q564" s="6">
        <f t="shared" si="33"/>
        <v>89.65</v>
      </c>
      <c r="R564" s="6">
        <f t="shared" si="34"/>
        <v>122.97499999999999</v>
      </c>
      <c r="S564" s="8">
        <f t="shared" si="35"/>
        <v>0.57836566725455607</v>
      </c>
    </row>
    <row r="565" spans="1:19" ht="15.6" x14ac:dyDescent="0.3">
      <c r="A565" s="2">
        <v>2712</v>
      </c>
      <c r="B565" s="3">
        <v>46125</v>
      </c>
      <c r="C565" s="4">
        <f>YEAR(SalesDataTable[[#This Row],[Order Date]])</f>
        <v>2026</v>
      </c>
      <c r="D565" s="9" t="str">
        <f>TEXT(SalesDataTable[[#This Row],[Order Date]],"MMM")</f>
        <v>Apr</v>
      </c>
      <c r="E565" s="9" t="str">
        <f>"Q"&amp;ROUNDUP(MONTH(SalesDataTable[[#This Row],[Order Date]])/3,0)</f>
        <v>Q2</v>
      </c>
      <c r="F565" s="4" t="s">
        <v>29</v>
      </c>
      <c r="G565" s="4" t="s">
        <v>43</v>
      </c>
      <c r="H565" s="4" t="s">
        <v>20</v>
      </c>
      <c r="I565" s="4" t="s">
        <v>21</v>
      </c>
      <c r="J565" s="4" t="s">
        <v>52</v>
      </c>
      <c r="K565" s="4" t="s">
        <v>60</v>
      </c>
      <c r="L565" s="5">
        <v>1</v>
      </c>
      <c r="M565" s="6">
        <v>35.69</v>
      </c>
      <c r="N565" s="7">
        <v>0.05</v>
      </c>
      <c r="O565" s="6">
        <v>13.53</v>
      </c>
      <c r="P565" s="6">
        <f t="shared" si="32"/>
        <v>33.905499999999996</v>
      </c>
      <c r="Q565" s="6">
        <f t="shared" si="33"/>
        <v>13.53</v>
      </c>
      <c r="R565" s="6">
        <f t="shared" si="34"/>
        <v>20.375499999999995</v>
      </c>
      <c r="S565" s="8">
        <f t="shared" si="35"/>
        <v>0.60094969842650892</v>
      </c>
    </row>
    <row r="566" spans="1:19" ht="15.6" x14ac:dyDescent="0.3">
      <c r="A566" s="2">
        <v>3853</v>
      </c>
      <c r="B566" s="3">
        <v>46125</v>
      </c>
      <c r="C566" s="4">
        <f>YEAR(SalesDataTable[[#This Row],[Order Date]])</f>
        <v>2026</v>
      </c>
      <c r="D566" s="9" t="str">
        <f>TEXT(SalesDataTable[[#This Row],[Order Date]],"MMM")</f>
        <v>Apr</v>
      </c>
      <c r="E566" s="9" t="str">
        <f>"Q"&amp;ROUNDUP(MONTH(SalesDataTable[[#This Row],[Order Date]])/3,0)</f>
        <v>Q2</v>
      </c>
      <c r="F566" s="4" t="s">
        <v>38</v>
      </c>
      <c r="G566" s="4" t="s">
        <v>65</v>
      </c>
      <c r="H566" s="4" t="s">
        <v>20</v>
      </c>
      <c r="I566" s="4" t="s">
        <v>21</v>
      </c>
      <c r="J566" s="4" t="s">
        <v>32</v>
      </c>
      <c r="K566" s="4" t="s">
        <v>62</v>
      </c>
      <c r="L566" s="5">
        <v>3</v>
      </c>
      <c r="M566" s="6">
        <v>136.12</v>
      </c>
      <c r="N566" s="7">
        <v>0</v>
      </c>
      <c r="O566" s="6">
        <v>66.58</v>
      </c>
      <c r="P566" s="6">
        <f t="shared" si="32"/>
        <v>408.36</v>
      </c>
      <c r="Q566" s="6">
        <f t="shared" si="33"/>
        <v>199.74</v>
      </c>
      <c r="R566" s="6">
        <f t="shared" si="34"/>
        <v>208.62</v>
      </c>
      <c r="S566" s="8">
        <f t="shared" si="35"/>
        <v>0.51087275933000298</v>
      </c>
    </row>
    <row r="567" spans="1:19" ht="15.6" x14ac:dyDescent="0.3">
      <c r="A567" s="2">
        <v>4043</v>
      </c>
      <c r="B567" s="3">
        <v>46125</v>
      </c>
      <c r="C567" s="4">
        <f>YEAR(SalesDataTable[[#This Row],[Order Date]])</f>
        <v>2026</v>
      </c>
      <c r="D567" s="9" t="str">
        <f>TEXT(SalesDataTable[[#This Row],[Order Date]],"MMM")</f>
        <v>Apr</v>
      </c>
      <c r="E567" s="9" t="str">
        <f>"Q"&amp;ROUNDUP(MONTH(SalesDataTable[[#This Row],[Order Date]])/3,0)</f>
        <v>Q2</v>
      </c>
      <c r="F567" s="4" t="s">
        <v>38</v>
      </c>
      <c r="G567" s="4" t="s">
        <v>49</v>
      </c>
      <c r="H567" s="4" t="s">
        <v>46</v>
      </c>
      <c r="I567" s="4" t="s">
        <v>31</v>
      </c>
      <c r="J567" s="4" t="s">
        <v>27</v>
      </c>
      <c r="K567" s="4" t="s">
        <v>55</v>
      </c>
      <c r="L567" s="5">
        <v>1</v>
      </c>
      <c r="M567" s="6">
        <v>155.88999999999999</v>
      </c>
      <c r="N567" s="7">
        <v>0</v>
      </c>
      <c r="O567" s="6">
        <v>77.260000000000005</v>
      </c>
      <c r="P567" s="6">
        <f t="shared" si="32"/>
        <v>155.88999999999999</v>
      </c>
      <c r="Q567" s="6">
        <f t="shared" si="33"/>
        <v>77.260000000000005</v>
      </c>
      <c r="R567" s="6">
        <f t="shared" si="34"/>
        <v>78.629999999999981</v>
      </c>
      <c r="S567" s="8">
        <f t="shared" si="35"/>
        <v>0.50439412406183837</v>
      </c>
    </row>
    <row r="568" spans="1:19" ht="15.6" x14ac:dyDescent="0.3">
      <c r="A568" s="2">
        <v>290</v>
      </c>
      <c r="B568" s="3">
        <v>46126</v>
      </c>
      <c r="C568" s="4">
        <f>YEAR(SalesDataTable[[#This Row],[Order Date]])</f>
        <v>2026</v>
      </c>
      <c r="D568" s="9" t="str">
        <f>TEXT(SalesDataTable[[#This Row],[Order Date]],"MMM")</f>
        <v>Apr</v>
      </c>
      <c r="E568" s="9" t="str">
        <f>"Q"&amp;ROUNDUP(MONTH(SalesDataTable[[#This Row],[Order Date]])/3,0)</f>
        <v>Q2</v>
      </c>
      <c r="F568" s="4" t="s">
        <v>18</v>
      </c>
      <c r="G568" s="4" t="s">
        <v>68</v>
      </c>
      <c r="H568" s="4" t="s">
        <v>20</v>
      </c>
      <c r="I568" s="4" t="s">
        <v>34</v>
      </c>
      <c r="J568" s="4" t="s">
        <v>32</v>
      </c>
      <c r="K568" s="4" t="s">
        <v>62</v>
      </c>
      <c r="L568" s="5">
        <v>1</v>
      </c>
      <c r="M568" s="6">
        <v>130.81</v>
      </c>
      <c r="N568" s="7">
        <v>0</v>
      </c>
      <c r="O568" s="6">
        <v>67.86</v>
      </c>
      <c r="P568" s="6">
        <f t="shared" si="32"/>
        <v>130.81</v>
      </c>
      <c r="Q568" s="6">
        <f t="shared" si="33"/>
        <v>67.86</v>
      </c>
      <c r="R568" s="6">
        <f t="shared" si="34"/>
        <v>62.95</v>
      </c>
      <c r="S568" s="8">
        <f t="shared" si="35"/>
        <v>0.48123232168794439</v>
      </c>
    </row>
    <row r="569" spans="1:19" ht="15.6" x14ac:dyDescent="0.3">
      <c r="A569" s="2">
        <v>2953</v>
      </c>
      <c r="B569" s="3">
        <v>46126</v>
      </c>
      <c r="C569" s="4">
        <f>YEAR(SalesDataTable[[#This Row],[Order Date]])</f>
        <v>2026</v>
      </c>
      <c r="D569" s="9" t="str">
        <f>TEXT(SalesDataTable[[#This Row],[Order Date]],"MMM")</f>
        <v>Apr</v>
      </c>
      <c r="E569" s="9" t="str">
        <f>"Q"&amp;ROUNDUP(MONTH(SalesDataTable[[#This Row],[Order Date]])/3,0)</f>
        <v>Q2</v>
      </c>
      <c r="F569" s="4" t="s">
        <v>18</v>
      </c>
      <c r="G569" s="4" t="s">
        <v>19</v>
      </c>
      <c r="H569" s="4" t="s">
        <v>20</v>
      </c>
      <c r="I569" s="4" t="s">
        <v>21</v>
      </c>
      <c r="J569" s="4" t="s">
        <v>32</v>
      </c>
      <c r="K569" s="4" t="s">
        <v>50</v>
      </c>
      <c r="L569" s="5">
        <v>2</v>
      </c>
      <c r="M569" s="6">
        <v>47.56</v>
      </c>
      <c r="N569" s="7">
        <v>0.05</v>
      </c>
      <c r="O569" s="6">
        <v>18.649999999999999</v>
      </c>
      <c r="P569" s="6">
        <f t="shared" si="32"/>
        <v>90.364000000000004</v>
      </c>
      <c r="Q569" s="6">
        <f t="shared" si="33"/>
        <v>37.299999999999997</v>
      </c>
      <c r="R569" s="6">
        <f t="shared" si="34"/>
        <v>53.064000000000007</v>
      </c>
      <c r="S569" s="8">
        <f t="shared" si="35"/>
        <v>0.58722500110663545</v>
      </c>
    </row>
    <row r="570" spans="1:19" ht="15.6" x14ac:dyDescent="0.3">
      <c r="A570" s="2">
        <v>3179</v>
      </c>
      <c r="B570" s="3">
        <v>46126</v>
      </c>
      <c r="C570" s="4">
        <f>YEAR(SalesDataTable[[#This Row],[Order Date]])</f>
        <v>2026</v>
      </c>
      <c r="D570" s="9" t="str">
        <f>TEXT(SalesDataTable[[#This Row],[Order Date]],"MMM")</f>
        <v>Apr</v>
      </c>
      <c r="E570" s="9" t="str">
        <f>"Q"&amp;ROUNDUP(MONTH(SalesDataTable[[#This Row],[Order Date]])/3,0)</f>
        <v>Q2</v>
      </c>
      <c r="F570" s="4" t="s">
        <v>24</v>
      </c>
      <c r="G570" s="4" t="s">
        <v>67</v>
      </c>
      <c r="H570" s="4" t="s">
        <v>20</v>
      </c>
      <c r="I570" s="4" t="s">
        <v>31</v>
      </c>
      <c r="J570" s="4" t="s">
        <v>27</v>
      </c>
      <c r="K570" s="4" t="s">
        <v>35</v>
      </c>
      <c r="L570" s="5">
        <v>2</v>
      </c>
      <c r="M570" s="6">
        <v>140.65</v>
      </c>
      <c r="N570" s="7">
        <v>0.05</v>
      </c>
      <c r="O570" s="6">
        <v>78.900000000000006</v>
      </c>
      <c r="P570" s="6">
        <f t="shared" si="32"/>
        <v>267.23500000000001</v>
      </c>
      <c r="Q570" s="6">
        <f t="shared" si="33"/>
        <v>157.80000000000001</v>
      </c>
      <c r="R570" s="6">
        <f t="shared" si="34"/>
        <v>109.435</v>
      </c>
      <c r="S570" s="8">
        <f t="shared" si="35"/>
        <v>0.40950848504125581</v>
      </c>
    </row>
    <row r="571" spans="1:19" ht="15.6" x14ac:dyDescent="0.3">
      <c r="A571" s="2">
        <v>3301</v>
      </c>
      <c r="B571" s="3">
        <v>46126</v>
      </c>
      <c r="C571" s="4">
        <f>YEAR(SalesDataTable[[#This Row],[Order Date]])</f>
        <v>2026</v>
      </c>
      <c r="D571" s="9" t="str">
        <f>TEXT(SalesDataTable[[#This Row],[Order Date]],"MMM")</f>
        <v>Apr</v>
      </c>
      <c r="E571" s="9" t="str">
        <f>"Q"&amp;ROUNDUP(MONTH(SalesDataTable[[#This Row],[Order Date]])/3,0)</f>
        <v>Q2</v>
      </c>
      <c r="F571" s="4" t="s">
        <v>38</v>
      </c>
      <c r="G571" s="4" t="s">
        <v>39</v>
      </c>
      <c r="H571" s="4" t="s">
        <v>37</v>
      </c>
      <c r="I571" s="4" t="s">
        <v>31</v>
      </c>
      <c r="J571" s="4" t="s">
        <v>22</v>
      </c>
      <c r="K571" s="4" t="s">
        <v>23</v>
      </c>
      <c r="L571" s="5">
        <v>1</v>
      </c>
      <c r="M571" s="6">
        <v>82.75</v>
      </c>
      <c r="N571" s="7">
        <v>0</v>
      </c>
      <c r="O571" s="6">
        <v>43.18</v>
      </c>
      <c r="P571" s="6">
        <f t="shared" si="32"/>
        <v>82.75</v>
      </c>
      <c r="Q571" s="6">
        <f t="shared" si="33"/>
        <v>43.18</v>
      </c>
      <c r="R571" s="6">
        <f t="shared" si="34"/>
        <v>39.57</v>
      </c>
      <c r="S571" s="8">
        <f t="shared" si="35"/>
        <v>0.47818731117824775</v>
      </c>
    </row>
    <row r="572" spans="1:19" ht="15.6" x14ac:dyDescent="0.3">
      <c r="A572" s="2">
        <v>3349</v>
      </c>
      <c r="B572" s="3">
        <v>46126</v>
      </c>
      <c r="C572" s="4">
        <f>YEAR(SalesDataTable[[#This Row],[Order Date]])</f>
        <v>2026</v>
      </c>
      <c r="D572" s="9" t="str">
        <f>TEXT(SalesDataTable[[#This Row],[Order Date]],"MMM")</f>
        <v>Apr</v>
      </c>
      <c r="E572" s="9" t="str">
        <f>"Q"&amp;ROUNDUP(MONTH(SalesDataTable[[#This Row],[Order Date]])/3,0)</f>
        <v>Q2</v>
      </c>
      <c r="F572" s="4" t="s">
        <v>38</v>
      </c>
      <c r="G572" s="4" t="s">
        <v>51</v>
      </c>
      <c r="H572" s="4" t="s">
        <v>20</v>
      </c>
      <c r="I572" s="4" t="s">
        <v>21</v>
      </c>
      <c r="J572" s="4" t="s">
        <v>52</v>
      </c>
      <c r="K572" s="4" t="s">
        <v>53</v>
      </c>
      <c r="L572" s="5">
        <v>2</v>
      </c>
      <c r="M572" s="6">
        <v>40.909999999999997</v>
      </c>
      <c r="N572" s="7">
        <v>0.1</v>
      </c>
      <c r="O572" s="6">
        <v>14.95</v>
      </c>
      <c r="P572" s="6">
        <f t="shared" si="32"/>
        <v>73.637999999999991</v>
      </c>
      <c r="Q572" s="6">
        <f t="shared" si="33"/>
        <v>29.9</v>
      </c>
      <c r="R572" s="6">
        <f t="shared" si="34"/>
        <v>43.737999999999992</v>
      </c>
      <c r="S572" s="8">
        <f t="shared" si="35"/>
        <v>0.59395964040305271</v>
      </c>
    </row>
    <row r="573" spans="1:19" ht="15.6" x14ac:dyDescent="0.3">
      <c r="A573" s="2">
        <v>4874</v>
      </c>
      <c r="B573" s="3">
        <v>46126</v>
      </c>
      <c r="C573" s="4">
        <f>YEAR(SalesDataTable[[#This Row],[Order Date]])</f>
        <v>2026</v>
      </c>
      <c r="D573" s="9" t="str">
        <f>TEXT(SalesDataTable[[#This Row],[Order Date]],"MMM")</f>
        <v>Apr</v>
      </c>
      <c r="E573" s="9" t="str">
        <f>"Q"&amp;ROUNDUP(MONTH(SalesDataTable[[#This Row],[Order Date]])/3,0)</f>
        <v>Q2</v>
      </c>
      <c r="F573" s="4" t="s">
        <v>18</v>
      </c>
      <c r="G573" s="4" t="s">
        <v>19</v>
      </c>
      <c r="H573" s="4" t="s">
        <v>37</v>
      </c>
      <c r="I573" s="4" t="s">
        <v>21</v>
      </c>
      <c r="J573" s="4" t="s">
        <v>32</v>
      </c>
      <c r="K573" s="4" t="s">
        <v>50</v>
      </c>
      <c r="L573" s="5">
        <v>1</v>
      </c>
      <c r="M573" s="6">
        <v>46.62</v>
      </c>
      <c r="N573" s="7">
        <v>0</v>
      </c>
      <c r="O573" s="6">
        <v>18.86</v>
      </c>
      <c r="P573" s="6">
        <f t="shared" si="32"/>
        <v>46.62</v>
      </c>
      <c r="Q573" s="6">
        <f t="shared" si="33"/>
        <v>18.86</v>
      </c>
      <c r="R573" s="6">
        <f t="shared" si="34"/>
        <v>27.759999999999998</v>
      </c>
      <c r="S573" s="8">
        <f t="shared" si="35"/>
        <v>0.59545259545259543</v>
      </c>
    </row>
    <row r="574" spans="1:19" ht="15.6" x14ac:dyDescent="0.3">
      <c r="A574" s="2">
        <v>1045</v>
      </c>
      <c r="B574" s="3">
        <v>46127</v>
      </c>
      <c r="C574" s="4">
        <f>YEAR(SalesDataTable[[#This Row],[Order Date]])</f>
        <v>2026</v>
      </c>
      <c r="D574" s="9" t="str">
        <f>TEXT(SalesDataTable[[#This Row],[Order Date]],"MMM")</f>
        <v>Apr</v>
      </c>
      <c r="E574" s="9" t="str">
        <f>"Q"&amp;ROUNDUP(MONTH(SalesDataTable[[#This Row],[Order Date]])/3,0)</f>
        <v>Q2</v>
      </c>
      <c r="F574" s="4" t="s">
        <v>18</v>
      </c>
      <c r="G574" s="4" t="s">
        <v>68</v>
      </c>
      <c r="H574" s="4" t="s">
        <v>20</v>
      </c>
      <c r="I574" s="4" t="s">
        <v>21</v>
      </c>
      <c r="J574" s="4" t="s">
        <v>41</v>
      </c>
      <c r="K574" s="4" t="s">
        <v>47</v>
      </c>
      <c r="L574" s="5">
        <v>2</v>
      </c>
      <c r="M574" s="6">
        <v>196.57</v>
      </c>
      <c r="N574" s="7">
        <v>0.05</v>
      </c>
      <c r="O574" s="6">
        <v>106.2</v>
      </c>
      <c r="P574" s="6">
        <f t="shared" si="32"/>
        <v>373.48299999999995</v>
      </c>
      <c r="Q574" s="6">
        <f t="shared" si="33"/>
        <v>212.4</v>
      </c>
      <c r="R574" s="6">
        <f t="shared" si="34"/>
        <v>161.08299999999994</v>
      </c>
      <c r="S574" s="8">
        <f t="shared" si="35"/>
        <v>0.43129941657317727</v>
      </c>
    </row>
    <row r="575" spans="1:19" ht="15.6" x14ac:dyDescent="0.3">
      <c r="A575" s="2">
        <v>1703</v>
      </c>
      <c r="B575" s="3">
        <v>46127</v>
      </c>
      <c r="C575" s="4">
        <f>YEAR(SalesDataTable[[#This Row],[Order Date]])</f>
        <v>2026</v>
      </c>
      <c r="D575" s="9" t="str">
        <f>TEXT(SalesDataTable[[#This Row],[Order Date]],"MMM")</f>
        <v>Apr</v>
      </c>
      <c r="E575" s="9" t="str">
        <f>"Q"&amp;ROUNDUP(MONTH(SalesDataTable[[#This Row],[Order Date]])/3,0)</f>
        <v>Q2</v>
      </c>
      <c r="F575" s="4" t="s">
        <v>24</v>
      </c>
      <c r="G575" s="4" t="s">
        <v>25</v>
      </c>
      <c r="H575" s="4" t="s">
        <v>20</v>
      </c>
      <c r="I575" s="4" t="s">
        <v>21</v>
      </c>
      <c r="J575" s="4" t="s">
        <v>27</v>
      </c>
      <c r="K575" s="4" t="s">
        <v>28</v>
      </c>
      <c r="L575" s="5">
        <v>1</v>
      </c>
      <c r="M575" s="6">
        <v>90.52</v>
      </c>
      <c r="N575" s="7">
        <v>0</v>
      </c>
      <c r="O575" s="6">
        <v>46.5</v>
      </c>
      <c r="P575" s="6">
        <f t="shared" si="32"/>
        <v>90.52</v>
      </c>
      <c r="Q575" s="6">
        <f t="shared" si="33"/>
        <v>46.5</v>
      </c>
      <c r="R575" s="6">
        <f t="shared" si="34"/>
        <v>44.019999999999996</v>
      </c>
      <c r="S575" s="8">
        <f t="shared" si="35"/>
        <v>0.4863013698630137</v>
      </c>
    </row>
    <row r="576" spans="1:19" ht="15.6" x14ac:dyDescent="0.3">
      <c r="A576" s="2">
        <v>2107</v>
      </c>
      <c r="B576" s="3">
        <v>46127</v>
      </c>
      <c r="C576" s="4">
        <f>YEAR(SalesDataTable[[#This Row],[Order Date]])</f>
        <v>2026</v>
      </c>
      <c r="D576" s="9" t="str">
        <f>TEXT(SalesDataTable[[#This Row],[Order Date]],"MMM")</f>
        <v>Apr</v>
      </c>
      <c r="E576" s="9" t="str">
        <f>"Q"&amp;ROUNDUP(MONTH(SalesDataTable[[#This Row],[Order Date]])/3,0)</f>
        <v>Q2</v>
      </c>
      <c r="F576" s="4" t="s">
        <v>18</v>
      </c>
      <c r="G576" s="4" t="s">
        <v>68</v>
      </c>
      <c r="H576" s="4" t="s">
        <v>20</v>
      </c>
      <c r="I576" s="4" t="s">
        <v>21</v>
      </c>
      <c r="J576" s="4" t="s">
        <v>32</v>
      </c>
      <c r="K576" s="4" t="s">
        <v>66</v>
      </c>
      <c r="L576" s="5">
        <v>5</v>
      </c>
      <c r="M576" s="6">
        <v>165.35</v>
      </c>
      <c r="N576" s="7">
        <v>0.05</v>
      </c>
      <c r="O576" s="6">
        <v>89.38</v>
      </c>
      <c r="P576" s="6">
        <f t="shared" si="32"/>
        <v>785.41249999999991</v>
      </c>
      <c r="Q576" s="6">
        <f t="shared" si="33"/>
        <v>446.9</v>
      </c>
      <c r="R576" s="6">
        <f t="shared" si="34"/>
        <v>338.51249999999993</v>
      </c>
      <c r="S576" s="8">
        <f t="shared" si="35"/>
        <v>0.43099963395031271</v>
      </c>
    </row>
    <row r="577" spans="1:19" ht="15.6" x14ac:dyDescent="0.3">
      <c r="A577" s="2">
        <v>2265</v>
      </c>
      <c r="B577" s="3">
        <v>46127</v>
      </c>
      <c r="C577" s="4">
        <f>YEAR(SalesDataTable[[#This Row],[Order Date]])</f>
        <v>2026</v>
      </c>
      <c r="D577" s="9" t="str">
        <f>TEXT(SalesDataTable[[#This Row],[Order Date]],"MMM")</f>
        <v>Apr</v>
      </c>
      <c r="E577" s="9" t="str">
        <f>"Q"&amp;ROUNDUP(MONTH(SalesDataTable[[#This Row],[Order Date]])/3,0)</f>
        <v>Q2</v>
      </c>
      <c r="F577" s="4" t="s">
        <v>24</v>
      </c>
      <c r="G577" s="4" t="s">
        <v>59</v>
      </c>
      <c r="H577" s="4" t="s">
        <v>37</v>
      </c>
      <c r="I577" s="4" t="s">
        <v>21</v>
      </c>
      <c r="J577" s="4" t="s">
        <v>32</v>
      </c>
      <c r="K577" s="4" t="s">
        <v>33</v>
      </c>
      <c r="L577" s="5">
        <v>2</v>
      </c>
      <c r="M577" s="6">
        <v>36.35</v>
      </c>
      <c r="N577" s="7">
        <v>0</v>
      </c>
      <c r="O577" s="6">
        <v>13.55</v>
      </c>
      <c r="P577" s="6">
        <f t="shared" si="32"/>
        <v>72.7</v>
      </c>
      <c r="Q577" s="6">
        <f t="shared" si="33"/>
        <v>27.1</v>
      </c>
      <c r="R577" s="6">
        <f t="shared" si="34"/>
        <v>45.6</v>
      </c>
      <c r="S577" s="8">
        <f t="shared" si="35"/>
        <v>0.6272352132049519</v>
      </c>
    </row>
    <row r="578" spans="1:19" ht="15.6" x14ac:dyDescent="0.3">
      <c r="A578" s="2">
        <v>2839</v>
      </c>
      <c r="B578" s="3">
        <v>46127</v>
      </c>
      <c r="C578" s="4">
        <f>YEAR(SalesDataTable[[#This Row],[Order Date]])</f>
        <v>2026</v>
      </c>
      <c r="D578" s="9" t="str">
        <f>TEXT(SalesDataTable[[#This Row],[Order Date]],"MMM")</f>
        <v>Apr</v>
      </c>
      <c r="E578" s="9" t="str">
        <f>"Q"&amp;ROUNDUP(MONTH(SalesDataTable[[#This Row],[Order Date]])/3,0)</f>
        <v>Q2</v>
      </c>
      <c r="F578" s="4" t="s">
        <v>24</v>
      </c>
      <c r="G578" s="4" t="s">
        <v>67</v>
      </c>
      <c r="H578" s="4" t="s">
        <v>37</v>
      </c>
      <c r="I578" s="4" t="s">
        <v>31</v>
      </c>
      <c r="J578" s="4" t="s">
        <v>32</v>
      </c>
      <c r="K578" s="4" t="s">
        <v>50</v>
      </c>
      <c r="L578" s="5">
        <v>1</v>
      </c>
      <c r="M578" s="6">
        <v>47</v>
      </c>
      <c r="N578" s="7">
        <v>0</v>
      </c>
      <c r="O578" s="6">
        <v>18.64</v>
      </c>
      <c r="P578" s="6">
        <f t="shared" ref="P578:P641" si="36">L578*M578*(1-N578)</f>
        <v>47</v>
      </c>
      <c r="Q578" s="6">
        <f t="shared" ref="Q578:Q641" si="37">L578*O578</f>
        <v>18.64</v>
      </c>
      <c r="R578" s="6">
        <f t="shared" ref="R578:R641" si="38">P578-Q578</f>
        <v>28.36</v>
      </c>
      <c r="S578" s="8">
        <f t="shared" ref="S578:S641" si="39">IFERROR(R578/P578,0)</f>
        <v>0.60340425531914887</v>
      </c>
    </row>
    <row r="579" spans="1:19" ht="15.6" x14ac:dyDescent="0.3">
      <c r="A579" s="2">
        <v>4742</v>
      </c>
      <c r="B579" s="3">
        <v>46127</v>
      </c>
      <c r="C579" s="4">
        <f>YEAR(SalesDataTable[[#This Row],[Order Date]])</f>
        <v>2026</v>
      </c>
      <c r="D579" s="9" t="str">
        <f>TEXT(SalesDataTable[[#This Row],[Order Date]],"MMM")</f>
        <v>Apr</v>
      </c>
      <c r="E579" s="9" t="str">
        <f>"Q"&amp;ROUNDUP(MONTH(SalesDataTable[[#This Row],[Order Date]])/3,0)</f>
        <v>Q2</v>
      </c>
      <c r="F579" s="4" t="s">
        <v>38</v>
      </c>
      <c r="G579" s="4" t="s">
        <v>65</v>
      </c>
      <c r="H579" s="4" t="s">
        <v>46</v>
      </c>
      <c r="I579" s="4" t="s">
        <v>21</v>
      </c>
      <c r="J579" s="4" t="s">
        <v>32</v>
      </c>
      <c r="K579" s="4" t="s">
        <v>50</v>
      </c>
      <c r="L579" s="5">
        <v>1</v>
      </c>
      <c r="M579" s="6">
        <v>46.86</v>
      </c>
      <c r="N579" s="7">
        <v>0</v>
      </c>
      <c r="O579" s="6">
        <v>18.190000000000001</v>
      </c>
      <c r="P579" s="6">
        <f t="shared" si="36"/>
        <v>46.86</v>
      </c>
      <c r="Q579" s="6">
        <f t="shared" si="37"/>
        <v>18.190000000000001</v>
      </c>
      <c r="R579" s="6">
        <f t="shared" si="38"/>
        <v>28.669999999999998</v>
      </c>
      <c r="S579" s="8">
        <f t="shared" si="39"/>
        <v>0.61182244985061884</v>
      </c>
    </row>
    <row r="580" spans="1:19" ht="15.6" x14ac:dyDescent="0.3">
      <c r="A580" s="2">
        <v>4899</v>
      </c>
      <c r="B580" s="3">
        <v>46127</v>
      </c>
      <c r="C580" s="4">
        <f>YEAR(SalesDataTable[[#This Row],[Order Date]])</f>
        <v>2026</v>
      </c>
      <c r="D580" s="9" t="str">
        <f>TEXT(SalesDataTable[[#This Row],[Order Date]],"MMM")</f>
        <v>Apr</v>
      </c>
      <c r="E580" s="9" t="str">
        <f>"Q"&amp;ROUNDUP(MONTH(SalesDataTable[[#This Row],[Order Date]])/3,0)</f>
        <v>Q2</v>
      </c>
      <c r="F580" s="4" t="s">
        <v>18</v>
      </c>
      <c r="G580" s="4" t="s">
        <v>54</v>
      </c>
      <c r="H580" s="4" t="s">
        <v>20</v>
      </c>
      <c r="I580" s="4" t="s">
        <v>31</v>
      </c>
      <c r="J580" s="4" t="s">
        <v>41</v>
      </c>
      <c r="K580" s="4" t="s">
        <v>58</v>
      </c>
      <c r="L580" s="5">
        <v>2</v>
      </c>
      <c r="M580" s="6">
        <v>82.13</v>
      </c>
      <c r="N580" s="7">
        <v>0.05</v>
      </c>
      <c r="O580" s="6">
        <v>39.909999999999997</v>
      </c>
      <c r="P580" s="6">
        <f t="shared" si="36"/>
        <v>156.047</v>
      </c>
      <c r="Q580" s="6">
        <f t="shared" si="37"/>
        <v>79.819999999999993</v>
      </c>
      <c r="R580" s="6">
        <f t="shared" si="38"/>
        <v>76.227000000000004</v>
      </c>
      <c r="S580" s="8">
        <f t="shared" si="39"/>
        <v>0.48848744288579726</v>
      </c>
    </row>
    <row r="581" spans="1:19" ht="15.6" x14ac:dyDescent="0.3">
      <c r="A581" s="2">
        <v>5042</v>
      </c>
      <c r="B581" s="3">
        <v>46127</v>
      </c>
      <c r="C581" s="4">
        <f>YEAR(SalesDataTable[[#This Row],[Order Date]])</f>
        <v>2026</v>
      </c>
      <c r="D581" s="9" t="str">
        <f>TEXT(SalesDataTable[[#This Row],[Order Date]],"MMM")</f>
        <v>Apr</v>
      </c>
      <c r="E581" s="9" t="str">
        <f>"Q"&amp;ROUNDUP(MONTH(SalesDataTable[[#This Row],[Order Date]])/3,0)</f>
        <v>Q2</v>
      </c>
      <c r="F581" s="4" t="s">
        <v>24</v>
      </c>
      <c r="G581" s="4" t="s">
        <v>45</v>
      </c>
      <c r="H581" s="4" t="s">
        <v>37</v>
      </c>
      <c r="I581" s="4" t="s">
        <v>34</v>
      </c>
      <c r="J581" s="4" t="s">
        <v>32</v>
      </c>
      <c r="K581" s="4" t="s">
        <v>66</v>
      </c>
      <c r="L581" s="5">
        <v>1</v>
      </c>
      <c r="M581" s="6">
        <v>163.16</v>
      </c>
      <c r="N581" s="7">
        <v>0</v>
      </c>
      <c r="O581" s="6">
        <v>88.78</v>
      </c>
      <c r="P581" s="6">
        <f t="shared" si="36"/>
        <v>163.16</v>
      </c>
      <c r="Q581" s="6">
        <f t="shared" si="37"/>
        <v>88.78</v>
      </c>
      <c r="R581" s="6">
        <f t="shared" si="38"/>
        <v>74.38</v>
      </c>
      <c r="S581" s="8">
        <f t="shared" si="39"/>
        <v>0.45587153714145623</v>
      </c>
    </row>
    <row r="582" spans="1:19" ht="15.6" x14ac:dyDescent="0.3">
      <c r="A582" s="2">
        <v>2248</v>
      </c>
      <c r="B582" s="3">
        <v>46128</v>
      </c>
      <c r="C582" s="4">
        <f>YEAR(SalesDataTable[[#This Row],[Order Date]])</f>
        <v>2026</v>
      </c>
      <c r="D582" s="9" t="str">
        <f>TEXT(SalesDataTable[[#This Row],[Order Date]],"MMM")</f>
        <v>Apr</v>
      </c>
      <c r="E582" s="9" t="str">
        <f>"Q"&amp;ROUNDUP(MONTH(SalesDataTable[[#This Row],[Order Date]])/3,0)</f>
        <v>Q2</v>
      </c>
      <c r="F582" s="4" t="s">
        <v>18</v>
      </c>
      <c r="G582" s="4" t="s">
        <v>68</v>
      </c>
      <c r="H582" s="4" t="s">
        <v>37</v>
      </c>
      <c r="I582" s="4" t="s">
        <v>31</v>
      </c>
      <c r="J582" s="4" t="s">
        <v>32</v>
      </c>
      <c r="K582" s="4" t="s">
        <v>33</v>
      </c>
      <c r="L582" s="5">
        <v>2</v>
      </c>
      <c r="M582" s="6">
        <v>36.68</v>
      </c>
      <c r="N582" s="7">
        <v>0.1</v>
      </c>
      <c r="O582" s="6">
        <v>13.92</v>
      </c>
      <c r="P582" s="6">
        <f t="shared" si="36"/>
        <v>66.024000000000001</v>
      </c>
      <c r="Q582" s="6">
        <f t="shared" si="37"/>
        <v>27.84</v>
      </c>
      <c r="R582" s="6">
        <f t="shared" si="38"/>
        <v>38.183999999999997</v>
      </c>
      <c r="S582" s="8">
        <f t="shared" si="39"/>
        <v>0.57833515085423481</v>
      </c>
    </row>
    <row r="583" spans="1:19" ht="15.6" x14ac:dyDescent="0.3">
      <c r="A583" s="2">
        <v>2427</v>
      </c>
      <c r="B583" s="3">
        <v>46128</v>
      </c>
      <c r="C583" s="4">
        <f>YEAR(SalesDataTable[[#This Row],[Order Date]])</f>
        <v>2026</v>
      </c>
      <c r="D583" s="9" t="str">
        <f>TEXT(SalesDataTable[[#This Row],[Order Date]],"MMM")</f>
        <v>Apr</v>
      </c>
      <c r="E583" s="9" t="str">
        <f>"Q"&amp;ROUNDUP(MONTH(SalesDataTable[[#This Row],[Order Date]])/3,0)</f>
        <v>Q2</v>
      </c>
      <c r="F583" s="4" t="s">
        <v>38</v>
      </c>
      <c r="G583" s="4" t="s">
        <v>65</v>
      </c>
      <c r="H583" s="4" t="s">
        <v>20</v>
      </c>
      <c r="I583" s="4" t="s">
        <v>31</v>
      </c>
      <c r="J583" s="4" t="s">
        <v>32</v>
      </c>
      <c r="K583" s="4" t="s">
        <v>50</v>
      </c>
      <c r="L583" s="5">
        <v>1</v>
      </c>
      <c r="M583" s="6">
        <v>45.82</v>
      </c>
      <c r="N583" s="7">
        <v>0.1</v>
      </c>
      <c r="O583" s="6">
        <v>18.48</v>
      </c>
      <c r="P583" s="6">
        <f t="shared" si="36"/>
        <v>41.238</v>
      </c>
      <c r="Q583" s="6">
        <f t="shared" si="37"/>
        <v>18.48</v>
      </c>
      <c r="R583" s="6">
        <f t="shared" si="38"/>
        <v>22.757999999999999</v>
      </c>
      <c r="S583" s="8">
        <f t="shared" si="39"/>
        <v>0.55186963480285167</v>
      </c>
    </row>
    <row r="584" spans="1:19" ht="15.6" x14ac:dyDescent="0.3">
      <c r="A584" s="2">
        <v>2445</v>
      </c>
      <c r="B584" s="3">
        <v>46128</v>
      </c>
      <c r="C584" s="4">
        <f>YEAR(SalesDataTable[[#This Row],[Order Date]])</f>
        <v>2026</v>
      </c>
      <c r="D584" s="9" t="str">
        <f>TEXT(SalesDataTable[[#This Row],[Order Date]],"MMM")</f>
        <v>Apr</v>
      </c>
      <c r="E584" s="9" t="str">
        <f>"Q"&amp;ROUNDUP(MONTH(SalesDataTable[[#This Row],[Order Date]])/3,0)</f>
        <v>Q2</v>
      </c>
      <c r="F584" s="4" t="s">
        <v>18</v>
      </c>
      <c r="G584" s="4" t="s">
        <v>68</v>
      </c>
      <c r="H584" s="4" t="s">
        <v>20</v>
      </c>
      <c r="I584" s="4" t="s">
        <v>21</v>
      </c>
      <c r="J584" s="4" t="s">
        <v>27</v>
      </c>
      <c r="K584" s="4" t="s">
        <v>64</v>
      </c>
      <c r="L584" s="5">
        <v>1</v>
      </c>
      <c r="M584" s="6">
        <v>70.95</v>
      </c>
      <c r="N584" s="7">
        <v>0</v>
      </c>
      <c r="O584" s="6">
        <v>31.43</v>
      </c>
      <c r="P584" s="6">
        <f t="shared" si="36"/>
        <v>70.95</v>
      </c>
      <c r="Q584" s="6">
        <f t="shared" si="37"/>
        <v>31.43</v>
      </c>
      <c r="R584" s="6">
        <f t="shared" si="38"/>
        <v>39.520000000000003</v>
      </c>
      <c r="S584" s="8">
        <f t="shared" si="39"/>
        <v>0.55701198026779419</v>
      </c>
    </row>
    <row r="585" spans="1:19" ht="15.6" x14ac:dyDescent="0.3">
      <c r="A585" s="2">
        <v>3311</v>
      </c>
      <c r="B585" s="3">
        <v>46128</v>
      </c>
      <c r="C585" s="4">
        <f>YEAR(SalesDataTable[[#This Row],[Order Date]])</f>
        <v>2026</v>
      </c>
      <c r="D585" s="9" t="str">
        <f>TEXT(SalesDataTable[[#This Row],[Order Date]],"MMM")</f>
        <v>Apr</v>
      </c>
      <c r="E585" s="9" t="str">
        <f>"Q"&amp;ROUNDUP(MONTH(SalesDataTable[[#This Row],[Order Date]])/3,0)</f>
        <v>Q2</v>
      </c>
      <c r="F585" s="4" t="s">
        <v>24</v>
      </c>
      <c r="G585" s="4" t="s">
        <v>59</v>
      </c>
      <c r="H585" s="4" t="s">
        <v>20</v>
      </c>
      <c r="I585" s="4" t="s">
        <v>31</v>
      </c>
      <c r="J585" s="4" t="s">
        <v>32</v>
      </c>
      <c r="K585" s="4" t="s">
        <v>50</v>
      </c>
      <c r="L585" s="5">
        <v>1</v>
      </c>
      <c r="M585" s="6">
        <v>46.68</v>
      </c>
      <c r="N585" s="7">
        <v>0.05</v>
      </c>
      <c r="O585" s="6">
        <v>18.350000000000001</v>
      </c>
      <c r="P585" s="6">
        <f t="shared" si="36"/>
        <v>44.345999999999997</v>
      </c>
      <c r="Q585" s="6">
        <f t="shared" si="37"/>
        <v>18.350000000000001</v>
      </c>
      <c r="R585" s="6">
        <f t="shared" si="38"/>
        <v>25.995999999999995</v>
      </c>
      <c r="S585" s="8">
        <f t="shared" si="39"/>
        <v>0.58620845172056102</v>
      </c>
    </row>
    <row r="586" spans="1:19" ht="15.6" x14ac:dyDescent="0.3">
      <c r="A586" s="2">
        <v>3320</v>
      </c>
      <c r="B586" s="3">
        <v>46128</v>
      </c>
      <c r="C586" s="4">
        <f>YEAR(SalesDataTable[[#This Row],[Order Date]])</f>
        <v>2026</v>
      </c>
      <c r="D586" s="9" t="str">
        <f>TEXT(SalesDataTable[[#This Row],[Order Date]],"MMM")</f>
        <v>Apr</v>
      </c>
      <c r="E586" s="9" t="str">
        <f>"Q"&amp;ROUNDUP(MONTH(SalesDataTable[[#This Row],[Order Date]])/3,0)</f>
        <v>Q2</v>
      </c>
      <c r="F586" s="4" t="s">
        <v>29</v>
      </c>
      <c r="G586" s="4" t="s">
        <v>70</v>
      </c>
      <c r="H586" s="4" t="s">
        <v>20</v>
      </c>
      <c r="I586" s="4" t="s">
        <v>34</v>
      </c>
      <c r="J586" s="4" t="s">
        <v>32</v>
      </c>
      <c r="K586" s="4" t="s">
        <v>66</v>
      </c>
      <c r="L586" s="5">
        <v>5</v>
      </c>
      <c r="M586" s="6">
        <v>164.31</v>
      </c>
      <c r="N586" s="7">
        <v>0.05</v>
      </c>
      <c r="O586" s="6">
        <v>85.41</v>
      </c>
      <c r="P586" s="6">
        <f t="shared" si="36"/>
        <v>780.47249999999997</v>
      </c>
      <c r="Q586" s="6">
        <f t="shared" si="37"/>
        <v>427.04999999999995</v>
      </c>
      <c r="R586" s="6">
        <f t="shared" si="38"/>
        <v>353.42250000000001</v>
      </c>
      <c r="S586" s="8">
        <f t="shared" si="39"/>
        <v>0.45283145786686912</v>
      </c>
    </row>
    <row r="587" spans="1:19" ht="15.6" x14ac:dyDescent="0.3">
      <c r="A587" s="2">
        <v>3321</v>
      </c>
      <c r="B587" s="3">
        <v>46128</v>
      </c>
      <c r="C587" s="4">
        <f>YEAR(SalesDataTable[[#This Row],[Order Date]])</f>
        <v>2026</v>
      </c>
      <c r="D587" s="9" t="str">
        <f>TEXT(SalesDataTable[[#This Row],[Order Date]],"MMM")</f>
        <v>Apr</v>
      </c>
      <c r="E587" s="9" t="str">
        <f>"Q"&amp;ROUNDUP(MONTH(SalesDataTable[[#This Row],[Order Date]])/3,0)</f>
        <v>Q2</v>
      </c>
      <c r="F587" s="4" t="s">
        <v>24</v>
      </c>
      <c r="G587" s="4" t="s">
        <v>45</v>
      </c>
      <c r="H587" s="4" t="s">
        <v>20</v>
      </c>
      <c r="I587" s="4" t="s">
        <v>34</v>
      </c>
      <c r="J587" s="4" t="s">
        <v>32</v>
      </c>
      <c r="K587" s="4" t="s">
        <v>33</v>
      </c>
      <c r="L587" s="5">
        <v>3</v>
      </c>
      <c r="M587" s="6">
        <v>35.57</v>
      </c>
      <c r="N587" s="7">
        <v>0</v>
      </c>
      <c r="O587" s="6">
        <v>13.67</v>
      </c>
      <c r="P587" s="6">
        <f t="shared" si="36"/>
        <v>106.71000000000001</v>
      </c>
      <c r="Q587" s="6">
        <f t="shared" si="37"/>
        <v>41.01</v>
      </c>
      <c r="R587" s="6">
        <f t="shared" si="38"/>
        <v>65.700000000000017</v>
      </c>
      <c r="S587" s="8">
        <f t="shared" si="39"/>
        <v>0.61568737700309262</v>
      </c>
    </row>
    <row r="588" spans="1:19" ht="15.6" x14ac:dyDescent="0.3">
      <c r="A588" s="2">
        <v>5181</v>
      </c>
      <c r="B588" s="3">
        <v>46128</v>
      </c>
      <c r="C588" s="4">
        <f>YEAR(SalesDataTable[[#This Row],[Order Date]])</f>
        <v>2026</v>
      </c>
      <c r="D588" s="9" t="str">
        <f>TEXT(SalesDataTable[[#This Row],[Order Date]],"MMM")</f>
        <v>Apr</v>
      </c>
      <c r="E588" s="9" t="str">
        <f>"Q"&amp;ROUNDUP(MONTH(SalesDataTable[[#This Row],[Order Date]])/3,0)</f>
        <v>Q2</v>
      </c>
      <c r="F588" s="4" t="s">
        <v>18</v>
      </c>
      <c r="G588" s="4" t="s">
        <v>19</v>
      </c>
      <c r="H588" s="4" t="s">
        <v>46</v>
      </c>
      <c r="I588" s="4" t="s">
        <v>31</v>
      </c>
      <c r="J588" s="4" t="s">
        <v>32</v>
      </c>
      <c r="K588" s="4" t="s">
        <v>50</v>
      </c>
      <c r="L588" s="5">
        <v>2</v>
      </c>
      <c r="M588" s="6">
        <v>45.51</v>
      </c>
      <c r="N588" s="7">
        <v>0.1</v>
      </c>
      <c r="O588" s="6">
        <v>18.809999999999999</v>
      </c>
      <c r="P588" s="6">
        <f t="shared" si="36"/>
        <v>81.917999999999992</v>
      </c>
      <c r="Q588" s="6">
        <f t="shared" si="37"/>
        <v>37.619999999999997</v>
      </c>
      <c r="R588" s="6">
        <f t="shared" si="38"/>
        <v>44.297999999999995</v>
      </c>
      <c r="S588" s="8">
        <f t="shared" si="39"/>
        <v>0.54076027246758951</v>
      </c>
    </row>
    <row r="589" spans="1:19" ht="15.6" x14ac:dyDescent="0.3">
      <c r="A589" s="2">
        <v>5187</v>
      </c>
      <c r="B589" s="3">
        <v>46128</v>
      </c>
      <c r="C589" s="4">
        <f>YEAR(SalesDataTable[[#This Row],[Order Date]])</f>
        <v>2026</v>
      </c>
      <c r="D589" s="9" t="str">
        <f>TEXT(SalesDataTable[[#This Row],[Order Date]],"MMM")</f>
        <v>Apr</v>
      </c>
      <c r="E589" s="9" t="str">
        <f>"Q"&amp;ROUNDUP(MONTH(SalesDataTable[[#This Row],[Order Date]])/3,0)</f>
        <v>Q2</v>
      </c>
      <c r="F589" s="4" t="s">
        <v>38</v>
      </c>
      <c r="G589" s="4" t="s">
        <v>51</v>
      </c>
      <c r="H589" s="4" t="s">
        <v>20</v>
      </c>
      <c r="I589" s="4" t="s">
        <v>21</v>
      </c>
      <c r="J589" s="4" t="s">
        <v>41</v>
      </c>
      <c r="K589" s="4" t="s">
        <v>47</v>
      </c>
      <c r="L589" s="5">
        <v>2</v>
      </c>
      <c r="M589" s="6">
        <v>198.32</v>
      </c>
      <c r="N589" s="7">
        <v>0</v>
      </c>
      <c r="O589" s="6">
        <v>106.8</v>
      </c>
      <c r="P589" s="6">
        <f t="shared" si="36"/>
        <v>396.64</v>
      </c>
      <c r="Q589" s="6">
        <f t="shared" si="37"/>
        <v>213.6</v>
      </c>
      <c r="R589" s="6">
        <f t="shared" si="38"/>
        <v>183.04</v>
      </c>
      <c r="S589" s="8">
        <f t="shared" si="39"/>
        <v>0.46147640177490923</v>
      </c>
    </row>
    <row r="590" spans="1:19" ht="15.6" x14ac:dyDescent="0.3">
      <c r="A590" s="2">
        <v>605</v>
      </c>
      <c r="B590" s="3">
        <v>46129</v>
      </c>
      <c r="C590" s="4">
        <f>YEAR(SalesDataTable[[#This Row],[Order Date]])</f>
        <v>2026</v>
      </c>
      <c r="D590" s="9" t="str">
        <f>TEXT(SalesDataTable[[#This Row],[Order Date]],"MMM")</f>
        <v>Apr</v>
      </c>
      <c r="E590" s="9" t="str">
        <f>"Q"&amp;ROUNDUP(MONTH(SalesDataTable[[#This Row],[Order Date]])/3,0)</f>
        <v>Q2</v>
      </c>
      <c r="F590" s="4" t="s">
        <v>38</v>
      </c>
      <c r="G590" s="4" t="s">
        <v>51</v>
      </c>
      <c r="H590" s="4" t="s">
        <v>46</v>
      </c>
      <c r="I590" s="4" t="s">
        <v>34</v>
      </c>
      <c r="J590" s="4" t="s">
        <v>32</v>
      </c>
      <c r="K590" s="4" t="s">
        <v>62</v>
      </c>
      <c r="L590" s="5">
        <v>2</v>
      </c>
      <c r="M590" s="6">
        <v>130.94</v>
      </c>
      <c r="N590" s="7">
        <v>0</v>
      </c>
      <c r="O590" s="6">
        <v>67.459999999999994</v>
      </c>
      <c r="P590" s="6">
        <f t="shared" si="36"/>
        <v>261.88</v>
      </c>
      <c r="Q590" s="6">
        <f t="shared" si="37"/>
        <v>134.91999999999999</v>
      </c>
      <c r="R590" s="6">
        <f t="shared" si="38"/>
        <v>126.96000000000001</v>
      </c>
      <c r="S590" s="8">
        <f t="shared" si="39"/>
        <v>0.48480219948067821</v>
      </c>
    </row>
    <row r="591" spans="1:19" ht="15.6" x14ac:dyDescent="0.3">
      <c r="A591" s="2">
        <v>3244</v>
      </c>
      <c r="B591" s="3">
        <v>46129</v>
      </c>
      <c r="C591" s="4">
        <f>YEAR(SalesDataTable[[#This Row],[Order Date]])</f>
        <v>2026</v>
      </c>
      <c r="D591" s="9" t="str">
        <f>TEXT(SalesDataTable[[#This Row],[Order Date]],"MMM")</f>
        <v>Apr</v>
      </c>
      <c r="E591" s="9" t="str">
        <f>"Q"&amp;ROUNDUP(MONTH(SalesDataTable[[#This Row],[Order Date]])/3,0)</f>
        <v>Q2</v>
      </c>
      <c r="F591" s="4" t="s">
        <v>24</v>
      </c>
      <c r="G591" s="4" t="s">
        <v>59</v>
      </c>
      <c r="H591" s="4" t="s">
        <v>46</v>
      </c>
      <c r="I591" s="4" t="s">
        <v>21</v>
      </c>
      <c r="J591" s="4" t="s">
        <v>32</v>
      </c>
      <c r="K591" s="4" t="s">
        <v>62</v>
      </c>
      <c r="L591" s="5">
        <v>1</v>
      </c>
      <c r="M591" s="6">
        <v>131.62</v>
      </c>
      <c r="N591" s="7">
        <v>0</v>
      </c>
      <c r="O591" s="6">
        <v>66.95</v>
      </c>
      <c r="P591" s="6">
        <f t="shared" si="36"/>
        <v>131.62</v>
      </c>
      <c r="Q591" s="6">
        <f t="shared" si="37"/>
        <v>66.95</v>
      </c>
      <c r="R591" s="6">
        <f t="shared" si="38"/>
        <v>64.67</v>
      </c>
      <c r="S591" s="8">
        <f t="shared" si="39"/>
        <v>0.49133870232487464</v>
      </c>
    </row>
    <row r="592" spans="1:19" ht="15.6" x14ac:dyDescent="0.3">
      <c r="A592" s="2">
        <v>4047</v>
      </c>
      <c r="B592" s="3">
        <v>46129</v>
      </c>
      <c r="C592" s="4">
        <f>YEAR(SalesDataTable[[#This Row],[Order Date]])</f>
        <v>2026</v>
      </c>
      <c r="D592" s="9" t="str">
        <f>TEXT(SalesDataTable[[#This Row],[Order Date]],"MMM")</f>
        <v>Apr</v>
      </c>
      <c r="E592" s="9" t="str">
        <f>"Q"&amp;ROUNDUP(MONTH(SalesDataTable[[#This Row],[Order Date]])/3,0)</f>
        <v>Q2</v>
      </c>
      <c r="F592" s="4" t="s">
        <v>18</v>
      </c>
      <c r="G592" s="4" t="s">
        <v>19</v>
      </c>
      <c r="H592" s="4" t="s">
        <v>26</v>
      </c>
      <c r="I592" s="4" t="s">
        <v>34</v>
      </c>
      <c r="J592" s="4" t="s">
        <v>32</v>
      </c>
      <c r="K592" s="4" t="s">
        <v>66</v>
      </c>
      <c r="L592" s="5">
        <v>8</v>
      </c>
      <c r="M592" s="6">
        <v>168.34</v>
      </c>
      <c r="N592" s="7">
        <v>0.15</v>
      </c>
      <c r="O592" s="6">
        <v>88.7</v>
      </c>
      <c r="P592" s="6">
        <f t="shared" si="36"/>
        <v>1144.712</v>
      </c>
      <c r="Q592" s="6">
        <f t="shared" si="37"/>
        <v>709.6</v>
      </c>
      <c r="R592" s="6">
        <f t="shared" si="38"/>
        <v>435.11199999999997</v>
      </c>
      <c r="S592" s="8">
        <f t="shared" si="39"/>
        <v>0.38010608781946897</v>
      </c>
    </row>
    <row r="593" spans="1:19" ht="15.6" x14ac:dyDescent="0.3">
      <c r="A593" s="2">
        <v>4101</v>
      </c>
      <c r="B593" s="3">
        <v>46129</v>
      </c>
      <c r="C593" s="4">
        <f>YEAR(SalesDataTable[[#This Row],[Order Date]])</f>
        <v>2026</v>
      </c>
      <c r="D593" s="9" t="str">
        <f>TEXT(SalesDataTable[[#This Row],[Order Date]],"MMM")</f>
        <v>Apr</v>
      </c>
      <c r="E593" s="9" t="str">
        <f>"Q"&amp;ROUNDUP(MONTH(SalesDataTable[[#This Row],[Order Date]])/3,0)</f>
        <v>Q2</v>
      </c>
      <c r="F593" s="4" t="s">
        <v>24</v>
      </c>
      <c r="G593" s="4" t="s">
        <v>45</v>
      </c>
      <c r="H593" s="4" t="s">
        <v>20</v>
      </c>
      <c r="I593" s="4" t="s">
        <v>21</v>
      </c>
      <c r="J593" s="4" t="s">
        <v>41</v>
      </c>
      <c r="K593" s="4" t="s">
        <v>58</v>
      </c>
      <c r="L593" s="5">
        <v>1</v>
      </c>
      <c r="M593" s="6">
        <v>81.040000000000006</v>
      </c>
      <c r="N593" s="7">
        <v>0</v>
      </c>
      <c r="O593" s="6">
        <v>39.97</v>
      </c>
      <c r="P593" s="6">
        <f t="shared" si="36"/>
        <v>81.040000000000006</v>
      </c>
      <c r="Q593" s="6">
        <f t="shared" si="37"/>
        <v>39.97</v>
      </c>
      <c r="R593" s="6">
        <f t="shared" si="38"/>
        <v>41.070000000000007</v>
      </c>
      <c r="S593" s="8">
        <f t="shared" si="39"/>
        <v>0.50678677196446209</v>
      </c>
    </row>
    <row r="594" spans="1:19" ht="15.6" x14ac:dyDescent="0.3">
      <c r="A594" s="2">
        <v>4537</v>
      </c>
      <c r="B594" s="3">
        <v>46129</v>
      </c>
      <c r="C594" s="4">
        <f>YEAR(SalesDataTable[[#This Row],[Order Date]])</f>
        <v>2026</v>
      </c>
      <c r="D594" s="9" t="str">
        <f>TEXT(SalesDataTable[[#This Row],[Order Date]],"MMM")</f>
        <v>Apr</v>
      </c>
      <c r="E594" s="9" t="str">
        <f>"Q"&amp;ROUNDUP(MONTH(SalesDataTable[[#This Row],[Order Date]])/3,0)</f>
        <v>Q2</v>
      </c>
      <c r="F594" s="4" t="s">
        <v>38</v>
      </c>
      <c r="G594" s="4" t="s">
        <v>51</v>
      </c>
      <c r="H594" s="4" t="s">
        <v>20</v>
      </c>
      <c r="I594" s="4" t="s">
        <v>34</v>
      </c>
      <c r="J594" s="4" t="s">
        <v>41</v>
      </c>
      <c r="K594" s="4" t="s">
        <v>58</v>
      </c>
      <c r="L594" s="5">
        <v>3</v>
      </c>
      <c r="M594" s="6">
        <v>81.53</v>
      </c>
      <c r="N594" s="7">
        <v>0.05</v>
      </c>
      <c r="O594" s="6">
        <v>38.630000000000003</v>
      </c>
      <c r="P594" s="6">
        <f t="shared" si="36"/>
        <v>232.3605</v>
      </c>
      <c r="Q594" s="6">
        <f t="shared" si="37"/>
        <v>115.89000000000001</v>
      </c>
      <c r="R594" s="6">
        <f t="shared" si="38"/>
        <v>116.47049999999999</v>
      </c>
      <c r="S594" s="8">
        <f t="shared" si="39"/>
        <v>0.50124913657872139</v>
      </c>
    </row>
    <row r="595" spans="1:19" ht="15.6" x14ac:dyDescent="0.3">
      <c r="A595" s="2">
        <v>754</v>
      </c>
      <c r="B595" s="3">
        <v>46130</v>
      </c>
      <c r="C595" s="4">
        <f>YEAR(SalesDataTable[[#This Row],[Order Date]])</f>
        <v>2026</v>
      </c>
      <c r="D595" s="9" t="str">
        <f>TEXT(SalesDataTable[[#This Row],[Order Date]],"MMM")</f>
        <v>Apr</v>
      </c>
      <c r="E595" s="9" t="str">
        <f>"Q"&amp;ROUNDUP(MONTH(SalesDataTable[[#This Row],[Order Date]])/3,0)</f>
        <v>Q2</v>
      </c>
      <c r="F595" s="4" t="s">
        <v>29</v>
      </c>
      <c r="G595" s="4" t="s">
        <v>57</v>
      </c>
      <c r="H595" s="4" t="s">
        <v>46</v>
      </c>
      <c r="I595" s="4" t="s">
        <v>21</v>
      </c>
      <c r="J595" s="4" t="s">
        <v>22</v>
      </c>
      <c r="K595" s="4" t="s">
        <v>48</v>
      </c>
      <c r="L595" s="5">
        <v>3</v>
      </c>
      <c r="M595" s="6">
        <v>104.8</v>
      </c>
      <c r="N595" s="7">
        <v>0.1</v>
      </c>
      <c r="O595" s="6">
        <v>50.59</v>
      </c>
      <c r="P595" s="6">
        <f t="shared" si="36"/>
        <v>282.95999999999998</v>
      </c>
      <c r="Q595" s="6">
        <f t="shared" si="37"/>
        <v>151.77000000000001</v>
      </c>
      <c r="R595" s="6">
        <f t="shared" si="38"/>
        <v>131.18999999999997</v>
      </c>
      <c r="S595" s="8">
        <f t="shared" si="39"/>
        <v>0.46363443596268017</v>
      </c>
    </row>
    <row r="596" spans="1:19" ht="15.6" x14ac:dyDescent="0.3">
      <c r="A596" s="2">
        <v>1340</v>
      </c>
      <c r="B596" s="3">
        <v>46130</v>
      </c>
      <c r="C596" s="4">
        <f>YEAR(SalesDataTable[[#This Row],[Order Date]])</f>
        <v>2026</v>
      </c>
      <c r="D596" s="9" t="str">
        <f>TEXT(SalesDataTable[[#This Row],[Order Date]],"MMM")</f>
        <v>Apr</v>
      </c>
      <c r="E596" s="9" t="str">
        <f>"Q"&amp;ROUNDUP(MONTH(SalesDataTable[[#This Row],[Order Date]])/3,0)</f>
        <v>Q2</v>
      </c>
      <c r="F596" s="4" t="s">
        <v>38</v>
      </c>
      <c r="G596" s="4" t="s">
        <v>51</v>
      </c>
      <c r="H596" s="4" t="s">
        <v>20</v>
      </c>
      <c r="I596" s="4" t="s">
        <v>31</v>
      </c>
      <c r="J596" s="4" t="s">
        <v>52</v>
      </c>
      <c r="K596" s="4" t="s">
        <v>63</v>
      </c>
      <c r="L596" s="5">
        <v>2</v>
      </c>
      <c r="M596" s="6">
        <v>51.24</v>
      </c>
      <c r="N596" s="7">
        <v>0</v>
      </c>
      <c r="O596" s="6">
        <v>22.52</v>
      </c>
      <c r="P596" s="6">
        <f t="shared" si="36"/>
        <v>102.48</v>
      </c>
      <c r="Q596" s="6">
        <f t="shared" si="37"/>
        <v>45.04</v>
      </c>
      <c r="R596" s="6">
        <f t="shared" si="38"/>
        <v>57.440000000000005</v>
      </c>
      <c r="S596" s="8">
        <f t="shared" si="39"/>
        <v>0.56049960967993762</v>
      </c>
    </row>
    <row r="597" spans="1:19" ht="15.6" x14ac:dyDescent="0.3">
      <c r="A597" s="2">
        <v>1444</v>
      </c>
      <c r="B597" s="3">
        <v>46130</v>
      </c>
      <c r="C597" s="4">
        <f>YEAR(SalesDataTable[[#This Row],[Order Date]])</f>
        <v>2026</v>
      </c>
      <c r="D597" s="9" t="str">
        <f>TEXT(SalesDataTable[[#This Row],[Order Date]],"MMM")</f>
        <v>Apr</v>
      </c>
      <c r="E597" s="9" t="str">
        <f>"Q"&amp;ROUNDUP(MONTH(SalesDataTable[[#This Row],[Order Date]])/3,0)</f>
        <v>Q2</v>
      </c>
      <c r="F597" s="4" t="s">
        <v>29</v>
      </c>
      <c r="G597" s="4" t="s">
        <v>57</v>
      </c>
      <c r="H597" s="4" t="s">
        <v>37</v>
      </c>
      <c r="I597" s="4" t="s">
        <v>21</v>
      </c>
      <c r="J597" s="4" t="s">
        <v>41</v>
      </c>
      <c r="K597" s="4" t="s">
        <v>69</v>
      </c>
      <c r="L597" s="5">
        <v>1</v>
      </c>
      <c r="M597" s="6">
        <v>120.52</v>
      </c>
      <c r="N597" s="7">
        <v>0.1</v>
      </c>
      <c r="O597" s="6">
        <v>59.01</v>
      </c>
      <c r="P597" s="6">
        <f t="shared" si="36"/>
        <v>108.468</v>
      </c>
      <c r="Q597" s="6">
        <f t="shared" si="37"/>
        <v>59.01</v>
      </c>
      <c r="R597" s="6">
        <f t="shared" si="38"/>
        <v>49.458000000000006</v>
      </c>
      <c r="S597" s="8">
        <f t="shared" si="39"/>
        <v>0.45596858059519862</v>
      </c>
    </row>
    <row r="598" spans="1:19" ht="15.6" x14ac:dyDescent="0.3">
      <c r="A598" s="2">
        <v>2390</v>
      </c>
      <c r="B598" s="3">
        <v>46130</v>
      </c>
      <c r="C598" s="4">
        <f>YEAR(SalesDataTable[[#This Row],[Order Date]])</f>
        <v>2026</v>
      </c>
      <c r="D598" s="9" t="str">
        <f>TEXT(SalesDataTable[[#This Row],[Order Date]],"MMM")</f>
        <v>Apr</v>
      </c>
      <c r="E598" s="9" t="str">
        <f>"Q"&amp;ROUNDUP(MONTH(SalesDataTable[[#This Row],[Order Date]])/3,0)</f>
        <v>Q2</v>
      </c>
      <c r="F598" s="4" t="s">
        <v>38</v>
      </c>
      <c r="G598" s="4" t="s">
        <v>51</v>
      </c>
      <c r="H598" s="4" t="s">
        <v>37</v>
      </c>
      <c r="I598" s="4" t="s">
        <v>21</v>
      </c>
      <c r="J598" s="4" t="s">
        <v>41</v>
      </c>
      <c r="K598" s="4" t="s">
        <v>58</v>
      </c>
      <c r="L598" s="5">
        <v>1</v>
      </c>
      <c r="M598" s="6">
        <v>80.98</v>
      </c>
      <c r="N598" s="7">
        <v>0</v>
      </c>
      <c r="O598" s="6">
        <v>40.19</v>
      </c>
      <c r="P598" s="6">
        <f t="shared" si="36"/>
        <v>80.98</v>
      </c>
      <c r="Q598" s="6">
        <f t="shared" si="37"/>
        <v>40.19</v>
      </c>
      <c r="R598" s="6">
        <f t="shared" si="38"/>
        <v>40.790000000000006</v>
      </c>
      <c r="S598" s="8">
        <f t="shared" si="39"/>
        <v>0.50370461842430236</v>
      </c>
    </row>
    <row r="599" spans="1:19" ht="15.6" x14ac:dyDescent="0.3">
      <c r="A599" s="2">
        <v>3076</v>
      </c>
      <c r="B599" s="3">
        <v>46130</v>
      </c>
      <c r="C599" s="4">
        <f>YEAR(SalesDataTable[[#This Row],[Order Date]])</f>
        <v>2026</v>
      </c>
      <c r="D599" s="9" t="str">
        <f>TEXT(SalesDataTable[[#This Row],[Order Date]],"MMM")</f>
        <v>Apr</v>
      </c>
      <c r="E599" s="9" t="str">
        <f>"Q"&amp;ROUNDUP(MONTH(SalesDataTable[[#This Row],[Order Date]])/3,0)</f>
        <v>Q2</v>
      </c>
      <c r="F599" s="4" t="s">
        <v>29</v>
      </c>
      <c r="G599" s="4" t="s">
        <v>30</v>
      </c>
      <c r="H599" s="4" t="s">
        <v>20</v>
      </c>
      <c r="I599" s="4" t="s">
        <v>34</v>
      </c>
      <c r="J599" s="4" t="s">
        <v>41</v>
      </c>
      <c r="K599" s="4" t="s">
        <v>58</v>
      </c>
      <c r="L599" s="5">
        <v>2</v>
      </c>
      <c r="M599" s="6">
        <v>82.58</v>
      </c>
      <c r="N599" s="7">
        <v>0.1</v>
      </c>
      <c r="O599" s="6">
        <v>39.93</v>
      </c>
      <c r="P599" s="6">
        <f t="shared" si="36"/>
        <v>148.64400000000001</v>
      </c>
      <c r="Q599" s="6">
        <f t="shared" si="37"/>
        <v>79.86</v>
      </c>
      <c r="R599" s="6">
        <f t="shared" si="38"/>
        <v>68.784000000000006</v>
      </c>
      <c r="S599" s="8">
        <f t="shared" si="39"/>
        <v>0.46274319851457174</v>
      </c>
    </row>
    <row r="600" spans="1:19" ht="15.6" x14ac:dyDescent="0.3">
      <c r="A600" s="2">
        <v>3157</v>
      </c>
      <c r="B600" s="3">
        <v>46130</v>
      </c>
      <c r="C600" s="4">
        <f>YEAR(SalesDataTable[[#This Row],[Order Date]])</f>
        <v>2026</v>
      </c>
      <c r="D600" s="9" t="str">
        <f>TEXT(SalesDataTable[[#This Row],[Order Date]],"MMM")</f>
        <v>Apr</v>
      </c>
      <c r="E600" s="9" t="str">
        <f>"Q"&amp;ROUNDUP(MONTH(SalesDataTable[[#This Row],[Order Date]])/3,0)</f>
        <v>Q2</v>
      </c>
      <c r="F600" s="4" t="s">
        <v>38</v>
      </c>
      <c r="G600" s="4" t="s">
        <v>51</v>
      </c>
      <c r="H600" s="4" t="s">
        <v>20</v>
      </c>
      <c r="I600" s="4" t="s">
        <v>31</v>
      </c>
      <c r="J600" s="4" t="s">
        <v>41</v>
      </c>
      <c r="K600" s="4" t="s">
        <v>47</v>
      </c>
      <c r="L600" s="5">
        <v>2</v>
      </c>
      <c r="M600" s="6">
        <v>200.36</v>
      </c>
      <c r="N600" s="7">
        <v>0</v>
      </c>
      <c r="O600" s="6">
        <v>105.12</v>
      </c>
      <c r="P600" s="6">
        <f t="shared" si="36"/>
        <v>400.72</v>
      </c>
      <c r="Q600" s="6">
        <f t="shared" si="37"/>
        <v>210.24</v>
      </c>
      <c r="R600" s="6">
        <f t="shared" si="38"/>
        <v>190.48000000000002</v>
      </c>
      <c r="S600" s="8">
        <f t="shared" si="39"/>
        <v>0.47534438011579161</v>
      </c>
    </row>
    <row r="601" spans="1:19" ht="15.6" x14ac:dyDescent="0.3">
      <c r="A601" s="2">
        <v>4516</v>
      </c>
      <c r="B601" s="3">
        <v>46130</v>
      </c>
      <c r="C601" s="4">
        <f>YEAR(SalesDataTable[[#This Row],[Order Date]])</f>
        <v>2026</v>
      </c>
      <c r="D601" s="9" t="str">
        <f>TEXT(SalesDataTable[[#This Row],[Order Date]],"MMM")</f>
        <v>Apr</v>
      </c>
      <c r="E601" s="9" t="str">
        <f>"Q"&amp;ROUNDUP(MONTH(SalesDataTable[[#This Row],[Order Date]])/3,0)</f>
        <v>Q2</v>
      </c>
      <c r="F601" s="4" t="s">
        <v>29</v>
      </c>
      <c r="G601" s="4" t="s">
        <v>43</v>
      </c>
      <c r="H601" s="4" t="s">
        <v>20</v>
      </c>
      <c r="I601" s="4" t="s">
        <v>21</v>
      </c>
      <c r="J601" s="4" t="s">
        <v>41</v>
      </c>
      <c r="K601" s="4" t="s">
        <v>47</v>
      </c>
      <c r="L601" s="5">
        <v>1</v>
      </c>
      <c r="M601" s="6">
        <v>196.24</v>
      </c>
      <c r="N601" s="7">
        <v>0</v>
      </c>
      <c r="O601" s="6">
        <v>106.34</v>
      </c>
      <c r="P601" s="6">
        <f t="shared" si="36"/>
        <v>196.24</v>
      </c>
      <c r="Q601" s="6">
        <f t="shared" si="37"/>
        <v>106.34</v>
      </c>
      <c r="R601" s="6">
        <f t="shared" si="38"/>
        <v>89.9</v>
      </c>
      <c r="S601" s="8">
        <f t="shared" si="39"/>
        <v>0.45811251528740321</v>
      </c>
    </row>
    <row r="602" spans="1:19" ht="15.6" x14ac:dyDescent="0.3">
      <c r="A602" s="2">
        <v>5119</v>
      </c>
      <c r="B602" s="3">
        <v>46130</v>
      </c>
      <c r="C602" s="4">
        <f>YEAR(SalesDataTable[[#This Row],[Order Date]])</f>
        <v>2026</v>
      </c>
      <c r="D602" s="9" t="str">
        <f>TEXT(SalesDataTable[[#This Row],[Order Date]],"MMM")</f>
        <v>Apr</v>
      </c>
      <c r="E602" s="9" t="str">
        <f>"Q"&amp;ROUNDUP(MONTH(SalesDataTable[[#This Row],[Order Date]])/3,0)</f>
        <v>Q2</v>
      </c>
      <c r="F602" s="4" t="s">
        <v>18</v>
      </c>
      <c r="G602" s="4" t="s">
        <v>68</v>
      </c>
      <c r="H602" s="4" t="s">
        <v>20</v>
      </c>
      <c r="I602" s="4" t="s">
        <v>34</v>
      </c>
      <c r="J602" s="4" t="s">
        <v>27</v>
      </c>
      <c r="K602" s="4" t="s">
        <v>28</v>
      </c>
      <c r="L602" s="5">
        <v>1</v>
      </c>
      <c r="M602" s="6">
        <v>93.32</v>
      </c>
      <c r="N602" s="7">
        <v>0</v>
      </c>
      <c r="O602" s="6">
        <v>44.82</v>
      </c>
      <c r="P602" s="6">
        <f t="shared" si="36"/>
        <v>93.32</v>
      </c>
      <c r="Q602" s="6">
        <f t="shared" si="37"/>
        <v>44.82</v>
      </c>
      <c r="R602" s="6">
        <f t="shared" si="38"/>
        <v>48.499999999999993</v>
      </c>
      <c r="S602" s="8">
        <f t="shared" si="39"/>
        <v>0.51971710244320612</v>
      </c>
    </row>
    <row r="603" spans="1:19" ht="15.6" x14ac:dyDescent="0.3">
      <c r="A603" s="2">
        <v>125</v>
      </c>
      <c r="B603" s="3">
        <v>46131</v>
      </c>
      <c r="C603" s="4">
        <f>YEAR(SalesDataTable[[#This Row],[Order Date]])</f>
        <v>2026</v>
      </c>
      <c r="D603" s="9" t="str">
        <f>TEXT(SalesDataTable[[#This Row],[Order Date]],"MMM")</f>
        <v>Apr</v>
      </c>
      <c r="E603" s="9" t="str">
        <f>"Q"&amp;ROUNDUP(MONTH(SalesDataTable[[#This Row],[Order Date]])/3,0)</f>
        <v>Q2</v>
      </c>
      <c r="F603" s="4" t="s">
        <v>38</v>
      </c>
      <c r="G603" s="4" t="s">
        <v>49</v>
      </c>
      <c r="H603" s="4" t="s">
        <v>20</v>
      </c>
      <c r="I603" s="4" t="s">
        <v>21</v>
      </c>
      <c r="J603" s="4" t="s">
        <v>22</v>
      </c>
      <c r="K603" s="4" t="s">
        <v>48</v>
      </c>
      <c r="L603" s="5">
        <v>2</v>
      </c>
      <c r="M603" s="6">
        <v>101.61</v>
      </c>
      <c r="N603" s="7">
        <v>0</v>
      </c>
      <c r="O603" s="6">
        <v>49.9</v>
      </c>
      <c r="P603" s="6">
        <f t="shared" si="36"/>
        <v>203.22</v>
      </c>
      <c r="Q603" s="6">
        <f t="shared" si="37"/>
        <v>99.8</v>
      </c>
      <c r="R603" s="6">
        <f t="shared" si="38"/>
        <v>103.42</v>
      </c>
      <c r="S603" s="8">
        <f t="shared" si="39"/>
        <v>0.50890660368074014</v>
      </c>
    </row>
    <row r="604" spans="1:19" ht="15.6" x14ac:dyDescent="0.3">
      <c r="A604" s="2">
        <v>728</v>
      </c>
      <c r="B604" s="3">
        <v>46131</v>
      </c>
      <c r="C604" s="4">
        <f>YEAR(SalesDataTable[[#This Row],[Order Date]])</f>
        <v>2026</v>
      </c>
      <c r="D604" s="9" t="str">
        <f>TEXT(SalesDataTable[[#This Row],[Order Date]],"MMM")</f>
        <v>Apr</v>
      </c>
      <c r="E604" s="9" t="str">
        <f>"Q"&amp;ROUNDUP(MONTH(SalesDataTable[[#This Row],[Order Date]])/3,0)</f>
        <v>Q2</v>
      </c>
      <c r="F604" s="4" t="s">
        <v>24</v>
      </c>
      <c r="G604" s="4" t="s">
        <v>67</v>
      </c>
      <c r="H604" s="4" t="s">
        <v>20</v>
      </c>
      <c r="I604" s="4" t="s">
        <v>21</v>
      </c>
      <c r="J604" s="4" t="s">
        <v>22</v>
      </c>
      <c r="K604" s="4" t="s">
        <v>48</v>
      </c>
      <c r="L604" s="5">
        <v>1</v>
      </c>
      <c r="M604" s="6">
        <v>104.91</v>
      </c>
      <c r="N604" s="7">
        <v>0</v>
      </c>
      <c r="O604" s="6">
        <v>51.68</v>
      </c>
      <c r="P604" s="6">
        <f t="shared" si="36"/>
        <v>104.91</v>
      </c>
      <c r="Q604" s="6">
        <f t="shared" si="37"/>
        <v>51.68</v>
      </c>
      <c r="R604" s="6">
        <f t="shared" si="38"/>
        <v>53.23</v>
      </c>
      <c r="S604" s="8">
        <f t="shared" si="39"/>
        <v>0.50738728433895719</v>
      </c>
    </row>
    <row r="605" spans="1:19" ht="15.6" x14ac:dyDescent="0.3">
      <c r="A605" s="2">
        <v>1271</v>
      </c>
      <c r="B605" s="3">
        <v>46131</v>
      </c>
      <c r="C605" s="4">
        <f>YEAR(SalesDataTable[[#This Row],[Order Date]])</f>
        <v>2026</v>
      </c>
      <c r="D605" s="9" t="str">
        <f>TEXT(SalesDataTable[[#This Row],[Order Date]],"MMM")</f>
        <v>Apr</v>
      </c>
      <c r="E605" s="9" t="str">
        <f>"Q"&amp;ROUNDUP(MONTH(SalesDataTable[[#This Row],[Order Date]])/3,0)</f>
        <v>Q2</v>
      </c>
      <c r="F605" s="4" t="s">
        <v>29</v>
      </c>
      <c r="G605" s="4" t="s">
        <v>30</v>
      </c>
      <c r="H605" s="4" t="s">
        <v>26</v>
      </c>
      <c r="I605" s="4" t="s">
        <v>34</v>
      </c>
      <c r="J605" s="4" t="s">
        <v>52</v>
      </c>
      <c r="K605" s="4" t="s">
        <v>53</v>
      </c>
      <c r="L605" s="5">
        <v>8</v>
      </c>
      <c r="M605" s="6">
        <v>39.99</v>
      </c>
      <c r="N605" s="7">
        <v>0.15</v>
      </c>
      <c r="O605" s="6">
        <v>14.92</v>
      </c>
      <c r="P605" s="6">
        <f t="shared" si="36"/>
        <v>271.93200000000002</v>
      </c>
      <c r="Q605" s="6">
        <f t="shared" si="37"/>
        <v>119.36</v>
      </c>
      <c r="R605" s="6">
        <f t="shared" si="38"/>
        <v>152.572</v>
      </c>
      <c r="S605" s="8">
        <f t="shared" si="39"/>
        <v>0.56106673727255341</v>
      </c>
    </row>
    <row r="606" spans="1:19" ht="15.6" x14ac:dyDescent="0.3">
      <c r="A606" s="2">
        <v>1284</v>
      </c>
      <c r="B606" s="3">
        <v>46131</v>
      </c>
      <c r="C606" s="4">
        <f>YEAR(SalesDataTable[[#This Row],[Order Date]])</f>
        <v>2026</v>
      </c>
      <c r="D606" s="9" t="str">
        <f>TEXT(SalesDataTable[[#This Row],[Order Date]],"MMM")</f>
        <v>Apr</v>
      </c>
      <c r="E606" s="9" t="str">
        <f>"Q"&amp;ROUNDUP(MONTH(SalesDataTable[[#This Row],[Order Date]])/3,0)</f>
        <v>Q2</v>
      </c>
      <c r="F606" s="4" t="s">
        <v>24</v>
      </c>
      <c r="G606" s="4" t="s">
        <v>61</v>
      </c>
      <c r="H606" s="4" t="s">
        <v>37</v>
      </c>
      <c r="I606" s="4" t="s">
        <v>31</v>
      </c>
      <c r="J606" s="4" t="s">
        <v>32</v>
      </c>
      <c r="K606" s="4" t="s">
        <v>62</v>
      </c>
      <c r="L606" s="5">
        <v>1</v>
      </c>
      <c r="M606" s="6">
        <v>136.01</v>
      </c>
      <c r="N606" s="7">
        <v>0</v>
      </c>
      <c r="O606" s="6">
        <v>66.59</v>
      </c>
      <c r="P606" s="6">
        <f t="shared" si="36"/>
        <v>136.01</v>
      </c>
      <c r="Q606" s="6">
        <f t="shared" si="37"/>
        <v>66.59</v>
      </c>
      <c r="R606" s="6">
        <f t="shared" si="38"/>
        <v>69.419999999999987</v>
      </c>
      <c r="S606" s="8">
        <f t="shared" si="39"/>
        <v>0.51040364679067707</v>
      </c>
    </row>
    <row r="607" spans="1:19" ht="15.6" x14ac:dyDescent="0.3">
      <c r="A607" s="2">
        <v>1657</v>
      </c>
      <c r="B607" s="3">
        <v>46131</v>
      </c>
      <c r="C607" s="4">
        <f>YEAR(SalesDataTable[[#This Row],[Order Date]])</f>
        <v>2026</v>
      </c>
      <c r="D607" s="9" t="str">
        <f>TEXT(SalesDataTable[[#This Row],[Order Date]],"MMM")</f>
        <v>Apr</v>
      </c>
      <c r="E607" s="9" t="str">
        <f>"Q"&amp;ROUNDUP(MONTH(SalesDataTable[[#This Row],[Order Date]])/3,0)</f>
        <v>Q2</v>
      </c>
      <c r="F607" s="4" t="s">
        <v>18</v>
      </c>
      <c r="G607" s="4" t="s">
        <v>19</v>
      </c>
      <c r="H607" s="4" t="s">
        <v>26</v>
      </c>
      <c r="I607" s="4" t="s">
        <v>34</v>
      </c>
      <c r="J607" s="4" t="s">
        <v>41</v>
      </c>
      <c r="K607" s="4" t="s">
        <v>69</v>
      </c>
      <c r="L607" s="5">
        <v>15</v>
      </c>
      <c r="M607" s="6">
        <v>122.1</v>
      </c>
      <c r="N607" s="7">
        <v>0.15</v>
      </c>
      <c r="O607" s="6">
        <v>62.33</v>
      </c>
      <c r="P607" s="6">
        <f t="shared" si="36"/>
        <v>1556.7749999999999</v>
      </c>
      <c r="Q607" s="6">
        <f t="shared" si="37"/>
        <v>934.94999999999993</v>
      </c>
      <c r="R607" s="6">
        <f t="shared" si="38"/>
        <v>621.82499999999993</v>
      </c>
      <c r="S607" s="8">
        <f t="shared" si="39"/>
        <v>0.39943151707857588</v>
      </c>
    </row>
    <row r="608" spans="1:19" ht="15.6" x14ac:dyDescent="0.3">
      <c r="A608" s="2">
        <v>2240</v>
      </c>
      <c r="B608" s="3">
        <v>46131</v>
      </c>
      <c r="C608" s="4">
        <f>YEAR(SalesDataTable[[#This Row],[Order Date]])</f>
        <v>2026</v>
      </c>
      <c r="D608" s="9" t="str">
        <f>TEXT(SalesDataTable[[#This Row],[Order Date]],"MMM")</f>
        <v>Apr</v>
      </c>
      <c r="E608" s="9" t="str">
        <f>"Q"&amp;ROUNDUP(MONTH(SalesDataTable[[#This Row],[Order Date]])/3,0)</f>
        <v>Q2</v>
      </c>
      <c r="F608" s="4" t="s">
        <v>18</v>
      </c>
      <c r="G608" s="4" t="s">
        <v>68</v>
      </c>
      <c r="H608" s="4" t="s">
        <v>46</v>
      </c>
      <c r="I608" s="4" t="s">
        <v>21</v>
      </c>
      <c r="J608" s="4" t="s">
        <v>41</v>
      </c>
      <c r="K608" s="4" t="s">
        <v>42</v>
      </c>
      <c r="L608" s="5">
        <v>4</v>
      </c>
      <c r="M608" s="6">
        <v>341.75</v>
      </c>
      <c r="N608" s="7">
        <v>0.1</v>
      </c>
      <c r="O608" s="6">
        <v>191.91</v>
      </c>
      <c r="P608" s="6">
        <f t="shared" si="36"/>
        <v>1230.3</v>
      </c>
      <c r="Q608" s="6">
        <f t="shared" si="37"/>
        <v>767.64</v>
      </c>
      <c r="R608" s="6">
        <f t="shared" si="38"/>
        <v>462.65999999999997</v>
      </c>
      <c r="S608" s="8">
        <f t="shared" si="39"/>
        <v>0.37605462082418922</v>
      </c>
    </row>
    <row r="609" spans="1:19" ht="15.6" x14ac:dyDescent="0.3">
      <c r="A609" s="2">
        <v>3050</v>
      </c>
      <c r="B609" s="3">
        <v>46131</v>
      </c>
      <c r="C609" s="4">
        <f>YEAR(SalesDataTable[[#This Row],[Order Date]])</f>
        <v>2026</v>
      </c>
      <c r="D609" s="9" t="str">
        <f>TEXT(SalesDataTable[[#This Row],[Order Date]],"MMM")</f>
        <v>Apr</v>
      </c>
      <c r="E609" s="9" t="str">
        <f>"Q"&amp;ROUNDUP(MONTH(SalesDataTable[[#This Row],[Order Date]])/3,0)</f>
        <v>Q2</v>
      </c>
      <c r="F609" s="4" t="s">
        <v>38</v>
      </c>
      <c r="G609" s="4" t="s">
        <v>65</v>
      </c>
      <c r="H609" s="4" t="s">
        <v>37</v>
      </c>
      <c r="I609" s="4" t="s">
        <v>21</v>
      </c>
      <c r="J609" s="4" t="s">
        <v>27</v>
      </c>
      <c r="K609" s="4" t="s">
        <v>55</v>
      </c>
      <c r="L609" s="5">
        <v>3</v>
      </c>
      <c r="M609" s="6">
        <v>156.16</v>
      </c>
      <c r="N609" s="7">
        <v>0.05</v>
      </c>
      <c r="O609" s="6">
        <v>77.81</v>
      </c>
      <c r="P609" s="6">
        <f t="shared" si="36"/>
        <v>445.05599999999998</v>
      </c>
      <c r="Q609" s="6">
        <f t="shared" si="37"/>
        <v>233.43</v>
      </c>
      <c r="R609" s="6">
        <f t="shared" si="38"/>
        <v>211.62599999999998</v>
      </c>
      <c r="S609" s="8">
        <f t="shared" si="39"/>
        <v>0.47550420621225192</v>
      </c>
    </row>
    <row r="610" spans="1:19" ht="15.6" x14ac:dyDescent="0.3">
      <c r="A610" s="2">
        <v>3213</v>
      </c>
      <c r="B610" s="3">
        <v>46131</v>
      </c>
      <c r="C610" s="4">
        <f>YEAR(SalesDataTable[[#This Row],[Order Date]])</f>
        <v>2026</v>
      </c>
      <c r="D610" s="9" t="str">
        <f>TEXT(SalesDataTable[[#This Row],[Order Date]],"MMM")</f>
        <v>Apr</v>
      </c>
      <c r="E610" s="9" t="str">
        <f>"Q"&amp;ROUNDUP(MONTH(SalesDataTable[[#This Row],[Order Date]])/3,0)</f>
        <v>Q2</v>
      </c>
      <c r="F610" s="4" t="s">
        <v>18</v>
      </c>
      <c r="G610" s="4" t="s">
        <v>68</v>
      </c>
      <c r="H610" s="4" t="s">
        <v>20</v>
      </c>
      <c r="I610" s="4" t="s">
        <v>21</v>
      </c>
      <c r="J610" s="4" t="s">
        <v>32</v>
      </c>
      <c r="K610" s="4" t="s">
        <v>62</v>
      </c>
      <c r="L610" s="5">
        <v>2</v>
      </c>
      <c r="M610" s="6">
        <v>132.53</v>
      </c>
      <c r="N610" s="7">
        <v>0.05</v>
      </c>
      <c r="O610" s="6">
        <v>66.39</v>
      </c>
      <c r="P610" s="6">
        <f t="shared" si="36"/>
        <v>251.80699999999999</v>
      </c>
      <c r="Q610" s="6">
        <f t="shared" si="37"/>
        <v>132.78</v>
      </c>
      <c r="R610" s="6">
        <f t="shared" si="38"/>
        <v>119.02699999999999</v>
      </c>
      <c r="S610" s="8">
        <f t="shared" si="39"/>
        <v>0.47269138665724142</v>
      </c>
    </row>
    <row r="611" spans="1:19" ht="15.6" x14ac:dyDescent="0.3">
      <c r="A611" s="2">
        <v>3367</v>
      </c>
      <c r="B611" s="3">
        <v>46131</v>
      </c>
      <c r="C611" s="4">
        <f>YEAR(SalesDataTable[[#This Row],[Order Date]])</f>
        <v>2026</v>
      </c>
      <c r="D611" s="9" t="str">
        <f>TEXT(SalesDataTable[[#This Row],[Order Date]],"MMM")</f>
        <v>Apr</v>
      </c>
      <c r="E611" s="9" t="str">
        <f>"Q"&amp;ROUNDUP(MONTH(SalesDataTable[[#This Row],[Order Date]])/3,0)</f>
        <v>Q2</v>
      </c>
      <c r="F611" s="4" t="s">
        <v>29</v>
      </c>
      <c r="G611" s="4" t="s">
        <v>36</v>
      </c>
      <c r="H611" s="4" t="s">
        <v>20</v>
      </c>
      <c r="I611" s="4" t="s">
        <v>21</v>
      </c>
      <c r="J611" s="4" t="s">
        <v>32</v>
      </c>
      <c r="K611" s="4" t="s">
        <v>50</v>
      </c>
      <c r="L611" s="5">
        <v>3</v>
      </c>
      <c r="M611" s="6">
        <v>45.79</v>
      </c>
      <c r="N611" s="7">
        <v>0</v>
      </c>
      <c r="O611" s="6">
        <v>17.98</v>
      </c>
      <c r="P611" s="6">
        <f t="shared" si="36"/>
        <v>137.37</v>
      </c>
      <c r="Q611" s="6">
        <f t="shared" si="37"/>
        <v>53.94</v>
      </c>
      <c r="R611" s="6">
        <f t="shared" si="38"/>
        <v>83.43</v>
      </c>
      <c r="S611" s="8">
        <f t="shared" si="39"/>
        <v>0.60733784669141733</v>
      </c>
    </row>
    <row r="612" spans="1:19" ht="15.6" x14ac:dyDescent="0.3">
      <c r="A612" s="2">
        <v>3885</v>
      </c>
      <c r="B612" s="3">
        <v>46131</v>
      </c>
      <c r="C612" s="4">
        <f>YEAR(SalesDataTable[[#This Row],[Order Date]])</f>
        <v>2026</v>
      </c>
      <c r="D612" s="9" t="str">
        <f>TEXT(SalesDataTable[[#This Row],[Order Date]],"MMM")</f>
        <v>Apr</v>
      </c>
      <c r="E612" s="9" t="str">
        <f>"Q"&amp;ROUNDUP(MONTH(SalesDataTable[[#This Row],[Order Date]])/3,0)</f>
        <v>Q2</v>
      </c>
      <c r="F612" s="4" t="s">
        <v>18</v>
      </c>
      <c r="G612" s="4" t="s">
        <v>68</v>
      </c>
      <c r="H612" s="4" t="s">
        <v>20</v>
      </c>
      <c r="I612" s="4" t="s">
        <v>31</v>
      </c>
      <c r="J612" s="4" t="s">
        <v>32</v>
      </c>
      <c r="K612" s="4" t="s">
        <v>62</v>
      </c>
      <c r="L612" s="5">
        <v>2</v>
      </c>
      <c r="M612" s="6">
        <v>133.97</v>
      </c>
      <c r="N612" s="7">
        <v>0.15</v>
      </c>
      <c r="O612" s="6">
        <v>67.36</v>
      </c>
      <c r="P612" s="6">
        <f t="shared" si="36"/>
        <v>227.749</v>
      </c>
      <c r="Q612" s="6">
        <f t="shared" si="37"/>
        <v>134.72</v>
      </c>
      <c r="R612" s="6">
        <f t="shared" si="38"/>
        <v>93.028999999999996</v>
      </c>
      <c r="S612" s="8">
        <f t="shared" si="39"/>
        <v>0.40847160690057915</v>
      </c>
    </row>
    <row r="613" spans="1:19" ht="15.6" x14ac:dyDescent="0.3">
      <c r="A613" s="2">
        <v>4372</v>
      </c>
      <c r="B613" s="3">
        <v>46131</v>
      </c>
      <c r="C613" s="4">
        <f>YEAR(SalesDataTable[[#This Row],[Order Date]])</f>
        <v>2026</v>
      </c>
      <c r="D613" s="9" t="str">
        <f>TEXT(SalesDataTable[[#This Row],[Order Date]],"MMM")</f>
        <v>Apr</v>
      </c>
      <c r="E613" s="9" t="str">
        <f>"Q"&amp;ROUNDUP(MONTH(SalesDataTable[[#This Row],[Order Date]])/3,0)</f>
        <v>Q2</v>
      </c>
      <c r="F613" s="4" t="s">
        <v>18</v>
      </c>
      <c r="G613" s="4" t="s">
        <v>68</v>
      </c>
      <c r="H613" s="4" t="s">
        <v>20</v>
      </c>
      <c r="I613" s="4" t="s">
        <v>31</v>
      </c>
      <c r="J613" s="4" t="s">
        <v>52</v>
      </c>
      <c r="K613" s="4" t="s">
        <v>60</v>
      </c>
      <c r="L613" s="5">
        <v>1</v>
      </c>
      <c r="M613" s="6">
        <v>37.11</v>
      </c>
      <c r="N613" s="7">
        <v>0.1</v>
      </c>
      <c r="O613" s="6">
        <v>14.27</v>
      </c>
      <c r="P613" s="6">
        <f t="shared" si="36"/>
        <v>33.399000000000001</v>
      </c>
      <c r="Q613" s="6">
        <f t="shared" si="37"/>
        <v>14.27</v>
      </c>
      <c r="R613" s="6">
        <f t="shared" si="38"/>
        <v>19.129000000000001</v>
      </c>
      <c r="S613" s="8">
        <f t="shared" si="39"/>
        <v>0.5727416988532591</v>
      </c>
    </row>
    <row r="614" spans="1:19" ht="15.6" x14ac:dyDescent="0.3">
      <c r="A614" s="2">
        <v>4417</v>
      </c>
      <c r="B614" s="3">
        <v>46131</v>
      </c>
      <c r="C614" s="4">
        <f>YEAR(SalesDataTable[[#This Row],[Order Date]])</f>
        <v>2026</v>
      </c>
      <c r="D614" s="9" t="str">
        <f>TEXT(SalesDataTable[[#This Row],[Order Date]],"MMM")</f>
        <v>Apr</v>
      </c>
      <c r="E614" s="9" t="str">
        <f>"Q"&amp;ROUNDUP(MONTH(SalesDataTable[[#This Row],[Order Date]])/3,0)</f>
        <v>Q2</v>
      </c>
      <c r="F614" s="4" t="s">
        <v>38</v>
      </c>
      <c r="G614" s="4" t="s">
        <v>51</v>
      </c>
      <c r="H614" s="4" t="s">
        <v>37</v>
      </c>
      <c r="I614" s="4" t="s">
        <v>31</v>
      </c>
      <c r="J614" s="4" t="s">
        <v>41</v>
      </c>
      <c r="K614" s="4" t="s">
        <v>42</v>
      </c>
      <c r="L614" s="5">
        <v>3</v>
      </c>
      <c r="M614" s="6">
        <v>334.01</v>
      </c>
      <c r="N614" s="7">
        <v>0.15</v>
      </c>
      <c r="O614" s="6">
        <v>192.17</v>
      </c>
      <c r="P614" s="6">
        <f t="shared" si="36"/>
        <v>851.72550000000001</v>
      </c>
      <c r="Q614" s="6">
        <f t="shared" si="37"/>
        <v>576.51</v>
      </c>
      <c r="R614" s="6">
        <f t="shared" si="38"/>
        <v>275.21550000000002</v>
      </c>
      <c r="S614" s="8">
        <f t="shared" si="39"/>
        <v>0.32312699337990941</v>
      </c>
    </row>
    <row r="615" spans="1:19" ht="15.6" x14ac:dyDescent="0.3">
      <c r="A615" s="2">
        <v>1147</v>
      </c>
      <c r="B615" s="3">
        <v>46132</v>
      </c>
      <c r="C615" s="4">
        <f>YEAR(SalesDataTable[[#This Row],[Order Date]])</f>
        <v>2026</v>
      </c>
      <c r="D615" s="9" t="str">
        <f>TEXT(SalesDataTable[[#This Row],[Order Date]],"MMM")</f>
        <v>Apr</v>
      </c>
      <c r="E615" s="9" t="str">
        <f>"Q"&amp;ROUNDUP(MONTH(SalesDataTable[[#This Row],[Order Date]])/3,0)</f>
        <v>Q2</v>
      </c>
      <c r="F615" s="4" t="s">
        <v>38</v>
      </c>
      <c r="G615" s="4" t="s">
        <v>49</v>
      </c>
      <c r="H615" s="4" t="s">
        <v>20</v>
      </c>
      <c r="I615" s="4" t="s">
        <v>31</v>
      </c>
      <c r="J615" s="4" t="s">
        <v>32</v>
      </c>
      <c r="K615" s="4" t="s">
        <v>62</v>
      </c>
      <c r="L615" s="5">
        <v>1</v>
      </c>
      <c r="M615" s="6">
        <v>131.46</v>
      </c>
      <c r="N615" s="7">
        <v>0</v>
      </c>
      <c r="O615" s="6">
        <v>67.77</v>
      </c>
      <c r="P615" s="6">
        <f t="shared" si="36"/>
        <v>131.46</v>
      </c>
      <c r="Q615" s="6">
        <f t="shared" si="37"/>
        <v>67.77</v>
      </c>
      <c r="R615" s="6">
        <f t="shared" si="38"/>
        <v>63.690000000000012</v>
      </c>
      <c r="S615" s="8">
        <f t="shared" si="39"/>
        <v>0.48448197170241902</v>
      </c>
    </row>
    <row r="616" spans="1:19" ht="15.6" x14ac:dyDescent="0.3">
      <c r="A616" s="2">
        <v>1514</v>
      </c>
      <c r="B616" s="3">
        <v>46132</v>
      </c>
      <c r="C616" s="4">
        <f>YEAR(SalesDataTable[[#This Row],[Order Date]])</f>
        <v>2026</v>
      </c>
      <c r="D616" s="9" t="str">
        <f>TEXT(SalesDataTable[[#This Row],[Order Date]],"MMM")</f>
        <v>Apr</v>
      </c>
      <c r="E616" s="9" t="str">
        <f>"Q"&amp;ROUNDUP(MONTH(SalesDataTable[[#This Row],[Order Date]])/3,0)</f>
        <v>Q2</v>
      </c>
      <c r="F616" s="4" t="s">
        <v>29</v>
      </c>
      <c r="G616" s="4" t="s">
        <v>36</v>
      </c>
      <c r="H616" s="4" t="s">
        <v>37</v>
      </c>
      <c r="I616" s="4" t="s">
        <v>21</v>
      </c>
      <c r="J616" s="4" t="s">
        <v>27</v>
      </c>
      <c r="K616" s="4" t="s">
        <v>64</v>
      </c>
      <c r="L616" s="5">
        <v>3</v>
      </c>
      <c r="M616" s="6">
        <v>72.48</v>
      </c>
      <c r="N616" s="7">
        <v>0</v>
      </c>
      <c r="O616" s="6">
        <v>32.36</v>
      </c>
      <c r="P616" s="6">
        <f t="shared" si="36"/>
        <v>217.44</v>
      </c>
      <c r="Q616" s="6">
        <f t="shared" si="37"/>
        <v>97.08</v>
      </c>
      <c r="R616" s="6">
        <f t="shared" si="38"/>
        <v>120.36</v>
      </c>
      <c r="S616" s="8">
        <f t="shared" si="39"/>
        <v>0.55353200883002207</v>
      </c>
    </row>
    <row r="617" spans="1:19" ht="15.6" x14ac:dyDescent="0.3">
      <c r="A617" s="2">
        <v>1538</v>
      </c>
      <c r="B617" s="3">
        <v>46132</v>
      </c>
      <c r="C617" s="4">
        <f>YEAR(SalesDataTable[[#This Row],[Order Date]])</f>
        <v>2026</v>
      </c>
      <c r="D617" s="9" t="str">
        <f>TEXT(SalesDataTable[[#This Row],[Order Date]],"MMM")</f>
        <v>Apr</v>
      </c>
      <c r="E617" s="9" t="str">
        <f>"Q"&amp;ROUNDUP(MONTH(SalesDataTable[[#This Row],[Order Date]])/3,0)</f>
        <v>Q2</v>
      </c>
      <c r="F617" s="4" t="s">
        <v>29</v>
      </c>
      <c r="G617" s="4" t="s">
        <v>30</v>
      </c>
      <c r="H617" s="4" t="s">
        <v>46</v>
      </c>
      <c r="I617" s="4" t="s">
        <v>31</v>
      </c>
      <c r="J617" s="4" t="s">
        <v>22</v>
      </c>
      <c r="K617" s="4" t="s">
        <v>23</v>
      </c>
      <c r="L617" s="5">
        <v>1</v>
      </c>
      <c r="M617" s="6">
        <v>81.98</v>
      </c>
      <c r="N617" s="7">
        <v>0</v>
      </c>
      <c r="O617" s="6">
        <v>43.15</v>
      </c>
      <c r="P617" s="6">
        <f t="shared" si="36"/>
        <v>81.98</v>
      </c>
      <c r="Q617" s="6">
        <f t="shared" si="37"/>
        <v>43.15</v>
      </c>
      <c r="R617" s="6">
        <f t="shared" si="38"/>
        <v>38.830000000000005</v>
      </c>
      <c r="S617" s="8">
        <f t="shared" si="39"/>
        <v>0.47365211027079779</v>
      </c>
    </row>
    <row r="618" spans="1:19" ht="15.6" x14ac:dyDescent="0.3">
      <c r="A618" s="2">
        <v>1679</v>
      </c>
      <c r="B618" s="3">
        <v>46132</v>
      </c>
      <c r="C618" s="4">
        <f>YEAR(SalesDataTable[[#This Row],[Order Date]])</f>
        <v>2026</v>
      </c>
      <c r="D618" s="9" t="str">
        <f>TEXT(SalesDataTable[[#This Row],[Order Date]],"MMM")</f>
        <v>Apr</v>
      </c>
      <c r="E618" s="9" t="str">
        <f>"Q"&amp;ROUNDUP(MONTH(SalesDataTable[[#This Row],[Order Date]])/3,0)</f>
        <v>Q2</v>
      </c>
      <c r="F618" s="4" t="s">
        <v>38</v>
      </c>
      <c r="G618" s="4" t="s">
        <v>65</v>
      </c>
      <c r="H618" s="4" t="s">
        <v>46</v>
      </c>
      <c r="I618" s="4" t="s">
        <v>21</v>
      </c>
      <c r="J618" s="4" t="s">
        <v>32</v>
      </c>
      <c r="K618" s="4" t="s">
        <v>50</v>
      </c>
      <c r="L618" s="5">
        <v>1</v>
      </c>
      <c r="M618" s="6">
        <v>46.71</v>
      </c>
      <c r="N618" s="7">
        <v>0</v>
      </c>
      <c r="O618" s="6">
        <v>18.18</v>
      </c>
      <c r="P618" s="6">
        <f t="shared" si="36"/>
        <v>46.71</v>
      </c>
      <c r="Q618" s="6">
        <f t="shared" si="37"/>
        <v>18.18</v>
      </c>
      <c r="R618" s="6">
        <f t="shared" si="38"/>
        <v>28.53</v>
      </c>
      <c r="S618" s="8">
        <f t="shared" si="39"/>
        <v>0.61078998073217727</v>
      </c>
    </row>
    <row r="619" spans="1:19" ht="15.6" x14ac:dyDescent="0.3">
      <c r="A619" s="2">
        <v>1708</v>
      </c>
      <c r="B619" s="3">
        <v>46132</v>
      </c>
      <c r="C619" s="4">
        <f>YEAR(SalesDataTable[[#This Row],[Order Date]])</f>
        <v>2026</v>
      </c>
      <c r="D619" s="9" t="str">
        <f>TEXT(SalesDataTable[[#This Row],[Order Date]],"MMM")</f>
        <v>Apr</v>
      </c>
      <c r="E619" s="9" t="str">
        <f>"Q"&amp;ROUNDUP(MONTH(SalesDataTable[[#This Row],[Order Date]])/3,0)</f>
        <v>Q2</v>
      </c>
      <c r="F619" s="4" t="s">
        <v>29</v>
      </c>
      <c r="G619" s="4" t="s">
        <v>43</v>
      </c>
      <c r="H619" s="4" t="s">
        <v>46</v>
      </c>
      <c r="I619" s="4" t="s">
        <v>31</v>
      </c>
      <c r="J619" s="4" t="s">
        <v>52</v>
      </c>
      <c r="K619" s="4" t="s">
        <v>53</v>
      </c>
      <c r="L619" s="5">
        <v>1</v>
      </c>
      <c r="M619" s="6">
        <v>41.01</v>
      </c>
      <c r="N619" s="7">
        <v>0</v>
      </c>
      <c r="O619" s="6">
        <v>14.5</v>
      </c>
      <c r="P619" s="6">
        <f t="shared" si="36"/>
        <v>41.01</v>
      </c>
      <c r="Q619" s="6">
        <f t="shared" si="37"/>
        <v>14.5</v>
      </c>
      <c r="R619" s="6">
        <f t="shared" si="38"/>
        <v>26.509999999999998</v>
      </c>
      <c r="S619" s="8">
        <f t="shared" si="39"/>
        <v>0.64642770056083876</v>
      </c>
    </row>
    <row r="620" spans="1:19" ht="15.6" x14ac:dyDescent="0.3">
      <c r="A620" s="2">
        <v>2686</v>
      </c>
      <c r="B620" s="3">
        <v>46132</v>
      </c>
      <c r="C620" s="4">
        <f>YEAR(SalesDataTable[[#This Row],[Order Date]])</f>
        <v>2026</v>
      </c>
      <c r="D620" s="9" t="str">
        <f>TEXT(SalesDataTable[[#This Row],[Order Date]],"MMM")</f>
        <v>Apr</v>
      </c>
      <c r="E620" s="9" t="str">
        <f>"Q"&amp;ROUNDUP(MONTH(SalesDataTable[[#This Row],[Order Date]])/3,0)</f>
        <v>Q2</v>
      </c>
      <c r="F620" s="4" t="s">
        <v>24</v>
      </c>
      <c r="G620" s="4" t="s">
        <v>61</v>
      </c>
      <c r="H620" s="4" t="s">
        <v>20</v>
      </c>
      <c r="I620" s="4" t="s">
        <v>21</v>
      </c>
      <c r="J620" s="4" t="s">
        <v>27</v>
      </c>
      <c r="K620" s="4" t="s">
        <v>64</v>
      </c>
      <c r="L620" s="5">
        <v>1</v>
      </c>
      <c r="M620" s="6">
        <v>70.45</v>
      </c>
      <c r="N620" s="7">
        <v>0.05</v>
      </c>
      <c r="O620" s="6">
        <v>31.98</v>
      </c>
      <c r="P620" s="6">
        <f t="shared" si="36"/>
        <v>66.927499999999995</v>
      </c>
      <c r="Q620" s="6">
        <f t="shared" si="37"/>
        <v>31.98</v>
      </c>
      <c r="R620" s="6">
        <f t="shared" si="38"/>
        <v>34.947499999999991</v>
      </c>
      <c r="S620" s="8">
        <f t="shared" si="39"/>
        <v>0.52216951178514059</v>
      </c>
    </row>
    <row r="621" spans="1:19" ht="15.6" x14ac:dyDescent="0.3">
      <c r="A621" s="2">
        <v>3307</v>
      </c>
      <c r="B621" s="3">
        <v>46132</v>
      </c>
      <c r="C621" s="4">
        <f>YEAR(SalesDataTable[[#This Row],[Order Date]])</f>
        <v>2026</v>
      </c>
      <c r="D621" s="9" t="str">
        <f>TEXT(SalesDataTable[[#This Row],[Order Date]],"MMM")</f>
        <v>Apr</v>
      </c>
      <c r="E621" s="9" t="str">
        <f>"Q"&amp;ROUNDUP(MONTH(SalesDataTable[[#This Row],[Order Date]])/3,0)</f>
        <v>Q2</v>
      </c>
      <c r="F621" s="4" t="s">
        <v>38</v>
      </c>
      <c r="G621" s="4" t="s">
        <v>65</v>
      </c>
      <c r="H621" s="4" t="s">
        <v>37</v>
      </c>
      <c r="I621" s="4" t="s">
        <v>34</v>
      </c>
      <c r="J621" s="4" t="s">
        <v>22</v>
      </c>
      <c r="K621" s="4" t="s">
        <v>40</v>
      </c>
      <c r="L621" s="5">
        <v>2</v>
      </c>
      <c r="M621" s="6">
        <v>51.39</v>
      </c>
      <c r="N621" s="7">
        <v>0.05</v>
      </c>
      <c r="O621" s="6">
        <v>22.28</v>
      </c>
      <c r="P621" s="6">
        <f t="shared" si="36"/>
        <v>97.640999999999991</v>
      </c>
      <c r="Q621" s="6">
        <f t="shared" si="37"/>
        <v>44.56</v>
      </c>
      <c r="R621" s="6">
        <f t="shared" si="38"/>
        <v>53.080999999999989</v>
      </c>
      <c r="S621" s="8">
        <f t="shared" si="39"/>
        <v>0.54363433393758764</v>
      </c>
    </row>
    <row r="622" spans="1:19" ht="15.6" x14ac:dyDescent="0.3">
      <c r="A622" s="2">
        <v>3772</v>
      </c>
      <c r="B622" s="3">
        <v>46132</v>
      </c>
      <c r="C622" s="4">
        <f>YEAR(SalesDataTable[[#This Row],[Order Date]])</f>
        <v>2026</v>
      </c>
      <c r="D622" s="9" t="str">
        <f>TEXT(SalesDataTable[[#This Row],[Order Date]],"MMM")</f>
        <v>Apr</v>
      </c>
      <c r="E622" s="9" t="str">
        <f>"Q"&amp;ROUNDUP(MONTH(SalesDataTable[[#This Row],[Order Date]])/3,0)</f>
        <v>Q2</v>
      </c>
      <c r="F622" s="4" t="s">
        <v>18</v>
      </c>
      <c r="G622" s="4" t="s">
        <v>68</v>
      </c>
      <c r="H622" s="4" t="s">
        <v>37</v>
      </c>
      <c r="I622" s="4" t="s">
        <v>21</v>
      </c>
      <c r="J622" s="4" t="s">
        <v>41</v>
      </c>
      <c r="K622" s="4" t="s">
        <v>69</v>
      </c>
      <c r="L622" s="5">
        <v>2</v>
      </c>
      <c r="M622" s="6">
        <v>122.03</v>
      </c>
      <c r="N622" s="7">
        <v>0</v>
      </c>
      <c r="O622" s="6">
        <v>59.43</v>
      </c>
      <c r="P622" s="6">
        <f t="shared" si="36"/>
        <v>244.06</v>
      </c>
      <c r="Q622" s="6">
        <f t="shared" si="37"/>
        <v>118.86</v>
      </c>
      <c r="R622" s="6">
        <f t="shared" si="38"/>
        <v>125.2</v>
      </c>
      <c r="S622" s="8">
        <f t="shared" si="39"/>
        <v>0.51298860935835455</v>
      </c>
    </row>
    <row r="623" spans="1:19" ht="15.6" x14ac:dyDescent="0.3">
      <c r="A623" s="2">
        <v>3877</v>
      </c>
      <c r="B623" s="3">
        <v>46132</v>
      </c>
      <c r="C623" s="4">
        <f>YEAR(SalesDataTable[[#This Row],[Order Date]])</f>
        <v>2026</v>
      </c>
      <c r="D623" s="9" t="str">
        <f>TEXT(SalesDataTable[[#This Row],[Order Date]],"MMM")</f>
        <v>Apr</v>
      </c>
      <c r="E623" s="9" t="str">
        <f>"Q"&amp;ROUNDUP(MONTH(SalesDataTable[[#This Row],[Order Date]])/3,0)</f>
        <v>Q2</v>
      </c>
      <c r="F623" s="4" t="s">
        <v>38</v>
      </c>
      <c r="G623" s="4" t="s">
        <v>39</v>
      </c>
      <c r="H623" s="4" t="s">
        <v>20</v>
      </c>
      <c r="I623" s="4" t="s">
        <v>31</v>
      </c>
      <c r="J623" s="4" t="s">
        <v>32</v>
      </c>
      <c r="K623" s="4" t="s">
        <v>62</v>
      </c>
      <c r="L623" s="5">
        <v>3</v>
      </c>
      <c r="M623" s="6">
        <v>132.07</v>
      </c>
      <c r="N623" s="7">
        <v>0.05</v>
      </c>
      <c r="O623" s="6">
        <v>66.41</v>
      </c>
      <c r="P623" s="6">
        <f t="shared" si="36"/>
        <v>376.39949999999999</v>
      </c>
      <c r="Q623" s="6">
        <f t="shared" si="37"/>
        <v>199.23</v>
      </c>
      <c r="R623" s="6">
        <f t="shared" si="38"/>
        <v>177.1695</v>
      </c>
      <c r="S623" s="8">
        <f t="shared" si="39"/>
        <v>0.47069536489819991</v>
      </c>
    </row>
    <row r="624" spans="1:19" ht="15.6" x14ac:dyDescent="0.3">
      <c r="A624" s="2">
        <v>4117</v>
      </c>
      <c r="B624" s="3">
        <v>46132</v>
      </c>
      <c r="C624" s="4">
        <f>YEAR(SalesDataTable[[#This Row],[Order Date]])</f>
        <v>2026</v>
      </c>
      <c r="D624" s="9" t="str">
        <f>TEXT(SalesDataTable[[#This Row],[Order Date]],"MMM")</f>
        <v>Apr</v>
      </c>
      <c r="E624" s="9" t="str">
        <f>"Q"&amp;ROUNDUP(MONTH(SalesDataTable[[#This Row],[Order Date]])/3,0)</f>
        <v>Q2</v>
      </c>
      <c r="F624" s="4" t="s">
        <v>38</v>
      </c>
      <c r="G624" s="4" t="s">
        <v>49</v>
      </c>
      <c r="H624" s="4" t="s">
        <v>46</v>
      </c>
      <c r="I624" s="4" t="s">
        <v>21</v>
      </c>
      <c r="J624" s="4" t="s">
        <v>22</v>
      </c>
      <c r="K624" s="4" t="s">
        <v>44</v>
      </c>
      <c r="L624" s="5">
        <v>1</v>
      </c>
      <c r="M624" s="6">
        <v>41.04</v>
      </c>
      <c r="N624" s="7">
        <v>0.1</v>
      </c>
      <c r="O624" s="6">
        <v>17.02</v>
      </c>
      <c r="P624" s="6">
        <f t="shared" si="36"/>
        <v>36.936</v>
      </c>
      <c r="Q624" s="6">
        <f t="shared" si="37"/>
        <v>17.02</v>
      </c>
      <c r="R624" s="6">
        <f t="shared" si="38"/>
        <v>19.916</v>
      </c>
      <c r="S624" s="8">
        <f t="shared" si="39"/>
        <v>0.53920294563569415</v>
      </c>
    </row>
    <row r="625" spans="1:19" ht="15.6" x14ac:dyDescent="0.3">
      <c r="A625" s="2">
        <v>4562</v>
      </c>
      <c r="B625" s="3">
        <v>46132</v>
      </c>
      <c r="C625" s="4">
        <f>YEAR(SalesDataTable[[#This Row],[Order Date]])</f>
        <v>2026</v>
      </c>
      <c r="D625" s="9" t="str">
        <f>TEXT(SalesDataTable[[#This Row],[Order Date]],"MMM")</f>
        <v>Apr</v>
      </c>
      <c r="E625" s="9" t="str">
        <f>"Q"&amp;ROUNDUP(MONTH(SalesDataTable[[#This Row],[Order Date]])/3,0)</f>
        <v>Q2</v>
      </c>
      <c r="F625" s="4" t="s">
        <v>24</v>
      </c>
      <c r="G625" s="4" t="s">
        <v>25</v>
      </c>
      <c r="H625" s="4" t="s">
        <v>37</v>
      </c>
      <c r="I625" s="4" t="s">
        <v>31</v>
      </c>
      <c r="J625" s="4" t="s">
        <v>52</v>
      </c>
      <c r="K625" s="4" t="s">
        <v>53</v>
      </c>
      <c r="L625" s="5">
        <v>2</v>
      </c>
      <c r="M625" s="6">
        <v>40.56</v>
      </c>
      <c r="N625" s="7">
        <v>0</v>
      </c>
      <c r="O625" s="6">
        <v>15.09</v>
      </c>
      <c r="P625" s="6">
        <f t="shared" si="36"/>
        <v>81.12</v>
      </c>
      <c r="Q625" s="6">
        <f t="shared" si="37"/>
        <v>30.18</v>
      </c>
      <c r="R625" s="6">
        <f t="shared" si="38"/>
        <v>50.940000000000005</v>
      </c>
      <c r="S625" s="8">
        <f t="shared" si="39"/>
        <v>0.62795857988165682</v>
      </c>
    </row>
    <row r="626" spans="1:19" ht="15.6" x14ac:dyDescent="0.3">
      <c r="A626" s="2">
        <v>4683</v>
      </c>
      <c r="B626" s="3">
        <v>46132</v>
      </c>
      <c r="C626" s="4">
        <f>YEAR(SalesDataTable[[#This Row],[Order Date]])</f>
        <v>2026</v>
      </c>
      <c r="D626" s="9" t="str">
        <f>TEXT(SalesDataTable[[#This Row],[Order Date]],"MMM")</f>
        <v>Apr</v>
      </c>
      <c r="E626" s="9" t="str">
        <f>"Q"&amp;ROUNDUP(MONTH(SalesDataTable[[#This Row],[Order Date]])/3,0)</f>
        <v>Q2</v>
      </c>
      <c r="F626" s="4" t="s">
        <v>29</v>
      </c>
      <c r="G626" s="4" t="s">
        <v>70</v>
      </c>
      <c r="H626" s="4" t="s">
        <v>20</v>
      </c>
      <c r="I626" s="4" t="s">
        <v>34</v>
      </c>
      <c r="J626" s="4" t="s">
        <v>52</v>
      </c>
      <c r="K626" s="4" t="s">
        <v>63</v>
      </c>
      <c r="L626" s="5">
        <v>3</v>
      </c>
      <c r="M626" s="6">
        <v>51.36</v>
      </c>
      <c r="N626" s="7">
        <v>0</v>
      </c>
      <c r="O626" s="6">
        <v>22.05</v>
      </c>
      <c r="P626" s="6">
        <f t="shared" si="36"/>
        <v>154.07999999999998</v>
      </c>
      <c r="Q626" s="6">
        <f t="shared" si="37"/>
        <v>66.150000000000006</v>
      </c>
      <c r="R626" s="6">
        <f t="shared" si="38"/>
        <v>87.929999999999978</v>
      </c>
      <c r="S626" s="8">
        <f t="shared" si="39"/>
        <v>0.57067757009345788</v>
      </c>
    </row>
    <row r="627" spans="1:19" ht="15.6" x14ac:dyDescent="0.3">
      <c r="A627" s="2">
        <v>308</v>
      </c>
      <c r="B627" s="3">
        <v>46133</v>
      </c>
      <c r="C627" s="4">
        <f>YEAR(SalesDataTable[[#This Row],[Order Date]])</f>
        <v>2026</v>
      </c>
      <c r="D627" s="9" t="str">
        <f>TEXT(SalesDataTable[[#This Row],[Order Date]],"MMM")</f>
        <v>Apr</v>
      </c>
      <c r="E627" s="9" t="str">
        <f>"Q"&amp;ROUNDUP(MONTH(SalesDataTable[[#This Row],[Order Date]])/3,0)</f>
        <v>Q2</v>
      </c>
      <c r="F627" s="4" t="s">
        <v>38</v>
      </c>
      <c r="G627" s="4" t="s">
        <v>49</v>
      </c>
      <c r="H627" s="4" t="s">
        <v>20</v>
      </c>
      <c r="I627" s="4" t="s">
        <v>21</v>
      </c>
      <c r="J627" s="4" t="s">
        <v>27</v>
      </c>
      <c r="K627" s="4" t="s">
        <v>28</v>
      </c>
      <c r="L627" s="5">
        <v>6</v>
      </c>
      <c r="M627" s="6">
        <v>93.58</v>
      </c>
      <c r="N627" s="7">
        <v>0</v>
      </c>
      <c r="O627" s="6">
        <v>46.68</v>
      </c>
      <c r="P627" s="6">
        <f t="shared" si="36"/>
        <v>561.48</v>
      </c>
      <c r="Q627" s="6">
        <f t="shared" si="37"/>
        <v>280.08</v>
      </c>
      <c r="R627" s="6">
        <f t="shared" si="38"/>
        <v>281.40000000000003</v>
      </c>
      <c r="S627" s="8">
        <f t="shared" si="39"/>
        <v>0.5011754648429152</v>
      </c>
    </row>
    <row r="628" spans="1:19" ht="15.6" x14ac:dyDescent="0.3">
      <c r="A628" s="2">
        <v>773</v>
      </c>
      <c r="B628" s="3">
        <v>46133</v>
      </c>
      <c r="C628" s="4">
        <f>YEAR(SalesDataTable[[#This Row],[Order Date]])</f>
        <v>2026</v>
      </c>
      <c r="D628" s="9" t="str">
        <f>TEXT(SalesDataTable[[#This Row],[Order Date]],"MMM")</f>
        <v>Apr</v>
      </c>
      <c r="E628" s="9" t="str">
        <f>"Q"&amp;ROUNDUP(MONTH(SalesDataTable[[#This Row],[Order Date]])/3,0)</f>
        <v>Q2</v>
      </c>
      <c r="F628" s="4" t="s">
        <v>38</v>
      </c>
      <c r="G628" s="4" t="s">
        <v>49</v>
      </c>
      <c r="H628" s="4" t="s">
        <v>20</v>
      </c>
      <c r="I628" s="4" t="s">
        <v>34</v>
      </c>
      <c r="J628" s="4" t="s">
        <v>22</v>
      </c>
      <c r="K628" s="4" t="s">
        <v>23</v>
      </c>
      <c r="L628" s="5">
        <v>5</v>
      </c>
      <c r="M628" s="6">
        <v>80.16</v>
      </c>
      <c r="N628" s="7">
        <v>0.1</v>
      </c>
      <c r="O628" s="6">
        <v>42.5</v>
      </c>
      <c r="P628" s="6">
        <f t="shared" si="36"/>
        <v>360.71999999999997</v>
      </c>
      <c r="Q628" s="6">
        <f t="shared" si="37"/>
        <v>212.5</v>
      </c>
      <c r="R628" s="6">
        <f t="shared" si="38"/>
        <v>148.21999999999997</v>
      </c>
      <c r="S628" s="8">
        <f t="shared" si="39"/>
        <v>0.41090042137946325</v>
      </c>
    </row>
    <row r="629" spans="1:19" ht="15.6" x14ac:dyDescent="0.3">
      <c r="A629" s="2">
        <v>1303</v>
      </c>
      <c r="B629" s="3">
        <v>46133</v>
      </c>
      <c r="C629" s="4">
        <f>YEAR(SalesDataTable[[#This Row],[Order Date]])</f>
        <v>2026</v>
      </c>
      <c r="D629" s="9" t="str">
        <f>TEXT(SalesDataTable[[#This Row],[Order Date]],"MMM")</f>
        <v>Apr</v>
      </c>
      <c r="E629" s="9" t="str">
        <f>"Q"&amp;ROUNDUP(MONTH(SalesDataTable[[#This Row],[Order Date]])/3,0)</f>
        <v>Q2</v>
      </c>
      <c r="F629" s="4" t="s">
        <v>24</v>
      </c>
      <c r="G629" s="4" t="s">
        <v>61</v>
      </c>
      <c r="H629" s="4" t="s">
        <v>20</v>
      </c>
      <c r="I629" s="4" t="s">
        <v>31</v>
      </c>
      <c r="J629" s="4" t="s">
        <v>27</v>
      </c>
      <c r="K629" s="4" t="s">
        <v>35</v>
      </c>
      <c r="L629" s="5">
        <v>1</v>
      </c>
      <c r="M629" s="6">
        <v>142.22999999999999</v>
      </c>
      <c r="N629" s="7">
        <v>0.05</v>
      </c>
      <c r="O629" s="6">
        <v>77.66</v>
      </c>
      <c r="P629" s="6">
        <f t="shared" si="36"/>
        <v>135.11849999999998</v>
      </c>
      <c r="Q629" s="6">
        <f t="shared" si="37"/>
        <v>77.66</v>
      </c>
      <c r="R629" s="6">
        <f t="shared" si="38"/>
        <v>57.458499999999987</v>
      </c>
      <c r="S629" s="8">
        <f t="shared" si="39"/>
        <v>0.42524524768999061</v>
      </c>
    </row>
    <row r="630" spans="1:19" ht="15.6" x14ac:dyDescent="0.3">
      <c r="A630" s="2">
        <v>1348</v>
      </c>
      <c r="B630" s="3">
        <v>46133</v>
      </c>
      <c r="C630" s="4">
        <f>YEAR(SalesDataTable[[#This Row],[Order Date]])</f>
        <v>2026</v>
      </c>
      <c r="D630" s="9" t="str">
        <f>TEXT(SalesDataTable[[#This Row],[Order Date]],"MMM")</f>
        <v>Apr</v>
      </c>
      <c r="E630" s="9" t="str">
        <f>"Q"&amp;ROUNDUP(MONTH(SalesDataTable[[#This Row],[Order Date]])/3,0)</f>
        <v>Q2</v>
      </c>
      <c r="F630" s="4" t="s">
        <v>24</v>
      </c>
      <c r="G630" s="4" t="s">
        <v>67</v>
      </c>
      <c r="H630" s="4" t="s">
        <v>20</v>
      </c>
      <c r="I630" s="4" t="s">
        <v>21</v>
      </c>
      <c r="J630" s="4" t="s">
        <v>27</v>
      </c>
      <c r="K630" s="4" t="s">
        <v>64</v>
      </c>
      <c r="L630" s="5">
        <v>2</v>
      </c>
      <c r="M630" s="6">
        <v>71.77</v>
      </c>
      <c r="N630" s="7">
        <v>0</v>
      </c>
      <c r="O630" s="6">
        <v>32.450000000000003</v>
      </c>
      <c r="P630" s="6">
        <f t="shared" si="36"/>
        <v>143.54</v>
      </c>
      <c r="Q630" s="6">
        <f t="shared" si="37"/>
        <v>64.900000000000006</v>
      </c>
      <c r="R630" s="6">
        <f t="shared" si="38"/>
        <v>78.639999999999986</v>
      </c>
      <c r="S630" s="8">
        <f t="shared" si="39"/>
        <v>0.54786122335237553</v>
      </c>
    </row>
    <row r="631" spans="1:19" ht="15.6" x14ac:dyDescent="0.3">
      <c r="A631" s="2">
        <v>1496</v>
      </c>
      <c r="B631" s="3">
        <v>46133</v>
      </c>
      <c r="C631" s="4">
        <f>YEAR(SalesDataTable[[#This Row],[Order Date]])</f>
        <v>2026</v>
      </c>
      <c r="D631" s="9" t="str">
        <f>TEXT(SalesDataTable[[#This Row],[Order Date]],"MMM")</f>
        <v>Apr</v>
      </c>
      <c r="E631" s="9" t="str">
        <f>"Q"&amp;ROUNDUP(MONTH(SalesDataTable[[#This Row],[Order Date]])/3,0)</f>
        <v>Q2</v>
      </c>
      <c r="F631" s="4" t="s">
        <v>18</v>
      </c>
      <c r="G631" s="4" t="s">
        <v>19</v>
      </c>
      <c r="H631" s="4" t="s">
        <v>46</v>
      </c>
      <c r="I631" s="4" t="s">
        <v>21</v>
      </c>
      <c r="J631" s="4" t="s">
        <v>27</v>
      </c>
      <c r="K631" s="4" t="s">
        <v>64</v>
      </c>
      <c r="L631" s="5">
        <v>1</v>
      </c>
      <c r="M631" s="6">
        <v>71.23</v>
      </c>
      <c r="N631" s="7">
        <v>0.05</v>
      </c>
      <c r="O631" s="6">
        <v>33.28</v>
      </c>
      <c r="P631" s="6">
        <f t="shared" si="36"/>
        <v>67.668499999999995</v>
      </c>
      <c r="Q631" s="6">
        <f t="shared" si="37"/>
        <v>33.28</v>
      </c>
      <c r="R631" s="6">
        <f t="shared" si="38"/>
        <v>34.388499999999993</v>
      </c>
      <c r="S631" s="8">
        <f t="shared" si="39"/>
        <v>0.50819066478494423</v>
      </c>
    </row>
    <row r="632" spans="1:19" ht="15.6" x14ac:dyDescent="0.3">
      <c r="A632" s="2">
        <v>1695</v>
      </c>
      <c r="B632" s="3">
        <v>46133</v>
      </c>
      <c r="C632" s="4">
        <f>YEAR(SalesDataTable[[#This Row],[Order Date]])</f>
        <v>2026</v>
      </c>
      <c r="D632" s="9" t="str">
        <f>TEXT(SalesDataTable[[#This Row],[Order Date]],"MMM")</f>
        <v>Apr</v>
      </c>
      <c r="E632" s="9" t="str">
        <f>"Q"&amp;ROUNDUP(MONTH(SalesDataTable[[#This Row],[Order Date]])/3,0)</f>
        <v>Q2</v>
      </c>
      <c r="F632" s="4" t="s">
        <v>18</v>
      </c>
      <c r="G632" s="4" t="s">
        <v>19</v>
      </c>
      <c r="H632" s="4" t="s">
        <v>37</v>
      </c>
      <c r="I632" s="4" t="s">
        <v>21</v>
      </c>
      <c r="J632" s="4" t="s">
        <v>27</v>
      </c>
      <c r="K632" s="4" t="s">
        <v>64</v>
      </c>
      <c r="L632" s="5">
        <v>1</v>
      </c>
      <c r="M632" s="6">
        <v>71.239999999999995</v>
      </c>
      <c r="N632" s="7">
        <v>0.1</v>
      </c>
      <c r="O632" s="6">
        <v>33.07</v>
      </c>
      <c r="P632" s="6">
        <f t="shared" si="36"/>
        <v>64.116</v>
      </c>
      <c r="Q632" s="6">
        <f t="shared" si="37"/>
        <v>33.07</v>
      </c>
      <c r="R632" s="6">
        <f t="shared" si="38"/>
        <v>31.045999999999999</v>
      </c>
      <c r="S632" s="8">
        <f t="shared" si="39"/>
        <v>0.48421610830369954</v>
      </c>
    </row>
    <row r="633" spans="1:19" ht="15.6" x14ac:dyDescent="0.3">
      <c r="A633" s="2">
        <v>2812</v>
      </c>
      <c r="B633" s="3">
        <v>46133</v>
      </c>
      <c r="C633" s="4">
        <f>YEAR(SalesDataTable[[#This Row],[Order Date]])</f>
        <v>2026</v>
      </c>
      <c r="D633" s="9" t="str">
        <f>TEXT(SalesDataTable[[#This Row],[Order Date]],"MMM")</f>
        <v>Apr</v>
      </c>
      <c r="E633" s="9" t="str">
        <f>"Q"&amp;ROUNDUP(MONTH(SalesDataTable[[#This Row],[Order Date]])/3,0)</f>
        <v>Q2</v>
      </c>
      <c r="F633" s="4" t="s">
        <v>24</v>
      </c>
      <c r="G633" s="4" t="s">
        <v>45</v>
      </c>
      <c r="H633" s="4" t="s">
        <v>20</v>
      </c>
      <c r="I633" s="4" t="s">
        <v>31</v>
      </c>
      <c r="J633" s="4" t="s">
        <v>22</v>
      </c>
      <c r="K633" s="4" t="s">
        <v>40</v>
      </c>
      <c r="L633" s="5">
        <v>1</v>
      </c>
      <c r="M633" s="6">
        <v>51.39</v>
      </c>
      <c r="N633" s="7">
        <v>0</v>
      </c>
      <c r="O633" s="6">
        <v>22.08</v>
      </c>
      <c r="P633" s="6">
        <f t="shared" si="36"/>
        <v>51.39</v>
      </c>
      <c r="Q633" s="6">
        <f t="shared" si="37"/>
        <v>22.08</v>
      </c>
      <c r="R633" s="6">
        <f t="shared" si="38"/>
        <v>29.310000000000002</v>
      </c>
      <c r="S633" s="8">
        <f t="shared" si="39"/>
        <v>0.57034442498540572</v>
      </c>
    </row>
    <row r="634" spans="1:19" ht="15.6" x14ac:dyDescent="0.3">
      <c r="A634" s="2">
        <v>3017</v>
      </c>
      <c r="B634" s="3">
        <v>46133</v>
      </c>
      <c r="C634" s="4">
        <f>YEAR(SalesDataTable[[#This Row],[Order Date]])</f>
        <v>2026</v>
      </c>
      <c r="D634" s="9" t="str">
        <f>TEXT(SalesDataTable[[#This Row],[Order Date]],"MMM")</f>
        <v>Apr</v>
      </c>
      <c r="E634" s="9" t="str">
        <f>"Q"&amp;ROUNDUP(MONTH(SalesDataTable[[#This Row],[Order Date]])/3,0)</f>
        <v>Q2</v>
      </c>
      <c r="F634" s="4" t="s">
        <v>24</v>
      </c>
      <c r="G634" s="4" t="s">
        <v>61</v>
      </c>
      <c r="H634" s="4" t="s">
        <v>20</v>
      </c>
      <c r="I634" s="4" t="s">
        <v>21</v>
      </c>
      <c r="J634" s="4" t="s">
        <v>22</v>
      </c>
      <c r="K634" s="4" t="s">
        <v>48</v>
      </c>
      <c r="L634" s="5">
        <v>1</v>
      </c>
      <c r="M634" s="6">
        <v>102.64</v>
      </c>
      <c r="N634" s="7">
        <v>0</v>
      </c>
      <c r="O634" s="6">
        <v>51.86</v>
      </c>
      <c r="P634" s="6">
        <f t="shared" si="36"/>
        <v>102.64</v>
      </c>
      <c r="Q634" s="6">
        <f t="shared" si="37"/>
        <v>51.86</v>
      </c>
      <c r="R634" s="6">
        <f t="shared" si="38"/>
        <v>50.78</v>
      </c>
      <c r="S634" s="8">
        <f t="shared" si="39"/>
        <v>0.49473889321901793</v>
      </c>
    </row>
    <row r="635" spans="1:19" ht="15.6" x14ac:dyDescent="0.3">
      <c r="A635" s="2">
        <v>3719</v>
      </c>
      <c r="B635" s="3">
        <v>46133</v>
      </c>
      <c r="C635" s="4">
        <f>YEAR(SalesDataTable[[#This Row],[Order Date]])</f>
        <v>2026</v>
      </c>
      <c r="D635" s="9" t="str">
        <f>TEXT(SalesDataTable[[#This Row],[Order Date]],"MMM")</f>
        <v>Apr</v>
      </c>
      <c r="E635" s="9" t="str">
        <f>"Q"&amp;ROUNDUP(MONTH(SalesDataTable[[#This Row],[Order Date]])/3,0)</f>
        <v>Q2</v>
      </c>
      <c r="F635" s="4" t="s">
        <v>29</v>
      </c>
      <c r="G635" s="4" t="s">
        <v>30</v>
      </c>
      <c r="H635" s="4" t="s">
        <v>20</v>
      </c>
      <c r="I635" s="4" t="s">
        <v>31</v>
      </c>
      <c r="J635" s="4" t="s">
        <v>52</v>
      </c>
      <c r="K635" s="4" t="s">
        <v>60</v>
      </c>
      <c r="L635" s="5">
        <v>2</v>
      </c>
      <c r="M635" s="6">
        <v>35.56</v>
      </c>
      <c r="N635" s="7">
        <v>0.1</v>
      </c>
      <c r="O635" s="6">
        <v>13.85</v>
      </c>
      <c r="P635" s="6">
        <f t="shared" si="36"/>
        <v>64.00800000000001</v>
      </c>
      <c r="Q635" s="6">
        <f t="shared" si="37"/>
        <v>27.7</v>
      </c>
      <c r="R635" s="6">
        <f t="shared" si="38"/>
        <v>36.308000000000007</v>
      </c>
      <c r="S635" s="8">
        <f t="shared" si="39"/>
        <v>0.56724159480064995</v>
      </c>
    </row>
    <row r="636" spans="1:19" ht="15.6" x14ac:dyDescent="0.3">
      <c r="A636" s="2">
        <v>3920</v>
      </c>
      <c r="B636" s="3">
        <v>46133</v>
      </c>
      <c r="C636" s="4">
        <f>YEAR(SalesDataTable[[#This Row],[Order Date]])</f>
        <v>2026</v>
      </c>
      <c r="D636" s="9" t="str">
        <f>TEXT(SalesDataTable[[#This Row],[Order Date]],"MMM")</f>
        <v>Apr</v>
      </c>
      <c r="E636" s="9" t="str">
        <f>"Q"&amp;ROUNDUP(MONTH(SalesDataTable[[#This Row],[Order Date]])/3,0)</f>
        <v>Q2</v>
      </c>
      <c r="F636" s="4" t="s">
        <v>24</v>
      </c>
      <c r="G636" s="4" t="s">
        <v>59</v>
      </c>
      <c r="H636" s="4" t="s">
        <v>20</v>
      </c>
      <c r="I636" s="4" t="s">
        <v>21</v>
      </c>
      <c r="J636" s="4" t="s">
        <v>22</v>
      </c>
      <c r="K636" s="4" t="s">
        <v>48</v>
      </c>
      <c r="L636" s="5">
        <v>2</v>
      </c>
      <c r="M636" s="6">
        <v>100.39</v>
      </c>
      <c r="N636" s="7">
        <v>0</v>
      </c>
      <c r="O636" s="6">
        <v>49.05</v>
      </c>
      <c r="P636" s="6">
        <f t="shared" si="36"/>
        <v>200.78</v>
      </c>
      <c r="Q636" s="6">
        <f t="shared" si="37"/>
        <v>98.1</v>
      </c>
      <c r="R636" s="6">
        <f t="shared" si="38"/>
        <v>102.68</v>
      </c>
      <c r="S636" s="8">
        <f t="shared" si="39"/>
        <v>0.51140551847793603</v>
      </c>
    </row>
    <row r="637" spans="1:19" ht="15.6" x14ac:dyDescent="0.3">
      <c r="A637" s="2">
        <v>4654</v>
      </c>
      <c r="B637" s="3">
        <v>46133</v>
      </c>
      <c r="C637" s="4">
        <f>YEAR(SalesDataTable[[#This Row],[Order Date]])</f>
        <v>2026</v>
      </c>
      <c r="D637" s="9" t="str">
        <f>TEXT(SalesDataTable[[#This Row],[Order Date]],"MMM")</f>
        <v>Apr</v>
      </c>
      <c r="E637" s="9" t="str">
        <f>"Q"&amp;ROUNDUP(MONTH(SalesDataTable[[#This Row],[Order Date]])/3,0)</f>
        <v>Q2</v>
      </c>
      <c r="F637" s="4" t="s">
        <v>18</v>
      </c>
      <c r="G637" s="4" t="s">
        <v>68</v>
      </c>
      <c r="H637" s="4" t="s">
        <v>37</v>
      </c>
      <c r="I637" s="4" t="s">
        <v>21</v>
      </c>
      <c r="J637" s="4" t="s">
        <v>41</v>
      </c>
      <c r="K637" s="4" t="s">
        <v>47</v>
      </c>
      <c r="L637" s="5">
        <v>2</v>
      </c>
      <c r="M637" s="6">
        <v>191.51</v>
      </c>
      <c r="N637" s="7">
        <v>0.1</v>
      </c>
      <c r="O637" s="6">
        <v>101.25</v>
      </c>
      <c r="P637" s="6">
        <f t="shared" si="36"/>
        <v>344.71800000000002</v>
      </c>
      <c r="Q637" s="6">
        <f t="shared" si="37"/>
        <v>202.5</v>
      </c>
      <c r="R637" s="6">
        <f t="shared" si="38"/>
        <v>142.21800000000002</v>
      </c>
      <c r="S637" s="8">
        <f t="shared" si="39"/>
        <v>0.41256331262075091</v>
      </c>
    </row>
    <row r="638" spans="1:19" ht="15.6" x14ac:dyDescent="0.3">
      <c r="A638" s="2">
        <v>4920</v>
      </c>
      <c r="B638" s="3">
        <v>46133</v>
      </c>
      <c r="C638" s="4">
        <f>YEAR(SalesDataTable[[#This Row],[Order Date]])</f>
        <v>2026</v>
      </c>
      <c r="D638" s="9" t="str">
        <f>TEXT(SalesDataTable[[#This Row],[Order Date]],"MMM")</f>
        <v>Apr</v>
      </c>
      <c r="E638" s="9" t="str">
        <f>"Q"&amp;ROUNDUP(MONTH(SalesDataTable[[#This Row],[Order Date]])/3,0)</f>
        <v>Q2</v>
      </c>
      <c r="F638" s="4" t="s">
        <v>24</v>
      </c>
      <c r="G638" s="4" t="s">
        <v>61</v>
      </c>
      <c r="H638" s="4" t="s">
        <v>37</v>
      </c>
      <c r="I638" s="4" t="s">
        <v>31</v>
      </c>
      <c r="J638" s="4" t="s">
        <v>27</v>
      </c>
      <c r="K638" s="4" t="s">
        <v>35</v>
      </c>
      <c r="L638" s="5">
        <v>2</v>
      </c>
      <c r="M638" s="6">
        <v>147.30000000000001</v>
      </c>
      <c r="N638" s="7">
        <v>0</v>
      </c>
      <c r="O638" s="6">
        <v>81.2</v>
      </c>
      <c r="P638" s="6">
        <f t="shared" si="36"/>
        <v>294.60000000000002</v>
      </c>
      <c r="Q638" s="6">
        <f t="shared" si="37"/>
        <v>162.4</v>
      </c>
      <c r="R638" s="6">
        <f t="shared" si="38"/>
        <v>132.20000000000002</v>
      </c>
      <c r="S638" s="8">
        <f t="shared" si="39"/>
        <v>0.44874405974202308</v>
      </c>
    </row>
    <row r="639" spans="1:19" ht="15.6" x14ac:dyDescent="0.3">
      <c r="A639" s="2">
        <v>5191</v>
      </c>
      <c r="B639" s="3">
        <v>46133</v>
      </c>
      <c r="C639" s="4">
        <f>YEAR(SalesDataTable[[#This Row],[Order Date]])</f>
        <v>2026</v>
      </c>
      <c r="D639" s="9" t="str">
        <f>TEXT(SalesDataTable[[#This Row],[Order Date]],"MMM")</f>
        <v>Apr</v>
      </c>
      <c r="E639" s="9" t="str">
        <f>"Q"&amp;ROUNDUP(MONTH(SalesDataTable[[#This Row],[Order Date]])/3,0)</f>
        <v>Q2</v>
      </c>
      <c r="F639" s="4" t="s">
        <v>24</v>
      </c>
      <c r="G639" s="4" t="s">
        <v>59</v>
      </c>
      <c r="H639" s="4" t="s">
        <v>37</v>
      </c>
      <c r="I639" s="4" t="s">
        <v>21</v>
      </c>
      <c r="J639" s="4" t="s">
        <v>22</v>
      </c>
      <c r="K639" s="4" t="s">
        <v>23</v>
      </c>
      <c r="L639" s="5">
        <v>1</v>
      </c>
      <c r="M639" s="6">
        <v>79.92</v>
      </c>
      <c r="N639" s="7">
        <v>0.1</v>
      </c>
      <c r="O639" s="6">
        <v>43.13</v>
      </c>
      <c r="P639" s="6">
        <f t="shared" si="36"/>
        <v>71.927999999999997</v>
      </c>
      <c r="Q639" s="6">
        <f t="shared" si="37"/>
        <v>43.13</v>
      </c>
      <c r="R639" s="6">
        <f t="shared" si="38"/>
        <v>28.797999999999995</v>
      </c>
      <c r="S639" s="8">
        <f t="shared" si="39"/>
        <v>0.40037259481703918</v>
      </c>
    </row>
    <row r="640" spans="1:19" ht="15.6" x14ac:dyDescent="0.3">
      <c r="A640" s="2">
        <v>413</v>
      </c>
      <c r="B640" s="3">
        <v>46134</v>
      </c>
      <c r="C640" s="4">
        <f>YEAR(SalesDataTable[[#This Row],[Order Date]])</f>
        <v>2026</v>
      </c>
      <c r="D640" s="9" t="str">
        <f>TEXT(SalesDataTable[[#This Row],[Order Date]],"MMM")</f>
        <v>Apr</v>
      </c>
      <c r="E640" s="9" t="str">
        <f>"Q"&amp;ROUNDUP(MONTH(SalesDataTable[[#This Row],[Order Date]])/3,0)</f>
        <v>Q2</v>
      </c>
      <c r="F640" s="4" t="s">
        <v>24</v>
      </c>
      <c r="G640" s="4" t="s">
        <v>25</v>
      </c>
      <c r="H640" s="4" t="s">
        <v>20</v>
      </c>
      <c r="I640" s="4" t="s">
        <v>21</v>
      </c>
      <c r="J640" s="4" t="s">
        <v>41</v>
      </c>
      <c r="K640" s="4" t="s">
        <v>42</v>
      </c>
      <c r="L640" s="5">
        <v>2</v>
      </c>
      <c r="M640" s="6">
        <v>344.29</v>
      </c>
      <c r="N640" s="7">
        <v>0.1</v>
      </c>
      <c r="O640" s="6">
        <v>192.66</v>
      </c>
      <c r="P640" s="6">
        <f t="shared" si="36"/>
        <v>619.72200000000009</v>
      </c>
      <c r="Q640" s="6">
        <f t="shared" si="37"/>
        <v>385.32</v>
      </c>
      <c r="R640" s="6">
        <f t="shared" si="38"/>
        <v>234.4020000000001</v>
      </c>
      <c r="S640" s="8">
        <f t="shared" si="39"/>
        <v>0.37823733867766524</v>
      </c>
    </row>
    <row r="641" spans="1:19" ht="15.6" x14ac:dyDescent="0.3">
      <c r="A641" s="2">
        <v>1658</v>
      </c>
      <c r="B641" s="3">
        <v>46134</v>
      </c>
      <c r="C641" s="4">
        <f>YEAR(SalesDataTable[[#This Row],[Order Date]])</f>
        <v>2026</v>
      </c>
      <c r="D641" s="9" t="str">
        <f>TEXT(SalesDataTable[[#This Row],[Order Date]],"MMM")</f>
        <v>Apr</v>
      </c>
      <c r="E641" s="9" t="str">
        <f>"Q"&amp;ROUNDUP(MONTH(SalesDataTable[[#This Row],[Order Date]])/3,0)</f>
        <v>Q2</v>
      </c>
      <c r="F641" s="4" t="s">
        <v>29</v>
      </c>
      <c r="G641" s="4" t="s">
        <v>43</v>
      </c>
      <c r="H641" s="4" t="s">
        <v>20</v>
      </c>
      <c r="I641" s="4" t="s">
        <v>21</v>
      </c>
      <c r="J641" s="4" t="s">
        <v>27</v>
      </c>
      <c r="K641" s="4" t="s">
        <v>55</v>
      </c>
      <c r="L641" s="5">
        <v>1</v>
      </c>
      <c r="M641" s="6">
        <v>151.15</v>
      </c>
      <c r="N641" s="7">
        <v>0</v>
      </c>
      <c r="O641" s="6">
        <v>77.680000000000007</v>
      </c>
      <c r="P641" s="6">
        <f t="shared" si="36"/>
        <v>151.15</v>
      </c>
      <c r="Q641" s="6">
        <f t="shared" si="37"/>
        <v>77.680000000000007</v>
      </c>
      <c r="R641" s="6">
        <f t="shared" si="38"/>
        <v>73.47</v>
      </c>
      <c r="S641" s="8">
        <f t="shared" si="39"/>
        <v>0.48607343698312933</v>
      </c>
    </row>
    <row r="642" spans="1:19" ht="15.6" x14ac:dyDescent="0.3">
      <c r="A642" s="2">
        <v>2024</v>
      </c>
      <c r="B642" s="3">
        <v>46134</v>
      </c>
      <c r="C642" s="4">
        <f>YEAR(SalesDataTable[[#This Row],[Order Date]])</f>
        <v>2026</v>
      </c>
      <c r="D642" s="9" t="str">
        <f>TEXT(SalesDataTable[[#This Row],[Order Date]],"MMM")</f>
        <v>Apr</v>
      </c>
      <c r="E642" s="9" t="str">
        <f>"Q"&amp;ROUNDUP(MONTH(SalesDataTable[[#This Row],[Order Date]])/3,0)</f>
        <v>Q2</v>
      </c>
      <c r="F642" s="4" t="s">
        <v>24</v>
      </c>
      <c r="G642" s="4" t="s">
        <v>45</v>
      </c>
      <c r="H642" s="4" t="s">
        <v>37</v>
      </c>
      <c r="I642" s="4" t="s">
        <v>31</v>
      </c>
      <c r="J642" s="4" t="s">
        <v>41</v>
      </c>
      <c r="K642" s="4" t="s">
        <v>58</v>
      </c>
      <c r="L642" s="5">
        <v>1</v>
      </c>
      <c r="M642" s="6">
        <v>81.73</v>
      </c>
      <c r="N642" s="7">
        <v>0.05</v>
      </c>
      <c r="O642" s="6">
        <v>39.979999999999997</v>
      </c>
      <c r="P642" s="6">
        <f t="shared" ref="P642:P705" si="40">L642*M642*(1-N642)</f>
        <v>77.643500000000003</v>
      </c>
      <c r="Q642" s="6">
        <f t="shared" ref="Q642:Q705" si="41">L642*O642</f>
        <v>39.979999999999997</v>
      </c>
      <c r="R642" s="6">
        <f t="shared" ref="R642:R705" si="42">P642-Q642</f>
        <v>37.663500000000006</v>
      </c>
      <c r="S642" s="8">
        <f t="shared" ref="S642:S705" si="43">IFERROR(R642/P642,0)</f>
        <v>0.48508246021882068</v>
      </c>
    </row>
    <row r="643" spans="1:19" ht="15.6" x14ac:dyDescent="0.3">
      <c r="A643" s="2">
        <v>3980</v>
      </c>
      <c r="B643" s="3">
        <v>46134</v>
      </c>
      <c r="C643" s="4">
        <f>YEAR(SalesDataTable[[#This Row],[Order Date]])</f>
        <v>2026</v>
      </c>
      <c r="D643" s="9" t="str">
        <f>TEXT(SalesDataTable[[#This Row],[Order Date]],"MMM")</f>
        <v>Apr</v>
      </c>
      <c r="E643" s="9" t="str">
        <f>"Q"&amp;ROUNDUP(MONTH(SalesDataTable[[#This Row],[Order Date]])/3,0)</f>
        <v>Q2</v>
      </c>
      <c r="F643" s="4" t="s">
        <v>38</v>
      </c>
      <c r="G643" s="4" t="s">
        <v>39</v>
      </c>
      <c r="H643" s="4" t="s">
        <v>37</v>
      </c>
      <c r="I643" s="4" t="s">
        <v>31</v>
      </c>
      <c r="J643" s="4" t="s">
        <v>27</v>
      </c>
      <c r="K643" s="4" t="s">
        <v>35</v>
      </c>
      <c r="L643" s="5">
        <v>1</v>
      </c>
      <c r="M643" s="6">
        <v>142.53</v>
      </c>
      <c r="N643" s="7">
        <v>0.05</v>
      </c>
      <c r="O643" s="6">
        <v>77.77</v>
      </c>
      <c r="P643" s="6">
        <f t="shared" si="40"/>
        <v>135.40350000000001</v>
      </c>
      <c r="Q643" s="6">
        <f t="shared" si="41"/>
        <v>77.77</v>
      </c>
      <c r="R643" s="6">
        <f t="shared" si="42"/>
        <v>57.633500000000012</v>
      </c>
      <c r="S643" s="8">
        <f t="shared" si="43"/>
        <v>0.4256426163282338</v>
      </c>
    </row>
    <row r="644" spans="1:19" ht="15.6" x14ac:dyDescent="0.3">
      <c r="A644" s="2">
        <v>4239</v>
      </c>
      <c r="B644" s="3">
        <v>46134</v>
      </c>
      <c r="C644" s="4">
        <f>YEAR(SalesDataTable[[#This Row],[Order Date]])</f>
        <v>2026</v>
      </c>
      <c r="D644" s="9" t="str">
        <f>TEXT(SalesDataTable[[#This Row],[Order Date]],"MMM")</f>
        <v>Apr</v>
      </c>
      <c r="E644" s="9" t="str">
        <f>"Q"&amp;ROUNDUP(MONTH(SalesDataTable[[#This Row],[Order Date]])/3,0)</f>
        <v>Q2</v>
      </c>
      <c r="F644" s="4" t="s">
        <v>24</v>
      </c>
      <c r="G644" s="4" t="s">
        <v>25</v>
      </c>
      <c r="H644" s="4" t="s">
        <v>20</v>
      </c>
      <c r="I644" s="4" t="s">
        <v>31</v>
      </c>
      <c r="J644" s="4" t="s">
        <v>41</v>
      </c>
      <c r="K644" s="4" t="s">
        <v>58</v>
      </c>
      <c r="L644" s="5">
        <v>2</v>
      </c>
      <c r="M644" s="6">
        <v>83.24</v>
      </c>
      <c r="N644" s="7">
        <v>0</v>
      </c>
      <c r="O644" s="6">
        <v>40.03</v>
      </c>
      <c r="P644" s="6">
        <f t="shared" si="40"/>
        <v>166.48</v>
      </c>
      <c r="Q644" s="6">
        <f t="shared" si="41"/>
        <v>80.06</v>
      </c>
      <c r="R644" s="6">
        <f t="shared" si="42"/>
        <v>86.419999999999987</v>
      </c>
      <c r="S644" s="8">
        <f t="shared" si="43"/>
        <v>0.51910139356078799</v>
      </c>
    </row>
    <row r="645" spans="1:19" ht="15.6" x14ac:dyDescent="0.3">
      <c r="A645" s="2">
        <v>4761</v>
      </c>
      <c r="B645" s="3">
        <v>46134</v>
      </c>
      <c r="C645" s="4">
        <f>YEAR(SalesDataTable[[#This Row],[Order Date]])</f>
        <v>2026</v>
      </c>
      <c r="D645" s="9" t="str">
        <f>TEXT(SalesDataTable[[#This Row],[Order Date]],"MMM")</f>
        <v>Apr</v>
      </c>
      <c r="E645" s="9" t="str">
        <f>"Q"&amp;ROUNDUP(MONTH(SalesDataTable[[#This Row],[Order Date]])/3,0)</f>
        <v>Q2</v>
      </c>
      <c r="F645" s="4" t="s">
        <v>18</v>
      </c>
      <c r="G645" s="4" t="s">
        <v>19</v>
      </c>
      <c r="H645" s="4" t="s">
        <v>46</v>
      </c>
      <c r="I645" s="4" t="s">
        <v>31</v>
      </c>
      <c r="J645" s="4" t="s">
        <v>27</v>
      </c>
      <c r="K645" s="4" t="s">
        <v>35</v>
      </c>
      <c r="L645" s="5">
        <v>1</v>
      </c>
      <c r="M645" s="6">
        <v>141.99</v>
      </c>
      <c r="N645" s="7">
        <v>0.05</v>
      </c>
      <c r="O645" s="6">
        <v>79.7</v>
      </c>
      <c r="P645" s="6">
        <f t="shared" si="40"/>
        <v>134.8905</v>
      </c>
      <c r="Q645" s="6">
        <f t="shared" si="41"/>
        <v>79.7</v>
      </c>
      <c r="R645" s="6">
        <f t="shared" si="42"/>
        <v>55.1905</v>
      </c>
      <c r="S645" s="8">
        <f t="shared" si="43"/>
        <v>0.40915038494186023</v>
      </c>
    </row>
    <row r="646" spans="1:19" ht="15.6" x14ac:dyDescent="0.3">
      <c r="A646" s="2">
        <v>5160</v>
      </c>
      <c r="B646" s="3">
        <v>46134</v>
      </c>
      <c r="C646" s="4">
        <f>YEAR(SalesDataTable[[#This Row],[Order Date]])</f>
        <v>2026</v>
      </c>
      <c r="D646" s="9" t="str">
        <f>TEXT(SalesDataTable[[#This Row],[Order Date]],"MMM")</f>
        <v>Apr</v>
      </c>
      <c r="E646" s="9" t="str">
        <f>"Q"&amp;ROUNDUP(MONTH(SalesDataTable[[#This Row],[Order Date]])/3,0)</f>
        <v>Q2</v>
      </c>
      <c r="F646" s="4" t="s">
        <v>24</v>
      </c>
      <c r="G646" s="4" t="s">
        <v>61</v>
      </c>
      <c r="H646" s="4" t="s">
        <v>20</v>
      </c>
      <c r="I646" s="4" t="s">
        <v>31</v>
      </c>
      <c r="J646" s="4" t="s">
        <v>52</v>
      </c>
      <c r="K646" s="4" t="s">
        <v>60</v>
      </c>
      <c r="L646" s="5">
        <v>2</v>
      </c>
      <c r="M646" s="6">
        <v>35.94</v>
      </c>
      <c r="N646" s="7">
        <v>0.05</v>
      </c>
      <c r="O646" s="6">
        <v>14.17</v>
      </c>
      <c r="P646" s="6">
        <f t="shared" si="40"/>
        <v>68.285999999999987</v>
      </c>
      <c r="Q646" s="6">
        <f t="shared" si="41"/>
        <v>28.34</v>
      </c>
      <c r="R646" s="6">
        <f t="shared" si="42"/>
        <v>39.945999999999984</v>
      </c>
      <c r="S646" s="8">
        <f t="shared" si="43"/>
        <v>0.5849808159798493</v>
      </c>
    </row>
    <row r="647" spans="1:19" ht="15.6" x14ac:dyDescent="0.3">
      <c r="A647" s="2">
        <v>2224</v>
      </c>
      <c r="B647" s="3">
        <v>46135</v>
      </c>
      <c r="C647" s="4">
        <f>YEAR(SalesDataTable[[#This Row],[Order Date]])</f>
        <v>2026</v>
      </c>
      <c r="D647" s="9" t="str">
        <f>TEXT(SalesDataTable[[#This Row],[Order Date]],"MMM")</f>
        <v>Apr</v>
      </c>
      <c r="E647" s="9" t="str">
        <f>"Q"&amp;ROUNDUP(MONTH(SalesDataTable[[#This Row],[Order Date]])/3,0)</f>
        <v>Q2</v>
      </c>
      <c r="F647" s="4" t="s">
        <v>24</v>
      </c>
      <c r="G647" s="4" t="s">
        <v>25</v>
      </c>
      <c r="H647" s="4" t="s">
        <v>20</v>
      </c>
      <c r="I647" s="4" t="s">
        <v>31</v>
      </c>
      <c r="J647" s="4" t="s">
        <v>52</v>
      </c>
      <c r="K647" s="4" t="s">
        <v>63</v>
      </c>
      <c r="L647" s="5">
        <v>3</v>
      </c>
      <c r="M647" s="6">
        <v>49.55</v>
      </c>
      <c r="N647" s="7">
        <v>0</v>
      </c>
      <c r="O647" s="6">
        <v>22.55</v>
      </c>
      <c r="P647" s="6">
        <f t="shared" si="40"/>
        <v>148.64999999999998</v>
      </c>
      <c r="Q647" s="6">
        <f t="shared" si="41"/>
        <v>67.650000000000006</v>
      </c>
      <c r="R647" s="6">
        <f t="shared" si="42"/>
        <v>80.999999999999972</v>
      </c>
      <c r="S647" s="8">
        <f t="shared" si="43"/>
        <v>0.54490413723511588</v>
      </c>
    </row>
    <row r="648" spans="1:19" ht="15.6" x14ac:dyDescent="0.3">
      <c r="A648" s="2">
        <v>2832</v>
      </c>
      <c r="B648" s="3">
        <v>46135</v>
      </c>
      <c r="C648" s="4">
        <f>YEAR(SalesDataTable[[#This Row],[Order Date]])</f>
        <v>2026</v>
      </c>
      <c r="D648" s="9" t="str">
        <f>TEXT(SalesDataTable[[#This Row],[Order Date]],"MMM")</f>
        <v>Apr</v>
      </c>
      <c r="E648" s="9" t="str">
        <f>"Q"&amp;ROUNDUP(MONTH(SalesDataTable[[#This Row],[Order Date]])/3,0)</f>
        <v>Q2</v>
      </c>
      <c r="F648" s="4" t="s">
        <v>38</v>
      </c>
      <c r="G648" s="4" t="s">
        <v>51</v>
      </c>
      <c r="H648" s="4" t="s">
        <v>46</v>
      </c>
      <c r="I648" s="4" t="s">
        <v>21</v>
      </c>
      <c r="J648" s="4" t="s">
        <v>52</v>
      </c>
      <c r="K648" s="4" t="s">
        <v>53</v>
      </c>
      <c r="L648" s="5">
        <v>1</v>
      </c>
      <c r="M648" s="6">
        <v>39.89</v>
      </c>
      <c r="N648" s="7">
        <v>0.05</v>
      </c>
      <c r="O648" s="6">
        <v>15.06</v>
      </c>
      <c r="P648" s="6">
        <f t="shared" si="40"/>
        <v>37.895499999999998</v>
      </c>
      <c r="Q648" s="6">
        <f t="shared" si="41"/>
        <v>15.06</v>
      </c>
      <c r="R648" s="6">
        <f t="shared" si="42"/>
        <v>22.835499999999996</v>
      </c>
      <c r="S648" s="8">
        <f t="shared" si="43"/>
        <v>0.60259133670224685</v>
      </c>
    </row>
    <row r="649" spans="1:19" ht="15.6" x14ac:dyDescent="0.3">
      <c r="A649" s="2">
        <v>3000</v>
      </c>
      <c r="B649" s="3">
        <v>46135</v>
      </c>
      <c r="C649" s="4">
        <f>YEAR(SalesDataTable[[#This Row],[Order Date]])</f>
        <v>2026</v>
      </c>
      <c r="D649" s="9" t="str">
        <f>TEXT(SalesDataTable[[#This Row],[Order Date]],"MMM")</f>
        <v>Apr</v>
      </c>
      <c r="E649" s="9" t="str">
        <f>"Q"&amp;ROUNDUP(MONTH(SalesDataTable[[#This Row],[Order Date]])/3,0)</f>
        <v>Q2</v>
      </c>
      <c r="F649" s="4" t="s">
        <v>38</v>
      </c>
      <c r="G649" s="4" t="s">
        <v>49</v>
      </c>
      <c r="H649" s="4" t="s">
        <v>46</v>
      </c>
      <c r="I649" s="4" t="s">
        <v>31</v>
      </c>
      <c r="J649" s="4" t="s">
        <v>52</v>
      </c>
      <c r="K649" s="4" t="s">
        <v>53</v>
      </c>
      <c r="L649" s="5">
        <v>1</v>
      </c>
      <c r="M649" s="6">
        <v>40.630000000000003</v>
      </c>
      <c r="N649" s="7">
        <v>0.1</v>
      </c>
      <c r="O649" s="6">
        <v>14.67</v>
      </c>
      <c r="P649" s="6">
        <f t="shared" si="40"/>
        <v>36.567</v>
      </c>
      <c r="Q649" s="6">
        <f t="shared" si="41"/>
        <v>14.67</v>
      </c>
      <c r="R649" s="6">
        <f t="shared" si="42"/>
        <v>21.896999999999998</v>
      </c>
      <c r="S649" s="8">
        <f t="shared" si="43"/>
        <v>0.59881860694068423</v>
      </c>
    </row>
    <row r="650" spans="1:19" ht="15.6" x14ac:dyDescent="0.3">
      <c r="A650" s="2">
        <v>3206</v>
      </c>
      <c r="B650" s="3">
        <v>46135</v>
      </c>
      <c r="C650" s="4">
        <f>YEAR(SalesDataTable[[#This Row],[Order Date]])</f>
        <v>2026</v>
      </c>
      <c r="D650" s="9" t="str">
        <f>TEXT(SalesDataTable[[#This Row],[Order Date]],"MMM")</f>
        <v>Apr</v>
      </c>
      <c r="E650" s="9" t="str">
        <f>"Q"&amp;ROUNDUP(MONTH(SalesDataTable[[#This Row],[Order Date]])/3,0)</f>
        <v>Q2</v>
      </c>
      <c r="F650" s="4" t="s">
        <v>38</v>
      </c>
      <c r="G650" s="4" t="s">
        <v>51</v>
      </c>
      <c r="H650" s="4" t="s">
        <v>46</v>
      </c>
      <c r="I650" s="4" t="s">
        <v>21</v>
      </c>
      <c r="J650" s="4" t="s">
        <v>22</v>
      </c>
      <c r="K650" s="4" t="s">
        <v>44</v>
      </c>
      <c r="L650" s="5">
        <v>4</v>
      </c>
      <c r="M650" s="6">
        <v>39.78</v>
      </c>
      <c r="N650" s="7">
        <v>0.05</v>
      </c>
      <c r="O650" s="6">
        <v>16.7</v>
      </c>
      <c r="P650" s="6">
        <f t="shared" si="40"/>
        <v>151.16399999999999</v>
      </c>
      <c r="Q650" s="6">
        <f t="shared" si="41"/>
        <v>66.8</v>
      </c>
      <c r="R650" s="6">
        <f t="shared" si="42"/>
        <v>84.36399999999999</v>
      </c>
      <c r="S650" s="8">
        <f t="shared" si="43"/>
        <v>0.55809584292556425</v>
      </c>
    </row>
    <row r="651" spans="1:19" ht="15.6" x14ac:dyDescent="0.3">
      <c r="A651" s="2">
        <v>3777</v>
      </c>
      <c r="B651" s="3">
        <v>46135</v>
      </c>
      <c r="C651" s="4">
        <f>YEAR(SalesDataTable[[#This Row],[Order Date]])</f>
        <v>2026</v>
      </c>
      <c r="D651" s="9" t="str">
        <f>TEXT(SalesDataTable[[#This Row],[Order Date]],"MMM")</f>
        <v>Apr</v>
      </c>
      <c r="E651" s="9" t="str">
        <f>"Q"&amp;ROUNDUP(MONTH(SalesDataTable[[#This Row],[Order Date]])/3,0)</f>
        <v>Q2</v>
      </c>
      <c r="F651" s="4" t="s">
        <v>38</v>
      </c>
      <c r="G651" s="4" t="s">
        <v>39</v>
      </c>
      <c r="H651" s="4" t="s">
        <v>46</v>
      </c>
      <c r="I651" s="4" t="s">
        <v>34</v>
      </c>
      <c r="J651" s="4" t="s">
        <v>27</v>
      </c>
      <c r="K651" s="4" t="s">
        <v>28</v>
      </c>
      <c r="L651" s="5">
        <v>1</v>
      </c>
      <c r="M651" s="6">
        <v>92.74</v>
      </c>
      <c r="N651" s="7">
        <v>0</v>
      </c>
      <c r="O651" s="6">
        <v>46.1</v>
      </c>
      <c r="P651" s="6">
        <f t="shared" si="40"/>
        <v>92.74</v>
      </c>
      <c r="Q651" s="6">
        <f t="shared" si="41"/>
        <v>46.1</v>
      </c>
      <c r="R651" s="6">
        <f t="shared" si="42"/>
        <v>46.639999999999993</v>
      </c>
      <c r="S651" s="8">
        <f t="shared" si="43"/>
        <v>0.50291136510675005</v>
      </c>
    </row>
    <row r="652" spans="1:19" ht="15.6" x14ac:dyDescent="0.3">
      <c r="A652" s="2">
        <v>4980</v>
      </c>
      <c r="B652" s="3">
        <v>46135</v>
      </c>
      <c r="C652" s="4">
        <f>YEAR(SalesDataTable[[#This Row],[Order Date]])</f>
        <v>2026</v>
      </c>
      <c r="D652" s="9" t="str">
        <f>TEXT(SalesDataTable[[#This Row],[Order Date]],"MMM")</f>
        <v>Apr</v>
      </c>
      <c r="E652" s="9" t="str">
        <f>"Q"&amp;ROUNDUP(MONTH(SalesDataTable[[#This Row],[Order Date]])/3,0)</f>
        <v>Q2</v>
      </c>
      <c r="F652" s="4" t="s">
        <v>24</v>
      </c>
      <c r="G652" s="4" t="s">
        <v>45</v>
      </c>
      <c r="H652" s="4" t="s">
        <v>37</v>
      </c>
      <c r="I652" s="4" t="s">
        <v>21</v>
      </c>
      <c r="J652" s="4" t="s">
        <v>41</v>
      </c>
      <c r="K652" s="4" t="s">
        <v>69</v>
      </c>
      <c r="L652" s="5">
        <v>2</v>
      </c>
      <c r="M652" s="6">
        <v>120.49</v>
      </c>
      <c r="N652" s="7">
        <v>0.1</v>
      </c>
      <c r="O652" s="6">
        <v>62.23</v>
      </c>
      <c r="P652" s="6">
        <f t="shared" si="40"/>
        <v>216.88200000000001</v>
      </c>
      <c r="Q652" s="6">
        <f t="shared" si="41"/>
        <v>124.46</v>
      </c>
      <c r="R652" s="6">
        <f t="shared" si="42"/>
        <v>92.422000000000011</v>
      </c>
      <c r="S652" s="8">
        <f t="shared" si="43"/>
        <v>0.42613955976060719</v>
      </c>
    </row>
    <row r="653" spans="1:19" ht="15.6" x14ac:dyDescent="0.3">
      <c r="A653" s="2">
        <v>1102</v>
      </c>
      <c r="B653" s="3">
        <v>46136</v>
      </c>
      <c r="C653" s="4">
        <f>YEAR(SalesDataTable[[#This Row],[Order Date]])</f>
        <v>2026</v>
      </c>
      <c r="D653" s="9" t="str">
        <f>TEXT(SalesDataTable[[#This Row],[Order Date]],"MMM")</f>
        <v>Apr</v>
      </c>
      <c r="E653" s="9" t="str">
        <f>"Q"&amp;ROUNDUP(MONTH(SalesDataTable[[#This Row],[Order Date]])/3,0)</f>
        <v>Q2</v>
      </c>
      <c r="F653" s="4" t="s">
        <v>24</v>
      </c>
      <c r="G653" s="4" t="s">
        <v>45</v>
      </c>
      <c r="H653" s="4" t="s">
        <v>20</v>
      </c>
      <c r="I653" s="4" t="s">
        <v>34</v>
      </c>
      <c r="J653" s="4" t="s">
        <v>27</v>
      </c>
      <c r="K653" s="4" t="s">
        <v>64</v>
      </c>
      <c r="L653" s="5">
        <v>2</v>
      </c>
      <c r="M653" s="6">
        <v>70.53</v>
      </c>
      <c r="N653" s="7">
        <v>0</v>
      </c>
      <c r="O653" s="6">
        <v>32.229999999999997</v>
      </c>
      <c r="P653" s="6">
        <f t="shared" si="40"/>
        <v>141.06</v>
      </c>
      <c r="Q653" s="6">
        <f t="shared" si="41"/>
        <v>64.459999999999994</v>
      </c>
      <c r="R653" s="6">
        <f t="shared" si="42"/>
        <v>76.600000000000009</v>
      </c>
      <c r="S653" s="8">
        <f t="shared" si="43"/>
        <v>0.54303133418403526</v>
      </c>
    </row>
    <row r="654" spans="1:19" ht="15.6" x14ac:dyDescent="0.3">
      <c r="A654" s="2">
        <v>1333</v>
      </c>
      <c r="B654" s="3">
        <v>46136</v>
      </c>
      <c r="C654" s="4">
        <f>YEAR(SalesDataTable[[#This Row],[Order Date]])</f>
        <v>2026</v>
      </c>
      <c r="D654" s="9" t="str">
        <f>TEXT(SalesDataTable[[#This Row],[Order Date]],"MMM")</f>
        <v>Apr</v>
      </c>
      <c r="E654" s="9" t="str">
        <f>"Q"&amp;ROUNDUP(MONTH(SalesDataTable[[#This Row],[Order Date]])/3,0)</f>
        <v>Q2</v>
      </c>
      <c r="F654" s="4" t="s">
        <v>24</v>
      </c>
      <c r="G654" s="4" t="s">
        <v>67</v>
      </c>
      <c r="H654" s="4" t="s">
        <v>20</v>
      </c>
      <c r="I654" s="4" t="s">
        <v>31</v>
      </c>
      <c r="J654" s="4" t="s">
        <v>27</v>
      </c>
      <c r="K654" s="4" t="s">
        <v>28</v>
      </c>
      <c r="L654" s="5">
        <v>1</v>
      </c>
      <c r="M654" s="6">
        <v>90.87</v>
      </c>
      <c r="N654" s="7">
        <v>0.1</v>
      </c>
      <c r="O654" s="6">
        <v>44.4</v>
      </c>
      <c r="P654" s="6">
        <f t="shared" si="40"/>
        <v>81.783000000000001</v>
      </c>
      <c r="Q654" s="6">
        <f t="shared" si="41"/>
        <v>44.4</v>
      </c>
      <c r="R654" s="6">
        <f t="shared" si="42"/>
        <v>37.383000000000003</v>
      </c>
      <c r="S654" s="8">
        <f t="shared" si="43"/>
        <v>0.45709988628443565</v>
      </c>
    </row>
    <row r="655" spans="1:19" ht="15.6" x14ac:dyDescent="0.3">
      <c r="A655" s="2">
        <v>1369</v>
      </c>
      <c r="B655" s="3">
        <v>46136</v>
      </c>
      <c r="C655" s="4">
        <f>YEAR(SalesDataTable[[#This Row],[Order Date]])</f>
        <v>2026</v>
      </c>
      <c r="D655" s="9" t="str">
        <f>TEXT(SalesDataTable[[#This Row],[Order Date]],"MMM")</f>
        <v>Apr</v>
      </c>
      <c r="E655" s="9" t="str">
        <f>"Q"&amp;ROUNDUP(MONTH(SalesDataTable[[#This Row],[Order Date]])/3,0)</f>
        <v>Q2</v>
      </c>
      <c r="F655" s="4" t="s">
        <v>24</v>
      </c>
      <c r="G655" s="4" t="s">
        <v>67</v>
      </c>
      <c r="H655" s="4" t="s">
        <v>26</v>
      </c>
      <c r="I655" s="4" t="s">
        <v>21</v>
      </c>
      <c r="J655" s="4" t="s">
        <v>52</v>
      </c>
      <c r="K655" s="4" t="s">
        <v>56</v>
      </c>
      <c r="L655" s="5">
        <v>3</v>
      </c>
      <c r="M655" s="6">
        <v>124.31</v>
      </c>
      <c r="N655" s="7">
        <v>0.2</v>
      </c>
      <c r="O655" s="6">
        <v>67.97</v>
      </c>
      <c r="P655" s="6">
        <f t="shared" si="40"/>
        <v>298.34399999999999</v>
      </c>
      <c r="Q655" s="6">
        <f t="shared" si="41"/>
        <v>203.91</v>
      </c>
      <c r="R655" s="6">
        <f t="shared" si="42"/>
        <v>94.433999999999997</v>
      </c>
      <c r="S655" s="8">
        <f t="shared" si="43"/>
        <v>0.31652723031131846</v>
      </c>
    </row>
    <row r="656" spans="1:19" ht="15.6" x14ac:dyDescent="0.3">
      <c r="A656" s="2">
        <v>1712</v>
      </c>
      <c r="B656" s="3">
        <v>46136</v>
      </c>
      <c r="C656" s="4">
        <f>YEAR(SalesDataTable[[#This Row],[Order Date]])</f>
        <v>2026</v>
      </c>
      <c r="D656" s="9" t="str">
        <f>TEXT(SalesDataTable[[#This Row],[Order Date]],"MMM")</f>
        <v>Apr</v>
      </c>
      <c r="E656" s="9" t="str">
        <f>"Q"&amp;ROUNDUP(MONTH(SalesDataTable[[#This Row],[Order Date]])/3,0)</f>
        <v>Q2</v>
      </c>
      <c r="F656" s="4" t="s">
        <v>24</v>
      </c>
      <c r="G656" s="4" t="s">
        <v>25</v>
      </c>
      <c r="H656" s="4" t="s">
        <v>26</v>
      </c>
      <c r="I656" s="4" t="s">
        <v>21</v>
      </c>
      <c r="J656" s="4" t="s">
        <v>22</v>
      </c>
      <c r="K656" s="4" t="s">
        <v>44</v>
      </c>
      <c r="L656" s="5">
        <v>15</v>
      </c>
      <c r="M656" s="6">
        <v>41.21</v>
      </c>
      <c r="N656" s="7">
        <v>0.15</v>
      </c>
      <c r="O656" s="6">
        <v>16.760000000000002</v>
      </c>
      <c r="P656" s="6">
        <f t="shared" si="40"/>
        <v>525.42750000000001</v>
      </c>
      <c r="Q656" s="6">
        <f t="shared" si="41"/>
        <v>251.40000000000003</v>
      </c>
      <c r="R656" s="6">
        <f t="shared" si="42"/>
        <v>274.02749999999997</v>
      </c>
      <c r="S656" s="8">
        <f t="shared" si="43"/>
        <v>0.52153246642020068</v>
      </c>
    </row>
    <row r="657" spans="1:19" ht="15.6" x14ac:dyDescent="0.3">
      <c r="A657" s="2">
        <v>2229</v>
      </c>
      <c r="B657" s="3">
        <v>46136</v>
      </c>
      <c r="C657" s="4">
        <f>YEAR(SalesDataTable[[#This Row],[Order Date]])</f>
        <v>2026</v>
      </c>
      <c r="D657" s="9" t="str">
        <f>TEXT(SalesDataTable[[#This Row],[Order Date]],"MMM")</f>
        <v>Apr</v>
      </c>
      <c r="E657" s="9" t="str">
        <f>"Q"&amp;ROUNDUP(MONTH(SalesDataTable[[#This Row],[Order Date]])/3,0)</f>
        <v>Q2</v>
      </c>
      <c r="F657" s="4" t="s">
        <v>18</v>
      </c>
      <c r="G657" s="4" t="s">
        <v>19</v>
      </c>
      <c r="H657" s="4" t="s">
        <v>20</v>
      </c>
      <c r="I657" s="4" t="s">
        <v>31</v>
      </c>
      <c r="J657" s="4" t="s">
        <v>27</v>
      </c>
      <c r="K657" s="4" t="s">
        <v>35</v>
      </c>
      <c r="L657" s="5">
        <v>2</v>
      </c>
      <c r="M657" s="6">
        <v>145.75</v>
      </c>
      <c r="N657" s="7">
        <v>0.1</v>
      </c>
      <c r="O657" s="6">
        <v>78.900000000000006</v>
      </c>
      <c r="P657" s="6">
        <f t="shared" si="40"/>
        <v>262.35000000000002</v>
      </c>
      <c r="Q657" s="6">
        <f t="shared" si="41"/>
        <v>157.80000000000001</v>
      </c>
      <c r="R657" s="6">
        <f t="shared" si="42"/>
        <v>104.55000000000001</v>
      </c>
      <c r="S657" s="8">
        <f t="shared" si="43"/>
        <v>0.39851343624928531</v>
      </c>
    </row>
    <row r="658" spans="1:19" ht="15.6" x14ac:dyDescent="0.3">
      <c r="A658" s="2">
        <v>3458</v>
      </c>
      <c r="B658" s="3">
        <v>46136</v>
      </c>
      <c r="C658" s="4">
        <f>YEAR(SalesDataTable[[#This Row],[Order Date]])</f>
        <v>2026</v>
      </c>
      <c r="D658" s="9" t="str">
        <f>TEXT(SalesDataTable[[#This Row],[Order Date]],"MMM")</f>
        <v>Apr</v>
      </c>
      <c r="E658" s="9" t="str">
        <f>"Q"&amp;ROUNDUP(MONTH(SalesDataTable[[#This Row],[Order Date]])/3,0)</f>
        <v>Q2</v>
      </c>
      <c r="F658" s="4" t="s">
        <v>29</v>
      </c>
      <c r="G658" s="4" t="s">
        <v>36</v>
      </c>
      <c r="H658" s="4" t="s">
        <v>20</v>
      </c>
      <c r="I658" s="4" t="s">
        <v>31</v>
      </c>
      <c r="J658" s="4" t="s">
        <v>32</v>
      </c>
      <c r="K658" s="4" t="s">
        <v>62</v>
      </c>
      <c r="L658" s="5">
        <v>1</v>
      </c>
      <c r="M658" s="6">
        <v>134.86000000000001</v>
      </c>
      <c r="N658" s="7">
        <v>0</v>
      </c>
      <c r="O658" s="6">
        <v>66.040000000000006</v>
      </c>
      <c r="P658" s="6">
        <f t="shared" si="40"/>
        <v>134.86000000000001</v>
      </c>
      <c r="Q658" s="6">
        <f t="shared" si="41"/>
        <v>66.040000000000006</v>
      </c>
      <c r="R658" s="6">
        <f t="shared" si="42"/>
        <v>68.820000000000007</v>
      </c>
      <c r="S658" s="8">
        <f t="shared" si="43"/>
        <v>0.51030698502150373</v>
      </c>
    </row>
    <row r="659" spans="1:19" ht="15.6" x14ac:dyDescent="0.3">
      <c r="A659" s="2">
        <v>4637</v>
      </c>
      <c r="B659" s="3">
        <v>46136</v>
      </c>
      <c r="C659" s="4">
        <f>YEAR(SalesDataTable[[#This Row],[Order Date]])</f>
        <v>2026</v>
      </c>
      <c r="D659" s="9" t="str">
        <f>TEXT(SalesDataTable[[#This Row],[Order Date]],"MMM")</f>
        <v>Apr</v>
      </c>
      <c r="E659" s="9" t="str">
        <f>"Q"&amp;ROUNDUP(MONTH(SalesDataTable[[#This Row],[Order Date]])/3,0)</f>
        <v>Q2</v>
      </c>
      <c r="F659" s="4" t="s">
        <v>38</v>
      </c>
      <c r="G659" s="4" t="s">
        <v>65</v>
      </c>
      <c r="H659" s="4" t="s">
        <v>37</v>
      </c>
      <c r="I659" s="4" t="s">
        <v>31</v>
      </c>
      <c r="J659" s="4" t="s">
        <v>32</v>
      </c>
      <c r="K659" s="4" t="s">
        <v>62</v>
      </c>
      <c r="L659" s="5">
        <v>1</v>
      </c>
      <c r="M659" s="6">
        <v>136.07</v>
      </c>
      <c r="N659" s="7">
        <v>0</v>
      </c>
      <c r="O659" s="6">
        <v>65.17</v>
      </c>
      <c r="P659" s="6">
        <f t="shared" si="40"/>
        <v>136.07</v>
      </c>
      <c r="Q659" s="6">
        <f t="shared" si="41"/>
        <v>65.17</v>
      </c>
      <c r="R659" s="6">
        <f t="shared" si="42"/>
        <v>70.899999999999991</v>
      </c>
      <c r="S659" s="8">
        <f t="shared" si="43"/>
        <v>0.52105533916366575</v>
      </c>
    </row>
    <row r="660" spans="1:19" ht="15.6" x14ac:dyDescent="0.3">
      <c r="A660" s="2">
        <v>4726</v>
      </c>
      <c r="B660" s="3">
        <v>46136</v>
      </c>
      <c r="C660" s="4">
        <f>YEAR(SalesDataTable[[#This Row],[Order Date]])</f>
        <v>2026</v>
      </c>
      <c r="D660" s="9" t="str">
        <f>TEXT(SalesDataTable[[#This Row],[Order Date]],"MMM")</f>
        <v>Apr</v>
      </c>
      <c r="E660" s="9" t="str">
        <f>"Q"&amp;ROUNDUP(MONTH(SalesDataTable[[#This Row],[Order Date]])/3,0)</f>
        <v>Q2</v>
      </c>
      <c r="F660" s="4" t="s">
        <v>18</v>
      </c>
      <c r="G660" s="4" t="s">
        <v>68</v>
      </c>
      <c r="H660" s="4" t="s">
        <v>37</v>
      </c>
      <c r="I660" s="4" t="s">
        <v>34</v>
      </c>
      <c r="J660" s="4" t="s">
        <v>32</v>
      </c>
      <c r="K660" s="4" t="s">
        <v>50</v>
      </c>
      <c r="L660" s="5">
        <v>1</v>
      </c>
      <c r="M660" s="6">
        <v>47.25</v>
      </c>
      <c r="N660" s="7">
        <v>0.1</v>
      </c>
      <c r="O660" s="6">
        <v>18.25</v>
      </c>
      <c r="P660" s="6">
        <f t="shared" si="40"/>
        <v>42.524999999999999</v>
      </c>
      <c r="Q660" s="6">
        <f t="shared" si="41"/>
        <v>18.25</v>
      </c>
      <c r="R660" s="6">
        <f t="shared" si="42"/>
        <v>24.274999999999999</v>
      </c>
      <c r="S660" s="8">
        <f t="shared" si="43"/>
        <v>0.57084068195179305</v>
      </c>
    </row>
    <row r="661" spans="1:19" ht="15.6" x14ac:dyDescent="0.3">
      <c r="A661" s="2">
        <v>4838</v>
      </c>
      <c r="B661" s="3">
        <v>46136</v>
      </c>
      <c r="C661" s="4">
        <f>YEAR(SalesDataTable[[#This Row],[Order Date]])</f>
        <v>2026</v>
      </c>
      <c r="D661" s="9" t="str">
        <f>TEXT(SalesDataTable[[#This Row],[Order Date]],"MMM")</f>
        <v>Apr</v>
      </c>
      <c r="E661" s="9" t="str">
        <f>"Q"&amp;ROUNDUP(MONTH(SalesDataTable[[#This Row],[Order Date]])/3,0)</f>
        <v>Q2</v>
      </c>
      <c r="F661" s="4" t="s">
        <v>18</v>
      </c>
      <c r="G661" s="4" t="s">
        <v>19</v>
      </c>
      <c r="H661" s="4" t="s">
        <v>20</v>
      </c>
      <c r="I661" s="4" t="s">
        <v>34</v>
      </c>
      <c r="J661" s="4" t="s">
        <v>22</v>
      </c>
      <c r="K661" s="4" t="s">
        <v>44</v>
      </c>
      <c r="L661" s="5">
        <v>2</v>
      </c>
      <c r="M661" s="6">
        <v>41.32</v>
      </c>
      <c r="N661" s="7">
        <v>0.1</v>
      </c>
      <c r="O661" s="6">
        <v>16.66</v>
      </c>
      <c r="P661" s="6">
        <f t="shared" si="40"/>
        <v>74.376000000000005</v>
      </c>
      <c r="Q661" s="6">
        <f t="shared" si="41"/>
        <v>33.32</v>
      </c>
      <c r="R661" s="6">
        <f t="shared" si="42"/>
        <v>41.056000000000004</v>
      </c>
      <c r="S661" s="8">
        <f t="shared" si="43"/>
        <v>0.5520060234484242</v>
      </c>
    </row>
    <row r="662" spans="1:19" ht="15.6" x14ac:dyDescent="0.3">
      <c r="A662" s="2">
        <v>5075</v>
      </c>
      <c r="B662" s="3">
        <v>46136</v>
      </c>
      <c r="C662" s="4">
        <f>YEAR(SalesDataTable[[#This Row],[Order Date]])</f>
        <v>2026</v>
      </c>
      <c r="D662" s="9" t="str">
        <f>TEXT(SalesDataTable[[#This Row],[Order Date]],"MMM")</f>
        <v>Apr</v>
      </c>
      <c r="E662" s="9" t="str">
        <f>"Q"&amp;ROUNDUP(MONTH(SalesDataTable[[#This Row],[Order Date]])/3,0)</f>
        <v>Q2</v>
      </c>
      <c r="F662" s="4" t="s">
        <v>18</v>
      </c>
      <c r="G662" s="4" t="s">
        <v>68</v>
      </c>
      <c r="H662" s="4" t="s">
        <v>46</v>
      </c>
      <c r="I662" s="4" t="s">
        <v>31</v>
      </c>
      <c r="J662" s="4" t="s">
        <v>22</v>
      </c>
      <c r="K662" s="4" t="s">
        <v>23</v>
      </c>
      <c r="L662" s="5">
        <v>2</v>
      </c>
      <c r="M662" s="6">
        <v>81.75</v>
      </c>
      <c r="N662" s="7">
        <v>0</v>
      </c>
      <c r="O662" s="6">
        <v>41.92</v>
      </c>
      <c r="P662" s="6">
        <f t="shared" si="40"/>
        <v>163.5</v>
      </c>
      <c r="Q662" s="6">
        <f t="shared" si="41"/>
        <v>83.84</v>
      </c>
      <c r="R662" s="6">
        <f t="shared" si="42"/>
        <v>79.66</v>
      </c>
      <c r="S662" s="8">
        <f t="shared" si="43"/>
        <v>0.48721712538226297</v>
      </c>
    </row>
    <row r="663" spans="1:19" ht="15.6" x14ac:dyDescent="0.3">
      <c r="A663" s="2">
        <v>149</v>
      </c>
      <c r="B663" s="3">
        <v>46137</v>
      </c>
      <c r="C663" s="4">
        <f>YEAR(SalesDataTable[[#This Row],[Order Date]])</f>
        <v>2026</v>
      </c>
      <c r="D663" s="9" t="str">
        <f>TEXT(SalesDataTable[[#This Row],[Order Date]],"MMM")</f>
        <v>Apr</v>
      </c>
      <c r="E663" s="9" t="str">
        <f>"Q"&amp;ROUNDUP(MONTH(SalesDataTable[[#This Row],[Order Date]])/3,0)</f>
        <v>Q2</v>
      </c>
      <c r="F663" s="4" t="s">
        <v>24</v>
      </c>
      <c r="G663" s="4" t="s">
        <v>61</v>
      </c>
      <c r="H663" s="4" t="s">
        <v>20</v>
      </c>
      <c r="I663" s="4" t="s">
        <v>21</v>
      </c>
      <c r="J663" s="4" t="s">
        <v>32</v>
      </c>
      <c r="K663" s="4" t="s">
        <v>33</v>
      </c>
      <c r="L663" s="5">
        <v>1</v>
      </c>
      <c r="M663" s="6">
        <v>36.020000000000003</v>
      </c>
      <c r="N663" s="7">
        <v>0.05</v>
      </c>
      <c r="O663" s="6">
        <v>13.72</v>
      </c>
      <c r="P663" s="6">
        <f t="shared" si="40"/>
        <v>34.219000000000001</v>
      </c>
      <c r="Q663" s="6">
        <f t="shared" si="41"/>
        <v>13.72</v>
      </c>
      <c r="R663" s="6">
        <f t="shared" si="42"/>
        <v>20.499000000000002</v>
      </c>
      <c r="S663" s="8">
        <f t="shared" si="43"/>
        <v>0.59905315760250155</v>
      </c>
    </row>
    <row r="664" spans="1:19" ht="15.6" x14ac:dyDescent="0.3">
      <c r="A664" s="2">
        <v>449</v>
      </c>
      <c r="B664" s="3">
        <v>46137</v>
      </c>
      <c r="C664" s="4">
        <f>YEAR(SalesDataTable[[#This Row],[Order Date]])</f>
        <v>2026</v>
      </c>
      <c r="D664" s="9" t="str">
        <f>TEXT(SalesDataTable[[#This Row],[Order Date]],"MMM")</f>
        <v>Apr</v>
      </c>
      <c r="E664" s="9" t="str">
        <f>"Q"&amp;ROUNDUP(MONTH(SalesDataTable[[#This Row],[Order Date]])/3,0)</f>
        <v>Q2</v>
      </c>
      <c r="F664" s="4" t="s">
        <v>29</v>
      </c>
      <c r="G664" s="4" t="s">
        <v>43</v>
      </c>
      <c r="H664" s="4" t="s">
        <v>20</v>
      </c>
      <c r="I664" s="4" t="s">
        <v>34</v>
      </c>
      <c r="J664" s="4" t="s">
        <v>32</v>
      </c>
      <c r="K664" s="4" t="s">
        <v>33</v>
      </c>
      <c r="L664" s="5">
        <v>1</v>
      </c>
      <c r="M664" s="6">
        <v>36.68</v>
      </c>
      <c r="N664" s="7">
        <v>0</v>
      </c>
      <c r="O664" s="6">
        <v>13.27</v>
      </c>
      <c r="P664" s="6">
        <f t="shared" si="40"/>
        <v>36.68</v>
      </c>
      <c r="Q664" s="6">
        <f t="shared" si="41"/>
        <v>13.27</v>
      </c>
      <c r="R664" s="6">
        <f t="shared" si="42"/>
        <v>23.41</v>
      </c>
      <c r="S664" s="8">
        <f t="shared" si="43"/>
        <v>0.63822246455834242</v>
      </c>
    </row>
    <row r="665" spans="1:19" ht="15.6" x14ac:dyDescent="0.3">
      <c r="A665" s="2">
        <v>1422</v>
      </c>
      <c r="B665" s="3">
        <v>46137</v>
      </c>
      <c r="C665" s="4">
        <f>YEAR(SalesDataTable[[#This Row],[Order Date]])</f>
        <v>2026</v>
      </c>
      <c r="D665" s="9" t="str">
        <f>TEXT(SalesDataTable[[#This Row],[Order Date]],"MMM")</f>
        <v>Apr</v>
      </c>
      <c r="E665" s="9" t="str">
        <f>"Q"&amp;ROUNDUP(MONTH(SalesDataTable[[#This Row],[Order Date]])/3,0)</f>
        <v>Q2</v>
      </c>
      <c r="F665" s="4" t="s">
        <v>38</v>
      </c>
      <c r="G665" s="4" t="s">
        <v>51</v>
      </c>
      <c r="H665" s="4" t="s">
        <v>26</v>
      </c>
      <c r="I665" s="4" t="s">
        <v>34</v>
      </c>
      <c r="J665" s="4" t="s">
        <v>41</v>
      </c>
      <c r="K665" s="4" t="s">
        <v>42</v>
      </c>
      <c r="L665" s="5">
        <v>6</v>
      </c>
      <c r="M665" s="6">
        <v>348.16</v>
      </c>
      <c r="N665" s="7">
        <v>0.1</v>
      </c>
      <c r="O665" s="6">
        <v>198.24</v>
      </c>
      <c r="P665" s="6">
        <f t="shared" si="40"/>
        <v>1880.0640000000001</v>
      </c>
      <c r="Q665" s="6">
        <f t="shared" si="41"/>
        <v>1189.44</v>
      </c>
      <c r="R665" s="6">
        <f t="shared" si="42"/>
        <v>690.62400000000002</v>
      </c>
      <c r="S665" s="8">
        <f t="shared" si="43"/>
        <v>0.36734068627450978</v>
      </c>
    </row>
    <row r="666" spans="1:19" ht="15.6" x14ac:dyDescent="0.3">
      <c r="A666" s="2">
        <v>3248</v>
      </c>
      <c r="B666" s="3">
        <v>46137</v>
      </c>
      <c r="C666" s="4">
        <f>YEAR(SalesDataTable[[#This Row],[Order Date]])</f>
        <v>2026</v>
      </c>
      <c r="D666" s="9" t="str">
        <f>TEXT(SalesDataTable[[#This Row],[Order Date]],"MMM")</f>
        <v>Apr</v>
      </c>
      <c r="E666" s="9" t="str">
        <f>"Q"&amp;ROUNDUP(MONTH(SalesDataTable[[#This Row],[Order Date]])/3,0)</f>
        <v>Q2</v>
      </c>
      <c r="F666" s="4" t="s">
        <v>29</v>
      </c>
      <c r="G666" s="4" t="s">
        <v>70</v>
      </c>
      <c r="H666" s="4" t="s">
        <v>20</v>
      </c>
      <c r="I666" s="4" t="s">
        <v>21</v>
      </c>
      <c r="J666" s="4" t="s">
        <v>22</v>
      </c>
      <c r="K666" s="4" t="s">
        <v>44</v>
      </c>
      <c r="L666" s="5">
        <v>2</v>
      </c>
      <c r="M666" s="6">
        <v>39.799999999999997</v>
      </c>
      <c r="N666" s="7">
        <v>0.05</v>
      </c>
      <c r="O666" s="6">
        <v>16.23</v>
      </c>
      <c r="P666" s="6">
        <f t="shared" si="40"/>
        <v>75.61999999999999</v>
      </c>
      <c r="Q666" s="6">
        <f t="shared" si="41"/>
        <v>32.46</v>
      </c>
      <c r="R666" s="6">
        <f t="shared" si="42"/>
        <v>43.159999999999989</v>
      </c>
      <c r="S666" s="8">
        <f t="shared" si="43"/>
        <v>0.57074847923829664</v>
      </c>
    </row>
    <row r="667" spans="1:19" ht="15.6" x14ac:dyDescent="0.3">
      <c r="A667" s="2">
        <v>3445</v>
      </c>
      <c r="B667" s="3">
        <v>46137</v>
      </c>
      <c r="C667" s="4">
        <f>YEAR(SalesDataTable[[#This Row],[Order Date]])</f>
        <v>2026</v>
      </c>
      <c r="D667" s="9" t="str">
        <f>TEXT(SalesDataTable[[#This Row],[Order Date]],"MMM")</f>
        <v>Apr</v>
      </c>
      <c r="E667" s="9" t="str">
        <f>"Q"&amp;ROUNDUP(MONTH(SalesDataTable[[#This Row],[Order Date]])/3,0)</f>
        <v>Q2</v>
      </c>
      <c r="F667" s="4" t="s">
        <v>18</v>
      </c>
      <c r="G667" s="4" t="s">
        <v>68</v>
      </c>
      <c r="H667" s="4" t="s">
        <v>20</v>
      </c>
      <c r="I667" s="4" t="s">
        <v>21</v>
      </c>
      <c r="J667" s="4" t="s">
        <v>22</v>
      </c>
      <c r="K667" s="4" t="s">
        <v>44</v>
      </c>
      <c r="L667" s="5">
        <v>5</v>
      </c>
      <c r="M667" s="6">
        <v>39.369999999999997</v>
      </c>
      <c r="N667" s="7">
        <v>0.05</v>
      </c>
      <c r="O667" s="6">
        <v>16.760000000000002</v>
      </c>
      <c r="P667" s="6">
        <f t="shared" si="40"/>
        <v>187.00749999999999</v>
      </c>
      <c r="Q667" s="6">
        <f t="shared" si="41"/>
        <v>83.800000000000011</v>
      </c>
      <c r="R667" s="6">
        <f t="shared" si="42"/>
        <v>103.20749999999998</v>
      </c>
      <c r="S667" s="8">
        <f t="shared" si="43"/>
        <v>0.55188963009504954</v>
      </c>
    </row>
    <row r="668" spans="1:19" ht="15.6" x14ac:dyDescent="0.3">
      <c r="A668" s="2">
        <v>3930</v>
      </c>
      <c r="B668" s="3">
        <v>46137</v>
      </c>
      <c r="C668" s="4">
        <f>YEAR(SalesDataTable[[#This Row],[Order Date]])</f>
        <v>2026</v>
      </c>
      <c r="D668" s="9" t="str">
        <f>TEXT(SalesDataTable[[#This Row],[Order Date]],"MMM")</f>
        <v>Apr</v>
      </c>
      <c r="E668" s="9" t="str">
        <f>"Q"&amp;ROUNDUP(MONTH(SalesDataTable[[#This Row],[Order Date]])/3,0)</f>
        <v>Q2</v>
      </c>
      <c r="F668" s="4" t="s">
        <v>24</v>
      </c>
      <c r="G668" s="4" t="s">
        <v>61</v>
      </c>
      <c r="H668" s="4" t="s">
        <v>46</v>
      </c>
      <c r="I668" s="4" t="s">
        <v>21</v>
      </c>
      <c r="J668" s="4" t="s">
        <v>52</v>
      </c>
      <c r="K668" s="4" t="s">
        <v>53</v>
      </c>
      <c r="L668" s="5">
        <v>2</v>
      </c>
      <c r="M668" s="6">
        <v>40.85</v>
      </c>
      <c r="N668" s="7">
        <v>0</v>
      </c>
      <c r="O668" s="6">
        <v>14.99</v>
      </c>
      <c r="P668" s="6">
        <f t="shared" si="40"/>
        <v>81.7</v>
      </c>
      <c r="Q668" s="6">
        <f t="shared" si="41"/>
        <v>29.98</v>
      </c>
      <c r="R668" s="6">
        <f t="shared" si="42"/>
        <v>51.72</v>
      </c>
      <c r="S668" s="8">
        <f t="shared" si="43"/>
        <v>0.633047735618115</v>
      </c>
    </row>
    <row r="669" spans="1:19" ht="15.6" x14ac:dyDescent="0.3">
      <c r="A669" s="2">
        <v>3969</v>
      </c>
      <c r="B669" s="3">
        <v>46137</v>
      </c>
      <c r="C669" s="4">
        <f>YEAR(SalesDataTable[[#This Row],[Order Date]])</f>
        <v>2026</v>
      </c>
      <c r="D669" s="9" t="str">
        <f>TEXT(SalesDataTable[[#This Row],[Order Date]],"MMM")</f>
        <v>Apr</v>
      </c>
      <c r="E669" s="9" t="str">
        <f>"Q"&amp;ROUNDUP(MONTH(SalesDataTable[[#This Row],[Order Date]])/3,0)</f>
        <v>Q2</v>
      </c>
      <c r="F669" s="4" t="s">
        <v>38</v>
      </c>
      <c r="G669" s="4" t="s">
        <v>51</v>
      </c>
      <c r="H669" s="4" t="s">
        <v>46</v>
      </c>
      <c r="I669" s="4" t="s">
        <v>21</v>
      </c>
      <c r="J669" s="4" t="s">
        <v>27</v>
      </c>
      <c r="K669" s="4" t="s">
        <v>28</v>
      </c>
      <c r="L669" s="5">
        <v>1</v>
      </c>
      <c r="M669" s="6">
        <v>92.91</v>
      </c>
      <c r="N669" s="7">
        <v>0.05</v>
      </c>
      <c r="O669" s="6">
        <v>46</v>
      </c>
      <c r="P669" s="6">
        <f t="shared" si="40"/>
        <v>88.264499999999998</v>
      </c>
      <c r="Q669" s="6">
        <f t="shared" si="41"/>
        <v>46</v>
      </c>
      <c r="R669" s="6">
        <f t="shared" si="42"/>
        <v>42.264499999999998</v>
      </c>
      <c r="S669" s="8">
        <f t="shared" si="43"/>
        <v>0.4788391709010984</v>
      </c>
    </row>
    <row r="670" spans="1:19" ht="15.6" x14ac:dyDescent="0.3">
      <c r="A670" s="2">
        <v>4190</v>
      </c>
      <c r="B670" s="3">
        <v>46137</v>
      </c>
      <c r="C670" s="4">
        <f>YEAR(SalesDataTable[[#This Row],[Order Date]])</f>
        <v>2026</v>
      </c>
      <c r="D670" s="9" t="str">
        <f>TEXT(SalesDataTable[[#This Row],[Order Date]],"MMM")</f>
        <v>Apr</v>
      </c>
      <c r="E670" s="9" t="str">
        <f>"Q"&amp;ROUNDUP(MONTH(SalesDataTable[[#This Row],[Order Date]])/3,0)</f>
        <v>Q2</v>
      </c>
      <c r="F670" s="4" t="s">
        <v>38</v>
      </c>
      <c r="G670" s="4" t="s">
        <v>65</v>
      </c>
      <c r="H670" s="4" t="s">
        <v>20</v>
      </c>
      <c r="I670" s="4" t="s">
        <v>31</v>
      </c>
      <c r="J670" s="4" t="s">
        <v>27</v>
      </c>
      <c r="K670" s="4" t="s">
        <v>55</v>
      </c>
      <c r="L670" s="5">
        <v>1</v>
      </c>
      <c r="M670" s="6">
        <v>152.01</v>
      </c>
      <c r="N670" s="7">
        <v>0</v>
      </c>
      <c r="O670" s="6">
        <v>80.33</v>
      </c>
      <c r="P670" s="6">
        <f t="shared" si="40"/>
        <v>152.01</v>
      </c>
      <c r="Q670" s="6">
        <f t="shared" si="41"/>
        <v>80.33</v>
      </c>
      <c r="R670" s="6">
        <f t="shared" si="42"/>
        <v>71.679999999999993</v>
      </c>
      <c r="S670" s="8">
        <f t="shared" si="43"/>
        <v>0.47154792447865268</v>
      </c>
    </row>
    <row r="671" spans="1:19" ht="15.6" x14ac:dyDescent="0.3">
      <c r="A671" s="2">
        <v>4442</v>
      </c>
      <c r="B671" s="3">
        <v>46137</v>
      </c>
      <c r="C671" s="4">
        <f>YEAR(SalesDataTable[[#This Row],[Order Date]])</f>
        <v>2026</v>
      </c>
      <c r="D671" s="9" t="str">
        <f>TEXT(SalesDataTable[[#This Row],[Order Date]],"MMM")</f>
        <v>Apr</v>
      </c>
      <c r="E671" s="9" t="str">
        <f>"Q"&amp;ROUNDUP(MONTH(SalesDataTable[[#This Row],[Order Date]])/3,0)</f>
        <v>Q2</v>
      </c>
      <c r="F671" s="4" t="s">
        <v>24</v>
      </c>
      <c r="G671" s="4" t="s">
        <v>45</v>
      </c>
      <c r="H671" s="4" t="s">
        <v>46</v>
      </c>
      <c r="I671" s="4" t="s">
        <v>31</v>
      </c>
      <c r="J671" s="4" t="s">
        <v>32</v>
      </c>
      <c r="K671" s="4" t="s">
        <v>33</v>
      </c>
      <c r="L671" s="5">
        <v>1</v>
      </c>
      <c r="M671" s="6">
        <v>36.65</v>
      </c>
      <c r="N671" s="7">
        <v>0</v>
      </c>
      <c r="O671" s="6">
        <v>13.28</v>
      </c>
      <c r="P671" s="6">
        <f t="shared" si="40"/>
        <v>36.65</v>
      </c>
      <c r="Q671" s="6">
        <f t="shared" si="41"/>
        <v>13.28</v>
      </c>
      <c r="R671" s="6">
        <f t="shared" si="42"/>
        <v>23.369999999999997</v>
      </c>
      <c r="S671" s="8">
        <f t="shared" si="43"/>
        <v>0.63765347885402446</v>
      </c>
    </row>
    <row r="672" spans="1:19" ht="15.6" x14ac:dyDescent="0.3">
      <c r="A672" s="2">
        <v>228</v>
      </c>
      <c r="B672" s="3">
        <v>46138</v>
      </c>
      <c r="C672" s="4">
        <f>YEAR(SalesDataTable[[#This Row],[Order Date]])</f>
        <v>2026</v>
      </c>
      <c r="D672" s="9" t="str">
        <f>TEXT(SalesDataTable[[#This Row],[Order Date]],"MMM")</f>
        <v>Apr</v>
      </c>
      <c r="E672" s="9" t="str">
        <f>"Q"&amp;ROUNDUP(MONTH(SalesDataTable[[#This Row],[Order Date]])/3,0)</f>
        <v>Q2</v>
      </c>
      <c r="F672" s="4" t="s">
        <v>38</v>
      </c>
      <c r="G672" s="4" t="s">
        <v>51</v>
      </c>
      <c r="H672" s="4" t="s">
        <v>20</v>
      </c>
      <c r="I672" s="4" t="s">
        <v>21</v>
      </c>
      <c r="J672" s="4" t="s">
        <v>41</v>
      </c>
      <c r="K672" s="4" t="s">
        <v>58</v>
      </c>
      <c r="L672" s="5">
        <v>5</v>
      </c>
      <c r="M672" s="6">
        <v>80.819999999999993</v>
      </c>
      <c r="N672" s="7">
        <v>0</v>
      </c>
      <c r="O672" s="6">
        <v>40.47</v>
      </c>
      <c r="P672" s="6">
        <f t="shared" si="40"/>
        <v>404.09999999999997</v>
      </c>
      <c r="Q672" s="6">
        <f t="shared" si="41"/>
        <v>202.35</v>
      </c>
      <c r="R672" s="6">
        <f t="shared" si="42"/>
        <v>201.74999999999997</v>
      </c>
      <c r="S672" s="8">
        <f t="shared" si="43"/>
        <v>0.49925760950259834</v>
      </c>
    </row>
    <row r="673" spans="1:19" ht="15.6" x14ac:dyDescent="0.3">
      <c r="A673" s="2">
        <v>2101</v>
      </c>
      <c r="B673" s="3">
        <v>46138</v>
      </c>
      <c r="C673" s="4">
        <f>YEAR(SalesDataTable[[#This Row],[Order Date]])</f>
        <v>2026</v>
      </c>
      <c r="D673" s="9" t="str">
        <f>TEXT(SalesDataTable[[#This Row],[Order Date]],"MMM")</f>
        <v>Apr</v>
      </c>
      <c r="E673" s="9" t="str">
        <f>"Q"&amp;ROUNDUP(MONTH(SalesDataTable[[#This Row],[Order Date]])/3,0)</f>
        <v>Q2</v>
      </c>
      <c r="F673" s="4" t="s">
        <v>38</v>
      </c>
      <c r="G673" s="4" t="s">
        <v>39</v>
      </c>
      <c r="H673" s="4" t="s">
        <v>20</v>
      </c>
      <c r="I673" s="4" t="s">
        <v>31</v>
      </c>
      <c r="J673" s="4" t="s">
        <v>27</v>
      </c>
      <c r="K673" s="4" t="s">
        <v>35</v>
      </c>
      <c r="L673" s="5">
        <v>4</v>
      </c>
      <c r="M673" s="6">
        <v>144.69999999999999</v>
      </c>
      <c r="N673" s="7">
        <v>0</v>
      </c>
      <c r="O673" s="6">
        <v>79.41</v>
      </c>
      <c r="P673" s="6">
        <f t="shared" si="40"/>
        <v>578.79999999999995</v>
      </c>
      <c r="Q673" s="6">
        <f t="shared" si="41"/>
        <v>317.64</v>
      </c>
      <c r="R673" s="6">
        <f t="shared" si="42"/>
        <v>261.15999999999997</v>
      </c>
      <c r="S673" s="8">
        <f t="shared" si="43"/>
        <v>0.45120939875604699</v>
      </c>
    </row>
    <row r="674" spans="1:19" ht="15.6" x14ac:dyDescent="0.3">
      <c r="A674" s="2">
        <v>2590</v>
      </c>
      <c r="B674" s="3">
        <v>46138</v>
      </c>
      <c r="C674" s="4">
        <f>YEAR(SalesDataTable[[#This Row],[Order Date]])</f>
        <v>2026</v>
      </c>
      <c r="D674" s="9" t="str">
        <f>TEXT(SalesDataTable[[#This Row],[Order Date]],"MMM")</f>
        <v>Apr</v>
      </c>
      <c r="E674" s="9" t="str">
        <f>"Q"&amp;ROUNDUP(MONTH(SalesDataTable[[#This Row],[Order Date]])/3,0)</f>
        <v>Q2</v>
      </c>
      <c r="F674" s="4" t="s">
        <v>24</v>
      </c>
      <c r="G674" s="4" t="s">
        <v>45</v>
      </c>
      <c r="H674" s="4" t="s">
        <v>37</v>
      </c>
      <c r="I674" s="4" t="s">
        <v>31</v>
      </c>
      <c r="J674" s="4" t="s">
        <v>52</v>
      </c>
      <c r="K674" s="4" t="s">
        <v>60</v>
      </c>
      <c r="L674" s="5">
        <v>2</v>
      </c>
      <c r="M674" s="6">
        <v>36.51</v>
      </c>
      <c r="N674" s="7">
        <v>0.1</v>
      </c>
      <c r="O674" s="6">
        <v>14.18</v>
      </c>
      <c r="P674" s="6">
        <f t="shared" si="40"/>
        <v>65.718000000000004</v>
      </c>
      <c r="Q674" s="6">
        <f t="shared" si="41"/>
        <v>28.36</v>
      </c>
      <c r="R674" s="6">
        <f t="shared" si="42"/>
        <v>37.358000000000004</v>
      </c>
      <c r="S674" s="8">
        <f t="shared" si="43"/>
        <v>0.56845917404668433</v>
      </c>
    </row>
    <row r="675" spans="1:19" ht="15.6" x14ac:dyDescent="0.3">
      <c r="A675" s="2">
        <v>2957</v>
      </c>
      <c r="B675" s="3">
        <v>46138</v>
      </c>
      <c r="C675" s="4">
        <f>YEAR(SalesDataTable[[#This Row],[Order Date]])</f>
        <v>2026</v>
      </c>
      <c r="D675" s="9" t="str">
        <f>TEXT(SalesDataTable[[#This Row],[Order Date]],"MMM")</f>
        <v>Apr</v>
      </c>
      <c r="E675" s="9" t="str">
        <f>"Q"&amp;ROUNDUP(MONTH(SalesDataTable[[#This Row],[Order Date]])/3,0)</f>
        <v>Q2</v>
      </c>
      <c r="F675" s="4" t="s">
        <v>38</v>
      </c>
      <c r="G675" s="4" t="s">
        <v>49</v>
      </c>
      <c r="H675" s="4" t="s">
        <v>46</v>
      </c>
      <c r="I675" s="4" t="s">
        <v>31</v>
      </c>
      <c r="J675" s="4" t="s">
        <v>32</v>
      </c>
      <c r="K675" s="4" t="s">
        <v>33</v>
      </c>
      <c r="L675" s="5">
        <v>3</v>
      </c>
      <c r="M675" s="6">
        <v>36.58</v>
      </c>
      <c r="N675" s="7">
        <v>0.05</v>
      </c>
      <c r="O675" s="6">
        <v>13.71</v>
      </c>
      <c r="P675" s="6">
        <f t="shared" si="40"/>
        <v>104.25299999999999</v>
      </c>
      <c r="Q675" s="6">
        <f t="shared" si="41"/>
        <v>41.13</v>
      </c>
      <c r="R675" s="6">
        <f t="shared" si="42"/>
        <v>63.122999999999983</v>
      </c>
      <c r="S675" s="8">
        <f t="shared" si="43"/>
        <v>0.60547897902218628</v>
      </c>
    </row>
    <row r="676" spans="1:19" ht="15.6" x14ac:dyDescent="0.3">
      <c r="A676" s="2">
        <v>4270</v>
      </c>
      <c r="B676" s="3">
        <v>46138</v>
      </c>
      <c r="C676" s="4">
        <f>YEAR(SalesDataTable[[#This Row],[Order Date]])</f>
        <v>2026</v>
      </c>
      <c r="D676" s="9" t="str">
        <f>TEXT(SalesDataTable[[#This Row],[Order Date]],"MMM")</f>
        <v>Apr</v>
      </c>
      <c r="E676" s="9" t="str">
        <f>"Q"&amp;ROUNDUP(MONTH(SalesDataTable[[#This Row],[Order Date]])/3,0)</f>
        <v>Q2</v>
      </c>
      <c r="F676" s="4" t="s">
        <v>38</v>
      </c>
      <c r="G676" s="4" t="s">
        <v>49</v>
      </c>
      <c r="H676" s="4" t="s">
        <v>37</v>
      </c>
      <c r="I676" s="4" t="s">
        <v>34</v>
      </c>
      <c r="J676" s="4" t="s">
        <v>41</v>
      </c>
      <c r="K676" s="4" t="s">
        <v>47</v>
      </c>
      <c r="L676" s="5">
        <v>2</v>
      </c>
      <c r="M676" s="6">
        <v>191.59</v>
      </c>
      <c r="N676" s="7">
        <v>0</v>
      </c>
      <c r="O676" s="6">
        <v>102.52</v>
      </c>
      <c r="P676" s="6">
        <f t="shared" si="40"/>
        <v>383.18</v>
      </c>
      <c r="Q676" s="6">
        <f t="shared" si="41"/>
        <v>205.04</v>
      </c>
      <c r="R676" s="6">
        <f t="shared" si="42"/>
        <v>178.14000000000001</v>
      </c>
      <c r="S676" s="8">
        <f t="shared" si="43"/>
        <v>0.46489900307949272</v>
      </c>
    </row>
    <row r="677" spans="1:19" ht="15.6" x14ac:dyDescent="0.3">
      <c r="A677" s="2">
        <v>4324</v>
      </c>
      <c r="B677" s="3">
        <v>46138</v>
      </c>
      <c r="C677" s="4">
        <f>YEAR(SalesDataTable[[#This Row],[Order Date]])</f>
        <v>2026</v>
      </c>
      <c r="D677" s="9" t="str">
        <f>TEXT(SalesDataTable[[#This Row],[Order Date]],"MMM")</f>
        <v>Apr</v>
      </c>
      <c r="E677" s="9" t="str">
        <f>"Q"&amp;ROUNDUP(MONTH(SalesDataTable[[#This Row],[Order Date]])/3,0)</f>
        <v>Q2</v>
      </c>
      <c r="F677" s="4" t="s">
        <v>38</v>
      </c>
      <c r="G677" s="4" t="s">
        <v>51</v>
      </c>
      <c r="H677" s="4" t="s">
        <v>26</v>
      </c>
      <c r="I677" s="4" t="s">
        <v>34</v>
      </c>
      <c r="J677" s="4" t="s">
        <v>41</v>
      </c>
      <c r="K677" s="4" t="s">
        <v>42</v>
      </c>
      <c r="L677" s="5">
        <v>6</v>
      </c>
      <c r="M677" s="6">
        <v>337.24</v>
      </c>
      <c r="N677" s="7">
        <v>0.05</v>
      </c>
      <c r="O677" s="6">
        <v>198.63</v>
      </c>
      <c r="P677" s="6">
        <f t="shared" si="40"/>
        <v>1922.268</v>
      </c>
      <c r="Q677" s="6">
        <f t="shared" si="41"/>
        <v>1191.78</v>
      </c>
      <c r="R677" s="6">
        <f t="shared" si="42"/>
        <v>730.48800000000006</v>
      </c>
      <c r="S677" s="8">
        <f t="shared" si="43"/>
        <v>0.38001360892445801</v>
      </c>
    </row>
    <row r="678" spans="1:19" ht="15.6" x14ac:dyDescent="0.3">
      <c r="A678" s="2">
        <v>5010</v>
      </c>
      <c r="B678" s="3">
        <v>46138</v>
      </c>
      <c r="C678" s="4">
        <f>YEAR(SalesDataTable[[#This Row],[Order Date]])</f>
        <v>2026</v>
      </c>
      <c r="D678" s="9" t="str">
        <f>TEXT(SalesDataTable[[#This Row],[Order Date]],"MMM")</f>
        <v>Apr</v>
      </c>
      <c r="E678" s="9" t="str">
        <f>"Q"&amp;ROUNDUP(MONTH(SalesDataTable[[#This Row],[Order Date]])/3,0)</f>
        <v>Q2</v>
      </c>
      <c r="F678" s="4" t="s">
        <v>38</v>
      </c>
      <c r="G678" s="4" t="s">
        <v>49</v>
      </c>
      <c r="H678" s="4" t="s">
        <v>26</v>
      </c>
      <c r="I678" s="4" t="s">
        <v>34</v>
      </c>
      <c r="J678" s="4" t="s">
        <v>32</v>
      </c>
      <c r="K678" s="4" t="s">
        <v>50</v>
      </c>
      <c r="L678" s="5">
        <v>3</v>
      </c>
      <c r="M678" s="6">
        <v>46.2</v>
      </c>
      <c r="N678" s="7">
        <v>0.1</v>
      </c>
      <c r="O678" s="6">
        <v>18.149999999999999</v>
      </c>
      <c r="P678" s="6">
        <f t="shared" si="40"/>
        <v>124.74000000000002</v>
      </c>
      <c r="Q678" s="6">
        <f t="shared" si="41"/>
        <v>54.449999999999996</v>
      </c>
      <c r="R678" s="6">
        <f t="shared" si="42"/>
        <v>70.29000000000002</v>
      </c>
      <c r="S678" s="8">
        <f t="shared" si="43"/>
        <v>0.5634920634920636</v>
      </c>
    </row>
    <row r="679" spans="1:19" ht="15.6" x14ac:dyDescent="0.3">
      <c r="A679" s="2">
        <v>5092</v>
      </c>
      <c r="B679" s="3">
        <v>46138</v>
      </c>
      <c r="C679" s="4">
        <f>YEAR(SalesDataTable[[#This Row],[Order Date]])</f>
        <v>2026</v>
      </c>
      <c r="D679" s="9" t="str">
        <f>TEXT(SalesDataTable[[#This Row],[Order Date]],"MMM")</f>
        <v>Apr</v>
      </c>
      <c r="E679" s="9" t="str">
        <f>"Q"&amp;ROUNDUP(MONTH(SalesDataTable[[#This Row],[Order Date]])/3,0)</f>
        <v>Q2</v>
      </c>
      <c r="F679" s="4" t="s">
        <v>24</v>
      </c>
      <c r="G679" s="4" t="s">
        <v>25</v>
      </c>
      <c r="H679" s="4" t="s">
        <v>46</v>
      </c>
      <c r="I679" s="4" t="s">
        <v>34</v>
      </c>
      <c r="J679" s="4" t="s">
        <v>52</v>
      </c>
      <c r="K679" s="4" t="s">
        <v>63</v>
      </c>
      <c r="L679" s="5">
        <v>4</v>
      </c>
      <c r="M679" s="6">
        <v>50.84</v>
      </c>
      <c r="N679" s="7">
        <v>0.05</v>
      </c>
      <c r="O679" s="6">
        <v>22.63</v>
      </c>
      <c r="P679" s="6">
        <f t="shared" si="40"/>
        <v>193.19200000000001</v>
      </c>
      <c r="Q679" s="6">
        <f t="shared" si="41"/>
        <v>90.52</v>
      </c>
      <c r="R679" s="6">
        <f t="shared" si="42"/>
        <v>102.67200000000001</v>
      </c>
      <c r="S679" s="8">
        <f t="shared" si="43"/>
        <v>0.53145057766367143</v>
      </c>
    </row>
    <row r="680" spans="1:19" ht="15.6" x14ac:dyDescent="0.3">
      <c r="A680" s="2">
        <v>1061</v>
      </c>
      <c r="B680" s="3">
        <v>46139</v>
      </c>
      <c r="C680" s="4">
        <f>YEAR(SalesDataTable[[#This Row],[Order Date]])</f>
        <v>2026</v>
      </c>
      <c r="D680" s="9" t="str">
        <f>TEXT(SalesDataTable[[#This Row],[Order Date]],"MMM")</f>
        <v>Apr</v>
      </c>
      <c r="E680" s="9" t="str">
        <f>"Q"&amp;ROUNDUP(MONTH(SalesDataTable[[#This Row],[Order Date]])/3,0)</f>
        <v>Q2</v>
      </c>
      <c r="F680" s="4" t="s">
        <v>38</v>
      </c>
      <c r="G680" s="4" t="s">
        <v>65</v>
      </c>
      <c r="H680" s="4" t="s">
        <v>20</v>
      </c>
      <c r="I680" s="4" t="s">
        <v>21</v>
      </c>
      <c r="J680" s="4" t="s">
        <v>32</v>
      </c>
      <c r="K680" s="4" t="s">
        <v>66</v>
      </c>
      <c r="L680" s="5">
        <v>1</v>
      </c>
      <c r="M680" s="6">
        <v>166.5</v>
      </c>
      <c r="N680" s="7">
        <v>0</v>
      </c>
      <c r="O680" s="6">
        <v>85.55</v>
      </c>
      <c r="P680" s="6">
        <f t="shared" si="40"/>
        <v>166.5</v>
      </c>
      <c r="Q680" s="6">
        <f t="shared" si="41"/>
        <v>85.55</v>
      </c>
      <c r="R680" s="6">
        <f t="shared" si="42"/>
        <v>80.95</v>
      </c>
      <c r="S680" s="8">
        <f t="shared" si="43"/>
        <v>0.4861861861861862</v>
      </c>
    </row>
    <row r="681" spans="1:19" ht="15.6" x14ac:dyDescent="0.3">
      <c r="A681" s="2">
        <v>1099</v>
      </c>
      <c r="B681" s="3">
        <v>46139</v>
      </c>
      <c r="C681" s="4">
        <f>YEAR(SalesDataTable[[#This Row],[Order Date]])</f>
        <v>2026</v>
      </c>
      <c r="D681" s="9" t="str">
        <f>TEXT(SalesDataTable[[#This Row],[Order Date]],"MMM")</f>
        <v>Apr</v>
      </c>
      <c r="E681" s="9" t="str">
        <f>"Q"&amp;ROUNDUP(MONTH(SalesDataTable[[#This Row],[Order Date]])/3,0)</f>
        <v>Q2</v>
      </c>
      <c r="F681" s="4" t="s">
        <v>38</v>
      </c>
      <c r="G681" s="4" t="s">
        <v>39</v>
      </c>
      <c r="H681" s="4" t="s">
        <v>46</v>
      </c>
      <c r="I681" s="4" t="s">
        <v>31</v>
      </c>
      <c r="J681" s="4" t="s">
        <v>27</v>
      </c>
      <c r="K681" s="4" t="s">
        <v>64</v>
      </c>
      <c r="L681" s="5">
        <v>1</v>
      </c>
      <c r="M681" s="6">
        <v>70.2</v>
      </c>
      <c r="N681" s="7">
        <v>0</v>
      </c>
      <c r="O681" s="6">
        <v>32.06</v>
      </c>
      <c r="P681" s="6">
        <f t="shared" si="40"/>
        <v>70.2</v>
      </c>
      <c r="Q681" s="6">
        <f t="shared" si="41"/>
        <v>32.06</v>
      </c>
      <c r="R681" s="6">
        <f t="shared" si="42"/>
        <v>38.14</v>
      </c>
      <c r="S681" s="8">
        <f t="shared" si="43"/>
        <v>0.5433048433048433</v>
      </c>
    </row>
    <row r="682" spans="1:19" ht="15.6" x14ac:dyDescent="0.3">
      <c r="A682" s="2">
        <v>3500</v>
      </c>
      <c r="B682" s="3">
        <v>46139</v>
      </c>
      <c r="C682" s="4">
        <f>YEAR(SalesDataTable[[#This Row],[Order Date]])</f>
        <v>2026</v>
      </c>
      <c r="D682" s="9" t="str">
        <f>TEXT(SalesDataTable[[#This Row],[Order Date]],"MMM")</f>
        <v>Apr</v>
      </c>
      <c r="E682" s="9" t="str">
        <f>"Q"&amp;ROUNDUP(MONTH(SalesDataTable[[#This Row],[Order Date]])/3,0)</f>
        <v>Q2</v>
      </c>
      <c r="F682" s="4" t="s">
        <v>24</v>
      </c>
      <c r="G682" s="4" t="s">
        <v>61</v>
      </c>
      <c r="H682" s="4" t="s">
        <v>20</v>
      </c>
      <c r="I682" s="4" t="s">
        <v>31</v>
      </c>
      <c r="J682" s="4" t="s">
        <v>52</v>
      </c>
      <c r="K682" s="4" t="s">
        <v>63</v>
      </c>
      <c r="L682" s="5">
        <v>4</v>
      </c>
      <c r="M682" s="6">
        <v>50.67</v>
      </c>
      <c r="N682" s="7">
        <v>0</v>
      </c>
      <c r="O682" s="6">
        <v>22.62</v>
      </c>
      <c r="P682" s="6">
        <f t="shared" si="40"/>
        <v>202.68</v>
      </c>
      <c r="Q682" s="6">
        <f t="shared" si="41"/>
        <v>90.48</v>
      </c>
      <c r="R682" s="6">
        <f t="shared" si="42"/>
        <v>112.2</v>
      </c>
      <c r="S682" s="8">
        <f t="shared" si="43"/>
        <v>0.55358200118413259</v>
      </c>
    </row>
    <row r="683" spans="1:19" ht="15.6" x14ac:dyDescent="0.3">
      <c r="A683" s="2">
        <v>3856</v>
      </c>
      <c r="B683" s="3">
        <v>46139</v>
      </c>
      <c r="C683" s="4">
        <f>YEAR(SalesDataTable[[#This Row],[Order Date]])</f>
        <v>2026</v>
      </c>
      <c r="D683" s="9" t="str">
        <f>TEXT(SalesDataTable[[#This Row],[Order Date]],"MMM")</f>
        <v>Apr</v>
      </c>
      <c r="E683" s="9" t="str">
        <f>"Q"&amp;ROUNDUP(MONTH(SalesDataTable[[#This Row],[Order Date]])/3,0)</f>
        <v>Q2</v>
      </c>
      <c r="F683" s="4" t="s">
        <v>24</v>
      </c>
      <c r="G683" s="4" t="s">
        <v>59</v>
      </c>
      <c r="H683" s="4" t="s">
        <v>37</v>
      </c>
      <c r="I683" s="4" t="s">
        <v>31</v>
      </c>
      <c r="J683" s="4" t="s">
        <v>32</v>
      </c>
      <c r="K683" s="4" t="s">
        <v>66</v>
      </c>
      <c r="L683" s="5">
        <v>3</v>
      </c>
      <c r="M683" s="6">
        <v>161.05000000000001</v>
      </c>
      <c r="N683" s="7">
        <v>0.05</v>
      </c>
      <c r="O683" s="6">
        <v>87.43</v>
      </c>
      <c r="P683" s="6">
        <f t="shared" si="40"/>
        <v>458.99250000000001</v>
      </c>
      <c r="Q683" s="6">
        <f t="shared" si="41"/>
        <v>262.29000000000002</v>
      </c>
      <c r="R683" s="6">
        <f t="shared" si="42"/>
        <v>196.70249999999999</v>
      </c>
      <c r="S683" s="8">
        <f t="shared" si="43"/>
        <v>0.4285527541299694</v>
      </c>
    </row>
    <row r="684" spans="1:19" ht="15.6" x14ac:dyDescent="0.3">
      <c r="A684" s="2">
        <v>4044</v>
      </c>
      <c r="B684" s="3">
        <v>46139</v>
      </c>
      <c r="C684" s="4">
        <f>YEAR(SalesDataTable[[#This Row],[Order Date]])</f>
        <v>2026</v>
      </c>
      <c r="D684" s="9" t="str">
        <f>TEXT(SalesDataTable[[#This Row],[Order Date]],"MMM")</f>
        <v>Apr</v>
      </c>
      <c r="E684" s="9" t="str">
        <f>"Q"&amp;ROUNDUP(MONTH(SalesDataTable[[#This Row],[Order Date]])/3,0)</f>
        <v>Q2</v>
      </c>
      <c r="F684" s="4" t="s">
        <v>24</v>
      </c>
      <c r="G684" s="4" t="s">
        <v>45</v>
      </c>
      <c r="H684" s="4" t="s">
        <v>26</v>
      </c>
      <c r="I684" s="4" t="s">
        <v>31</v>
      </c>
      <c r="J684" s="4" t="s">
        <v>52</v>
      </c>
      <c r="K684" s="4" t="s">
        <v>56</v>
      </c>
      <c r="L684" s="5">
        <v>10</v>
      </c>
      <c r="M684" s="6">
        <v>124.59</v>
      </c>
      <c r="N684" s="7">
        <v>0.15</v>
      </c>
      <c r="O684" s="6">
        <v>67.14</v>
      </c>
      <c r="P684" s="6">
        <f t="shared" si="40"/>
        <v>1059.0150000000001</v>
      </c>
      <c r="Q684" s="6">
        <f t="shared" si="41"/>
        <v>671.4</v>
      </c>
      <c r="R684" s="6">
        <f t="shared" si="42"/>
        <v>387.61500000000012</v>
      </c>
      <c r="S684" s="8">
        <f t="shared" si="43"/>
        <v>0.36601464568490538</v>
      </c>
    </row>
    <row r="685" spans="1:19" ht="15.6" x14ac:dyDescent="0.3">
      <c r="A685" s="2">
        <v>4235</v>
      </c>
      <c r="B685" s="3">
        <v>46139</v>
      </c>
      <c r="C685" s="4">
        <f>YEAR(SalesDataTable[[#This Row],[Order Date]])</f>
        <v>2026</v>
      </c>
      <c r="D685" s="9" t="str">
        <f>TEXT(SalesDataTable[[#This Row],[Order Date]],"MMM")</f>
        <v>Apr</v>
      </c>
      <c r="E685" s="9" t="str">
        <f>"Q"&amp;ROUNDUP(MONTH(SalesDataTable[[#This Row],[Order Date]])/3,0)</f>
        <v>Q2</v>
      </c>
      <c r="F685" s="4" t="s">
        <v>29</v>
      </c>
      <c r="G685" s="4" t="s">
        <v>70</v>
      </c>
      <c r="H685" s="4" t="s">
        <v>20</v>
      </c>
      <c r="I685" s="4" t="s">
        <v>34</v>
      </c>
      <c r="J685" s="4" t="s">
        <v>52</v>
      </c>
      <c r="K685" s="4" t="s">
        <v>63</v>
      </c>
      <c r="L685" s="5">
        <v>1</v>
      </c>
      <c r="M685" s="6">
        <v>50.18</v>
      </c>
      <c r="N685" s="7">
        <v>0</v>
      </c>
      <c r="O685" s="6">
        <v>22.05</v>
      </c>
      <c r="P685" s="6">
        <f t="shared" si="40"/>
        <v>50.18</v>
      </c>
      <c r="Q685" s="6">
        <f t="shared" si="41"/>
        <v>22.05</v>
      </c>
      <c r="R685" s="6">
        <f t="shared" si="42"/>
        <v>28.13</v>
      </c>
      <c r="S685" s="8">
        <f t="shared" si="43"/>
        <v>0.56058190514149064</v>
      </c>
    </row>
    <row r="686" spans="1:19" ht="15.6" x14ac:dyDescent="0.3">
      <c r="A686" s="2">
        <v>122</v>
      </c>
      <c r="B686" s="3">
        <v>46140</v>
      </c>
      <c r="C686" s="4">
        <f>YEAR(SalesDataTable[[#This Row],[Order Date]])</f>
        <v>2026</v>
      </c>
      <c r="D686" s="9" t="str">
        <f>TEXT(SalesDataTable[[#This Row],[Order Date]],"MMM")</f>
        <v>Apr</v>
      </c>
      <c r="E686" s="9" t="str">
        <f>"Q"&amp;ROUNDUP(MONTH(SalesDataTable[[#This Row],[Order Date]])/3,0)</f>
        <v>Q2</v>
      </c>
      <c r="F686" s="4" t="s">
        <v>24</v>
      </c>
      <c r="G686" s="4" t="s">
        <v>59</v>
      </c>
      <c r="H686" s="4" t="s">
        <v>20</v>
      </c>
      <c r="I686" s="4" t="s">
        <v>31</v>
      </c>
      <c r="J686" s="4" t="s">
        <v>41</v>
      </c>
      <c r="K686" s="4" t="s">
        <v>58</v>
      </c>
      <c r="L686" s="5">
        <v>1</v>
      </c>
      <c r="M686" s="6">
        <v>83.38</v>
      </c>
      <c r="N686" s="7">
        <v>0</v>
      </c>
      <c r="O686" s="6">
        <v>38.979999999999997</v>
      </c>
      <c r="P686" s="6">
        <f t="shared" si="40"/>
        <v>83.38</v>
      </c>
      <c r="Q686" s="6">
        <f t="shared" si="41"/>
        <v>38.979999999999997</v>
      </c>
      <c r="R686" s="6">
        <f t="shared" si="42"/>
        <v>44.4</v>
      </c>
      <c r="S686" s="8">
        <f t="shared" si="43"/>
        <v>0.53250179899256422</v>
      </c>
    </row>
    <row r="687" spans="1:19" ht="15.6" x14ac:dyDescent="0.3">
      <c r="A687" s="2">
        <v>239</v>
      </c>
      <c r="B687" s="3">
        <v>46140</v>
      </c>
      <c r="C687" s="4">
        <f>YEAR(SalesDataTable[[#This Row],[Order Date]])</f>
        <v>2026</v>
      </c>
      <c r="D687" s="9" t="str">
        <f>TEXT(SalesDataTable[[#This Row],[Order Date]],"MMM")</f>
        <v>Apr</v>
      </c>
      <c r="E687" s="9" t="str">
        <f>"Q"&amp;ROUNDUP(MONTH(SalesDataTable[[#This Row],[Order Date]])/3,0)</f>
        <v>Q2</v>
      </c>
      <c r="F687" s="4" t="s">
        <v>38</v>
      </c>
      <c r="G687" s="4" t="s">
        <v>49</v>
      </c>
      <c r="H687" s="4" t="s">
        <v>20</v>
      </c>
      <c r="I687" s="4" t="s">
        <v>21</v>
      </c>
      <c r="J687" s="4" t="s">
        <v>32</v>
      </c>
      <c r="K687" s="4" t="s">
        <v>33</v>
      </c>
      <c r="L687" s="5">
        <v>1</v>
      </c>
      <c r="M687" s="6">
        <v>35.549999999999997</v>
      </c>
      <c r="N687" s="7">
        <v>0.05</v>
      </c>
      <c r="O687" s="6">
        <v>13.25</v>
      </c>
      <c r="P687" s="6">
        <f t="shared" si="40"/>
        <v>33.772499999999994</v>
      </c>
      <c r="Q687" s="6">
        <f t="shared" si="41"/>
        <v>13.25</v>
      </c>
      <c r="R687" s="6">
        <f t="shared" si="42"/>
        <v>20.522499999999994</v>
      </c>
      <c r="S687" s="8">
        <f t="shared" si="43"/>
        <v>0.60766896143311855</v>
      </c>
    </row>
    <row r="688" spans="1:19" ht="15.6" x14ac:dyDescent="0.3">
      <c r="A688" s="2">
        <v>356</v>
      </c>
      <c r="B688" s="3">
        <v>46140</v>
      </c>
      <c r="C688" s="4">
        <f>YEAR(SalesDataTable[[#This Row],[Order Date]])</f>
        <v>2026</v>
      </c>
      <c r="D688" s="9" t="str">
        <f>TEXT(SalesDataTable[[#This Row],[Order Date]],"MMM")</f>
        <v>Apr</v>
      </c>
      <c r="E688" s="9" t="str">
        <f>"Q"&amp;ROUNDUP(MONTH(SalesDataTable[[#This Row],[Order Date]])/3,0)</f>
        <v>Q2</v>
      </c>
      <c r="F688" s="4" t="s">
        <v>38</v>
      </c>
      <c r="G688" s="4" t="s">
        <v>51</v>
      </c>
      <c r="H688" s="4" t="s">
        <v>37</v>
      </c>
      <c r="I688" s="4" t="s">
        <v>31</v>
      </c>
      <c r="J688" s="4" t="s">
        <v>27</v>
      </c>
      <c r="K688" s="4" t="s">
        <v>55</v>
      </c>
      <c r="L688" s="5">
        <v>1</v>
      </c>
      <c r="M688" s="6">
        <v>154.36000000000001</v>
      </c>
      <c r="N688" s="7">
        <v>0</v>
      </c>
      <c r="O688" s="6">
        <v>77.760000000000005</v>
      </c>
      <c r="P688" s="6">
        <f t="shared" si="40"/>
        <v>154.36000000000001</v>
      </c>
      <c r="Q688" s="6">
        <f t="shared" si="41"/>
        <v>77.760000000000005</v>
      </c>
      <c r="R688" s="6">
        <f t="shared" si="42"/>
        <v>76.600000000000009</v>
      </c>
      <c r="S688" s="8">
        <f t="shared" si="43"/>
        <v>0.49624254988338951</v>
      </c>
    </row>
    <row r="689" spans="1:19" ht="15.6" x14ac:dyDescent="0.3">
      <c r="A689" s="2">
        <v>785</v>
      </c>
      <c r="B689" s="3">
        <v>46140</v>
      </c>
      <c r="C689" s="4">
        <f>YEAR(SalesDataTable[[#This Row],[Order Date]])</f>
        <v>2026</v>
      </c>
      <c r="D689" s="9" t="str">
        <f>TEXT(SalesDataTable[[#This Row],[Order Date]],"MMM")</f>
        <v>Apr</v>
      </c>
      <c r="E689" s="9" t="str">
        <f>"Q"&amp;ROUNDUP(MONTH(SalesDataTable[[#This Row],[Order Date]])/3,0)</f>
        <v>Q2</v>
      </c>
      <c r="F689" s="4" t="s">
        <v>18</v>
      </c>
      <c r="G689" s="4" t="s">
        <v>54</v>
      </c>
      <c r="H689" s="4" t="s">
        <v>46</v>
      </c>
      <c r="I689" s="4" t="s">
        <v>31</v>
      </c>
      <c r="J689" s="4" t="s">
        <v>27</v>
      </c>
      <c r="K689" s="4" t="s">
        <v>55</v>
      </c>
      <c r="L689" s="5">
        <v>1</v>
      </c>
      <c r="M689" s="6">
        <v>155.68</v>
      </c>
      <c r="N689" s="7">
        <v>0</v>
      </c>
      <c r="O689" s="6">
        <v>77.97</v>
      </c>
      <c r="P689" s="6">
        <f t="shared" si="40"/>
        <v>155.68</v>
      </c>
      <c r="Q689" s="6">
        <f t="shared" si="41"/>
        <v>77.97</v>
      </c>
      <c r="R689" s="6">
        <f t="shared" si="42"/>
        <v>77.710000000000008</v>
      </c>
      <c r="S689" s="8">
        <f t="shared" si="43"/>
        <v>0.49916495375128472</v>
      </c>
    </row>
    <row r="690" spans="1:19" ht="15.6" x14ac:dyDescent="0.3">
      <c r="A690" s="2">
        <v>2325</v>
      </c>
      <c r="B690" s="3">
        <v>46140</v>
      </c>
      <c r="C690" s="4">
        <f>YEAR(SalesDataTable[[#This Row],[Order Date]])</f>
        <v>2026</v>
      </c>
      <c r="D690" s="9" t="str">
        <f>TEXT(SalesDataTable[[#This Row],[Order Date]],"MMM")</f>
        <v>Apr</v>
      </c>
      <c r="E690" s="9" t="str">
        <f>"Q"&amp;ROUNDUP(MONTH(SalesDataTable[[#This Row],[Order Date]])/3,0)</f>
        <v>Q2</v>
      </c>
      <c r="F690" s="4" t="s">
        <v>18</v>
      </c>
      <c r="G690" s="4" t="s">
        <v>19</v>
      </c>
      <c r="H690" s="4" t="s">
        <v>20</v>
      </c>
      <c r="I690" s="4" t="s">
        <v>21</v>
      </c>
      <c r="J690" s="4" t="s">
        <v>52</v>
      </c>
      <c r="K690" s="4" t="s">
        <v>53</v>
      </c>
      <c r="L690" s="5">
        <v>1</v>
      </c>
      <c r="M690" s="6">
        <v>40.950000000000003</v>
      </c>
      <c r="N690" s="7">
        <v>0.15</v>
      </c>
      <c r="O690" s="6">
        <v>14.89</v>
      </c>
      <c r="P690" s="6">
        <f t="shared" si="40"/>
        <v>34.807500000000005</v>
      </c>
      <c r="Q690" s="6">
        <f t="shared" si="41"/>
        <v>14.89</v>
      </c>
      <c r="R690" s="6">
        <f t="shared" si="42"/>
        <v>19.917500000000004</v>
      </c>
      <c r="S690" s="8">
        <f t="shared" si="43"/>
        <v>0.57221863104216053</v>
      </c>
    </row>
    <row r="691" spans="1:19" ht="15.6" x14ac:dyDescent="0.3">
      <c r="A691" s="2">
        <v>2566</v>
      </c>
      <c r="B691" s="3">
        <v>46140</v>
      </c>
      <c r="C691" s="4">
        <f>YEAR(SalesDataTable[[#This Row],[Order Date]])</f>
        <v>2026</v>
      </c>
      <c r="D691" s="9" t="str">
        <f>TEXT(SalesDataTable[[#This Row],[Order Date]],"MMM")</f>
        <v>Apr</v>
      </c>
      <c r="E691" s="9" t="str">
        <f>"Q"&amp;ROUNDUP(MONTH(SalesDataTable[[#This Row],[Order Date]])/3,0)</f>
        <v>Q2</v>
      </c>
      <c r="F691" s="4" t="s">
        <v>38</v>
      </c>
      <c r="G691" s="4" t="s">
        <v>65</v>
      </c>
      <c r="H691" s="4" t="s">
        <v>46</v>
      </c>
      <c r="I691" s="4" t="s">
        <v>21</v>
      </c>
      <c r="J691" s="4" t="s">
        <v>32</v>
      </c>
      <c r="K691" s="4" t="s">
        <v>50</v>
      </c>
      <c r="L691" s="5">
        <v>3</v>
      </c>
      <c r="M691" s="6">
        <v>47.28</v>
      </c>
      <c r="N691" s="7">
        <v>0.05</v>
      </c>
      <c r="O691" s="6">
        <v>18.52</v>
      </c>
      <c r="P691" s="6">
        <f t="shared" si="40"/>
        <v>134.74799999999999</v>
      </c>
      <c r="Q691" s="6">
        <f t="shared" si="41"/>
        <v>55.56</v>
      </c>
      <c r="R691" s="6">
        <f t="shared" si="42"/>
        <v>79.187999999999988</v>
      </c>
      <c r="S691" s="8">
        <f t="shared" si="43"/>
        <v>0.58767477068305274</v>
      </c>
    </row>
    <row r="692" spans="1:19" ht="15.6" x14ac:dyDescent="0.3">
      <c r="A692" s="2">
        <v>3105</v>
      </c>
      <c r="B692" s="3">
        <v>46140</v>
      </c>
      <c r="C692" s="4">
        <f>YEAR(SalesDataTable[[#This Row],[Order Date]])</f>
        <v>2026</v>
      </c>
      <c r="D692" s="9" t="str">
        <f>TEXT(SalesDataTable[[#This Row],[Order Date]],"MMM")</f>
        <v>Apr</v>
      </c>
      <c r="E692" s="9" t="str">
        <f>"Q"&amp;ROUNDUP(MONTH(SalesDataTable[[#This Row],[Order Date]])/3,0)</f>
        <v>Q2</v>
      </c>
      <c r="F692" s="4" t="s">
        <v>38</v>
      </c>
      <c r="G692" s="4" t="s">
        <v>49</v>
      </c>
      <c r="H692" s="4" t="s">
        <v>20</v>
      </c>
      <c r="I692" s="4" t="s">
        <v>21</v>
      </c>
      <c r="J692" s="4" t="s">
        <v>52</v>
      </c>
      <c r="K692" s="4" t="s">
        <v>63</v>
      </c>
      <c r="L692" s="5">
        <v>4</v>
      </c>
      <c r="M692" s="6">
        <v>51.57</v>
      </c>
      <c r="N692" s="7">
        <v>0.1</v>
      </c>
      <c r="O692" s="6">
        <v>22.58</v>
      </c>
      <c r="P692" s="6">
        <f t="shared" si="40"/>
        <v>185.65200000000002</v>
      </c>
      <c r="Q692" s="6">
        <f t="shared" si="41"/>
        <v>90.32</v>
      </c>
      <c r="R692" s="6">
        <f t="shared" si="42"/>
        <v>95.332000000000022</v>
      </c>
      <c r="S692" s="8">
        <f t="shared" si="43"/>
        <v>0.51349837330058401</v>
      </c>
    </row>
    <row r="693" spans="1:19" ht="15.6" x14ac:dyDescent="0.3">
      <c r="A693" s="2">
        <v>3167</v>
      </c>
      <c r="B693" s="3">
        <v>46140</v>
      </c>
      <c r="C693" s="4">
        <f>YEAR(SalesDataTable[[#This Row],[Order Date]])</f>
        <v>2026</v>
      </c>
      <c r="D693" s="9" t="str">
        <f>TEXT(SalesDataTable[[#This Row],[Order Date]],"MMM")</f>
        <v>Apr</v>
      </c>
      <c r="E693" s="9" t="str">
        <f>"Q"&amp;ROUNDUP(MONTH(SalesDataTable[[#This Row],[Order Date]])/3,0)</f>
        <v>Q2</v>
      </c>
      <c r="F693" s="4" t="s">
        <v>38</v>
      </c>
      <c r="G693" s="4" t="s">
        <v>51</v>
      </c>
      <c r="H693" s="4" t="s">
        <v>20</v>
      </c>
      <c r="I693" s="4" t="s">
        <v>34</v>
      </c>
      <c r="J693" s="4" t="s">
        <v>22</v>
      </c>
      <c r="K693" s="4" t="s">
        <v>40</v>
      </c>
      <c r="L693" s="5">
        <v>1</v>
      </c>
      <c r="M693" s="6">
        <v>51.61</v>
      </c>
      <c r="N693" s="7">
        <v>0</v>
      </c>
      <c r="O693" s="6">
        <v>23</v>
      </c>
      <c r="P693" s="6">
        <f t="shared" si="40"/>
        <v>51.61</v>
      </c>
      <c r="Q693" s="6">
        <f t="shared" si="41"/>
        <v>23</v>
      </c>
      <c r="R693" s="6">
        <f t="shared" si="42"/>
        <v>28.61</v>
      </c>
      <c r="S693" s="8">
        <f t="shared" si="43"/>
        <v>0.55434993218368533</v>
      </c>
    </row>
    <row r="694" spans="1:19" ht="15.6" x14ac:dyDescent="0.3">
      <c r="A694" s="2">
        <v>4396</v>
      </c>
      <c r="B694" s="3">
        <v>46140</v>
      </c>
      <c r="C694" s="4">
        <f>YEAR(SalesDataTable[[#This Row],[Order Date]])</f>
        <v>2026</v>
      </c>
      <c r="D694" s="9" t="str">
        <f>TEXT(SalesDataTable[[#This Row],[Order Date]],"MMM")</f>
        <v>Apr</v>
      </c>
      <c r="E694" s="9" t="str">
        <f>"Q"&amp;ROUNDUP(MONTH(SalesDataTable[[#This Row],[Order Date]])/3,0)</f>
        <v>Q2</v>
      </c>
      <c r="F694" s="4" t="s">
        <v>18</v>
      </c>
      <c r="G694" s="4" t="s">
        <v>68</v>
      </c>
      <c r="H694" s="4" t="s">
        <v>37</v>
      </c>
      <c r="I694" s="4" t="s">
        <v>21</v>
      </c>
      <c r="J694" s="4" t="s">
        <v>52</v>
      </c>
      <c r="K694" s="4" t="s">
        <v>63</v>
      </c>
      <c r="L694" s="5">
        <v>1</v>
      </c>
      <c r="M694" s="6">
        <v>50.56</v>
      </c>
      <c r="N694" s="7">
        <v>0.05</v>
      </c>
      <c r="O694" s="6">
        <v>22.06</v>
      </c>
      <c r="P694" s="6">
        <f t="shared" si="40"/>
        <v>48.031999999999996</v>
      </c>
      <c r="Q694" s="6">
        <f t="shared" si="41"/>
        <v>22.06</v>
      </c>
      <c r="R694" s="6">
        <f t="shared" si="42"/>
        <v>25.971999999999998</v>
      </c>
      <c r="S694" s="8">
        <f t="shared" si="43"/>
        <v>0.54072285143237842</v>
      </c>
    </row>
    <row r="695" spans="1:19" ht="15.6" x14ac:dyDescent="0.3">
      <c r="A695" s="2">
        <v>4475</v>
      </c>
      <c r="B695" s="3">
        <v>46140</v>
      </c>
      <c r="C695" s="4">
        <f>YEAR(SalesDataTable[[#This Row],[Order Date]])</f>
        <v>2026</v>
      </c>
      <c r="D695" s="9" t="str">
        <f>TEXT(SalesDataTable[[#This Row],[Order Date]],"MMM")</f>
        <v>Apr</v>
      </c>
      <c r="E695" s="9" t="str">
        <f>"Q"&amp;ROUNDUP(MONTH(SalesDataTable[[#This Row],[Order Date]])/3,0)</f>
        <v>Q2</v>
      </c>
      <c r="F695" s="4" t="s">
        <v>29</v>
      </c>
      <c r="G695" s="4" t="s">
        <v>43</v>
      </c>
      <c r="H695" s="4" t="s">
        <v>46</v>
      </c>
      <c r="I695" s="4" t="s">
        <v>34</v>
      </c>
      <c r="J695" s="4" t="s">
        <v>32</v>
      </c>
      <c r="K695" s="4" t="s">
        <v>66</v>
      </c>
      <c r="L695" s="5">
        <v>2</v>
      </c>
      <c r="M695" s="6">
        <v>165.74</v>
      </c>
      <c r="N695" s="7">
        <v>0</v>
      </c>
      <c r="O695" s="6">
        <v>87.73</v>
      </c>
      <c r="P695" s="6">
        <f t="shared" si="40"/>
        <v>331.48</v>
      </c>
      <c r="Q695" s="6">
        <f t="shared" si="41"/>
        <v>175.46</v>
      </c>
      <c r="R695" s="6">
        <f t="shared" si="42"/>
        <v>156.02000000000001</v>
      </c>
      <c r="S695" s="8">
        <f t="shared" si="43"/>
        <v>0.47067696391939184</v>
      </c>
    </row>
    <row r="696" spans="1:19" ht="15.6" x14ac:dyDescent="0.3">
      <c r="A696" s="2">
        <v>4482</v>
      </c>
      <c r="B696" s="3">
        <v>46140</v>
      </c>
      <c r="C696" s="4">
        <f>YEAR(SalesDataTable[[#This Row],[Order Date]])</f>
        <v>2026</v>
      </c>
      <c r="D696" s="9" t="str">
        <f>TEXT(SalesDataTable[[#This Row],[Order Date]],"MMM")</f>
        <v>Apr</v>
      </c>
      <c r="E696" s="9" t="str">
        <f>"Q"&amp;ROUNDUP(MONTH(SalesDataTable[[#This Row],[Order Date]])/3,0)</f>
        <v>Q2</v>
      </c>
      <c r="F696" s="4" t="s">
        <v>29</v>
      </c>
      <c r="G696" s="4" t="s">
        <v>30</v>
      </c>
      <c r="H696" s="4" t="s">
        <v>20</v>
      </c>
      <c r="I696" s="4" t="s">
        <v>34</v>
      </c>
      <c r="J696" s="4" t="s">
        <v>52</v>
      </c>
      <c r="K696" s="4" t="s">
        <v>60</v>
      </c>
      <c r="L696" s="5">
        <v>3</v>
      </c>
      <c r="M696" s="6">
        <v>36.770000000000003</v>
      </c>
      <c r="N696" s="7">
        <v>0</v>
      </c>
      <c r="O696" s="6">
        <v>13.63</v>
      </c>
      <c r="P696" s="6">
        <f t="shared" si="40"/>
        <v>110.31</v>
      </c>
      <c r="Q696" s="6">
        <f t="shared" si="41"/>
        <v>40.89</v>
      </c>
      <c r="R696" s="6">
        <f t="shared" si="42"/>
        <v>69.42</v>
      </c>
      <c r="S696" s="8">
        <f t="shared" si="43"/>
        <v>0.62931737829752521</v>
      </c>
    </row>
    <row r="697" spans="1:19" ht="15.6" x14ac:dyDescent="0.3">
      <c r="A697" s="2">
        <v>5022</v>
      </c>
      <c r="B697" s="3">
        <v>46140</v>
      </c>
      <c r="C697" s="4">
        <f>YEAR(SalesDataTable[[#This Row],[Order Date]])</f>
        <v>2026</v>
      </c>
      <c r="D697" s="9" t="str">
        <f>TEXT(SalesDataTable[[#This Row],[Order Date]],"MMM")</f>
        <v>Apr</v>
      </c>
      <c r="E697" s="9" t="str">
        <f>"Q"&amp;ROUNDUP(MONTH(SalesDataTable[[#This Row],[Order Date]])/3,0)</f>
        <v>Q2</v>
      </c>
      <c r="F697" s="4" t="s">
        <v>38</v>
      </c>
      <c r="G697" s="4" t="s">
        <v>49</v>
      </c>
      <c r="H697" s="4" t="s">
        <v>20</v>
      </c>
      <c r="I697" s="4" t="s">
        <v>34</v>
      </c>
      <c r="J697" s="4" t="s">
        <v>41</v>
      </c>
      <c r="K697" s="4" t="s">
        <v>47</v>
      </c>
      <c r="L697" s="5">
        <v>2</v>
      </c>
      <c r="M697" s="6">
        <v>196.37</v>
      </c>
      <c r="N697" s="7">
        <v>0</v>
      </c>
      <c r="O697" s="6">
        <v>101.73</v>
      </c>
      <c r="P697" s="6">
        <f t="shared" si="40"/>
        <v>392.74</v>
      </c>
      <c r="Q697" s="6">
        <f t="shared" si="41"/>
        <v>203.46</v>
      </c>
      <c r="R697" s="6">
        <f t="shared" si="42"/>
        <v>189.28</v>
      </c>
      <c r="S697" s="8">
        <f t="shared" si="43"/>
        <v>0.48194734429902736</v>
      </c>
    </row>
    <row r="698" spans="1:19" ht="15.6" x14ac:dyDescent="0.3">
      <c r="A698" s="2">
        <v>1304</v>
      </c>
      <c r="B698" s="3">
        <v>46141</v>
      </c>
      <c r="C698" s="4">
        <f>YEAR(SalesDataTable[[#This Row],[Order Date]])</f>
        <v>2026</v>
      </c>
      <c r="D698" s="9" t="str">
        <f>TEXT(SalesDataTable[[#This Row],[Order Date]],"MMM")</f>
        <v>Apr</v>
      </c>
      <c r="E698" s="9" t="str">
        <f>"Q"&amp;ROUNDUP(MONTH(SalesDataTable[[#This Row],[Order Date]])/3,0)</f>
        <v>Q2</v>
      </c>
      <c r="F698" s="4" t="s">
        <v>18</v>
      </c>
      <c r="G698" s="4" t="s">
        <v>19</v>
      </c>
      <c r="H698" s="4" t="s">
        <v>46</v>
      </c>
      <c r="I698" s="4" t="s">
        <v>21</v>
      </c>
      <c r="J698" s="4" t="s">
        <v>32</v>
      </c>
      <c r="K698" s="4" t="s">
        <v>33</v>
      </c>
      <c r="L698" s="5">
        <v>2</v>
      </c>
      <c r="M698" s="6">
        <v>35.33</v>
      </c>
      <c r="N698" s="7">
        <v>0</v>
      </c>
      <c r="O698" s="6">
        <v>13.69</v>
      </c>
      <c r="P698" s="6">
        <f t="shared" si="40"/>
        <v>70.66</v>
      </c>
      <c r="Q698" s="6">
        <f t="shared" si="41"/>
        <v>27.38</v>
      </c>
      <c r="R698" s="6">
        <f t="shared" si="42"/>
        <v>43.28</v>
      </c>
      <c r="S698" s="8">
        <f t="shared" si="43"/>
        <v>0.61251061420888764</v>
      </c>
    </row>
    <row r="699" spans="1:19" ht="15.6" x14ac:dyDescent="0.3">
      <c r="A699" s="2">
        <v>3008</v>
      </c>
      <c r="B699" s="3">
        <v>46141</v>
      </c>
      <c r="C699" s="4">
        <f>YEAR(SalesDataTable[[#This Row],[Order Date]])</f>
        <v>2026</v>
      </c>
      <c r="D699" s="9" t="str">
        <f>TEXT(SalesDataTable[[#This Row],[Order Date]],"MMM")</f>
        <v>Apr</v>
      </c>
      <c r="E699" s="9" t="str">
        <f>"Q"&amp;ROUNDUP(MONTH(SalesDataTable[[#This Row],[Order Date]])/3,0)</f>
        <v>Q2</v>
      </c>
      <c r="F699" s="4" t="s">
        <v>29</v>
      </c>
      <c r="G699" s="4" t="s">
        <v>30</v>
      </c>
      <c r="H699" s="4" t="s">
        <v>26</v>
      </c>
      <c r="I699" s="4" t="s">
        <v>34</v>
      </c>
      <c r="J699" s="4" t="s">
        <v>32</v>
      </c>
      <c r="K699" s="4" t="s">
        <v>50</v>
      </c>
      <c r="L699" s="5">
        <v>4</v>
      </c>
      <c r="M699" s="6">
        <v>46.43</v>
      </c>
      <c r="N699" s="7">
        <v>0.1</v>
      </c>
      <c r="O699" s="6">
        <v>18.04</v>
      </c>
      <c r="P699" s="6">
        <f t="shared" si="40"/>
        <v>167.148</v>
      </c>
      <c r="Q699" s="6">
        <f t="shared" si="41"/>
        <v>72.16</v>
      </c>
      <c r="R699" s="6">
        <f t="shared" si="42"/>
        <v>94.988</v>
      </c>
      <c r="S699" s="8">
        <f t="shared" si="43"/>
        <v>0.56828678775695796</v>
      </c>
    </row>
    <row r="700" spans="1:19" ht="15.6" x14ac:dyDescent="0.3">
      <c r="A700" s="2">
        <v>4140</v>
      </c>
      <c r="B700" s="3">
        <v>46141</v>
      </c>
      <c r="C700" s="4">
        <f>YEAR(SalesDataTable[[#This Row],[Order Date]])</f>
        <v>2026</v>
      </c>
      <c r="D700" s="9" t="str">
        <f>TEXT(SalesDataTable[[#This Row],[Order Date]],"MMM")</f>
        <v>Apr</v>
      </c>
      <c r="E700" s="9" t="str">
        <f>"Q"&amp;ROUNDUP(MONTH(SalesDataTable[[#This Row],[Order Date]])/3,0)</f>
        <v>Q2</v>
      </c>
      <c r="F700" s="4" t="s">
        <v>38</v>
      </c>
      <c r="G700" s="4" t="s">
        <v>49</v>
      </c>
      <c r="H700" s="4" t="s">
        <v>46</v>
      </c>
      <c r="I700" s="4" t="s">
        <v>31</v>
      </c>
      <c r="J700" s="4" t="s">
        <v>52</v>
      </c>
      <c r="K700" s="4" t="s">
        <v>56</v>
      </c>
      <c r="L700" s="5">
        <v>1</v>
      </c>
      <c r="M700" s="6">
        <v>125.25</v>
      </c>
      <c r="N700" s="7">
        <v>0</v>
      </c>
      <c r="O700" s="6">
        <v>70.88</v>
      </c>
      <c r="P700" s="6">
        <f t="shared" si="40"/>
        <v>125.25</v>
      </c>
      <c r="Q700" s="6">
        <f t="shared" si="41"/>
        <v>70.88</v>
      </c>
      <c r="R700" s="6">
        <f t="shared" si="42"/>
        <v>54.370000000000005</v>
      </c>
      <c r="S700" s="8">
        <f t="shared" si="43"/>
        <v>0.43409181636726552</v>
      </c>
    </row>
    <row r="701" spans="1:19" ht="15.6" x14ac:dyDescent="0.3">
      <c r="A701" s="2">
        <v>4151</v>
      </c>
      <c r="B701" s="3">
        <v>46141</v>
      </c>
      <c r="C701" s="4">
        <f>YEAR(SalesDataTable[[#This Row],[Order Date]])</f>
        <v>2026</v>
      </c>
      <c r="D701" s="9" t="str">
        <f>TEXT(SalesDataTable[[#This Row],[Order Date]],"MMM")</f>
        <v>Apr</v>
      </c>
      <c r="E701" s="9" t="str">
        <f>"Q"&amp;ROUNDUP(MONTH(SalesDataTable[[#This Row],[Order Date]])/3,0)</f>
        <v>Q2</v>
      </c>
      <c r="F701" s="4" t="s">
        <v>24</v>
      </c>
      <c r="G701" s="4" t="s">
        <v>67</v>
      </c>
      <c r="H701" s="4" t="s">
        <v>20</v>
      </c>
      <c r="I701" s="4" t="s">
        <v>21</v>
      </c>
      <c r="J701" s="4" t="s">
        <v>41</v>
      </c>
      <c r="K701" s="4" t="s">
        <v>42</v>
      </c>
      <c r="L701" s="5">
        <v>1</v>
      </c>
      <c r="M701" s="6">
        <v>341.98</v>
      </c>
      <c r="N701" s="7">
        <v>0</v>
      </c>
      <c r="O701" s="6">
        <v>192.43</v>
      </c>
      <c r="P701" s="6">
        <f t="shared" si="40"/>
        <v>341.98</v>
      </c>
      <c r="Q701" s="6">
        <f t="shared" si="41"/>
        <v>192.43</v>
      </c>
      <c r="R701" s="6">
        <f t="shared" si="42"/>
        <v>149.55000000000001</v>
      </c>
      <c r="S701" s="8">
        <f t="shared" si="43"/>
        <v>0.43730627522077314</v>
      </c>
    </row>
    <row r="702" spans="1:19" ht="15.6" x14ac:dyDescent="0.3">
      <c r="A702" s="2">
        <v>4650</v>
      </c>
      <c r="B702" s="3">
        <v>46141</v>
      </c>
      <c r="C702" s="4">
        <f>YEAR(SalesDataTable[[#This Row],[Order Date]])</f>
        <v>2026</v>
      </c>
      <c r="D702" s="9" t="str">
        <f>TEXT(SalesDataTable[[#This Row],[Order Date]],"MMM")</f>
        <v>Apr</v>
      </c>
      <c r="E702" s="9" t="str">
        <f>"Q"&amp;ROUNDUP(MONTH(SalesDataTable[[#This Row],[Order Date]])/3,0)</f>
        <v>Q2</v>
      </c>
      <c r="F702" s="4" t="s">
        <v>24</v>
      </c>
      <c r="G702" s="4" t="s">
        <v>45</v>
      </c>
      <c r="H702" s="4" t="s">
        <v>46</v>
      </c>
      <c r="I702" s="4" t="s">
        <v>34</v>
      </c>
      <c r="J702" s="4" t="s">
        <v>52</v>
      </c>
      <c r="K702" s="4" t="s">
        <v>53</v>
      </c>
      <c r="L702" s="5">
        <v>1</v>
      </c>
      <c r="M702" s="6">
        <v>40.04</v>
      </c>
      <c r="N702" s="7">
        <v>0</v>
      </c>
      <c r="O702" s="6">
        <v>14.72</v>
      </c>
      <c r="P702" s="6">
        <f t="shared" si="40"/>
        <v>40.04</v>
      </c>
      <c r="Q702" s="6">
        <f t="shared" si="41"/>
        <v>14.72</v>
      </c>
      <c r="R702" s="6">
        <f t="shared" si="42"/>
        <v>25.32</v>
      </c>
      <c r="S702" s="8">
        <f t="shared" si="43"/>
        <v>0.63236763236763238</v>
      </c>
    </row>
    <row r="703" spans="1:19" ht="15.6" x14ac:dyDescent="0.3">
      <c r="A703" s="2">
        <v>4897</v>
      </c>
      <c r="B703" s="3">
        <v>46141</v>
      </c>
      <c r="C703" s="4">
        <f>YEAR(SalesDataTable[[#This Row],[Order Date]])</f>
        <v>2026</v>
      </c>
      <c r="D703" s="9" t="str">
        <f>TEXT(SalesDataTable[[#This Row],[Order Date]],"MMM")</f>
        <v>Apr</v>
      </c>
      <c r="E703" s="9" t="str">
        <f>"Q"&amp;ROUNDUP(MONTH(SalesDataTable[[#This Row],[Order Date]])/3,0)</f>
        <v>Q2</v>
      </c>
      <c r="F703" s="4" t="s">
        <v>38</v>
      </c>
      <c r="G703" s="4" t="s">
        <v>65</v>
      </c>
      <c r="H703" s="4" t="s">
        <v>20</v>
      </c>
      <c r="I703" s="4" t="s">
        <v>21</v>
      </c>
      <c r="J703" s="4" t="s">
        <v>22</v>
      </c>
      <c r="K703" s="4" t="s">
        <v>44</v>
      </c>
      <c r="L703" s="5">
        <v>3</v>
      </c>
      <c r="M703" s="6">
        <v>40.47</v>
      </c>
      <c r="N703" s="7">
        <v>0.05</v>
      </c>
      <c r="O703" s="6">
        <v>17.14</v>
      </c>
      <c r="P703" s="6">
        <f t="shared" si="40"/>
        <v>115.33949999999999</v>
      </c>
      <c r="Q703" s="6">
        <f t="shared" si="41"/>
        <v>51.42</v>
      </c>
      <c r="R703" s="6">
        <f t="shared" si="42"/>
        <v>63.919499999999985</v>
      </c>
      <c r="S703" s="8">
        <f t="shared" si="43"/>
        <v>0.5541856866034619</v>
      </c>
    </row>
    <row r="704" spans="1:19" ht="15.6" x14ac:dyDescent="0.3">
      <c r="A704" s="2">
        <v>792</v>
      </c>
      <c r="B704" s="3">
        <v>46142</v>
      </c>
      <c r="C704" s="4">
        <f>YEAR(SalesDataTable[[#This Row],[Order Date]])</f>
        <v>2026</v>
      </c>
      <c r="D704" s="9" t="str">
        <f>TEXT(SalesDataTable[[#This Row],[Order Date]],"MMM")</f>
        <v>Apr</v>
      </c>
      <c r="E704" s="9" t="str">
        <f>"Q"&amp;ROUNDUP(MONTH(SalesDataTable[[#This Row],[Order Date]])/3,0)</f>
        <v>Q2</v>
      </c>
      <c r="F704" s="4" t="s">
        <v>38</v>
      </c>
      <c r="G704" s="4" t="s">
        <v>51</v>
      </c>
      <c r="H704" s="4" t="s">
        <v>26</v>
      </c>
      <c r="I704" s="4" t="s">
        <v>21</v>
      </c>
      <c r="J704" s="4" t="s">
        <v>41</v>
      </c>
      <c r="K704" s="4" t="s">
        <v>58</v>
      </c>
      <c r="L704" s="5">
        <v>6</v>
      </c>
      <c r="M704" s="6">
        <v>83.7</v>
      </c>
      <c r="N704" s="7">
        <v>0.2</v>
      </c>
      <c r="O704" s="6">
        <v>38.58</v>
      </c>
      <c r="P704" s="6">
        <f t="shared" si="40"/>
        <v>401.76000000000005</v>
      </c>
      <c r="Q704" s="6">
        <f t="shared" si="41"/>
        <v>231.48</v>
      </c>
      <c r="R704" s="6">
        <f t="shared" si="42"/>
        <v>170.28000000000006</v>
      </c>
      <c r="S704" s="8">
        <f t="shared" si="43"/>
        <v>0.42383512544802876</v>
      </c>
    </row>
    <row r="705" spans="1:19" ht="15.6" x14ac:dyDescent="0.3">
      <c r="A705" s="2">
        <v>1796</v>
      </c>
      <c r="B705" s="3">
        <v>46142</v>
      </c>
      <c r="C705" s="4">
        <f>YEAR(SalesDataTable[[#This Row],[Order Date]])</f>
        <v>2026</v>
      </c>
      <c r="D705" s="9" t="str">
        <f>TEXT(SalesDataTable[[#This Row],[Order Date]],"MMM")</f>
        <v>Apr</v>
      </c>
      <c r="E705" s="9" t="str">
        <f>"Q"&amp;ROUNDUP(MONTH(SalesDataTable[[#This Row],[Order Date]])/3,0)</f>
        <v>Q2</v>
      </c>
      <c r="F705" s="4" t="s">
        <v>18</v>
      </c>
      <c r="G705" s="4" t="s">
        <v>68</v>
      </c>
      <c r="H705" s="4" t="s">
        <v>20</v>
      </c>
      <c r="I705" s="4" t="s">
        <v>21</v>
      </c>
      <c r="J705" s="4" t="s">
        <v>41</v>
      </c>
      <c r="K705" s="4" t="s">
        <v>58</v>
      </c>
      <c r="L705" s="5">
        <v>4</v>
      </c>
      <c r="M705" s="6">
        <v>83.27</v>
      </c>
      <c r="N705" s="7">
        <v>0</v>
      </c>
      <c r="O705" s="6">
        <v>39.979999999999997</v>
      </c>
      <c r="P705" s="6">
        <f t="shared" si="40"/>
        <v>333.08</v>
      </c>
      <c r="Q705" s="6">
        <f t="shared" si="41"/>
        <v>159.91999999999999</v>
      </c>
      <c r="R705" s="6">
        <f t="shared" si="42"/>
        <v>173.16</v>
      </c>
      <c r="S705" s="8">
        <f t="shared" si="43"/>
        <v>0.51987510507986068</v>
      </c>
    </row>
    <row r="706" spans="1:19" ht="15.6" x14ac:dyDescent="0.3">
      <c r="A706" s="2">
        <v>3222</v>
      </c>
      <c r="B706" s="3">
        <v>46142</v>
      </c>
      <c r="C706" s="4">
        <f>YEAR(SalesDataTable[[#This Row],[Order Date]])</f>
        <v>2026</v>
      </c>
      <c r="D706" s="9" t="str">
        <f>TEXT(SalesDataTable[[#This Row],[Order Date]],"MMM")</f>
        <v>Apr</v>
      </c>
      <c r="E706" s="9" t="str">
        <f>"Q"&amp;ROUNDUP(MONTH(SalesDataTable[[#This Row],[Order Date]])/3,0)</f>
        <v>Q2</v>
      </c>
      <c r="F706" s="4" t="s">
        <v>29</v>
      </c>
      <c r="G706" s="4" t="s">
        <v>70</v>
      </c>
      <c r="H706" s="4" t="s">
        <v>26</v>
      </c>
      <c r="I706" s="4" t="s">
        <v>34</v>
      </c>
      <c r="J706" s="4" t="s">
        <v>41</v>
      </c>
      <c r="K706" s="4" t="s">
        <v>69</v>
      </c>
      <c r="L706" s="5">
        <v>3</v>
      </c>
      <c r="M706" s="6">
        <v>126.03</v>
      </c>
      <c r="N706" s="7">
        <v>0.1</v>
      </c>
      <c r="O706" s="6">
        <v>61.75</v>
      </c>
      <c r="P706" s="6">
        <f t="shared" ref="P706:P769" si="44">L706*M706*(1-N706)</f>
        <v>340.28100000000006</v>
      </c>
      <c r="Q706" s="6">
        <f t="shared" ref="Q706:Q769" si="45">L706*O706</f>
        <v>185.25</v>
      </c>
      <c r="R706" s="6">
        <f t="shared" ref="R706:R769" si="46">P706-Q706</f>
        <v>155.03100000000006</v>
      </c>
      <c r="S706" s="8">
        <f t="shared" ref="S706:S769" si="47">IFERROR(R706/P706,0)</f>
        <v>0.45559699189787273</v>
      </c>
    </row>
    <row r="707" spans="1:19" ht="15.6" x14ac:dyDescent="0.3">
      <c r="A707" s="2">
        <v>3237</v>
      </c>
      <c r="B707" s="3">
        <v>46142</v>
      </c>
      <c r="C707" s="4">
        <f>YEAR(SalesDataTable[[#This Row],[Order Date]])</f>
        <v>2026</v>
      </c>
      <c r="D707" s="9" t="str">
        <f>TEXT(SalesDataTable[[#This Row],[Order Date]],"MMM")</f>
        <v>Apr</v>
      </c>
      <c r="E707" s="9" t="str">
        <f>"Q"&amp;ROUNDUP(MONTH(SalesDataTable[[#This Row],[Order Date]])/3,0)</f>
        <v>Q2</v>
      </c>
      <c r="F707" s="4" t="s">
        <v>24</v>
      </c>
      <c r="G707" s="4" t="s">
        <v>67</v>
      </c>
      <c r="H707" s="4" t="s">
        <v>20</v>
      </c>
      <c r="I707" s="4" t="s">
        <v>31</v>
      </c>
      <c r="J707" s="4" t="s">
        <v>41</v>
      </c>
      <c r="K707" s="4" t="s">
        <v>69</v>
      </c>
      <c r="L707" s="5">
        <v>1</v>
      </c>
      <c r="M707" s="6">
        <v>122.86</v>
      </c>
      <c r="N707" s="7">
        <v>0.05</v>
      </c>
      <c r="O707" s="6">
        <v>59.22</v>
      </c>
      <c r="P707" s="6">
        <f t="shared" si="44"/>
        <v>116.717</v>
      </c>
      <c r="Q707" s="6">
        <f t="shared" si="45"/>
        <v>59.22</v>
      </c>
      <c r="R707" s="6">
        <f t="shared" si="46"/>
        <v>57.497</v>
      </c>
      <c r="S707" s="8">
        <f t="shared" si="47"/>
        <v>0.49261889870370212</v>
      </c>
    </row>
    <row r="708" spans="1:19" ht="15.6" x14ac:dyDescent="0.3">
      <c r="A708" s="2">
        <v>3695</v>
      </c>
      <c r="B708" s="3">
        <v>46142</v>
      </c>
      <c r="C708" s="4">
        <f>YEAR(SalesDataTable[[#This Row],[Order Date]])</f>
        <v>2026</v>
      </c>
      <c r="D708" s="9" t="str">
        <f>TEXT(SalesDataTable[[#This Row],[Order Date]],"MMM")</f>
        <v>Apr</v>
      </c>
      <c r="E708" s="9" t="str">
        <f>"Q"&amp;ROUNDUP(MONTH(SalesDataTable[[#This Row],[Order Date]])/3,0)</f>
        <v>Q2</v>
      </c>
      <c r="F708" s="4" t="s">
        <v>29</v>
      </c>
      <c r="G708" s="4" t="s">
        <v>30</v>
      </c>
      <c r="H708" s="4" t="s">
        <v>20</v>
      </c>
      <c r="I708" s="4" t="s">
        <v>31</v>
      </c>
      <c r="J708" s="4" t="s">
        <v>22</v>
      </c>
      <c r="K708" s="4" t="s">
        <v>44</v>
      </c>
      <c r="L708" s="5">
        <v>1</v>
      </c>
      <c r="M708" s="6">
        <v>39.44</v>
      </c>
      <c r="N708" s="7">
        <v>0.1</v>
      </c>
      <c r="O708" s="6">
        <v>16.63</v>
      </c>
      <c r="P708" s="6">
        <f t="shared" si="44"/>
        <v>35.496000000000002</v>
      </c>
      <c r="Q708" s="6">
        <f t="shared" si="45"/>
        <v>16.63</v>
      </c>
      <c r="R708" s="6">
        <f t="shared" si="46"/>
        <v>18.866000000000003</v>
      </c>
      <c r="S708" s="8">
        <f t="shared" si="47"/>
        <v>0.53149650664863657</v>
      </c>
    </row>
    <row r="709" spans="1:19" ht="15.6" x14ac:dyDescent="0.3">
      <c r="A709" s="2">
        <v>5148</v>
      </c>
      <c r="B709" s="3">
        <v>46142</v>
      </c>
      <c r="C709" s="4">
        <f>YEAR(SalesDataTable[[#This Row],[Order Date]])</f>
        <v>2026</v>
      </c>
      <c r="D709" s="9" t="str">
        <f>TEXT(SalesDataTable[[#This Row],[Order Date]],"MMM")</f>
        <v>Apr</v>
      </c>
      <c r="E709" s="9" t="str">
        <f>"Q"&amp;ROUNDUP(MONTH(SalesDataTable[[#This Row],[Order Date]])/3,0)</f>
        <v>Q2</v>
      </c>
      <c r="F709" s="4" t="s">
        <v>29</v>
      </c>
      <c r="G709" s="4" t="s">
        <v>57</v>
      </c>
      <c r="H709" s="4" t="s">
        <v>20</v>
      </c>
      <c r="I709" s="4" t="s">
        <v>21</v>
      </c>
      <c r="J709" s="4" t="s">
        <v>32</v>
      </c>
      <c r="K709" s="4" t="s">
        <v>62</v>
      </c>
      <c r="L709" s="5">
        <v>1</v>
      </c>
      <c r="M709" s="6">
        <v>130.34</v>
      </c>
      <c r="N709" s="7">
        <v>0.1</v>
      </c>
      <c r="O709" s="6">
        <v>66.680000000000007</v>
      </c>
      <c r="P709" s="6">
        <f t="shared" si="44"/>
        <v>117.30600000000001</v>
      </c>
      <c r="Q709" s="6">
        <f t="shared" si="45"/>
        <v>66.680000000000007</v>
      </c>
      <c r="R709" s="6">
        <f t="shared" si="46"/>
        <v>50.626000000000005</v>
      </c>
      <c r="S709" s="8">
        <f t="shared" si="47"/>
        <v>0.43157212759790631</v>
      </c>
    </row>
    <row r="710" spans="1:19" ht="15.6" x14ac:dyDescent="0.3">
      <c r="A710" s="2">
        <v>534</v>
      </c>
      <c r="B710" s="3">
        <v>46143</v>
      </c>
      <c r="C710" s="4">
        <f>YEAR(SalesDataTable[[#This Row],[Order Date]])</f>
        <v>2026</v>
      </c>
      <c r="D710" s="9" t="str">
        <f>TEXT(SalesDataTable[[#This Row],[Order Date]],"MMM")</f>
        <v>May</v>
      </c>
      <c r="E710" s="9" t="str">
        <f>"Q"&amp;ROUNDUP(MONTH(SalesDataTable[[#This Row],[Order Date]])/3,0)</f>
        <v>Q2</v>
      </c>
      <c r="F710" s="4" t="s">
        <v>24</v>
      </c>
      <c r="G710" s="4" t="s">
        <v>61</v>
      </c>
      <c r="H710" s="4" t="s">
        <v>20</v>
      </c>
      <c r="I710" s="4" t="s">
        <v>34</v>
      </c>
      <c r="J710" s="4" t="s">
        <v>27</v>
      </c>
      <c r="K710" s="4" t="s">
        <v>55</v>
      </c>
      <c r="L710" s="5">
        <v>1</v>
      </c>
      <c r="M710" s="6">
        <v>154.86000000000001</v>
      </c>
      <c r="N710" s="7">
        <v>0</v>
      </c>
      <c r="O710" s="6">
        <v>78.37</v>
      </c>
      <c r="P710" s="6">
        <f t="shared" si="44"/>
        <v>154.86000000000001</v>
      </c>
      <c r="Q710" s="6">
        <f t="shared" si="45"/>
        <v>78.37</v>
      </c>
      <c r="R710" s="6">
        <f t="shared" si="46"/>
        <v>76.490000000000009</v>
      </c>
      <c r="S710" s="8">
        <f t="shared" si="47"/>
        <v>0.49393000129148912</v>
      </c>
    </row>
    <row r="711" spans="1:19" ht="15.6" x14ac:dyDescent="0.3">
      <c r="A711" s="2">
        <v>551</v>
      </c>
      <c r="B711" s="3">
        <v>46143</v>
      </c>
      <c r="C711" s="4">
        <f>YEAR(SalesDataTable[[#This Row],[Order Date]])</f>
        <v>2026</v>
      </c>
      <c r="D711" s="9" t="str">
        <f>TEXT(SalesDataTable[[#This Row],[Order Date]],"MMM")</f>
        <v>May</v>
      </c>
      <c r="E711" s="9" t="str">
        <f>"Q"&amp;ROUNDUP(MONTH(SalesDataTable[[#This Row],[Order Date]])/3,0)</f>
        <v>Q2</v>
      </c>
      <c r="F711" s="4" t="s">
        <v>38</v>
      </c>
      <c r="G711" s="4" t="s">
        <v>51</v>
      </c>
      <c r="H711" s="4" t="s">
        <v>37</v>
      </c>
      <c r="I711" s="4" t="s">
        <v>21</v>
      </c>
      <c r="J711" s="4" t="s">
        <v>22</v>
      </c>
      <c r="K711" s="4" t="s">
        <v>48</v>
      </c>
      <c r="L711" s="5">
        <v>4</v>
      </c>
      <c r="M711" s="6">
        <v>103.64</v>
      </c>
      <c r="N711" s="7">
        <v>0</v>
      </c>
      <c r="O711" s="6">
        <v>50.59</v>
      </c>
      <c r="P711" s="6">
        <f t="shared" si="44"/>
        <v>414.56</v>
      </c>
      <c r="Q711" s="6">
        <f t="shared" si="45"/>
        <v>202.36</v>
      </c>
      <c r="R711" s="6">
        <f t="shared" si="46"/>
        <v>212.2</v>
      </c>
      <c r="S711" s="8">
        <f t="shared" si="47"/>
        <v>0.51186800463141646</v>
      </c>
    </row>
    <row r="712" spans="1:19" ht="15.6" x14ac:dyDescent="0.3">
      <c r="A712" s="2">
        <v>2110</v>
      </c>
      <c r="B712" s="3">
        <v>46143</v>
      </c>
      <c r="C712" s="4">
        <f>YEAR(SalesDataTable[[#This Row],[Order Date]])</f>
        <v>2026</v>
      </c>
      <c r="D712" s="9" t="str">
        <f>TEXT(SalesDataTable[[#This Row],[Order Date]],"MMM")</f>
        <v>May</v>
      </c>
      <c r="E712" s="9" t="str">
        <f>"Q"&amp;ROUNDUP(MONTH(SalesDataTable[[#This Row],[Order Date]])/3,0)</f>
        <v>Q2</v>
      </c>
      <c r="F712" s="4" t="s">
        <v>18</v>
      </c>
      <c r="G712" s="4" t="s">
        <v>68</v>
      </c>
      <c r="H712" s="4" t="s">
        <v>20</v>
      </c>
      <c r="I712" s="4" t="s">
        <v>21</v>
      </c>
      <c r="J712" s="4" t="s">
        <v>32</v>
      </c>
      <c r="K712" s="4" t="s">
        <v>66</v>
      </c>
      <c r="L712" s="5">
        <v>1</v>
      </c>
      <c r="M712" s="6">
        <v>164.49</v>
      </c>
      <c r="N712" s="7">
        <v>0.05</v>
      </c>
      <c r="O712" s="6">
        <v>87.81</v>
      </c>
      <c r="P712" s="6">
        <f t="shared" si="44"/>
        <v>156.2655</v>
      </c>
      <c r="Q712" s="6">
        <f t="shared" si="45"/>
        <v>87.81</v>
      </c>
      <c r="R712" s="6">
        <f t="shared" si="46"/>
        <v>68.455500000000001</v>
      </c>
      <c r="S712" s="8">
        <f t="shared" si="47"/>
        <v>0.43807174328306631</v>
      </c>
    </row>
    <row r="713" spans="1:19" ht="15.6" x14ac:dyDescent="0.3">
      <c r="A713" s="2">
        <v>2217</v>
      </c>
      <c r="B713" s="3">
        <v>46143</v>
      </c>
      <c r="C713" s="4">
        <f>YEAR(SalesDataTable[[#This Row],[Order Date]])</f>
        <v>2026</v>
      </c>
      <c r="D713" s="9" t="str">
        <f>TEXT(SalesDataTable[[#This Row],[Order Date]],"MMM")</f>
        <v>May</v>
      </c>
      <c r="E713" s="9" t="str">
        <f>"Q"&amp;ROUNDUP(MONTH(SalesDataTable[[#This Row],[Order Date]])/3,0)</f>
        <v>Q2</v>
      </c>
      <c r="F713" s="4" t="s">
        <v>38</v>
      </c>
      <c r="G713" s="4" t="s">
        <v>51</v>
      </c>
      <c r="H713" s="4" t="s">
        <v>26</v>
      </c>
      <c r="I713" s="4" t="s">
        <v>21</v>
      </c>
      <c r="J713" s="4" t="s">
        <v>32</v>
      </c>
      <c r="K713" s="4" t="s">
        <v>66</v>
      </c>
      <c r="L713" s="5">
        <v>3</v>
      </c>
      <c r="M713" s="6">
        <v>163.44999999999999</v>
      </c>
      <c r="N713" s="7">
        <v>0.05</v>
      </c>
      <c r="O713" s="6">
        <v>87.54</v>
      </c>
      <c r="P713" s="6">
        <f t="shared" si="44"/>
        <v>465.83249999999992</v>
      </c>
      <c r="Q713" s="6">
        <f t="shared" si="45"/>
        <v>262.62</v>
      </c>
      <c r="R713" s="6">
        <f t="shared" si="46"/>
        <v>203.21249999999992</v>
      </c>
      <c r="S713" s="8">
        <f t="shared" si="47"/>
        <v>0.4362351274331438</v>
      </c>
    </row>
    <row r="714" spans="1:19" ht="15.6" x14ac:dyDescent="0.3">
      <c r="A714" s="2">
        <v>2544</v>
      </c>
      <c r="B714" s="3">
        <v>46143</v>
      </c>
      <c r="C714" s="4">
        <f>YEAR(SalesDataTable[[#This Row],[Order Date]])</f>
        <v>2026</v>
      </c>
      <c r="D714" s="9" t="str">
        <f>TEXT(SalesDataTable[[#This Row],[Order Date]],"MMM")</f>
        <v>May</v>
      </c>
      <c r="E714" s="9" t="str">
        <f>"Q"&amp;ROUNDUP(MONTH(SalesDataTable[[#This Row],[Order Date]])/3,0)</f>
        <v>Q2</v>
      </c>
      <c r="F714" s="4" t="s">
        <v>38</v>
      </c>
      <c r="G714" s="4" t="s">
        <v>39</v>
      </c>
      <c r="H714" s="4" t="s">
        <v>20</v>
      </c>
      <c r="I714" s="4" t="s">
        <v>21</v>
      </c>
      <c r="J714" s="4" t="s">
        <v>27</v>
      </c>
      <c r="K714" s="4" t="s">
        <v>64</v>
      </c>
      <c r="L714" s="5">
        <v>1</v>
      </c>
      <c r="M714" s="6">
        <v>71.87</v>
      </c>
      <c r="N714" s="7">
        <v>0.05</v>
      </c>
      <c r="O714" s="6">
        <v>31.97</v>
      </c>
      <c r="P714" s="6">
        <f t="shared" si="44"/>
        <v>68.276499999999999</v>
      </c>
      <c r="Q714" s="6">
        <f t="shared" si="45"/>
        <v>31.97</v>
      </c>
      <c r="R714" s="6">
        <f t="shared" si="46"/>
        <v>36.3065</v>
      </c>
      <c r="S714" s="8">
        <f t="shared" si="47"/>
        <v>0.53175690025118449</v>
      </c>
    </row>
    <row r="715" spans="1:19" ht="15.6" x14ac:dyDescent="0.3">
      <c r="A715" s="2">
        <v>3678</v>
      </c>
      <c r="B715" s="3">
        <v>46143</v>
      </c>
      <c r="C715" s="4">
        <f>YEAR(SalesDataTable[[#This Row],[Order Date]])</f>
        <v>2026</v>
      </c>
      <c r="D715" s="9" t="str">
        <f>TEXT(SalesDataTable[[#This Row],[Order Date]],"MMM")</f>
        <v>May</v>
      </c>
      <c r="E715" s="9" t="str">
        <f>"Q"&amp;ROUNDUP(MONTH(SalesDataTable[[#This Row],[Order Date]])/3,0)</f>
        <v>Q2</v>
      </c>
      <c r="F715" s="4" t="s">
        <v>24</v>
      </c>
      <c r="G715" s="4" t="s">
        <v>67</v>
      </c>
      <c r="H715" s="4" t="s">
        <v>46</v>
      </c>
      <c r="I715" s="4" t="s">
        <v>21</v>
      </c>
      <c r="J715" s="4" t="s">
        <v>41</v>
      </c>
      <c r="K715" s="4" t="s">
        <v>47</v>
      </c>
      <c r="L715" s="5">
        <v>2</v>
      </c>
      <c r="M715" s="6">
        <v>194.97</v>
      </c>
      <c r="N715" s="7">
        <v>0</v>
      </c>
      <c r="O715" s="6">
        <v>101.14</v>
      </c>
      <c r="P715" s="6">
        <f t="shared" si="44"/>
        <v>389.94</v>
      </c>
      <c r="Q715" s="6">
        <f t="shared" si="45"/>
        <v>202.28</v>
      </c>
      <c r="R715" s="6">
        <f t="shared" si="46"/>
        <v>187.66</v>
      </c>
      <c r="S715" s="8">
        <f t="shared" si="47"/>
        <v>0.48125352618351541</v>
      </c>
    </row>
    <row r="716" spans="1:19" ht="15.6" x14ac:dyDescent="0.3">
      <c r="A716" s="2">
        <v>3726</v>
      </c>
      <c r="B716" s="3">
        <v>46143</v>
      </c>
      <c r="C716" s="4">
        <f>YEAR(SalesDataTable[[#This Row],[Order Date]])</f>
        <v>2026</v>
      </c>
      <c r="D716" s="9" t="str">
        <f>TEXT(SalesDataTable[[#This Row],[Order Date]],"MMM")</f>
        <v>May</v>
      </c>
      <c r="E716" s="9" t="str">
        <f>"Q"&amp;ROUNDUP(MONTH(SalesDataTable[[#This Row],[Order Date]])/3,0)</f>
        <v>Q2</v>
      </c>
      <c r="F716" s="4" t="s">
        <v>38</v>
      </c>
      <c r="G716" s="4" t="s">
        <v>51</v>
      </c>
      <c r="H716" s="4" t="s">
        <v>46</v>
      </c>
      <c r="I716" s="4" t="s">
        <v>21</v>
      </c>
      <c r="J716" s="4" t="s">
        <v>22</v>
      </c>
      <c r="K716" s="4" t="s">
        <v>40</v>
      </c>
      <c r="L716" s="5">
        <v>2</v>
      </c>
      <c r="M716" s="6">
        <v>49.53</v>
      </c>
      <c r="N716" s="7">
        <v>0</v>
      </c>
      <c r="O716" s="6">
        <v>22.91</v>
      </c>
      <c r="P716" s="6">
        <f t="shared" si="44"/>
        <v>99.06</v>
      </c>
      <c r="Q716" s="6">
        <f t="shared" si="45"/>
        <v>45.82</v>
      </c>
      <c r="R716" s="6">
        <f t="shared" si="46"/>
        <v>53.24</v>
      </c>
      <c r="S716" s="8">
        <f t="shared" si="47"/>
        <v>0.53745204926307288</v>
      </c>
    </row>
    <row r="717" spans="1:19" ht="15.6" x14ac:dyDescent="0.3">
      <c r="A717" s="2">
        <v>3897</v>
      </c>
      <c r="B717" s="3">
        <v>46143</v>
      </c>
      <c r="C717" s="4">
        <f>YEAR(SalesDataTable[[#This Row],[Order Date]])</f>
        <v>2026</v>
      </c>
      <c r="D717" s="9" t="str">
        <f>TEXT(SalesDataTable[[#This Row],[Order Date]],"MMM")</f>
        <v>May</v>
      </c>
      <c r="E717" s="9" t="str">
        <f>"Q"&amp;ROUNDUP(MONTH(SalesDataTable[[#This Row],[Order Date]])/3,0)</f>
        <v>Q2</v>
      </c>
      <c r="F717" s="4" t="s">
        <v>38</v>
      </c>
      <c r="G717" s="4" t="s">
        <v>51</v>
      </c>
      <c r="H717" s="4" t="s">
        <v>26</v>
      </c>
      <c r="I717" s="4" t="s">
        <v>34</v>
      </c>
      <c r="J717" s="4" t="s">
        <v>52</v>
      </c>
      <c r="K717" s="4" t="s">
        <v>60</v>
      </c>
      <c r="L717" s="5">
        <v>4</v>
      </c>
      <c r="M717" s="6">
        <v>35.619999999999997</v>
      </c>
      <c r="N717" s="7">
        <v>0.15</v>
      </c>
      <c r="O717" s="6">
        <v>13.76</v>
      </c>
      <c r="P717" s="6">
        <f t="shared" si="44"/>
        <v>121.10799999999999</v>
      </c>
      <c r="Q717" s="6">
        <f t="shared" si="45"/>
        <v>55.04</v>
      </c>
      <c r="R717" s="6">
        <f t="shared" si="46"/>
        <v>66.067999999999984</v>
      </c>
      <c r="S717" s="8">
        <f t="shared" si="47"/>
        <v>0.54552960993493405</v>
      </c>
    </row>
    <row r="718" spans="1:19" ht="15.6" x14ac:dyDescent="0.3">
      <c r="A718" s="2">
        <v>1262</v>
      </c>
      <c r="B718" s="3">
        <v>46144</v>
      </c>
      <c r="C718" s="4">
        <f>YEAR(SalesDataTable[[#This Row],[Order Date]])</f>
        <v>2026</v>
      </c>
      <c r="D718" s="9" t="str">
        <f>TEXT(SalesDataTable[[#This Row],[Order Date]],"MMM")</f>
        <v>May</v>
      </c>
      <c r="E718" s="9" t="str">
        <f>"Q"&amp;ROUNDUP(MONTH(SalesDataTable[[#This Row],[Order Date]])/3,0)</f>
        <v>Q2</v>
      </c>
      <c r="F718" s="4" t="s">
        <v>38</v>
      </c>
      <c r="G718" s="4" t="s">
        <v>49</v>
      </c>
      <c r="H718" s="4" t="s">
        <v>37</v>
      </c>
      <c r="I718" s="4" t="s">
        <v>21</v>
      </c>
      <c r="J718" s="4" t="s">
        <v>32</v>
      </c>
      <c r="K718" s="4" t="s">
        <v>50</v>
      </c>
      <c r="L718" s="5">
        <v>2</v>
      </c>
      <c r="M718" s="6">
        <v>45.47</v>
      </c>
      <c r="N718" s="7">
        <v>0</v>
      </c>
      <c r="O718" s="6">
        <v>18.37</v>
      </c>
      <c r="P718" s="6">
        <f t="shared" si="44"/>
        <v>90.94</v>
      </c>
      <c r="Q718" s="6">
        <f t="shared" si="45"/>
        <v>36.74</v>
      </c>
      <c r="R718" s="6">
        <f t="shared" si="46"/>
        <v>54.199999999999996</v>
      </c>
      <c r="S718" s="8">
        <f t="shared" si="47"/>
        <v>0.59599736089729494</v>
      </c>
    </row>
    <row r="719" spans="1:19" ht="15.6" x14ac:dyDescent="0.3">
      <c r="A719" s="2">
        <v>2657</v>
      </c>
      <c r="B719" s="3">
        <v>46144</v>
      </c>
      <c r="C719" s="4">
        <f>YEAR(SalesDataTable[[#This Row],[Order Date]])</f>
        <v>2026</v>
      </c>
      <c r="D719" s="9" t="str">
        <f>TEXT(SalesDataTable[[#This Row],[Order Date]],"MMM")</f>
        <v>May</v>
      </c>
      <c r="E719" s="9" t="str">
        <f>"Q"&amp;ROUNDUP(MONTH(SalesDataTable[[#This Row],[Order Date]])/3,0)</f>
        <v>Q2</v>
      </c>
      <c r="F719" s="4" t="s">
        <v>18</v>
      </c>
      <c r="G719" s="4" t="s">
        <v>19</v>
      </c>
      <c r="H719" s="4" t="s">
        <v>37</v>
      </c>
      <c r="I719" s="4" t="s">
        <v>31</v>
      </c>
      <c r="J719" s="4" t="s">
        <v>27</v>
      </c>
      <c r="K719" s="4" t="s">
        <v>35</v>
      </c>
      <c r="L719" s="5">
        <v>1</v>
      </c>
      <c r="M719" s="6">
        <v>145.68</v>
      </c>
      <c r="N719" s="7">
        <v>0</v>
      </c>
      <c r="O719" s="6">
        <v>77.8</v>
      </c>
      <c r="P719" s="6">
        <f t="shared" si="44"/>
        <v>145.68</v>
      </c>
      <c r="Q719" s="6">
        <f t="shared" si="45"/>
        <v>77.8</v>
      </c>
      <c r="R719" s="6">
        <f t="shared" si="46"/>
        <v>67.88000000000001</v>
      </c>
      <c r="S719" s="8">
        <f t="shared" si="47"/>
        <v>0.46595277320153766</v>
      </c>
    </row>
    <row r="720" spans="1:19" ht="15.6" x14ac:dyDescent="0.3">
      <c r="A720" s="2">
        <v>3238</v>
      </c>
      <c r="B720" s="3">
        <v>46144</v>
      </c>
      <c r="C720" s="4">
        <f>YEAR(SalesDataTable[[#This Row],[Order Date]])</f>
        <v>2026</v>
      </c>
      <c r="D720" s="9" t="str">
        <f>TEXT(SalesDataTable[[#This Row],[Order Date]],"MMM")</f>
        <v>May</v>
      </c>
      <c r="E720" s="9" t="str">
        <f>"Q"&amp;ROUNDUP(MONTH(SalesDataTable[[#This Row],[Order Date]])/3,0)</f>
        <v>Q2</v>
      </c>
      <c r="F720" s="4" t="s">
        <v>38</v>
      </c>
      <c r="G720" s="4" t="s">
        <v>51</v>
      </c>
      <c r="H720" s="4" t="s">
        <v>46</v>
      </c>
      <c r="I720" s="4" t="s">
        <v>21</v>
      </c>
      <c r="J720" s="4" t="s">
        <v>41</v>
      </c>
      <c r="K720" s="4" t="s">
        <v>58</v>
      </c>
      <c r="L720" s="5">
        <v>2</v>
      </c>
      <c r="M720" s="6">
        <v>82.65</v>
      </c>
      <c r="N720" s="7">
        <v>0.05</v>
      </c>
      <c r="O720" s="6">
        <v>40.46</v>
      </c>
      <c r="P720" s="6">
        <f t="shared" si="44"/>
        <v>157.035</v>
      </c>
      <c r="Q720" s="6">
        <f t="shared" si="45"/>
        <v>80.92</v>
      </c>
      <c r="R720" s="6">
        <f t="shared" si="46"/>
        <v>76.114999999999995</v>
      </c>
      <c r="S720" s="8">
        <f t="shared" si="47"/>
        <v>0.48470086286496639</v>
      </c>
    </row>
    <row r="721" spans="1:19" ht="15.6" x14ac:dyDescent="0.3">
      <c r="A721" s="2">
        <v>3607</v>
      </c>
      <c r="B721" s="3">
        <v>46144</v>
      </c>
      <c r="C721" s="4">
        <f>YEAR(SalesDataTable[[#This Row],[Order Date]])</f>
        <v>2026</v>
      </c>
      <c r="D721" s="9" t="str">
        <f>TEXT(SalesDataTable[[#This Row],[Order Date]],"MMM")</f>
        <v>May</v>
      </c>
      <c r="E721" s="9" t="str">
        <f>"Q"&amp;ROUNDUP(MONTH(SalesDataTable[[#This Row],[Order Date]])/3,0)</f>
        <v>Q2</v>
      </c>
      <c r="F721" s="4" t="s">
        <v>24</v>
      </c>
      <c r="G721" s="4" t="s">
        <v>45</v>
      </c>
      <c r="H721" s="4" t="s">
        <v>20</v>
      </c>
      <c r="I721" s="4" t="s">
        <v>34</v>
      </c>
      <c r="J721" s="4" t="s">
        <v>32</v>
      </c>
      <c r="K721" s="4" t="s">
        <v>33</v>
      </c>
      <c r="L721" s="5">
        <v>1</v>
      </c>
      <c r="M721" s="6">
        <v>36.270000000000003</v>
      </c>
      <c r="N721" s="7">
        <v>0</v>
      </c>
      <c r="O721" s="6">
        <v>13.8</v>
      </c>
      <c r="P721" s="6">
        <f t="shared" si="44"/>
        <v>36.270000000000003</v>
      </c>
      <c r="Q721" s="6">
        <f t="shared" si="45"/>
        <v>13.8</v>
      </c>
      <c r="R721" s="6">
        <f t="shared" si="46"/>
        <v>22.470000000000002</v>
      </c>
      <c r="S721" s="8">
        <f t="shared" si="47"/>
        <v>0.61952026468155497</v>
      </c>
    </row>
    <row r="722" spans="1:19" ht="15.6" x14ac:dyDescent="0.3">
      <c r="A722" s="2">
        <v>5070</v>
      </c>
      <c r="B722" s="3">
        <v>46144</v>
      </c>
      <c r="C722" s="4">
        <f>YEAR(SalesDataTable[[#This Row],[Order Date]])</f>
        <v>2026</v>
      </c>
      <c r="D722" s="9" t="str">
        <f>TEXT(SalesDataTable[[#This Row],[Order Date]],"MMM")</f>
        <v>May</v>
      </c>
      <c r="E722" s="9" t="str">
        <f>"Q"&amp;ROUNDUP(MONTH(SalesDataTable[[#This Row],[Order Date]])/3,0)</f>
        <v>Q2</v>
      </c>
      <c r="F722" s="4" t="s">
        <v>29</v>
      </c>
      <c r="G722" s="4" t="s">
        <v>70</v>
      </c>
      <c r="H722" s="4" t="s">
        <v>37</v>
      </c>
      <c r="I722" s="4" t="s">
        <v>31</v>
      </c>
      <c r="J722" s="4" t="s">
        <v>41</v>
      </c>
      <c r="K722" s="4" t="s">
        <v>58</v>
      </c>
      <c r="L722" s="5">
        <v>1</v>
      </c>
      <c r="M722" s="6">
        <v>80.819999999999993</v>
      </c>
      <c r="N722" s="7">
        <v>0</v>
      </c>
      <c r="O722" s="6">
        <v>39.950000000000003</v>
      </c>
      <c r="P722" s="6">
        <f t="shared" si="44"/>
        <v>80.819999999999993</v>
      </c>
      <c r="Q722" s="6">
        <f t="shared" si="45"/>
        <v>39.950000000000003</v>
      </c>
      <c r="R722" s="6">
        <f t="shared" si="46"/>
        <v>40.86999999999999</v>
      </c>
      <c r="S722" s="8">
        <f t="shared" si="47"/>
        <v>0.50569166048007907</v>
      </c>
    </row>
    <row r="723" spans="1:19" ht="15.6" x14ac:dyDescent="0.3">
      <c r="A723" s="2">
        <v>5171</v>
      </c>
      <c r="B723" s="3">
        <v>46144</v>
      </c>
      <c r="C723" s="4">
        <f>YEAR(SalesDataTable[[#This Row],[Order Date]])</f>
        <v>2026</v>
      </c>
      <c r="D723" s="9" t="str">
        <f>TEXT(SalesDataTable[[#This Row],[Order Date]],"MMM")</f>
        <v>May</v>
      </c>
      <c r="E723" s="9" t="str">
        <f>"Q"&amp;ROUNDUP(MONTH(SalesDataTable[[#This Row],[Order Date]])/3,0)</f>
        <v>Q2</v>
      </c>
      <c r="F723" s="4" t="s">
        <v>24</v>
      </c>
      <c r="G723" s="4" t="s">
        <v>25</v>
      </c>
      <c r="H723" s="4" t="s">
        <v>37</v>
      </c>
      <c r="I723" s="4" t="s">
        <v>31</v>
      </c>
      <c r="J723" s="4" t="s">
        <v>27</v>
      </c>
      <c r="K723" s="4" t="s">
        <v>55</v>
      </c>
      <c r="L723" s="5">
        <v>2</v>
      </c>
      <c r="M723" s="6">
        <v>157.84</v>
      </c>
      <c r="N723" s="7">
        <v>0.1</v>
      </c>
      <c r="O723" s="6">
        <v>79.28</v>
      </c>
      <c r="P723" s="6">
        <f t="shared" si="44"/>
        <v>284.11200000000002</v>
      </c>
      <c r="Q723" s="6">
        <f t="shared" si="45"/>
        <v>158.56</v>
      </c>
      <c r="R723" s="6">
        <f t="shared" si="46"/>
        <v>125.55200000000002</v>
      </c>
      <c r="S723" s="8">
        <f t="shared" si="47"/>
        <v>0.44191023258433298</v>
      </c>
    </row>
    <row r="724" spans="1:19" ht="15.6" x14ac:dyDescent="0.3">
      <c r="A724" s="2">
        <v>617</v>
      </c>
      <c r="B724" s="3">
        <v>46145</v>
      </c>
      <c r="C724" s="4">
        <f>YEAR(SalesDataTable[[#This Row],[Order Date]])</f>
        <v>2026</v>
      </c>
      <c r="D724" s="9" t="str">
        <f>TEXT(SalesDataTable[[#This Row],[Order Date]],"MMM")</f>
        <v>May</v>
      </c>
      <c r="E724" s="9" t="str">
        <f>"Q"&amp;ROUNDUP(MONTH(SalesDataTable[[#This Row],[Order Date]])/3,0)</f>
        <v>Q2</v>
      </c>
      <c r="F724" s="4" t="s">
        <v>24</v>
      </c>
      <c r="G724" s="4" t="s">
        <v>67</v>
      </c>
      <c r="H724" s="4" t="s">
        <v>46</v>
      </c>
      <c r="I724" s="4" t="s">
        <v>21</v>
      </c>
      <c r="J724" s="4" t="s">
        <v>52</v>
      </c>
      <c r="K724" s="4" t="s">
        <v>60</v>
      </c>
      <c r="L724" s="5">
        <v>4</v>
      </c>
      <c r="M724" s="6">
        <v>36.909999999999997</v>
      </c>
      <c r="N724" s="7">
        <v>0.1</v>
      </c>
      <c r="O724" s="6">
        <v>13.85</v>
      </c>
      <c r="P724" s="6">
        <f t="shared" si="44"/>
        <v>132.876</v>
      </c>
      <c r="Q724" s="6">
        <f t="shared" si="45"/>
        <v>55.4</v>
      </c>
      <c r="R724" s="6">
        <f t="shared" si="46"/>
        <v>77.475999999999999</v>
      </c>
      <c r="S724" s="8">
        <f t="shared" si="47"/>
        <v>0.58306992985941775</v>
      </c>
    </row>
    <row r="725" spans="1:19" ht="15.6" x14ac:dyDescent="0.3">
      <c r="A725" s="2">
        <v>849</v>
      </c>
      <c r="B725" s="3">
        <v>46145</v>
      </c>
      <c r="C725" s="4">
        <f>YEAR(SalesDataTable[[#This Row],[Order Date]])</f>
        <v>2026</v>
      </c>
      <c r="D725" s="9" t="str">
        <f>TEXT(SalesDataTable[[#This Row],[Order Date]],"MMM")</f>
        <v>May</v>
      </c>
      <c r="E725" s="9" t="str">
        <f>"Q"&amp;ROUNDUP(MONTH(SalesDataTable[[#This Row],[Order Date]])/3,0)</f>
        <v>Q2</v>
      </c>
      <c r="F725" s="4" t="s">
        <v>24</v>
      </c>
      <c r="G725" s="4" t="s">
        <v>67</v>
      </c>
      <c r="H725" s="4" t="s">
        <v>26</v>
      </c>
      <c r="I725" s="4" t="s">
        <v>34</v>
      </c>
      <c r="J725" s="4" t="s">
        <v>41</v>
      </c>
      <c r="K725" s="4" t="s">
        <v>47</v>
      </c>
      <c r="L725" s="5">
        <v>3</v>
      </c>
      <c r="M725" s="6">
        <v>193.18</v>
      </c>
      <c r="N725" s="7">
        <v>0.1</v>
      </c>
      <c r="O725" s="6">
        <v>102.31</v>
      </c>
      <c r="P725" s="6">
        <f t="shared" si="44"/>
        <v>521.58600000000001</v>
      </c>
      <c r="Q725" s="6">
        <f t="shared" si="45"/>
        <v>306.93</v>
      </c>
      <c r="R725" s="6">
        <f t="shared" si="46"/>
        <v>214.65600000000001</v>
      </c>
      <c r="S725" s="8">
        <f t="shared" si="47"/>
        <v>0.41154478839539405</v>
      </c>
    </row>
    <row r="726" spans="1:19" ht="15.6" x14ac:dyDescent="0.3">
      <c r="A726" s="2">
        <v>956</v>
      </c>
      <c r="B726" s="3">
        <v>46145</v>
      </c>
      <c r="C726" s="4">
        <f>YEAR(SalesDataTable[[#This Row],[Order Date]])</f>
        <v>2026</v>
      </c>
      <c r="D726" s="9" t="str">
        <f>TEXT(SalesDataTable[[#This Row],[Order Date]],"MMM")</f>
        <v>May</v>
      </c>
      <c r="E726" s="9" t="str">
        <f>"Q"&amp;ROUNDUP(MONTH(SalesDataTable[[#This Row],[Order Date]])/3,0)</f>
        <v>Q2</v>
      </c>
      <c r="F726" s="4" t="s">
        <v>18</v>
      </c>
      <c r="G726" s="4" t="s">
        <v>68</v>
      </c>
      <c r="H726" s="4" t="s">
        <v>20</v>
      </c>
      <c r="I726" s="4" t="s">
        <v>34</v>
      </c>
      <c r="J726" s="4" t="s">
        <v>27</v>
      </c>
      <c r="K726" s="4" t="s">
        <v>55</v>
      </c>
      <c r="L726" s="5">
        <v>1</v>
      </c>
      <c r="M726" s="6">
        <v>157.59</v>
      </c>
      <c r="N726" s="7">
        <v>0.05</v>
      </c>
      <c r="O726" s="6">
        <v>77.599999999999994</v>
      </c>
      <c r="P726" s="6">
        <f t="shared" si="44"/>
        <v>149.7105</v>
      </c>
      <c r="Q726" s="6">
        <f t="shared" si="45"/>
        <v>77.599999999999994</v>
      </c>
      <c r="R726" s="6">
        <f t="shared" si="46"/>
        <v>72.110500000000002</v>
      </c>
      <c r="S726" s="8">
        <f t="shared" si="47"/>
        <v>0.48166628259206939</v>
      </c>
    </row>
    <row r="727" spans="1:19" ht="15.6" x14ac:dyDescent="0.3">
      <c r="A727" s="2">
        <v>1896</v>
      </c>
      <c r="B727" s="3">
        <v>46145</v>
      </c>
      <c r="C727" s="4">
        <f>YEAR(SalesDataTable[[#This Row],[Order Date]])</f>
        <v>2026</v>
      </c>
      <c r="D727" s="9" t="str">
        <f>TEXT(SalesDataTable[[#This Row],[Order Date]],"MMM")</f>
        <v>May</v>
      </c>
      <c r="E727" s="9" t="str">
        <f>"Q"&amp;ROUNDUP(MONTH(SalesDataTable[[#This Row],[Order Date]])/3,0)</f>
        <v>Q2</v>
      </c>
      <c r="F727" s="4" t="s">
        <v>24</v>
      </c>
      <c r="G727" s="4" t="s">
        <v>61</v>
      </c>
      <c r="H727" s="4" t="s">
        <v>46</v>
      </c>
      <c r="I727" s="4" t="s">
        <v>31</v>
      </c>
      <c r="J727" s="4" t="s">
        <v>52</v>
      </c>
      <c r="K727" s="4" t="s">
        <v>63</v>
      </c>
      <c r="L727" s="5">
        <v>2</v>
      </c>
      <c r="M727" s="6">
        <v>49.97</v>
      </c>
      <c r="N727" s="7">
        <v>0</v>
      </c>
      <c r="O727" s="6">
        <v>22.63</v>
      </c>
      <c r="P727" s="6">
        <f t="shared" si="44"/>
        <v>99.94</v>
      </c>
      <c r="Q727" s="6">
        <f t="shared" si="45"/>
        <v>45.26</v>
      </c>
      <c r="R727" s="6">
        <f t="shared" si="46"/>
        <v>54.68</v>
      </c>
      <c r="S727" s="8">
        <f t="shared" si="47"/>
        <v>0.54712827696617972</v>
      </c>
    </row>
    <row r="728" spans="1:19" ht="15.6" x14ac:dyDescent="0.3">
      <c r="A728" s="2">
        <v>2317</v>
      </c>
      <c r="B728" s="3">
        <v>46145</v>
      </c>
      <c r="C728" s="4">
        <f>YEAR(SalesDataTable[[#This Row],[Order Date]])</f>
        <v>2026</v>
      </c>
      <c r="D728" s="9" t="str">
        <f>TEXT(SalesDataTable[[#This Row],[Order Date]],"MMM")</f>
        <v>May</v>
      </c>
      <c r="E728" s="9" t="str">
        <f>"Q"&amp;ROUNDUP(MONTH(SalesDataTable[[#This Row],[Order Date]])/3,0)</f>
        <v>Q2</v>
      </c>
      <c r="F728" s="4" t="s">
        <v>18</v>
      </c>
      <c r="G728" s="4" t="s">
        <v>68</v>
      </c>
      <c r="H728" s="4" t="s">
        <v>26</v>
      </c>
      <c r="I728" s="4" t="s">
        <v>34</v>
      </c>
      <c r="J728" s="4" t="s">
        <v>27</v>
      </c>
      <c r="K728" s="4" t="s">
        <v>55</v>
      </c>
      <c r="L728" s="5">
        <v>5</v>
      </c>
      <c r="M728" s="6">
        <v>155.54</v>
      </c>
      <c r="N728" s="7">
        <v>0.1</v>
      </c>
      <c r="O728" s="6">
        <v>78.02</v>
      </c>
      <c r="P728" s="6">
        <f t="shared" si="44"/>
        <v>699.93</v>
      </c>
      <c r="Q728" s="6">
        <f t="shared" si="45"/>
        <v>390.09999999999997</v>
      </c>
      <c r="R728" s="6">
        <f t="shared" si="46"/>
        <v>309.83</v>
      </c>
      <c r="S728" s="8">
        <f t="shared" si="47"/>
        <v>0.44265855156944267</v>
      </c>
    </row>
    <row r="729" spans="1:19" ht="15.6" x14ac:dyDescent="0.3">
      <c r="A729" s="2">
        <v>2542</v>
      </c>
      <c r="B729" s="3">
        <v>46145</v>
      </c>
      <c r="C729" s="4">
        <f>YEAR(SalesDataTable[[#This Row],[Order Date]])</f>
        <v>2026</v>
      </c>
      <c r="D729" s="9" t="str">
        <f>TEXT(SalesDataTable[[#This Row],[Order Date]],"MMM")</f>
        <v>May</v>
      </c>
      <c r="E729" s="9" t="str">
        <f>"Q"&amp;ROUNDUP(MONTH(SalesDataTable[[#This Row],[Order Date]])/3,0)</f>
        <v>Q2</v>
      </c>
      <c r="F729" s="4" t="s">
        <v>38</v>
      </c>
      <c r="G729" s="4" t="s">
        <v>51</v>
      </c>
      <c r="H729" s="4" t="s">
        <v>37</v>
      </c>
      <c r="I729" s="4" t="s">
        <v>31</v>
      </c>
      <c r="J729" s="4" t="s">
        <v>32</v>
      </c>
      <c r="K729" s="4" t="s">
        <v>62</v>
      </c>
      <c r="L729" s="5">
        <v>1</v>
      </c>
      <c r="M729" s="6">
        <v>131.13</v>
      </c>
      <c r="N729" s="7">
        <v>0.05</v>
      </c>
      <c r="O729" s="6">
        <v>67.010000000000005</v>
      </c>
      <c r="P729" s="6">
        <f t="shared" si="44"/>
        <v>124.5735</v>
      </c>
      <c r="Q729" s="6">
        <f t="shared" si="45"/>
        <v>67.010000000000005</v>
      </c>
      <c r="R729" s="6">
        <f t="shared" si="46"/>
        <v>57.563499999999991</v>
      </c>
      <c r="S729" s="8">
        <f t="shared" si="47"/>
        <v>0.46208463276700096</v>
      </c>
    </row>
    <row r="730" spans="1:19" ht="15.6" x14ac:dyDescent="0.3">
      <c r="A730" s="2">
        <v>4535</v>
      </c>
      <c r="B730" s="3">
        <v>46145</v>
      </c>
      <c r="C730" s="4">
        <f>YEAR(SalesDataTable[[#This Row],[Order Date]])</f>
        <v>2026</v>
      </c>
      <c r="D730" s="9" t="str">
        <f>TEXT(SalesDataTable[[#This Row],[Order Date]],"MMM")</f>
        <v>May</v>
      </c>
      <c r="E730" s="9" t="str">
        <f>"Q"&amp;ROUNDUP(MONTH(SalesDataTable[[#This Row],[Order Date]])/3,0)</f>
        <v>Q2</v>
      </c>
      <c r="F730" s="4" t="s">
        <v>29</v>
      </c>
      <c r="G730" s="4" t="s">
        <v>43</v>
      </c>
      <c r="H730" s="4" t="s">
        <v>20</v>
      </c>
      <c r="I730" s="4" t="s">
        <v>31</v>
      </c>
      <c r="J730" s="4" t="s">
        <v>32</v>
      </c>
      <c r="K730" s="4" t="s">
        <v>33</v>
      </c>
      <c r="L730" s="5">
        <v>1</v>
      </c>
      <c r="M730" s="6">
        <v>36.82</v>
      </c>
      <c r="N730" s="7">
        <v>0.1</v>
      </c>
      <c r="O730" s="6">
        <v>13.4</v>
      </c>
      <c r="P730" s="6">
        <f t="shared" si="44"/>
        <v>33.137999999999998</v>
      </c>
      <c r="Q730" s="6">
        <f t="shared" si="45"/>
        <v>13.4</v>
      </c>
      <c r="R730" s="6">
        <f t="shared" si="46"/>
        <v>19.738</v>
      </c>
      <c r="S730" s="8">
        <f t="shared" si="47"/>
        <v>0.5956303941094816</v>
      </c>
    </row>
    <row r="731" spans="1:19" ht="15.6" x14ac:dyDescent="0.3">
      <c r="A731" s="2">
        <v>4988</v>
      </c>
      <c r="B731" s="3">
        <v>46145</v>
      </c>
      <c r="C731" s="4">
        <f>YEAR(SalesDataTable[[#This Row],[Order Date]])</f>
        <v>2026</v>
      </c>
      <c r="D731" s="9" t="str">
        <f>TEXT(SalesDataTable[[#This Row],[Order Date]],"MMM")</f>
        <v>May</v>
      </c>
      <c r="E731" s="9" t="str">
        <f>"Q"&amp;ROUNDUP(MONTH(SalesDataTable[[#This Row],[Order Date]])/3,0)</f>
        <v>Q2</v>
      </c>
      <c r="F731" s="4" t="s">
        <v>29</v>
      </c>
      <c r="G731" s="4" t="s">
        <v>57</v>
      </c>
      <c r="H731" s="4" t="s">
        <v>37</v>
      </c>
      <c r="I731" s="4" t="s">
        <v>31</v>
      </c>
      <c r="J731" s="4" t="s">
        <v>52</v>
      </c>
      <c r="K731" s="4" t="s">
        <v>56</v>
      </c>
      <c r="L731" s="5">
        <v>1</v>
      </c>
      <c r="M731" s="6">
        <v>122.28</v>
      </c>
      <c r="N731" s="7">
        <v>0</v>
      </c>
      <c r="O731" s="6">
        <v>67.28</v>
      </c>
      <c r="P731" s="6">
        <f t="shared" si="44"/>
        <v>122.28</v>
      </c>
      <c r="Q731" s="6">
        <f t="shared" si="45"/>
        <v>67.28</v>
      </c>
      <c r="R731" s="6">
        <f t="shared" si="46"/>
        <v>55</v>
      </c>
      <c r="S731" s="8">
        <f t="shared" si="47"/>
        <v>0.44978737324174028</v>
      </c>
    </row>
    <row r="732" spans="1:19" ht="15.6" x14ac:dyDescent="0.3">
      <c r="A732" s="2">
        <v>253</v>
      </c>
      <c r="B732" s="3">
        <v>46146</v>
      </c>
      <c r="C732" s="4">
        <f>YEAR(SalesDataTable[[#This Row],[Order Date]])</f>
        <v>2026</v>
      </c>
      <c r="D732" s="9" t="str">
        <f>TEXT(SalesDataTable[[#This Row],[Order Date]],"MMM")</f>
        <v>May</v>
      </c>
      <c r="E732" s="9" t="str">
        <f>"Q"&amp;ROUNDUP(MONTH(SalesDataTable[[#This Row],[Order Date]])/3,0)</f>
        <v>Q2</v>
      </c>
      <c r="F732" s="4" t="s">
        <v>29</v>
      </c>
      <c r="G732" s="4" t="s">
        <v>57</v>
      </c>
      <c r="H732" s="4" t="s">
        <v>37</v>
      </c>
      <c r="I732" s="4" t="s">
        <v>34</v>
      </c>
      <c r="J732" s="4" t="s">
        <v>27</v>
      </c>
      <c r="K732" s="4" t="s">
        <v>28</v>
      </c>
      <c r="L732" s="5">
        <v>1</v>
      </c>
      <c r="M732" s="6">
        <v>90.92</v>
      </c>
      <c r="N732" s="7">
        <v>0.15</v>
      </c>
      <c r="O732" s="6">
        <v>44.93</v>
      </c>
      <c r="P732" s="6">
        <f t="shared" si="44"/>
        <v>77.281999999999996</v>
      </c>
      <c r="Q732" s="6">
        <f t="shared" si="45"/>
        <v>44.93</v>
      </c>
      <c r="R732" s="6">
        <f t="shared" si="46"/>
        <v>32.351999999999997</v>
      </c>
      <c r="S732" s="8">
        <f t="shared" si="47"/>
        <v>0.41862270645169636</v>
      </c>
    </row>
    <row r="733" spans="1:19" ht="15.6" x14ac:dyDescent="0.3">
      <c r="A733" s="2">
        <v>1743</v>
      </c>
      <c r="B733" s="3">
        <v>46146</v>
      </c>
      <c r="C733" s="4">
        <f>YEAR(SalesDataTable[[#This Row],[Order Date]])</f>
        <v>2026</v>
      </c>
      <c r="D733" s="9" t="str">
        <f>TEXT(SalesDataTable[[#This Row],[Order Date]],"MMM")</f>
        <v>May</v>
      </c>
      <c r="E733" s="9" t="str">
        <f>"Q"&amp;ROUNDUP(MONTH(SalesDataTable[[#This Row],[Order Date]])/3,0)</f>
        <v>Q2</v>
      </c>
      <c r="F733" s="4" t="s">
        <v>24</v>
      </c>
      <c r="G733" s="4" t="s">
        <v>61</v>
      </c>
      <c r="H733" s="4" t="s">
        <v>20</v>
      </c>
      <c r="I733" s="4" t="s">
        <v>31</v>
      </c>
      <c r="J733" s="4" t="s">
        <v>52</v>
      </c>
      <c r="K733" s="4" t="s">
        <v>63</v>
      </c>
      <c r="L733" s="5">
        <v>1</v>
      </c>
      <c r="M733" s="6">
        <v>51.02</v>
      </c>
      <c r="N733" s="7">
        <v>0</v>
      </c>
      <c r="O733" s="6">
        <v>21.83</v>
      </c>
      <c r="P733" s="6">
        <f t="shared" si="44"/>
        <v>51.02</v>
      </c>
      <c r="Q733" s="6">
        <f t="shared" si="45"/>
        <v>21.83</v>
      </c>
      <c r="R733" s="6">
        <f t="shared" si="46"/>
        <v>29.190000000000005</v>
      </c>
      <c r="S733" s="8">
        <f t="shared" si="47"/>
        <v>0.5721285770286163</v>
      </c>
    </row>
    <row r="734" spans="1:19" ht="15.6" x14ac:dyDescent="0.3">
      <c r="A734" s="2">
        <v>1801</v>
      </c>
      <c r="B734" s="3">
        <v>46146</v>
      </c>
      <c r="C734" s="4">
        <f>YEAR(SalesDataTable[[#This Row],[Order Date]])</f>
        <v>2026</v>
      </c>
      <c r="D734" s="9" t="str">
        <f>TEXT(SalesDataTable[[#This Row],[Order Date]],"MMM")</f>
        <v>May</v>
      </c>
      <c r="E734" s="9" t="str">
        <f>"Q"&amp;ROUNDUP(MONTH(SalesDataTable[[#This Row],[Order Date]])/3,0)</f>
        <v>Q2</v>
      </c>
      <c r="F734" s="4" t="s">
        <v>29</v>
      </c>
      <c r="G734" s="4" t="s">
        <v>30</v>
      </c>
      <c r="H734" s="4" t="s">
        <v>20</v>
      </c>
      <c r="I734" s="4" t="s">
        <v>34</v>
      </c>
      <c r="J734" s="4" t="s">
        <v>32</v>
      </c>
      <c r="K734" s="4" t="s">
        <v>33</v>
      </c>
      <c r="L734" s="5">
        <v>2</v>
      </c>
      <c r="M734" s="6">
        <v>36.299999999999997</v>
      </c>
      <c r="N734" s="7">
        <v>0.05</v>
      </c>
      <c r="O734" s="6">
        <v>13.9</v>
      </c>
      <c r="P734" s="6">
        <f t="shared" si="44"/>
        <v>68.969999999999985</v>
      </c>
      <c r="Q734" s="6">
        <f t="shared" si="45"/>
        <v>27.8</v>
      </c>
      <c r="R734" s="6">
        <f t="shared" si="46"/>
        <v>41.169999999999987</v>
      </c>
      <c r="S734" s="8">
        <f t="shared" si="47"/>
        <v>0.59692619979701311</v>
      </c>
    </row>
    <row r="735" spans="1:19" ht="15.6" x14ac:dyDescent="0.3">
      <c r="A735" s="2">
        <v>2511</v>
      </c>
      <c r="B735" s="3">
        <v>46146</v>
      </c>
      <c r="C735" s="4">
        <f>YEAR(SalesDataTable[[#This Row],[Order Date]])</f>
        <v>2026</v>
      </c>
      <c r="D735" s="9" t="str">
        <f>TEXT(SalesDataTable[[#This Row],[Order Date]],"MMM")</f>
        <v>May</v>
      </c>
      <c r="E735" s="9" t="str">
        <f>"Q"&amp;ROUNDUP(MONTH(SalesDataTable[[#This Row],[Order Date]])/3,0)</f>
        <v>Q2</v>
      </c>
      <c r="F735" s="4" t="s">
        <v>29</v>
      </c>
      <c r="G735" s="4" t="s">
        <v>57</v>
      </c>
      <c r="H735" s="4" t="s">
        <v>26</v>
      </c>
      <c r="I735" s="4" t="s">
        <v>34</v>
      </c>
      <c r="J735" s="4" t="s">
        <v>41</v>
      </c>
      <c r="K735" s="4" t="s">
        <v>47</v>
      </c>
      <c r="L735" s="5">
        <v>8</v>
      </c>
      <c r="M735" s="6">
        <v>195.03</v>
      </c>
      <c r="N735" s="7">
        <v>0.15</v>
      </c>
      <c r="O735" s="6">
        <v>101.13</v>
      </c>
      <c r="P735" s="6">
        <f t="shared" si="44"/>
        <v>1326.204</v>
      </c>
      <c r="Q735" s="6">
        <f t="shared" si="45"/>
        <v>809.04</v>
      </c>
      <c r="R735" s="6">
        <f t="shared" si="46"/>
        <v>517.16399999999999</v>
      </c>
      <c r="S735" s="8">
        <f t="shared" si="47"/>
        <v>0.38995810599274322</v>
      </c>
    </row>
    <row r="736" spans="1:19" ht="15.6" x14ac:dyDescent="0.3">
      <c r="A736" s="2">
        <v>3186</v>
      </c>
      <c r="B736" s="3">
        <v>46146</v>
      </c>
      <c r="C736" s="4">
        <f>YEAR(SalesDataTable[[#This Row],[Order Date]])</f>
        <v>2026</v>
      </c>
      <c r="D736" s="9" t="str">
        <f>TEXT(SalesDataTable[[#This Row],[Order Date]],"MMM")</f>
        <v>May</v>
      </c>
      <c r="E736" s="9" t="str">
        <f>"Q"&amp;ROUNDUP(MONTH(SalesDataTable[[#This Row],[Order Date]])/3,0)</f>
        <v>Q2</v>
      </c>
      <c r="F736" s="4" t="s">
        <v>24</v>
      </c>
      <c r="G736" s="4" t="s">
        <v>45</v>
      </c>
      <c r="H736" s="4" t="s">
        <v>20</v>
      </c>
      <c r="I736" s="4" t="s">
        <v>31</v>
      </c>
      <c r="J736" s="4" t="s">
        <v>27</v>
      </c>
      <c r="K736" s="4" t="s">
        <v>35</v>
      </c>
      <c r="L736" s="5">
        <v>1</v>
      </c>
      <c r="M736" s="6">
        <v>143.66</v>
      </c>
      <c r="N736" s="7">
        <v>0.1</v>
      </c>
      <c r="O736" s="6">
        <v>79.25</v>
      </c>
      <c r="P736" s="6">
        <f t="shared" si="44"/>
        <v>129.29400000000001</v>
      </c>
      <c r="Q736" s="6">
        <f t="shared" si="45"/>
        <v>79.25</v>
      </c>
      <c r="R736" s="6">
        <f t="shared" si="46"/>
        <v>50.044000000000011</v>
      </c>
      <c r="S736" s="8">
        <f t="shared" si="47"/>
        <v>0.38705585719368268</v>
      </c>
    </row>
    <row r="737" spans="1:19" ht="15.6" x14ac:dyDescent="0.3">
      <c r="A737" s="2">
        <v>3378</v>
      </c>
      <c r="B737" s="3">
        <v>46146</v>
      </c>
      <c r="C737" s="4">
        <f>YEAR(SalesDataTable[[#This Row],[Order Date]])</f>
        <v>2026</v>
      </c>
      <c r="D737" s="9" t="str">
        <f>TEXT(SalesDataTable[[#This Row],[Order Date]],"MMM")</f>
        <v>May</v>
      </c>
      <c r="E737" s="9" t="str">
        <f>"Q"&amp;ROUNDUP(MONTH(SalesDataTable[[#This Row],[Order Date]])/3,0)</f>
        <v>Q2</v>
      </c>
      <c r="F737" s="4" t="s">
        <v>18</v>
      </c>
      <c r="G737" s="4" t="s">
        <v>19</v>
      </c>
      <c r="H737" s="4" t="s">
        <v>26</v>
      </c>
      <c r="I737" s="4" t="s">
        <v>34</v>
      </c>
      <c r="J737" s="4" t="s">
        <v>52</v>
      </c>
      <c r="K737" s="4" t="s">
        <v>56</v>
      </c>
      <c r="L737" s="5">
        <v>3</v>
      </c>
      <c r="M737" s="6">
        <v>120.28</v>
      </c>
      <c r="N737" s="7">
        <v>0.2</v>
      </c>
      <c r="O737" s="6">
        <v>69.23</v>
      </c>
      <c r="P737" s="6">
        <f t="shared" si="44"/>
        <v>288.67200000000003</v>
      </c>
      <c r="Q737" s="6">
        <f t="shared" si="45"/>
        <v>207.69</v>
      </c>
      <c r="R737" s="6">
        <f t="shared" si="46"/>
        <v>80.982000000000028</v>
      </c>
      <c r="S737" s="8">
        <f t="shared" si="47"/>
        <v>0.28053292317924849</v>
      </c>
    </row>
    <row r="738" spans="1:19" ht="15.6" x14ac:dyDescent="0.3">
      <c r="A738" s="2">
        <v>4255</v>
      </c>
      <c r="B738" s="3">
        <v>46146</v>
      </c>
      <c r="C738" s="4">
        <f>YEAR(SalesDataTable[[#This Row],[Order Date]])</f>
        <v>2026</v>
      </c>
      <c r="D738" s="9" t="str">
        <f>TEXT(SalesDataTable[[#This Row],[Order Date]],"MMM")</f>
        <v>May</v>
      </c>
      <c r="E738" s="9" t="str">
        <f>"Q"&amp;ROUNDUP(MONTH(SalesDataTable[[#This Row],[Order Date]])/3,0)</f>
        <v>Q2</v>
      </c>
      <c r="F738" s="4" t="s">
        <v>38</v>
      </c>
      <c r="G738" s="4" t="s">
        <v>49</v>
      </c>
      <c r="H738" s="4" t="s">
        <v>46</v>
      </c>
      <c r="I738" s="4" t="s">
        <v>21</v>
      </c>
      <c r="J738" s="4" t="s">
        <v>32</v>
      </c>
      <c r="K738" s="4" t="s">
        <v>33</v>
      </c>
      <c r="L738" s="5">
        <v>6</v>
      </c>
      <c r="M738" s="6">
        <v>36.04</v>
      </c>
      <c r="N738" s="7">
        <v>0</v>
      </c>
      <c r="O738" s="6">
        <v>13.38</v>
      </c>
      <c r="P738" s="6">
        <f t="shared" si="44"/>
        <v>216.24</v>
      </c>
      <c r="Q738" s="6">
        <f t="shared" si="45"/>
        <v>80.28</v>
      </c>
      <c r="R738" s="6">
        <f t="shared" si="46"/>
        <v>135.96</v>
      </c>
      <c r="S738" s="8">
        <f t="shared" si="47"/>
        <v>0.62874583795782468</v>
      </c>
    </row>
    <row r="739" spans="1:19" ht="15.6" x14ac:dyDescent="0.3">
      <c r="A739" s="2">
        <v>4587</v>
      </c>
      <c r="B739" s="3">
        <v>46146</v>
      </c>
      <c r="C739" s="4">
        <f>YEAR(SalesDataTable[[#This Row],[Order Date]])</f>
        <v>2026</v>
      </c>
      <c r="D739" s="9" t="str">
        <f>TEXT(SalesDataTable[[#This Row],[Order Date]],"MMM")</f>
        <v>May</v>
      </c>
      <c r="E739" s="9" t="str">
        <f>"Q"&amp;ROUNDUP(MONTH(SalesDataTable[[#This Row],[Order Date]])/3,0)</f>
        <v>Q2</v>
      </c>
      <c r="F739" s="4" t="s">
        <v>29</v>
      </c>
      <c r="G739" s="4" t="s">
        <v>30</v>
      </c>
      <c r="H739" s="4" t="s">
        <v>46</v>
      </c>
      <c r="I739" s="4" t="s">
        <v>21</v>
      </c>
      <c r="J739" s="4" t="s">
        <v>27</v>
      </c>
      <c r="K739" s="4" t="s">
        <v>28</v>
      </c>
      <c r="L739" s="5">
        <v>2</v>
      </c>
      <c r="M739" s="6">
        <v>91.72</v>
      </c>
      <c r="N739" s="7">
        <v>0</v>
      </c>
      <c r="O739" s="6">
        <v>45.67</v>
      </c>
      <c r="P739" s="6">
        <f t="shared" si="44"/>
        <v>183.44</v>
      </c>
      <c r="Q739" s="6">
        <f t="shared" si="45"/>
        <v>91.34</v>
      </c>
      <c r="R739" s="6">
        <f t="shared" si="46"/>
        <v>92.1</v>
      </c>
      <c r="S739" s="8">
        <f t="shared" si="47"/>
        <v>0.50207152202354988</v>
      </c>
    </row>
    <row r="740" spans="1:19" ht="15.6" x14ac:dyDescent="0.3">
      <c r="A740" s="2">
        <v>830</v>
      </c>
      <c r="B740" s="3">
        <v>46147</v>
      </c>
      <c r="C740" s="4">
        <f>YEAR(SalesDataTable[[#This Row],[Order Date]])</f>
        <v>2026</v>
      </c>
      <c r="D740" s="9" t="str">
        <f>TEXT(SalesDataTable[[#This Row],[Order Date]],"MMM")</f>
        <v>May</v>
      </c>
      <c r="E740" s="9" t="str">
        <f>"Q"&amp;ROUNDUP(MONTH(SalesDataTable[[#This Row],[Order Date]])/3,0)</f>
        <v>Q2</v>
      </c>
      <c r="F740" s="4" t="s">
        <v>38</v>
      </c>
      <c r="G740" s="4" t="s">
        <v>51</v>
      </c>
      <c r="H740" s="4" t="s">
        <v>20</v>
      </c>
      <c r="I740" s="4" t="s">
        <v>34</v>
      </c>
      <c r="J740" s="4" t="s">
        <v>22</v>
      </c>
      <c r="K740" s="4" t="s">
        <v>40</v>
      </c>
      <c r="L740" s="5">
        <v>2</v>
      </c>
      <c r="M740" s="6">
        <v>50.4</v>
      </c>
      <c r="N740" s="7">
        <v>0</v>
      </c>
      <c r="O740" s="6">
        <v>22.21</v>
      </c>
      <c r="P740" s="6">
        <f t="shared" si="44"/>
        <v>100.8</v>
      </c>
      <c r="Q740" s="6">
        <f t="shared" si="45"/>
        <v>44.42</v>
      </c>
      <c r="R740" s="6">
        <f t="shared" si="46"/>
        <v>56.379999999999995</v>
      </c>
      <c r="S740" s="8">
        <f t="shared" si="47"/>
        <v>0.55932539682539684</v>
      </c>
    </row>
    <row r="741" spans="1:19" ht="15.6" x14ac:dyDescent="0.3">
      <c r="A741" s="2">
        <v>4320</v>
      </c>
      <c r="B741" s="3">
        <v>46147</v>
      </c>
      <c r="C741" s="4">
        <f>YEAR(SalesDataTable[[#This Row],[Order Date]])</f>
        <v>2026</v>
      </c>
      <c r="D741" s="9" t="str">
        <f>TEXT(SalesDataTable[[#This Row],[Order Date]],"MMM")</f>
        <v>May</v>
      </c>
      <c r="E741" s="9" t="str">
        <f>"Q"&amp;ROUNDUP(MONTH(SalesDataTable[[#This Row],[Order Date]])/3,0)</f>
        <v>Q2</v>
      </c>
      <c r="F741" s="4" t="s">
        <v>24</v>
      </c>
      <c r="G741" s="4" t="s">
        <v>45</v>
      </c>
      <c r="H741" s="4" t="s">
        <v>20</v>
      </c>
      <c r="I741" s="4" t="s">
        <v>21</v>
      </c>
      <c r="J741" s="4" t="s">
        <v>32</v>
      </c>
      <c r="K741" s="4" t="s">
        <v>66</v>
      </c>
      <c r="L741" s="5">
        <v>2</v>
      </c>
      <c r="M741" s="6">
        <v>165.17</v>
      </c>
      <c r="N741" s="7">
        <v>0</v>
      </c>
      <c r="O741" s="6">
        <v>87.78</v>
      </c>
      <c r="P741" s="6">
        <f t="shared" si="44"/>
        <v>330.34</v>
      </c>
      <c r="Q741" s="6">
        <f t="shared" si="45"/>
        <v>175.56</v>
      </c>
      <c r="R741" s="6">
        <f t="shared" si="46"/>
        <v>154.77999999999997</v>
      </c>
      <c r="S741" s="8">
        <f t="shared" si="47"/>
        <v>0.46854755706242052</v>
      </c>
    </row>
    <row r="742" spans="1:19" ht="15.6" x14ac:dyDescent="0.3">
      <c r="A742" s="2">
        <v>4386</v>
      </c>
      <c r="B742" s="3">
        <v>46147</v>
      </c>
      <c r="C742" s="4">
        <f>YEAR(SalesDataTable[[#This Row],[Order Date]])</f>
        <v>2026</v>
      </c>
      <c r="D742" s="9" t="str">
        <f>TEXT(SalesDataTable[[#This Row],[Order Date]],"MMM")</f>
        <v>May</v>
      </c>
      <c r="E742" s="9" t="str">
        <f>"Q"&amp;ROUNDUP(MONTH(SalesDataTable[[#This Row],[Order Date]])/3,0)</f>
        <v>Q2</v>
      </c>
      <c r="F742" s="4" t="s">
        <v>18</v>
      </c>
      <c r="G742" s="4" t="s">
        <v>68</v>
      </c>
      <c r="H742" s="4" t="s">
        <v>20</v>
      </c>
      <c r="I742" s="4" t="s">
        <v>21</v>
      </c>
      <c r="J742" s="4" t="s">
        <v>27</v>
      </c>
      <c r="K742" s="4" t="s">
        <v>64</v>
      </c>
      <c r="L742" s="5">
        <v>1</v>
      </c>
      <c r="M742" s="6">
        <v>69.819999999999993</v>
      </c>
      <c r="N742" s="7">
        <v>0.05</v>
      </c>
      <c r="O742" s="6">
        <v>33.29</v>
      </c>
      <c r="P742" s="6">
        <f t="shared" si="44"/>
        <v>66.328999999999994</v>
      </c>
      <c r="Q742" s="6">
        <f t="shared" si="45"/>
        <v>33.29</v>
      </c>
      <c r="R742" s="6">
        <f t="shared" si="46"/>
        <v>33.038999999999994</v>
      </c>
      <c r="S742" s="8">
        <f t="shared" si="47"/>
        <v>0.49810791659756665</v>
      </c>
    </row>
    <row r="743" spans="1:19" ht="15.6" x14ac:dyDescent="0.3">
      <c r="A743" s="2">
        <v>4602</v>
      </c>
      <c r="B743" s="3">
        <v>46147</v>
      </c>
      <c r="C743" s="4">
        <f>YEAR(SalesDataTable[[#This Row],[Order Date]])</f>
        <v>2026</v>
      </c>
      <c r="D743" s="9" t="str">
        <f>TEXT(SalesDataTable[[#This Row],[Order Date]],"MMM")</f>
        <v>May</v>
      </c>
      <c r="E743" s="9" t="str">
        <f>"Q"&amp;ROUNDUP(MONTH(SalesDataTable[[#This Row],[Order Date]])/3,0)</f>
        <v>Q2</v>
      </c>
      <c r="F743" s="4" t="s">
        <v>24</v>
      </c>
      <c r="G743" s="4" t="s">
        <v>61</v>
      </c>
      <c r="H743" s="4" t="s">
        <v>46</v>
      </c>
      <c r="I743" s="4" t="s">
        <v>31</v>
      </c>
      <c r="J743" s="4" t="s">
        <v>32</v>
      </c>
      <c r="K743" s="4" t="s">
        <v>62</v>
      </c>
      <c r="L743" s="5">
        <v>2</v>
      </c>
      <c r="M743" s="6">
        <v>131.36000000000001</v>
      </c>
      <c r="N743" s="7">
        <v>0.1</v>
      </c>
      <c r="O743" s="6">
        <v>65.3</v>
      </c>
      <c r="P743" s="6">
        <f t="shared" si="44"/>
        <v>236.44800000000004</v>
      </c>
      <c r="Q743" s="6">
        <f t="shared" si="45"/>
        <v>130.6</v>
      </c>
      <c r="R743" s="6">
        <f t="shared" si="46"/>
        <v>105.84800000000004</v>
      </c>
      <c r="S743" s="8">
        <f t="shared" si="47"/>
        <v>0.4476586818243336</v>
      </c>
    </row>
    <row r="744" spans="1:19" ht="15.6" x14ac:dyDescent="0.3">
      <c r="A744" s="2">
        <v>5190</v>
      </c>
      <c r="B744" s="3">
        <v>46147</v>
      </c>
      <c r="C744" s="4">
        <f>YEAR(SalesDataTable[[#This Row],[Order Date]])</f>
        <v>2026</v>
      </c>
      <c r="D744" s="9" t="str">
        <f>TEXT(SalesDataTable[[#This Row],[Order Date]],"MMM")</f>
        <v>May</v>
      </c>
      <c r="E744" s="9" t="str">
        <f>"Q"&amp;ROUNDUP(MONTH(SalesDataTable[[#This Row],[Order Date]])/3,0)</f>
        <v>Q2</v>
      </c>
      <c r="F744" s="4" t="s">
        <v>38</v>
      </c>
      <c r="G744" s="4" t="s">
        <v>51</v>
      </c>
      <c r="H744" s="4" t="s">
        <v>26</v>
      </c>
      <c r="I744" s="4" t="s">
        <v>21</v>
      </c>
      <c r="J744" s="4" t="s">
        <v>27</v>
      </c>
      <c r="K744" s="4" t="s">
        <v>28</v>
      </c>
      <c r="L744" s="5">
        <v>15</v>
      </c>
      <c r="M744" s="6">
        <v>93.65</v>
      </c>
      <c r="N744" s="7">
        <v>0.1</v>
      </c>
      <c r="O744" s="6">
        <v>44.89</v>
      </c>
      <c r="P744" s="6">
        <f t="shared" si="44"/>
        <v>1264.2750000000001</v>
      </c>
      <c r="Q744" s="6">
        <f t="shared" si="45"/>
        <v>673.35</v>
      </c>
      <c r="R744" s="6">
        <f t="shared" si="46"/>
        <v>590.92500000000007</v>
      </c>
      <c r="S744" s="8">
        <f t="shared" si="47"/>
        <v>0.46740226612089936</v>
      </c>
    </row>
    <row r="745" spans="1:19" ht="15.6" x14ac:dyDescent="0.3">
      <c r="A745" s="2">
        <v>393</v>
      </c>
      <c r="B745" s="3">
        <v>46148</v>
      </c>
      <c r="C745" s="4">
        <f>YEAR(SalesDataTable[[#This Row],[Order Date]])</f>
        <v>2026</v>
      </c>
      <c r="D745" s="9" t="str">
        <f>TEXT(SalesDataTable[[#This Row],[Order Date]],"MMM")</f>
        <v>May</v>
      </c>
      <c r="E745" s="9" t="str">
        <f>"Q"&amp;ROUNDUP(MONTH(SalesDataTable[[#This Row],[Order Date]])/3,0)</f>
        <v>Q2</v>
      </c>
      <c r="F745" s="4" t="s">
        <v>24</v>
      </c>
      <c r="G745" s="4" t="s">
        <v>61</v>
      </c>
      <c r="H745" s="4" t="s">
        <v>46</v>
      </c>
      <c r="I745" s="4" t="s">
        <v>31</v>
      </c>
      <c r="J745" s="4" t="s">
        <v>41</v>
      </c>
      <c r="K745" s="4" t="s">
        <v>47</v>
      </c>
      <c r="L745" s="5">
        <v>3</v>
      </c>
      <c r="M745" s="6">
        <v>199.93</v>
      </c>
      <c r="N745" s="7">
        <v>0</v>
      </c>
      <c r="O745" s="6">
        <v>104.86</v>
      </c>
      <c r="P745" s="6">
        <f t="shared" si="44"/>
        <v>599.79</v>
      </c>
      <c r="Q745" s="6">
        <f t="shared" si="45"/>
        <v>314.58</v>
      </c>
      <c r="R745" s="6">
        <f t="shared" si="46"/>
        <v>285.20999999999998</v>
      </c>
      <c r="S745" s="8">
        <f t="shared" si="47"/>
        <v>0.47551643075076278</v>
      </c>
    </row>
    <row r="746" spans="1:19" ht="15.6" x14ac:dyDescent="0.3">
      <c r="A746" s="2">
        <v>812</v>
      </c>
      <c r="B746" s="3">
        <v>46148</v>
      </c>
      <c r="C746" s="4">
        <f>YEAR(SalesDataTable[[#This Row],[Order Date]])</f>
        <v>2026</v>
      </c>
      <c r="D746" s="9" t="str">
        <f>TEXT(SalesDataTable[[#This Row],[Order Date]],"MMM")</f>
        <v>May</v>
      </c>
      <c r="E746" s="9" t="str">
        <f>"Q"&amp;ROUNDUP(MONTH(SalesDataTable[[#This Row],[Order Date]])/3,0)</f>
        <v>Q2</v>
      </c>
      <c r="F746" s="4" t="s">
        <v>18</v>
      </c>
      <c r="G746" s="4" t="s">
        <v>19</v>
      </c>
      <c r="H746" s="4" t="s">
        <v>20</v>
      </c>
      <c r="I746" s="4" t="s">
        <v>31</v>
      </c>
      <c r="J746" s="4" t="s">
        <v>27</v>
      </c>
      <c r="K746" s="4" t="s">
        <v>64</v>
      </c>
      <c r="L746" s="5">
        <v>5</v>
      </c>
      <c r="M746" s="6">
        <v>70.150000000000006</v>
      </c>
      <c r="N746" s="7">
        <v>0</v>
      </c>
      <c r="O746" s="6">
        <v>32.700000000000003</v>
      </c>
      <c r="P746" s="6">
        <f t="shared" si="44"/>
        <v>350.75</v>
      </c>
      <c r="Q746" s="6">
        <f t="shared" si="45"/>
        <v>163.5</v>
      </c>
      <c r="R746" s="6">
        <f t="shared" si="46"/>
        <v>187.25</v>
      </c>
      <c r="S746" s="8">
        <f t="shared" si="47"/>
        <v>0.53385602280826805</v>
      </c>
    </row>
    <row r="747" spans="1:19" ht="15.6" x14ac:dyDescent="0.3">
      <c r="A747" s="2">
        <v>1297</v>
      </c>
      <c r="B747" s="3">
        <v>46148</v>
      </c>
      <c r="C747" s="4">
        <f>YEAR(SalesDataTable[[#This Row],[Order Date]])</f>
        <v>2026</v>
      </c>
      <c r="D747" s="9" t="str">
        <f>TEXT(SalesDataTable[[#This Row],[Order Date]],"MMM")</f>
        <v>May</v>
      </c>
      <c r="E747" s="9" t="str">
        <f>"Q"&amp;ROUNDUP(MONTH(SalesDataTable[[#This Row],[Order Date]])/3,0)</f>
        <v>Q2</v>
      </c>
      <c r="F747" s="4" t="s">
        <v>29</v>
      </c>
      <c r="G747" s="4" t="s">
        <v>30</v>
      </c>
      <c r="H747" s="4" t="s">
        <v>37</v>
      </c>
      <c r="I747" s="4" t="s">
        <v>31</v>
      </c>
      <c r="J747" s="4" t="s">
        <v>52</v>
      </c>
      <c r="K747" s="4" t="s">
        <v>60</v>
      </c>
      <c r="L747" s="5">
        <v>2</v>
      </c>
      <c r="M747" s="6">
        <v>35.86</v>
      </c>
      <c r="N747" s="7">
        <v>0</v>
      </c>
      <c r="O747" s="6">
        <v>13.9</v>
      </c>
      <c r="P747" s="6">
        <f t="shared" si="44"/>
        <v>71.72</v>
      </c>
      <c r="Q747" s="6">
        <f t="shared" si="45"/>
        <v>27.8</v>
      </c>
      <c r="R747" s="6">
        <f t="shared" si="46"/>
        <v>43.92</v>
      </c>
      <c r="S747" s="8">
        <f t="shared" si="47"/>
        <v>0.61238148354712774</v>
      </c>
    </row>
    <row r="748" spans="1:19" ht="15.6" x14ac:dyDescent="0.3">
      <c r="A748" s="2">
        <v>1574</v>
      </c>
      <c r="B748" s="3">
        <v>46148</v>
      </c>
      <c r="C748" s="4">
        <f>YEAR(SalesDataTable[[#This Row],[Order Date]])</f>
        <v>2026</v>
      </c>
      <c r="D748" s="9" t="str">
        <f>TEXT(SalesDataTable[[#This Row],[Order Date]],"MMM")</f>
        <v>May</v>
      </c>
      <c r="E748" s="9" t="str">
        <f>"Q"&amp;ROUNDUP(MONTH(SalesDataTable[[#This Row],[Order Date]])/3,0)</f>
        <v>Q2</v>
      </c>
      <c r="F748" s="4" t="s">
        <v>24</v>
      </c>
      <c r="G748" s="4" t="s">
        <v>45</v>
      </c>
      <c r="H748" s="4" t="s">
        <v>20</v>
      </c>
      <c r="I748" s="4" t="s">
        <v>21</v>
      </c>
      <c r="J748" s="4" t="s">
        <v>27</v>
      </c>
      <c r="K748" s="4" t="s">
        <v>28</v>
      </c>
      <c r="L748" s="5">
        <v>1</v>
      </c>
      <c r="M748" s="6">
        <v>92.27</v>
      </c>
      <c r="N748" s="7">
        <v>0</v>
      </c>
      <c r="O748" s="6">
        <v>46.5</v>
      </c>
      <c r="P748" s="6">
        <f t="shared" si="44"/>
        <v>92.27</v>
      </c>
      <c r="Q748" s="6">
        <f t="shared" si="45"/>
        <v>46.5</v>
      </c>
      <c r="R748" s="6">
        <f t="shared" si="46"/>
        <v>45.769999999999996</v>
      </c>
      <c r="S748" s="8">
        <f t="shared" si="47"/>
        <v>0.49604421805570603</v>
      </c>
    </row>
    <row r="749" spans="1:19" ht="15.6" x14ac:dyDescent="0.3">
      <c r="A749" s="2">
        <v>3060</v>
      </c>
      <c r="B749" s="3">
        <v>46148</v>
      </c>
      <c r="C749" s="4">
        <f>YEAR(SalesDataTable[[#This Row],[Order Date]])</f>
        <v>2026</v>
      </c>
      <c r="D749" s="9" t="str">
        <f>TEXT(SalesDataTable[[#This Row],[Order Date]],"MMM")</f>
        <v>May</v>
      </c>
      <c r="E749" s="9" t="str">
        <f>"Q"&amp;ROUNDUP(MONTH(SalesDataTable[[#This Row],[Order Date]])/3,0)</f>
        <v>Q2</v>
      </c>
      <c r="F749" s="4" t="s">
        <v>24</v>
      </c>
      <c r="G749" s="4" t="s">
        <v>45</v>
      </c>
      <c r="H749" s="4" t="s">
        <v>26</v>
      </c>
      <c r="I749" s="4" t="s">
        <v>34</v>
      </c>
      <c r="J749" s="4" t="s">
        <v>27</v>
      </c>
      <c r="K749" s="4" t="s">
        <v>55</v>
      </c>
      <c r="L749" s="5">
        <v>6</v>
      </c>
      <c r="M749" s="6">
        <v>157.31</v>
      </c>
      <c r="N749" s="7">
        <v>0.15</v>
      </c>
      <c r="O749" s="6">
        <v>80.34</v>
      </c>
      <c r="P749" s="6">
        <f t="shared" si="44"/>
        <v>802.28099999999995</v>
      </c>
      <c r="Q749" s="6">
        <f t="shared" si="45"/>
        <v>482.04</v>
      </c>
      <c r="R749" s="6">
        <f t="shared" si="46"/>
        <v>320.24099999999993</v>
      </c>
      <c r="S749" s="8">
        <f t="shared" si="47"/>
        <v>0.3991631361081715</v>
      </c>
    </row>
    <row r="750" spans="1:19" ht="15.6" x14ac:dyDescent="0.3">
      <c r="A750" s="2">
        <v>3490</v>
      </c>
      <c r="B750" s="3">
        <v>46148</v>
      </c>
      <c r="C750" s="4">
        <f>YEAR(SalesDataTable[[#This Row],[Order Date]])</f>
        <v>2026</v>
      </c>
      <c r="D750" s="9" t="str">
        <f>TEXT(SalesDataTable[[#This Row],[Order Date]],"MMM")</f>
        <v>May</v>
      </c>
      <c r="E750" s="9" t="str">
        <f>"Q"&amp;ROUNDUP(MONTH(SalesDataTable[[#This Row],[Order Date]])/3,0)</f>
        <v>Q2</v>
      </c>
      <c r="F750" s="4" t="s">
        <v>24</v>
      </c>
      <c r="G750" s="4" t="s">
        <v>59</v>
      </c>
      <c r="H750" s="4" t="s">
        <v>20</v>
      </c>
      <c r="I750" s="4" t="s">
        <v>31</v>
      </c>
      <c r="J750" s="4" t="s">
        <v>32</v>
      </c>
      <c r="K750" s="4" t="s">
        <v>50</v>
      </c>
      <c r="L750" s="5">
        <v>2</v>
      </c>
      <c r="M750" s="6">
        <v>46.18</v>
      </c>
      <c r="N750" s="7">
        <v>0.05</v>
      </c>
      <c r="O750" s="6">
        <v>17.899999999999999</v>
      </c>
      <c r="P750" s="6">
        <f t="shared" si="44"/>
        <v>87.74199999999999</v>
      </c>
      <c r="Q750" s="6">
        <f t="shared" si="45"/>
        <v>35.799999999999997</v>
      </c>
      <c r="R750" s="6">
        <f t="shared" si="46"/>
        <v>51.941999999999993</v>
      </c>
      <c r="S750" s="8">
        <f t="shared" si="47"/>
        <v>0.59198559412823959</v>
      </c>
    </row>
    <row r="751" spans="1:19" ht="15.6" x14ac:dyDescent="0.3">
      <c r="A751" s="2">
        <v>3654</v>
      </c>
      <c r="B751" s="3">
        <v>46148</v>
      </c>
      <c r="C751" s="4">
        <f>YEAR(SalesDataTable[[#This Row],[Order Date]])</f>
        <v>2026</v>
      </c>
      <c r="D751" s="9" t="str">
        <f>TEXT(SalesDataTable[[#This Row],[Order Date]],"MMM")</f>
        <v>May</v>
      </c>
      <c r="E751" s="9" t="str">
        <f>"Q"&amp;ROUNDUP(MONTH(SalesDataTable[[#This Row],[Order Date]])/3,0)</f>
        <v>Q2</v>
      </c>
      <c r="F751" s="4" t="s">
        <v>29</v>
      </c>
      <c r="G751" s="4" t="s">
        <v>57</v>
      </c>
      <c r="H751" s="4" t="s">
        <v>20</v>
      </c>
      <c r="I751" s="4" t="s">
        <v>34</v>
      </c>
      <c r="J751" s="4" t="s">
        <v>22</v>
      </c>
      <c r="K751" s="4" t="s">
        <v>40</v>
      </c>
      <c r="L751" s="5">
        <v>1</v>
      </c>
      <c r="M751" s="6">
        <v>51.44</v>
      </c>
      <c r="N751" s="7">
        <v>0.1</v>
      </c>
      <c r="O751" s="6">
        <v>22.88</v>
      </c>
      <c r="P751" s="6">
        <f t="shared" si="44"/>
        <v>46.295999999999999</v>
      </c>
      <c r="Q751" s="6">
        <f t="shared" si="45"/>
        <v>22.88</v>
      </c>
      <c r="R751" s="6">
        <f t="shared" si="46"/>
        <v>23.416</v>
      </c>
      <c r="S751" s="8">
        <f t="shared" si="47"/>
        <v>0.50578883704855715</v>
      </c>
    </row>
    <row r="752" spans="1:19" ht="15.6" x14ac:dyDescent="0.3">
      <c r="A752" s="2">
        <v>4209</v>
      </c>
      <c r="B752" s="3">
        <v>46148</v>
      </c>
      <c r="C752" s="4">
        <f>YEAR(SalesDataTable[[#This Row],[Order Date]])</f>
        <v>2026</v>
      </c>
      <c r="D752" s="9" t="str">
        <f>TEXT(SalesDataTable[[#This Row],[Order Date]],"MMM")</f>
        <v>May</v>
      </c>
      <c r="E752" s="9" t="str">
        <f>"Q"&amp;ROUNDUP(MONTH(SalesDataTable[[#This Row],[Order Date]])/3,0)</f>
        <v>Q2</v>
      </c>
      <c r="F752" s="4" t="s">
        <v>24</v>
      </c>
      <c r="G752" s="4" t="s">
        <v>25</v>
      </c>
      <c r="H752" s="4" t="s">
        <v>20</v>
      </c>
      <c r="I752" s="4" t="s">
        <v>31</v>
      </c>
      <c r="J752" s="4" t="s">
        <v>52</v>
      </c>
      <c r="K752" s="4" t="s">
        <v>63</v>
      </c>
      <c r="L752" s="5">
        <v>2</v>
      </c>
      <c r="M752" s="6">
        <v>50.97</v>
      </c>
      <c r="N752" s="7">
        <v>0.05</v>
      </c>
      <c r="O752" s="6">
        <v>21.67</v>
      </c>
      <c r="P752" s="6">
        <f t="shared" si="44"/>
        <v>96.842999999999989</v>
      </c>
      <c r="Q752" s="6">
        <f t="shared" si="45"/>
        <v>43.34</v>
      </c>
      <c r="R752" s="6">
        <f t="shared" si="46"/>
        <v>53.502999999999986</v>
      </c>
      <c r="S752" s="8">
        <f t="shared" si="47"/>
        <v>0.55247152607829153</v>
      </c>
    </row>
    <row r="753" spans="1:19" ht="15.6" x14ac:dyDescent="0.3">
      <c r="A753" s="2">
        <v>4227</v>
      </c>
      <c r="B753" s="3">
        <v>46148</v>
      </c>
      <c r="C753" s="4">
        <f>YEAR(SalesDataTable[[#This Row],[Order Date]])</f>
        <v>2026</v>
      </c>
      <c r="D753" s="9" t="str">
        <f>TEXT(SalesDataTable[[#This Row],[Order Date]],"MMM")</f>
        <v>May</v>
      </c>
      <c r="E753" s="9" t="str">
        <f>"Q"&amp;ROUNDUP(MONTH(SalesDataTable[[#This Row],[Order Date]])/3,0)</f>
        <v>Q2</v>
      </c>
      <c r="F753" s="4" t="s">
        <v>24</v>
      </c>
      <c r="G753" s="4" t="s">
        <v>25</v>
      </c>
      <c r="H753" s="4" t="s">
        <v>20</v>
      </c>
      <c r="I753" s="4" t="s">
        <v>31</v>
      </c>
      <c r="J753" s="4" t="s">
        <v>22</v>
      </c>
      <c r="K753" s="4" t="s">
        <v>44</v>
      </c>
      <c r="L753" s="5">
        <v>2</v>
      </c>
      <c r="M753" s="6">
        <v>40.549999999999997</v>
      </c>
      <c r="N753" s="7">
        <v>0</v>
      </c>
      <c r="O753" s="6">
        <v>16.52</v>
      </c>
      <c r="P753" s="6">
        <f t="shared" si="44"/>
        <v>81.099999999999994</v>
      </c>
      <c r="Q753" s="6">
        <f t="shared" si="45"/>
        <v>33.04</v>
      </c>
      <c r="R753" s="6">
        <f t="shared" si="46"/>
        <v>48.059999999999995</v>
      </c>
      <c r="S753" s="8">
        <f t="shared" si="47"/>
        <v>0.59260172626387175</v>
      </c>
    </row>
    <row r="754" spans="1:19" ht="15.6" x14ac:dyDescent="0.3">
      <c r="A754" s="2">
        <v>4247</v>
      </c>
      <c r="B754" s="3">
        <v>46148</v>
      </c>
      <c r="C754" s="4">
        <f>YEAR(SalesDataTable[[#This Row],[Order Date]])</f>
        <v>2026</v>
      </c>
      <c r="D754" s="9" t="str">
        <f>TEXT(SalesDataTable[[#This Row],[Order Date]],"MMM")</f>
        <v>May</v>
      </c>
      <c r="E754" s="9" t="str">
        <f>"Q"&amp;ROUNDUP(MONTH(SalesDataTable[[#This Row],[Order Date]])/3,0)</f>
        <v>Q2</v>
      </c>
      <c r="F754" s="4" t="s">
        <v>29</v>
      </c>
      <c r="G754" s="4" t="s">
        <v>70</v>
      </c>
      <c r="H754" s="4" t="s">
        <v>20</v>
      </c>
      <c r="I754" s="4" t="s">
        <v>31</v>
      </c>
      <c r="J754" s="4" t="s">
        <v>22</v>
      </c>
      <c r="K754" s="4" t="s">
        <v>40</v>
      </c>
      <c r="L754" s="5">
        <v>2</v>
      </c>
      <c r="M754" s="6">
        <v>51.3</v>
      </c>
      <c r="N754" s="7">
        <v>0</v>
      </c>
      <c r="O754" s="6">
        <v>23.12</v>
      </c>
      <c r="P754" s="6">
        <f t="shared" si="44"/>
        <v>102.6</v>
      </c>
      <c r="Q754" s="6">
        <f t="shared" si="45"/>
        <v>46.24</v>
      </c>
      <c r="R754" s="6">
        <f t="shared" si="46"/>
        <v>56.359999999999992</v>
      </c>
      <c r="S754" s="8">
        <f t="shared" si="47"/>
        <v>0.54931773879142298</v>
      </c>
    </row>
    <row r="755" spans="1:19" ht="15.6" x14ac:dyDescent="0.3">
      <c r="A755" s="2">
        <v>5196</v>
      </c>
      <c r="B755" s="3">
        <v>46148</v>
      </c>
      <c r="C755" s="4">
        <f>YEAR(SalesDataTable[[#This Row],[Order Date]])</f>
        <v>2026</v>
      </c>
      <c r="D755" s="9" t="str">
        <f>TEXT(SalesDataTable[[#This Row],[Order Date]],"MMM")</f>
        <v>May</v>
      </c>
      <c r="E755" s="9" t="str">
        <f>"Q"&amp;ROUNDUP(MONTH(SalesDataTable[[#This Row],[Order Date]])/3,0)</f>
        <v>Q2</v>
      </c>
      <c r="F755" s="4" t="s">
        <v>38</v>
      </c>
      <c r="G755" s="4" t="s">
        <v>51</v>
      </c>
      <c r="H755" s="4" t="s">
        <v>20</v>
      </c>
      <c r="I755" s="4" t="s">
        <v>31</v>
      </c>
      <c r="J755" s="4" t="s">
        <v>41</v>
      </c>
      <c r="K755" s="4" t="s">
        <v>58</v>
      </c>
      <c r="L755" s="5">
        <v>3</v>
      </c>
      <c r="M755" s="6">
        <v>82.56</v>
      </c>
      <c r="N755" s="7">
        <v>0</v>
      </c>
      <c r="O755" s="6">
        <v>39.99</v>
      </c>
      <c r="P755" s="6">
        <f t="shared" si="44"/>
        <v>247.68</v>
      </c>
      <c r="Q755" s="6">
        <f t="shared" si="45"/>
        <v>119.97</v>
      </c>
      <c r="R755" s="6">
        <f t="shared" si="46"/>
        <v>127.71000000000001</v>
      </c>
      <c r="S755" s="8">
        <f t="shared" si="47"/>
        <v>0.515625</v>
      </c>
    </row>
    <row r="756" spans="1:19" ht="15.6" x14ac:dyDescent="0.3">
      <c r="A756" s="2">
        <v>400</v>
      </c>
      <c r="B756" s="3">
        <v>46149</v>
      </c>
      <c r="C756" s="4">
        <f>YEAR(SalesDataTable[[#This Row],[Order Date]])</f>
        <v>2026</v>
      </c>
      <c r="D756" s="9" t="str">
        <f>TEXT(SalesDataTable[[#This Row],[Order Date]],"MMM")</f>
        <v>May</v>
      </c>
      <c r="E756" s="9" t="str">
        <f>"Q"&amp;ROUNDUP(MONTH(SalesDataTable[[#This Row],[Order Date]])/3,0)</f>
        <v>Q2</v>
      </c>
      <c r="F756" s="4" t="s">
        <v>24</v>
      </c>
      <c r="G756" s="4" t="s">
        <v>61</v>
      </c>
      <c r="H756" s="4" t="s">
        <v>26</v>
      </c>
      <c r="I756" s="4" t="s">
        <v>34</v>
      </c>
      <c r="J756" s="4" t="s">
        <v>27</v>
      </c>
      <c r="K756" s="4" t="s">
        <v>28</v>
      </c>
      <c r="L756" s="5">
        <v>6</v>
      </c>
      <c r="M756" s="6">
        <v>92.66</v>
      </c>
      <c r="N756" s="7">
        <v>0.15</v>
      </c>
      <c r="O756" s="6">
        <v>44.71</v>
      </c>
      <c r="P756" s="6">
        <f t="shared" si="44"/>
        <v>472.56600000000003</v>
      </c>
      <c r="Q756" s="6">
        <f t="shared" si="45"/>
        <v>268.26</v>
      </c>
      <c r="R756" s="6">
        <f t="shared" si="46"/>
        <v>204.30600000000004</v>
      </c>
      <c r="S756" s="8">
        <f t="shared" si="47"/>
        <v>0.43233326138571126</v>
      </c>
    </row>
    <row r="757" spans="1:19" ht="15.6" x14ac:dyDescent="0.3">
      <c r="A757" s="2">
        <v>829</v>
      </c>
      <c r="B757" s="3">
        <v>46149</v>
      </c>
      <c r="C757" s="4">
        <f>YEAR(SalesDataTable[[#This Row],[Order Date]])</f>
        <v>2026</v>
      </c>
      <c r="D757" s="9" t="str">
        <f>TEXT(SalesDataTable[[#This Row],[Order Date]],"MMM")</f>
        <v>May</v>
      </c>
      <c r="E757" s="9" t="str">
        <f>"Q"&amp;ROUNDUP(MONTH(SalesDataTable[[#This Row],[Order Date]])/3,0)</f>
        <v>Q2</v>
      </c>
      <c r="F757" s="4" t="s">
        <v>29</v>
      </c>
      <c r="G757" s="4" t="s">
        <v>70</v>
      </c>
      <c r="H757" s="4" t="s">
        <v>46</v>
      </c>
      <c r="I757" s="4" t="s">
        <v>31</v>
      </c>
      <c r="J757" s="4" t="s">
        <v>52</v>
      </c>
      <c r="K757" s="4" t="s">
        <v>53</v>
      </c>
      <c r="L757" s="5">
        <v>1</v>
      </c>
      <c r="M757" s="6">
        <v>39.42</v>
      </c>
      <c r="N757" s="7">
        <v>0</v>
      </c>
      <c r="O757" s="6">
        <v>14.86</v>
      </c>
      <c r="P757" s="6">
        <f t="shared" si="44"/>
        <v>39.42</v>
      </c>
      <c r="Q757" s="6">
        <f t="shared" si="45"/>
        <v>14.86</v>
      </c>
      <c r="R757" s="6">
        <f t="shared" si="46"/>
        <v>24.560000000000002</v>
      </c>
      <c r="S757" s="8">
        <f t="shared" si="47"/>
        <v>0.62303399289700667</v>
      </c>
    </row>
    <row r="758" spans="1:19" ht="15.6" x14ac:dyDescent="0.3">
      <c r="A758" s="2">
        <v>1236</v>
      </c>
      <c r="B758" s="3">
        <v>46149</v>
      </c>
      <c r="C758" s="4">
        <f>YEAR(SalesDataTable[[#This Row],[Order Date]])</f>
        <v>2026</v>
      </c>
      <c r="D758" s="9" t="str">
        <f>TEXT(SalesDataTable[[#This Row],[Order Date]],"MMM")</f>
        <v>May</v>
      </c>
      <c r="E758" s="9" t="str">
        <f>"Q"&amp;ROUNDUP(MONTH(SalesDataTable[[#This Row],[Order Date]])/3,0)</f>
        <v>Q2</v>
      </c>
      <c r="F758" s="4" t="s">
        <v>18</v>
      </c>
      <c r="G758" s="4" t="s">
        <v>54</v>
      </c>
      <c r="H758" s="4" t="s">
        <v>37</v>
      </c>
      <c r="I758" s="4" t="s">
        <v>21</v>
      </c>
      <c r="J758" s="4" t="s">
        <v>52</v>
      </c>
      <c r="K758" s="4" t="s">
        <v>56</v>
      </c>
      <c r="L758" s="5">
        <v>2</v>
      </c>
      <c r="M758" s="6">
        <v>124.25</v>
      </c>
      <c r="N758" s="7">
        <v>0</v>
      </c>
      <c r="O758" s="6">
        <v>69.510000000000005</v>
      </c>
      <c r="P758" s="6">
        <f t="shared" si="44"/>
        <v>248.5</v>
      </c>
      <c r="Q758" s="6">
        <f t="shared" si="45"/>
        <v>139.02000000000001</v>
      </c>
      <c r="R758" s="6">
        <f t="shared" si="46"/>
        <v>109.47999999999999</v>
      </c>
      <c r="S758" s="8">
        <f t="shared" si="47"/>
        <v>0.44056338028169012</v>
      </c>
    </row>
    <row r="759" spans="1:19" ht="15.6" x14ac:dyDescent="0.3">
      <c r="A759" s="2">
        <v>1364</v>
      </c>
      <c r="B759" s="3">
        <v>46149</v>
      </c>
      <c r="C759" s="4">
        <f>YEAR(SalesDataTable[[#This Row],[Order Date]])</f>
        <v>2026</v>
      </c>
      <c r="D759" s="9" t="str">
        <f>TEXT(SalesDataTable[[#This Row],[Order Date]],"MMM")</f>
        <v>May</v>
      </c>
      <c r="E759" s="9" t="str">
        <f>"Q"&amp;ROUNDUP(MONTH(SalesDataTable[[#This Row],[Order Date]])/3,0)</f>
        <v>Q2</v>
      </c>
      <c r="F759" s="4" t="s">
        <v>24</v>
      </c>
      <c r="G759" s="4" t="s">
        <v>67</v>
      </c>
      <c r="H759" s="4" t="s">
        <v>20</v>
      </c>
      <c r="I759" s="4" t="s">
        <v>31</v>
      </c>
      <c r="J759" s="4" t="s">
        <v>27</v>
      </c>
      <c r="K759" s="4" t="s">
        <v>55</v>
      </c>
      <c r="L759" s="5">
        <v>2</v>
      </c>
      <c r="M759" s="6">
        <v>156.43</v>
      </c>
      <c r="N759" s="7">
        <v>0</v>
      </c>
      <c r="O759" s="6">
        <v>78.569999999999993</v>
      </c>
      <c r="P759" s="6">
        <f t="shared" si="44"/>
        <v>312.86</v>
      </c>
      <c r="Q759" s="6">
        <f t="shared" si="45"/>
        <v>157.13999999999999</v>
      </c>
      <c r="R759" s="6">
        <f t="shared" si="46"/>
        <v>155.72000000000003</v>
      </c>
      <c r="S759" s="8">
        <f t="shared" si="47"/>
        <v>0.49773061433228927</v>
      </c>
    </row>
    <row r="760" spans="1:19" ht="15.6" x14ac:dyDescent="0.3">
      <c r="A760" s="2">
        <v>2105</v>
      </c>
      <c r="B760" s="3">
        <v>46149</v>
      </c>
      <c r="C760" s="4">
        <f>YEAR(SalesDataTable[[#This Row],[Order Date]])</f>
        <v>2026</v>
      </c>
      <c r="D760" s="9" t="str">
        <f>TEXT(SalesDataTable[[#This Row],[Order Date]],"MMM")</f>
        <v>May</v>
      </c>
      <c r="E760" s="9" t="str">
        <f>"Q"&amp;ROUNDUP(MONTH(SalesDataTable[[#This Row],[Order Date]])/3,0)</f>
        <v>Q2</v>
      </c>
      <c r="F760" s="4" t="s">
        <v>24</v>
      </c>
      <c r="G760" s="4" t="s">
        <v>67</v>
      </c>
      <c r="H760" s="4" t="s">
        <v>37</v>
      </c>
      <c r="I760" s="4" t="s">
        <v>31</v>
      </c>
      <c r="J760" s="4" t="s">
        <v>41</v>
      </c>
      <c r="K760" s="4" t="s">
        <v>58</v>
      </c>
      <c r="L760" s="5">
        <v>1</v>
      </c>
      <c r="M760" s="6">
        <v>80.3</v>
      </c>
      <c r="N760" s="7">
        <v>0</v>
      </c>
      <c r="O760" s="6">
        <v>40.020000000000003</v>
      </c>
      <c r="P760" s="6">
        <f t="shared" si="44"/>
        <v>80.3</v>
      </c>
      <c r="Q760" s="6">
        <f t="shared" si="45"/>
        <v>40.020000000000003</v>
      </c>
      <c r="R760" s="6">
        <f t="shared" si="46"/>
        <v>40.279999999999994</v>
      </c>
      <c r="S760" s="8">
        <f t="shared" si="47"/>
        <v>0.50161892901618921</v>
      </c>
    </row>
    <row r="761" spans="1:19" ht="15.6" x14ac:dyDescent="0.3">
      <c r="A761" s="2">
        <v>4706</v>
      </c>
      <c r="B761" s="3">
        <v>46149</v>
      </c>
      <c r="C761" s="4">
        <f>YEAR(SalesDataTable[[#This Row],[Order Date]])</f>
        <v>2026</v>
      </c>
      <c r="D761" s="9" t="str">
        <f>TEXT(SalesDataTable[[#This Row],[Order Date]],"MMM")</f>
        <v>May</v>
      </c>
      <c r="E761" s="9" t="str">
        <f>"Q"&amp;ROUNDUP(MONTH(SalesDataTable[[#This Row],[Order Date]])/3,0)</f>
        <v>Q2</v>
      </c>
      <c r="F761" s="4" t="s">
        <v>38</v>
      </c>
      <c r="G761" s="4" t="s">
        <v>65</v>
      </c>
      <c r="H761" s="4" t="s">
        <v>37</v>
      </c>
      <c r="I761" s="4" t="s">
        <v>31</v>
      </c>
      <c r="J761" s="4" t="s">
        <v>41</v>
      </c>
      <c r="K761" s="4" t="s">
        <v>58</v>
      </c>
      <c r="L761" s="5">
        <v>1</v>
      </c>
      <c r="M761" s="6">
        <v>79.89</v>
      </c>
      <c r="N761" s="7">
        <v>0</v>
      </c>
      <c r="O761" s="6">
        <v>39.549999999999997</v>
      </c>
      <c r="P761" s="6">
        <f t="shared" si="44"/>
        <v>79.89</v>
      </c>
      <c r="Q761" s="6">
        <f t="shared" si="45"/>
        <v>39.549999999999997</v>
      </c>
      <c r="R761" s="6">
        <f t="shared" si="46"/>
        <v>40.340000000000003</v>
      </c>
      <c r="S761" s="8">
        <f t="shared" si="47"/>
        <v>0.50494429841031419</v>
      </c>
    </row>
    <row r="762" spans="1:19" ht="15.6" x14ac:dyDescent="0.3">
      <c r="A762" s="2">
        <v>68</v>
      </c>
      <c r="B762" s="3">
        <v>46150</v>
      </c>
      <c r="C762" s="4">
        <f>YEAR(SalesDataTable[[#This Row],[Order Date]])</f>
        <v>2026</v>
      </c>
      <c r="D762" s="9" t="str">
        <f>TEXT(SalesDataTable[[#This Row],[Order Date]],"MMM")</f>
        <v>May</v>
      </c>
      <c r="E762" s="9" t="str">
        <f>"Q"&amp;ROUNDUP(MONTH(SalesDataTable[[#This Row],[Order Date]])/3,0)</f>
        <v>Q2</v>
      </c>
      <c r="F762" s="4" t="s">
        <v>38</v>
      </c>
      <c r="G762" s="4" t="s">
        <v>49</v>
      </c>
      <c r="H762" s="4" t="s">
        <v>37</v>
      </c>
      <c r="I762" s="4" t="s">
        <v>31</v>
      </c>
      <c r="J762" s="4" t="s">
        <v>52</v>
      </c>
      <c r="K762" s="4" t="s">
        <v>53</v>
      </c>
      <c r="L762" s="5">
        <v>1</v>
      </c>
      <c r="M762" s="6">
        <v>39.5</v>
      </c>
      <c r="N762" s="7">
        <v>0</v>
      </c>
      <c r="O762" s="6">
        <v>14.68</v>
      </c>
      <c r="P762" s="6">
        <f t="shared" si="44"/>
        <v>39.5</v>
      </c>
      <c r="Q762" s="6">
        <f t="shared" si="45"/>
        <v>14.68</v>
      </c>
      <c r="R762" s="6">
        <f t="shared" si="46"/>
        <v>24.82</v>
      </c>
      <c r="S762" s="8">
        <f t="shared" si="47"/>
        <v>0.62835443037974681</v>
      </c>
    </row>
    <row r="763" spans="1:19" ht="15.6" x14ac:dyDescent="0.3">
      <c r="A763" s="2">
        <v>1352</v>
      </c>
      <c r="B763" s="3">
        <v>46150</v>
      </c>
      <c r="C763" s="4">
        <f>YEAR(SalesDataTable[[#This Row],[Order Date]])</f>
        <v>2026</v>
      </c>
      <c r="D763" s="9" t="str">
        <f>TEXT(SalesDataTable[[#This Row],[Order Date]],"MMM")</f>
        <v>May</v>
      </c>
      <c r="E763" s="9" t="str">
        <f>"Q"&amp;ROUNDUP(MONTH(SalesDataTable[[#This Row],[Order Date]])/3,0)</f>
        <v>Q2</v>
      </c>
      <c r="F763" s="4" t="s">
        <v>38</v>
      </c>
      <c r="G763" s="4" t="s">
        <v>49</v>
      </c>
      <c r="H763" s="4" t="s">
        <v>20</v>
      </c>
      <c r="I763" s="4" t="s">
        <v>21</v>
      </c>
      <c r="J763" s="4" t="s">
        <v>22</v>
      </c>
      <c r="K763" s="4" t="s">
        <v>23</v>
      </c>
      <c r="L763" s="5">
        <v>1</v>
      </c>
      <c r="M763" s="6">
        <v>80.7</v>
      </c>
      <c r="N763" s="7">
        <v>0</v>
      </c>
      <c r="O763" s="6">
        <v>41.88</v>
      </c>
      <c r="P763" s="6">
        <f t="shared" si="44"/>
        <v>80.7</v>
      </c>
      <c r="Q763" s="6">
        <f t="shared" si="45"/>
        <v>41.88</v>
      </c>
      <c r="R763" s="6">
        <f t="shared" si="46"/>
        <v>38.82</v>
      </c>
      <c r="S763" s="8">
        <f t="shared" si="47"/>
        <v>0.48104089219330853</v>
      </c>
    </row>
    <row r="764" spans="1:19" ht="15.6" x14ac:dyDescent="0.3">
      <c r="A764" s="2">
        <v>2526</v>
      </c>
      <c r="B764" s="3">
        <v>46150</v>
      </c>
      <c r="C764" s="4">
        <f>YEAR(SalesDataTable[[#This Row],[Order Date]])</f>
        <v>2026</v>
      </c>
      <c r="D764" s="9" t="str">
        <f>TEXT(SalesDataTable[[#This Row],[Order Date]],"MMM")</f>
        <v>May</v>
      </c>
      <c r="E764" s="9" t="str">
        <f>"Q"&amp;ROUNDUP(MONTH(SalesDataTable[[#This Row],[Order Date]])/3,0)</f>
        <v>Q2</v>
      </c>
      <c r="F764" s="4" t="s">
        <v>24</v>
      </c>
      <c r="G764" s="4" t="s">
        <v>67</v>
      </c>
      <c r="H764" s="4" t="s">
        <v>20</v>
      </c>
      <c r="I764" s="4" t="s">
        <v>31</v>
      </c>
      <c r="J764" s="4" t="s">
        <v>41</v>
      </c>
      <c r="K764" s="4" t="s">
        <v>58</v>
      </c>
      <c r="L764" s="5">
        <v>1</v>
      </c>
      <c r="M764" s="6">
        <v>80.86</v>
      </c>
      <c r="N764" s="7">
        <v>0</v>
      </c>
      <c r="O764" s="6">
        <v>38.44</v>
      </c>
      <c r="P764" s="6">
        <f t="shared" si="44"/>
        <v>80.86</v>
      </c>
      <c r="Q764" s="6">
        <f t="shared" si="45"/>
        <v>38.44</v>
      </c>
      <c r="R764" s="6">
        <f t="shared" si="46"/>
        <v>42.42</v>
      </c>
      <c r="S764" s="8">
        <f t="shared" si="47"/>
        <v>0.52461043779371752</v>
      </c>
    </row>
    <row r="765" spans="1:19" ht="15.6" x14ac:dyDescent="0.3">
      <c r="A765" s="2">
        <v>3298</v>
      </c>
      <c r="B765" s="3">
        <v>46150</v>
      </c>
      <c r="C765" s="4">
        <f>YEAR(SalesDataTable[[#This Row],[Order Date]])</f>
        <v>2026</v>
      </c>
      <c r="D765" s="9" t="str">
        <f>TEXT(SalesDataTable[[#This Row],[Order Date]],"MMM")</f>
        <v>May</v>
      </c>
      <c r="E765" s="9" t="str">
        <f>"Q"&amp;ROUNDUP(MONTH(SalesDataTable[[#This Row],[Order Date]])/3,0)</f>
        <v>Q2</v>
      </c>
      <c r="F765" s="4" t="s">
        <v>24</v>
      </c>
      <c r="G765" s="4" t="s">
        <v>67</v>
      </c>
      <c r="H765" s="4" t="s">
        <v>46</v>
      </c>
      <c r="I765" s="4" t="s">
        <v>31</v>
      </c>
      <c r="J765" s="4" t="s">
        <v>41</v>
      </c>
      <c r="K765" s="4" t="s">
        <v>42</v>
      </c>
      <c r="L765" s="5">
        <v>2</v>
      </c>
      <c r="M765" s="6">
        <v>337.7</v>
      </c>
      <c r="N765" s="7">
        <v>0.1</v>
      </c>
      <c r="O765" s="6">
        <v>192.16</v>
      </c>
      <c r="P765" s="6">
        <f t="shared" si="44"/>
        <v>607.86</v>
      </c>
      <c r="Q765" s="6">
        <f t="shared" si="45"/>
        <v>384.32</v>
      </c>
      <c r="R765" s="6">
        <f t="shared" si="46"/>
        <v>223.54000000000002</v>
      </c>
      <c r="S765" s="8">
        <f t="shared" si="47"/>
        <v>0.36774915276543946</v>
      </c>
    </row>
    <row r="766" spans="1:19" ht="15.6" x14ac:dyDescent="0.3">
      <c r="A766" s="2">
        <v>3510</v>
      </c>
      <c r="B766" s="3">
        <v>46150</v>
      </c>
      <c r="C766" s="4">
        <f>YEAR(SalesDataTable[[#This Row],[Order Date]])</f>
        <v>2026</v>
      </c>
      <c r="D766" s="9" t="str">
        <f>TEXT(SalesDataTable[[#This Row],[Order Date]],"MMM")</f>
        <v>May</v>
      </c>
      <c r="E766" s="9" t="str">
        <f>"Q"&amp;ROUNDUP(MONTH(SalesDataTable[[#This Row],[Order Date]])/3,0)</f>
        <v>Q2</v>
      </c>
      <c r="F766" s="4" t="s">
        <v>29</v>
      </c>
      <c r="G766" s="4" t="s">
        <v>30</v>
      </c>
      <c r="H766" s="4" t="s">
        <v>20</v>
      </c>
      <c r="I766" s="4" t="s">
        <v>21</v>
      </c>
      <c r="J766" s="4" t="s">
        <v>41</v>
      </c>
      <c r="K766" s="4" t="s">
        <v>69</v>
      </c>
      <c r="L766" s="5">
        <v>4</v>
      </c>
      <c r="M766" s="6">
        <v>121.81</v>
      </c>
      <c r="N766" s="7">
        <v>0</v>
      </c>
      <c r="O766" s="6">
        <v>58.95</v>
      </c>
      <c r="P766" s="6">
        <f t="shared" si="44"/>
        <v>487.24</v>
      </c>
      <c r="Q766" s="6">
        <f t="shared" si="45"/>
        <v>235.8</v>
      </c>
      <c r="R766" s="6">
        <f t="shared" si="46"/>
        <v>251.44</v>
      </c>
      <c r="S766" s="8">
        <f t="shared" si="47"/>
        <v>0.5160495854199163</v>
      </c>
    </row>
    <row r="767" spans="1:19" ht="15.6" x14ac:dyDescent="0.3">
      <c r="A767" s="2">
        <v>3638</v>
      </c>
      <c r="B767" s="3">
        <v>46150</v>
      </c>
      <c r="C767" s="4">
        <f>YEAR(SalesDataTable[[#This Row],[Order Date]])</f>
        <v>2026</v>
      </c>
      <c r="D767" s="9" t="str">
        <f>TEXT(SalesDataTable[[#This Row],[Order Date]],"MMM")</f>
        <v>May</v>
      </c>
      <c r="E767" s="9" t="str">
        <f>"Q"&amp;ROUNDUP(MONTH(SalesDataTable[[#This Row],[Order Date]])/3,0)</f>
        <v>Q2</v>
      </c>
      <c r="F767" s="4" t="s">
        <v>38</v>
      </c>
      <c r="G767" s="4" t="s">
        <v>49</v>
      </c>
      <c r="H767" s="4" t="s">
        <v>26</v>
      </c>
      <c r="I767" s="4" t="s">
        <v>34</v>
      </c>
      <c r="J767" s="4" t="s">
        <v>32</v>
      </c>
      <c r="K767" s="4" t="s">
        <v>66</v>
      </c>
      <c r="L767" s="5">
        <v>10</v>
      </c>
      <c r="M767" s="6">
        <v>168.55</v>
      </c>
      <c r="N767" s="7">
        <v>0.1</v>
      </c>
      <c r="O767" s="6">
        <v>88.85</v>
      </c>
      <c r="P767" s="6">
        <f t="shared" si="44"/>
        <v>1516.95</v>
      </c>
      <c r="Q767" s="6">
        <f t="shared" si="45"/>
        <v>888.5</v>
      </c>
      <c r="R767" s="6">
        <f t="shared" si="46"/>
        <v>628.45000000000005</v>
      </c>
      <c r="S767" s="8">
        <f t="shared" si="47"/>
        <v>0.41428524341606515</v>
      </c>
    </row>
    <row r="768" spans="1:19" ht="15.6" x14ac:dyDescent="0.3">
      <c r="A768" s="2">
        <v>3754</v>
      </c>
      <c r="B768" s="3">
        <v>46150</v>
      </c>
      <c r="C768" s="4">
        <f>YEAR(SalesDataTable[[#This Row],[Order Date]])</f>
        <v>2026</v>
      </c>
      <c r="D768" s="9" t="str">
        <f>TEXT(SalesDataTable[[#This Row],[Order Date]],"MMM")</f>
        <v>May</v>
      </c>
      <c r="E768" s="9" t="str">
        <f>"Q"&amp;ROUNDUP(MONTH(SalesDataTable[[#This Row],[Order Date]])/3,0)</f>
        <v>Q2</v>
      </c>
      <c r="F768" s="4" t="s">
        <v>24</v>
      </c>
      <c r="G768" s="4" t="s">
        <v>61</v>
      </c>
      <c r="H768" s="4" t="s">
        <v>20</v>
      </c>
      <c r="I768" s="4" t="s">
        <v>21</v>
      </c>
      <c r="J768" s="4" t="s">
        <v>22</v>
      </c>
      <c r="K768" s="4" t="s">
        <v>44</v>
      </c>
      <c r="L768" s="5">
        <v>1</v>
      </c>
      <c r="M768" s="6">
        <v>39.42</v>
      </c>
      <c r="N768" s="7">
        <v>0.05</v>
      </c>
      <c r="O768" s="6">
        <v>16.77</v>
      </c>
      <c r="P768" s="6">
        <f t="shared" si="44"/>
        <v>37.448999999999998</v>
      </c>
      <c r="Q768" s="6">
        <f t="shared" si="45"/>
        <v>16.77</v>
      </c>
      <c r="R768" s="6">
        <f t="shared" si="46"/>
        <v>20.678999999999998</v>
      </c>
      <c r="S768" s="8">
        <f t="shared" si="47"/>
        <v>0.55219097973243614</v>
      </c>
    </row>
    <row r="769" spans="1:19" ht="15.6" x14ac:dyDescent="0.3">
      <c r="A769" s="2">
        <v>4029</v>
      </c>
      <c r="B769" s="3">
        <v>46150</v>
      </c>
      <c r="C769" s="4">
        <f>YEAR(SalesDataTable[[#This Row],[Order Date]])</f>
        <v>2026</v>
      </c>
      <c r="D769" s="9" t="str">
        <f>TEXT(SalesDataTable[[#This Row],[Order Date]],"MMM")</f>
        <v>May</v>
      </c>
      <c r="E769" s="9" t="str">
        <f>"Q"&amp;ROUNDUP(MONTH(SalesDataTable[[#This Row],[Order Date]])/3,0)</f>
        <v>Q2</v>
      </c>
      <c r="F769" s="4" t="s">
        <v>38</v>
      </c>
      <c r="G769" s="4" t="s">
        <v>65</v>
      </c>
      <c r="H769" s="4" t="s">
        <v>37</v>
      </c>
      <c r="I769" s="4" t="s">
        <v>31</v>
      </c>
      <c r="J769" s="4" t="s">
        <v>32</v>
      </c>
      <c r="K769" s="4" t="s">
        <v>66</v>
      </c>
      <c r="L769" s="5">
        <v>1</v>
      </c>
      <c r="M769" s="6">
        <v>161.36000000000001</v>
      </c>
      <c r="N769" s="7">
        <v>0</v>
      </c>
      <c r="O769" s="6">
        <v>87</v>
      </c>
      <c r="P769" s="6">
        <f t="shared" si="44"/>
        <v>161.36000000000001</v>
      </c>
      <c r="Q769" s="6">
        <f t="shared" si="45"/>
        <v>87</v>
      </c>
      <c r="R769" s="6">
        <f t="shared" si="46"/>
        <v>74.360000000000014</v>
      </c>
      <c r="S769" s="8">
        <f t="shared" si="47"/>
        <v>0.46083292017848293</v>
      </c>
    </row>
    <row r="770" spans="1:19" ht="15.6" x14ac:dyDescent="0.3">
      <c r="A770" s="2">
        <v>4651</v>
      </c>
      <c r="B770" s="3">
        <v>46150</v>
      </c>
      <c r="C770" s="4">
        <f>YEAR(SalesDataTable[[#This Row],[Order Date]])</f>
        <v>2026</v>
      </c>
      <c r="D770" s="9" t="str">
        <f>TEXT(SalesDataTable[[#This Row],[Order Date]],"MMM")</f>
        <v>May</v>
      </c>
      <c r="E770" s="9" t="str">
        <f>"Q"&amp;ROUNDUP(MONTH(SalesDataTable[[#This Row],[Order Date]])/3,0)</f>
        <v>Q2</v>
      </c>
      <c r="F770" s="4" t="s">
        <v>24</v>
      </c>
      <c r="G770" s="4" t="s">
        <v>59</v>
      </c>
      <c r="H770" s="4" t="s">
        <v>20</v>
      </c>
      <c r="I770" s="4" t="s">
        <v>34</v>
      </c>
      <c r="J770" s="4" t="s">
        <v>41</v>
      </c>
      <c r="K770" s="4" t="s">
        <v>69</v>
      </c>
      <c r="L770" s="5">
        <v>1</v>
      </c>
      <c r="M770" s="6">
        <v>123.68</v>
      </c>
      <c r="N770" s="7">
        <v>0</v>
      </c>
      <c r="O770" s="6">
        <v>59.26</v>
      </c>
      <c r="P770" s="6">
        <f t="shared" ref="P770:P833" si="48">L770*M770*(1-N770)</f>
        <v>123.68</v>
      </c>
      <c r="Q770" s="6">
        <f t="shared" ref="Q770:Q833" si="49">L770*O770</f>
        <v>59.26</v>
      </c>
      <c r="R770" s="6">
        <f t="shared" ref="R770:R833" si="50">P770-Q770</f>
        <v>64.420000000000016</v>
      </c>
      <c r="S770" s="8">
        <f t="shared" ref="S770:S833" si="51">IFERROR(R770/P770,0)</f>
        <v>0.52086028460543343</v>
      </c>
    </row>
    <row r="771" spans="1:19" ht="15.6" x14ac:dyDescent="0.3">
      <c r="A771" s="2">
        <v>4886</v>
      </c>
      <c r="B771" s="3">
        <v>46150</v>
      </c>
      <c r="C771" s="4">
        <f>YEAR(SalesDataTable[[#This Row],[Order Date]])</f>
        <v>2026</v>
      </c>
      <c r="D771" s="9" t="str">
        <f>TEXT(SalesDataTable[[#This Row],[Order Date]],"MMM")</f>
        <v>May</v>
      </c>
      <c r="E771" s="9" t="str">
        <f>"Q"&amp;ROUNDUP(MONTH(SalesDataTable[[#This Row],[Order Date]])/3,0)</f>
        <v>Q2</v>
      </c>
      <c r="F771" s="4" t="s">
        <v>38</v>
      </c>
      <c r="G771" s="4" t="s">
        <v>51</v>
      </c>
      <c r="H771" s="4" t="s">
        <v>46</v>
      </c>
      <c r="I771" s="4" t="s">
        <v>21</v>
      </c>
      <c r="J771" s="4" t="s">
        <v>27</v>
      </c>
      <c r="K771" s="4" t="s">
        <v>35</v>
      </c>
      <c r="L771" s="5">
        <v>1</v>
      </c>
      <c r="M771" s="6">
        <v>146.29</v>
      </c>
      <c r="N771" s="7">
        <v>0</v>
      </c>
      <c r="O771" s="6">
        <v>81.16</v>
      </c>
      <c r="P771" s="6">
        <f t="shared" si="48"/>
        <v>146.29</v>
      </c>
      <c r="Q771" s="6">
        <f t="shared" si="49"/>
        <v>81.16</v>
      </c>
      <c r="R771" s="6">
        <f t="shared" si="50"/>
        <v>65.13</v>
      </c>
      <c r="S771" s="8">
        <f t="shared" si="51"/>
        <v>0.44521156606740037</v>
      </c>
    </row>
    <row r="772" spans="1:19" ht="15.6" x14ac:dyDescent="0.3">
      <c r="A772" s="2">
        <v>162</v>
      </c>
      <c r="B772" s="3">
        <v>46151</v>
      </c>
      <c r="C772" s="4">
        <f>YEAR(SalesDataTable[[#This Row],[Order Date]])</f>
        <v>2026</v>
      </c>
      <c r="D772" s="9" t="str">
        <f>TEXT(SalesDataTable[[#This Row],[Order Date]],"MMM")</f>
        <v>May</v>
      </c>
      <c r="E772" s="9" t="str">
        <f>"Q"&amp;ROUNDUP(MONTH(SalesDataTable[[#This Row],[Order Date]])/3,0)</f>
        <v>Q2</v>
      </c>
      <c r="F772" s="4" t="s">
        <v>18</v>
      </c>
      <c r="G772" s="4" t="s">
        <v>19</v>
      </c>
      <c r="H772" s="4" t="s">
        <v>20</v>
      </c>
      <c r="I772" s="4" t="s">
        <v>31</v>
      </c>
      <c r="J772" s="4" t="s">
        <v>32</v>
      </c>
      <c r="K772" s="4" t="s">
        <v>66</v>
      </c>
      <c r="L772" s="5">
        <v>2</v>
      </c>
      <c r="M772" s="6">
        <v>164.95</v>
      </c>
      <c r="N772" s="7">
        <v>0.1</v>
      </c>
      <c r="O772" s="6">
        <v>86.27</v>
      </c>
      <c r="P772" s="6">
        <f t="shared" si="48"/>
        <v>296.90999999999997</v>
      </c>
      <c r="Q772" s="6">
        <f t="shared" si="49"/>
        <v>172.54</v>
      </c>
      <c r="R772" s="6">
        <f t="shared" si="50"/>
        <v>124.36999999999998</v>
      </c>
      <c r="S772" s="8">
        <f t="shared" si="51"/>
        <v>0.41888114243373409</v>
      </c>
    </row>
    <row r="773" spans="1:19" ht="15.6" x14ac:dyDescent="0.3">
      <c r="A773" s="2">
        <v>184</v>
      </c>
      <c r="B773" s="3">
        <v>46151</v>
      </c>
      <c r="C773" s="4">
        <f>YEAR(SalesDataTable[[#This Row],[Order Date]])</f>
        <v>2026</v>
      </c>
      <c r="D773" s="9" t="str">
        <f>TEXT(SalesDataTable[[#This Row],[Order Date]],"MMM")</f>
        <v>May</v>
      </c>
      <c r="E773" s="9" t="str">
        <f>"Q"&amp;ROUNDUP(MONTH(SalesDataTable[[#This Row],[Order Date]])/3,0)</f>
        <v>Q2</v>
      </c>
      <c r="F773" s="4" t="s">
        <v>18</v>
      </c>
      <c r="G773" s="4" t="s">
        <v>68</v>
      </c>
      <c r="H773" s="4" t="s">
        <v>37</v>
      </c>
      <c r="I773" s="4" t="s">
        <v>34</v>
      </c>
      <c r="J773" s="4" t="s">
        <v>27</v>
      </c>
      <c r="K773" s="4" t="s">
        <v>28</v>
      </c>
      <c r="L773" s="5">
        <v>2</v>
      </c>
      <c r="M773" s="6">
        <v>91.59</v>
      </c>
      <c r="N773" s="7">
        <v>0</v>
      </c>
      <c r="O773" s="6">
        <v>44.97</v>
      </c>
      <c r="P773" s="6">
        <f t="shared" si="48"/>
        <v>183.18</v>
      </c>
      <c r="Q773" s="6">
        <f t="shared" si="49"/>
        <v>89.94</v>
      </c>
      <c r="R773" s="6">
        <f t="shared" si="50"/>
        <v>93.240000000000009</v>
      </c>
      <c r="S773" s="8">
        <f t="shared" si="51"/>
        <v>0.50900753357353423</v>
      </c>
    </row>
    <row r="774" spans="1:19" ht="15.6" x14ac:dyDescent="0.3">
      <c r="A774" s="2">
        <v>328</v>
      </c>
      <c r="B774" s="3">
        <v>46151</v>
      </c>
      <c r="C774" s="4">
        <f>YEAR(SalesDataTable[[#This Row],[Order Date]])</f>
        <v>2026</v>
      </c>
      <c r="D774" s="9" t="str">
        <f>TEXT(SalesDataTable[[#This Row],[Order Date]],"MMM")</f>
        <v>May</v>
      </c>
      <c r="E774" s="9" t="str">
        <f>"Q"&amp;ROUNDUP(MONTH(SalesDataTable[[#This Row],[Order Date]])/3,0)</f>
        <v>Q2</v>
      </c>
      <c r="F774" s="4" t="s">
        <v>38</v>
      </c>
      <c r="G774" s="4" t="s">
        <v>65</v>
      </c>
      <c r="H774" s="4" t="s">
        <v>20</v>
      </c>
      <c r="I774" s="4" t="s">
        <v>21</v>
      </c>
      <c r="J774" s="4" t="s">
        <v>52</v>
      </c>
      <c r="K774" s="4" t="s">
        <v>63</v>
      </c>
      <c r="L774" s="5">
        <v>1</v>
      </c>
      <c r="M774" s="6">
        <v>51.78</v>
      </c>
      <c r="N774" s="7">
        <v>0.1</v>
      </c>
      <c r="O774" s="6">
        <v>21.63</v>
      </c>
      <c r="P774" s="6">
        <f t="shared" si="48"/>
        <v>46.602000000000004</v>
      </c>
      <c r="Q774" s="6">
        <f t="shared" si="49"/>
        <v>21.63</v>
      </c>
      <c r="R774" s="6">
        <f t="shared" si="50"/>
        <v>24.972000000000005</v>
      </c>
      <c r="S774" s="8">
        <f t="shared" si="51"/>
        <v>0.53585683017896235</v>
      </c>
    </row>
    <row r="775" spans="1:19" ht="15.6" x14ac:dyDescent="0.3">
      <c r="A775" s="2">
        <v>908</v>
      </c>
      <c r="B775" s="3">
        <v>46151</v>
      </c>
      <c r="C775" s="4">
        <f>YEAR(SalesDataTable[[#This Row],[Order Date]])</f>
        <v>2026</v>
      </c>
      <c r="D775" s="9" t="str">
        <f>TEXT(SalesDataTable[[#This Row],[Order Date]],"MMM")</f>
        <v>May</v>
      </c>
      <c r="E775" s="9" t="str">
        <f>"Q"&amp;ROUNDUP(MONTH(SalesDataTable[[#This Row],[Order Date]])/3,0)</f>
        <v>Q2</v>
      </c>
      <c r="F775" s="4" t="s">
        <v>38</v>
      </c>
      <c r="G775" s="4" t="s">
        <v>51</v>
      </c>
      <c r="H775" s="4" t="s">
        <v>37</v>
      </c>
      <c r="I775" s="4" t="s">
        <v>21</v>
      </c>
      <c r="J775" s="4" t="s">
        <v>32</v>
      </c>
      <c r="K775" s="4" t="s">
        <v>50</v>
      </c>
      <c r="L775" s="5">
        <v>2</v>
      </c>
      <c r="M775" s="6">
        <v>46.25</v>
      </c>
      <c r="N775" s="7">
        <v>0</v>
      </c>
      <c r="O775" s="6">
        <v>18.12</v>
      </c>
      <c r="P775" s="6">
        <f t="shared" si="48"/>
        <v>92.5</v>
      </c>
      <c r="Q775" s="6">
        <f t="shared" si="49"/>
        <v>36.24</v>
      </c>
      <c r="R775" s="6">
        <f t="shared" si="50"/>
        <v>56.26</v>
      </c>
      <c r="S775" s="8">
        <f t="shared" si="51"/>
        <v>0.60821621621621624</v>
      </c>
    </row>
    <row r="776" spans="1:19" ht="15.6" x14ac:dyDescent="0.3">
      <c r="A776" s="2">
        <v>3159</v>
      </c>
      <c r="B776" s="3">
        <v>46151</v>
      </c>
      <c r="C776" s="4">
        <f>YEAR(SalesDataTable[[#This Row],[Order Date]])</f>
        <v>2026</v>
      </c>
      <c r="D776" s="9" t="str">
        <f>TEXT(SalesDataTable[[#This Row],[Order Date]],"MMM")</f>
        <v>May</v>
      </c>
      <c r="E776" s="9" t="str">
        <f>"Q"&amp;ROUNDUP(MONTH(SalesDataTable[[#This Row],[Order Date]])/3,0)</f>
        <v>Q2</v>
      </c>
      <c r="F776" s="4" t="s">
        <v>18</v>
      </c>
      <c r="G776" s="4" t="s">
        <v>19</v>
      </c>
      <c r="H776" s="4" t="s">
        <v>20</v>
      </c>
      <c r="I776" s="4" t="s">
        <v>21</v>
      </c>
      <c r="J776" s="4" t="s">
        <v>41</v>
      </c>
      <c r="K776" s="4" t="s">
        <v>47</v>
      </c>
      <c r="L776" s="5">
        <v>3</v>
      </c>
      <c r="M776" s="6">
        <v>198.5</v>
      </c>
      <c r="N776" s="7">
        <v>0</v>
      </c>
      <c r="O776" s="6">
        <v>102.23</v>
      </c>
      <c r="P776" s="6">
        <f t="shared" si="48"/>
        <v>595.5</v>
      </c>
      <c r="Q776" s="6">
        <f t="shared" si="49"/>
        <v>306.69</v>
      </c>
      <c r="R776" s="6">
        <f t="shared" si="50"/>
        <v>288.81</v>
      </c>
      <c r="S776" s="8">
        <f t="shared" si="51"/>
        <v>0.48498740554156172</v>
      </c>
    </row>
    <row r="777" spans="1:19" ht="15.6" x14ac:dyDescent="0.3">
      <c r="A777" s="2">
        <v>4509</v>
      </c>
      <c r="B777" s="3">
        <v>46151</v>
      </c>
      <c r="C777" s="4">
        <f>YEAR(SalesDataTable[[#This Row],[Order Date]])</f>
        <v>2026</v>
      </c>
      <c r="D777" s="9" t="str">
        <f>TEXT(SalesDataTable[[#This Row],[Order Date]],"MMM")</f>
        <v>May</v>
      </c>
      <c r="E777" s="9" t="str">
        <f>"Q"&amp;ROUNDUP(MONTH(SalesDataTable[[#This Row],[Order Date]])/3,0)</f>
        <v>Q2</v>
      </c>
      <c r="F777" s="4" t="s">
        <v>38</v>
      </c>
      <c r="G777" s="4" t="s">
        <v>51</v>
      </c>
      <c r="H777" s="4" t="s">
        <v>20</v>
      </c>
      <c r="I777" s="4" t="s">
        <v>31</v>
      </c>
      <c r="J777" s="4" t="s">
        <v>27</v>
      </c>
      <c r="K777" s="4" t="s">
        <v>55</v>
      </c>
      <c r="L777" s="5">
        <v>1</v>
      </c>
      <c r="M777" s="6">
        <v>152.80000000000001</v>
      </c>
      <c r="N777" s="7">
        <v>0.1</v>
      </c>
      <c r="O777" s="6">
        <v>77.67</v>
      </c>
      <c r="P777" s="6">
        <f t="shared" si="48"/>
        <v>137.52000000000001</v>
      </c>
      <c r="Q777" s="6">
        <f t="shared" si="49"/>
        <v>77.67</v>
      </c>
      <c r="R777" s="6">
        <f t="shared" si="50"/>
        <v>59.850000000000009</v>
      </c>
      <c r="S777" s="8">
        <f t="shared" si="51"/>
        <v>0.43520942408376967</v>
      </c>
    </row>
    <row r="778" spans="1:19" ht="15.6" x14ac:dyDescent="0.3">
      <c r="A778" s="2">
        <v>4677</v>
      </c>
      <c r="B778" s="3">
        <v>46151</v>
      </c>
      <c r="C778" s="4">
        <f>YEAR(SalesDataTable[[#This Row],[Order Date]])</f>
        <v>2026</v>
      </c>
      <c r="D778" s="9" t="str">
        <f>TEXT(SalesDataTable[[#This Row],[Order Date]],"MMM")</f>
        <v>May</v>
      </c>
      <c r="E778" s="9" t="str">
        <f>"Q"&amp;ROUNDUP(MONTH(SalesDataTable[[#This Row],[Order Date]])/3,0)</f>
        <v>Q2</v>
      </c>
      <c r="F778" s="4" t="s">
        <v>24</v>
      </c>
      <c r="G778" s="4" t="s">
        <v>67</v>
      </c>
      <c r="H778" s="4" t="s">
        <v>20</v>
      </c>
      <c r="I778" s="4" t="s">
        <v>34</v>
      </c>
      <c r="J778" s="4" t="s">
        <v>32</v>
      </c>
      <c r="K778" s="4" t="s">
        <v>66</v>
      </c>
      <c r="L778" s="5">
        <v>2</v>
      </c>
      <c r="M778" s="6">
        <v>161.47999999999999</v>
      </c>
      <c r="N778" s="7">
        <v>0</v>
      </c>
      <c r="O778" s="6">
        <v>85.03</v>
      </c>
      <c r="P778" s="6">
        <f t="shared" si="48"/>
        <v>322.95999999999998</v>
      </c>
      <c r="Q778" s="6">
        <f t="shared" si="49"/>
        <v>170.06</v>
      </c>
      <c r="R778" s="6">
        <f t="shared" si="50"/>
        <v>152.89999999999998</v>
      </c>
      <c r="S778" s="8">
        <f t="shared" si="51"/>
        <v>0.47343324250681196</v>
      </c>
    </row>
    <row r="779" spans="1:19" ht="15.6" x14ac:dyDescent="0.3">
      <c r="A779" s="2">
        <v>4867</v>
      </c>
      <c r="B779" s="3">
        <v>46151</v>
      </c>
      <c r="C779" s="4">
        <f>YEAR(SalesDataTable[[#This Row],[Order Date]])</f>
        <v>2026</v>
      </c>
      <c r="D779" s="9" t="str">
        <f>TEXT(SalesDataTable[[#This Row],[Order Date]],"MMM")</f>
        <v>May</v>
      </c>
      <c r="E779" s="9" t="str">
        <f>"Q"&amp;ROUNDUP(MONTH(SalesDataTable[[#This Row],[Order Date]])/3,0)</f>
        <v>Q2</v>
      </c>
      <c r="F779" s="4" t="s">
        <v>24</v>
      </c>
      <c r="G779" s="4" t="s">
        <v>45</v>
      </c>
      <c r="H779" s="4" t="s">
        <v>37</v>
      </c>
      <c r="I779" s="4" t="s">
        <v>21</v>
      </c>
      <c r="J779" s="4" t="s">
        <v>22</v>
      </c>
      <c r="K779" s="4" t="s">
        <v>23</v>
      </c>
      <c r="L779" s="5">
        <v>1</v>
      </c>
      <c r="M779" s="6">
        <v>82.86</v>
      </c>
      <c r="N779" s="7">
        <v>0</v>
      </c>
      <c r="O779" s="6">
        <v>42.67</v>
      </c>
      <c r="P779" s="6">
        <f t="shared" si="48"/>
        <v>82.86</v>
      </c>
      <c r="Q779" s="6">
        <f t="shared" si="49"/>
        <v>42.67</v>
      </c>
      <c r="R779" s="6">
        <f t="shared" si="50"/>
        <v>40.19</v>
      </c>
      <c r="S779" s="8">
        <f t="shared" si="51"/>
        <v>0.48503499879314504</v>
      </c>
    </row>
    <row r="780" spans="1:19" ht="15.6" x14ac:dyDescent="0.3">
      <c r="A780" s="2">
        <v>1615</v>
      </c>
      <c r="B780" s="3">
        <v>46152</v>
      </c>
      <c r="C780" s="4">
        <f>YEAR(SalesDataTable[[#This Row],[Order Date]])</f>
        <v>2026</v>
      </c>
      <c r="D780" s="9" t="str">
        <f>TEXT(SalesDataTable[[#This Row],[Order Date]],"MMM")</f>
        <v>May</v>
      </c>
      <c r="E780" s="9" t="str">
        <f>"Q"&amp;ROUNDUP(MONTH(SalesDataTable[[#This Row],[Order Date]])/3,0)</f>
        <v>Q2</v>
      </c>
      <c r="F780" s="4" t="s">
        <v>38</v>
      </c>
      <c r="G780" s="4" t="s">
        <v>39</v>
      </c>
      <c r="H780" s="4" t="s">
        <v>20</v>
      </c>
      <c r="I780" s="4" t="s">
        <v>31</v>
      </c>
      <c r="J780" s="4" t="s">
        <v>52</v>
      </c>
      <c r="K780" s="4" t="s">
        <v>63</v>
      </c>
      <c r="L780" s="5">
        <v>1</v>
      </c>
      <c r="M780" s="6">
        <v>51.15</v>
      </c>
      <c r="N780" s="7">
        <v>0</v>
      </c>
      <c r="O780" s="6">
        <v>21.39</v>
      </c>
      <c r="P780" s="6">
        <f t="shared" si="48"/>
        <v>51.15</v>
      </c>
      <c r="Q780" s="6">
        <f t="shared" si="49"/>
        <v>21.39</v>
      </c>
      <c r="R780" s="6">
        <f t="shared" si="50"/>
        <v>29.759999999999998</v>
      </c>
      <c r="S780" s="8">
        <f t="shared" si="51"/>
        <v>0.58181818181818179</v>
      </c>
    </row>
    <row r="781" spans="1:19" ht="15.6" x14ac:dyDescent="0.3">
      <c r="A781" s="2">
        <v>1812</v>
      </c>
      <c r="B781" s="3">
        <v>46152</v>
      </c>
      <c r="C781" s="4">
        <f>YEAR(SalesDataTable[[#This Row],[Order Date]])</f>
        <v>2026</v>
      </c>
      <c r="D781" s="9" t="str">
        <f>TEXT(SalesDataTable[[#This Row],[Order Date]],"MMM")</f>
        <v>May</v>
      </c>
      <c r="E781" s="9" t="str">
        <f>"Q"&amp;ROUNDUP(MONTH(SalesDataTable[[#This Row],[Order Date]])/3,0)</f>
        <v>Q2</v>
      </c>
      <c r="F781" s="4" t="s">
        <v>29</v>
      </c>
      <c r="G781" s="4" t="s">
        <v>30</v>
      </c>
      <c r="H781" s="4" t="s">
        <v>26</v>
      </c>
      <c r="I781" s="4" t="s">
        <v>34</v>
      </c>
      <c r="J781" s="4" t="s">
        <v>52</v>
      </c>
      <c r="K781" s="4" t="s">
        <v>63</v>
      </c>
      <c r="L781" s="5">
        <v>12</v>
      </c>
      <c r="M781" s="6">
        <v>50.53</v>
      </c>
      <c r="N781" s="7">
        <v>0.1</v>
      </c>
      <c r="O781" s="6">
        <v>22.09</v>
      </c>
      <c r="P781" s="6">
        <f t="shared" si="48"/>
        <v>545.72400000000005</v>
      </c>
      <c r="Q781" s="6">
        <f t="shared" si="49"/>
        <v>265.08</v>
      </c>
      <c r="R781" s="6">
        <f t="shared" si="50"/>
        <v>280.64400000000006</v>
      </c>
      <c r="S781" s="8">
        <f t="shared" si="51"/>
        <v>0.5142599555819426</v>
      </c>
    </row>
    <row r="782" spans="1:19" ht="15.6" x14ac:dyDescent="0.3">
      <c r="A782" s="2">
        <v>3645</v>
      </c>
      <c r="B782" s="3">
        <v>46152</v>
      </c>
      <c r="C782" s="4">
        <f>YEAR(SalesDataTable[[#This Row],[Order Date]])</f>
        <v>2026</v>
      </c>
      <c r="D782" s="9" t="str">
        <f>TEXT(SalesDataTable[[#This Row],[Order Date]],"MMM")</f>
        <v>May</v>
      </c>
      <c r="E782" s="9" t="str">
        <f>"Q"&amp;ROUNDUP(MONTH(SalesDataTable[[#This Row],[Order Date]])/3,0)</f>
        <v>Q2</v>
      </c>
      <c r="F782" s="4" t="s">
        <v>24</v>
      </c>
      <c r="G782" s="4" t="s">
        <v>25</v>
      </c>
      <c r="H782" s="4" t="s">
        <v>46</v>
      </c>
      <c r="I782" s="4" t="s">
        <v>21</v>
      </c>
      <c r="J782" s="4" t="s">
        <v>22</v>
      </c>
      <c r="K782" s="4" t="s">
        <v>40</v>
      </c>
      <c r="L782" s="5">
        <v>2</v>
      </c>
      <c r="M782" s="6">
        <v>50.93</v>
      </c>
      <c r="N782" s="7">
        <v>0</v>
      </c>
      <c r="O782" s="6">
        <v>22.91</v>
      </c>
      <c r="P782" s="6">
        <f t="shared" si="48"/>
        <v>101.86</v>
      </c>
      <c r="Q782" s="6">
        <f t="shared" si="49"/>
        <v>45.82</v>
      </c>
      <c r="R782" s="6">
        <f t="shared" si="50"/>
        <v>56.04</v>
      </c>
      <c r="S782" s="8">
        <f t="shared" si="51"/>
        <v>0.55016689573924993</v>
      </c>
    </row>
    <row r="783" spans="1:19" ht="15.6" x14ac:dyDescent="0.3">
      <c r="A783" s="2">
        <v>3804</v>
      </c>
      <c r="B783" s="3">
        <v>46152</v>
      </c>
      <c r="C783" s="4">
        <f>YEAR(SalesDataTable[[#This Row],[Order Date]])</f>
        <v>2026</v>
      </c>
      <c r="D783" s="9" t="str">
        <f>TEXT(SalesDataTable[[#This Row],[Order Date]],"MMM")</f>
        <v>May</v>
      </c>
      <c r="E783" s="9" t="str">
        <f>"Q"&amp;ROUNDUP(MONTH(SalesDataTable[[#This Row],[Order Date]])/3,0)</f>
        <v>Q2</v>
      </c>
      <c r="F783" s="4" t="s">
        <v>29</v>
      </c>
      <c r="G783" s="4" t="s">
        <v>43</v>
      </c>
      <c r="H783" s="4" t="s">
        <v>20</v>
      </c>
      <c r="I783" s="4" t="s">
        <v>21</v>
      </c>
      <c r="J783" s="4" t="s">
        <v>52</v>
      </c>
      <c r="K783" s="4" t="s">
        <v>63</v>
      </c>
      <c r="L783" s="5">
        <v>2</v>
      </c>
      <c r="M783" s="6">
        <v>50.79</v>
      </c>
      <c r="N783" s="7">
        <v>0.05</v>
      </c>
      <c r="O783" s="6">
        <v>21.83</v>
      </c>
      <c r="P783" s="6">
        <f t="shared" si="48"/>
        <v>96.500999999999991</v>
      </c>
      <c r="Q783" s="6">
        <f t="shared" si="49"/>
        <v>43.66</v>
      </c>
      <c r="R783" s="6">
        <f t="shared" si="50"/>
        <v>52.840999999999994</v>
      </c>
      <c r="S783" s="8">
        <f t="shared" si="51"/>
        <v>0.54756945523880585</v>
      </c>
    </row>
    <row r="784" spans="1:19" ht="15.6" x14ac:dyDescent="0.3">
      <c r="A784" s="2">
        <v>4367</v>
      </c>
      <c r="B784" s="3">
        <v>46152</v>
      </c>
      <c r="C784" s="4">
        <f>YEAR(SalesDataTable[[#This Row],[Order Date]])</f>
        <v>2026</v>
      </c>
      <c r="D784" s="9" t="str">
        <f>TEXT(SalesDataTable[[#This Row],[Order Date]],"MMM")</f>
        <v>May</v>
      </c>
      <c r="E784" s="9" t="str">
        <f>"Q"&amp;ROUNDUP(MONTH(SalesDataTable[[#This Row],[Order Date]])/3,0)</f>
        <v>Q2</v>
      </c>
      <c r="F784" s="4" t="s">
        <v>38</v>
      </c>
      <c r="G784" s="4" t="s">
        <v>51</v>
      </c>
      <c r="H784" s="4" t="s">
        <v>20</v>
      </c>
      <c r="I784" s="4" t="s">
        <v>34</v>
      </c>
      <c r="J784" s="4" t="s">
        <v>32</v>
      </c>
      <c r="K784" s="4" t="s">
        <v>66</v>
      </c>
      <c r="L784" s="5">
        <v>5</v>
      </c>
      <c r="M784" s="6">
        <v>160.94</v>
      </c>
      <c r="N784" s="7">
        <v>0.1</v>
      </c>
      <c r="O784" s="6">
        <v>88.89</v>
      </c>
      <c r="P784" s="6">
        <f t="shared" si="48"/>
        <v>724.23</v>
      </c>
      <c r="Q784" s="6">
        <f t="shared" si="49"/>
        <v>444.45</v>
      </c>
      <c r="R784" s="6">
        <f t="shared" si="50"/>
        <v>279.78000000000003</v>
      </c>
      <c r="S784" s="8">
        <f t="shared" si="51"/>
        <v>0.38631374011018604</v>
      </c>
    </row>
    <row r="785" spans="1:19" ht="15.6" x14ac:dyDescent="0.3">
      <c r="A785" s="2">
        <v>4746</v>
      </c>
      <c r="B785" s="3">
        <v>46152</v>
      </c>
      <c r="C785" s="4">
        <f>YEAR(SalesDataTable[[#This Row],[Order Date]])</f>
        <v>2026</v>
      </c>
      <c r="D785" s="9" t="str">
        <f>TEXT(SalesDataTable[[#This Row],[Order Date]],"MMM")</f>
        <v>May</v>
      </c>
      <c r="E785" s="9" t="str">
        <f>"Q"&amp;ROUNDUP(MONTH(SalesDataTable[[#This Row],[Order Date]])/3,0)</f>
        <v>Q2</v>
      </c>
      <c r="F785" s="4" t="s">
        <v>24</v>
      </c>
      <c r="G785" s="4" t="s">
        <v>25</v>
      </c>
      <c r="H785" s="4" t="s">
        <v>20</v>
      </c>
      <c r="I785" s="4" t="s">
        <v>21</v>
      </c>
      <c r="J785" s="4" t="s">
        <v>52</v>
      </c>
      <c r="K785" s="4" t="s">
        <v>60</v>
      </c>
      <c r="L785" s="5">
        <v>2</v>
      </c>
      <c r="M785" s="6">
        <v>36.409999999999997</v>
      </c>
      <c r="N785" s="7">
        <v>0</v>
      </c>
      <c r="O785" s="6">
        <v>13.92</v>
      </c>
      <c r="P785" s="6">
        <f t="shared" si="48"/>
        <v>72.819999999999993</v>
      </c>
      <c r="Q785" s="6">
        <f t="shared" si="49"/>
        <v>27.84</v>
      </c>
      <c r="R785" s="6">
        <f t="shared" si="50"/>
        <v>44.97999999999999</v>
      </c>
      <c r="S785" s="8">
        <f t="shared" si="51"/>
        <v>0.61768744850315838</v>
      </c>
    </row>
    <row r="786" spans="1:19" ht="15.6" x14ac:dyDescent="0.3">
      <c r="A786" s="2">
        <v>4795</v>
      </c>
      <c r="B786" s="3">
        <v>46152</v>
      </c>
      <c r="C786" s="4">
        <f>YEAR(SalesDataTable[[#This Row],[Order Date]])</f>
        <v>2026</v>
      </c>
      <c r="D786" s="9" t="str">
        <f>TEXT(SalesDataTable[[#This Row],[Order Date]],"MMM")</f>
        <v>May</v>
      </c>
      <c r="E786" s="9" t="str">
        <f>"Q"&amp;ROUNDUP(MONTH(SalesDataTable[[#This Row],[Order Date]])/3,0)</f>
        <v>Q2</v>
      </c>
      <c r="F786" s="4" t="s">
        <v>38</v>
      </c>
      <c r="G786" s="4" t="s">
        <v>39</v>
      </c>
      <c r="H786" s="4" t="s">
        <v>46</v>
      </c>
      <c r="I786" s="4" t="s">
        <v>21</v>
      </c>
      <c r="J786" s="4" t="s">
        <v>27</v>
      </c>
      <c r="K786" s="4" t="s">
        <v>64</v>
      </c>
      <c r="L786" s="5">
        <v>2</v>
      </c>
      <c r="M786" s="6">
        <v>72.25</v>
      </c>
      <c r="N786" s="7">
        <v>0</v>
      </c>
      <c r="O786" s="6">
        <v>32.25</v>
      </c>
      <c r="P786" s="6">
        <f t="shared" si="48"/>
        <v>144.5</v>
      </c>
      <c r="Q786" s="6">
        <f t="shared" si="49"/>
        <v>64.5</v>
      </c>
      <c r="R786" s="6">
        <f t="shared" si="50"/>
        <v>80</v>
      </c>
      <c r="S786" s="8">
        <f t="shared" si="51"/>
        <v>0.55363321799307963</v>
      </c>
    </row>
    <row r="787" spans="1:19" ht="15.6" x14ac:dyDescent="0.3">
      <c r="A787" s="2">
        <v>4800</v>
      </c>
      <c r="B787" s="3">
        <v>46152</v>
      </c>
      <c r="C787" s="4">
        <f>YEAR(SalesDataTable[[#This Row],[Order Date]])</f>
        <v>2026</v>
      </c>
      <c r="D787" s="9" t="str">
        <f>TEXT(SalesDataTable[[#This Row],[Order Date]],"MMM")</f>
        <v>May</v>
      </c>
      <c r="E787" s="9" t="str">
        <f>"Q"&amp;ROUNDUP(MONTH(SalesDataTable[[#This Row],[Order Date]])/3,0)</f>
        <v>Q2</v>
      </c>
      <c r="F787" s="4" t="s">
        <v>38</v>
      </c>
      <c r="G787" s="4" t="s">
        <v>51</v>
      </c>
      <c r="H787" s="4" t="s">
        <v>37</v>
      </c>
      <c r="I787" s="4" t="s">
        <v>31</v>
      </c>
      <c r="J787" s="4" t="s">
        <v>22</v>
      </c>
      <c r="K787" s="4" t="s">
        <v>48</v>
      </c>
      <c r="L787" s="5">
        <v>4</v>
      </c>
      <c r="M787" s="6">
        <v>103.36</v>
      </c>
      <c r="N787" s="7">
        <v>0</v>
      </c>
      <c r="O787" s="6">
        <v>51.59</v>
      </c>
      <c r="P787" s="6">
        <f t="shared" si="48"/>
        <v>413.44</v>
      </c>
      <c r="Q787" s="6">
        <f t="shared" si="49"/>
        <v>206.36</v>
      </c>
      <c r="R787" s="6">
        <f t="shared" si="50"/>
        <v>207.07999999999998</v>
      </c>
      <c r="S787" s="8">
        <f t="shared" si="51"/>
        <v>0.50087074303405565</v>
      </c>
    </row>
    <row r="788" spans="1:19" ht="15.6" x14ac:dyDescent="0.3">
      <c r="A788" s="2">
        <v>5018</v>
      </c>
      <c r="B788" s="3">
        <v>46152</v>
      </c>
      <c r="C788" s="4">
        <f>YEAR(SalesDataTable[[#This Row],[Order Date]])</f>
        <v>2026</v>
      </c>
      <c r="D788" s="9" t="str">
        <f>TEXT(SalesDataTable[[#This Row],[Order Date]],"MMM")</f>
        <v>May</v>
      </c>
      <c r="E788" s="9" t="str">
        <f>"Q"&amp;ROUNDUP(MONTH(SalesDataTable[[#This Row],[Order Date]])/3,0)</f>
        <v>Q2</v>
      </c>
      <c r="F788" s="4" t="s">
        <v>29</v>
      </c>
      <c r="G788" s="4" t="s">
        <v>30</v>
      </c>
      <c r="H788" s="4" t="s">
        <v>26</v>
      </c>
      <c r="I788" s="4" t="s">
        <v>34</v>
      </c>
      <c r="J788" s="4" t="s">
        <v>27</v>
      </c>
      <c r="K788" s="4" t="s">
        <v>35</v>
      </c>
      <c r="L788" s="5">
        <v>4</v>
      </c>
      <c r="M788" s="6">
        <v>145.85</v>
      </c>
      <c r="N788" s="7">
        <v>0.15</v>
      </c>
      <c r="O788" s="6">
        <v>79.69</v>
      </c>
      <c r="P788" s="6">
        <f t="shared" si="48"/>
        <v>495.89</v>
      </c>
      <c r="Q788" s="6">
        <f t="shared" si="49"/>
        <v>318.76</v>
      </c>
      <c r="R788" s="6">
        <f t="shared" si="50"/>
        <v>177.13</v>
      </c>
      <c r="S788" s="8">
        <f t="shared" si="51"/>
        <v>0.35719615237250196</v>
      </c>
    </row>
    <row r="789" spans="1:19" ht="15.6" x14ac:dyDescent="0.3">
      <c r="A789" s="2">
        <v>474</v>
      </c>
      <c r="B789" s="3">
        <v>46153</v>
      </c>
      <c r="C789" s="4">
        <f>YEAR(SalesDataTable[[#This Row],[Order Date]])</f>
        <v>2026</v>
      </c>
      <c r="D789" s="9" t="str">
        <f>TEXT(SalesDataTable[[#This Row],[Order Date]],"MMM")</f>
        <v>May</v>
      </c>
      <c r="E789" s="9" t="str">
        <f>"Q"&amp;ROUNDUP(MONTH(SalesDataTable[[#This Row],[Order Date]])/3,0)</f>
        <v>Q2</v>
      </c>
      <c r="F789" s="4" t="s">
        <v>24</v>
      </c>
      <c r="G789" s="4" t="s">
        <v>61</v>
      </c>
      <c r="H789" s="4" t="s">
        <v>20</v>
      </c>
      <c r="I789" s="4" t="s">
        <v>21</v>
      </c>
      <c r="J789" s="4" t="s">
        <v>22</v>
      </c>
      <c r="K789" s="4" t="s">
        <v>48</v>
      </c>
      <c r="L789" s="5">
        <v>2</v>
      </c>
      <c r="M789" s="6">
        <v>100.49</v>
      </c>
      <c r="N789" s="7">
        <v>0.1</v>
      </c>
      <c r="O789" s="6">
        <v>50.11</v>
      </c>
      <c r="P789" s="6">
        <f t="shared" si="48"/>
        <v>180.88200000000001</v>
      </c>
      <c r="Q789" s="6">
        <f t="shared" si="49"/>
        <v>100.22</v>
      </c>
      <c r="R789" s="6">
        <f t="shared" si="50"/>
        <v>80.662000000000006</v>
      </c>
      <c r="S789" s="8">
        <f t="shared" si="51"/>
        <v>0.44593713028383147</v>
      </c>
    </row>
    <row r="790" spans="1:19" ht="15.6" x14ac:dyDescent="0.3">
      <c r="A790" s="2">
        <v>1175</v>
      </c>
      <c r="B790" s="3">
        <v>46153</v>
      </c>
      <c r="C790" s="4">
        <f>YEAR(SalesDataTable[[#This Row],[Order Date]])</f>
        <v>2026</v>
      </c>
      <c r="D790" s="9" t="str">
        <f>TEXT(SalesDataTable[[#This Row],[Order Date]],"MMM")</f>
        <v>May</v>
      </c>
      <c r="E790" s="9" t="str">
        <f>"Q"&amp;ROUNDUP(MONTH(SalesDataTable[[#This Row],[Order Date]])/3,0)</f>
        <v>Q2</v>
      </c>
      <c r="F790" s="4" t="s">
        <v>29</v>
      </c>
      <c r="G790" s="4" t="s">
        <v>70</v>
      </c>
      <c r="H790" s="4" t="s">
        <v>26</v>
      </c>
      <c r="I790" s="4" t="s">
        <v>21</v>
      </c>
      <c r="J790" s="4" t="s">
        <v>41</v>
      </c>
      <c r="K790" s="4" t="s">
        <v>42</v>
      </c>
      <c r="L790" s="5">
        <v>4</v>
      </c>
      <c r="M790" s="6">
        <v>332.89</v>
      </c>
      <c r="N790" s="7">
        <v>0.1</v>
      </c>
      <c r="O790" s="6">
        <v>198.06</v>
      </c>
      <c r="P790" s="6">
        <f t="shared" si="48"/>
        <v>1198.404</v>
      </c>
      <c r="Q790" s="6">
        <f t="shared" si="49"/>
        <v>792.24</v>
      </c>
      <c r="R790" s="6">
        <f t="shared" si="50"/>
        <v>406.16399999999999</v>
      </c>
      <c r="S790" s="8">
        <f t="shared" si="51"/>
        <v>0.33892076461694054</v>
      </c>
    </row>
    <row r="791" spans="1:19" ht="15.6" x14ac:dyDescent="0.3">
      <c r="A791" s="2">
        <v>2015</v>
      </c>
      <c r="B791" s="3">
        <v>46153</v>
      </c>
      <c r="C791" s="4">
        <f>YEAR(SalesDataTable[[#This Row],[Order Date]])</f>
        <v>2026</v>
      </c>
      <c r="D791" s="9" t="str">
        <f>TEXT(SalesDataTable[[#This Row],[Order Date]],"MMM")</f>
        <v>May</v>
      </c>
      <c r="E791" s="9" t="str">
        <f>"Q"&amp;ROUNDUP(MONTH(SalesDataTable[[#This Row],[Order Date]])/3,0)</f>
        <v>Q2</v>
      </c>
      <c r="F791" s="4" t="s">
        <v>24</v>
      </c>
      <c r="G791" s="4" t="s">
        <v>61</v>
      </c>
      <c r="H791" s="4" t="s">
        <v>20</v>
      </c>
      <c r="I791" s="4" t="s">
        <v>31</v>
      </c>
      <c r="J791" s="4" t="s">
        <v>27</v>
      </c>
      <c r="K791" s="4" t="s">
        <v>55</v>
      </c>
      <c r="L791" s="5">
        <v>1</v>
      </c>
      <c r="M791" s="6">
        <v>154.6</v>
      </c>
      <c r="N791" s="7">
        <v>0</v>
      </c>
      <c r="O791" s="6">
        <v>80.05</v>
      </c>
      <c r="P791" s="6">
        <f t="shared" si="48"/>
        <v>154.6</v>
      </c>
      <c r="Q791" s="6">
        <f t="shared" si="49"/>
        <v>80.05</v>
      </c>
      <c r="R791" s="6">
        <f t="shared" si="50"/>
        <v>74.55</v>
      </c>
      <c r="S791" s="8">
        <f t="shared" si="51"/>
        <v>0.48221216041397152</v>
      </c>
    </row>
    <row r="792" spans="1:19" ht="15.6" x14ac:dyDescent="0.3">
      <c r="A792" s="2">
        <v>2196</v>
      </c>
      <c r="B792" s="3">
        <v>46153</v>
      </c>
      <c r="C792" s="4">
        <f>YEAR(SalesDataTable[[#This Row],[Order Date]])</f>
        <v>2026</v>
      </c>
      <c r="D792" s="9" t="str">
        <f>TEXT(SalesDataTable[[#This Row],[Order Date]],"MMM")</f>
        <v>May</v>
      </c>
      <c r="E792" s="9" t="str">
        <f>"Q"&amp;ROUNDUP(MONTH(SalesDataTable[[#This Row],[Order Date]])/3,0)</f>
        <v>Q2</v>
      </c>
      <c r="F792" s="4" t="s">
        <v>38</v>
      </c>
      <c r="G792" s="4" t="s">
        <v>39</v>
      </c>
      <c r="H792" s="4" t="s">
        <v>46</v>
      </c>
      <c r="I792" s="4" t="s">
        <v>21</v>
      </c>
      <c r="J792" s="4" t="s">
        <v>22</v>
      </c>
      <c r="K792" s="4" t="s">
        <v>23</v>
      </c>
      <c r="L792" s="5">
        <v>1</v>
      </c>
      <c r="M792" s="6">
        <v>83.23</v>
      </c>
      <c r="N792" s="7">
        <v>0.05</v>
      </c>
      <c r="O792" s="6">
        <v>43.82</v>
      </c>
      <c r="P792" s="6">
        <f t="shared" si="48"/>
        <v>79.0685</v>
      </c>
      <c r="Q792" s="6">
        <f t="shared" si="49"/>
        <v>43.82</v>
      </c>
      <c r="R792" s="6">
        <f t="shared" si="50"/>
        <v>35.2485</v>
      </c>
      <c r="S792" s="8">
        <f t="shared" si="51"/>
        <v>0.44579699880483376</v>
      </c>
    </row>
    <row r="793" spans="1:19" ht="15.6" x14ac:dyDescent="0.3">
      <c r="A793" s="2">
        <v>3508</v>
      </c>
      <c r="B793" s="3">
        <v>46153</v>
      </c>
      <c r="C793" s="4">
        <f>YEAR(SalesDataTable[[#This Row],[Order Date]])</f>
        <v>2026</v>
      </c>
      <c r="D793" s="9" t="str">
        <f>TEXT(SalesDataTable[[#This Row],[Order Date]],"MMM")</f>
        <v>May</v>
      </c>
      <c r="E793" s="9" t="str">
        <f>"Q"&amp;ROUNDUP(MONTH(SalesDataTable[[#This Row],[Order Date]])/3,0)</f>
        <v>Q2</v>
      </c>
      <c r="F793" s="4" t="s">
        <v>24</v>
      </c>
      <c r="G793" s="4" t="s">
        <v>61</v>
      </c>
      <c r="H793" s="4" t="s">
        <v>46</v>
      </c>
      <c r="I793" s="4" t="s">
        <v>21</v>
      </c>
      <c r="J793" s="4" t="s">
        <v>32</v>
      </c>
      <c r="K793" s="4" t="s">
        <v>50</v>
      </c>
      <c r="L793" s="5">
        <v>3</v>
      </c>
      <c r="M793" s="6">
        <v>46.23</v>
      </c>
      <c r="N793" s="7">
        <v>0</v>
      </c>
      <c r="O793" s="6">
        <v>18.47</v>
      </c>
      <c r="P793" s="6">
        <f t="shared" si="48"/>
        <v>138.69</v>
      </c>
      <c r="Q793" s="6">
        <f t="shared" si="49"/>
        <v>55.41</v>
      </c>
      <c r="R793" s="6">
        <f t="shared" si="50"/>
        <v>83.28</v>
      </c>
      <c r="S793" s="8">
        <f t="shared" si="51"/>
        <v>0.60047588146225395</v>
      </c>
    </row>
    <row r="794" spans="1:19" ht="15.6" x14ac:dyDescent="0.3">
      <c r="A794" s="2">
        <v>3516</v>
      </c>
      <c r="B794" s="3">
        <v>46153</v>
      </c>
      <c r="C794" s="4">
        <f>YEAR(SalesDataTable[[#This Row],[Order Date]])</f>
        <v>2026</v>
      </c>
      <c r="D794" s="9" t="str">
        <f>TEXT(SalesDataTable[[#This Row],[Order Date]],"MMM")</f>
        <v>May</v>
      </c>
      <c r="E794" s="9" t="str">
        <f>"Q"&amp;ROUNDUP(MONTH(SalesDataTable[[#This Row],[Order Date]])/3,0)</f>
        <v>Q2</v>
      </c>
      <c r="F794" s="4" t="s">
        <v>38</v>
      </c>
      <c r="G794" s="4" t="s">
        <v>49</v>
      </c>
      <c r="H794" s="4" t="s">
        <v>46</v>
      </c>
      <c r="I794" s="4" t="s">
        <v>21</v>
      </c>
      <c r="J794" s="4" t="s">
        <v>41</v>
      </c>
      <c r="K794" s="4" t="s">
        <v>69</v>
      </c>
      <c r="L794" s="5">
        <v>1</v>
      </c>
      <c r="M794" s="6">
        <v>125.3</v>
      </c>
      <c r="N794" s="7">
        <v>0.05</v>
      </c>
      <c r="O794" s="6">
        <v>59.62</v>
      </c>
      <c r="P794" s="6">
        <f t="shared" si="48"/>
        <v>119.035</v>
      </c>
      <c r="Q794" s="6">
        <f t="shared" si="49"/>
        <v>59.62</v>
      </c>
      <c r="R794" s="6">
        <f t="shared" si="50"/>
        <v>59.414999999999999</v>
      </c>
      <c r="S794" s="8">
        <f t="shared" si="51"/>
        <v>0.49913890872432476</v>
      </c>
    </row>
    <row r="795" spans="1:19" ht="15.6" x14ac:dyDescent="0.3">
      <c r="A795" s="2">
        <v>3570</v>
      </c>
      <c r="B795" s="3">
        <v>46153</v>
      </c>
      <c r="C795" s="4">
        <f>YEAR(SalesDataTable[[#This Row],[Order Date]])</f>
        <v>2026</v>
      </c>
      <c r="D795" s="9" t="str">
        <f>TEXT(SalesDataTable[[#This Row],[Order Date]],"MMM")</f>
        <v>May</v>
      </c>
      <c r="E795" s="9" t="str">
        <f>"Q"&amp;ROUNDUP(MONTH(SalesDataTable[[#This Row],[Order Date]])/3,0)</f>
        <v>Q2</v>
      </c>
      <c r="F795" s="4" t="s">
        <v>24</v>
      </c>
      <c r="G795" s="4" t="s">
        <v>61</v>
      </c>
      <c r="H795" s="4" t="s">
        <v>20</v>
      </c>
      <c r="I795" s="4" t="s">
        <v>34</v>
      </c>
      <c r="J795" s="4" t="s">
        <v>32</v>
      </c>
      <c r="K795" s="4" t="s">
        <v>33</v>
      </c>
      <c r="L795" s="5">
        <v>1</v>
      </c>
      <c r="M795" s="6">
        <v>36.159999999999997</v>
      </c>
      <c r="N795" s="7">
        <v>0.1</v>
      </c>
      <c r="O795" s="6">
        <v>13.38</v>
      </c>
      <c r="P795" s="6">
        <f t="shared" si="48"/>
        <v>32.543999999999997</v>
      </c>
      <c r="Q795" s="6">
        <f t="shared" si="49"/>
        <v>13.38</v>
      </c>
      <c r="R795" s="6">
        <f t="shared" si="50"/>
        <v>19.163999999999994</v>
      </c>
      <c r="S795" s="8">
        <f t="shared" si="51"/>
        <v>0.58886430678466062</v>
      </c>
    </row>
    <row r="796" spans="1:19" ht="15.6" x14ac:dyDescent="0.3">
      <c r="A796" s="2">
        <v>4799</v>
      </c>
      <c r="B796" s="3">
        <v>46153</v>
      </c>
      <c r="C796" s="4">
        <f>YEAR(SalesDataTable[[#This Row],[Order Date]])</f>
        <v>2026</v>
      </c>
      <c r="D796" s="9" t="str">
        <f>TEXT(SalesDataTable[[#This Row],[Order Date]],"MMM")</f>
        <v>May</v>
      </c>
      <c r="E796" s="9" t="str">
        <f>"Q"&amp;ROUNDUP(MONTH(SalesDataTable[[#This Row],[Order Date]])/3,0)</f>
        <v>Q2</v>
      </c>
      <c r="F796" s="4" t="s">
        <v>38</v>
      </c>
      <c r="G796" s="4" t="s">
        <v>65</v>
      </c>
      <c r="H796" s="4" t="s">
        <v>20</v>
      </c>
      <c r="I796" s="4" t="s">
        <v>21</v>
      </c>
      <c r="J796" s="4" t="s">
        <v>41</v>
      </c>
      <c r="K796" s="4" t="s">
        <v>69</v>
      </c>
      <c r="L796" s="5">
        <v>1</v>
      </c>
      <c r="M796" s="6">
        <v>121.41</v>
      </c>
      <c r="N796" s="7">
        <v>0.05</v>
      </c>
      <c r="O796" s="6">
        <v>60.75</v>
      </c>
      <c r="P796" s="6">
        <f t="shared" si="48"/>
        <v>115.33949999999999</v>
      </c>
      <c r="Q796" s="6">
        <f t="shared" si="49"/>
        <v>60.75</v>
      </c>
      <c r="R796" s="6">
        <f t="shared" si="50"/>
        <v>54.589499999999987</v>
      </c>
      <c r="S796" s="8">
        <f t="shared" si="51"/>
        <v>0.47329405797666879</v>
      </c>
    </row>
    <row r="797" spans="1:19" ht="15.6" x14ac:dyDescent="0.3">
      <c r="A797" s="2">
        <v>5156</v>
      </c>
      <c r="B797" s="3">
        <v>46153</v>
      </c>
      <c r="C797" s="4">
        <f>YEAR(SalesDataTable[[#This Row],[Order Date]])</f>
        <v>2026</v>
      </c>
      <c r="D797" s="9" t="str">
        <f>TEXT(SalesDataTable[[#This Row],[Order Date]],"MMM")</f>
        <v>May</v>
      </c>
      <c r="E797" s="9" t="str">
        <f>"Q"&amp;ROUNDUP(MONTH(SalesDataTable[[#This Row],[Order Date]])/3,0)</f>
        <v>Q2</v>
      </c>
      <c r="F797" s="4" t="s">
        <v>18</v>
      </c>
      <c r="G797" s="4" t="s">
        <v>19</v>
      </c>
      <c r="H797" s="4" t="s">
        <v>37</v>
      </c>
      <c r="I797" s="4" t="s">
        <v>31</v>
      </c>
      <c r="J797" s="4" t="s">
        <v>32</v>
      </c>
      <c r="K797" s="4" t="s">
        <v>62</v>
      </c>
      <c r="L797" s="5">
        <v>3</v>
      </c>
      <c r="M797" s="6">
        <v>132.58000000000001</v>
      </c>
      <c r="N797" s="7">
        <v>0.1</v>
      </c>
      <c r="O797" s="6">
        <v>67.88</v>
      </c>
      <c r="P797" s="6">
        <f t="shared" si="48"/>
        <v>357.96600000000001</v>
      </c>
      <c r="Q797" s="6">
        <f t="shared" si="49"/>
        <v>203.64</v>
      </c>
      <c r="R797" s="6">
        <f t="shared" si="50"/>
        <v>154.32600000000002</v>
      </c>
      <c r="S797" s="8">
        <f t="shared" si="51"/>
        <v>0.43111915656794225</v>
      </c>
    </row>
    <row r="798" spans="1:19" ht="15.6" x14ac:dyDescent="0.3">
      <c r="A798" s="2">
        <v>526</v>
      </c>
      <c r="B798" s="3">
        <v>46154</v>
      </c>
      <c r="C798" s="4">
        <f>YEAR(SalesDataTable[[#This Row],[Order Date]])</f>
        <v>2026</v>
      </c>
      <c r="D798" s="9" t="str">
        <f>TEXT(SalesDataTable[[#This Row],[Order Date]],"MMM")</f>
        <v>May</v>
      </c>
      <c r="E798" s="9" t="str">
        <f>"Q"&amp;ROUNDUP(MONTH(SalesDataTable[[#This Row],[Order Date]])/3,0)</f>
        <v>Q2</v>
      </c>
      <c r="F798" s="4" t="s">
        <v>24</v>
      </c>
      <c r="G798" s="4" t="s">
        <v>25</v>
      </c>
      <c r="H798" s="4" t="s">
        <v>37</v>
      </c>
      <c r="I798" s="4" t="s">
        <v>21</v>
      </c>
      <c r="J798" s="4" t="s">
        <v>41</v>
      </c>
      <c r="K798" s="4" t="s">
        <v>58</v>
      </c>
      <c r="L798" s="5">
        <v>2</v>
      </c>
      <c r="M798" s="6">
        <v>81.11</v>
      </c>
      <c r="N798" s="7">
        <v>0.05</v>
      </c>
      <c r="O798" s="6">
        <v>40.049999999999997</v>
      </c>
      <c r="P798" s="6">
        <f t="shared" si="48"/>
        <v>154.10899999999998</v>
      </c>
      <c r="Q798" s="6">
        <f t="shared" si="49"/>
        <v>80.099999999999994</v>
      </c>
      <c r="R798" s="6">
        <f t="shared" si="50"/>
        <v>74.008999999999986</v>
      </c>
      <c r="S798" s="8">
        <f t="shared" si="51"/>
        <v>0.48023801335418437</v>
      </c>
    </row>
    <row r="799" spans="1:19" ht="15.6" x14ac:dyDescent="0.3">
      <c r="A799" s="2">
        <v>712</v>
      </c>
      <c r="B799" s="3">
        <v>46154</v>
      </c>
      <c r="C799" s="4">
        <f>YEAR(SalesDataTable[[#This Row],[Order Date]])</f>
        <v>2026</v>
      </c>
      <c r="D799" s="9" t="str">
        <f>TEXT(SalesDataTable[[#This Row],[Order Date]],"MMM")</f>
        <v>May</v>
      </c>
      <c r="E799" s="9" t="str">
        <f>"Q"&amp;ROUNDUP(MONTH(SalesDataTable[[#This Row],[Order Date]])/3,0)</f>
        <v>Q2</v>
      </c>
      <c r="F799" s="4" t="s">
        <v>24</v>
      </c>
      <c r="G799" s="4" t="s">
        <v>67</v>
      </c>
      <c r="H799" s="4" t="s">
        <v>46</v>
      </c>
      <c r="I799" s="4" t="s">
        <v>34</v>
      </c>
      <c r="J799" s="4" t="s">
        <v>22</v>
      </c>
      <c r="K799" s="4" t="s">
        <v>48</v>
      </c>
      <c r="L799" s="5">
        <v>3</v>
      </c>
      <c r="M799" s="6">
        <v>104.54</v>
      </c>
      <c r="N799" s="7">
        <v>0</v>
      </c>
      <c r="O799" s="6">
        <v>51.45</v>
      </c>
      <c r="P799" s="6">
        <f t="shared" si="48"/>
        <v>313.62</v>
      </c>
      <c r="Q799" s="6">
        <f t="shared" si="49"/>
        <v>154.35000000000002</v>
      </c>
      <c r="R799" s="6">
        <f t="shared" si="50"/>
        <v>159.26999999999998</v>
      </c>
      <c r="S799" s="8">
        <f t="shared" si="51"/>
        <v>0.50784388750717424</v>
      </c>
    </row>
    <row r="800" spans="1:19" ht="15.6" x14ac:dyDescent="0.3">
      <c r="A800" s="2">
        <v>1533</v>
      </c>
      <c r="B800" s="3">
        <v>46154</v>
      </c>
      <c r="C800" s="4">
        <f>YEAR(SalesDataTable[[#This Row],[Order Date]])</f>
        <v>2026</v>
      </c>
      <c r="D800" s="9" t="str">
        <f>TEXT(SalesDataTable[[#This Row],[Order Date]],"MMM")</f>
        <v>May</v>
      </c>
      <c r="E800" s="9" t="str">
        <f>"Q"&amp;ROUNDUP(MONTH(SalesDataTable[[#This Row],[Order Date]])/3,0)</f>
        <v>Q2</v>
      </c>
      <c r="F800" s="4" t="s">
        <v>29</v>
      </c>
      <c r="G800" s="4" t="s">
        <v>70</v>
      </c>
      <c r="H800" s="4" t="s">
        <v>37</v>
      </c>
      <c r="I800" s="4" t="s">
        <v>31</v>
      </c>
      <c r="J800" s="4" t="s">
        <v>27</v>
      </c>
      <c r="K800" s="4" t="s">
        <v>35</v>
      </c>
      <c r="L800" s="5">
        <v>3</v>
      </c>
      <c r="M800" s="6">
        <v>143.87</v>
      </c>
      <c r="N800" s="7">
        <v>0</v>
      </c>
      <c r="O800" s="6">
        <v>79.2</v>
      </c>
      <c r="P800" s="6">
        <f t="shared" si="48"/>
        <v>431.61</v>
      </c>
      <c r="Q800" s="6">
        <f t="shared" si="49"/>
        <v>237.60000000000002</v>
      </c>
      <c r="R800" s="6">
        <f t="shared" si="50"/>
        <v>194.01</v>
      </c>
      <c r="S800" s="8">
        <f t="shared" si="51"/>
        <v>0.44950302356293875</v>
      </c>
    </row>
    <row r="801" spans="1:19" ht="15.6" x14ac:dyDescent="0.3">
      <c r="A801" s="2">
        <v>1933</v>
      </c>
      <c r="B801" s="3">
        <v>46154</v>
      </c>
      <c r="C801" s="4">
        <f>YEAR(SalesDataTable[[#This Row],[Order Date]])</f>
        <v>2026</v>
      </c>
      <c r="D801" s="9" t="str">
        <f>TEXT(SalesDataTable[[#This Row],[Order Date]],"MMM")</f>
        <v>May</v>
      </c>
      <c r="E801" s="9" t="str">
        <f>"Q"&amp;ROUNDUP(MONTH(SalesDataTable[[#This Row],[Order Date]])/3,0)</f>
        <v>Q2</v>
      </c>
      <c r="F801" s="4" t="s">
        <v>38</v>
      </c>
      <c r="G801" s="4" t="s">
        <v>65</v>
      </c>
      <c r="H801" s="4" t="s">
        <v>20</v>
      </c>
      <c r="I801" s="4" t="s">
        <v>21</v>
      </c>
      <c r="J801" s="4" t="s">
        <v>32</v>
      </c>
      <c r="K801" s="4" t="s">
        <v>33</v>
      </c>
      <c r="L801" s="5">
        <v>1</v>
      </c>
      <c r="M801" s="6">
        <v>36.950000000000003</v>
      </c>
      <c r="N801" s="7">
        <v>0.1</v>
      </c>
      <c r="O801" s="6">
        <v>13.26</v>
      </c>
      <c r="P801" s="6">
        <f t="shared" si="48"/>
        <v>33.255000000000003</v>
      </c>
      <c r="Q801" s="6">
        <f t="shared" si="49"/>
        <v>13.26</v>
      </c>
      <c r="R801" s="6">
        <f t="shared" si="50"/>
        <v>19.995000000000005</v>
      </c>
      <c r="S801" s="8">
        <f t="shared" si="51"/>
        <v>0.60126296797474077</v>
      </c>
    </row>
    <row r="802" spans="1:19" ht="15.6" x14ac:dyDescent="0.3">
      <c r="A802" s="2">
        <v>3128</v>
      </c>
      <c r="B802" s="3">
        <v>46154</v>
      </c>
      <c r="C802" s="4">
        <f>YEAR(SalesDataTable[[#This Row],[Order Date]])</f>
        <v>2026</v>
      </c>
      <c r="D802" s="9" t="str">
        <f>TEXT(SalesDataTable[[#This Row],[Order Date]],"MMM")</f>
        <v>May</v>
      </c>
      <c r="E802" s="9" t="str">
        <f>"Q"&amp;ROUNDUP(MONTH(SalesDataTable[[#This Row],[Order Date]])/3,0)</f>
        <v>Q2</v>
      </c>
      <c r="F802" s="4" t="s">
        <v>29</v>
      </c>
      <c r="G802" s="4" t="s">
        <v>43</v>
      </c>
      <c r="H802" s="4" t="s">
        <v>20</v>
      </c>
      <c r="I802" s="4" t="s">
        <v>31</v>
      </c>
      <c r="J802" s="4" t="s">
        <v>41</v>
      </c>
      <c r="K802" s="4" t="s">
        <v>69</v>
      </c>
      <c r="L802" s="5">
        <v>1</v>
      </c>
      <c r="M802" s="6">
        <v>121.38</v>
      </c>
      <c r="N802" s="7">
        <v>0</v>
      </c>
      <c r="O802" s="6">
        <v>59.68</v>
      </c>
      <c r="P802" s="6">
        <f t="shared" si="48"/>
        <v>121.38</v>
      </c>
      <c r="Q802" s="6">
        <f t="shared" si="49"/>
        <v>59.68</v>
      </c>
      <c r="R802" s="6">
        <f t="shared" si="50"/>
        <v>61.699999999999996</v>
      </c>
      <c r="S802" s="8">
        <f t="shared" si="51"/>
        <v>0.50832097544900312</v>
      </c>
    </row>
    <row r="803" spans="1:19" ht="15.6" x14ac:dyDescent="0.3">
      <c r="A803" s="2">
        <v>4922</v>
      </c>
      <c r="B803" s="3">
        <v>46154</v>
      </c>
      <c r="C803" s="4">
        <f>YEAR(SalesDataTable[[#This Row],[Order Date]])</f>
        <v>2026</v>
      </c>
      <c r="D803" s="9" t="str">
        <f>TEXT(SalesDataTable[[#This Row],[Order Date]],"MMM")</f>
        <v>May</v>
      </c>
      <c r="E803" s="9" t="str">
        <f>"Q"&amp;ROUNDUP(MONTH(SalesDataTable[[#This Row],[Order Date]])/3,0)</f>
        <v>Q2</v>
      </c>
      <c r="F803" s="4" t="s">
        <v>38</v>
      </c>
      <c r="G803" s="4" t="s">
        <v>51</v>
      </c>
      <c r="H803" s="4" t="s">
        <v>20</v>
      </c>
      <c r="I803" s="4" t="s">
        <v>21</v>
      </c>
      <c r="J803" s="4" t="s">
        <v>52</v>
      </c>
      <c r="K803" s="4" t="s">
        <v>53</v>
      </c>
      <c r="L803" s="5">
        <v>2</v>
      </c>
      <c r="M803" s="6">
        <v>39.79</v>
      </c>
      <c r="N803" s="7">
        <v>0.1</v>
      </c>
      <c r="O803" s="6">
        <v>14.33</v>
      </c>
      <c r="P803" s="6">
        <f t="shared" si="48"/>
        <v>71.622</v>
      </c>
      <c r="Q803" s="6">
        <f t="shared" si="49"/>
        <v>28.66</v>
      </c>
      <c r="R803" s="6">
        <f t="shared" si="50"/>
        <v>42.962000000000003</v>
      </c>
      <c r="S803" s="8">
        <f t="shared" si="51"/>
        <v>0.59984362346764963</v>
      </c>
    </row>
    <row r="804" spans="1:19" ht="15.6" x14ac:dyDescent="0.3">
      <c r="A804" s="2">
        <v>5051</v>
      </c>
      <c r="B804" s="3">
        <v>46154</v>
      </c>
      <c r="C804" s="4">
        <f>YEAR(SalesDataTable[[#This Row],[Order Date]])</f>
        <v>2026</v>
      </c>
      <c r="D804" s="9" t="str">
        <f>TEXT(SalesDataTable[[#This Row],[Order Date]],"MMM")</f>
        <v>May</v>
      </c>
      <c r="E804" s="9" t="str">
        <f>"Q"&amp;ROUNDUP(MONTH(SalesDataTable[[#This Row],[Order Date]])/3,0)</f>
        <v>Q2</v>
      </c>
      <c r="F804" s="4" t="s">
        <v>18</v>
      </c>
      <c r="G804" s="4" t="s">
        <v>68</v>
      </c>
      <c r="H804" s="4" t="s">
        <v>37</v>
      </c>
      <c r="I804" s="4" t="s">
        <v>21</v>
      </c>
      <c r="J804" s="4" t="s">
        <v>22</v>
      </c>
      <c r="K804" s="4" t="s">
        <v>40</v>
      </c>
      <c r="L804" s="5">
        <v>4</v>
      </c>
      <c r="M804" s="6">
        <v>51.31</v>
      </c>
      <c r="N804" s="7">
        <v>0</v>
      </c>
      <c r="O804" s="6">
        <v>22.19</v>
      </c>
      <c r="P804" s="6">
        <f t="shared" si="48"/>
        <v>205.24</v>
      </c>
      <c r="Q804" s="6">
        <f t="shared" si="49"/>
        <v>88.76</v>
      </c>
      <c r="R804" s="6">
        <f t="shared" si="50"/>
        <v>116.48</v>
      </c>
      <c r="S804" s="8">
        <f t="shared" si="51"/>
        <v>0.56753069577080495</v>
      </c>
    </row>
    <row r="805" spans="1:19" ht="15.6" x14ac:dyDescent="0.3">
      <c r="A805" s="2">
        <v>5182</v>
      </c>
      <c r="B805" s="3">
        <v>46154</v>
      </c>
      <c r="C805" s="4">
        <f>YEAR(SalesDataTable[[#This Row],[Order Date]])</f>
        <v>2026</v>
      </c>
      <c r="D805" s="9" t="str">
        <f>TEXT(SalesDataTable[[#This Row],[Order Date]],"MMM")</f>
        <v>May</v>
      </c>
      <c r="E805" s="9" t="str">
        <f>"Q"&amp;ROUNDUP(MONTH(SalesDataTable[[#This Row],[Order Date]])/3,0)</f>
        <v>Q2</v>
      </c>
      <c r="F805" s="4" t="s">
        <v>38</v>
      </c>
      <c r="G805" s="4" t="s">
        <v>49</v>
      </c>
      <c r="H805" s="4" t="s">
        <v>20</v>
      </c>
      <c r="I805" s="4" t="s">
        <v>21</v>
      </c>
      <c r="J805" s="4" t="s">
        <v>52</v>
      </c>
      <c r="K805" s="4" t="s">
        <v>63</v>
      </c>
      <c r="L805" s="5">
        <v>2</v>
      </c>
      <c r="M805" s="6">
        <v>51.15</v>
      </c>
      <c r="N805" s="7">
        <v>0</v>
      </c>
      <c r="O805" s="6">
        <v>22.53</v>
      </c>
      <c r="P805" s="6">
        <f t="shared" si="48"/>
        <v>102.3</v>
      </c>
      <c r="Q805" s="6">
        <f t="shared" si="49"/>
        <v>45.06</v>
      </c>
      <c r="R805" s="6">
        <f t="shared" si="50"/>
        <v>57.239999999999995</v>
      </c>
      <c r="S805" s="8">
        <f t="shared" si="51"/>
        <v>0.55953079178885623</v>
      </c>
    </row>
    <row r="806" spans="1:19" ht="15.6" x14ac:dyDescent="0.3">
      <c r="A806" s="2">
        <v>1071</v>
      </c>
      <c r="B806" s="3">
        <v>46155</v>
      </c>
      <c r="C806" s="4">
        <f>YEAR(SalesDataTable[[#This Row],[Order Date]])</f>
        <v>2026</v>
      </c>
      <c r="D806" s="9" t="str">
        <f>TEXT(SalesDataTable[[#This Row],[Order Date]],"MMM")</f>
        <v>May</v>
      </c>
      <c r="E806" s="9" t="str">
        <f>"Q"&amp;ROUNDUP(MONTH(SalesDataTable[[#This Row],[Order Date]])/3,0)</f>
        <v>Q2</v>
      </c>
      <c r="F806" s="4" t="s">
        <v>24</v>
      </c>
      <c r="G806" s="4" t="s">
        <v>61</v>
      </c>
      <c r="H806" s="4" t="s">
        <v>37</v>
      </c>
      <c r="I806" s="4" t="s">
        <v>34</v>
      </c>
      <c r="J806" s="4" t="s">
        <v>52</v>
      </c>
      <c r="K806" s="4" t="s">
        <v>63</v>
      </c>
      <c r="L806" s="5">
        <v>1</v>
      </c>
      <c r="M806" s="6">
        <v>50.83</v>
      </c>
      <c r="N806" s="7">
        <v>0.1</v>
      </c>
      <c r="O806" s="6">
        <v>21.82</v>
      </c>
      <c r="P806" s="6">
        <f t="shared" si="48"/>
        <v>45.747</v>
      </c>
      <c r="Q806" s="6">
        <f t="shared" si="49"/>
        <v>21.82</v>
      </c>
      <c r="R806" s="6">
        <f t="shared" si="50"/>
        <v>23.927</v>
      </c>
      <c r="S806" s="8">
        <f t="shared" si="51"/>
        <v>0.52302883249174803</v>
      </c>
    </row>
    <row r="807" spans="1:19" ht="15.6" x14ac:dyDescent="0.3">
      <c r="A807" s="2">
        <v>1210</v>
      </c>
      <c r="B807" s="3">
        <v>46155</v>
      </c>
      <c r="C807" s="4">
        <f>YEAR(SalesDataTable[[#This Row],[Order Date]])</f>
        <v>2026</v>
      </c>
      <c r="D807" s="9" t="str">
        <f>TEXT(SalesDataTable[[#This Row],[Order Date]],"MMM")</f>
        <v>May</v>
      </c>
      <c r="E807" s="9" t="str">
        <f>"Q"&amp;ROUNDUP(MONTH(SalesDataTable[[#This Row],[Order Date]])/3,0)</f>
        <v>Q2</v>
      </c>
      <c r="F807" s="4" t="s">
        <v>29</v>
      </c>
      <c r="G807" s="4" t="s">
        <v>30</v>
      </c>
      <c r="H807" s="4" t="s">
        <v>26</v>
      </c>
      <c r="I807" s="4" t="s">
        <v>34</v>
      </c>
      <c r="J807" s="4" t="s">
        <v>27</v>
      </c>
      <c r="K807" s="4" t="s">
        <v>35</v>
      </c>
      <c r="L807" s="5">
        <v>6</v>
      </c>
      <c r="M807" s="6">
        <v>141.9</v>
      </c>
      <c r="N807" s="7">
        <v>0.1</v>
      </c>
      <c r="O807" s="6">
        <v>79.64</v>
      </c>
      <c r="P807" s="6">
        <f t="shared" si="48"/>
        <v>766.2600000000001</v>
      </c>
      <c r="Q807" s="6">
        <f t="shared" si="49"/>
        <v>477.84000000000003</v>
      </c>
      <c r="R807" s="6">
        <f t="shared" si="50"/>
        <v>288.42000000000007</v>
      </c>
      <c r="S807" s="8">
        <f t="shared" si="51"/>
        <v>0.37639965546942294</v>
      </c>
    </row>
    <row r="808" spans="1:19" ht="15.6" x14ac:dyDescent="0.3">
      <c r="A808" s="2">
        <v>1244</v>
      </c>
      <c r="B808" s="3">
        <v>46155</v>
      </c>
      <c r="C808" s="4">
        <f>YEAR(SalesDataTable[[#This Row],[Order Date]])</f>
        <v>2026</v>
      </c>
      <c r="D808" s="9" t="str">
        <f>TEXT(SalesDataTable[[#This Row],[Order Date]],"MMM")</f>
        <v>May</v>
      </c>
      <c r="E808" s="9" t="str">
        <f>"Q"&amp;ROUNDUP(MONTH(SalesDataTable[[#This Row],[Order Date]])/3,0)</f>
        <v>Q2</v>
      </c>
      <c r="F808" s="4" t="s">
        <v>38</v>
      </c>
      <c r="G808" s="4" t="s">
        <v>51</v>
      </c>
      <c r="H808" s="4" t="s">
        <v>20</v>
      </c>
      <c r="I808" s="4" t="s">
        <v>21</v>
      </c>
      <c r="J808" s="4" t="s">
        <v>41</v>
      </c>
      <c r="K808" s="4" t="s">
        <v>69</v>
      </c>
      <c r="L808" s="5">
        <v>1</v>
      </c>
      <c r="M808" s="6">
        <v>122.11</v>
      </c>
      <c r="N808" s="7">
        <v>0</v>
      </c>
      <c r="O808" s="6">
        <v>59.86</v>
      </c>
      <c r="P808" s="6">
        <f t="shared" si="48"/>
        <v>122.11</v>
      </c>
      <c r="Q808" s="6">
        <f t="shared" si="49"/>
        <v>59.86</v>
      </c>
      <c r="R808" s="6">
        <f t="shared" si="50"/>
        <v>62.25</v>
      </c>
      <c r="S808" s="8">
        <f t="shared" si="51"/>
        <v>0.50978625829170421</v>
      </c>
    </row>
    <row r="809" spans="1:19" ht="15.6" x14ac:dyDescent="0.3">
      <c r="A809" s="2">
        <v>1403</v>
      </c>
      <c r="B809" s="3">
        <v>46155</v>
      </c>
      <c r="C809" s="4">
        <f>YEAR(SalesDataTable[[#This Row],[Order Date]])</f>
        <v>2026</v>
      </c>
      <c r="D809" s="9" t="str">
        <f>TEXT(SalesDataTable[[#This Row],[Order Date]],"MMM")</f>
        <v>May</v>
      </c>
      <c r="E809" s="9" t="str">
        <f>"Q"&amp;ROUNDUP(MONTH(SalesDataTable[[#This Row],[Order Date]])/3,0)</f>
        <v>Q2</v>
      </c>
      <c r="F809" s="4" t="s">
        <v>24</v>
      </c>
      <c r="G809" s="4" t="s">
        <v>59</v>
      </c>
      <c r="H809" s="4" t="s">
        <v>20</v>
      </c>
      <c r="I809" s="4" t="s">
        <v>21</v>
      </c>
      <c r="J809" s="4" t="s">
        <v>22</v>
      </c>
      <c r="K809" s="4" t="s">
        <v>48</v>
      </c>
      <c r="L809" s="5">
        <v>1</v>
      </c>
      <c r="M809" s="6">
        <v>102.38</v>
      </c>
      <c r="N809" s="7">
        <v>0</v>
      </c>
      <c r="O809" s="6">
        <v>50.82</v>
      </c>
      <c r="P809" s="6">
        <f t="shared" si="48"/>
        <v>102.38</v>
      </c>
      <c r="Q809" s="6">
        <f t="shared" si="49"/>
        <v>50.82</v>
      </c>
      <c r="R809" s="6">
        <f t="shared" si="50"/>
        <v>51.559999999999995</v>
      </c>
      <c r="S809" s="8">
        <f t="shared" si="51"/>
        <v>0.50361398710685679</v>
      </c>
    </row>
    <row r="810" spans="1:19" ht="15.6" x14ac:dyDescent="0.3">
      <c r="A810" s="2">
        <v>1592</v>
      </c>
      <c r="B810" s="3">
        <v>46155</v>
      </c>
      <c r="C810" s="4">
        <f>YEAR(SalesDataTable[[#This Row],[Order Date]])</f>
        <v>2026</v>
      </c>
      <c r="D810" s="9" t="str">
        <f>TEXT(SalesDataTable[[#This Row],[Order Date]],"MMM")</f>
        <v>May</v>
      </c>
      <c r="E810" s="9" t="str">
        <f>"Q"&amp;ROUNDUP(MONTH(SalesDataTable[[#This Row],[Order Date]])/3,0)</f>
        <v>Q2</v>
      </c>
      <c r="F810" s="4" t="s">
        <v>29</v>
      </c>
      <c r="G810" s="4" t="s">
        <v>70</v>
      </c>
      <c r="H810" s="4" t="s">
        <v>37</v>
      </c>
      <c r="I810" s="4" t="s">
        <v>21</v>
      </c>
      <c r="J810" s="4" t="s">
        <v>52</v>
      </c>
      <c r="K810" s="4" t="s">
        <v>60</v>
      </c>
      <c r="L810" s="5">
        <v>5</v>
      </c>
      <c r="M810" s="6">
        <v>37.119999999999997</v>
      </c>
      <c r="N810" s="7">
        <v>0.1</v>
      </c>
      <c r="O810" s="6">
        <v>13.96</v>
      </c>
      <c r="P810" s="6">
        <f t="shared" si="48"/>
        <v>167.04</v>
      </c>
      <c r="Q810" s="6">
        <f t="shared" si="49"/>
        <v>69.800000000000011</v>
      </c>
      <c r="R810" s="6">
        <f t="shared" si="50"/>
        <v>97.239999999999981</v>
      </c>
      <c r="S810" s="8">
        <f t="shared" si="51"/>
        <v>0.58213601532567039</v>
      </c>
    </row>
    <row r="811" spans="1:19" ht="15.6" x14ac:dyDescent="0.3">
      <c r="A811" s="2">
        <v>2581</v>
      </c>
      <c r="B811" s="3">
        <v>46155</v>
      </c>
      <c r="C811" s="4">
        <f>YEAR(SalesDataTable[[#This Row],[Order Date]])</f>
        <v>2026</v>
      </c>
      <c r="D811" s="9" t="str">
        <f>TEXT(SalesDataTable[[#This Row],[Order Date]],"MMM")</f>
        <v>May</v>
      </c>
      <c r="E811" s="9" t="str">
        <f>"Q"&amp;ROUNDUP(MONTH(SalesDataTable[[#This Row],[Order Date]])/3,0)</f>
        <v>Q2</v>
      </c>
      <c r="F811" s="4" t="s">
        <v>24</v>
      </c>
      <c r="G811" s="4" t="s">
        <v>61</v>
      </c>
      <c r="H811" s="4" t="s">
        <v>20</v>
      </c>
      <c r="I811" s="4" t="s">
        <v>31</v>
      </c>
      <c r="J811" s="4" t="s">
        <v>27</v>
      </c>
      <c r="K811" s="4" t="s">
        <v>28</v>
      </c>
      <c r="L811" s="5">
        <v>2</v>
      </c>
      <c r="M811" s="6">
        <v>91.76</v>
      </c>
      <c r="N811" s="7">
        <v>0.05</v>
      </c>
      <c r="O811" s="6">
        <v>46.31</v>
      </c>
      <c r="P811" s="6">
        <f t="shared" si="48"/>
        <v>174.34399999999999</v>
      </c>
      <c r="Q811" s="6">
        <f t="shared" si="49"/>
        <v>92.62</v>
      </c>
      <c r="R811" s="6">
        <f t="shared" si="50"/>
        <v>81.72399999999999</v>
      </c>
      <c r="S811" s="8">
        <f t="shared" si="51"/>
        <v>0.46875143394668006</v>
      </c>
    </row>
    <row r="812" spans="1:19" ht="15.6" x14ac:dyDescent="0.3">
      <c r="A812" s="2">
        <v>3428</v>
      </c>
      <c r="B812" s="3">
        <v>46155</v>
      </c>
      <c r="C812" s="4">
        <f>YEAR(SalesDataTable[[#This Row],[Order Date]])</f>
        <v>2026</v>
      </c>
      <c r="D812" s="9" t="str">
        <f>TEXT(SalesDataTable[[#This Row],[Order Date]],"MMM")</f>
        <v>May</v>
      </c>
      <c r="E812" s="9" t="str">
        <f>"Q"&amp;ROUNDUP(MONTH(SalesDataTable[[#This Row],[Order Date]])/3,0)</f>
        <v>Q2</v>
      </c>
      <c r="F812" s="4" t="s">
        <v>38</v>
      </c>
      <c r="G812" s="4" t="s">
        <v>39</v>
      </c>
      <c r="H812" s="4" t="s">
        <v>20</v>
      </c>
      <c r="I812" s="4" t="s">
        <v>21</v>
      </c>
      <c r="J812" s="4" t="s">
        <v>27</v>
      </c>
      <c r="K812" s="4" t="s">
        <v>35</v>
      </c>
      <c r="L812" s="5">
        <v>1</v>
      </c>
      <c r="M812" s="6">
        <v>144.51</v>
      </c>
      <c r="N812" s="7">
        <v>0</v>
      </c>
      <c r="O812" s="6">
        <v>79.22</v>
      </c>
      <c r="P812" s="6">
        <f t="shared" si="48"/>
        <v>144.51</v>
      </c>
      <c r="Q812" s="6">
        <f t="shared" si="49"/>
        <v>79.22</v>
      </c>
      <c r="R812" s="6">
        <f t="shared" si="50"/>
        <v>65.289999999999992</v>
      </c>
      <c r="S812" s="8">
        <f t="shared" si="51"/>
        <v>0.45180264341568055</v>
      </c>
    </row>
    <row r="813" spans="1:19" ht="15.6" x14ac:dyDescent="0.3">
      <c r="A813" s="2">
        <v>765</v>
      </c>
      <c r="B813" s="3">
        <v>46156</v>
      </c>
      <c r="C813" s="4">
        <f>YEAR(SalesDataTable[[#This Row],[Order Date]])</f>
        <v>2026</v>
      </c>
      <c r="D813" s="9" t="str">
        <f>TEXT(SalesDataTable[[#This Row],[Order Date]],"MMM")</f>
        <v>May</v>
      </c>
      <c r="E813" s="9" t="str">
        <f>"Q"&amp;ROUNDUP(MONTH(SalesDataTable[[#This Row],[Order Date]])/3,0)</f>
        <v>Q2</v>
      </c>
      <c r="F813" s="4" t="s">
        <v>24</v>
      </c>
      <c r="G813" s="4" t="s">
        <v>45</v>
      </c>
      <c r="H813" s="4" t="s">
        <v>26</v>
      </c>
      <c r="I813" s="4" t="s">
        <v>34</v>
      </c>
      <c r="J813" s="4" t="s">
        <v>52</v>
      </c>
      <c r="K813" s="4" t="s">
        <v>63</v>
      </c>
      <c r="L813" s="5">
        <v>3</v>
      </c>
      <c r="M813" s="6">
        <v>49.7</v>
      </c>
      <c r="N813" s="7">
        <v>0.1</v>
      </c>
      <c r="O813" s="6">
        <v>21.84</v>
      </c>
      <c r="P813" s="6">
        <f t="shared" si="48"/>
        <v>134.19000000000003</v>
      </c>
      <c r="Q813" s="6">
        <f t="shared" si="49"/>
        <v>65.52</v>
      </c>
      <c r="R813" s="6">
        <f t="shared" si="50"/>
        <v>68.67000000000003</v>
      </c>
      <c r="S813" s="8">
        <f t="shared" si="51"/>
        <v>0.5117370892018781</v>
      </c>
    </row>
    <row r="814" spans="1:19" ht="15.6" x14ac:dyDescent="0.3">
      <c r="A814" s="2">
        <v>854</v>
      </c>
      <c r="B814" s="3">
        <v>46156</v>
      </c>
      <c r="C814" s="4">
        <f>YEAR(SalesDataTable[[#This Row],[Order Date]])</f>
        <v>2026</v>
      </c>
      <c r="D814" s="9" t="str">
        <f>TEXT(SalesDataTable[[#This Row],[Order Date]],"MMM")</f>
        <v>May</v>
      </c>
      <c r="E814" s="9" t="str">
        <f>"Q"&amp;ROUNDUP(MONTH(SalesDataTable[[#This Row],[Order Date]])/3,0)</f>
        <v>Q2</v>
      </c>
      <c r="F814" s="4" t="s">
        <v>18</v>
      </c>
      <c r="G814" s="4" t="s">
        <v>19</v>
      </c>
      <c r="H814" s="4" t="s">
        <v>20</v>
      </c>
      <c r="I814" s="4" t="s">
        <v>21</v>
      </c>
      <c r="J814" s="4" t="s">
        <v>41</v>
      </c>
      <c r="K814" s="4" t="s">
        <v>69</v>
      </c>
      <c r="L814" s="5">
        <v>1</v>
      </c>
      <c r="M814" s="6">
        <v>120.9</v>
      </c>
      <c r="N814" s="7">
        <v>0</v>
      </c>
      <c r="O814" s="6">
        <v>59.31</v>
      </c>
      <c r="P814" s="6">
        <f t="shared" si="48"/>
        <v>120.9</v>
      </c>
      <c r="Q814" s="6">
        <f t="shared" si="49"/>
        <v>59.31</v>
      </c>
      <c r="R814" s="6">
        <f t="shared" si="50"/>
        <v>61.59</v>
      </c>
      <c r="S814" s="8">
        <f t="shared" si="51"/>
        <v>0.50942928039702229</v>
      </c>
    </row>
    <row r="815" spans="1:19" ht="15.6" x14ac:dyDescent="0.3">
      <c r="A815" s="2">
        <v>1087</v>
      </c>
      <c r="B815" s="3">
        <v>46156</v>
      </c>
      <c r="C815" s="4">
        <f>YEAR(SalesDataTable[[#This Row],[Order Date]])</f>
        <v>2026</v>
      </c>
      <c r="D815" s="9" t="str">
        <f>TEXT(SalesDataTable[[#This Row],[Order Date]],"MMM")</f>
        <v>May</v>
      </c>
      <c r="E815" s="9" t="str">
        <f>"Q"&amp;ROUNDUP(MONTH(SalesDataTable[[#This Row],[Order Date]])/3,0)</f>
        <v>Q2</v>
      </c>
      <c r="F815" s="4" t="s">
        <v>29</v>
      </c>
      <c r="G815" s="4" t="s">
        <v>57</v>
      </c>
      <c r="H815" s="4" t="s">
        <v>20</v>
      </c>
      <c r="I815" s="4" t="s">
        <v>21</v>
      </c>
      <c r="J815" s="4" t="s">
        <v>41</v>
      </c>
      <c r="K815" s="4" t="s">
        <v>47</v>
      </c>
      <c r="L815" s="5">
        <v>1</v>
      </c>
      <c r="M815" s="6">
        <v>195.72</v>
      </c>
      <c r="N815" s="7">
        <v>0.05</v>
      </c>
      <c r="O815" s="6">
        <v>105.73</v>
      </c>
      <c r="P815" s="6">
        <f t="shared" si="48"/>
        <v>185.934</v>
      </c>
      <c r="Q815" s="6">
        <f t="shared" si="49"/>
        <v>105.73</v>
      </c>
      <c r="R815" s="6">
        <f t="shared" si="50"/>
        <v>80.203999999999994</v>
      </c>
      <c r="S815" s="8">
        <f t="shared" si="51"/>
        <v>0.43135736336549524</v>
      </c>
    </row>
    <row r="816" spans="1:19" ht="15.6" x14ac:dyDescent="0.3">
      <c r="A816" s="2">
        <v>1150</v>
      </c>
      <c r="B816" s="3">
        <v>46156</v>
      </c>
      <c r="C816" s="4">
        <f>YEAR(SalesDataTable[[#This Row],[Order Date]])</f>
        <v>2026</v>
      </c>
      <c r="D816" s="9" t="str">
        <f>TEXT(SalesDataTable[[#This Row],[Order Date]],"MMM")</f>
        <v>May</v>
      </c>
      <c r="E816" s="9" t="str">
        <f>"Q"&amp;ROUNDUP(MONTH(SalesDataTable[[#This Row],[Order Date]])/3,0)</f>
        <v>Q2</v>
      </c>
      <c r="F816" s="4" t="s">
        <v>18</v>
      </c>
      <c r="G816" s="4" t="s">
        <v>19</v>
      </c>
      <c r="H816" s="4" t="s">
        <v>26</v>
      </c>
      <c r="I816" s="4" t="s">
        <v>21</v>
      </c>
      <c r="J816" s="4" t="s">
        <v>22</v>
      </c>
      <c r="K816" s="4" t="s">
        <v>44</v>
      </c>
      <c r="L816" s="5">
        <v>8</v>
      </c>
      <c r="M816" s="6">
        <v>40.15</v>
      </c>
      <c r="N816" s="7">
        <v>0.15</v>
      </c>
      <c r="O816" s="6">
        <v>16.91</v>
      </c>
      <c r="P816" s="6">
        <f t="shared" si="48"/>
        <v>273.02</v>
      </c>
      <c r="Q816" s="6">
        <f t="shared" si="49"/>
        <v>135.28</v>
      </c>
      <c r="R816" s="6">
        <f t="shared" si="50"/>
        <v>137.73999999999998</v>
      </c>
      <c r="S816" s="8">
        <f t="shared" si="51"/>
        <v>0.50450516445681637</v>
      </c>
    </row>
    <row r="817" spans="1:19" ht="15.6" x14ac:dyDescent="0.3">
      <c r="A817" s="2">
        <v>1902</v>
      </c>
      <c r="B817" s="3">
        <v>46156</v>
      </c>
      <c r="C817" s="4">
        <f>YEAR(SalesDataTable[[#This Row],[Order Date]])</f>
        <v>2026</v>
      </c>
      <c r="D817" s="9" t="str">
        <f>TEXT(SalesDataTable[[#This Row],[Order Date]],"MMM")</f>
        <v>May</v>
      </c>
      <c r="E817" s="9" t="str">
        <f>"Q"&amp;ROUNDUP(MONTH(SalesDataTable[[#This Row],[Order Date]])/3,0)</f>
        <v>Q2</v>
      </c>
      <c r="F817" s="4" t="s">
        <v>24</v>
      </c>
      <c r="G817" s="4" t="s">
        <v>67</v>
      </c>
      <c r="H817" s="4" t="s">
        <v>37</v>
      </c>
      <c r="I817" s="4" t="s">
        <v>34</v>
      </c>
      <c r="J817" s="4" t="s">
        <v>32</v>
      </c>
      <c r="K817" s="4" t="s">
        <v>62</v>
      </c>
      <c r="L817" s="5">
        <v>4</v>
      </c>
      <c r="M817" s="6">
        <v>130.83000000000001</v>
      </c>
      <c r="N817" s="7">
        <v>0</v>
      </c>
      <c r="O817" s="6">
        <v>66.959999999999994</v>
      </c>
      <c r="P817" s="6">
        <f t="shared" si="48"/>
        <v>523.32000000000005</v>
      </c>
      <c r="Q817" s="6">
        <f t="shared" si="49"/>
        <v>267.83999999999997</v>
      </c>
      <c r="R817" s="6">
        <f t="shared" si="50"/>
        <v>255.48000000000008</v>
      </c>
      <c r="S817" s="8">
        <f t="shared" si="51"/>
        <v>0.48819078193074994</v>
      </c>
    </row>
    <row r="818" spans="1:19" ht="15.6" x14ac:dyDescent="0.3">
      <c r="A818" s="2">
        <v>3913</v>
      </c>
      <c r="B818" s="3">
        <v>46156</v>
      </c>
      <c r="C818" s="4">
        <f>YEAR(SalesDataTable[[#This Row],[Order Date]])</f>
        <v>2026</v>
      </c>
      <c r="D818" s="9" t="str">
        <f>TEXT(SalesDataTable[[#This Row],[Order Date]],"MMM")</f>
        <v>May</v>
      </c>
      <c r="E818" s="9" t="str">
        <f>"Q"&amp;ROUNDUP(MONTH(SalesDataTable[[#This Row],[Order Date]])/3,0)</f>
        <v>Q2</v>
      </c>
      <c r="F818" s="4" t="s">
        <v>24</v>
      </c>
      <c r="G818" s="4" t="s">
        <v>61</v>
      </c>
      <c r="H818" s="4" t="s">
        <v>20</v>
      </c>
      <c r="I818" s="4" t="s">
        <v>31</v>
      </c>
      <c r="J818" s="4" t="s">
        <v>22</v>
      </c>
      <c r="K818" s="4" t="s">
        <v>40</v>
      </c>
      <c r="L818" s="5">
        <v>1</v>
      </c>
      <c r="M818" s="6">
        <v>50.34</v>
      </c>
      <c r="N818" s="7">
        <v>0.05</v>
      </c>
      <c r="O818" s="6">
        <v>22.23</v>
      </c>
      <c r="P818" s="6">
        <f t="shared" si="48"/>
        <v>47.823</v>
      </c>
      <c r="Q818" s="6">
        <f t="shared" si="49"/>
        <v>22.23</v>
      </c>
      <c r="R818" s="6">
        <f t="shared" si="50"/>
        <v>25.593</v>
      </c>
      <c r="S818" s="8">
        <f t="shared" si="51"/>
        <v>0.53516090584028608</v>
      </c>
    </row>
    <row r="819" spans="1:19" ht="15.6" x14ac:dyDescent="0.3">
      <c r="A819" s="2">
        <v>4378</v>
      </c>
      <c r="B819" s="3">
        <v>46156</v>
      </c>
      <c r="C819" s="4">
        <f>YEAR(SalesDataTable[[#This Row],[Order Date]])</f>
        <v>2026</v>
      </c>
      <c r="D819" s="9" t="str">
        <f>TEXT(SalesDataTable[[#This Row],[Order Date]],"MMM")</f>
        <v>May</v>
      </c>
      <c r="E819" s="9" t="str">
        <f>"Q"&amp;ROUNDUP(MONTH(SalesDataTable[[#This Row],[Order Date]])/3,0)</f>
        <v>Q2</v>
      </c>
      <c r="F819" s="4" t="s">
        <v>29</v>
      </c>
      <c r="G819" s="4" t="s">
        <v>57</v>
      </c>
      <c r="H819" s="4" t="s">
        <v>20</v>
      </c>
      <c r="I819" s="4" t="s">
        <v>21</v>
      </c>
      <c r="J819" s="4" t="s">
        <v>22</v>
      </c>
      <c r="K819" s="4" t="s">
        <v>48</v>
      </c>
      <c r="L819" s="5">
        <v>2</v>
      </c>
      <c r="M819" s="6">
        <v>103.37</v>
      </c>
      <c r="N819" s="7">
        <v>0</v>
      </c>
      <c r="O819" s="6">
        <v>50.49</v>
      </c>
      <c r="P819" s="6">
        <f t="shared" si="48"/>
        <v>206.74</v>
      </c>
      <c r="Q819" s="6">
        <f t="shared" si="49"/>
        <v>100.98</v>
      </c>
      <c r="R819" s="6">
        <f t="shared" si="50"/>
        <v>105.76</v>
      </c>
      <c r="S819" s="8">
        <f t="shared" si="51"/>
        <v>0.51156041404662866</v>
      </c>
    </row>
    <row r="820" spans="1:19" ht="15.6" x14ac:dyDescent="0.3">
      <c r="A820" s="2">
        <v>4551</v>
      </c>
      <c r="B820" s="3">
        <v>46156</v>
      </c>
      <c r="C820" s="4">
        <f>YEAR(SalesDataTable[[#This Row],[Order Date]])</f>
        <v>2026</v>
      </c>
      <c r="D820" s="9" t="str">
        <f>TEXT(SalesDataTable[[#This Row],[Order Date]],"MMM")</f>
        <v>May</v>
      </c>
      <c r="E820" s="9" t="str">
        <f>"Q"&amp;ROUNDUP(MONTH(SalesDataTable[[#This Row],[Order Date]])/3,0)</f>
        <v>Q2</v>
      </c>
      <c r="F820" s="4" t="s">
        <v>24</v>
      </c>
      <c r="G820" s="4" t="s">
        <v>67</v>
      </c>
      <c r="H820" s="4" t="s">
        <v>37</v>
      </c>
      <c r="I820" s="4" t="s">
        <v>34</v>
      </c>
      <c r="J820" s="4" t="s">
        <v>52</v>
      </c>
      <c r="K820" s="4" t="s">
        <v>56</v>
      </c>
      <c r="L820" s="5">
        <v>3</v>
      </c>
      <c r="M820" s="6">
        <v>122.31</v>
      </c>
      <c r="N820" s="7">
        <v>0.05</v>
      </c>
      <c r="O820" s="6">
        <v>71.11</v>
      </c>
      <c r="P820" s="6">
        <f t="shared" si="48"/>
        <v>348.58350000000002</v>
      </c>
      <c r="Q820" s="6">
        <f t="shared" si="49"/>
        <v>213.32999999999998</v>
      </c>
      <c r="R820" s="6">
        <f t="shared" si="50"/>
        <v>135.25350000000003</v>
      </c>
      <c r="S820" s="8">
        <f t="shared" si="51"/>
        <v>0.38800889887214979</v>
      </c>
    </row>
    <row r="821" spans="1:19" ht="15.6" x14ac:dyDescent="0.3">
      <c r="A821" s="2">
        <v>787</v>
      </c>
      <c r="B821" s="3">
        <v>46157</v>
      </c>
      <c r="C821" s="4">
        <f>YEAR(SalesDataTable[[#This Row],[Order Date]])</f>
        <v>2026</v>
      </c>
      <c r="D821" s="9" t="str">
        <f>TEXT(SalesDataTable[[#This Row],[Order Date]],"MMM")</f>
        <v>May</v>
      </c>
      <c r="E821" s="9" t="str">
        <f>"Q"&amp;ROUNDUP(MONTH(SalesDataTable[[#This Row],[Order Date]])/3,0)</f>
        <v>Q2</v>
      </c>
      <c r="F821" s="4" t="s">
        <v>18</v>
      </c>
      <c r="G821" s="4" t="s">
        <v>54</v>
      </c>
      <c r="H821" s="4" t="s">
        <v>20</v>
      </c>
      <c r="I821" s="4" t="s">
        <v>34</v>
      </c>
      <c r="J821" s="4" t="s">
        <v>32</v>
      </c>
      <c r="K821" s="4" t="s">
        <v>66</v>
      </c>
      <c r="L821" s="5">
        <v>1</v>
      </c>
      <c r="M821" s="6">
        <v>166.48</v>
      </c>
      <c r="N821" s="7">
        <v>0</v>
      </c>
      <c r="O821" s="6">
        <v>89.42</v>
      </c>
      <c r="P821" s="6">
        <f t="shared" si="48"/>
        <v>166.48</v>
      </c>
      <c r="Q821" s="6">
        <f t="shared" si="49"/>
        <v>89.42</v>
      </c>
      <c r="R821" s="6">
        <f t="shared" si="50"/>
        <v>77.059999999999988</v>
      </c>
      <c r="S821" s="8">
        <f t="shared" si="51"/>
        <v>0.4628784238346948</v>
      </c>
    </row>
    <row r="822" spans="1:19" ht="15.6" x14ac:dyDescent="0.3">
      <c r="A822" s="2">
        <v>1133</v>
      </c>
      <c r="B822" s="3">
        <v>46157</v>
      </c>
      <c r="C822" s="4">
        <f>YEAR(SalesDataTable[[#This Row],[Order Date]])</f>
        <v>2026</v>
      </c>
      <c r="D822" s="9" t="str">
        <f>TEXT(SalesDataTable[[#This Row],[Order Date]],"MMM")</f>
        <v>May</v>
      </c>
      <c r="E822" s="9" t="str">
        <f>"Q"&amp;ROUNDUP(MONTH(SalesDataTable[[#This Row],[Order Date]])/3,0)</f>
        <v>Q2</v>
      </c>
      <c r="F822" s="4" t="s">
        <v>18</v>
      </c>
      <c r="G822" s="4" t="s">
        <v>68</v>
      </c>
      <c r="H822" s="4" t="s">
        <v>37</v>
      </c>
      <c r="I822" s="4" t="s">
        <v>31</v>
      </c>
      <c r="J822" s="4" t="s">
        <v>41</v>
      </c>
      <c r="K822" s="4" t="s">
        <v>47</v>
      </c>
      <c r="L822" s="5">
        <v>3</v>
      </c>
      <c r="M822" s="6">
        <v>192.21</v>
      </c>
      <c r="N822" s="7">
        <v>0</v>
      </c>
      <c r="O822" s="6">
        <v>103.51</v>
      </c>
      <c r="P822" s="6">
        <f t="shared" si="48"/>
        <v>576.63</v>
      </c>
      <c r="Q822" s="6">
        <f t="shared" si="49"/>
        <v>310.53000000000003</v>
      </c>
      <c r="R822" s="6">
        <f t="shared" si="50"/>
        <v>266.09999999999997</v>
      </c>
      <c r="S822" s="8">
        <f t="shared" si="51"/>
        <v>0.46147442900993701</v>
      </c>
    </row>
    <row r="823" spans="1:19" ht="15.6" x14ac:dyDescent="0.3">
      <c r="A823" s="2">
        <v>2075</v>
      </c>
      <c r="B823" s="3">
        <v>46157</v>
      </c>
      <c r="C823" s="4">
        <f>YEAR(SalesDataTable[[#This Row],[Order Date]])</f>
        <v>2026</v>
      </c>
      <c r="D823" s="9" t="str">
        <f>TEXT(SalesDataTable[[#This Row],[Order Date]],"MMM")</f>
        <v>May</v>
      </c>
      <c r="E823" s="9" t="str">
        <f>"Q"&amp;ROUNDUP(MONTH(SalesDataTable[[#This Row],[Order Date]])/3,0)</f>
        <v>Q2</v>
      </c>
      <c r="F823" s="4" t="s">
        <v>18</v>
      </c>
      <c r="G823" s="4" t="s">
        <v>54</v>
      </c>
      <c r="H823" s="4" t="s">
        <v>26</v>
      </c>
      <c r="I823" s="4" t="s">
        <v>34</v>
      </c>
      <c r="J823" s="4" t="s">
        <v>41</v>
      </c>
      <c r="K823" s="4" t="s">
        <v>58</v>
      </c>
      <c r="L823" s="5">
        <v>6</v>
      </c>
      <c r="M823" s="6">
        <v>81.13</v>
      </c>
      <c r="N823" s="7">
        <v>0.05</v>
      </c>
      <c r="O823" s="6">
        <v>39.409999999999997</v>
      </c>
      <c r="P823" s="6">
        <f t="shared" si="48"/>
        <v>462.44099999999997</v>
      </c>
      <c r="Q823" s="6">
        <f t="shared" si="49"/>
        <v>236.45999999999998</v>
      </c>
      <c r="R823" s="6">
        <f t="shared" si="50"/>
        <v>225.98099999999999</v>
      </c>
      <c r="S823" s="8">
        <f t="shared" si="51"/>
        <v>0.48866990599881932</v>
      </c>
    </row>
    <row r="824" spans="1:19" ht="15.6" x14ac:dyDescent="0.3">
      <c r="A824" s="2">
        <v>2172</v>
      </c>
      <c r="B824" s="3">
        <v>46157</v>
      </c>
      <c r="C824" s="4">
        <f>YEAR(SalesDataTable[[#This Row],[Order Date]])</f>
        <v>2026</v>
      </c>
      <c r="D824" s="9" t="str">
        <f>TEXT(SalesDataTable[[#This Row],[Order Date]],"MMM")</f>
        <v>May</v>
      </c>
      <c r="E824" s="9" t="str">
        <f>"Q"&amp;ROUNDUP(MONTH(SalesDataTable[[#This Row],[Order Date]])/3,0)</f>
        <v>Q2</v>
      </c>
      <c r="F824" s="4" t="s">
        <v>29</v>
      </c>
      <c r="G824" s="4" t="s">
        <v>57</v>
      </c>
      <c r="H824" s="4" t="s">
        <v>26</v>
      </c>
      <c r="I824" s="4" t="s">
        <v>34</v>
      </c>
      <c r="J824" s="4" t="s">
        <v>32</v>
      </c>
      <c r="K824" s="4" t="s">
        <v>33</v>
      </c>
      <c r="L824" s="5">
        <v>6</v>
      </c>
      <c r="M824" s="6">
        <v>37.1</v>
      </c>
      <c r="N824" s="7">
        <v>0.1</v>
      </c>
      <c r="O824" s="6">
        <v>13.63</v>
      </c>
      <c r="P824" s="6">
        <f t="shared" si="48"/>
        <v>200.34000000000003</v>
      </c>
      <c r="Q824" s="6">
        <f t="shared" si="49"/>
        <v>81.78</v>
      </c>
      <c r="R824" s="6">
        <f t="shared" si="50"/>
        <v>118.56000000000003</v>
      </c>
      <c r="S824" s="8">
        <f t="shared" si="51"/>
        <v>0.59179395028451642</v>
      </c>
    </row>
    <row r="825" spans="1:19" ht="15.6" x14ac:dyDescent="0.3">
      <c r="A825" s="2">
        <v>2977</v>
      </c>
      <c r="B825" s="3">
        <v>46157</v>
      </c>
      <c r="C825" s="4">
        <f>YEAR(SalesDataTable[[#This Row],[Order Date]])</f>
        <v>2026</v>
      </c>
      <c r="D825" s="9" t="str">
        <f>TEXT(SalesDataTable[[#This Row],[Order Date]],"MMM")</f>
        <v>May</v>
      </c>
      <c r="E825" s="9" t="str">
        <f>"Q"&amp;ROUNDUP(MONTH(SalesDataTable[[#This Row],[Order Date]])/3,0)</f>
        <v>Q2</v>
      </c>
      <c r="F825" s="4" t="s">
        <v>24</v>
      </c>
      <c r="G825" s="4" t="s">
        <v>67</v>
      </c>
      <c r="H825" s="4" t="s">
        <v>26</v>
      </c>
      <c r="I825" s="4" t="s">
        <v>34</v>
      </c>
      <c r="J825" s="4" t="s">
        <v>32</v>
      </c>
      <c r="K825" s="4" t="s">
        <v>33</v>
      </c>
      <c r="L825" s="5">
        <v>6</v>
      </c>
      <c r="M825" s="6">
        <v>35.92</v>
      </c>
      <c r="N825" s="7">
        <v>0.15</v>
      </c>
      <c r="O825" s="6">
        <v>13.3</v>
      </c>
      <c r="P825" s="6">
        <f t="shared" si="48"/>
        <v>183.19200000000001</v>
      </c>
      <c r="Q825" s="6">
        <f t="shared" si="49"/>
        <v>79.800000000000011</v>
      </c>
      <c r="R825" s="6">
        <f t="shared" si="50"/>
        <v>103.392</v>
      </c>
      <c r="S825" s="8">
        <f t="shared" si="51"/>
        <v>0.56439145814227687</v>
      </c>
    </row>
    <row r="826" spans="1:19" ht="15.6" x14ac:dyDescent="0.3">
      <c r="A826" s="2">
        <v>3531</v>
      </c>
      <c r="B826" s="3">
        <v>46157</v>
      </c>
      <c r="C826" s="4">
        <f>YEAR(SalesDataTable[[#This Row],[Order Date]])</f>
        <v>2026</v>
      </c>
      <c r="D826" s="9" t="str">
        <f>TEXT(SalesDataTable[[#This Row],[Order Date]],"MMM")</f>
        <v>May</v>
      </c>
      <c r="E826" s="9" t="str">
        <f>"Q"&amp;ROUNDUP(MONTH(SalesDataTable[[#This Row],[Order Date]])/3,0)</f>
        <v>Q2</v>
      </c>
      <c r="F826" s="4" t="s">
        <v>38</v>
      </c>
      <c r="G826" s="4" t="s">
        <v>65</v>
      </c>
      <c r="H826" s="4" t="s">
        <v>37</v>
      </c>
      <c r="I826" s="4" t="s">
        <v>34</v>
      </c>
      <c r="J826" s="4" t="s">
        <v>52</v>
      </c>
      <c r="K826" s="4" t="s">
        <v>60</v>
      </c>
      <c r="L826" s="5">
        <v>4</v>
      </c>
      <c r="M826" s="6">
        <v>36.21</v>
      </c>
      <c r="N826" s="7">
        <v>0</v>
      </c>
      <c r="O826" s="6">
        <v>14.3</v>
      </c>
      <c r="P826" s="6">
        <f t="shared" si="48"/>
        <v>144.84</v>
      </c>
      <c r="Q826" s="6">
        <f t="shared" si="49"/>
        <v>57.2</v>
      </c>
      <c r="R826" s="6">
        <f t="shared" si="50"/>
        <v>87.64</v>
      </c>
      <c r="S826" s="8">
        <f t="shared" si="51"/>
        <v>0.60508146920740125</v>
      </c>
    </row>
    <row r="827" spans="1:19" ht="15.6" x14ac:dyDescent="0.3">
      <c r="A827" s="2">
        <v>3881</v>
      </c>
      <c r="B827" s="3">
        <v>46157</v>
      </c>
      <c r="C827" s="4">
        <f>YEAR(SalesDataTable[[#This Row],[Order Date]])</f>
        <v>2026</v>
      </c>
      <c r="D827" s="9" t="str">
        <f>TEXT(SalesDataTable[[#This Row],[Order Date]],"MMM")</f>
        <v>May</v>
      </c>
      <c r="E827" s="9" t="str">
        <f>"Q"&amp;ROUNDUP(MONTH(SalesDataTable[[#This Row],[Order Date]])/3,0)</f>
        <v>Q2</v>
      </c>
      <c r="F827" s="4" t="s">
        <v>29</v>
      </c>
      <c r="G827" s="4" t="s">
        <v>57</v>
      </c>
      <c r="H827" s="4" t="s">
        <v>20</v>
      </c>
      <c r="I827" s="4" t="s">
        <v>34</v>
      </c>
      <c r="J827" s="4" t="s">
        <v>27</v>
      </c>
      <c r="K827" s="4" t="s">
        <v>64</v>
      </c>
      <c r="L827" s="5">
        <v>3</v>
      </c>
      <c r="M827" s="6">
        <v>73.03</v>
      </c>
      <c r="N827" s="7">
        <v>0.05</v>
      </c>
      <c r="O827" s="6">
        <v>33.200000000000003</v>
      </c>
      <c r="P827" s="6">
        <f t="shared" si="48"/>
        <v>208.13550000000001</v>
      </c>
      <c r="Q827" s="6">
        <f t="shared" si="49"/>
        <v>99.600000000000009</v>
      </c>
      <c r="R827" s="6">
        <f t="shared" si="50"/>
        <v>108.5355</v>
      </c>
      <c r="S827" s="8">
        <f t="shared" si="51"/>
        <v>0.52146558371829888</v>
      </c>
    </row>
    <row r="828" spans="1:19" ht="15.6" x14ac:dyDescent="0.3">
      <c r="A828" s="2">
        <v>4469</v>
      </c>
      <c r="B828" s="3">
        <v>46157</v>
      </c>
      <c r="C828" s="4">
        <f>YEAR(SalesDataTable[[#This Row],[Order Date]])</f>
        <v>2026</v>
      </c>
      <c r="D828" s="9" t="str">
        <f>TEXT(SalesDataTable[[#This Row],[Order Date]],"MMM")</f>
        <v>May</v>
      </c>
      <c r="E828" s="9" t="str">
        <f>"Q"&amp;ROUNDUP(MONTH(SalesDataTable[[#This Row],[Order Date]])/3,0)</f>
        <v>Q2</v>
      </c>
      <c r="F828" s="4" t="s">
        <v>29</v>
      </c>
      <c r="G828" s="4" t="s">
        <v>43</v>
      </c>
      <c r="H828" s="4" t="s">
        <v>37</v>
      </c>
      <c r="I828" s="4" t="s">
        <v>21</v>
      </c>
      <c r="J828" s="4" t="s">
        <v>22</v>
      </c>
      <c r="K828" s="4" t="s">
        <v>23</v>
      </c>
      <c r="L828" s="5">
        <v>2</v>
      </c>
      <c r="M828" s="6">
        <v>80.81</v>
      </c>
      <c r="N828" s="7">
        <v>0</v>
      </c>
      <c r="O828" s="6">
        <v>42.53</v>
      </c>
      <c r="P828" s="6">
        <f t="shared" si="48"/>
        <v>161.62</v>
      </c>
      <c r="Q828" s="6">
        <f t="shared" si="49"/>
        <v>85.06</v>
      </c>
      <c r="R828" s="6">
        <f t="shared" si="50"/>
        <v>76.56</v>
      </c>
      <c r="S828" s="8">
        <f t="shared" si="51"/>
        <v>0.47370374953594852</v>
      </c>
    </row>
    <row r="829" spans="1:19" ht="15.6" x14ac:dyDescent="0.3">
      <c r="A829" s="2">
        <v>5037</v>
      </c>
      <c r="B829" s="3">
        <v>46157</v>
      </c>
      <c r="C829" s="4">
        <f>YEAR(SalesDataTable[[#This Row],[Order Date]])</f>
        <v>2026</v>
      </c>
      <c r="D829" s="9" t="str">
        <f>TEXT(SalesDataTable[[#This Row],[Order Date]],"MMM")</f>
        <v>May</v>
      </c>
      <c r="E829" s="9" t="str">
        <f>"Q"&amp;ROUNDUP(MONTH(SalesDataTable[[#This Row],[Order Date]])/3,0)</f>
        <v>Q2</v>
      </c>
      <c r="F829" s="4" t="s">
        <v>24</v>
      </c>
      <c r="G829" s="4" t="s">
        <v>59</v>
      </c>
      <c r="H829" s="4" t="s">
        <v>20</v>
      </c>
      <c r="I829" s="4" t="s">
        <v>31</v>
      </c>
      <c r="J829" s="4" t="s">
        <v>22</v>
      </c>
      <c r="K829" s="4" t="s">
        <v>40</v>
      </c>
      <c r="L829" s="5">
        <v>1</v>
      </c>
      <c r="M829" s="6">
        <v>51.53</v>
      </c>
      <c r="N829" s="7">
        <v>0.1</v>
      </c>
      <c r="O829" s="6">
        <v>23.06</v>
      </c>
      <c r="P829" s="6">
        <f t="shared" si="48"/>
        <v>46.377000000000002</v>
      </c>
      <c r="Q829" s="6">
        <f t="shared" si="49"/>
        <v>23.06</v>
      </c>
      <c r="R829" s="6">
        <f t="shared" si="50"/>
        <v>23.317000000000004</v>
      </c>
      <c r="S829" s="8">
        <f t="shared" si="51"/>
        <v>0.50277076999374692</v>
      </c>
    </row>
    <row r="830" spans="1:19" ht="15.6" x14ac:dyDescent="0.3">
      <c r="A830" s="2">
        <v>35</v>
      </c>
      <c r="B830" s="3">
        <v>46158</v>
      </c>
      <c r="C830" s="4">
        <f>YEAR(SalesDataTable[[#This Row],[Order Date]])</f>
        <v>2026</v>
      </c>
      <c r="D830" s="9" t="str">
        <f>TEXT(SalesDataTable[[#This Row],[Order Date]],"MMM")</f>
        <v>May</v>
      </c>
      <c r="E830" s="9" t="str">
        <f>"Q"&amp;ROUNDUP(MONTH(SalesDataTable[[#This Row],[Order Date]])/3,0)</f>
        <v>Q2</v>
      </c>
      <c r="F830" s="4" t="s">
        <v>38</v>
      </c>
      <c r="G830" s="4" t="s">
        <v>65</v>
      </c>
      <c r="H830" s="4" t="s">
        <v>26</v>
      </c>
      <c r="I830" s="4" t="s">
        <v>34</v>
      </c>
      <c r="J830" s="4" t="s">
        <v>41</v>
      </c>
      <c r="K830" s="4" t="s">
        <v>58</v>
      </c>
      <c r="L830" s="5">
        <v>5</v>
      </c>
      <c r="M830" s="6">
        <v>81.75</v>
      </c>
      <c r="N830" s="7">
        <v>0.05</v>
      </c>
      <c r="O830" s="6">
        <v>39.159999999999997</v>
      </c>
      <c r="P830" s="6">
        <f t="shared" si="48"/>
        <v>388.3125</v>
      </c>
      <c r="Q830" s="6">
        <f t="shared" si="49"/>
        <v>195.79999999999998</v>
      </c>
      <c r="R830" s="6">
        <f t="shared" si="50"/>
        <v>192.51250000000002</v>
      </c>
      <c r="S830" s="8">
        <f t="shared" si="51"/>
        <v>0.49576694028649609</v>
      </c>
    </row>
    <row r="831" spans="1:19" ht="15.6" x14ac:dyDescent="0.3">
      <c r="A831" s="2">
        <v>226</v>
      </c>
      <c r="B831" s="3">
        <v>46158</v>
      </c>
      <c r="C831" s="4">
        <f>YEAR(SalesDataTable[[#This Row],[Order Date]])</f>
        <v>2026</v>
      </c>
      <c r="D831" s="9" t="str">
        <f>TEXT(SalesDataTable[[#This Row],[Order Date]],"MMM")</f>
        <v>May</v>
      </c>
      <c r="E831" s="9" t="str">
        <f>"Q"&amp;ROUNDUP(MONTH(SalesDataTable[[#This Row],[Order Date]])/3,0)</f>
        <v>Q2</v>
      </c>
      <c r="F831" s="4" t="s">
        <v>29</v>
      </c>
      <c r="G831" s="4" t="s">
        <v>57</v>
      </c>
      <c r="H831" s="4" t="s">
        <v>20</v>
      </c>
      <c r="I831" s="4" t="s">
        <v>31</v>
      </c>
      <c r="J831" s="4" t="s">
        <v>32</v>
      </c>
      <c r="K831" s="4" t="s">
        <v>66</v>
      </c>
      <c r="L831" s="5">
        <v>1</v>
      </c>
      <c r="M831" s="6">
        <v>165.99</v>
      </c>
      <c r="N831" s="7">
        <v>0.1</v>
      </c>
      <c r="O831" s="6">
        <v>89.9</v>
      </c>
      <c r="P831" s="6">
        <f t="shared" si="48"/>
        <v>149.39100000000002</v>
      </c>
      <c r="Q831" s="6">
        <f t="shared" si="49"/>
        <v>89.9</v>
      </c>
      <c r="R831" s="6">
        <f t="shared" si="50"/>
        <v>59.491000000000014</v>
      </c>
      <c r="S831" s="8">
        <f t="shared" si="51"/>
        <v>0.3982234538894579</v>
      </c>
    </row>
    <row r="832" spans="1:19" ht="15.6" x14ac:dyDescent="0.3">
      <c r="A832" s="2">
        <v>1713</v>
      </c>
      <c r="B832" s="3">
        <v>46158</v>
      </c>
      <c r="C832" s="4">
        <f>YEAR(SalesDataTable[[#This Row],[Order Date]])</f>
        <v>2026</v>
      </c>
      <c r="D832" s="9" t="str">
        <f>TEXT(SalesDataTable[[#This Row],[Order Date]],"MMM")</f>
        <v>May</v>
      </c>
      <c r="E832" s="9" t="str">
        <f>"Q"&amp;ROUNDUP(MONTH(SalesDataTable[[#This Row],[Order Date]])/3,0)</f>
        <v>Q2</v>
      </c>
      <c r="F832" s="4" t="s">
        <v>18</v>
      </c>
      <c r="G832" s="4" t="s">
        <v>68</v>
      </c>
      <c r="H832" s="4" t="s">
        <v>37</v>
      </c>
      <c r="I832" s="4" t="s">
        <v>31</v>
      </c>
      <c r="J832" s="4" t="s">
        <v>41</v>
      </c>
      <c r="K832" s="4" t="s">
        <v>69</v>
      </c>
      <c r="L832" s="5">
        <v>2</v>
      </c>
      <c r="M832" s="6">
        <v>121.22</v>
      </c>
      <c r="N832" s="7">
        <v>0</v>
      </c>
      <c r="O832" s="6">
        <v>60.38</v>
      </c>
      <c r="P832" s="6">
        <f t="shared" si="48"/>
        <v>242.44</v>
      </c>
      <c r="Q832" s="6">
        <f t="shared" si="49"/>
        <v>120.76</v>
      </c>
      <c r="R832" s="6">
        <f t="shared" si="50"/>
        <v>121.67999999999999</v>
      </c>
      <c r="S832" s="8">
        <f t="shared" si="51"/>
        <v>0.50189737667051637</v>
      </c>
    </row>
    <row r="833" spans="1:19" ht="15.6" x14ac:dyDescent="0.3">
      <c r="A833" s="2">
        <v>2320</v>
      </c>
      <c r="B833" s="3">
        <v>46158</v>
      </c>
      <c r="C833" s="4">
        <f>YEAR(SalesDataTable[[#This Row],[Order Date]])</f>
        <v>2026</v>
      </c>
      <c r="D833" s="9" t="str">
        <f>TEXT(SalesDataTable[[#This Row],[Order Date]],"MMM")</f>
        <v>May</v>
      </c>
      <c r="E833" s="9" t="str">
        <f>"Q"&amp;ROUNDUP(MONTH(SalesDataTable[[#This Row],[Order Date]])/3,0)</f>
        <v>Q2</v>
      </c>
      <c r="F833" s="4" t="s">
        <v>24</v>
      </c>
      <c r="G833" s="4" t="s">
        <v>61</v>
      </c>
      <c r="H833" s="4" t="s">
        <v>37</v>
      </c>
      <c r="I833" s="4" t="s">
        <v>34</v>
      </c>
      <c r="J833" s="4" t="s">
        <v>32</v>
      </c>
      <c r="K833" s="4" t="s">
        <v>62</v>
      </c>
      <c r="L833" s="5">
        <v>2</v>
      </c>
      <c r="M833" s="6">
        <v>131.1</v>
      </c>
      <c r="N833" s="7">
        <v>0</v>
      </c>
      <c r="O833" s="6">
        <v>65.55</v>
      </c>
      <c r="P833" s="6">
        <f t="shared" si="48"/>
        <v>262.2</v>
      </c>
      <c r="Q833" s="6">
        <f t="shared" si="49"/>
        <v>131.1</v>
      </c>
      <c r="R833" s="6">
        <f t="shared" si="50"/>
        <v>131.1</v>
      </c>
      <c r="S833" s="8">
        <f t="shared" si="51"/>
        <v>0.5</v>
      </c>
    </row>
    <row r="834" spans="1:19" ht="15.6" x14ac:dyDescent="0.3">
      <c r="A834" s="2">
        <v>2496</v>
      </c>
      <c r="B834" s="3">
        <v>46158</v>
      </c>
      <c r="C834" s="4">
        <f>YEAR(SalesDataTable[[#This Row],[Order Date]])</f>
        <v>2026</v>
      </c>
      <c r="D834" s="9" t="str">
        <f>TEXT(SalesDataTable[[#This Row],[Order Date]],"MMM")</f>
        <v>May</v>
      </c>
      <c r="E834" s="9" t="str">
        <f>"Q"&amp;ROUNDUP(MONTH(SalesDataTable[[#This Row],[Order Date]])/3,0)</f>
        <v>Q2</v>
      </c>
      <c r="F834" s="4" t="s">
        <v>24</v>
      </c>
      <c r="G834" s="4" t="s">
        <v>45</v>
      </c>
      <c r="H834" s="4" t="s">
        <v>20</v>
      </c>
      <c r="I834" s="4" t="s">
        <v>21</v>
      </c>
      <c r="J834" s="4" t="s">
        <v>32</v>
      </c>
      <c r="K834" s="4" t="s">
        <v>50</v>
      </c>
      <c r="L834" s="5">
        <v>2</v>
      </c>
      <c r="M834" s="6">
        <v>46.44</v>
      </c>
      <c r="N834" s="7">
        <v>0</v>
      </c>
      <c r="O834" s="6">
        <v>18.63</v>
      </c>
      <c r="P834" s="6">
        <f t="shared" ref="P834:P897" si="52">L834*M834*(1-N834)</f>
        <v>92.88</v>
      </c>
      <c r="Q834" s="6">
        <f t="shared" ref="Q834:Q897" si="53">L834*O834</f>
        <v>37.26</v>
      </c>
      <c r="R834" s="6">
        <f t="shared" ref="R834:R897" si="54">P834-Q834</f>
        <v>55.62</v>
      </c>
      <c r="S834" s="8">
        <f t="shared" ref="S834:S897" si="55">IFERROR(R834/P834,0)</f>
        <v>0.59883720930232553</v>
      </c>
    </row>
    <row r="835" spans="1:19" ht="15.6" x14ac:dyDescent="0.3">
      <c r="A835" s="2">
        <v>2504</v>
      </c>
      <c r="B835" s="3">
        <v>46158</v>
      </c>
      <c r="C835" s="4">
        <f>YEAR(SalesDataTable[[#This Row],[Order Date]])</f>
        <v>2026</v>
      </c>
      <c r="D835" s="9" t="str">
        <f>TEXT(SalesDataTable[[#This Row],[Order Date]],"MMM")</f>
        <v>May</v>
      </c>
      <c r="E835" s="9" t="str">
        <f>"Q"&amp;ROUNDUP(MONTH(SalesDataTable[[#This Row],[Order Date]])/3,0)</f>
        <v>Q2</v>
      </c>
      <c r="F835" s="4" t="s">
        <v>38</v>
      </c>
      <c r="G835" s="4" t="s">
        <v>49</v>
      </c>
      <c r="H835" s="4" t="s">
        <v>20</v>
      </c>
      <c r="I835" s="4" t="s">
        <v>31</v>
      </c>
      <c r="J835" s="4" t="s">
        <v>32</v>
      </c>
      <c r="K835" s="4" t="s">
        <v>33</v>
      </c>
      <c r="L835" s="5">
        <v>1</v>
      </c>
      <c r="M835" s="6">
        <v>36.659999999999997</v>
      </c>
      <c r="N835" s="7">
        <v>0</v>
      </c>
      <c r="O835" s="6">
        <v>13.61</v>
      </c>
      <c r="P835" s="6">
        <f t="shared" si="52"/>
        <v>36.659999999999997</v>
      </c>
      <c r="Q835" s="6">
        <f t="shared" si="53"/>
        <v>13.61</v>
      </c>
      <c r="R835" s="6">
        <f t="shared" si="54"/>
        <v>23.049999999999997</v>
      </c>
      <c r="S835" s="8">
        <f t="shared" si="55"/>
        <v>0.62875068194217132</v>
      </c>
    </row>
    <row r="836" spans="1:19" ht="15.6" x14ac:dyDescent="0.3">
      <c r="A836" s="2">
        <v>2598</v>
      </c>
      <c r="B836" s="3">
        <v>46158</v>
      </c>
      <c r="C836" s="4">
        <f>YEAR(SalesDataTable[[#This Row],[Order Date]])</f>
        <v>2026</v>
      </c>
      <c r="D836" s="9" t="str">
        <f>TEXT(SalesDataTable[[#This Row],[Order Date]],"MMM")</f>
        <v>May</v>
      </c>
      <c r="E836" s="9" t="str">
        <f>"Q"&amp;ROUNDUP(MONTH(SalesDataTable[[#This Row],[Order Date]])/3,0)</f>
        <v>Q2</v>
      </c>
      <c r="F836" s="4" t="s">
        <v>38</v>
      </c>
      <c r="G836" s="4" t="s">
        <v>51</v>
      </c>
      <c r="H836" s="4" t="s">
        <v>20</v>
      </c>
      <c r="I836" s="4" t="s">
        <v>31</v>
      </c>
      <c r="J836" s="4" t="s">
        <v>27</v>
      </c>
      <c r="K836" s="4" t="s">
        <v>55</v>
      </c>
      <c r="L836" s="5">
        <v>5</v>
      </c>
      <c r="M836" s="6">
        <v>156.16999999999999</v>
      </c>
      <c r="N836" s="7">
        <v>0.1</v>
      </c>
      <c r="O836" s="6">
        <v>80.59</v>
      </c>
      <c r="P836" s="6">
        <f t="shared" si="52"/>
        <v>702.76499999999999</v>
      </c>
      <c r="Q836" s="6">
        <f t="shared" si="53"/>
        <v>402.95000000000005</v>
      </c>
      <c r="R836" s="6">
        <f t="shared" si="54"/>
        <v>299.81499999999994</v>
      </c>
      <c r="S836" s="8">
        <f t="shared" si="55"/>
        <v>0.42662198601239382</v>
      </c>
    </row>
    <row r="837" spans="1:19" ht="15.6" x14ac:dyDescent="0.3">
      <c r="A837" s="2">
        <v>2600</v>
      </c>
      <c r="B837" s="3">
        <v>46158</v>
      </c>
      <c r="C837" s="4">
        <f>YEAR(SalesDataTable[[#This Row],[Order Date]])</f>
        <v>2026</v>
      </c>
      <c r="D837" s="9" t="str">
        <f>TEXT(SalesDataTable[[#This Row],[Order Date]],"MMM")</f>
        <v>May</v>
      </c>
      <c r="E837" s="9" t="str">
        <f>"Q"&amp;ROUNDUP(MONTH(SalesDataTable[[#This Row],[Order Date]])/3,0)</f>
        <v>Q2</v>
      </c>
      <c r="F837" s="4" t="s">
        <v>24</v>
      </c>
      <c r="G837" s="4" t="s">
        <v>61</v>
      </c>
      <c r="H837" s="4" t="s">
        <v>37</v>
      </c>
      <c r="I837" s="4" t="s">
        <v>31</v>
      </c>
      <c r="J837" s="4" t="s">
        <v>32</v>
      </c>
      <c r="K837" s="4" t="s">
        <v>33</v>
      </c>
      <c r="L837" s="5">
        <v>1</v>
      </c>
      <c r="M837" s="6">
        <v>35.97</v>
      </c>
      <c r="N837" s="7">
        <v>0.1</v>
      </c>
      <c r="O837" s="6">
        <v>13.54</v>
      </c>
      <c r="P837" s="6">
        <f t="shared" si="52"/>
        <v>32.372999999999998</v>
      </c>
      <c r="Q837" s="6">
        <f t="shared" si="53"/>
        <v>13.54</v>
      </c>
      <c r="R837" s="6">
        <f t="shared" si="54"/>
        <v>18.832999999999998</v>
      </c>
      <c r="S837" s="8">
        <f t="shared" si="55"/>
        <v>0.58175022395205878</v>
      </c>
    </row>
    <row r="838" spans="1:19" ht="15.6" x14ac:dyDescent="0.3">
      <c r="A838" s="2">
        <v>2856</v>
      </c>
      <c r="B838" s="3">
        <v>46158</v>
      </c>
      <c r="C838" s="4">
        <f>YEAR(SalesDataTable[[#This Row],[Order Date]])</f>
        <v>2026</v>
      </c>
      <c r="D838" s="9" t="str">
        <f>TEXT(SalesDataTable[[#This Row],[Order Date]],"MMM")</f>
        <v>May</v>
      </c>
      <c r="E838" s="9" t="str">
        <f>"Q"&amp;ROUNDUP(MONTH(SalesDataTable[[#This Row],[Order Date]])/3,0)</f>
        <v>Q2</v>
      </c>
      <c r="F838" s="4" t="s">
        <v>24</v>
      </c>
      <c r="G838" s="4" t="s">
        <v>59</v>
      </c>
      <c r="H838" s="4" t="s">
        <v>26</v>
      </c>
      <c r="I838" s="4" t="s">
        <v>34</v>
      </c>
      <c r="J838" s="4" t="s">
        <v>52</v>
      </c>
      <c r="K838" s="4" t="s">
        <v>56</v>
      </c>
      <c r="L838" s="5">
        <v>4</v>
      </c>
      <c r="M838" s="6">
        <v>125.11</v>
      </c>
      <c r="N838" s="7">
        <v>0.15</v>
      </c>
      <c r="O838" s="6">
        <v>70.010000000000005</v>
      </c>
      <c r="P838" s="6">
        <f t="shared" si="52"/>
        <v>425.37399999999997</v>
      </c>
      <c r="Q838" s="6">
        <f t="shared" si="53"/>
        <v>280.04000000000002</v>
      </c>
      <c r="R838" s="6">
        <f t="shared" si="54"/>
        <v>145.33399999999995</v>
      </c>
      <c r="S838" s="8">
        <f t="shared" si="55"/>
        <v>0.34166169065340135</v>
      </c>
    </row>
    <row r="839" spans="1:19" ht="15.6" x14ac:dyDescent="0.3">
      <c r="A839" s="2">
        <v>3478</v>
      </c>
      <c r="B839" s="3">
        <v>46158</v>
      </c>
      <c r="C839" s="4">
        <f>YEAR(SalesDataTable[[#This Row],[Order Date]])</f>
        <v>2026</v>
      </c>
      <c r="D839" s="9" t="str">
        <f>TEXT(SalesDataTable[[#This Row],[Order Date]],"MMM")</f>
        <v>May</v>
      </c>
      <c r="E839" s="9" t="str">
        <f>"Q"&amp;ROUNDUP(MONTH(SalesDataTable[[#This Row],[Order Date]])/3,0)</f>
        <v>Q2</v>
      </c>
      <c r="F839" s="4" t="s">
        <v>38</v>
      </c>
      <c r="G839" s="4" t="s">
        <v>51</v>
      </c>
      <c r="H839" s="4" t="s">
        <v>20</v>
      </c>
      <c r="I839" s="4" t="s">
        <v>31</v>
      </c>
      <c r="J839" s="4" t="s">
        <v>52</v>
      </c>
      <c r="K839" s="4" t="s">
        <v>60</v>
      </c>
      <c r="L839" s="5">
        <v>4</v>
      </c>
      <c r="M839" s="6">
        <v>36.29</v>
      </c>
      <c r="N839" s="7">
        <v>0.1</v>
      </c>
      <c r="O839" s="6">
        <v>13.77</v>
      </c>
      <c r="P839" s="6">
        <f t="shared" si="52"/>
        <v>130.64400000000001</v>
      </c>
      <c r="Q839" s="6">
        <f t="shared" si="53"/>
        <v>55.08</v>
      </c>
      <c r="R839" s="6">
        <f t="shared" si="54"/>
        <v>75.564000000000007</v>
      </c>
      <c r="S839" s="8">
        <f t="shared" si="55"/>
        <v>0.57839625241113257</v>
      </c>
    </row>
    <row r="840" spans="1:19" ht="15.6" x14ac:dyDescent="0.3">
      <c r="A840" s="2">
        <v>3599</v>
      </c>
      <c r="B840" s="3">
        <v>46158</v>
      </c>
      <c r="C840" s="4">
        <f>YEAR(SalesDataTable[[#This Row],[Order Date]])</f>
        <v>2026</v>
      </c>
      <c r="D840" s="9" t="str">
        <f>TEXT(SalesDataTable[[#This Row],[Order Date]],"MMM")</f>
        <v>May</v>
      </c>
      <c r="E840" s="9" t="str">
        <f>"Q"&amp;ROUNDUP(MONTH(SalesDataTable[[#This Row],[Order Date]])/3,0)</f>
        <v>Q2</v>
      </c>
      <c r="F840" s="4" t="s">
        <v>24</v>
      </c>
      <c r="G840" s="4" t="s">
        <v>45</v>
      </c>
      <c r="H840" s="4" t="s">
        <v>20</v>
      </c>
      <c r="I840" s="4" t="s">
        <v>31</v>
      </c>
      <c r="J840" s="4" t="s">
        <v>27</v>
      </c>
      <c r="K840" s="4" t="s">
        <v>35</v>
      </c>
      <c r="L840" s="5">
        <v>4</v>
      </c>
      <c r="M840" s="6">
        <v>143.34</v>
      </c>
      <c r="N840" s="7">
        <v>0</v>
      </c>
      <c r="O840" s="6">
        <v>80.55</v>
      </c>
      <c r="P840" s="6">
        <f t="shared" si="52"/>
        <v>573.36</v>
      </c>
      <c r="Q840" s="6">
        <f t="shared" si="53"/>
        <v>322.2</v>
      </c>
      <c r="R840" s="6">
        <f t="shared" si="54"/>
        <v>251.16000000000003</v>
      </c>
      <c r="S840" s="8">
        <f t="shared" si="55"/>
        <v>0.43804939305148599</v>
      </c>
    </row>
    <row r="841" spans="1:19" ht="15.6" x14ac:dyDescent="0.3">
      <c r="A841" s="2">
        <v>282</v>
      </c>
      <c r="B841" s="3">
        <v>46159</v>
      </c>
      <c r="C841" s="4">
        <f>YEAR(SalesDataTable[[#This Row],[Order Date]])</f>
        <v>2026</v>
      </c>
      <c r="D841" s="9" t="str">
        <f>TEXT(SalesDataTable[[#This Row],[Order Date]],"MMM")</f>
        <v>May</v>
      </c>
      <c r="E841" s="9" t="str">
        <f>"Q"&amp;ROUNDUP(MONTH(SalesDataTable[[#This Row],[Order Date]])/3,0)</f>
        <v>Q2</v>
      </c>
      <c r="F841" s="4" t="s">
        <v>24</v>
      </c>
      <c r="G841" s="4" t="s">
        <v>61</v>
      </c>
      <c r="H841" s="4" t="s">
        <v>46</v>
      </c>
      <c r="I841" s="4" t="s">
        <v>31</v>
      </c>
      <c r="J841" s="4" t="s">
        <v>22</v>
      </c>
      <c r="K841" s="4" t="s">
        <v>40</v>
      </c>
      <c r="L841" s="5">
        <v>3</v>
      </c>
      <c r="M841" s="6">
        <v>51.68</v>
      </c>
      <c r="N841" s="7">
        <v>0</v>
      </c>
      <c r="O841" s="6">
        <v>22.4</v>
      </c>
      <c r="P841" s="6">
        <f t="shared" si="52"/>
        <v>155.04</v>
      </c>
      <c r="Q841" s="6">
        <f t="shared" si="53"/>
        <v>67.199999999999989</v>
      </c>
      <c r="R841" s="6">
        <f t="shared" si="54"/>
        <v>87.84</v>
      </c>
      <c r="S841" s="8">
        <f t="shared" si="55"/>
        <v>0.56656346749226016</v>
      </c>
    </row>
    <row r="842" spans="1:19" ht="15.6" x14ac:dyDescent="0.3">
      <c r="A842" s="2">
        <v>980</v>
      </c>
      <c r="B842" s="3">
        <v>46159</v>
      </c>
      <c r="C842" s="4">
        <f>YEAR(SalesDataTable[[#This Row],[Order Date]])</f>
        <v>2026</v>
      </c>
      <c r="D842" s="9" t="str">
        <f>TEXT(SalesDataTable[[#This Row],[Order Date]],"MMM")</f>
        <v>May</v>
      </c>
      <c r="E842" s="9" t="str">
        <f>"Q"&amp;ROUNDUP(MONTH(SalesDataTable[[#This Row],[Order Date]])/3,0)</f>
        <v>Q2</v>
      </c>
      <c r="F842" s="4" t="s">
        <v>38</v>
      </c>
      <c r="G842" s="4" t="s">
        <v>49</v>
      </c>
      <c r="H842" s="4" t="s">
        <v>20</v>
      </c>
      <c r="I842" s="4" t="s">
        <v>21</v>
      </c>
      <c r="J842" s="4" t="s">
        <v>32</v>
      </c>
      <c r="K842" s="4" t="s">
        <v>50</v>
      </c>
      <c r="L842" s="5">
        <v>1</v>
      </c>
      <c r="M842" s="6">
        <v>46.84</v>
      </c>
      <c r="N842" s="7">
        <v>0</v>
      </c>
      <c r="O842" s="6">
        <v>17.93</v>
      </c>
      <c r="P842" s="6">
        <f t="shared" si="52"/>
        <v>46.84</v>
      </c>
      <c r="Q842" s="6">
        <f t="shared" si="53"/>
        <v>17.93</v>
      </c>
      <c r="R842" s="6">
        <f t="shared" si="54"/>
        <v>28.910000000000004</v>
      </c>
      <c r="S842" s="8">
        <f t="shared" si="55"/>
        <v>0.61720751494449189</v>
      </c>
    </row>
    <row r="843" spans="1:19" ht="15.6" x14ac:dyDescent="0.3">
      <c r="A843" s="2">
        <v>1155</v>
      </c>
      <c r="B843" s="3">
        <v>46159</v>
      </c>
      <c r="C843" s="4">
        <f>YEAR(SalesDataTable[[#This Row],[Order Date]])</f>
        <v>2026</v>
      </c>
      <c r="D843" s="9" t="str">
        <f>TEXT(SalesDataTable[[#This Row],[Order Date]],"MMM")</f>
        <v>May</v>
      </c>
      <c r="E843" s="9" t="str">
        <f>"Q"&amp;ROUNDUP(MONTH(SalesDataTable[[#This Row],[Order Date]])/3,0)</f>
        <v>Q2</v>
      </c>
      <c r="F843" s="4" t="s">
        <v>29</v>
      </c>
      <c r="G843" s="4" t="s">
        <v>30</v>
      </c>
      <c r="H843" s="4" t="s">
        <v>46</v>
      </c>
      <c r="I843" s="4" t="s">
        <v>31</v>
      </c>
      <c r="J843" s="4" t="s">
        <v>27</v>
      </c>
      <c r="K843" s="4" t="s">
        <v>64</v>
      </c>
      <c r="L843" s="5">
        <v>5</v>
      </c>
      <c r="M843" s="6">
        <v>72.900000000000006</v>
      </c>
      <c r="N843" s="7">
        <v>0.05</v>
      </c>
      <c r="O843" s="6">
        <v>31.57</v>
      </c>
      <c r="P843" s="6">
        <f t="shared" si="52"/>
        <v>346.27499999999998</v>
      </c>
      <c r="Q843" s="6">
        <f t="shared" si="53"/>
        <v>157.85</v>
      </c>
      <c r="R843" s="6">
        <f t="shared" si="54"/>
        <v>188.42499999999998</v>
      </c>
      <c r="S843" s="8">
        <f t="shared" si="55"/>
        <v>0.54414843693596127</v>
      </c>
    </row>
    <row r="844" spans="1:19" ht="15.6" x14ac:dyDescent="0.3">
      <c r="A844" s="2">
        <v>1816</v>
      </c>
      <c r="B844" s="3">
        <v>46159</v>
      </c>
      <c r="C844" s="4">
        <f>YEAR(SalesDataTable[[#This Row],[Order Date]])</f>
        <v>2026</v>
      </c>
      <c r="D844" s="9" t="str">
        <f>TEXT(SalesDataTable[[#This Row],[Order Date]],"MMM")</f>
        <v>May</v>
      </c>
      <c r="E844" s="9" t="str">
        <f>"Q"&amp;ROUNDUP(MONTH(SalesDataTable[[#This Row],[Order Date]])/3,0)</f>
        <v>Q2</v>
      </c>
      <c r="F844" s="4" t="s">
        <v>38</v>
      </c>
      <c r="G844" s="4" t="s">
        <v>49</v>
      </c>
      <c r="H844" s="4" t="s">
        <v>20</v>
      </c>
      <c r="I844" s="4" t="s">
        <v>31</v>
      </c>
      <c r="J844" s="4" t="s">
        <v>27</v>
      </c>
      <c r="K844" s="4" t="s">
        <v>28</v>
      </c>
      <c r="L844" s="5">
        <v>1</v>
      </c>
      <c r="M844" s="6">
        <v>91.07</v>
      </c>
      <c r="N844" s="7">
        <v>0</v>
      </c>
      <c r="O844" s="6">
        <v>45.3</v>
      </c>
      <c r="P844" s="6">
        <f t="shared" si="52"/>
        <v>91.07</v>
      </c>
      <c r="Q844" s="6">
        <f t="shared" si="53"/>
        <v>45.3</v>
      </c>
      <c r="R844" s="6">
        <f t="shared" si="54"/>
        <v>45.769999999999996</v>
      </c>
      <c r="S844" s="8">
        <f t="shared" si="55"/>
        <v>0.50258043263423735</v>
      </c>
    </row>
    <row r="845" spans="1:19" ht="15.6" x14ac:dyDescent="0.3">
      <c r="A845" s="2">
        <v>2128</v>
      </c>
      <c r="B845" s="3">
        <v>46159</v>
      </c>
      <c r="C845" s="4">
        <f>YEAR(SalesDataTable[[#This Row],[Order Date]])</f>
        <v>2026</v>
      </c>
      <c r="D845" s="9" t="str">
        <f>TEXT(SalesDataTable[[#This Row],[Order Date]],"MMM")</f>
        <v>May</v>
      </c>
      <c r="E845" s="9" t="str">
        <f>"Q"&amp;ROUNDUP(MONTH(SalesDataTable[[#This Row],[Order Date]])/3,0)</f>
        <v>Q2</v>
      </c>
      <c r="F845" s="4" t="s">
        <v>29</v>
      </c>
      <c r="G845" s="4" t="s">
        <v>57</v>
      </c>
      <c r="H845" s="4" t="s">
        <v>37</v>
      </c>
      <c r="I845" s="4" t="s">
        <v>31</v>
      </c>
      <c r="J845" s="4" t="s">
        <v>22</v>
      </c>
      <c r="K845" s="4" t="s">
        <v>23</v>
      </c>
      <c r="L845" s="5">
        <v>1</v>
      </c>
      <c r="M845" s="6">
        <v>81.86</v>
      </c>
      <c r="N845" s="7">
        <v>0</v>
      </c>
      <c r="O845" s="6">
        <v>43.14</v>
      </c>
      <c r="P845" s="6">
        <f t="shared" si="52"/>
        <v>81.86</v>
      </c>
      <c r="Q845" s="6">
        <f t="shared" si="53"/>
        <v>43.14</v>
      </c>
      <c r="R845" s="6">
        <f t="shared" si="54"/>
        <v>38.72</v>
      </c>
      <c r="S845" s="8">
        <f t="shared" si="55"/>
        <v>0.47300268751526997</v>
      </c>
    </row>
    <row r="846" spans="1:19" ht="15.6" x14ac:dyDescent="0.3">
      <c r="A846" s="2">
        <v>2296</v>
      </c>
      <c r="B846" s="3">
        <v>46159</v>
      </c>
      <c r="C846" s="4">
        <f>YEAR(SalesDataTable[[#This Row],[Order Date]])</f>
        <v>2026</v>
      </c>
      <c r="D846" s="9" t="str">
        <f>TEXT(SalesDataTable[[#This Row],[Order Date]],"MMM")</f>
        <v>May</v>
      </c>
      <c r="E846" s="9" t="str">
        <f>"Q"&amp;ROUNDUP(MONTH(SalesDataTable[[#This Row],[Order Date]])/3,0)</f>
        <v>Q2</v>
      </c>
      <c r="F846" s="4" t="s">
        <v>38</v>
      </c>
      <c r="G846" s="4" t="s">
        <v>51</v>
      </c>
      <c r="H846" s="4" t="s">
        <v>20</v>
      </c>
      <c r="I846" s="4" t="s">
        <v>21</v>
      </c>
      <c r="J846" s="4" t="s">
        <v>32</v>
      </c>
      <c r="K846" s="4" t="s">
        <v>50</v>
      </c>
      <c r="L846" s="5">
        <v>1</v>
      </c>
      <c r="M846" s="6">
        <v>45.45</v>
      </c>
      <c r="N846" s="7">
        <v>0</v>
      </c>
      <c r="O846" s="6">
        <v>17.93</v>
      </c>
      <c r="P846" s="6">
        <f t="shared" si="52"/>
        <v>45.45</v>
      </c>
      <c r="Q846" s="6">
        <f t="shared" si="53"/>
        <v>17.93</v>
      </c>
      <c r="R846" s="6">
        <f t="shared" si="54"/>
        <v>27.520000000000003</v>
      </c>
      <c r="S846" s="8">
        <f t="shared" si="55"/>
        <v>0.60550055005500558</v>
      </c>
    </row>
    <row r="847" spans="1:19" ht="15.6" x14ac:dyDescent="0.3">
      <c r="A847" s="2">
        <v>2322</v>
      </c>
      <c r="B847" s="3">
        <v>46159</v>
      </c>
      <c r="C847" s="4">
        <f>YEAR(SalesDataTable[[#This Row],[Order Date]])</f>
        <v>2026</v>
      </c>
      <c r="D847" s="9" t="str">
        <f>TEXT(SalesDataTable[[#This Row],[Order Date]],"MMM")</f>
        <v>May</v>
      </c>
      <c r="E847" s="9" t="str">
        <f>"Q"&amp;ROUNDUP(MONTH(SalesDataTable[[#This Row],[Order Date]])/3,0)</f>
        <v>Q2</v>
      </c>
      <c r="F847" s="4" t="s">
        <v>29</v>
      </c>
      <c r="G847" s="4" t="s">
        <v>57</v>
      </c>
      <c r="H847" s="4" t="s">
        <v>37</v>
      </c>
      <c r="I847" s="4" t="s">
        <v>34</v>
      </c>
      <c r="J847" s="4" t="s">
        <v>27</v>
      </c>
      <c r="K847" s="4" t="s">
        <v>64</v>
      </c>
      <c r="L847" s="5">
        <v>1</v>
      </c>
      <c r="M847" s="6">
        <v>70.62</v>
      </c>
      <c r="N847" s="7">
        <v>0</v>
      </c>
      <c r="O847" s="6">
        <v>32.53</v>
      </c>
      <c r="P847" s="6">
        <f t="shared" si="52"/>
        <v>70.62</v>
      </c>
      <c r="Q847" s="6">
        <f t="shared" si="53"/>
        <v>32.53</v>
      </c>
      <c r="R847" s="6">
        <f t="shared" si="54"/>
        <v>38.090000000000003</v>
      </c>
      <c r="S847" s="8">
        <f t="shared" si="55"/>
        <v>0.53936561880487111</v>
      </c>
    </row>
    <row r="848" spans="1:19" ht="15.6" x14ac:dyDescent="0.3">
      <c r="A848" s="2">
        <v>3480</v>
      </c>
      <c r="B848" s="3">
        <v>46159</v>
      </c>
      <c r="C848" s="4">
        <f>YEAR(SalesDataTable[[#This Row],[Order Date]])</f>
        <v>2026</v>
      </c>
      <c r="D848" s="9" t="str">
        <f>TEXT(SalesDataTable[[#This Row],[Order Date]],"MMM")</f>
        <v>May</v>
      </c>
      <c r="E848" s="9" t="str">
        <f>"Q"&amp;ROUNDUP(MONTH(SalesDataTable[[#This Row],[Order Date]])/3,0)</f>
        <v>Q2</v>
      </c>
      <c r="F848" s="4" t="s">
        <v>38</v>
      </c>
      <c r="G848" s="4" t="s">
        <v>51</v>
      </c>
      <c r="H848" s="4" t="s">
        <v>20</v>
      </c>
      <c r="I848" s="4" t="s">
        <v>31</v>
      </c>
      <c r="J848" s="4" t="s">
        <v>52</v>
      </c>
      <c r="K848" s="4" t="s">
        <v>63</v>
      </c>
      <c r="L848" s="5">
        <v>2</v>
      </c>
      <c r="M848" s="6">
        <v>51.56</v>
      </c>
      <c r="N848" s="7">
        <v>0</v>
      </c>
      <c r="O848" s="6">
        <v>22.46</v>
      </c>
      <c r="P848" s="6">
        <f t="shared" si="52"/>
        <v>103.12</v>
      </c>
      <c r="Q848" s="6">
        <f t="shared" si="53"/>
        <v>44.92</v>
      </c>
      <c r="R848" s="6">
        <f t="shared" si="54"/>
        <v>58.2</v>
      </c>
      <c r="S848" s="8">
        <f t="shared" si="55"/>
        <v>0.56439100077579518</v>
      </c>
    </row>
    <row r="849" spans="1:19" ht="15.6" x14ac:dyDescent="0.3">
      <c r="A849" s="2">
        <v>4426</v>
      </c>
      <c r="B849" s="3">
        <v>46159</v>
      </c>
      <c r="C849" s="4">
        <f>YEAR(SalesDataTable[[#This Row],[Order Date]])</f>
        <v>2026</v>
      </c>
      <c r="D849" s="9" t="str">
        <f>TEXT(SalesDataTable[[#This Row],[Order Date]],"MMM")</f>
        <v>May</v>
      </c>
      <c r="E849" s="9" t="str">
        <f>"Q"&amp;ROUNDUP(MONTH(SalesDataTable[[#This Row],[Order Date]])/3,0)</f>
        <v>Q2</v>
      </c>
      <c r="F849" s="4" t="s">
        <v>38</v>
      </c>
      <c r="G849" s="4" t="s">
        <v>51</v>
      </c>
      <c r="H849" s="4" t="s">
        <v>20</v>
      </c>
      <c r="I849" s="4" t="s">
        <v>31</v>
      </c>
      <c r="J849" s="4" t="s">
        <v>27</v>
      </c>
      <c r="K849" s="4" t="s">
        <v>35</v>
      </c>
      <c r="L849" s="5">
        <v>2</v>
      </c>
      <c r="M849" s="6">
        <v>146.22</v>
      </c>
      <c r="N849" s="7">
        <v>0</v>
      </c>
      <c r="O849" s="6">
        <v>81.069999999999993</v>
      </c>
      <c r="P849" s="6">
        <f t="shared" si="52"/>
        <v>292.44</v>
      </c>
      <c r="Q849" s="6">
        <f t="shared" si="53"/>
        <v>162.13999999999999</v>
      </c>
      <c r="R849" s="6">
        <f t="shared" si="54"/>
        <v>130.30000000000001</v>
      </c>
      <c r="S849" s="8">
        <f t="shared" si="55"/>
        <v>0.4455614826973055</v>
      </c>
    </row>
    <row r="850" spans="1:19" ht="15.6" x14ac:dyDescent="0.3">
      <c r="A850" s="2">
        <v>4938</v>
      </c>
      <c r="B850" s="3">
        <v>46159</v>
      </c>
      <c r="C850" s="4">
        <f>YEAR(SalesDataTable[[#This Row],[Order Date]])</f>
        <v>2026</v>
      </c>
      <c r="D850" s="9" t="str">
        <f>TEXT(SalesDataTable[[#This Row],[Order Date]],"MMM")</f>
        <v>May</v>
      </c>
      <c r="E850" s="9" t="str">
        <f>"Q"&amp;ROUNDUP(MONTH(SalesDataTable[[#This Row],[Order Date]])/3,0)</f>
        <v>Q2</v>
      </c>
      <c r="F850" s="4" t="s">
        <v>38</v>
      </c>
      <c r="G850" s="4" t="s">
        <v>65</v>
      </c>
      <c r="H850" s="4" t="s">
        <v>37</v>
      </c>
      <c r="I850" s="4" t="s">
        <v>21</v>
      </c>
      <c r="J850" s="4" t="s">
        <v>52</v>
      </c>
      <c r="K850" s="4" t="s">
        <v>63</v>
      </c>
      <c r="L850" s="5">
        <v>2</v>
      </c>
      <c r="M850" s="6">
        <v>51.34</v>
      </c>
      <c r="N850" s="7">
        <v>0</v>
      </c>
      <c r="O850" s="6">
        <v>22.17</v>
      </c>
      <c r="P850" s="6">
        <f t="shared" si="52"/>
        <v>102.68</v>
      </c>
      <c r="Q850" s="6">
        <f t="shared" si="53"/>
        <v>44.34</v>
      </c>
      <c r="R850" s="6">
        <f t="shared" si="54"/>
        <v>58.34</v>
      </c>
      <c r="S850" s="8">
        <f t="shared" si="55"/>
        <v>0.56817296455005839</v>
      </c>
    </row>
    <row r="851" spans="1:19" ht="15.6" x14ac:dyDescent="0.3">
      <c r="A851" s="2">
        <v>915</v>
      </c>
      <c r="B851" s="3">
        <v>46160</v>
      </c>
      <c r="C851" s="4">
        <f>YEAR(SalesDataTable[[#This Row],[Order Date]])</f>
        <v>2026</v>
      </c>
      <c r="D851" s="9" t="str">
        <f>TEXT(SalesDataTable[[#This Row],[Order Date]],"MMM")</f>
        <v>May</v>
      </c>
      <c r="E851" s="9" t="str">
        <f>"Q"&amp;ROUNDUP(MONTH(SalesDataTable[[#This Row],[Order Date]])/3,0)</f>
        <v>Q2</v>
      </c>
      <c r="F851" s="4" t="s">
        <v>38</v>
      </c>
      <c r="G851" s="4" t="s">
        <v>51</v>
      </c>
      <c r="H851" s="4" t="s">
        <v>20</v>
      </c>
      <c r="I851" s="4" t="s">
        <v>31</v>
      </c>
      <c r="J851" s="4" t="s">
        <v>27</v>
      </c>
      <c r="K851" s="4" t="s">
        <v>55</v>
      </c>
      <c r="L851" s="5">
        <v>1</v>
      </c>
      <c r="M851" s="6">
        <v>153.61000000000001</v>
      </c>
      <c r="N851" s="7">
        <v>0.05</v>
      </c>
      <c r="O851" s="6">
        <v>79.94</v>
      </c>
      <c r="P851" s="6">
        <f t="shared" si="52"/>
        <v>145.92950000000002</v>
      </c>
      <c r="Q851" s="6">
        <f t="shared" si="53"/>
        <v>79.94</v>
      </c>
      <c r="R851" s="6">
        <f t="shared" si="54"/>
        <v>65.989500000000021</v>
      </c>
      <c r="S851" s="8">
        <f t="shared" si="55"/>
        <v>0.45220123415758989</v>
      </c>
    </row>
    <row r="852" spans="1:19" ht="15.6" x14ac:dyDescent="0.3">
      <c r="A852" s="2">
        <v>1188</v>
      </c>
      <c r="B852" s="3">
        <v>46160</v>
      </c>
      <c r="C852" s="4">
        <f>YEAR(SalesDataTable[[#This Row],[Order Date]])</f>
        <v>2026</v>
      </c>
      <c r="D852" s="9" t="str">
        <f>TEXT(SalesDataTable[[#This Row],[Order Date]],"MMM")</f>
        <v>May</v>
      </c>
      <c r="E852" s="9" t="str">
        <f>"Q"&amp;ROUNDUP(MONTH(SalesDataTable[[#This Row],[Order Date]])/3,0)</f>
        <v>Q2</v>
      </c>
      <c r="F852" s="4" t="s">
        <v>24</v>
      </c>
      <c r="G852" s="4" t="s">
        <v>45</v>
      </c>
      <c r="H852" s="4" t="s">
        <v>20</v>
      </c>
      <c r="I852" s="4" t="s">
        <v>21</v>
      </c>
      <c r="J852" s="4" t="s">
        <v>41</v>
      </c>
      <c r="K852" s="4" t="s">
        <v>58</v>
      </c>
      <c r="L852" s="5">
        <v>1</v>
      </c>
      <c r="M852" s="6">
        <v>82.44</v>
      </c>
      <c r="N852" s="7">
        <v>0.15</v>
      </c>
      <c r="O852" s="6">
        <v>39.380000000000003</v>
      </c>
      <c r="P852" s="6">
        <f t="shared" si="52"/>
        <v>70.073999999999998</v>
      </c>
      <c r="Q852" s="6">
        <f t="shared" si="53"/>
        <v>39.380000000000003</v>
      </c>
      <c r="R852" s="6">
        <f t="shared" si="54"/>
        <v>30.693999999999996</v>
      </c>
      <c r="S852" s="8">
        <f t="shared" si="55"/>
        <v>0.43802266175757054</v>
      </c>
    </row>
    <row r="853" spans="1:19" ht="15.6" x14ac:dyDescent="0.3">
      <c r="A853" s="2">
        <v>1594</v>
      </c>
      <c r="B853" s="3">
        <v>46160</v>
      </c>
      <c r="C853" s="4">
        <f>YEAR(SalesDataTable[[#This Row],[Order Date]])</f>
        <v>2026</v>
      </c>
      <c r="D853" s="9" t="str">
        <f>TEXT(SalesDataTable[[#This Row],[Order Date]],"MMM")</f>
        <v>May</v>
      </c>
      <c r="E853" s="9" t="str">
        <f>"Q"&amp;ROUNDUP(MONTH(SalesDataTable[[#This Row],[Order Date]])/3,0)</f>
        <v>Q2</v>
      </c>
      <c r="F853" s="4" t="s">
        <v>18</v>
      </c>
      <c r="G853" s="4" t="s">
        <v>19</v>
      </c>
      <c r="H853" s="4" t="s">
        <v>26</v>
      </c>
      <c r="I853" s="4" t="s">
        <v>34</v>
      </c>
      <c r="J853" s="4" t="s">
        <v>27</v>
      </c>
      <c r="K853" s="4" t="s">
        <v>28</v>
      </c>
      <c r="L853" s="5">
        <v>10</v>
      </c>
      <c r="M853" s="6">
        <v>92.09</v>
      </c>
      <c r="N853" s="7">
        <v>0.15</v>
      </c>
      <c r="O853" s="6">
        <v>45.13</v>
      </c>
      <c r="P853" s="6">
        <f t="shared" si="52"/>
        <v>782.7650000000001</v>
      </c>
      <c r="Q853" s="6">
        <f t="shared" si="53"/>
        <v>451.3</v>
      </c>
      <c r="R853" s="6">
        <f t="shared" si="54"/>
        <v>331.46500000000009</v>
      </c>
      <c r="S853" s="8">
        <f t="shared" si="55"/>
        <v>0.42345403792964686</v>
      </c>
    </row>
    <row r="854" spans="1:19" ht="15.6" x14ac:dyDescent="0.3">
      <c r="A854" s="2">
        <v>3022</v>
      </c>
      <c r="B854" s="3">
        <v>46160</v>
      </c>
      <c r="C854" s="4">
        <f>YEAR(SalesDataTable[[#This Row],[Order Date]])</f>
        <v>2026</v>
      </c>
      <c r="D854" s="9" t="str">
        <f>TEXT(SalesDataTable[[#This Row],[Order Date]],"MMM")</f>
        <v>May</v>
      </c>
      <c r="E854" s="9" t="str">
        <f>"Q"&amp;ROUNDUP(MONTH(SalesDataTable[[#This Row],[Order Date]])/3,0)</f>
        <v>Q2</v>
      </c>
      <c r="F854" s="4" t="s">
        <v>38</v>
      </c>
      <c r="G854" s="4" t="s">
        <v>51</v>
      </c>
      <c r="H854" s="4" t="s">
        <v>46</v>
      </c>
      <c r="I854" s="4" t="s">
        <v>31</v>
      </c>
      <c r="J854" s="4" t="s">
        <v>32</v>
      </c>
      <c r="K854" s="4" t="s">
        <v>33</v>
      </c>
      <c r="L854" s="5">
        <v>1</v>
      </c>
      <c r="M854" s="6">
        <v>36.72</v>
      </c>
      <c r="N854" s="7">
        <v>0</v>
      </c>
      <c r="O854" s="6">
        <v>13.67</v>
      </c>
      <c r="P854" s="6">
        <f t="shared" si="52"/>
        <v>36.72</v>
      </c>
      <c r="Q854" s="6">
        <f t="shared" si="53"/>
        <v>13.67</v>
      </c>
      <c r="R854" s="6">
        <f t="shared" si="54"/>
        <v>23.049999999999997</v>
      </c>
      <c r="S854" s="8">
        <f t="shared" si="55"/>
        <v>0.62772331154684091</v>
      </c>
    </row>
    <row r="855" spans="1:19" ht="15.6" x14ac:dyDescent="0.3">
      <c r="A855" s="2">
        <v>588</v>
      </c>
      <c r="B855" s="3">
        <v>46161</v>
      </c>
      <c r="C855" s="4">
        <f>YEAR(SalesDataTable[[#This Row],[Order Date]])</f>
        <v>2026</v>
      </c>
      <c r="D855" s="9" t="str">
        <f>TEXT(SalesDataTable[[#This Row],[Order Date]],"MMM")</f>
        <v>May</v>
      </c>
      <c r="E855" s="9" t="str">
        <f>"Q"&amp;ROUNDUP(MONTH(SalesDataTable[[#This Row],[Order Date]])/3,0)</f>
        <v>Q2</v>
      </c>
      <c r="F855" s="4" t="s">
        <v>24</v>
      </c>
      <c r="G855" s="4" t="s">
        <v>25</v>
      </c>
      <c r="H855" s="4" t="s">
        <v>26</v>
      </c>
      <c r="I855" s="4" t="s">
        <v>34</v>
      </c>
      <c r="J855" s="4" t="s">
        <v>32</v>
      </c>
      <c r="K855" s="4" t="s">
        <v>62</v>
      </c>
      <c r="L855" s="5">
        <v>3</v>
      </c>
      <c r="M855" s="6">
        <v>132.41999999999999</v>
      </c>
      <c r="N855" s="7">
        <v>0.05</v>
      </c>
      <c r="O855" s="6">
        <v>67.09</v>
      </c>
      <c r="P855" s="6">
        <f t="shared" si="52"/>
        <v>377.39699999999999</v>
      </c>
      <c r="Q855" s="6">
        <f t="shared" si="53"/>
        <v>201.27</v>
      </c>
      <c r="R855" s="6">
        <f t="shared" si="54"/>
        <v>176.12699999999998</v>
      </c>
      <c r="S855" s="8">
        <f t="shared" si="55"/>
        <v>0.46668892439526544</v>
      </c>
    </row>
    <row r="856" spans="1:19" ht="15.6" x14ac:dyDescent="0.3">
      <c r="A856" s="2">
        <v>1016</v>
      </c>
      <c r="B856" s="3">
        <v>46161</v>
      </c>
      <c r="C856" s="4">
        <f>YEAR(SalesDataTable[[#This Row],[Order Date]])</f>
        <v>2026</v>
      </c>
      <c r="D856" s="9" t="str">
        <f>TEXT(SalesDataTable[[#This Row],[Order Date]],"MMM")</f>
        <v>May</v>
      </c>
      <c r="E856" s="9" t="str">
        <f>"Q"&amp;ROUNDUP(MONTH(SalesDataTable[[#This Row],[Order Date]])/3,0)</f>
        <v>Q2</v>
      </c>
      <c r="F856" s="4" t="s">
        <v>38</v>
      </c>
      <c r="G856" s="4" t="s">
        <v>65</v>
      </c>
      <c r="H856" s="4" t="s">
        <v>37</v>
      </c>
      <c r="I856" s="4" t="s">
        <v>21</v>
      </c>
      <c r="J856" s="4" t="s">
        <v>41</v>
      </c>
      <c r="K856" s="4" t="s">
        <v>47</v>
      </c>
      <c r="L856" s="5">
        <v>2</v>
      </c>
      <c r="M856" s="6">
        <v>192.1</v>
      </c>
      <c r="N856" s="7">
        <v>0.05</v>
      </c>
      <c r="O856" s="6">
        <v>106.07</v>
      </c>
      <c r="P856" s="6">
        <f t="shared" si="52"/>
        <v>364.98999999999995</v>
      </c>
      <c r="Q856" s="6">
        <f t="shared" si="53"/>
        <v>212.14</v>
      </c>
      <c r="R856" s="6">
        <f t="shared" si="54"/>
        <v>152.84999999999997</v>
      </c>
      <c r="S856" s="8">
        <f t="shared" si="55"/>
        <v>0.41877859667388145</v>
      </c>
    </row>
    <row r="857" spans="1:19" ht="15.6" x14ac:dyDescent="0.3">
      <c r="A857" s="2">
        <v>1930</v>
      </c>
      <c r="B857" s="3">
        <v>46161</v>
      </c>
      <c r="C857" s="4">
        <f>YEAR(SalesDataTable[[#This Row],[Order Date]])</f>
        <v>2026</v>
      </c>
      <c r="D857" s="9" t="str">
        <f>TEXT(SalesDataTable[[#This Row],[Order Date]],"MMM")</f>
        <v>May</v>
      </c>
      <c r="E857" s="9" t="str">
        <f>"Q"&amp;ROUNDUP(MONTH(SalesDataTable[[#This Row],[Order Date]])/3,0)</f>
        <v>Q2</v>
      </c>
      <c r="F857" s="4" t="s">
        <v>29</v>
      </c>
      <c r="G857" s="4" t="s">
        <v>70</v>
      </c>
      <c r="H857" s="4" t="s">
        <v>37</v>
      </c>
      <c r="I857" s="4" t="s">
        <v>31</v>
      </c>
      <c r="J857" s="4" t="s">
        <v>32</v>
      </c>
      <c r="K857" s="4" t="s">
        <v>33</v>
      </c>
      <c r="L857" s="5">
        <v>4</v>
      </c>
      <c r="M857" s="6">
        <v>36.94</v>
      </c>
      <c r="N857" s="7">
        <v>0</v>
      </c>
      <c r="O857" s="6">
        <v>13.63</v>
      </c>
      <c r="P857" s="6">
        <f t="shared" si="52"/>
        <v>147.76</v>
      </c>
      <c r="Q857" s="6">
        <f t="shared" si="53"/>
        <v>54.52</v>
      </c>
      <c r="R857" s="6">
        <f t="shared" si="54"/>
        <v>93.239999999999981</v>
      </c>
      <c r="S857" s="8">
        <f t="shared" si="55"/>
        <v>0.63102328099620997</v>
      </c>
    </row>
    <row r="858" spans="1:19" ht="15.6" x14ac:dyDescent="0.3">
      <c r="A858" s="2">
        <v>2658</v>
      </c>
      <c r="B858" s="3">
        <v>46161</v>
      </c>
      <c r="C858" s="4">
        <f>YEAR(SalesDataTable[[#This Row],[Order Date]])</f>
        <v>2026</v>
      </c>
      <c r="D858" s="9" t="str">
        <f>TEXT(SalesDataTable[[#This Row],[Order Date]],"MMM")</f>
        <v>May</v>
      </c>
      <c r="E858" s="9" t="str">
        <f>"Q"&amp;ROUNDUP(MONTH(SalesDataTable[[#This Row],[Order Date]])/3,0)</f>
        <v>Q2</v>
      </c>
      <c r="F858" s="4" t="s">
        <v>18</v>
      </c>
      <c r="G858" s="4" t="s">
        <v>68</v>
      </c>
      <c r="H858" s="4" t="s">
        <v>20</v>
      </c>
      <c r="I858" s="4" t="s">
        <v>34</v>
      </c>
      <c r="J858" s="4" t="s">
        <v>27</v>
      </c>
      <c r="K858" s="4" t="s">
        <v>55</v>
      </c>
      <c r="L858" s="5">
        <v>1</v>
      </c>
      <c r="M858" s="6">
        <v>153.16999999999999</v>
      </c>
      <c r="N858" s="7">
        <v>0</v>
      </c>
      <c r="O858" s="6">
        <v>78.489999999999995</v>
      </c>
      <c r="P858" s="6">
        <f t="shared" si="52"/>
        <v>153.16999999999999</v>
      </c>
      <c r="Q858" s="6">
        <f t="shared" si="53"/>
        <v>78.489999999999995</v>
      </c>
      <c r="R858" s="6">
        <f t="shared" si="54"/>
        <v>74.679999999999993</v>
      </c>
      <c r="S858" s="8">
        <f t="shared" si="55"/>
        <v>0.48756283867598094</v>
      </c>
    </row>
    <row r="859" spans="1:19" ht="15.6" x14ac:dyDescent="0.3">
      <c r="A859" s="2">
        <v>2951</v>
      </c>
      <c r="B859" s="3">
        <v>46161</v>
      </c>
      <c r="C859" s="4">
        <f>YEAR(SalesDataTable[[#This Row],[Order Date]])</f>
        <v>2026</v>
      </c>
      <c r="D859" s="9" t="str">
        <f>TEXT(SalesDataTable[[#This Row],[Order Date]],"MMM")</f>
        <v>May</v>
      </c>
      <c r="E859" s="9" t="str">
        <f>"Q"&amp;ROUNDUP(MONTH(SalesDataTable[[#This Row],[Order Date]])/3,0)</f>
        <v>Q2</v>
      </c>
      <c r="F859" s="4" t="s">
        <v>18</v>
      </c>
      <c r="G859" s="4" t="s">
        <v>19</v>
      </c>
      <c r="H859" s="4" t="s">
        <v>20</v>
      </c>
      <c r="I859" s="4" t="s">
        <v>34</v>
      </c>
      <c r="J859" s="4" t="s">
        <v>22</v>
      </c>
      <c r="K859" s="4" t="s">
        <v>23</v>
      </c>
      <c r="L859" s="5">
        <v>2</v>
      </c>
      <c r="M859" s="6">
        <v>82.85</v>
      </c>
      <c r="N859" s="7">
        <v>0</v>
      </c>
      <c r="O859" s="6">
        <v>42.53</v>
      </c>
      <c r="P859" s="6">
        <f t="shared" si="52"/>
        <v>165.7</v>
      </c>
      <c r="Q859" s="6">
        <f t="shared" si="53"/>
        <v>85.06</v>
      </c>
      <c r="R859" s="6">
        <f t="shared" si="54"/>
        <v>80.639999999999986</v>
      </c>
      <c r="S859" s="8">
        <f t="shared" si="55"/>
        <v>0.48666264333132164</v>
      </c>
    </row>
    <row r="860" spans="1:19" ht="15.6" x14ac:dyDescent="0.3">
      <c r="A860" s="2">
        <v>4328</v>
      </c>
      <c r="B860" s="3">
        <v>46161</v>
      </c>
      <c r="C860" s="4">
        <f>YEAR(SalesDataTable[[#This Row],[Order Date]])</f>
        <v>2026</v>
      </c>
      <c r="D860" s="9" t="str">
        <f>TEXT(SalesDataTable[[#This Row],[Order Date]],"MMM")</f>
        <v>May</v>
      </c>
      <c r="E860" s="9" t="str">
        <f>"Q"&amp;ROUNDUP(MONTH(SalesDataTable[[#This Row],[Order Date]])/3,0)</f>
        <v>Q2</v>
      </c>
      <c r="F860" s="4" t="s">
        <v>29</v>
      </c>
      <c r="G860" s="4" t="s">
        <v>43</v>
      </c>
      <c r="H860" s="4" t="s">
        <v>46</v>
      </c>
      <c r="I860" s="4" t="s">
        <v>31</v>
      </c>
      <c r="J860" s="4" t="s">
        <v>27</v>
      </c>
      <c r="K860" s="4" t="s">
        <v>35</v>
      </c>
      <c r="L860" s="5">
        <v>1</v>
      </c>
      <c r="M860" s="6">
        <v>143.52000000000001</v>
      </c>
      <c r="N860" s="7">
        <v>0</v>
      </c>
      <c r="O860" s="6">
        <v>81.040000000000006</v>
      </c>
      <c r="P860" s="6">
        <f t="shared" si="52"/>
        <v>143.52000000000001</v>
      </c>
      <c r="Q860" s="6">
        <f t="shared" si="53"/>
        <v>81.040000000000006</v>
      </c>
      <c r="R860" s="6">
        <f t="shared" si="54"/>
        <v>62.480000000000004</v>
      </c>
      <c r="S860" s="8">
        <f t="shared" si="55"/>
        <v>0.435340022296544</v>
      </c>
    </row>
    <row r="861" spans="1:19" ht="15.6" x14ac:dyDescent="0.3">
      <c r="A861" s="2">
        <v>4591</v>
      </c>
      <c r="B861" s="3">
        <v>46161</v>
      </c>
      <c r="C861" s="4">
        <f>YEAR(SalesDataTable[[#This Row],[Order Date]])</f>
        <v>2026</v>
      </c>
      <c r="D861" s="9" t="str">
        <f>TEXT(SalesDataTable[[#This Row],[Order Date]],"MMM")</f>
        <v>May</v>
      </c>
      <c r="E861" s="9" t="str">
        <f>"Q"&amp;ROUNDUP(MONTH(SalesDataTable[[#This Row],[Order Date]])/3,0)</f>
        <v>Q2</v>
      </c>
      <c r="F861" s="4" t="s">
        <v>29</v>
      </c>
      <c r="G861" s="4" t="s">
        <v>70</v>
      </c>
      <c r="H861" s="4" t="s">
        <v>37</v>
      </c>
      <c r="I861" s="4" t="s">
        <v>31</v>
      </c>
      <c r="J861" s="4" t="s">
        <v>41</v>
      </c>
      <c r="K861" s="4" t="s">
        <v>47</v>
      </c>
      <c r="L861" s="5">
        <v>1</v>
      </c>
      <c r="M861" s="6">
        <v>192.94</v>
      </c>
      <c r="N861" s="7">
        <v>0</v>
      </c>
      <c r="O861" s="6">
        <v>105.15</v>
      </c>
      <c r="P861" s="6">
        <f t="shared" si="52"/>
        <v>192.94</v>
      </c>
      <c r="Q861" s="6">
        <f t="shared" si="53"/>
        <v>105.15</v>
      </c>
      <c r="R861" s="6">
        <f t="shared" si="54"/>
        <v>87.789999999999992</v>
      </c>
      <c r="S861" s="8">
        <f t="shared" si="55"/>
        <v>0.45501192080439512</v>
      </c>
    </row>
    <row r="862" spans="1:19" ht="15.6" x14ac:dyDescent="0.3">
      <c r="A862" s="2">
        <v>280</v>
      </c>
      <c r="B862" s="3">
        <v>46162</v>
      </c>
      <c r="C862" s="4">
        <f>YEAR(SalesDataTable[[#This Row],[Order Date]])</f>
        <v>2026</v>
      </c>
      <c r="D862" s="9" t="str">
        <f>TEXT(SalesDataTable[[#This Row],[Order Date]],"MMM")</f>
        <v>May</v>
      </c>
      <c r="E862" s="9" t="str">
        <f>"Q"&amp;ROUNDUP(MONTH(SalesDataTable[[#This Row],[Order Date]])/3,0)</f>
        <v>Q2</v>
      </c>
      <c r="F862" s="4" t="s">
        <v>38</v>
      </c>
      <c r="G862" s="4" t="s">
        <v>51</v>
      </c>
      <c r="H862" s="4" t="s">
        <v>37</v>
      </c>
      <c r="I862" s="4" t="s">
        <v>34</v>
      </c>
      <c r="J862" s="4" t="s">
        <v>32</v>
      </c>
      <c r="K862" s="4" t="s">
        <v>66</v>
      </c>
      <c r="L862" s="5">
        <v>1</v>
      </c>
      <c r="M862" s="6">
        <v>168.56</v>
      </c>
      <c r="N862" s="7">
        <v>0</v>
      </c>
      <c r="O862" s="6">
        <v>85.46</v>
      </c>
      <c r="P862" s="6">
        <f t="shared" si="52"/>
        <v>168.56</v>
      </c>
      <c r="Q862" s="6">
        <f t="shared" si="53"/>
        <v>85.46</v>
      </c>
      <c r="R862" s="6">
        <f t="shared" si="54"/>
        <v>83.100000000000009</v>
      </c>
      <c r="S862" s="8">
        <f t="shared" si="55"/>
        <v>0.49299952539155201</v>
      </c>
    </row>
    <row r="863" spans="1:19" ht="15.6" x14ac:dyDescent="0.3">
      <c r="A863" s="2">
        <v>409</v>
      </c>
      <c r="B863" s="3">
        <v>46162</v>
      </c>
      <c r="C863" s="4">
        <f>YEAR(SalesDataTable[[#This Row],[Order Date]])</f>
        <v>2026</v>
      </c>
      <c r="D863" s="9" t="str">
        <f>TEXT(SalesDataTable[[#This Row],[Order Date]],"MMM")</f>
        <v>May</v>
      </c>
      <c r="E863" s="9" t="str">
        <f>"Q"&amp;ROUNDUP(MONTH(SalesDataTable[[#This Row],[Order Date]])/3,0)</f>
        <v>Q2</v>
      </c>
      <c r="F863" s="4" t="s">
        <v>18</v>
      </c>
      <c r="G863" s="4" t="s">
        <v>19</v>
      </c>
      <c r="H863" s="4" t="s">
        <v>20</v>
      </c>
      <c r="I863" s="4" t="s">
        <v>31</v>
      </c>
      <c r="J863" s="4" t="s">
        <v>41</v>
      </c>
      <c r="K863" s="4" t="s">
        <v>69</v>
      </c>
      <c r="L863" s="5">
        <v>2</v>
      </c>
      <c r="M863" s="6">
        <v>123.9</v>
      </c>
      <c r="N863" s="7">
        <v>0</v>
      </c>
      <c r="O863" s="6">
        <v>58.95</v>
      </c>
      <c r="P863" s="6">
        <f t="shared" si="52"/>
        <v>247.8</v>
      </c>
      <c r="Q863" s="6">
        <f t="shared" si="53"/>
        <v>117.9</v>
      </c>
      <c r="R863" s="6">
        <f t="shared" si="54"/>
        <v>129.9</v>
      </c>
      <c r="S863" s="8">
        <f t="shared" si="55"/>
        <v>0.52421307506053272</v>
      </c>
    </row>
    <row r="864" spans="1:19" ht="15.6" x14ac:dyDescent="0.3">
      <c r="A864" s="2">
        <v>1372</v>
      </c>
      <c r="B864" s="3">
        <v>46162</v>
      </c>
      <c r="C864" s="4">
        <f>YEAR(SalesDataTable[[#This Row],[Order Date]])</f>
        <v>2026</v>
      </c>
      <c r="D864" s="9" t="str">
        <f>TEXT(SalesDataTable[[#This Row],[Order Date]],"MMM")</f>
        <v>May</v>
      </c>
      <c r="E864" s="9" t="str">
        <f>"Q"&amp;ROUNDUP(MONTH(SalesDataTable[[#This Row],[Order Date]])/3,0)</f>
        <v>Q2</v>
      </c>
      <c r="F864" s="4" t="s">
        <v>18</v>
      </c>
      <c r="G864" s="4" t="s">
        <v>54</v>
      </c>
      <c r="H864" s="4" t="s">
        <v>20</v>
      </c>
      <c r="I864" s="4" t="s">
        <v>31</v>
      </c>
      <c r="J864" s="4" t="s">
        <v>27</v>
      </c>
      <c r="K864" s="4" t="s">
        <v>35</v>
      </c>
      <c r="L864" s="5">
        <v>2</v>
      </c>
      <c r="M864" s="6">
        <v>140.93</v>
      </c>
      <c r="N864" s="7">
        <v>0</v>
      </c>
      <c r="O864" s="6">
        <v>81.040000000000006</v>
      </c>
      <c r="P864" s="6">
        <f t="shared" si="52"/>
        <v>281.86</v>
      </c>
      <c r="Q864" s="6">
        <f t="shared" si="53"/>
        <v>162.08000000000001</v>
      </c>
      <c r="R864" s="6">
        <f t="shared" si="54"/>
        <v>119.78</v>
      </c>
      <c r="S864" s="8">
        <f t="shared" si="55"/>
        <v>0.42496274746327961</v>
      </c>
    </row>
    <row r="865" spans="1:19" ht="15.6" x14ac:dyDescent="0.3">
      <c r="A865" s="2">
        <v>2327</v>
      </c>
      <c r="B865" s="3">
        <v>46162</v>
      </c>
      <c r="C865" s="4">
        <f>YEAR(SalesDataTable[[#This Row],[Order Date]])</f>
        <v>2026</v>
      </c>
      <c r="D865" s="9" t="str">
        <f>TEXT(SalesDataTable[[#This Row],[Order Date]],"MMM")</f>
        <v>May</v>
      </c>
      <c r="E865" s="9" t="str">
        <f>"Q"&amp;ROUNDUP(MONTH(SalesDataTable[[#This Row],[Order Date]])/3,0)</f>
        <v>Q2</v>
      </c>
      <c r="F865" s="4" t="s">
        <v>29</v>
      </c>
      <c r="G865" s="4" t="s">
        <v>43</v>
      </c>
      <c r="H865" s="4" t="s">
        <v>37</v>
      </c>
      <c r="I865" s="4" t="s">
        <v>21</v>
      </c>
      <c r="J865" s="4" t="s">
        <v>27</v>
      </c>
      <c r="K865" s="4" t="s">
        <v>64</v>
      </c>
      <c r="L865" s="5">
        <v>1</v>
      </c>
      <c r="M865" s="6">
        <v>73.150000000000006</v>
      </c>
      <c r="N865" s="7">
        <v>0</v>
      </c>
      <c r="O865" s="6">
        <v>32.950000000000003</v>
      </c>
      <c r="P865" s="6">
        <f t="shared" si="52"/>
        <v>73.150000000000006</v>
      </c>
      <c r="Q865" s="6">
        <f t="shared" si="53"/>
        <v>32.950000000000003</v>
      </c>
      <c r="R865" s="6">
        <f t="shared" si="54"/>
        <v>40.200000000000003</v>
      </c>
      <c r="S865" s="8">
        <f t="shared" si="55"/>
        <v>0.54955570745044424</v>
      </c>
    </row>
    <row r="866" spans="1:19" ht="15.6" x14ac:dyDescent="0.3">
      <c r="A866" s="2">
        <v>2703</v>
      </c>
      <c r="B866" s="3">
        <v>46162</v>
      </c>
      <c r="C866" s="4">
        <f>YEAR(SalesDataTable[[#This Row],[Order Date]])</f>
        <v>2026</v>
      </c>
      <c r="D866" s="9" t="str">
        <f>TEXT(SalesDataTable[[#This Row],[Order Date]],"MMM")</f>
        <v>May</v>
      </c>
      <c r="E866" s="9" t="str">
        <f>"Q"&amp;ROUNDUP(MONTH(SalesDataTable[[#This Row],[Order Date]])/3,0)</f>
        <v>Q2</v>
      </c>
      <c r="F866" s="4" t="s">
        <v>38</v>
      </c>
      <c r="G866" s="4" t="s">
        <v>51</v>
      </c>
      <c r="H866" s="4" t="s">
        <v>37</v>
      </c>
      <c r="I866" s="4" t="s">
        <v>34</v>
      </c>
      <c r="J866" s="4" t="s">
        <v>41</v>
      </c>
      <c r="K866" s="4" t="s">
        <v>47</v>
      </c>
      <c r="L866" s="5">
        <v>2</v>
      </c>
      <c r="M866" s="6">
        <v>197.35</v>
      </c>
      <c r="N866" s="7">
        <v>0.05</v>
      </c>
      <c r="O866" s="6">
        <v>102.63</v>
      </c>
      <c r="P866" s="6">
        <f t="shared" si="52"/>
        <v>374.96499999999997</v>
      </c>
      <c r="Q866" s="6">
        <f t="shared" si="53"/>
        <v>205.26</v>
      </c>
      <c r="R866" s="6">
        <f t="shared" si="54"/>
        <v>169.70499999999998</v>
      </c>
      <c r="S866" s="8">
        <f t="shared" si="55"/>
        <v>0.45258890829810783</v>
      </c>
    </row>
    <row r="867" spans="1:19" ht="15.6" x14ac:dyDescent="0.3">
      <c r="A867" s="2">
        <v>2776</v>
      </c>
      <c r="B867" s="3">
        <v>46162</v>
      </c>
      <c r="C867" s="4">
        <f>YEAR(SalesDataTable[[#This Row],[Order Date]])</f>
        <v>2026</v>
      </c>
      <c r="D867" s="9" t="str">
        <f>TEXT(SalesDataTable[[#This Row],[Order Date]],"MMM")</f>
        <v>May</v>
      </c>
      <c r="E867" s="9" t="str">
        <f>"Q"&amp;ROUNDUP(MONTH(SalesDataTable[[#This Row],[Order Date]])/3,0)</f>
        <v>Q2</v>
      </c>
      <c r="F867" s="4" t="s">
        <v>38</v>
      </c>
      <c r="G867" s="4" t="s">
        <v>39</v>
      </c>
      <c r="H867" s="4" t="s">
        <v>20</v>
      </c>
      <c r="I867" s="4" t="s">
        <v>34</v>
      </c>
      <c r="J867" s="4" t="s">
        <v>32</v>
      </c>
      <c r="K867" s="4" t="s">
        <v>33</v>
      </c>
      <c r="L867" s="5">
        <v>3</v>
      </c>
      <c r="M867" s="6">
        <v>36.74</v>
      </c>
      <c r="N867" s="7">
        <v>0.05</v>
      </c>
      <c r="O867" s="6">
        <v>13.97</v>
      </c>
      <c r="P867" s="6">
        <f t="shared" si="52"/>
        <v>104.70899999999999</v>
      </c>
      <c r="Q867" s="6">
        <f t="shared" si="53"/>
        <v>41.910000000000004</v>
      </c>
      <c r="R867" s="6">
        <f t="shared" si="54"/>
        <v>62.798999999999985</v>
      </c>
      <c r="S867" s="8">
        <f t="shared" si="55"/>
        <v>0.59974787267570118</v>
      </c>
    </row>
    <row r="868" spans="1:19" ht="15.6" x14ac:dyDescent="0.3">
      <c r="A868" s="2">
        <v>3411</v>
      </c>
      <c r="B868" s="3">
        <v>46162</v>
      </c>
      <c r="C868" s="4">
        <f>YEAR(SalesDataTable[[#This Row],[Order Date]])</f>
        <v>2026</v>
      </c>
      <c r="D868" s="9" t="str">
        <f>TEXT(SalesDataTable[[#This Row],[Order Date]],"MMM")</f>
        <v>May</v>
      </c>
      <c r="E868" s="9" t="str">
        <f>"Q"&amp;ROUNDUP(MONTH(SalesDataTable[[#This Row],[Order Date]])/3,0)</f>
        <v>Q2</v>
      </c>
      <c r="F868" s="4" t="s">
        <v>24</v>
      </c>
      <c r="G868" s="4" t="s">
        <v>59</v>
      </c>
      <c r="H868" s="4" t="s">
        <v>20</v>
      </c>
      <c r="I868" s="4" t="s">
        <v>21</v>
      </c>
      <c r="J868" s="4" t="s">
        <v>27</v>
      </c>
      <c r="K868" s="4" t="s">
        <v>55</v>
      </c>
      <c r="L868" s="5">
        <v>2</v>
      </c>
      <c r="M868" s="6">
        <v>151.35</v>
      </c>
      <c r="N868" s="7">
        <v>0.05</v>
      </c>
      <c r="O868" s="6">
        <v>77.150000000000006</v>
      </c>
      <c r="P868" s="6">
        <f t="shared" si="52"/>
        <v>287.565</v>
      </c>
      <c r="Q868" s="6">
        <f t="shared" si="53"/>
        <v>154.30000000000001</v>
      </c>
      <c r="R868" s="6">
        <f t="shared" si="54"/>
        <v>133.26499999999999</v>
      </c>
      <c r="S868" s="8">
        <f t="shared" si="55"/>
        <v>0.46342566028550064</v>
      </c>
    </row>
    <row r="869" spans="1:19" ht="15.6" x14ac:dyDescent="0.3">
      <c r="A869" s="2">
        <v>3841</v>
      </c>
      <c r="B869" s="3">
        <v>46162</v>
      </c>
      <c r="C869" s="4">
        <f>YEAR(SalesDataTable[[#This Row],[Order Date]])</f>
        <v>2026</v>
      </c>
      <c r="D869" s="9" t="str">
        <f>TEXT(SalesDataTable[[#This Row],[Order Date]],"MMM")</f>
        <v>May</v>
      </c>
      <c r="E869" s="9" t="str">
        <f>"Q"&amp;ROUNDUP(MONTH(SalesDataTable[[#This Row],[Order Date]])/3,0)</f>
        <v>Q2</v>
      </c>
      <c r="F869" s="4" t="s">
        <v>18</v>
      </c>
      <c r="G869" s="4" t="s">
        <v>68</v>
      </c>
      <c r="H869" s="4" t="s">
        <v>37</v>
      </c>
      <c r="I869" s="4" t="s">
        <v>31</v>
      </c>
      <c r="J869" s="4" t="s">
        <v>22</v>
      </c>
      <c r="K869" s="4" t="s">
        <v>40</v>
      </c>
      <c r="L869" s="5">
        <v>2</v>
      </c>
      <c r="M869" s="6">
        <v>50.09</v>
      </c>
      <c r="N869" s="7">
        <v>0.05</v>
      </c>
      <c r="O869" s="6">
        <v>23.16</v>
      </c>
      <c r="P869" s="6">
        <f t="shared" si="52"/>
        <v>95.171000000000006</v>
      </c>
      <c r="Q869" s="6">
        <f t="shared" si="53"/>
        <v>46.32</v>
      </c>
      <c r="R869" s="6">
        <f t="shared" si="54"/>
        <v>48.851000000000006</v>
      </c>
      <c r="S869" s="8">
        <f t="shared" si="55"/>
        <v>0.51329711781950382</v>
      </c>
    </row>
    <row r="870" spans="1:19" ht="15.6" x14ac:dyDescent="0.3">
      <c r="A870" s="2">
        <v>5121</v>
      </c>
      <c r="B870" s="3">
        <v>46162</v>
      </c>
      <c r="C870" s="4">
        <f>YEAR(SalesDataTable[[#This Row],[Order Date]])</f>
        <v>2026</v>
      </c>
      <c r="D870" s="9" t="str">
        <f>TEXT(SalesDataTable[[#This Row],[Order Date]],"MMM")</f>
        <v>May</v>
      </c>
      <c r="E870" s="9" t="str">
        <f>"Q"&amp;ROUNDUP(MONTH(SalesDataTable[[#This Row],[Order Date]])/3,0)</f>
        <v>Q2</v>
      </c>
      <c r="F870" s="4" t="s">
        <v>18</v>
      </c>
      <c r="G870" s="4" t="s">
        <v>54</v>
      </c>
      <c r="H870" s="4" t="s">
        <v>20</v>
      </c>
      <c r="I870" s="4" t="s">
        <v>31</v>
      </c>
      <c r="J870" s="4" t="s">
        <v>52</v>
      </c>
      <c r="K870" s="4" t="s">
        <v>56</v>
      </c>
      <c r="L870" s="5">
        <v>2</v>
      </c>
      <c r="M870" s="6">
        <v>121.96</v>
      </c>
      <c r="N870" s="7">
        <v>0.05</v>
      </c>
      <c r="O870" s="6">
        <v>71.2</v>
      </c>
      <c r="P870" s="6">
        <f t="shared" si="52"/>
        <v>231.72399999999999</v>
      </c>
      <c r="Q870" s="6">
        <f t="shared" si="53"/>
        <v>142.4</v>
      </c>
      <c r="R870" s="6">
        <f t="shared" si="54"/>
        <v>89.323999999999984</v>
      </c>
      <c r="S870" s="8">
        <f t="shared" si="55"/>
        <v>0.38547582468799085</v>
      </c>
    </row>
    <row r="871" spans="1:19" ht="15.6" x14ac:dyDescent="0.3">
      <c r="A871" s="2">
        <v>53</v>
      </c>
      <c r="B871" s="3">
        <v>46163</v>
      </c>
      <c r="C871" s="4">
        <f>YEAR(SalesDataTable[[#This Row],[Order Date]])</f>
        <v>2026</v>
      </c>
      <c r="D871" s="9" t="str">
        <f>TEXT(SalesDataTable[[#This Row],[Order Date]],"MMM")</f>
        <v>May</v>
      </c>
      <c r="E871" s="9" t="str">
        <f>"Q"&amp;ROUNDUP(MONTH(SalesDataTable[[#This Row],[Order Date]])/3,0)</f>
        <v>Q2</v>
      </c>
      <c r="F871" s="4" t="s">
        <v>38</v>
      </c>
      <c r="G871" s="4" t="s">
        <v>65</v>
      </c>
      <c r="H871" s="4" t="s">
        <v>20</v>
      </c>
      <c r="I871" s="4" t="s">
        <v>34</v>
      </c>
      <c r="J871" s="4" t="s">
        <v>32</v>
      </c>
      <c r="K871" s="4" t="s">
        <v>62</v>
      </c>
      <c r="L871" s="5">
        <v>1</v>
      </c>
      <c r="M871" s="6">
        <v>134.28</v>
      </c>
      <c r="N871" s="7">
        <v>0.05</v>
      </c>
      <c r="O871" s="6">
        <v>65.44</v>
      </c>
      <c r="P871" s="6">
        <f t="shared" si="52"/>
        <v>127.56599999999999</v>
      </c>
      <c r="Q871" s="6">
        <f t="shared" si="53"/>
        <v>65.44</v>
      </c>
      <c r="R871" s="6">
        <f t="shared" si="54"/>
        <v>62.125999999999991</v>
      </c>
      <c r="S871" s="8">
        <f t="shared" si="55"/>
        <v>0.487010645469796</v>
      </c>
    </row>
    <row r="872" spans="1:19" ht="15.6" x14ac:dyDescent="0.3">
      <c r="A872" s="2">
        <v>127</v>
      </c>
      <c r="B872" s="3">
        <v>46163</v>
      </c>
      <c r="C872" s="4">
        <f>YEAR(SalesDataTable[[#This Row],[Order Date]])</f>
        <v>2026</v>
      </c>
      <c r="D872" s="9" t="str">
        <f>TEXT(SalesDataTable[[#This Row],[Order Date]],"MMM")</f>
        <v>May</v>
      </c>
      <c r="E872" s="9" t="str">
        <f>"Q"&amp;ROUNDUP(MONTH(SalesDataTable[[#This Row],[Order Date]])/3,0)</f>
        <v>Q2</v>
      </c>
      <c r="F872" s="4" t="s">
        <v>38</v>
      </c>
      <c r="G872" s="4" t="s">
        <v>49</v>
      </c>
      <c r="H872" s="4" t="s">
        <v>20</v>
      </c>
      <c r="I872" s="4" t="s">
        <v>34</v>
      </c>
      <c r="J872" s="4" t="s">
        <v>22</v>
      </c>
      <c r="K872" s="4" t="s">
        <v>48</v>
      </c>
      <c r="L872" s="5">
        <v>3</v>
      </c>
      <c r="M872" s="6">
        <v>100.48</v>
      </c>
      <c r="N872" s="7">
        <v>0.05</v>
      </c>
      <c r="O872" s="6">
        <v>50.68</v>
      </c>
      <c r="P872" s="6">
        <f t="shared" si="52"/>
        <v>286.36799999999999</v>
      </c>
      <c r="Q872" s="6">
        <f t="shared" si="53"/>
        <v>152.04</v>
      </c>
      <c r="R872" s="6">
        <f t="shared" si="54"/>
        <v>134.328</v>
      </c>
      <c r="S872" s="8">
        <f t="shared" si="55"/>
        <v>0.46907475695608447</v>
      </c>
    </row>
    <row r="873" spans="1:19" ht="15.6" x14ac:dyDescent="0.3">
      <c r="A873" s="2">
        <v>1092</v>
      </c>
      <c r="B873" s="3">
        <v>46163</v>
      </c>
      <c r="C873" s="4">
        <f>YEAR(SalesDataTable[[#This Row],[Order Date]])</f>
        <v>2026</v>
      </c>
      <c r="D873" s="9" t="str">
        <f>TEXT(SalesDataTable[[#This Row],[Order Date]],"MMM")</f>
        <v>May</v>
      </c>
      <c r="E873" s="9" t="str">
        <f>"Q"&amp;ROUNDUP(MONTH(SalesDataTable[[#This Row],[Order Date]])/3,0)</f>
        <v>Q2</v>
      </c>
      <c r="F873" s="4" t="s">
        <v>38</v>
      </c>
      <c r="G873" s="4" t="s">
        <v>51</v>
      </c>
      <c r="H873" s="4" t="s">
        <v>20</v>
      </c>
      <c r="I873" s="4" t="s">
        <v>31</v>
      </c>
      <c r="J873" s="4" t="s">
        <v>52</v>
      </c>
      <c r="K873" s="4" t="s">
        <v>60</v>
      </c>
      <c r="L873" s="5">
        <v>3</v>
      </c>
      <c r="M873" s="6">
        <v>36.229999999999997</v>
      </c>
      <c r="N873" s="7">
        <v>0</v>
      </c>
      <c r="O873" s="6">
        <v>13.55</v>
      </c>
      <c r="P873" s="6">
        <f t="shared" si="52"/>
        <v>108.69</v>
      </c>
      <c r="Q873" s="6">
        <f t="shared" si="53"/>
        <v>40.650000000000006</v>
      </c>
      <c r="R873" s="6">
        <f t="shared" si="54"/>
        <v>68.039999999999992</v>
      </c>
      <c r="S873" s="8">
        <f t="shared" si="55"/>
        <v>0.62600055202870541</v>
      </c>
    </row>
    <row r="874" spans="1:19" ht="15.6" x14ac:dyDescent="0.3">
      <c r="A874" s="2">
        <v>1213</v>
      </c>
      <c r="B874" s="3">
        <v>46163</v>
      </c>
      <c r="C874" s="4">
        <f>YEAR(SalesDataTable[[#This Row],[Order Date]])</f>
        <v>2026</v>
      </c>
      <c r="D874" s="9" t="str">
        <f>TEXT(SalesDataTable[[#This Row],[Order Date]],"MMM")</f>
        <v>May</v>
      </c>
      <c r="E874" s="9" t="str">
        <f>"Q"&amp;ROUNDUP(MONTH(SalesDataTable[[#This Row],[Order Date]])/3,0)</f>
        <v>Q2</v>
      </c>
      <c r="F874" s="4" t="s">
        <v>29</v>
      </c>
      <c r="G874" s="4" t="s">
        <v>30</v>
      </c>
      <c r="H874" s="4" t="s">
        <v>46</v>
      </c>
      <c r="I874" s="4" t="s">
        <v>21</v>
      </c>
      <c r="J874" s="4" t="s">
        <v>41</v>
      </c>
      <c r="K874" s="4" t="s">
        <v>69</v>
      </c>
      <c r="L874" s="5">
        <v>3</v>
      </c>
      <c r="M874" s="6">
        <v>120.61</v>
      </c>
      <c r="N874" s="7">
        <v>0</v>
      </c>
      <c r="O874" s="6">
        <v>60.17</v>
      </c>
      <c r="P874" s="6">
        <f t="shared" si="52"/>
        <v>361.83</v>
      </c>
      <c r="Q874" s="6">
        <f t="shared" si="53"/>
        <v>180.51</v>
      </c>
      <c r="R874" s="6">
        <f t="shared" si="54"/>
        <v>181.32</v>
      </c>
      <c r="S874" s="8">
        <f t="shared" si="55"/>
        <v>0.50111931017328581</v>
      </c>
    </row>
    <row r="875" spans="1:19" ht="15.6" x14ac:dyDescent="0.3">
      <c r="A875" s="2">
        <v>1849</v>
      </c>
      <c r="B875" s="3">
        <v>46163</v>
      </c>
      <c r="C875" s="4">
        <f>YEAR(SalesDataTable[[#This Row],[Order Date]])</f>
        <v>2026</v>
      </c>
      <c r="D875" s="9" t="str">
        <f>TEXT(SalesDataTable[[#This Row],[Order Date]],"MMM")</f>
        <v>May</v>
      </c>
      <c r="E875" s="9" t="str">
        <f>"Q"&amp;ROUNDUP(MONTH(SalesDataTable[[#This Row],[Order Date]])/3,0)</f>
        <v>Q2</v>
      </c>
      <c r="F875" s="4" t="s">
        <v>29</v>
      </c>
      <c r="G875" s="4" t="s">
        <v>43</v>
      </c>
      <c r="H875" s="4" t="s">
        <v>46</v>
      </c>
      <c r="I875" s="4" t="s">
        <v>21</v>
      </c>
      <c r="J875" s="4" t="s">
        <v>32</v>
      </c>
      <c r="K875" s="4" t="s">
        <v>50</v>
      </c>
      <c r="L875" s="5">
        <v>3</v>
      </c>
      <c r="M875" s="6">
        <v>46.46</v>
      </c>
      <c r="N875" s="7">
        <v>0</v>
      </c>
      <c r="O875" s="6">
        <v>18.71</v>
      </c>
      <c r="P875" s="6">
        <f t="shared" si="52"/>
        <v>139.38</v>
      </c>
      <c r="Q875" s="6">
        <f t="shared" si="53"/>
        <v>56.13</v>
      </c>
      <c r="R875" s="6">
        <f t="shared" si="54"/>
        <v>83.25</v>
      </c>
      <c r="S875" s="8">
        <f t="shared" si="55"/>
        <v>0.59728798966853214</v>
      </c>
    </row>
    <row r="876" spans="1:19" ht="15.6" x14ac:dyDescent="0.3">
      <c r="A876" s="2">
        <v>2395</v>
      </c>
      <c r="B876" s="3">
        <v>46163</v>
      </c>
      <c r="C876" s="4">
        <f>YEAR(SalesDataTable[[#This Row],[Order Date]])</f>
        <v>2026</v>
      </c>
      <c r="D876" s="9" t="str">
        <f>TEXT(SalesDataTable[[#This Row],[Order Date]],"MMM")</f>
        <v>May</v>
      </c>
      <c r="E876" s="9" t="str">
        <f>"Q"&amp;ROUNDUP(MONTH(SalesDataTable[[#This Row],[Order Date]])/3,0)</f>
        <v>Q2</v>
      </c>
      <c r="F876" s="4" t="s">
        <v>24</v>
      </c>
      <c r="G876" s="4" t="s">
        <v>61</v>
      </c>
      <c r="H876" s="4" t="s">
        <v>20</v>
      </c>
      <c r="I876" s="4" t="s">
        <v>34</v>
      </c>
      <c r="J876" s="4" t="s">
        <v>52</v>
      </c>
      <c r="K876" s="4" t="s">
        <v>60</v>
      </c>
      <c r="L876" s="5">
        <v>1</v>
      </c>
      <c r="M876" s="6">
        <v>36.9</v>
      </c>
      <c r="N876" s="7">
        <v>0.05</v>
      </c>
      <c r="O876" s="6">
        <v>13.89</v>
      </c>
      <c r="P876" s="6">
        <f t="shared" si="52"/>
        <v>35.055</v>
      </c>
      <c r="Q876" s="6">
        <f t="shared" si="53"/>
        <v>13.89</v>
      </c>
      <c r="R876" s="6">
        <f t="shared" si="54"/>
        <v>21.164999999999999</v>
      </c>
      <c r="S876" s="8">
        <f t="shared" si="55"/>
        <v>0.60376551133932388</v>
      </c>
    </row>
    <row r="877" spans="1:19" ht="15.6" x14ac:dyDescent="0.3">
      <c r="A877" s="2">
        <v>4166</v>
      </c>
      <c r="B877" s="3">
        <v>46163</v>
      </c>
      <c r="C877" s="4">
        <f>YEAR(SalesDataTable[[#This Row],[Order Date]])</f>
        <v>2026</v>
      </c>
      <c r="D877" s="9" t="str">
        <f>TEXT(SalesDataTable[[#This Row],[Order Date]],"MMM")</f>
        <v>May</v>
      </c>
      <c r="E877" s="9" t="str">
        <f>"Q"&amp;ROUNDUP(MONTH(SalesDataTable[[#This Row],[Order Date]])/3,0)</f>
        <v>Q2</v>
      </c>
      <c r="F877" s="4" t="s">
        <v>29</v>
      </c>
      <c r="G877" s="4" t="s">
        <v>36</v>
      </c>
      <c r="H877" s="4" t="s">
        <v>20</v>
      </c>
      <c r="I877" s="4" t="s">
        <v>31</v>
      </c>
      <c r="J877" s="4" t="s">
        <v>52</v>
      </c>
      <c r="K877" s="4" t="s">
        <v>53</v>
      </c>
      <c r="L877" s="5">
        <v>6</v>
      </c>
      <c r="M877" s="6">
        <v>40.61</v>
      </c>
      <c r="N877" s="7">
        <v>0.05</v>
      </c>
      <c r="O877" s="6">
        <v>15.14</v>
      </c>
      <c r="P877" s="6">
        <f t="shared" si="52"/>
        <v>231.47699999999998</v>
      </c>
      <c r="Q877" s="6">
        <f t="shared" si="53"/>
        <v>90.84</v>
      </c>
      <c r="R877" s="6">
        <f t="shared" si="54"/>
        <v>140.63699999999997</v>
      </c>
      <c r="S877" s="8">
        <f t="shared" si="55"/>
        <v>0.607563602431343</v>
      </c>
    </row>
    <row r="878" spans="1:19" ht="15.6" x14ac:dyDescent="0.3">
      <c r="A878" s="2">
        <v>1004</v>
      </c>
      <c r="B878" s="3">
        <v>46164</v>
      </c>
      <c r="C878" s="4">
        <f>YEAR(SalesDataTable[[#This Row],[Order Date]])</f>
        <v>2026</v>
      </c>
      <c r="D878" s="9" t="str">
        <f>TEXT(SalesDataTable[[#This Row],[Order Date]],"MMM")</f>
        <v>May</v>
      </c>
      <c r="E878" s="9" t="str">
        <f>"Q"&amp;ROUNDUP(MONTH(SalesDataTable[[#This Row],[Order Date]])/3,0)</f>
        <v>Q2</v>
      </c>
      <c r="F878" s="4" t="s">
        <v>38</v>
      </c>
      <c r="G878" s="4" t="s">
        <v>65</v>
      </c>
      <c r="H878" s="4" t="s">
        <v>20</v>
      </c>
      <c r="I878" s="4" t="s">
        <v>34</v>
      </c>
      <c r="J878" s="4" t="s">
        <v>32</v>
      </c>
      <c r="K878" s="4" t="s">
        <v>33</v>
      </c>
      <c r="L878" s="5">
        <v>2</v>
      </c>
      <c r="M878" s="6">
        <v>36.86</v>
      </c>
      <c r="N878" s="7">
        <v>0.05</v>
      </c>
      <c r="O878" s="6">
        <v>13.85</v>
      </c>
      <c r="P878" s="6">
        <f t="shared" si="52"/>
        <v>70.033999999999992</v>
      </c>
      <c r="Q878" s="6">
        <f t="shared" si="53"/>
        <v>27.7</v>
      </c>
      <c r="R878" s="6">
        <f t="shared" si="54"/>
        <v>42.333999999999989</v>
      </c>
      <c r="S878" s="8">
        <f t="shared" si="55"/>
        <v>0.60447782505640113</v>
      </c>
    </row>
    <row r="879" spans="1:19" ht="15.6" x14ac:dyDescent="0.3">
      <c r="A879" s="2">
        <v>1012</v>
      </c>
      <c r="B879" s="3">
        <v>46164</v>
      </c>
      <c r="C879" s="4">
        <f>YEAR(SalesDataTable[[#This Row],[Order Date]])</f>
        <v>2026</v>
      </c>
      <c r="D879" s="9" t="str">
        <f>TEXT(SalesDataTable[[#This Row],[Order Date]],"MMM")</f>
        <v>May</v>
      </c>
      <c r="E879" s="9" t="str">
        <f>"Q"&amp;ROUNDUP(MONTH(SalesDataTable[[#This Row],[Order Date]])/3,0)</f>
        <v>Q2</v>
      </c>
      <c r="F879" s="4" t="s">
        <v>24</v>
      </c>
      <c r="G879" s="4" t="s">
        <v>45</v>
      </c>
      <c r="H879" s="4" t="s">
        <v>20</v>
      </c>
      <c r="I879" s="4" t="s">
        <v>31</v>
      </c>
      <c r="J879" s="4" t="s">
        <v>27</v>
      </c>
      <c r="K879" s="4" t="s">
        <v>55</v>
      </c>
      <c r="L879" s="5">
        <v>3</v>
      </c>
      <c r="M879" s="6">
        <v>156.74</v>
      </c>
      <c r="N879" s="7">
        <v>0</v>
      </c>
      <c r="O879" s="6">
        <v>79.819999999999993</v>
      </c>
      <c r="P879" s="6">
        <f t="shared" si="52"/>
        <v>470.22</v>
      </c>
      <c r="Q879" s="6">
        <f t="shared" si="53"/>
        <v>239.45999999999998</v>
      </c>
      <c r="R879" s="6">
        <f t="shared" si="54"/>
        <v>230.76000000000005</v>
      </c>
      <c r="S879" s="8">
        <f t="shared" si="55"/>
        <v>0.49074901110118674</v>
      </c>
    </row>
    <row r="880" spans="1:19" ht="15.6" x14ac:dyDescent="0.3">
      <c r="A880" s="2">
        <v>2180</v>
      </c>
      <c r="B880" s="3">
        <v>46164</v>
      </c>
      <c r="C880" s="4">
        <f>YEAR(SalesDataTable[[#This Row],[Order Date]])</f>
        <v>2026</v>
      </c>
      <c r="D880" s="9" t="str">
        <f>TEXT(SalesDataTable[[#This Row],[Order Date]],"MMM")</f>
        <v>May</v>
      </c>
      <c r="E880" s="9" t="str">
        <f>"Q"&amp;ROUNDUP(MONTH(SalesDataTable[[#This Row],[Order Date]])/3,0)</f>
        <v>Q2</v>
      </c>
      <c r="F880" s="4" t="s">
        <v>18</v>
      </c>
      <c r="G880" s="4" t="s">
        <v>54</v>
      </c>
      <c r="H880" s="4" t="s">
        <v>26</v>
      </c>
      <c r="I880" s="4" t="s">
        <v>21</v>
      </c>
      <c r="J880" s="4" t="s">
        <v>22</v>
      </c>
      <c r="K880" s="4" t="s">
        <v>40</v>
      </c>
      <c r="L880" s="5">
        <v>3</v>
      </c>
      <c r="M880" s="6">
        <v>51.04</v>
      </c>
      <c r="N880" s="7">
        <v>0.2</v>
      </c>
      <c r="O880" s="6">
        <v>22.32</v>
      </c>
      <c r="P880" s="6">
        <f t="shared" si="52"/>
        <v>122.49600000000001</v>
      </c>
      <c r="Q880" s="6">
        <f t="shared" si="53"/>
        <v>66.960000000000008</v>
      </c>
      <c r="R880" s="6">
        <f t="shared" si="54"/>
        <v>55.536000000000001</v>
      </c>
      <c r="S880" s="8">
        <f t="shared" si="55"/>
        <v>0.45336990595611282</v>
      </c>
    </row>
    <row r="881" spans="1:19" ht="15.6" x14ac:dyDescent="0.3">
      <c r="A881" s="2">
        <v>3659</v>
      </c>
      <c r="B881" s="3">
        <v>46164</v>
      </c>
      <c r="C881" s="4">
        <f>YEAR(SalesDataTable[[#This Row],[Order Date]])</f>
        <v>2026</v>
      </c>
      <c r="D881" s="9" t="str">
        <f>TEXT(SalesDataTable[[#This Row],[Order Date]],"MMM")</f>
        <v>May</v>
      </c>
      <c r="E881" s="9" t="str">
        <f>"Q"&amp;ROUNDUP(MONTH(SalesDataTable[[#This Row],[Order Date]])/3,0)</f>
        <v>Q2</v>
      </c>
      <c r="F881" s="4" t="s">
        <v>38</v>
      </c>
      <c r="G881" s="4" t="s">
        <v>65</v>
      </c>
      <c r="H881" s="4" t="s">
        <v>37</v>
      </c>
      <c r="I881" s="4" t="s">
        <v>31</v>
      </c>
      <c r="J881" s="4" t="s">
        <v>27</v>
      </c>
      <c r="K881" s="4" t="s">
        <v>28</v>
      </c>
      <c r="L881" s="5">
        <v>2</v>
      </c>
      <c r="M881" s="6">
        <v>93.55</v>
      </c>
      <c r="N881" s="7">
        <v>0</v>
      </c>
      <c r="O881" s="6">
        <v>44.31</v>
      </c>
      <c r="P881" s="6">
        <f t="shared" si="52"/>
        <v>187.1</v>
      </c>
      <c r="Q881" s="6">
        <f t="shared" si="53"/>
        <v>88.62</v>
      </c>
      <c r="R881" s="6">
        <f t="shared" si="54"/>
        <v>98.47999999999999</v>
      </c>
      <c r="S881" s="8">
        <f t="shared" si="55"/>
        <v>0.52634954569748793</v>
      </c>
    </row>
    <row r="882" spans="1:19" ht="15.6" x14ac:dyDescent="0.3">
      <c r="A882" s="2">
        <v>3775</v>
      </c>
      <c r="B882" s="3">
        <v>46164</v>
      </c>
      <c r="C882" s="4">
        <f>YEAR(SalesDataTable[[#This Row],[Order Date]])</f>
        <v>2026</v>
      </c>
      <c r="D882" s="9" t="str">
        <f>TEXT(SalesDataTable[[#This Row],[Order Date]],"MMM")</f>
        <v>May</v>
      </c>
      <c r="E882" s="9" t="str">
        <f>"Q"&amp;ROUNDUP(MONTH(SalesDataTable[[#This Row],[Order Date]])/3,0)</f>
        <v>Q2</v>
      </c>
      <c r="F882" s="4" t="s">
        <v>29</v>
      </c>
      <c r="G882" s="4" t="s">
        <v>30</v>
      </c>
      <c r="H882" s="4" t="s">
        <v>20</v>
      </c>
      <c r="I882" s="4" t="s">
        <v>34</v>
      </c>
      <c r="J882" s="4" t="s">
        <v>32</v>
      </c>
      <c r="K882" s="4" t="s">
        <v>62</v>
      </c>
      <c r="L882" s="5">
        <v>1</v>
      </c>
      <c r="M882" s="6">
        <v>131.74</v>
      </c>
      <c r="N882" s="7">
        <v>0</v>
      </c>
      <c r="O882" s="6">
        <v>66.650000000000006</v>
      </c>
      <c r="P882" s="6">
        <f t="shared" si="52"/>
        <v>131.74</v>
      </c>
      <c r="Q882" s="6">
        <f t="shared" si="53"/>
        <v>66.650000000000006</v>
      </c>
      <c r="R882" s="6">
        <f t="shared" si="54"/>
        <v>65.09</v>
      </c>
      <c r="S882" s="8">
        <f t="shared" si="55"/>
        <v>0.49407924700166994</v>
      </c>
    </row>
    <row r="883" spans="1:19" ht="15.6" x14ac:dyDescent="0.3">
      <c r="A883" s="2">
        <v>4071</v>
      </c>
      <c r="B883" s="3">
        <v>46164</v>
      </c>
      <c r="C883" s="4">
        <f>YEAR(SalesDataTable[[#This Row],[Order Date]])</f>
        <v>2026</v>
      </c>
      <c r="D883" s="9" t="str">
        <f>TEXT(SalesDataTable[[#This Row],[Order Date]],"MMM")</f>
        <v>May</v>
      </c>
      <c r="E883" s="9" t="str">
        <f>"Q"&amp;ROUNDUP(MONTH(SalesDataTable[[#This Row],[Order Date]])/3,0)</f>
        <v>Q2</v>
      </c>
      <c r="F883" s="4" t="s">
        <v>38</v>
      </c>
      <c r="G883" s="4" t="s">
        <v>51</v>
      </c>
      <c r="H883" s="4" t="s">
        <v>20</v>
      </c>
      <c r="I883" s="4" t="s">
        <v>31</v>
      </c>
      <c r="J883" s="4" t="s">
        <v>27</v>
      </c>
      <c r="K883" s="4" t="s">
        <v>28</v>
      </c>
      <c r="L883" s="5">
        <v>5</v>
      </c>
      <c r="M883" s="6">
        <v>91.79</v>
      </c>
      <c r="N883" s="7">
        <v>0.05</v>
      </c>
      <c r="O883" s="6">
        <v>44.48</v>
      </c>
      <c r="P883" s="6">
        <f t="shared" si="52"/>
        <v>436.0025</v>
      </c>
      <c r="Q883" s="6">
        <f t="shared" si="53"/>
        <v>222.39999999999998</v>
      </c>
      <c r="R883" s="6">
        <f t="shared" si="54"/>
        <v>213.60250000000002</v>
      </c>
      <c r="S883" s="8">
        <f t="shared" si="55"/>
        <v>0.48991118170193981</v>
      </c>
    </row>
    <row r="884" spans="1:19" ht="15.6" x14ac:dyDescent="0.3">
      <c r="A884" s="2">
        <v>5137</v>
      </c>
      <c r="B884" s="3">
        <v>46164</v>
      </c>
      <c r="C884" s="4">
        <f>YEAR(SalesDataTable[[#This Row],[Order Date]])</f>
        <v>2026</v>
      </c>
      <c r="D884" s="9" t="str">
        <f>TEXT(SalesDataTable[[#This Row],[Order Date]],"MMM")</f>
        <v>May</v>
      </c>
      <c r="E884" s="9" t="str">
        <f>"Q"&amp;ROUNDUP(MONTH(SalesDataTable[[#This Row],[Order Date]])/3,0)</f>
        <v>Q2</v>
      </c>
      <c r="F884" s="4" t="s">
        <v>38</v>
      </c>
      <c r="G884" s="4" t="s">
        <v>65</v>
      </c>
      <c r="H884" s="4" t="s">
        <v>20</v>
      </c>
      <c r="I884" s="4" t="s">
        <v>34</v>
      </c>
      <c r="J884" s="4" t="s">
        <v>27</v>
      </c>
      <c r="K884" s="4" t="s">
        <v>55</v>
      </c>
      <c r="L884" s="5">
        <v>4</v>
      </c>
      <c r="M884" s="6">
        <v>155.4</v>
      </c>
      <c r="N884" s="7">
        <v>0.05</v>
      </c>
      <c r="O884" s="6">
        <v>77.31</v>
      </c>
      <c r="P884" s="6">
        <f t="shared" si="52"/>
        <v>590.52</v>
      </c>
      <c r="Q884" s="6">
        <f t="shared" si="53"/>
        <v>309.24</v>
      </c>
      <c r="R884" s="6">
        <f t="shared" si="54"/>
        <v>281.27999999999997</v>
      </c>
      <c r="S884" s="8">
        <f t="shared" si="55"/>
        <v>0.47632595001016048</v>
      </c>
    </row>
    <row r="885" spans="1:19" ht="15.6" x14ac:dyDescent="0.3">
      <c r="A885" s="2">
        <v>133</v>
      </c>
      <c r="B885" s="3">
        <v>46165</v>
      </c>
      <c r="C885" s="4">
        <f>YEAR(SalesDataTable[[#This Row],[Order Date]])</f>
        <v>2026</v>
      </c>
      <c r="D885" s="9" t="str">
        <f>TEXT(SalesDataTable[[#This Row],[Order Date]],"MMM")</f>
        <v>May</v>
      </c>
      <c r="E885" s="9" t="str">
        <f>"Q"&amp;ROUNDUP(MONTH(SalesDataTable[[#This Row],[Order Date]])/3,0)</f>
        <v>Q2</v>
      </c>
      <c r="F885" s="4" t="s">
        <v>24</v>
      </c>
      <c r="G885" s="4" t="s">
        <v>25</v>
      </c>
      <c r="H885" s="4" t="s">
        <v>20</v>
      </c>
      <c r="I885" s="4" t="s">
        <v>31</v>
      </c>
      <c r="J885" s="4" t="s">
        <v>32</v>
      </c>
      <c r="K885" s="4" t="s">
        <v>33</v>
      </c>
      <c r="L885" s="5">
        <v>1</v>
      </c>
      <c r="M885" s="6">
        <v>36.57</v>
      </c>
      <c r="N885" s="7">
        <v>0.05</v>
      </c>
      <c r="O885" s="6">
        <v>13.33</v>
      </c>
      <c r="P885" s="6">
        <f t="shared" si="52"/>
        <v>34.741500000000002</v>
      </c>
      <c r="Q885" s="6">
        <f t="shared" si="53"/>
        <v>13.33</v>
      </c>
      <c r="R885" s="6">
        <f t="shared" si="54"/>
        <v>21.411500000000004</v>
      </c>
      <c r="S885" s="8">
        <f t="shared" si="55"/>
        <v>0.61630902522919284</v>
      </c>
    </row>
    <row r="886" spans="1:19" ht="15.6" x14ac:dyDescent="0.3">
      <c r="A886" s="2">
        <v>1385</v>
      </c>
      <c r="B886" s="3">
        <v>46165</v>
      </c>
      <c r="C886" s="4">
        <f>YEAR(SalesDataTable[[#This Row],[Order Date]])</f>
        <v>2026</v>
      </c>
      <c r="D886" s="9" t="str">
        <f>TEXT(SalesDataTable[[#This Row],[Order Date]],"MMM")</f>
        <v>May</v>
      </c>
      <c r="E886" s="9" t="str">
        <f>"Q"&amp;ROUNDUP(MONTH(SalesDataTable[[#This Row],[Order Date]])/3,0)</f>
        <v>Q2</v>
      </c>
      <c r="F886" s="4" t="s">
        <v>29</v>
      </c>
      <c r="G886" s="4" t="s">
        <v>70</v>
      </c>
      <c r="H886" s="4" t="s">
        <v>20</v>
      </c>
      <c r="I886" s="4" t="s">
        <v>31</v>
      </c>
      <c r="J886" s="4" t="s">
        <v>22</v>
      </c>
      <c r="K886" s="4" t="s">
        <v>44</v>
      </c>
      <c r="L886" s="5">
        <v>2</v>
      </c>
      <c r="M886" s="6">
        <v>41.19</v>
      </c>
      <c r="N886" s="7">
        <v>0</v>
      </c>
      <c r="O886" s="6">
        <v>17.190000000000001</v>
      </c>
      <c r="P886" s="6">
        <f t="shared" si="52"/>
        <v>82.38</v>
      </c>
      <c r="Q886" s="6">
        <f t="shared" si="53"/>
        <v>34.380000000000003</v>
      </c>
      <c r="R886" s="6">
        <f t="shared" si="54"/>
        <v>47.999999999999993</v>
      </c>
      <c r="S886" s="8">
        <f t="shared" si="55"/>
        <v>0.58266569555717407</v>
      </c>
    </row>
    <row r="887" spans="1:19" ht="15.6" x14ac:dyDescent="0.3">
      <c r="A887" s="2">
        <v>1597</v>
      </c>
      <c r="B887" s="3">
        <v>46165</v>
      </c>
      <c r="C887" s="4">
        <f>YEAR(SalesDataTable[[#This Row],[Order Date]])</f>
        <v>2026</v>
      </c>
      <c r="D887" s="9" t="str">
        <f>TEXT(SalesDataTable[[#This Row],[Order Date]],"MMM")</f>
        <v>May</v>
      </c>
      <c r="E887" s="9" t="str">
        <f>"Q"&amp;ROUNDUP(MONTH(SalesDataTable[[#This Row],[Order Date]])/3,0)</f>
        <v>Q2</v>
      </c>
      <c r="F887" s="4" t="s">
        <v>38</v>
      </c>
      <c r="G887" s="4" t="s">
        <v>51</v>
      </c>
      <c r="H887" s="4" t="s">
        <v>20</v>
      </c>
      <c r="I887" s="4" t="s">
        <v>21</v>
      </c>
      <c r="J887" s="4" t="s">
        <v>32</v>
      </c>
      <c r="K887" s="4" t="s">
        <v>62</v>
      </c>
      <c r="L887" s="5">
        <v>1</v>
      </c>
      <c r="M887" s="6">
        <v>136.66999999999999</v>
      </c>
      <c r="N887" s="7">
        <v>0.05</v>
      </c>
      <c r="O887" s="6">
        <v>67.099999999999994</v>
      </c>
      <c r="P887" s="6">
        <f t="shared" si="52"/>
        <v>129.83649999999997</v>
      </c>
      <c r="Q887" s="6">
        <f t="shared" si="53"/>
        <v>67.099999999999994</v>
      </c>
      <c r="R887" s="6">
        <f t="shared" si="54"/>
        <v>62.736499999999978</v>
      </c>
      <c r="S887" s="8">
        <f t="shared" si="55"/>
        <v>0.48319617364916639</v>
      </c>
    </row>
    <row r="888" spans="1:19" ht="15.6" x14ac:dyDescent="0.3">
      <c r="A888" s="2">
        <v>2273</v>
      </c>
      <c r="B888" s="3">
        <v>46165</v>
      </c>
      <c r="C888" s="4">
        <f>YEAR(SalesDataTable[[#This Row],[Order Date]])</f>
        <v>2026</v>
      </c>
      <c r="D888" s="9" t="str">
        <f>TEXT(SalesDataTable[[#This Row],[Order Date]],"MMM")</f>
        <v>May</v>
      </c>
      <c r="E888" s="9" t="str">
        <f>"Q"&amp;ROUNDUP(MONTH(SalesDataTable[[#This Row],[Order Date]])/3,0)</f>
        <v>Q2</v>
      </c>
      <c r="F888" s="4" t="s">
        <v>29</v>
      </c>
      <c r="G888" s="4" t="s">
        <v>30</v>
      </c>
      <c r="H888" s="4" t="s">
        <v>37</v>
      </c>
      <c r="I888" s="4" t="s">
        <v>31</v>
      </c>
      <c r="J888" s="4" t="s">
        <v>52</v>
      </c>
      <c r="K888" s="4" t="s">
        <v>60</v>
      </c>
      <c r="L888" s="5">
        <v>2</v>
      </c>
      <c r="M888" s="6">
        <v>35.700000000000003</v>
      </c>
      <c r="N888" s="7">
        <v>0</v>
      </c>
      <c r="O888" s="6">
        <v>13.52</v>
      </c>
      <c r="P888" s="6">
        <f t="shared" si="52"/>
        <v>71.400000000000006</v>
      </c>
      <c r="Q888" s="6">
        <f t="shared" si="53"/>
        <v>27.04</v>
      </c>
      <c r="R888" s="6">
        <f t="shared" si="54"/>
        <v>44.360000000000007</v>
      </c>
      <c r="S888" s="8">
        <f t="shared" si="55"/>
        <v>0.62128851540616248</v>
      </c>
    </row>
    <row r="889" spans="1:19" ht="15.6" x14ac:dyDescent="0.3">
      <c r="A889" s="2">
        <v>2931</v>
      </c>
      <c r="B889" s="3">
        <v>46165</v>
      </c>
      <c r="C889" s="4">
        <f>YEAR(SalesDataTable[[#This Row],[Order Date]])</f>
        <v>2026</v>
      </c>
      <c r="D889" s="9" t="str">
        <f>TEXT(SalesDataTable[[#This Row],[Order Date]],"MMM")</f>
        <v>May</v>
      </c>
      <c r="E889" s="9" t="str">
        <f>"Q"&amp;ROUNDUP(MONTH(SalesDataTable[[#This Row],[Order Date]])/3,0)</f>
        <v>Q2</v>
      </c>
      <c r="F889" s="4" t="s">
        <v>18</v>
      </c>
      <c r="G889" s="4" t="s">
        <v>19</v>
      </c>
      <c r="H889" s="4" t="s">
        <v>20</v>
      </c>
      <c r="I889" s="4" t="s">
        <v>21</v>
      </c>
      <c r="J889" s="4" t="s">
        <v>22</v>
      </c>
      <c r="K889" s="4" t="s">
        <v>48</v>
      </c>
      <c r="L889" s="5">
        <v>1</v>
      </c>
      <c r="M889" s="6">
        <v>100.87</v>
      </c>
      <c r="N889" s="7">
        <v>0</v>
      </c>
      <c r="O889" s="6">
        <v>50.4</v>
      </c>
      <c r="P889" s="6">
        <f t="shared" si="52"/>
        <v>100.87</v>
      </c>
      <c r="Q889" s="6">
        <f t="shared" si="53"/>
        <v>50.4</v>
      </c>
      <c r="R889" s="6">
        <f t="shared" si="54"/>
        <v>50.470000000000006</v>
      </c>
      <c r="S889" s="8">
        <f t="shared" si="55"/>
        <v>0.5003469812630118</v>
      </c>
    </row>
    <row r="890" spans="1:19" ht="15.6" x14ac:dyDescent="0.3">
      <c r="A890" s="2">
        <v>4143</v>
      </c>
      <c r="B890" s="3">
        <v>46165</v>
      </c>
      <c r="C890" s="4">
        <f>YEAR(SalesDataTable[[#This Row],[Order Date]])</f>
        <v>2026</v>
      </c>
      <c r="D890" s="9" t="str">
        <f>TEXT(SalesDataTable[[#This Row],[Order Date]],"MMM")</f>
        <v>May</v>
      </c>
      <c r="E890" s="9" t="str">
        <f>"Q"&amp;ROUNDUP(MONTH(SalesDataTable[[#This Row],[Order Date]])/3,0)</f>
        <v>Q2</v>
      </c>
      <c r="F890" s="4" t="s">
        <v>29</v>
      </c>
      <c r="G890" s="4" t="s">
        <v>70</v>
      </c>
      <c r="H890" s="4" t="s">
        <v>37</v>
      </c>
      <c r="I890" s="4" t="s">
        <v>21</v>
      </c>
      <c r="J890" s="4" t="s">
        <v>32</v>
      </c>
      <c r="K890" s="4" t="s">
        <v>62</v>
      </c>
      <c r="L890" s="5">
        <v>1</v>
      </c>
      <c r="M890" s="6">
        <v>130.80000000000001</v>
      </c>
      <c r="N890" s="7">
        <v>0</v>
      </c>
      <c r="O890" s="6">
        <v>68.7</v>
      </c>
      <c r="P890" s="6">
        <f t="shared" si="52"/>
        <v>130.80000000000001</v>
      </c>
      <c r="Q890" s="6">
        <f t="shared" si="53"/>
        <v>68.7</v>
      </c>
      <c r="R890" s="6">
        <f t="shared" si="54"/>
        <v>62.100000000000009</v>
      </c>
      <c r="S890" s="8">
        <f t="shared" si="55"/>
        <v>0.4747706422018349</v>
      </c>
    </row>
    <row r="891" spans="1:19" ht="15.6" x14ac:dyDescent="0.3">
      <c r="A891" s="2">
        <v>4504</v>
      </c>
      <c r="B891" s="3">
        <v>46165</v>
      </c>
      <c r="C891" s="4">
        <f>YEAR(SalesDataTable[[#This Row],[Order Date]])</f>
        <v>2026</v>
      </c>
      <c r="D891" s="9" t="str">
        <f>TEXT(SalesDataTable[[#This Row],[Order Date]],"MMM")</f>
        <v>May</v>
      </c>
      <c r="E891" s="9" t="str">
        <f>"Q"&amp;ROUNDUP(MONTH(SalesDataTable[[#This Row],[Order Date]])/3,0)</f>
        <v>Q2</v>
      </c>
      <c r="F891" s="4" t="s">
        <v>18</v>
      </c>
      <c r="G891" s="4" t="s">
        <v>54</v>
      </c>
      <c r="H891" s="4" t="s">
        <v>46</v>
      </c>
      <c r="I891" s="4" t="s">
        <v>21</v>
      </c>
      <c r="J891" s="4" t="s">
        <v>27</v>
      </c>
      <c r="K891" s="4" t="s">
        <v>55</v>
      </c>
      <c r="L891" s="5">
        <v>1</v>
      </c>
      <c r="M891" s="6">
        <v>153.88999999999999</v>
      </c>
      <c r="N891" s="7">
        <v>0</v>
      </c>
      <c r="O891" s="6">
        <v>79.64</v>
      </c>
      <c r="P891" s="6">
        <f t="shared" si="52"/>
        <v>153.88999999999999</v>
      </c>
      <c r="Q891" s="6">
        <f t="shared" si="53"/>
        <v>79.64</v>
      </c>
      <c r="R891" s="6">
        <f t="shared" si="54"/>
        <v>74.249999999999986</v>
      </c>
      <c r="S891" s="8">
        <f t="shared" si="55"/>
        <v>0.4824874910650464</v>
      </c>
    </row>
    <row r="892" spans="1:19" ht="15.6" x14ac:dyDescent="0.3">
      <c r="A892" s="2">
        <v>656</v>
      </c>
      <c r="B892" s="3">
        <v>46166</v>
      </c>
      <c r="C892" s="4">
        <f>YEAR(SalesDataTable[[#This Row],[Order Date]])</f>
        <v>2026</v>
      </c>
      <c r="D892" s="9" t="str">
        <f>TEXT(SalesDataTable[[#This Row],[Order Date]],"MMM")</f>
        <v>May</v>
      </c>
      <c r="E892" s="9" t="str">
        <f>"Q"&amp;ROUNDUP(MONTH(SalesDataTable[[#This Row],[Order Date]])/3,0)</f>
        <v>Q2</v>
      </c>
      <c r="F892" s="4" t="s">
        <v>38</v>
      </c>
      <c r="G892" s="4" t="s">
        <v>49</v>
      </c>
      <c r="H892" s="4" t="s">
        <v>20</v>
      </c>
      <c r="I892" s="4" t="s">
        <v>31</v>
      </c>
      <c r="J892" s="4" t="s">
        <v>41</v>
      </c>
      <c r="K892" s="4" t="s">
        <v>69</v>
      </c>
      <c r="L892" s="5">
        <v>1</v>
      </c>
      <c r="M892" s="6">
        <v>122.51</v>
      </c>
      <c r="N892" s="7">
        <v>0.15</v>
      </c>
      <c r="O892" s="6">
        <v>62.2</v>
      </c>
      <c r="P892" s="6">
        <f t="shared" si="52"/>
        <v>104.1335</v>
      </c>
      <c r="Q892" s="6">
        <f t="shared" si="53"/>
        <v>62.2</v>
      </c>
      <c r="R892" s="6">
        <f t="shared" si="54"/>
        <v>41.933499999999995</v>
      </c>
      <c r="S892" s="8">
        <f t="shared" si="55"/>
        <v>0.40268981643755369</v>
      </c>
    </row>
    <row r="893" spans="1:19" ht="15.6" x14ac:dyDescent="0.3">
      <c r="A893" s="2">
        <v>979</v>
      </c>
      <c r="B893" s="3">
        <v>46166</v>
      </c>
      <c r="C893" s="4">
        <f>YEAR(SalesDataTable[[#This Row],[Order Date]])</f>
        <v>2026</v>
      </c>
      <c r="D893" s="9" t="str">
        <f>TEXT(SalesDataTable[[#This Row],[Order Date]],"MMM")</f>
        <v>May</v>
      </c>
      <c r="E893" s="9" t="str">
        <f>"Q"&amp;ROUNDUP(MONTH(SalesDataTable[[#This Row],[Order Date]])/3,0)</f>
        <v>Q2</v>
      </c>
      <c r="F893" s="4" t="s">
        <v>38</v>
      </c>
      <c r="G893" s="4" t="s">
        <v>39</v>
      </c>
      <c r="H893" s="4" t="s">
        <v>26</v>
      </c>
      <c r="I893" s="4" t="s">
        <v>21</v>
      </c>
      <c r="J893" s="4" t="s">
        <v>22</v>
      </c>
      <c r="K893" s="4" t="s">
        <v>23</v>
      </c>
      <c r="L893" s="5">
        <v>8</v>
      </c>
      <c r="M893" s="6">
        <v>79.94</v>
      </c>
      <c r="N893" s="7">
        <v>0.15</v>
      </c>
      <c r="O893" s="6">
        <v>41.65</v>
      </c>
      <c r="P893" s="6">
        <f t="shared" si="52"/>
        <v>543.59199999999998</v>
      </c>
      <c r="Q893" s="6">
        <f t="shared" si="53"/>
        <v>333.2</v>
      </c>
      <c r="R893" s="6">
        <f t="shared" si="54"/>
        <v>210.392</v>
      </c>
      <c r="S893" s="8">
        <f t="shared" si="55"/>
        <v>0.38704028021015763</v>
      </c>
    </row>
    <row r="894" spans="1:19" ht="15.6" x14ac:dyDescent="0.3">
      <c r="A894" s="2">
        <v>1510</v>
      </c>
      <c r="B894" s="3">
        <v>46166</v>
      </c>
      <c r="C894" s="4">
        <f>YEAR(SalesDataTable[[#This Row],[Order Date]])</f>
        <v>2026</v>
      </c>
      <c r="D894" s="9" t="str">
        <f>TEXT(SalesDataTable[[#This Row],[Order Date]],"MMM")</f>
        <v>May</v>
      </c>
      <c r="E894" s="9" t="str">
        <f>"Q"&amp;ROUNDUP(MONTH(SalesDataTable[[#This Row],[Order Date]])/3,0)</f>
        <v>Q2</v>
      </c>
      <c r="F894" s="4" t="s">
        <v>38</v>
      </c>
      <c r="G894" s="4" t="s">
        <v>49</v>
      </c>
      <c r="H894" s="4" t="s">
        <v>20</v>
      </c>
      <c r="I894" s="4" t="s">
        <v>31</v>
      </c>
      <c r="J894" s="4" t="s">
        <v>22</v>
      </c>
      <c r="K894" s="4" t="s">
        <v>40</v>
      </c>
      <c r="L894" s="5">
        <v>2</v>
      </c>
      <c r="M894" s="6">
        <v>50.78</v>
      </c>
      <c r="N894" s="7">
        <v>0.05</v>
      </c>
      <c r="O894" s="6">
        <v>23.03</v>
      </c>
      <c r="P894" s="6">
        <f t="shared" si="52"/>
        <v>96.481999999999999</v>
      </c>
      <c r="Q894" s="6">
        <f t="shared" si="53"/>
        <v>46.06</v>
      </c>
      <c r="R894" s="6">
        <f t="shared" si="54"/>
        <v>50.421999999999997</v>
      </c>
      <c r="S894" s="8">
        <f t="shared" si="55"/>
        <v>0.52260525279326708</v>
      </c>
    </row>
    <row r="895" spans="1:19" ht="15.6" x14ac:dyDescent="0.3">
      <c r="A895" s="2">
        <v>1959</v>
      </c>
      <c r="B895" s="3">
        <v>46166</v>
      </c>
      <c r="C895" s="4">
        <f>YEAR(SalesDataTable[[#This Row],[Order Date]])</f>
        <v>2026</v>
      </c>
      <c r="D895" s="9" t="str">
        <f>TEXT(SalesDataTable[[#This Row],[Order Date]],"MMM")</f>
        <v>May</v>
      </c>
      <c r="E895" s="9" t="str">
        <f>"Q"&amp;ROUNDUP(MONTH(SalesDataTable[[#This Row],[Order Date]])/3,0)</f>
        <v>Q2</v>
      </c>
      <c r="F895" s="4" t="s">
        <v>18</v>
      </c>
      <c r="G895" s="4" t="s">
        <v>68</v>
      </c>
      <c r="H895" s="4" t="s">
        <v>46</v>
      </c>
      <c r="I895" s="4" t="s">
        <v>34</v>
      </c>
      <c r="J895" s="4" t="s">
        <v>22</v>
      </c>
      <c r="K895" s="4" t="s">
        <v>23</v>
      </c>
      <c r="L895" s="5">
        <v>2</v>
      </c>
      <c r="M895" s="6">
        <v>80.59</v>
      </c>
      <c r="N895" s="7">
        <v>0.05</v>
      </c>
      <c r="O895" s="6">
        <v>41.44</v>
      </c>
      <c r="P895" s="6">
        <f t="shared" si="52"/>
        <v>153.12100000000001</v>
      </c>
      <c r="Q895" s="6">
        <f t="shared" si="53"/>
        <v>82.88</v>
      </c>
      <c r="R895" s="6">
        <f t="shared" si="54"/>
        <v>70.241000000000014</v>
      </c>
      <c r="S895" s="8">
        <f t="shared" si="55"/>
        <v>0.45872871781140412</v>
      </c>
    </row>
    <row r="896" spans="1:19" ht="15.6" x14ac:dyDescent="0.3">
      <c r="A896" s="2">
        <v>2089</v>
      </c>
      <c r="B896" s="3">
        <v>46166</v>
      </c>
      <c r="C896" s="4">
        <f>YEAR(SalesDataTable[[#This Row],[Order Date]])</f>
        <v>2026</v>
      </c>
      <c r="D896" s="9" t="str">
        <f>TEXT(SalesDataTable[[#This Row],[Order Date]],"MMM")</f>
        <v>May</v>
      </c>
      <c r="E896" s="9" t="str">
        <f>"Q"&amp;ROUNDUP(MONTH(SalesDataTable[[#This Row],[Order Date]])/3,0)</f>
        <v>Q2</v>
      </c>
      <c r="F896" s="4" t="s">
        <v>18</v>
      </c>
      <c r="G896" s="4" t="s">
        <v>68</v>
      </c>
      <c r="H896" s="4" t="s">
        <v>46</v>
      </c>
      <c r="I896" s="4" t="s">
        <v>31</v>
      </c>
      <c r="J896" s="4" t="s">
        <v>52</v>
      </c>
      <c r="K896" s="4" t="s">
        <v>60</v>
      </c>
      <c r="L896" s="5">
        <v>3</v>
      </c>
      <c r="M896" s="6">
        <v>35.75</v>
      </c>
      <c r="N896" s="7">
        <v>0.15</v>
      </c>
      <c r="O896" s="6">
        <v>13.54</v>
      </c>
      <c r="P896" s="6">
        <f t="shared" si="52"/>
        <v>91.162499999999994</v>
      </c>
      <c r="Q896" s="6">
        <f t="shared" si="53"/>
        <v>40.619999999999997</v>
      </c>
      <c r="R896" s="6">
        <f t="shared" si="54"/>
        <v>50.542499999999997</v>
      </c>
      <c r="S896" s="8">
        <f t="shared" si="55"/>
        <v>0.55442204853969557</v>
      </c>
    </row>
    <row r="897" spans="1:19" ht="15.6" x14ac:dyDescent="0.3">
      <c r="A897" s="2">
        <v>2446</v>
      </c>
      <c r="B897" s="3">
        <v>46166</v>
      </c>
      <c r="C897" s="4">
        <f>YEAR(SalesDataTable[[#This Row],[Order Date]])</f>
        <v>2026</v>
      </c>
      <c r="D897" s="9" t="str">
        <f>TEXT(SalesDataTable[[#This Row],[Order Date]],"MMM")</f>
        <v>May</v>
      </c>
      <c r="E897" s="9" t="str">
        <f>"Q"&amp;ROUNDUP(MONTH(SalesDataTable[[#This Row],[Order Date]])/3,0)</f>
        <v>Q2</v>
      </c>
      <c r="F897" s="4" t="s">
        <v>24</v>
      </c>
      <c r="G897" s="4" t="s">
        <v>61</v>
      </c>
      <c r="H897" s="4" t="s">
        <v>20</v>
      </c>
      <c r="I897" s="4" t="s">
        <v>31</v>
      </c>
      <c r="J897" s="4" t="s">
        <v>41</v>
      </c>
      <c r="K897" s="4" t="s">
        <v>47</v>
      </c>
      <c r="L897" s="5">
        <v>5</v>
      </c>
      <c r="M897" s="6">
        <v>195.78</v>
      </c>
      <c r="N897" s="7">
        <v>0.1</v>
      </c>
      <c r="O897" s="6">
        <v>101.98</v>
      </c>
      <c r="P897" s="6">
        <f t="shared" si="52"/>
        <v>881.01</v>
      </c>
      <c r="Q897" s="6">
        <f t="shared" si="53"/>
        <v>509.90000000000003</v>
      </c>
      <c r="R897" s="6">
        <f t="shared" si="54"/>
        <v>371.10999999999996</v>
      </c>
      <c r="S897" s="8">
        <f t="shared" si="55"/>
        <v>0.4212324491208953</v>
      </c>
    </row>
    <row r="898" spans="1:19" ht="15.6" x14ac:dyDescent="0.3">
      <c r="A898" s="2">
        <v>2847</v>
      </c>
      <c r="B898" s="3">
        <v>46166</v>
      </c>
      <c r="C898" s="4">
        <f>YEAR(SalesDataTable[[#This Row],[Order Date]])</f>
        <v>2026</v>
      </c>
      <c r="D898" s="9" t="str">
        <f>TEXT(SalesDataTable[[#This Row],[Order Date]],"MMM")</f>
        <v>May</v>
      </c>
      <c r="E898" s="9" t="str">
        <f>"Q"&amp;ROUNDUP(MONTH(SalesDataTable[[#This Row],[Order Date]])/3,0)</f>
        <v>Q2</v>
      </c>
      <c r="F898" s="4" t="s">
        <v>38</v>
      </c>
      <c r="G898" s="4" t="s">
        <v>65</v>
      </c>
      <c r="H898" s="4" t="s">
        <v>20</v>
      </c>
      <c r="I898" s="4" t="s">
        <v>21</v>
      </c>
      <c r="J898" s="4" t="s">
        <v>41</v>
      </c>
      <c r="K898" s="4" t="s">
        <v>69</v>
      </c>
      <c r="L898" s="5">
        <v>2</v>
      </c>
      <c r="M898" s="6">
        <v>125.95</v>
      </c>
      <c r="N898" s="7">
        <v>0.05</v>
      </c>
      <c r="O898" s="6">
        <v>61.74</v>
      </c>
      <c r="P898" s="6">
        <f t="shared" ref="P898:P961" si="56">L898*M898*(1-N898)</f>
        <v>239.30500000000001</v>
      </c>
      <c r="Q898" s="6">
        <f t="shared" ref="Q898:Q961" si="57">L898*O898</f>
        <v>123.48</v>
      </c>
      <c r="R898" s="6">
        <f t="shared" ref="R898:R961" si="58">P898-Q898</f>
        <v>115.825</v>
      </c>
      <c r="S898" s="8">
        <f t="shared" ref="S898:S961" si="59">IFERROR(R898/P898,0)</f>
        <v>0.48400576669940032</v>
      </c>
    </row>
    <row r="899" spans="1:19" ht="15.6" x14ac:dyDescent="0.3">
      <c r="A899" s="2">
        <v>3454</v>
      </c>
      <c r="B899" s="3">
        <v>46166</v>
      </c>
      <c r="C899" s="4">
        <f>YEAR(SalesDataTable[[#This Row],[Order Date]])</f>
        <v>2026</v>
      </c>
      <c r="D899" s="9" t="str">
        <f>TEXT(SalesDataTable[[#This Row],[Order Date]],"MMM")</f>
        <v>May</v>
      </c>
      <c r="E899" s="9" t="str">
        <f>"Q"&amp;ROUNDUP(MONTH(SalesDataTable[[#This Row],[Order Date]])/3,0)</f>
        <v>Q2</v>
      </c>
      <c r="F899" s="4" t="s">
        <v>38</v>
      </c>
      <c r="G899" s="4" t="s">
        <v>49</v>
      </c>
      <c r="H899" s="4" t="s">
        <v>20</v>
      </c>
      <c r="I899" s="4" t="s">
        <v>31</v>
      </c>
      <c r="J899" s="4" t="s">
        <v>52</v>
      </c>
      <c r="K899" s="4" t="s">
        <v>53</v>
      </c>
      <c r="L899" s="5">
        <v>2</v>
      </c>
      <c r="M899" s="6">
        <v>41.32</v>
      </c>
      <c r="N899" s="7">
        <v>0</v>
      </c>
      <c r="O899" s="6">
        <v>14.91</v>
      </c>
      <c r="P899" s="6">
        <f t="shared" si="56"/>
        <v>82.64</v>
      </c>
      <c r="Q899" s="6">
        <f t="shared" si="57"/>
        <v>29.82</v>
      </c>
      <c r="R899" s="6">
        <f t="shared" si="58"/>
        <v>52.82</v>
      </c>
      <c r="S899" s="8">
        <f t="shared" si="59"/>
        <v>0.63915779283639884</v>
      </c>
    </row>
    <row r="900" spans="1:19" ht="15.6" x14ac:dyDescent="0.3">
      <c r="A900" s="2">
        <v>4472</v>
      </c>
      <c r="B900" s="3">
        <v>46166</v>
      </c>
      <c r="C900" s="4">
        <f>YEAR(SalesDataTable[[#This Row],[Order Date]])</f>
        <v>2026</v>
      </c>
      <c r="D900" s="9" t="str">
        <f>TEXT(SalesDataTable[[#This Row],[Order Date]],"MMM")</f>
        <v>May</v>
      </c>
      <c r="E900" s="9" t="str">
        <f>"Q"&amp;ROUNDUP(MONTH(SalesDataTable[[#This Row],[Order Date]])/3,0)</f>
        <v>Q2</v>
      </c>
      <c r="F900" s="4" t="s">
        <v>38</v>
      </c>
      <c r="G900" s="4" t="s">
        <v>51</v>
      </c>
      <c r="H900" s="4" t="s">
        <v>46</v>
      </c>
      <c r="I900" s="4" t="s">
        <v>31</v>
      </c>
      <c r="J900" s="4" t="s">
        <v>27</v>
      </c>
      <c r="K900" s="4" t="s">
        <v>35</v>
      </c>
      <c r="L900" s="5">
        <v>2</v>
      </c>
      <c r="M900" s="6">
        <v>144.01</v>
      </c>
      <c r="N900" s="7">
        <v>0</v>
      </c>
      <c r="O900" s="6">
        <v>79.37</v>
      </c>
      <c r="P900" s="6">
        <f t="shared" si="56"/>
        <v>288.02</v>
      </c>
      <c r="Q900" s="6">
        <f t="shared" si="57"/>
        <v>158.74</v>
      </c>
      <c r="R900" s="6">
        <f t="shared" si="58"/>
        <v>129.27999999999997</v>
      </c>
      <c r="S900" s="8">
        <f t="shared" si="59"/>
        <v>0.44885771821401282</v>
      </c>
    </row>
    <row r="901" spans="1:19" ht="15.6" x14ac:dyDescent="0.3">
      <c r="A901" s="2">
        <v>4852</v>
      </c>
      <c r="B901" s="3">
        <v>46166</v>
      </c>
      <c r="C901" s="4">
        <f>YEAR(SalesDataTable[[#This Row],[Order Date]])</f>
        <v>2026</v>
      </c>
      <c r="D901" s="9" t="str">
        <f>TEXT(SalesDataTable[[#This Row],[Order Date]],"MMM")</f>
        <v>May</v>
      </c>
      <c r="E901" s="9" t="str">
        <f>"Q"&amp;ROUNDUP(MONTH(SalesDataTable[[#This Row],[Order Date]])/3,0)</f>
        <v>Q2</v>
      </c>
      <c r="F901" s="4" t="s">
        <v>18</v>
      </c>
      <c r="G901" s="4" t="s">
        <v>68</v>
      </c>
      <c r="H901" s="4" t="s">
        <v>20</v>
      </c>
      <c r="I901" s="4" t="s">
        <v>34</v>
      </c>
      <c r="J901" s="4" t="s">
        <v>22</v>
      </c>
      <c r="K901" s="4" t="s">
        <v>40</v>
      </c>
      <c r="L901" s="5">
        <v>2</v>
      </c>
      <c r="M901" s="6">
        <v>51.17</v>
      </c>
      <c r="N901" s="7">
        <v>0.05</v>
      </c>
      <c r="O901" s="6">
        <v>21.97</v>
      </c>
      <c r="P901" s="6">
        <f t="shared" si="56"/>
        <v>97.222999999999999</v>
      </c>
      <c r="Q901" s="6">
        <f t="shared" si="57"/>
        <v>43.94</v>
      </c>
      <c r="R901" s="6">
        <f t="shared" si="58"/>
        <v>53.283000000000001</v>
      </c>
      <c r="S901" s="8">
        <f t="shared" si="59"/>
        <v>0.54804932989107513</v>
      </c>
    </row>
    <row r="902" spans="1:19" ht="15.6" x14ac:dyDescent="0.3">
      <c r="A902" s="2">
        <v>4959</v>
      </c>
      <c r="B902" s="3">
        <v>46166</v>
      </c>
      <c r="C902" s="4">
        <f>YEAR(SalesDataTable[[#This Row],[Order Date]])</f>
        <v>2026</v>
      </c>
      <c r="D902" s="9" t="str">
        <f>TEXT(SalesDataTable[[#This Row],[Order Date]],"MMM")</f>
        <v>May</v>
      </c>
      <c r="E902" s="9" t="str">
        <f>"Q"&amp;ROUNDUP(MONTH(SalesDataTable[[#This Row],[Order Date]])/3,0)</f>
        <v>Q2</v>
      </c>
      <c r="F902" s="4" t="s">
        <v>18</v>
      </c>
      <c r="G902" s="4" t="s">
        <v>19</v>
      </c>
      <c r="H902" s="4" t="s">
        <v>26</v>
      </c>
      <c r="I902" s="4" t="s">
        <v>34</v>
      </c>
      <c r="J902" s="4" t="s">
        <v>41</v>
      </c>
      <c r="K902" s="4" t="s">
        <v>58</v>
      </c>
      <c r="L902" s="5">
        <v>6</v>
      </c>
      <c r="M902" s="6">
        <v>83.58</v>
      </c>
      <c r="N902" s="7">
        <v>0.2</v>
      </c>
      <c r="O902" s="6">
        <v>40.5</v>
      </c>
      <c r="P902" s="6">
        <f t="shared" si="56"/>
        <v>401.18400000000003</v>
      </c>
      <c r="Q902" s="6">
        <f t="shared" si="57"/>
        <v>243</v>
      </c>
      <c r="R902" s="6">
        <f t="shared" si="58"/>
        <v>158.18400000000003</v>
      </c>
      <c r="S902" s="8">
        <f t="shared" si="59"/>
        <v>0.39429289303661169</v>
      </c>
    </row>
    <row r="903" spans="1:19" ht="15.6" x14ac:dyDescent="0.3">
      <c r="A903" s="2">
        <v>5056</v>
      </c>
      <c r="B903" s="3">
        <v>46166</v>
      </c>
      <c r="C903" s="4">
        <f>YEAR(SalesDataTable[[#This Row],[Order Date]])</f>
        <v>2026</v>
      </c>
      <c r="D903" s="9" t="str">
        <f>TEXT(SalesDataTable[[#This Row],[Order Date]],"MMM")</f>
        <v>May</v>
      </c>
      <c r="E903" s="9" t="str">
        <f>"Q"&amp;ROUNDUP(MONTH(SalesDataTable[[#This Row],[Order Date]])/3,0)</f>
        <v>Q2</v>
      </c>
      <c r="F903" s="4" t="s">
        <v>29</v>
      </c>
      <c r="G903" s="4" t="s">
        <v>70</v>
      </c>
      <c r="H903" s="4" t="s">
        <v>46</v>
      </c>
      <c r="I903" s="4" t="s">
        <v>21</v>
      </c>
      <c r="J903" s="4" t="s">
        <v>41</v>
      </c>
      <c r="K903" s="4" t="s">
        <v>58</v>
      </c>
      <c r="L903" s="5">
        <v>2</v>
      </c>
      <c r="M903" s="6">
        <v>80.010000000000005</v>
      </c>
      <c r="N903" s="7">
        <v>0</v>
      </c>
      <c r="O903" s="6">
        <v>38.54</v>
      </c>
      <c r="P903" s="6">
        <f t="shared" si="56"/>
        <v>160.02000000000001</v>
      </c>
      <c r="Q903" s="6">
        <f t="shared" si="57"/>
        <v>77.08</v>
      </c>
      <c r="R903" s="6">
        <f t="shared" si="58"/>
        <v>82.940000000000012</v>
      </c>
      <c r="S903" s="8">
        <f t="shared" si="59"/>
        <v>0.51831021122359711</v>
      </c>
    </row>
    <row r="904" spans="1:19" ht="15.6" x14ac:dyDescent="0.3">
      <c r="A904" s="2">
        <v>1152</v>
      </c>
      <c r="B904" s="3">
        <v>46167</v>
      </c>
      <c r="C904" s="4">
        <f>YEAR(SalesDataTable[[#This Row],[Order Date]])</f>
        <v>2026</v>
      </c>
      <c r="D904" s="9" t="str">
        <f>TEXT(SalesDataTable[[#This Row],[Order Date]],"MMM")</f>
        <v>May</v>
      </c>
      <c r="E904" s="9" t="str">
        <f>"Q"&amp;ROUNDUP(MONTH(SalesDataTable[[#This Row],[Order Date]])/3,0)</f>
        <v>Q2</v>
      </c>
      <c r="F904" s="4" t="s">
        <v>38</v>
      </c>
      <c r="G904" s="4" t="s">
        <v>49</v>
      </c>
      <c r="H904" s="4" t="s">
        <v>20</v>
      </c>
      <c r="I904" s="4" t="s">
        <v>31</v>
      </c>
      <c r="J904" s="4" t="s">
        <v>27</v>
      </c>
      <c r="K904" s="4" t="s">
        <v>28</v>
      </c>
      <c r="L904" s="5">
        <v>2</v>
      </c>
      <c r="M904" s="6">
        <v>94.4</v>
      </c>
      <c r="N904" s="7">
        <v>0</v>
      </c>
      <c r="O904" s="6">
        <v>46.39</v>
      </c>
      <c r="P904" s="6">
        <f t="shared" si="56"/>
        <v>188.8</v>
      </c>
      <c r="Q904" s="6">
        <f t="shared" si="57"/>
        <v>92.78</v>
      </c>
      <c r="R904" s="6">
        <f t="shared" si="58"/>
        <v>96.02000000000001</v>
      </c>
      <c r="S904" s="8">
        <f t="shared" si="59"/>
        <v>0.50858050847457625</v>
      </c>
    </row>
    <row r="905" spans="1:19" ht="15.6" x14ac:dyDescent="0.3">
      <c r="A905" s="2">
        <v>3919</v>
      </c>
      <c r="B905" s="3">
        <v>46167</v>
      </c>
      <c r="C905" s="4">
        <f>YEAR(SalesDataTable[[#This Row],[Order Date]])</f>
        <v>2026</v>
      </c>
      <c r="D905" s="9" t="str">
        <f>TEXT(SalesDataTable[[#This Row],[Order Date]],"MMM")</f>
        <v>May</v>
      </c>
      <c r="E905" s="9" t="str">
        <f>"Q"&amp;ROUNDUP(MONTH(SalesDataTable[[#This Row],[Order Date]])/3,0)</f>
        <v>Q2</v>
      </c>
      <c r="F905" s="4" t="s">
        <v>29</v>
      </c>
      <c r="G905" s="4" t="s">
        <v>30</v>
      </c>
      <c r="H905" s="4" t="s">
        <v>37</v>
      </c>
      <c r="I905" s="4" t="s">
        <v>34</v>
      </c>
      <c r="J905" s="4" t="s">
        <v>27</v>
      </c>
      <c r="K905" s="4" t="s">
        <v>55</v>
      </c>
      <c r="L905" s="5">
        <v>6</v>
      </c>
      <c r="M905" s="6">
        <v>157.33000000000001</v>
      </c>
      <c r="N905" s="7">
        <v>0</v>
      </c>
      <c r="O905" s="6">
        <v>78.849999999999994</v>
      </c>
      <c r="P905" s="6">
        <f t="shared" si="56"/>
        <v>943.98</v>
      </c>
      <c r="Q905" s="6">
        <f t="shared" si="57"/>
        <v>473.09999999999997</v>
      </c>
      <c r="R905" s="6">
        <f t="shared" si="58"/>
        <v>470.88000000000005</v>
      </c>
      <c r="S905" s="8">
        <f t="shared" si="59"/>
        <v>0.4988241276298227</v>
      </c>
    </row>
    <row r="906" spans="1:19" ht="15.6" x14ac:dyDescent="0.3">
      <c r="A906" s="2">
        <v>4202</v>
      </c>
      <c r="B906" s="3">
        <v>46167</v>
      </c>
      <c r="C906" s="4">
        <f>YEAR(SalesDataTable[[#This Row],[Order Date]])</f>
        <v>2026</v>
      </c>
      <c r="D906" s="9" t="str">
        <f>TEXT(SalesDataTable[[#This Row],[Order Date]],"MMM")</f>
        <v>May</v>
      </c>
      <c r="E906" s="9" t="str">
        <f>"Q"&amp;ROUNDUP(MONTH(SalesDataTable[[#This Row],[Order Date]])/3,0)</f>
        <v>Q2</v>
      </c>
      <c r="F906" s="4" t="s">
        <v>29</v>
      </c>
      <c r="G906" s="4" t="s">
        <v>36</v>
      </c>
      <c r="H906" s="4" t="s">
        <v>20</v>
      </c>
      <c r="I906" s="4" t="s">
        <v>31</v>
      </c>
      <c r="J906" s="4" t="s">
        <v>41</v>
      </c>
      <c r="K906" s="4" t="s">
        <v>69</v>
      </c>
      <c r="L906" s="5">
        <v>1</v>
      </c>
      <c r="M906" s="6">
        <v>125.44</v>
      </c>
      <c r="N906" s="7">
        <v>0</v>
      </c>
      <c r="O906" s="6">
        <v>59.92</v>
      </c>
      <c r="P906" s="6">
        <f t="shared" si="56"/>
        <v>125.44</v>
      </c>
      <c r="Q906" s="6">
        <f t="shared" si="57"/>
        <v>59.92</v>
      </c>
      <c r="R906" s="6">
        <f t="shared" si="58"/>
        <v>65.52</v>
      </c>
      <c r="S906" s="8">
        <f t="shared" si="59"/>
        <v>0.5223214285714286</v>
      </c>
    </row>
    <row r="907" spans="1:19" ht="15.6" x14ac:dyDescent="0.3">
      <c r="A907" s="2">
        <v>4274</v>
      </c>
      <c r="B907" s="3">
        <v>46167</v>
      </c>
      <c r="C907" s="4">
        <f>YEAR(SalesDataTable[[#This Row],[Order Date]])</f>
        <v>2026</v>
      </c>
      <c r="D907" s="9" t="str">
        <f>TEXT(SalesDataTable[[#This Row],[Order Date]],"MMM")</f>
        <v>May</v>
      </c>
      <c r="E907" s="9" t="str">
        <f>"Q"&amp;ROUNDUP(MONTH(SalesDataTable[[#This Row],[Order Date]])/3,0)</f>
        <v>Q2</v>
      </c>
      <c r="F907" s="4" t="s">
        <v>24</v>
      </c>
      <c r="G907" s="4" t="s">
        <v>61</v>
      </c>
      <c r="H907" s="4" t="s">
        <v>46</v>
      </c>
      <c r="I907" s="4" t="s">
        <v>21</v>
      </c>
      <c r="J907" s="4" t="s">
        <v>52</v>
      </c>
      <c r="K907" s="4" t="s">
        <v>60</v>
      </c>
      <c r="L907" s="5">
        <v>2</v>
      </c>
      <c r="M907" s="6">
        <v>36.18</v>
      </c>
      <c r="N907" s="7">
        <v>0</v>
      </c>
      <c r="O907" s="6">
        <v>13.71</v>
      </c>
      <c r="P907" s="6">
        <f t="shared" si="56"/>
        <v>72.36</v>
      </c>
      <c r="Q907" s="6">
        <f t="shared" si="57"/>
        <v>27.42</v>
      </c>
      <c r="R907" s="6">
        <f t="shared" si="58"/>
        <v>44.94</v>
      </c>
      <c r="S907" s="8">
        <f t="shared" si="59"/>
        <v>0.62106135986733002</v>
      </c>
    </row>
    <row r="908" spans="1:19" ht="15.6" x14ac:dyDescent="0.3">
      <c r="A908" s="2">
        <v>4364</v>
      </c>
      <c r="B908" s="3">
        <v>46167</v>
      </c>
      <c r="C908" s="4">
        <f>YEAR(SalesDataTable[[#This Row],[Order Date]])</f>
        <v>2026</v>
      </c>
      <c r="D908" s="9" t="str">
        <f>TEXT(SalesDataTable[[#This Row],[Order Date]],"MMM")</f>
        <v>May</v>
      </c>
      <c r="E908" s="9" t="str">
        <f>"Q"&amp;ROUNDUP(MONTH(SalesDataTable[[#This Row],[Order Date]])/3,0)</f>
        <v>Q2</v>
      </c>
      <c r="F908" s="4" t="s">
        <v>18</v>
      </c>
      <c r="G908" s="4" t="s">
        <v>68</v>
      </c>
      <c r="H908" s="4" t="s">
        <v>37</v>
      </c>
      <c r="I908" s="4" t="s">
        <v>21</v>
      </c>
      <c r="J908" s="4" t="s">
        <v>52</v>
      </c>
      <c r="K908" s="4" t="s">
        <v>53</v>
      </c>
      <c r="L908" s="5">
        <v>1</v>
      </c>
      <c r="M908" s="6">
        <v>41</v>
      </c>
      <c r="N908" s="7">
        <v>0.05</v>
      </c>
      <c r="O908" s="6">
        <v>14.51</v>
      </c>
      <c r="P908" s="6">
        <f t="shared" si="56"/>
        <v>38.949999999999996</v>
      </c>
      <c r="Q908" s="6">
        <f t="shared" si="57"/>
        <v>14.51</v>
      </c>
      <c r="R908" s="6">
        <f t="shared" si="58"/>
        <v>24.439999999999998</v>
      </c>
      <c r="S908" s="8">
        <f t="shared" si="59"/>
        <v>0.62747111681643131</v>
      </c>
    </row>
    <row r="909" spans="1:19" ht="15.6" x14ac:dyDescent="0.3">
      <c r="A909" s="2">
        <v>4896</v>
      </c>
      <c r="B909" s="3">
        <v>46167</v>
      </c>
      <c r="C909" s="4">
        <f>YEAR(SalesDataTable[[#This Row],[Order Date]])</f>
        <v>2026</v>
      </c>
      <c r="D909" s="9" t="str">
        <f>TEXT(SalesDataTable[[#This Row],[Order Date]],"MMM")</f>
        <v>May</v>
      </c>
      <c r="E909" s="9" t="str">
        <f>"Q"&amp;ROUNDUP(MONTH(SalesDataTable[[#This Row],[Order Date]])/3,0)</f>
        <v>Q2</v>
      </c>
      <c r="F909" s="4" t="s">
        <v>29</v>
      </c>
      <c r="G909" s="4" t="s">
        <v>43</v>
      </c>
      <c r="H909" s="4" t="s">
        <v>20</v>
      </c>
      <c r="I909" s="4" t="s">
        <v>21</v>
      </c>
      <c r="J909" s="4" t="s">
        <v>27</v>
      </c>
      <c r="K909" s="4" t="s">
        <v>64</v>
      </c>
      <c r="L909" s="5">
        <v>1</v>
      </c>
      <c r="M909" s="6">
        <v>72.33</v>
      </c>
      <c r="N909" s="7">
        <v>0.1</v>
      </c>
      <c r="O909" s="6">
        <v>32.61</v>
      </c>
      <c r="P909" s="6">
        <f t="shared" si="56"/>
        <v>65.096999999999994</v>
      </c>
      <c r="Q909" s="6">
        <f t="shared" si="57"/>
        <v>32.61</v>
      </c>
      <c r="R909" s="6">
        <f t="shared" si="58"/>
        <v>32.486999999999995</v>
      </c>
      <c r="S909" s="8">
        <f t="shared" si="59"/>
        <v>0.49905525600258072</v>
      </c>
    </row>
    <row r="910" spans="1:19" ht="15.6" x14ac:dyDescent="0.3">
      <c r="A910" s="2">
        <v>5109</v>
      </c>
      <c r="B910" s="3">
        <v>46167</v>
      </c>
      <c r="C910" s="4">
        <f>YEAR(SalesDataTable[[#This Row],[Order Date]])</f>
        <v>2026</v>
      </c>
      <c r="D910" s="9" t="str">
        <f>TEXT(SalesDataTable[[#This Row],[Order Date]],"MMM")</f>
        <v>May</v>
      </c>
      <c r="E910" s="9" t="str">
        <f>"Q"&amp;ROUNDUP(MONTH(SalesDataTable[[#This Row],[Order Date]])/3,0)</f>
        <v>Q2</v>
      </c>
      <c r="F910" s="4" t="s">
        <v>38</v>
      </c>
      <c r="G910" s="4" t="s">
        <v>39</v>
      </c>
      <c r="H910" s="4" t="s">
        <v>20</v>
      </c>
      <c r="I910" s="4" t="s">
        <v>34</v>
      </c>
      <c r="J910" s="4" t="s">
        <v>41</v>
      </c>
      <c r="K910" s="4" t="s">
        <v>69</v>
      </c>
      <c r="L910" s="5">
        <v>2</v>
      </c>
      <c r="M910" s="6">
        <v>125.42</v>
      </c>
      <c r="N910" s="7">
        <v>0</v>
      </c>
      <c r="O910" s="6">
        <v>62.28</v>
      </c>
      <c r="P910" s="6">
        <f t="shared" si="56"/>
        <v>250.84</v>
      </c>
      <c r="Q910" s="6">
        <f t="shared" si="57"/>
        <v>124.56</v>
      </c>
      <c r="R910" s="6">
        <f t="shared" si="58"/>
        <v>126.28</v>
      </c>
      <c r="S910" s="8">
        <f t="shared" si="59"/>
        <v>0.50342848030617127</v>
      </c>
    </row>
    <row r="911" spans="1:19" ht="15.6" x14ac:dyDescent="0.3">
      <c r="A911" s="2">
        <v>289</v>
      </c>
      <c r="B911" s="3">
        <v>46168</v>
      </c>
      <c r="C911" s="4">
        <f>YEAR(SalesDataTable[[#This Row],[Order Date]])</f>
        <v>2026</v>
      </c>
      <c r="D911" s="9" t="str">
        <f>TEXT(SalesDataTable[[#This Row],[Order Date]],"MMM")</f>
        <v>May</v>
      </c>
      <c r="E911" s="9" t="str">
        <f>"Q"&amp;ROUNDUP(MONTH(SalesDataTable[[#This Row],[Order Date]])/3,0)</f>
        <v>Q2</v>
      </c>
      <c r="F911" s="4" t="s">
        <v>18</v>
      </c>
      <c r="G911" s="4" t="s">
        <v>68</v>
      </c>
      <c r="H911" s="4" t="s">
        <v>20</v>
      </c>
      <c r="I911" s="4" t="s">
        <v>34</v>
      </c>
      <c r="J911" s="4" t="s">
        <v>22</v>
      </c>
      <c r="K911" s="4" t="s">
        <v>44</v>
      </c>
      <c r="L911" s="5">
        <v>2</v>
      </c>
      <c r="M911" s="6">
        <v>41.29</v>
      </c>
      <c r="N911" s="7">
        <v>0.15</v>
      </c>
      <c r="O911" s="6">
        <v>16.43</v>
      </c>
      <c r="P911" s="6">
        <f t="shared" si="56"/>
        <v>70.192999999999998</v>
      </c>
      <c r="Q911" s="6">
        <f t="shared" si="57"/>
        <v>32.86</v>
      </c>
      <c r="R911" s="6">
        <f t="shared" si="58"/>
        <v>37.332999999999998</v>
      </c>
      <c r="S911" s="8">
        <f t="shared" si="59"/>
        <v>0.531862151496588</v>
      </c>
    </row>
    <row r="912" spans="1:19" ht="15.6" x14ac:dyDescent="0.3">
      <c r="A912" s="2">
        <v>4092</v>
      </c>
      <c r="B912" s="3">
        <v>46168</v>
      </c>
      <c r="C912" s="4">
        <f>YEAR(SalesDataTable[[#This Row],[Order Date]])</f>
        <v>2026</v>
      </c>
      <c r="D912" s="9" t="str">
        <f>TEXT(SalesDataTable[[#This Row],[Order Date]],"MMM")</f>
        <v>May</v>
      </c>
      <c r="E912" s="9" t="str">
        <f>"Q"&amp;ROUNDUP(MONTH(SalesDataTable[[#This Row],[Order Date]])/3,0)</f>
        <v>Q2</v>
      </c>
      <c r="F912" s="4" t="s">
        <v>38</v>
      </c>
      <c r="G912" s="4" t="s">
        <v>51</v>
      </c>
      <c r="H912" s="4" t="s">
        <v>26</v>
      </c>
      <c r="I912" s="4" t="s">
        <v>34</v>
      </c>
      <c r="J912" s="4" t="s">
        <v>32</v>
      </c>
      <c r="K912" s="4" t="s">
        <v>62</v>
      </c>
      <c r="L912" s="5">
        <v>8</v>
      </c>
      <c r="M912" s="6">
        <v>131.4</v>
      </c>
      <c r="N912" s="7">
        <v>0.05</v>
      </c>
      <c r="O912" s="6">
        <v>66.489999999999995</v>
      </c>
      <c r="P912" s="6">
        <f t="shared" si="56"/>
        <v>998.64</v>
      </c>
      <c r="Q912" s="6">
        <f t="shared" si="57"/>
        <v>531.91999999999996</v>
      </c>
      <c r="R912" s="6">
        <f t="shared" si="58"/>
        <v>466.72</v>
      </c>
      <c r="S912" s="8">
        <f t="shared" si="59"/>
        <v>0.46735560362092449</v>
      </c>
    </row>
    <row r="913" spans="1:19" ht="15.6" x14ac:dyDescent="0.3">
      <c r="A913" s="2">
        <v>4727</v>
      </c>
      <c r="B913" s="3">
        <v>46168</v>
      </c>
      <c r="C913" s="4">
        <f>YEAR(SalesDataTable[[#This Row],[Order Date]])</f>
        <v>2026</v>
      </c>
      <c r="D913" s="9" t="str">
        <f>TEXT(SalesDataTable[[#This Row],[Order Date]],"MMM")</f>
        <v>May</v>
      </c>
      <c r="E913" s="9" t="str">
        <f>"Q"&amp;ROUNDUP(MONTH(SalesDataTable[[#This Row],[Order Date]])/3,0)</f>
        <v>Q2</v>
      </c>
      <c r="F913" s="4" t="s">
        <v>29</v>
      </c>
      <c r="G913" s="4" t="s">
        <v>70</v>
      </c>
      <c r="H913" s="4" t="s">
        <v>20</v>
      </c>
      <c r="I913" s="4" t="s">
        <v>31</v>
      </c>
      <c r="J913" s="4" t="s">
        <v>27</v>
      </c>
      <c r="K913" s="4" t="s">
        <v>35</v>
      </c>
      <c r="L913" s="5">
        <v>4</v>
      </c>
      <c r="M913" s="6">
        <v>140.66999999999999</v>
      </c>
      <c r="N913" s="7">
        <v>0</v>
      </c>
      <c r="O913" s="6">
        <v>80.72</v>
      </c>
      <c r="P913" s="6">
        <f t="shared" si="56"/>
        <v>562.67999999999995</v>
      </c>
      <c r="Q913" s="6">
        <f t="shared" si="57"/>
        <v>322.88</v>
      </c>
      <c r="R913" s="6">
        <f t="shared" si="58"/>
        <v>239.79999999999995</v>
      </c>
      <c r="S913" s="8">
        <f t="shared" si="59"/>
        <v>0.42617473519584842</v>
      </c>
    </row>
    <row r="914" spans="1:19" ht="15.6" x14ac:dyDescent="0.3">
      <c r="A914" s="2">
        <v>4753</v>
      </c>
      <c r="B914" s="3">
        <v>46168</v>
      </c>
      <c r="C914" s="4">
        <f>YEAR(SalesDataTable[[#This Row],[Order Date]])</f>
        <v>2026</v>
      </c>
      <c r="D914" s="9" t="str">
        <f>TEXT(SalesDataTable[[#This Row],[Order Date]],"MMM")</f>
        <v>May</v>
      </c>
      <c r="E914" s="9" t="str">
        <f>"Q"&amp;ROUNDUP(MONTH(SalesDataTable[[#This Row],[Order Date]])/3,0)</f>
        <v>Q2</v>
      </c>
      <c r="F914" s="4" t="s">
        <v>38</v>
      </c>
      <c r="G914" s="4" t="s">
        <v>51</v>
      </c>
      <c r="H914" s="4" t="s">
        <v>20</v>
      </c>
      <c r="I914" s="4" t="s">
        <v>21</v>
      </c>
      <c r="J914" s="4" t="s">
        <v>52</v>
      </c>
      <c r="K914" s="4" t="s">
        <v>60</v>
      </c>
      <c r="L914" s="5">
        <v>1</v>
      </c>
      <c r="M914" s="6">
        <v>36.659999999999997</v>
      </c>
      <c r="N914" s="7">
        <v>0.05</v>
      </c>
      <c r="O914" s="6">
        <v>13.51</v>
      </c>
      <c r="P914" s="6">
        <f t="shared" si="56"/>
        <v>34.826999999999998</v>
      </c>
      <c r="Q914" s="6">
        <f t="shared" si="57"/>
        <v>13.51</v>
      </c>
      <c r="R914" s="6">
        <f t="shared" si="58"/>
        <v>21.317</v>
      </c>
      <c r="S914" s="8">
        <f t="shared" si="59"/>
        <v>0.61208257960777557</v>
      </c>
    </row>
    <row r="915" spans="1:19" ht="15.6" x14ac:dyDescent="0.3">
      <c r="A915" s="2">
        <v>942</v>
      </c>
      <c r="B915" s="3">
        <v>46169</v>
      </c>
      <c r="C915" s="4">
        <f>YEAR(SalesDataTable[[#This Row],[Order Date]])</f>
        <v>2026</v>
      </c>
      <c r="D915" s="9" t="str">
        <f>TEXT(SalesDataTable[[#This Row],[Order Date]],"MMM")</f>
        <v>May</v>
      </c>
      <c r="E915" s="9" t="str">
        <f>"Q"&amp;ROUNDUP(MONTH(SalesDataTable[[#This Row],[Order Date]])/3,0)</f>
        <v>Q2</v>
      </c>
      <c r="F915" s="4" t="s">
        <v>38</v>
      </c>
      <c r="G915" s="4" t="s">
        <v>39</v>
      </c>
      <c r="H915" s="4" t="s">
        <v>20</v>
      </c>
      <c r="I915" s="4" t="s">
        <v>21</v>
      </c>
      <c r="J915" s="4" t="s">
        <v>32</v>
      </c>
      <c r="K915" s="4" t="s">
        <v>50</v>
      </c>
      <c r="L915" s="5">
        <v>1</v>
      </c>
      <c r="M915" s="6">
        <v>46.28</v>
      </c>
      <c r="N915" s="7">
        <v>0.05</v>
      </c>
      <c r="O915" s="6">
        <v>17.95</v>
      </c>
      <c r="P915" s="6">
        <f t="shared" si="56"/>
        <v>43.966000000000001</v>
      </c>
      <c r="Q915" s="6">
        <f t="shared" si="57"/>
        <v>17.95</v>
      </c>
      <c r="R915" s="6">
        <f t="shared" si="58"/>
        <v>26.016000000000002</v>
      </c>
      <c r="S915" s="8">
        <f t="shared" si="59"/>
        <v>0.591729973161079</v>
      </c>
    </row>
    <row r="916" spans="1:19" ht="15.6" x14ac:dyDescent="0.3">
      <c r="A916" s="2">
        <v>1755</v>
      </c>
      <c r="B916" s="3">
        <v>46169</v>
      </c>
      <c r="C916" s="4">
        <f>YEAR(SalesDataTable[[#This Row],[Order Date]])</f>
        <v>2026</v>
      </c>
      <c r="D916" s="9" t="str">
        <f>TEXT(SalesDataTable[[#This Row],[Order Date]],"MMM")</f>
        <v>May</v>
      </c>
      <c r="E916" s="9" t="str">
        <f>"Q"&amp;ROUNDUP(MONTH(SalesDataTable[[#This Row],[Order Date]])/3,0)</f>
        <v>Q2</v>
      </c>
      <c r="F916" s="4" t="s">
        <v>38</v>
      </c>
      <c r="G916" s="4" t="s">
        <v>65</v>
      </c>
      <c r="H916" s="4" t="s">
        <v>46</v>
      </c>
      <c r="I916" s="4" t="s">
        <v>21</v>
      </c>
      <c r="J916" s="4" t="s">
        <v>27</v>
      </c>
      <c r="K916" s="4" t="s">
        <v>28</v>
      </c>
      <c r="L916" s="5">
        <v>2</v>
      </c>
      <c r="M916" s="6">
        <v>92.12</v>
      </c>
      <c r="N916" s="7">
        <v>0</v>
      </c>
      <c r="O916" s="6">
        <v>46.64</v>
      </c>
      <c r="P916" s="6">
        <f t="shared" si="56"/>
        <v>184.24</v>
      </c>
      <c r="Q916" s="6">
        <f t="shared" si="57"/>
        <v>93.28</v>
      </c>
      <c r="R916" s="6">
        <f t="shared" si="58"/>
        <v>90.960000000000008</v>
      </c>
      <c r="S916" s="8">
        <f t="shared" si="59"/>
        <v>0.49370386452453324</v>
      </c>
    </row>
    <row r="917" spans="1:19" ht="15.6" x14ac:dyDescent="0.3">
      <c r="A917" s="2">
        <v>3073</v>
      </c>
      <c r="B917" s="3">
        <v>46169</v>
      </c>
      <c r="C917" s="4">
        <f>YEAR(SalesDataTable[[#This Row],[Order Date]])</f>
        <v>2026</v>
      </c>
      <c r="D917" s="9" t="str">
        <f>TEXT(SalesDataTable[[#This Row],[Order Date]],"MMM")</f>
        <v>May</v>
      </c>
      <c r="E917" s="9" t="str">
        <f>"Q"&amp;ROUNDUP(MONTH(SalesDataTable[[#This Row],[Order Date]])/3,0)</f>
        <v>Q2</v>
      </c>
      <c r="F917" s="4" t="s">
        <v>38</v>
      </c>
      <c r="G917" s="4" t="s">
        <v>65</v>
      </c>
      <c r="H917" s="4" t="s">
        <v>20</v>
      </c>
      <c r="I917" s="4" t="s">
        <v>21</v>
      </c>
      <c r="J917" s="4" t="s">
        <v>52</v>
      </c>
      <c r="K917" s="4" t="s">
        <v>53</v>
      </c>
      <c r="L917" s="5">
        <v>3</v>
      </c>
      <c r="M917" s="6">
        <v>39.549999999999997</v>
      </c>
      <c r="N917" s="7">
        <v>0</v>
      </c>
      <c r="O917" s="6">
        <v>14.87</v>
      </c>
      <c r="P917" s="6">
        <f t="shared" si="56"/>
        <v>118.64999999999999</v>
      </c>
      <c r="Q917" s="6">
        <f t="shared" si="57"/>
        <v>44.61</v>
      </c>
      <c r="R917" s="6">
        <f t="shared" si="58"/>
        <v>74.039999999999992</v>
      </c>
      <c r="S917" s="8">
        <f t="shared" si="59"/>
        <v>0.6240202275600506</v>
      </c>
    </row>
    <row r="918" spans="1:19" ht="15.6" x14ac:dyDescent="0.3">
      <c r="A918" s="2">
        <v>4230</v>
      </c>
      <c r="B918" s="3">
        <v>46169</v>
      </c>
      <c r="C918" s="4">
        <f>YEAR(SalesDataTable[[#This Row],[Order Date]])</f>
        <v>2026</v>
      </c>
      <c r="D918" s="9" t="str">
        <f>TEXT(SalesDataTable[[#This Row],[Order Date]],"MMM")</f>
        <v>May</v>
      </c>
      <c r="E918" s="9" t="str">
        <f>"Q"&amp;ROUNDUP(MONTH(SalesDataTable[[#This Row],[Order Date]])/3,0)</f>
        <v>Q2</v>
      </c>
      <c r="F918" s="4" t="s">
        <v>18</v>
      </c>
      <c r="G918" s="4" t="s">
        <v>19</v>
      </c>
      <c r="H918" s="4" t="s">
        <v>37</v>
      </c>
      <c r="I918" s="4" t="s">
        <v>31</v>
      </c>
      <c r="J918" s="4" t="s">
        <v>22</v>
      </c>
      <c r="K918" s="4" t="s">
        <v>23</v>
      </c>
      <c r="L918" s="5">
        <v>1</v>
      </c>
      <c r="M918" s="6">
        <v>83.3</v>
      </c>
      <c r="N918" s="7">
        <v>0</v>
      </c>
      <c r="O918" s="6">
        <v>41.93</v>
      </c>
      <c r="P918" s="6">
        <f t="shared" si="56"/>
        <v>83.3</v>
      </c>
      <c r="Q918" s="6">
        <f t="shared" si="57"/>
        <v>41.93</v>
      </c>
      <c r="R918" s="6">
        <f t="shared" si="58"/>
        <v>41.37</v>
      </c>
      <c r="S918" s="8">
        <f t="shared" si="59"/>
        <v>0.49663865546218489</v>
      </c>
    </row>
    <row r="919" spans="1:19" ht="15.6" x14ac:dyDescent="0.3">
      <c r="A919" s="2">
        <v>644</v>
      </c>
      <c r="B919" s="3">
        <v>46170</v>
      </c>
      <c r="C919" s="4">
        <f>YEAR(SalesDataTable[[#This Row],[Order Date]])</f>
        <v>2026</v>
      </c>
      <c r="D919" s="9" t="str">
        <f>TEXT(SalesDataTable[[#This Row],[Order Date]],"MMM")</f>
        <v>May</v>
      </c>
      <c r="E919" s="9" t="str">
        <f>"Q"&amp;ROUNDUP(MONTH(SalesDataTable[[#This Row],[Order Date]])/3,0)</f>
        <v>Q2</v>
      </c>
      <c r="F919" s="4" t="s">
        <v>38</v>
      </c>
      <c r="G919" s="4" t="s">
        <v>65</v>
      </c>
      <c r="H919" s="4" t="s">
        <v>37</v>
      </c>
      <c r="I919" s="4" t="s">
        <v>31</v>
      </c>
      <c r="J919" s="4" t="s">
        <v>27</v>
      </c>
      <c r="K919" s="4" t="s">
        <v>28</v>
      </c>
      <c r="L919" s="5">
        <v>2</v>
      </c>
      <c r="M919" s="6">
        <v>93.84</v>
      </c>
      <c r="N919" s="7">
        <v>0</v>
      </c>
      <c r="O919" s="6">
        <v>44.72</v>
      </c>
      <c r="P919" s="6">
        <f t="shared" si="56"/>
        <v>187.68</v>
      </c>
      <c r="Q919" s="6">
        <f t="shared" si="57"/>
        <v>89.44</v>
      </c>
      <c r="R919" s="6">
        <f t="shared" si="58"/>
        <v>98.240000000000009</v>
      </c>
      <c r="S919" s="8">
        <f t="shared" si="59"/>
        <v>0.52344416027280483</v>
      </c>
    </row>
    <row r="920" spans="1:19" ht="15.6" x14ac:dyDescent="0.3">
      <c r="A920" s="2">
        <v>1122</v>
      </c>
      <c r="B920" s="3">
        <v>46170</v>
      </c>
      <c r="C920" s="4">
        <f>YEAR(SalesDataTable[[#This Row],[Order Date]])</f>
        <v>2026</v>
      </c>
      <c r="D920" s="9" t="str">
        <f>TEXT(SalesDataTable[[#This Row],[Order Date]],"MMM")</f>
        <v>May</v>
      </c>
      <c r="E920" s="9" t="str">
        <f>"Q"&amp;ROUNDUP(MONTH(SalesDataTable[[#This Row],[Order Date]])/3,0)</f>
        <v>Q2</v>
      </c>
      <c r="F920" s="4" t="s">
        <v>29</v>
      </c>
      <c r="G920" s="4" t="s">
        <v>70</v>
      </c>
      <c r="H920" s="4" t="s">
        <v>20</v>
      </c>
      <c r="I920" s="4" t="s">
        <v>21</v>
      </c>
      <c r="J920" s="4" t="s">
        <v>22</v>
      </c>
      <c r="K920" s="4" t="s">
        <v>40</v>
      </c>
      <c r="L920" s="5">
        <v>2</v>
      </c>
      <c r="M920" s="6">
        <v>51.25</v>
      </c>
      <c r="N920" s="7">
        <v>0</v>
      </c>
      <c r="O920" s="6">
        <v>22.57</v>
      </c>
      <c r="P920" s="6">
        <f t="shared" si="56"/>
        <v>102.5</v>
      </c>
      <c r="Q920" s="6">
        <f t="shared" si="57"/>
        <v>45.14</v>
      </c>
      <c r="R920" s="6">
        <f t="shared" si="58"/>
        <v>57.36</v>
      </c>
      <c r="S920" s="8">
        <f t="shared" si="59"/>
        <v>0.55960975609756092</v>
      </c>
    </row>
    <row r="921" spans="1:19" ht="15.6" x14ac:dyDescent="0.3">
      <c r="A921" s="2">
        <v>2019</v>
      </c>
      <c r="B921" s="3">
        <v>46170</v>
      </c>
      <c r="C921" s="4">
        <f>YEAR(SalesDataTable[[#This Row],[Order Date]])</f>
        <v>2026</v>
      </c>
      <c r="D921" s="9" t="str">
        <f>TEXT(SalesDataTable[[#This Row],[Order Date]],"MMM")</f>
        <v>May</v>
      </c>
      <c r="E921" s="9" t="str">
        <f>"Q"&amp;ROUNDUP(MONTH(SalesDataTable[[#This Row],[Order Date]])/3,0)</f>
        <v>Q2</v>
      </c>
      <c r="F921" s="4" t="s">
        <v>38</v>
      </c>
      <c r="G921" s="4" t="s">
        <v>65</v>
      </c>
      <c r="H921" s="4" t="s">
        <v>26</v>
      </c>
      <c r="I921" s="4" t="s">
        <v>34</v>
      </c>
      <c r="J921" s="4" t="s">
        <v>22</v>
      </c>
      <c r="K921" s="4" t="s">
        <v>23</v>
      </c>
      <c r="L921" s="5">
        <v>8</v>
      </c>
      <c r="M921" s="6">
        <v>80.13</v>
      </c>
      <c r="N921" s="7">
        <v>0.1</v>
      </c>
      <c r="O921" s="6">
        <v>43.8</v>
      </c>
      <c r="P921" s="6">
        <f t="shared" si="56"/>
        <v>576.93600000000004</v>
      </c>
      <c r="Q921" s="6">
        <f t="shared" si="57"/>
        <v>350.4</v>
      </c>
      <c r="R921" s="6">
        <f t="shared" si="58"/>
        <v>226.53600000000006</v>
      </c>
      <c r="S921" s="8">
        <f t="shared" si="59"/>
        <v>0.39265360455925796</v>
      </c>
    </row>
    <row r="922" spans="1:19" ht="15.6" x14ac:dyDescent="0.3">
      <c r="A922" s="2">
        <v>2432</v>
      </c>
      <c r="B922" s="3">
        <v>46170</v>
      </c>
      <c r="C922" s="4">
        <f>YEAR(SalesDataTable[[#This Row],[Order Date]])</f>
        <v>2026</v>
      </c>
      <c r="D922" s="9" t="str">
        <f>TEXT(SalesDataTable[[#This Row],[Order Date]],"MMM")</f>
        <v>May</v>
      </c>
      <c r="E922" s="9" t="str">
        <f>"Q"&amp;ROUNDUP(MONTH(SalesDataTable[[#This Row],[Order Date]])/3,0)</f>
        <v>Q2</v>
      </c>
      <c r="F922" s="4" t="s">
        <v>24</v>
      </c>
      <c r="G922" s="4" t="s">
        <v>61</v>
      </c>
      <c r="H922" s="4" t="s">
        <v>20</v>
      </c>
      <c r="I922" s="4" t="s">
        <v>21</v>
      </c>
      <c r="J922" s="4" t="s">
        <v>52</v>
      </c>
      <c r="K922" s="4" t="s">
        <v>53</v>
      </c>
      <c r="L922" s="5">
        <v>1</v>
      </c>
      <c r="M922" s="6">
        <v>41.13</v>
      </c>
      <c r="N922" s="7">
        <v>0</v>
      </c>
      <c r="O922" s="6">
        <v>14.8</v>
      </c>
      <c r="P922" s="6">
        <f t="shared" si="56"/>
        <v>41.13</v>
      </c>
      <c r="Q922" s="6">
        <f t="shared" si="57"/>
        <v>14.8</v>
      </c>
      <c r="R922" s="6">
        <f t="shared" si="58"/>
        <v>26.330000000000002</v>
      </c>
      <c r="S922" s="8">
        <f t="shared" si="59"/>
        <v>0.64016532944322879</v>
      </c>
    </row>
    <row r="923" spans="1:19" ht="15.6" x14ac:dyDescent="0.3">
      <c r="A923" s="2">
        <v>2989</v>
      </c>
      <c r="B923" s="3">
        <v>46170</v>
      </c>
      <c r="C923" s="4">
        <f>YEAR(SalesDataTable[[#This Row],[Order Date]])</f>
        <v>2026</v>
      </c>
      <c r="D923" s="9" t="str">
        <f>TEXT(SalesDataTable[[#This Row],[Order Date]],"MMM")</f>
        <v>May</v>
      </c>
      <c r="E923" s="9" t="str">
        <f>"Q"&amp;ROUNDUP(MONTH(SalesDataTable[[#This Row],[Order Date]])/3,0)</f>
        <v>Q2</v>
      </c>
      <c r="F923" s="4" t="s">
        <v>38</v>
      </c>
      <c r="G923" s="4" t="s">
        <v>65</v>
      </c>
      <c r="H923" s="4" t="s">
        <v>20</v>
      </c>
      <c r="I923" s="4" t="s">
        <v>21</v>
      </c>
      <c r="J923" s="4" t="s">
        <v>41</v>
      </c>
      <c r="K923" s="4" t="s">
        <v>58</v>
      </c>
      <c r="L923" s="5">
        <v>1</v>
      </c>
      <c r="M923" s="6">
        <v>81.28</v>
      </c>
      <c r="N923" s="7">
        <v>0.15</v>
      </c>
      <c r="O923" s="6">
        <v>39.020000000000003</v>
      </c>
      <c r="P923" s="6">
        <f t="shared" si="56"/>
        <v>69.087999999999994</v>
      </c>
      <c r="Q923" s="6">
        <f t="shared" si="57"/>
        <v>39.020000000000003</v>
      </c>
      <c r="R923" s="6">
        <f t="shared" si="58"/>
        <v>30.067999999999991</v>
      </c>
      <c r="S923" s="8">
        <f t="shared" si="59"/>
        <v>0.43521306160259371</v>
      </c>
    </row>
    <row r="924" spans="1:19" ht="15.6" x14ac:dyDescent="0.3">
      <c r="A924" s="2">
        <v>3019</v>
      </c>
      <c r="B924" s="3">
        <v>46170</v>
      </c>
      <c r="C924" s="4">
        <f>YEAR(SalesDataTable[[#This Row],[Order Date]])</f>
        <v>2026</v>
      </c>
      <c r="D924" s="9" t="str">
        <f>TEXT(SalesDataTable[[#This Row],[Order Date]],"MMM")</f>
        <v>May</v>
      </c>
      <c r="E924" s="9" t="str">
        <f>"Q"&amp;ROUNDUP(MONTH(SalesDataTable[[#This Row],[Order Date]])/3,0)</f>
        <v>Q2</v>
      </c>
      <c r="F924" s="4" t="s">
        <v>29</v>
      </c>
      <c r="G924" s="4" t="s">
        <v>36</v>
      </c>
      <c r="H924" s="4" t="s">
        <v>20</v>
      </c>
      <c r="I924" s="4" t="s">
        <v>34</v>
      </c>
      <c r="J924" s="4" t="s">
        <v>32</v>
      </c>
      <c r="K924" s="4" t="s">
        <v>50</v>
      </c>
      <c r="L924" s="5">
        <v>1</v>
      </c>
      <c r="M924" s="6">
        <v>46.19</v>
      </c>
      <c r="N924" s="7">
        <v>0</v>
      </c>
      <c r="O924" s="6">
        <v>18.329999999999998</v>
      </c>
      <c r="P924" s="6">
        <f t="shared" si="56"/>
        <v>46.19</v>
      </c>
      <c r="Q924" s="6">
        <f t="shared" si="57"/>
        <v>18.329999999999998</v>
      </c>
      <c r="R924" s="6">
        <f t="shared" si="58"/>
        <v>27.86</v>
      </c>
      <c r="S924" s="8">
        <f t="shared" si="59"/>
        <v>0.60316085732842606</v>
      </c>
    </row>
    <row r="925" spans="1:19" ht="15.6" x14ac:dyDescent="0.3">
      <c r="A925" s="2">
        <v>3798</v>
      </c>
      <c r="B925" s="3">
        <v>46170</v>
      </c>
      <c r="C925" s="4">
        <f>YEAR(SalesDataTable[[#This Row],[Order Date]])</f>
        <v>2026</v>
      </c>
      <c r="D925" s="9" t="str">
        <f>TEXT(SalesDataTable[[#This Row],[Order Date]],"MMM")</f>
        <v>May</v>
      </c>
      <c r="E925" s="9" t="str">
        <f>"Q"&amp;ROUNDUP(MONTH(SalesDataTable[[#This Row],[Order Date]])/3,0)</f>
        <v>Q2</v>
      </c>
      <c r="F925" s="4" t="s">
        <v>38</v>
      </c>
      <c r="G925" s="4" t="s">
        <v>51</v>
      </c>
      <c r="H925" s="4" t="s">
        <v>20</v>
      </c>
      <c r="I925" s="4" t="s">
        <v>21</v>
      </c>
      <c r="J925" s="4" t="s">
        <v>27</v>
      </c>
      <c r="K925" s="4" t="s">
        <v>55</v>
      </c>
      <c r="L925" s="5">
        <v>3</v>
      </c>
      <c r="M925" s="6">
        <v>156.58000000000001</v>
      </c>
      <c r="N925" s="7">
        <v>0</v>
      </c>
      <c r="O925" s="6">
        <v>79.099999999999994</v>
      </c>
      <c r="P925" s="6">
        <f t="shared" si="56"/>
        <v>469.74</v>
      </c>
      <c r="Q925" s="6">
        <f t="shared" si="57"/>
        <v>237.29999999999998</v>
      </c>
      <c r="R925" s="6">
        <f t="shared" si="58"/>
        <v>232.44000000000003</v>
      </c>
      <c r="S925" s="8">
        <f t="shared" si="59"/>
        <v>0.49482692553327379</v>
      </c>
    </row>
    <row r="926" spans="1:19" ht="15.6" x14ac:dyDescent="0.3">
      <c r="A926" s="2">
        <v>3862</v>
      </c>
      <c r="B926" s="3">
        <v>46170</v>
      </c>
      <c r="C926" s="4">
        <f>YEAR(SalesDataTable[[#This Row],[Order Date]])</f>
        <v>2026</v>
      </c>
      <c r="D926" s="9" t="str">
        <f>TEXT(SalesDataTable[[#This Row],[Order Date]],"MMM")</f>
        <v>May</v>
      </c>
      <c r="E926" s="9" t="str">
        <f>"Q"&amp;ROUNDUP(MONTH(SalesDataTable[[#This Row],[Order Date]])/3,0)</f>
        <v>Q2</v>
      </c>
      <c r="F926" s="4" t="s">
        <v>38</v>
      </c>
      <c r="G926" s="4" t="s">
        <v>65</v>
      </c>
      <c r="H926" s="4" t="s">
        <v>46</v>
      </c>
      <c r="I926" s="4" t="s">
        <v>31</v>
      </c>
      <c r="J926" s="4" t="s">
        <v>52</v>
      </c>
      <c r="K926" s="4" t="s">
        <v>56</v>
      </c>
      <c r="L926" s="5">
        <v>1</v>
      </c>
      <c r="M926" s="6">
        <v>123.91</v>
      </c>
      <c r="N926" s="7">
        <v>0</v>
      </c>
      <c r="O926" s="6">
        <v>68.89</v>
      </c>
      <c r="P926" s="6">
        <f t="shared" si="56"/>
        <v>123.91</v>
      </c>
      <c r="Q926" s="6">
        <f t="shared" si="57"/>
        <v>68.89</v>
      </c>
      <c r="R926" s="6">
        <f t="shared" si="58"/>
        <v>55.019999999999996</v>
      </c>
      <c r="S926" s="8">
        <f t="shared" si="59"/>
        <v>0.44403195867968687</v>
      </c>
    </row>
    <row r="927" spans="1:19" ht="15.6" x14ac:dyDescent="0.3">
      <c r="A927" s="2">
        <v>4281</v>
      </c>
      <c r="B927" s="3">
        <v>46170</v>
      </c>
      <c r="C927" s="4">
        <f>YEAR(SalesDataTable[[#This Row],[Order Date]])</f>
        <v>2026</v>
      </c>
      <c r="D927" s="9" t="str">
        <f>TEXT(SalesDataTable[[#This Row],[Order Date]],"MMM")</f>
        <v>May</v>
      </c>
      <c r="E927" s="9" t="str">
        <f>"Q"&amp;ROUNDUP(MONTH(SalesDataTable[[#This Row],[Order Date]])/3,0)</f>
        <v>Q2</v>
      </c>
      <c r="F927" s="4" t="s">
        <v>29</v>
      </c>
      <c r="G927" s="4" t="s">
        <v>30</v>
      </c>
      <c r="H927" s="4" t="s">
        <v>46</v>
      </c>
      <c r="I927" s="4" t="s">
        <v>31</v>
      </c>
      <c r="J927" s="4" t="s">
        <v>22</v>
      </c>
      <c r="K927" s="4" t="s">
        <v>40</v>
      </c>
      <c r="L927" s="5">
        <v>1</v>
      </c>
      <c r="M927" s="6">
        <v>50.64</v>
      </c>
      <c r="N927" s="7">
        <v>0</v>
      </c>
      <c r="O927" s="6">
        <v>22.97</v>
      </c>
      <c r="P927" s="6">
        <f t="shared" si="56"/>
        <v>50.64</v>
      </c>
      <c r="Q927" s="6">
        <f t="shared" si="57"/>
        <v>22.97</v>
      </c>
      <c r="R927" s="6">
        <f t="shared" si="58"/>
        <v>27.67</v>
      </c>
      <c r="S927" s="8">
        <f t="shared" si="59"/>
        <v>0.54640600315955767</v>
      </c>
    </row>
    <row r="928" spans="1:19" ht="15.6" x14ac:dyDescent="0.3">
      <c r="A928" s="2">
        <v>191</v>
      </c>
      <c r="B928" s="3">
        <v>46171</v>
      </c>
      <c r="C928" s="4">
        <f>YEAR(SalesDataTable[[#This Row],[Order Date]])</f>
        <v>2026</v>
      </c>
      <c r="D928" s="9" t="str">
        <f>TEXT(SalesDataTable[[#This Row],[Order Date]],"MMM")</f>
        <v>May</v>
      </c>
      <c r="E928" s="9" t="str">
        <f>"Q"&amp;ROUNDUP(MONTH(SalesDataTable[[#This Row],[Order Date]])/3,0)</f>
        <v>Q2</v>
      </c>
      <c r="F928" s="4" t="s">
        <v>29</v>
      </c>
      <c r="G928" s="4" t="s">
        <v>43</v>
      </c>
      <c r="H928" s="4" t="s">
        <v>20</v>
      </c>
      <c r="I928" s="4" t="s">
        <v>21</v>
      </c>
      <c r="J928" s="4" t="s">
        <v>27</v>
      </c>
      <c r="K928" s="4" t="s">
        <v>64</v>
      </c>
      <c r="L928" s="5">
        <v>2</v>
      </c>
      <c r="M928" s="6">
        <v>70.48</v>
      </c>
      <c r="N928" s="7">
        <v>0.1</v>
      </c>
      <c r="O928" s="6">
        <v>33.229999999999997</v>
      </c>
      <c r="P928" s="6">
        <f t="shared" si="56"/>
        <v>126.864</v>
      </c>
      <c r="Q928" s="6">
        <f t="shared" si="57"/>
        <v>66.459999999999994</v>
      </c>
      <c r="R928" s="6">
        <f t="shared" si="58"/>
        <v>60.404000000000011</v>
      </c>
      <c r="S928" s="8">
        <f t="shared" si="59"/>
        <v>0.47613192079707412</v>
      </c>
    </row>
    <row r="929" spans="1:19" ht="15.6" x14ac:dyDescent="0.3">
      <c r="A929" s="2">
        <v>1039</v>
      </c>
      <c r="B929" s="3">
        <v>46171</v>
      </c>
      <c r="C929" s="4">
        <f>YEAR(SalesDataTable[[#This Row],[Order Date]])</f>
        <v>2026</v>
      </c>
      <c r="D929" s="9" t="str">
        <f>TEXT(SalesDataTable[[#This Row],[Order Date]],"MMM")</f>
        <v>May</v>
      </c>
      <c r="E929" s="9" t="str">
        <f>"Q"&amp;ROUNDUP(MONTH(SalesDataTable[[#This Row],[Order Date]])/3,0)</f>
        <v>Q2</v>
      </c>
      <c r="F929" s="4" t="s">
        <v>24</v>
      </c>
      <c r="G929" s="4" t="s">
        <v>59</v>
      </c>
      <c r="H929" s="4" t="s">
        <v>46</v>
      </c>
      <c r="I929" s="4" t="s">
        <v>31</v>
      </c>
      <c r="J929" s="4" t="s">
        <v>22</v>
      </c>
      <c r="K929" s="4" t="s">
        <v>44</v>
      </c>
      <c r="L929" s="5">
        <v>1</v>
      </c>
      <c r="M929" s="6">
        <v>41.27</v>
      </c>
      <c r="N929" s="7">
        <v>0.05</v>
      </c>
      <c r="O929" s="6">
        <v>17.149999999999999</v>
      </c>
      <c r="P929" s="6">
        <f t="shared" si="56"/>
        <v>39.206499999999998</v>
      </c>
      <c r="Q929" s="6">
        <f t="shared" si="57"/>
        <v>17.149999999999999</v>
      </c>
      <c r="R929" s="6">
        <f t="shared" si="58"/>
        <v>22.0565</v>
      </c>
      <c r="S929" s="8">
        <f t="shared" si="59"/>
        <v>0.56257253261576523</v>
      </c>
    </row>
    <row r="930" spans="1:19" ht="15.6" x14ac:dyDescent="0.3">
      <c r="A930" s="2">
        <v>2641</v>
      </c>
      <c r="B930" s="3">
        <v>46171</v>
      </c>
      <c r="C930" s="4">
        <f>YEAR(SalesDataTable[[#This Row],[Order Date]])</f>
        <v>2026</v>
      </c>
      <c r="D930" s="9" t="str">
        <f>TEXT(SalesDataTable[[#This Row],[Order Date]],"MMM")</f>
        <v>May</v>
      </c>
      <c r="E930" s="9" t="str">
        <f>"Q"&amp;ROUNDUP(MONTH(SalesDataTable[[#This Row],[Order Date]])/3,0)</f>
        <v>Q2</v>
      </c>
      <c r="F930" s="4" t="s">
        <v>18</v>
      </c>
      <c r="G930" s="4" t="s">
        <v>68</v>
      </c>
      <c r="H930" s="4" t="s">
        <v>46</v>
      </c>
      <c r="I930" s="4" t="s">
        <v>21</v>
      </c>
      <c r="J930" s="4" t="s">
        <v>52</v>
      </c>
      <c r="K930" s="4" t="s">
        <v>60</v>
      </c>
      <c r="L930" s="5">
        <v>2</v>
      </c>
      <c r="M930" s="6">
        <v>36.9</v>
      </c>
      <c r="N930" s="7">
        <v>0</v>
      </c>
      <c r="O930" s="6">
        <v>14.07</v>
      </c>
      <c r="P930" s="6">
        <f t="shared" si="56"/>
        <v>73.8</v>
      </c>
      <c r="Q930" s="6">
        <f t="shared" si="57"/>
        <v>28.14</v>
      </c>
      <c r="R930" s="6">
        <f t="shared" si="58"/>
        <v>45.66</v>
      </c>
      <c r="S930" s="8">
        <f t="shared" si="59"/>
        <v>0.61869918699186988</v>
      </c>
    </row>
    <row r="931" spans="1:19" ht="15.6" x14ac:dyDescent="0.3">
      <c r="A931" s="2">
        <v>3058</v>
      </c>
      <c r="B931" s="3">
        <v>46171</v>
      </c>
      <c r="C931" s="4">
        <f>YEAR(SalesDataTable[[#This Row],[Order Date]])</f>
        <v>2026</v>
      </c>
      <c r="D931" s="9" t="str">
        <f>TEXT(SalesDataTable[[#This Row],[Order Date]],"MMM")</f>
        <v>May</v>
      </c>
      <c r="E931" s="9" t="str">
        <f>"Q"&amp;ROUNDUP(MONTH(SalesDataTable[[#This Row],[Order Date]])/3,0)</f>
        <v>Q2</v>
      </c>
      <c r="F931" s="4" t="s">
        <v>24</v>
      </c>
      <c r="G931" s="4" t="s">
        <v>59</v>
      </c>
      <c r="H931" s="4" t="s">
        <v>20</v>
      </c>
      <c r="I931" s="4" t="s">
        <v>21</v>
      </c>
      <c r="J931" s="4" t="s">
        <v>41</v>
      </c>
      <c r="K931" s="4" t="s">
        <v>47</v>
      </c>
      <c r="L931" s="5">
        <v>1</v>
      </c>
      <c r="M931" s="6">
        <v>196.91</v>
      </c>
      <c r="N931" s="7">
        <v>0</v>
      </c>
      <c r="O931" s="6">
        <v>106.31</v>
      </c>
      <c r="P931" s="6">
        <f t="shared" si="56"/>
        <v>196.91</v>
      </c>
      <c r="Q931" s="6">
        <f t="shared" si="57"/>
        <v>106.31</v>
      </c>
      <c r="R931" s="6">
        <f t="shared" si="58"/>
        <v>90.6</v>
      </c>
      <c r="S931" s="8">
        <f t="shared" si="59"/>
        <v>0.46010867909197095</v>
      </c>
    </row>
    <row r="932" spans="1:19" ht="15.6" x14ac:dyDescent="0.3">
      <c r="A932" s="2">
        <v>3110</v>
      </c>
      <c r="B932" s="3">
        <v>46171</v>
      </c>
      <c r="C932" s="4">
        <f>YEAR(SalesDataTable[[#This Row],[Order Date]])</f>
        <v>2026</v>
      </c>
      <c r="D932" s="9" t="str">
        <f>TEXT(SalesDataTable[[#This Row],[Order Date]],"MMM")</f>
        <v>May</v>
      </c>
      <c r="E932" s="9" t="str">
        <f>"Q"&amp;ROUNDUP(MONTH(SalesDataTable[[#This Row],[Order Date]])/3,0)</f>
        <v>Q2</v>
      </c>
      <c r="F932" s="4" t="s">
        <v>24</v>
      </c>
      <c r="G932" s="4" t="s">
        <v>45</v>
      </c>
      <c r="H932" s="4" t="s">
        <v>37</v>
      </c>
      <c r="I932" s="4" t="s">
        <v>34</v>
      </c>
      <c r="J932" s="4" t="s">
        <v>52</v>
      </c>
      <c r="K932" s="4" t="s">
        <v>60</v>
      </c>
      <c r="L932" s="5">
        <v>3</v>
      </c>
      <c r="M932" s="6">
        <v>35.79</v>
      </c>
      <c r="N932" s="7">
        <v>0</v>
      </c>
      <c r="O932" s="6">
        <v>13.67</v>
      </c>
      <c r="P932" s="6">
        <f t="shared" si="56"/>
        <v>107.37</v>
      </c>
      <c r="Q932" s="6">
        <f t="shared" si="57"/>
        <v>41.01</v>
      </c>
      <c r="R932" s="6">
        <f t="shared" si="58"/>
        <v>66.360000000000014</v>
      </c>
      <c r="S932" s="8">
        <f t="shared" si="59"/>
        <v>0.61804973456272716</v>
      </c>
    </row>
    <row r="933" spans="1:19" ht="15.6" x14ac:dyDescent="0.3">
      <c r="A933" s="2">
        <v>3981</v>
      </c>
      <c r="B933" s="3">
        <v>46171</v>
      </c>
      <c r="C933" s="4">
        <f>YEAR(SalesDataTable[[#This Row],[Order Date]])</f>
        <v>2026</v>
      </c>
      <c r="D933" s="9" t="str">
        <f>TEXT(SalesDataTable[[#This Row],[Order Date]],"MMM")</f>
        <v>May</v>
      </c>
      <c r="E933" s="9" t="str">
        <f>"Q"&amp;ROUNDUP(MONTH(SalesDataTable[[#This Row],[Order Date]])/3,0)</f>
        <v>Q2</v>
      </c>
      <c r="F933" s="4" t="s">
        <v>38</v>
      </c>
      <c r="G933" s="4" t="s">
        <v>65</v>
      </c>
      <c r="H933" s="4" t="s">
        <v>20</v>
      </c>
      <c r="I933" s="4" t="s">
        <v>31</v>
      </c>
      <c r="J933" s="4" t="s">
        <v>22</v>
      </c>
      <c r="K933" s="4" t="s">
        <v>23</v>
      </c>
      <c r="L933" s="5">
        <v>2</v>
      </c>
      <c r="M933" s="6">
        <v>82.22</v>
      </c>
      <c r="N933" s="7">
        <v>0.05</v>
      </c>
      <c r="O933" s="6">
        <v>42.35</v>
      </c>
      <c r="P933" s="6">
        <f t="shared" si="56"/>
        <v>156.21799999999999</v>
      </c>
      <c r="Q933" s="6">
        <f t="shared" si="57"/>
        <v>84.7</v>
      </c>
      <c r="R933" s="6">
        <f t="shared" si="58"/>
        <v>71.517999999999986</v>
      </c>
      <c r="S933" s="8">
        <f t="shared" si="59"/>
        <v>0.45780895927485943</v>
      </c>
    </row>
    <row r="934" spans="1:19" ht="15.6" x14ac:dyDescent="0.3">
      <c r="A934" s="2">
        <v>4663</v>
      </c>
      <c r="B934" s="3">
        <v>46171</v>
      </c>
      <c r="C934" s="4">
        <f>YEAR(SalesDataTable[[#This Row],[Order Date]])</f>
        <v>2026</v>
      </c>
      <c r="D934" s="9" t="str">
        <f>TEXT(SalesDataTable[[#This Row],[Order Date]],"MMM")</f>
        <v>May</v>
      </c>
      <c r="E934" s="9" t="str">
        <f>"Q"&amp;ROUNDUP(MONTH(SalesDataTable[[#This Row],[Order Date]])/3,0)</f>
        <v>Q2</v>
      </c>
      <c r="F934" s="4" t="s">
        <v>29</v>
      </c>
      <c r="G934" s="4" t="s">
        <v>43</v>
      </c>
      <c r="H934" s="4" t="s">
        <v>20</v>
      </c>
      <c r="I934" s="4" t="s">
        <v>31</v>
      </c>
      <c r="J934" s="4" t="s">
        <v>22</v>
      </c>
      <c r="K934" s="4" t="s">
        <v>44</v>
      </c>
      <c r="L934" s="5">
        <v>1</v>
      </c>
      <c r="M934" s="6">
        <v>40.57</v>
      </c>
      <c r="N934" s="7">
        <v>0</v>
      </c>
      <c r="O934" s="6">
        <v>16.809999999999999</v>
      </c>
      <c r="P934" s="6">
        <f t="shared" si="56"/>
        <v>40.57</v>
      </c>
      <c r="Q934" s="6">
        <f t="shared" si="57"/>
        <v>16.809999999999999</v>
      </c>
      <c r="R934" s="6">
        <f t="shared" si="58"/>
        <v>23.76</v>
      </c>
      <c r="S934" s="8">
        <f t="shared" si="59"/>
        <v>0.58565442445156524</v>
      </c>
    </row>
    <row r="935" spans="1:19" ht="15.6" x14ac:dyDescent="0.3">
      <c r="A935" s="2">
        <v>5021</v>
      </c>
      <c r="B935" s="3">
        <v>46171</v>
      </c>
      <c r="C935" s="4">
        <f>YEAR(SalesDataTable[[#This Row],[Order Date]])</f>
        <v>2026</v>
      </c>
      <c r="D935" s="9" t="str">
        <f>TEXT(SalesDataTable[[#This Row],[Order Date]],"MMM")</f>
        <v>May</v>
      </c>
      <c r="E935" s="9" t="str">
        <f>"Q"&amp;ROUNDUP(MONTH(SalesDataTable[[#This Row],[Order Date]])/3,0)</f>
        <v>Q2</v>
      </c>
      <c r="F935" s="4" t="s">
        <v>29</v>
      </c>
      <c r="G935" s="4" t="s">
        <v>57</v>
      </c>
      <c r="H935" s="4" t="s">
        <v>37</v>
      </c>
      <c r="I935" s="4" t="s">
        <v>21</v>
      </c>
      <c r="J935" s="4" t="s">
        <v>41</v>
      </c>
      <c r="K935" s="4" t="s">
        <v>47</v>
      </c>
      <c r="L935" s="5">
        <v>1</v>
      </c>
      <c r="M935" s="6">
        <v>191.62</v>
      </c>
      <c r="N935" s="7">
        <v>0.05</v>
      </c>
      <c r="O935" s="6">
        <v>106.15</v>
      </c>
      <c r="P935" s="6">
        <f t="shared" si="56"/>
        <v>182.03899999999999</v>
      </c>
      <c r="Q935" s="6">
        <f t="shared" si="57"/>
        <v>106.15</v>
      </c>
      <c r="R935" s="6">
        <f t="shared" si="58"/>
        <v>75.888999999999982</v>
      </c>
      <c r="S935" s="8">
        <f t="shared" si="59"/>
        <v>0.41688319535923613</v>
      </c>
    </row>
    <row r="936" spans="1:19" ht="15.6" x14ac:dyDescent="0.3">
      <c r="A936" s="2">
        <v>5107</v>
      </c>
      <c r="B936" s="3">
        <v>46171</v>
      </c>
      <c r="C936" s="4">
        <f>YEAR(SalesDataTable[[#This Row],[Order Date]])</f>
        <v>2026</v>
      </c>
      <c r="D936" s="9" t="str">
        <f>TEXT(SalesDataTable[[#This Row],[Order Date]],"MMM")</f>
        <v>May</v>
      </c>
      <c r="E936" s="9" t="str">
        <f>"Q"&amp;ROUNDUP(MONTH(SalesDataTable[[#This Row],[Order Date]])/3,0)</f>
        <v>Q2</v>
      </c>
      <c r="F936" s="4" t="s">
        <v>24</v>
      </c>
      <c r="G936" s="4" t="s">
        <v>45</v>
      </c>
      <c r="H936" s="4" t="s">
        <v>46</v>
      </c>
      <c r="I936" s="4" t="s">
        <v>21</v>
      </c>
      <c r="J936" s="4" t="s">
        <v>27</v>
      </c>
      <c r="K936" s="4" t="s">
        <v>55</v>
      </c>
      <c r="L936" s="5">
        <v>1</v>
      </c>
      <c r="M936" s="6">
        <v>154.07</v>
      </c>
      <c r="N936" s="7">
        <v>0.05</v>
      </c>
      <c r="O936" s="6">
        <v>78.400000000000006</v>
      </c>
      <c r="P936" s="6">
        <f t="shared" si="56"/>
        <v>146.36649999999997</v>
      </c>
      <c r="Q936" s="6">
        <f t="shared" si="57"/>
        <v>78.400000000000006</v>
      </c>
      <c r="R936" s="6">
        <f t="shared" si="58"/>
        <v>67.966499999999968</v>
      </c>
      <c r="S936" s="8">
        <f t="shared" si="59"/>
        <v>0.46435830603314271</v>
      </c>
    </row>
    <row r="937" spans="1:19" ht="15.6" x14ac:dyDescent="0.3">
      <c r="A937" s="2">
        <v>454</v>
      </c>
      <c r="B937" s="3">
        <v>46172</v>
      </c>
      <c r="C937" s="4">
        <f>YEAR(SalesDataTable[[#This Row],[Order Date]])</f>
        <v>2026</v>
      </c>
      <c r="D937" s="9" t="str">
        <f>TEXT(SalesDataTable[[#This Row],[Order Date]],"MMM")</f>
        <v>May</v>
      </c>
      <c r="E937" s="9" t="str">
        <f>"Q"&amp;ROUNDUP(MONTH(SalesDataTable[[#This Row],[Order Date]])/3,0)</f>
        <v>Q2</v>
      </c>
      <c r="F937" s="4" t="s">
        <v>29</v>
      </c>
      <c r="G937" s="4" t="s">
        <v>57</v>
      </c>
      <c r="H937" s="4" t="s">
        <v>46</v>
      </c>
      <c r="I937" s="4" t="s">
        <v>21</v>
      </c>
      <c r="J937" s="4" t="s">
        <v>41</v>
      </c>
      <c r="K937" s="4" t="s">
        <v>69</v>
      </c>
      <c r="L937" s="5">
        <v>1</v>
      </c>
      <c r="M937" s="6">
        <v>120.8</v>
      </c>
      <c r="N937" s="7">
        <v>0</v>
      </c>
      <c r="O937" s="6">
        <v>61.4</v>
      </c>
      <c r="P937" s="6">
        <f t="shared" si="56"/>
        <v>120.8</v>
      </c>
      <c r="Q937" s="6">
        <f t="shared" si="57"/>
        <v>61.4</v>
      </c>
      <c r="R937" s="6">
        <f t="shared" si="58"/>
        <v>59.4</v>
      </c>
      <c r="S937" s="8">
        <f t="shared" si="59"/>
        <v>0.49172185430463577</v>
      </c>
    </row>
    <row r="938" spans="1:19" ht="15.6" x14ac:dyDescent="0.3">
      <c r="A938" s="2">
        <v>873</v>
      </c>
      <c r="B938" s="3">
        <v>46172</v>
      </c>
      <c r="C938" s="4">
        <f>YEAR(SalesDataTable[[#This Row],[Order Date]])</f>
        <v>2026</v>
      </c>
      <c r="D938" s="9" t="str">
        <f>TEXT(SalesDataTable[[#This Row],[Order Date]],"MMM")</f>
        <v>May</v>
      </c>
      <c r="E938" s="9" t="str">
        <f>"Q"&amp;ROUNDUP(MONTH(SalesDataTable[[#This Row],[Order Date]])/3,0)</f>
        <v>Q2</v>
      </c>
      <c r="F938" s="4" t="s">
        <v>29</v>
      </c>
      <c r="G938" s="4" t="s">
        <v>57</v>
      </c>
      <c r="H938" s="4" t="s">
        <v>20</v>
      </c>
      <c r="I938" s="4" t="s">
        <v>34</v>
      </c>
      <c r="J938" s="4" t="s">
        <v>22</v>
      </c>
      <c r="K938" s="4" t="s">
        <v>44</v>
      </c>
      <c r="L938" s="5">
        <v>1</v>
      </c>
      <c r="M938" s="6">
        <v>40.15</v>
      </c>
      <c r="N938" s="7">
        <v>0</v>
      </c>
      <c r="O938" s="6">
        <v>16.82</v>
      </c>
      <c r="P938" s="6">
        <f t="shared" si="56"/>
        <v>40.15</v>
      </c>
      <c r="Q938" s="6">
        <f t="shared" si="57"/>
        <v>16.82</v>
      </c>
      <c r="R938" s="6">
        <f t="shared" si="58"/>
        <v>23.33</v>
      </c>
      <c r="S938" s="8">
        <f t="shared" si="59"/>
        <v>0.58107098381070976</v>
      </c>
    </row>
    <row r="939" spans="1:19" ht="15.6" x14ac:dyDescent="0.3">
      <c r="A939" s="2">
        <v>1116</v>
      </c>
      <c r="B939" s="3">
        <v>46172</v>
      </c>
      <c r="C939" s="4">
        <f>YEAR(SalesDataTable[[#This Row],[Order Date]])</f>
        <v>2026</v>
      </c>
      <c r="D939" s="9" t="str">
        <f>TEXT(SalesDataTable[[#This Row],[Order Date]],"MMM")</f>
        <v>May</v>
      </c>
      <c r="E939" s="9" t="str">
        <f>"Q"&amp;ROUNDUP(MONTH(SalesDataTable[[#This Row],[Order Date]])/3,0)</f>
        <v>Q2</v>
      </c>
      <c r="F939" s="4" t="s">
        <v>24</v>
      </c>
      <c r="G939" s="4" t="s">
        <v>61</v>
      </c>
      <c r="H939" s="4" t="s">
        <v>26</v>
      </c>
      <c r="I939" s="4" t="s">
        <v>34</v>
      </c>
      <c r="J939" s="4" t="s">
        <v>32</v>
      </c>
      <c r="K939" s="4" t="s">
        <v>62</v>
      </c>
      <c r="L939" s="5">
        <v>5</v>
      </c>
      <c r="M939" s="6">
        <v>134.4</v>
      </c>
      <c r="N939" s="7">
        <v>0.15</v>
      </c>
      <c r="O939" s="6">
        <v>67.709999999999994</v>
      </c>
      <c r="P939" s="6">
        <f t="shared" si="56"/>
        <v>571.19999999999993</v>
      </c>
      <c r="Q939" s="6">
        <f t="shared" si="57"/>
        <v>338.54999999999995</v>
      </c>
      <c r="R939" s="6">
        <f t="shared" si="58"/>
        <v>232.64999999999998</v>
      </c>
      <c r="S939" s="8">
        <f t="shared" si="59"/>
        <v>0.40730042016806722</v>
      </c>
    </row>
    <row r="940" spans="1:19" ht="15.6" x14ac:dyDescent="0.3">
      <c r="A940" s="2">
        <v>1206</v>
      </c>
      <c r="B940" s="3">
        <v>46172</v>
      </c>
      <c r="C940" s="4">
        <f>YEAR(SalesDataTable[[#This Row],[Order Date]])</f>
        <v>2026</v>
      </c>
      <c r="D940" s="9" t="str">
        <f>TEXT(SalesDataTable[[#This Row],[Order Date]],"MMM")</f>
        <v>May</v>
      </c>
      <c r="E940" s="9" t="str">
        <f>"Q"&amp;ROUNDUP(MONTH(SalesDataTable[[#This Row],[Order Date]])/3,0)</f>
        <v>Q2</v>
      </c>
      <c r="F940" s="4" t="s">
        <v>38</v>
      </c>
      <c r="G940" s="4" t="s">
        <v>65</v>
      </c>
      <c r="H940" s="4" t="s">
        <v>20</v>
      </c>
      <c r="I940" s="4" t="s">
        <v>21</v>
      </c>
      <c r="J940" s="4" t="s">
        <v>32</v>
      </c>
      <c r="K940" s="4" t="s">
        <v>33</v>
      </c>
      <c r="L940" s="5">
        <v>2</v>
      </c>
      <c r="M940" s="6">
        <v>37.130000000000003</v>
      </c>
      <c r="N940" s="7">
        <v>0.05</v>
      </c>
      <c r="O940" s="6">
        <v>13.44</v>
      </c>
      <c r="P940" s="6">
        <f t="shared" si="56"/>
        <v>70.546999999999997</v>
      </c>
      <c r="Q940" s="6">
        <f t="shared" si="57"/>
        <v>26.88</v>
      </c>
      <c r="R940" s="6">
        <f t="shared" si="58"/>
        <v>43.667000000000002</v>
      </c>
      <c r="S940" s="8">
        <f t="shared" si="59"/>
        <v>0.6189774193091131</v>
      </c>
    </row>
    <row r="941" spans="1:19" ht="15.6" x14ac:dyDescent="0.3">
      <c r="A941" s="2">
        <v>1576</v>
      </c>
      <c r="B941" s="3">
        <v>46172</v>
      </c>
      <c r="C941" s="4">
        <f>YEAR(SalesDataTable[[#This Row],[Order Date]])</f>
        <v>2026</v>
      </c>
      <c r="D941" s="9" t="str">
        <f>TEXT(SalesDataTable[[#This Row],[Order Date]],"MMM")</f>
        <v>May</v>
      </c>
      <c r="E941" s="9" t="str">
        <f>"Q"&amp;ROUNDUP(MONTH(SalesDataTable[[#This Row],[Order Date]])/3,0)</f>
        <v>Q2</v>
      </c>
      <c r="F941" s="4" t="s">
        <v>24</v>
      </c>
      <c r="G941" s="4" t="s">
        <v>25</v>
      </c>
      <c r="H941" s="4" t="s">
        <v>20</v>
      </c>
      <c r="I941" s="4" t="s">
        <v>34</v>
      </c>
      <c r="J941" s="4" t="s">
        <v>41</v>
      </c>
      <c r="K941" s="4" t="s">
        <v>69</v>
      </c>
      <c r="L941" s="5">
        <v>6</v>
      </c>
      <c r="M941" s="6">
        <v>123.82</v>
      </c>
      <c r="N941" s="7">
        <v>0</v>
      </c>
      <c r="O941" s="6">
        <v>61.91</v>
      </c>
      <c r="P941" s="6">
        <f t="shared" si="56"/>
        <v>742.92</v>
      </c>
      <c r="Q941" s="6">
        <f t="shared" si="57"/>
        <v>371.46</v>
      </c>
      <c r="R941" s="6">
        <f t="shared" si="58"/>
        <v>371.46</v>
      </c>
      <c r="S941" s="8">
        <f t="shared" si="59"/>
        <v>0.5</v>
      </c>
    </row>
    <row r="942" spans="1:19" ht="15.6" x14ac:dyDescent="0.3">
      <c r="A942" s="2">
        <v>2634</v>
      </c>
      <c r="B942" s="3">
        <v>46172</v>
      </c>
      <c r="C942" s="4">
        <f>YEAR(SalesDataTable[[#This Row],[Order Date]])</f>
        <v>2026</v>
      </c>
      <c r="D942" s="9" t="str">
        <f>TEXT(SalesDataTable[[#This Row],[Order Date]],"MMM")</f>
        <v>May</v>
      </c>
      <c r="E942" s="9" t="str">
        <f>"Q"&amp;ROUNDUP(MONTH(SalesDataTable[[#This Row],[Order Date]])/3,0)</f>
        <v>Q2</v>
      </c>
      <c r="F942" s="4" t="s">
        <v>29</v>
      </c>
      <c r="G942" s="4" t="s">
        <v>70</v>
      </c>
      <c r="H942" s="4" t="s">
        <v>46</v>
      </c>
      <c r="I942" s="4" t="s">
        <v>21</v>
      </c>
      <c r="J942" s="4" t="s">
        <v>32</v>
      </c>
      <c r="K942" s="4" t="s">
        <v>33</v>
      </c>
      <c r="L942" s="5">
        <v>2</v>
      </c>
      <c r="M942" s="6">
        <v>36.94</v>
      </c>
      <c r="N942" s="7">
        <v>0.05</v>
      </c>
      <c r="O942" s="6">
        <v>13.82</v>
      </c>
      <c r="P942" s="6">
        <f t="shared" si="56"/>
        <v>70.185999999999993</v>
      </c>
      <c r="Q942" s="6">
        <f t="shared" si="57"/>
        <v>27.64</v>
      </c>
      <c r="R942" s="6">
        <f t="shared" si="58"/>
        <v>42.545999999999992</v>
      </c>
      <c r="S942" s="8">
        <f t="shared" si="59"/>
        <v>0.60618926851508848</v>
      </c>
    </row>
    <row r="943" spans="1:19" ht="15.6" x14ac:dyDescent="0.3">
      <c r="A943" s="2">
        <v>2649</v>
      </c>
      <c r="B943" s="3">
        <v>46172</v>
      </c>
      <c r="C943" s="4">
        <f>YEAR(SalesDataTable[[#This Row],[Order Date]])</f>
        <v>2026</v>
      </c>
      <c r="D943" s="9" t="str">
        <f>TEXT(SalesDataTable[[#This Row],[Order Date]],"MMM")</f>
        <v>May</v>
      </c>
      <c r="E943" s="9" t="str">
        <f>"Q"&amp;ROUNDUP(MONTH(SalesDataTable[[#This Row],[Order Date]])/3,0)</f>
        <v>Q2</v>
      </c>
      <c r="F943" s="4" t="s">
        <v>18</v>
      </c>
      <c r="G943" s="4" t="s">
        <v>19</v>
      </c>
      <c r="H943" s="4" t="s">
        <v>20</v>
      </c>
      <c r="I943" s="4" t="s">
        <v>31</v>
      </c>
      <c r="J943" s="4" t="s">
        <v>41</v>
      </c>
      <c r="K943" s="4" t="s">
        <v>47</v>
      </c>
      <c r="L943" s="5">
        <v>3</v>
      </c>
      <c r="M943" s="6">
        <v>199.17</v>
      </c>
      <c r="N943" s="7">
        <v>0.05</v>
      </c>
      <c r="O943" s="6">
        <v>105.24</v>
      </c>
      <c r="P943" s="6">
        <f t="shared" si="56"/>
        <v>567.6345</v>
      </c>
      <c r="Q943" s="6">
        <f t="shared" si="57"/>
        <v>315.71999999999997</v>
      </c>
      <c r="R943" s="6">
        <f t="shared" si="58"/>
        <v>251.91450000000003</v>
      </c>
      <c r="S943" s="8">
        <f t="shared" si="59"/>
        <v>0.4437970207941907</v>
      </c>
    </row>
    <row r="944" spans="1:19" ht="15.6" x14ac:dyDescent="0.3">
      <c r="A944" s="2">
        <v>2774</v>
      </c>
      <c r="B944" s="3">
        <v>46172</v>
      </c>
      <c r="C944" s="4">
        <f>YEAR(SalesDataTable[[#This Row],[Order Date]])</f>
        <v>2026</v>
      </c>
      <c r="D944" s="9" t="str">
        <f>TEXT(SalesDataTable[[#This Row],[Order Date]],"MMM")</f>
        <v>May</v>
      </c>
      <c r="E944" s="9" t="str">
        <f>"Q"&amp;ROUNDUP(MONTH(SalesDataTable[[#This Row],[Order Date]])/3,0)</f>
        <v>Q2</v>
      </c>
      <c r="F944" s="4" t="s">
        <v>18</v>
      </c>
      <c r="G944" s="4" t="s">
        <v>54</v>
      </c>
      <c r="H944" s="4" t="s">
        <v>20</v>
      </c>
      <c r="I944" s="4" t="s">
        <v>21</v>
      </c>
      <c r="J944" s="4" t="s">
        <v>41</v>
      </c>
      <c r="K944" s="4" t="s">
        <v>58</v>
      </c>
      <c r="L944" s="5">
        <v>3</v>
      </c>
      <c r="M944" s="6">
        <v>83.17</v>
      </c>
      <c r="N944" s="7">
        <v>0</v>
      </c>
      <c r="O944" s="6">
        <v>40.520000000000003</v>
      </c>
      <c r="P944" s="6">
        <f t="shared" si="56"/>
        <v>249.51</v>
      </c>
      <c r="Q944" s="6">
        <f t="shared" si="57"/>
        <v>121.56</v>
      </c>
      <c r="R944" s="6">
        <f t="shared" si="58"/>
        <v>127.94999999999999</v>
      </c>
      <c r="S944" s="8">
        <f t="shared" si="59"/>
        <v>0.51280509799206442</v>
      </c>
    </row>
    <row r="945" spans="1:19" ht="15.6" x14ac:dyDescent="0.3">
      <c r="A945" s="2">
        <v>3037</v>
      </c>
      <c r="B945" s="3">
        <v>46172</v>
      </c>
      <c r="C945" s="4">
        <f>YEAR(SalesDataTable[[#This Row],[Order Date]])</f>
        <v>2026</v>
      </c>
      <c r="D945" s="9" t="str">
        <f>TEXT(SalesDataTable[[#This Row],[Order Date]],"MMM")</f>
        <v>May</v>
      </c>
      <c r="E945" s="9" t="str">
        <f>"Q"&amp;ROUNDUP(MONTH(SalesDataTable[[#This Row],[Order Date]])/3,0)</f>
        <v>Q2</v>
      </c>
      <c r="F945" s="4" t="s">
        <v>24</v>
      </c>
      <c r="G945" s="4" t="s">
        <v>45</v>
      </c>
      <c r="H945" s="4" t="s">
        <v>20</v>
      </c>
      <c r="I945" s="4" t="s">
        <v>34</v>
      </c>
      <c r="J945" s="4" t="s">
        <v>32</v>
      </c>
      <c r="K945" s="4" t="s">
        <v>50</v>
      </c>
      <c r="L945" s="5">
        <v>1</v>
      </c>
      <c r="M945" s="6">
        <v>45.8</v>
      </c>
      <c r="N945" s="7">
        <v>0.05</v>
      </c>
      <c r="O945" s="6">
        <v>17.88</v>
      </c>
      <c r="P945" s="6">
        <f t="shared" si="56"/>
        <v>43.51</v>
      </c>
      <c r="Q945" s="6">
        <f t="shared" si="57"/>
        <v>17.88</v>
      </c>
      <c r="R945" s="6">
        <f t="shared" si="58"/>
        <v>25.63</v>
      </c>
      <c r="S945" s="8">
        <f t="shared" si="59"/>
        <v>0.58905998621006661</v>
      </c>
    </row>
    <row r="946" spans="1:19" ht="15.6" x14ac:dyDescent="0.3">
      <c r="A946" s="2">
        <v>3138</v>
      </c>
      <c r="B946" s="3">
        <v>46172</v>
      </c>
      <c r="C946" s="4">
        <f>YEAR(SalesDataTable[[#This Row],[Order Date]])</f>
        <v>2026</v>
      </c>
      <c r="D946" s="9" t="str">
        <f>TEXT(SalesDataTable[[#This Row],[Order Date]],"MMM")</f>
        <v>May</v>
      </c>
      <c r="E946" s="9" t="str">
        <f>"Q"&amp;ROUNDUP(MONTH(SalesDataTable[[#This Row],[Order Date]])/3,0)</f>
        <v>Q2</v>
      </c>
      <c r="F946" s="4" t="s">
        <v>29</v>
      </c>
      <c r="G946" s="4" t="s">
        <v>30</v>
      </c>
      <c r="H946" s="4" t="s">
        <v>46</v>
      </c>
      <c r="I946" s="4" t="s">
        <v>21</v>
      </c>
      <c r="J946" s="4" t="s">
        <v>27</v>
      </c>
      <c r="K946" s="4" t="s">
        <v>55</v>
      </c>
      <c r="L946" s="5">
        <v>1</v>
      </c>
      <c r="M946" s="6">
        <v>154.85</v>
      </c>
      <c r="N946" s="7">
        <v>0</v>
      </c>
      <c r="O946" s="6">
        <v>80.17</v>
      </c>
      <c r="P946" s="6">
        <f t="shared" si="56"/>
        <v>154.85</v>
      </c>
      <c r="Q946" s="6">
        <f t="shared" si="57"/>
        <v>80.17</v>
      </c>
      <c r="R946" s="6">
        <f t="shared" si="58"/>
        <v>74.679999999999993</v>
      </c>
      <c r="S946" s="8">
        <f t="shared" si="59"/>
        <v>0.48227316758153049</v>
      </c>
    </row>
    <row r="947" spans="1:19" ht="15.6" x14ac:dyDescent="0.3">
      <c r="A947" s="2">
        <v>3228</v>
      </c>
      <c r="B947" s="3">
        <v>46172</v>
      </c>
      <c r="C947" s="4">
        <f>YEAR(SalesDataTable[[#This Row],[Order Date]])</f>
        <v>2026</v>
      </c>
      <c r="D947" s="9" t="str">
        <f>TEXT(SalesDataTable[[#This Row],[Order Date]],"MMM")</f>
        <v>May</v>
      </c>
      <c r="E947" s="9" t="str">
        <f>"Q"&amp;ROUNDUP(MONTH(SalesDataTable[[#This Row],[Order Date]])/3,0)</f>
        <v>Q2</v>
      </c>
      <c r="F947" s="4" t="s">
        <v>38</v>
      </c>
      <c r="G947" s="4" t="s">
        <v>65</v>
      </c>
      <c r="H947" s="4" t="s">
        <v>20</v>
      </c>
      <c r="I947" s="4" t="s">
        <v>34</v>
      </c>
      <c r="J947" s="4" t="s">
        <v>41</v>
      </c>
      <c r="K947" s="4" t="s">
        <v>47</v>
      </c>
      <c r="L947" s="5">
        <v>1</v>
      </c>
      <c r="M947" s="6">
        <v>194.99</v>
      </c>
      <c r="N947" s="7">
        <v>0</v>
      </c>
      <c r="O947" s="6">
        <v>101.21</v>
      </c>
      <c r="P947" s="6">
        <f t="shared" si="56"/>
        <v>194.99</v>
      </c>
      <c r="Q947" s="6">
        <f t="shared" si="57"/>
        <v>101.21</v>
      </c>
      <c r="R947" s="6">
        <f t="shared" si="58"/>
        <v>93.780000000000015</v>
      </c>
      <c r="S947" s="8">
        <f t="shared" si="59"/>
        <v>0.48094774090979031</v>
      </c>
    </row>
    <row r="948" spans="1:19" ht="15.6" x14ac:dyDescent="0.3">
      <c r="A948" s="2">
        <v>3401</v>
      </c>
      <c r="B948" s="3">
        <v>46172</v>
      </c>
      <c r="C948" s="4">
        <f>YEAR(SalesDataTable[[#This Row],[Order Date]])</f>
        <v>2026</v>
      </c>
      <c r="D948" s="9" t="str">
        <f>TEXT(SalesDataTable[[#This Row],[Order Date]],"MMM")</f>
        <v>May</v>
      </c>
      <c r="E948" s="9" t="str">
        <f>"Q"&amp;ROUNDUP(MONTH(SalesDataTable[[#This Row],[Order Date]])/3,0)</f>
        <v>Q2</v>
      </c>
      <c r="F948" s="4" t="s">
        <v>29</v>
      </c>
      <c r="G948" s="4" t="s">
        <v>57</v>
      </c>
      <c r="H948" s="4" t="s">
        <v>20</v>
      </c>
      <c r="I948" s="4" t="s">
        <v>21</v>
      </c>
      <c r="J948" s="4" t="s">
        <v>52</v>
      </c>
      <c r="K948" s="4" t="s">
        <v>60</v>
      </c>
      <c r="L948" s="5">
        <v>1</v>
      </c>
      <c r="M948" s="6">
        <v>36.31</v>
      </c>
      <c r="N948" s="7">
        <v>0</v>
      </c>
      <c r="O948" s="6">
        <v>13.93</v>
      </c>
      <c r="P948" s="6">
        <f t="shared" si="56"/>
        <v>36.31</v>
      </c>
      <c r="Q948" s="6">
        <f t="shared" si="57"/>
        <v>13.93</v>
      </c>
      <c r="R948" s="6">
        <f t="shared" si="58"/>
        <v>22.380000000000003</v>
      </c>
      <c r="S948" s="8">
        <f t="shared" si="59"/>
        <v>0.61635912971633167</v>
      </c>
    </row>
    <row r="949" spans="1:19" ht="15.6" x14ac:dyDescent="0.3">
      <c r="A949" s="2">
        <v>3511</v>
      </c>
      <c r="B949" s="3">
        <v>46172</v>
      </c>
      <c r="C949" s="4">
        <f>YEAR(SalesDataTable[[#This Row],[Order Date]])</f>
        <v>2026</v>
      </c>
      <c r="D949" s="9" t="str">
        <f>TEXT(SalesDataTable[[#This Row],[Order Date]],"MMM")</f>
        <v>May</v>
      </c>
      <c r="E949" s="9" t="str">
        <f>"Q"&amp;ROUNDUP(MONTH(SalesDataTable[[#This Row],[Order Date]])/3,0)</f>
        <v>Q2</v>
      </c>
      <c r="F949" s="4" t="s">
        <v>18</v>
      </c>
      <c r="G949" s="4" t="s">
        <v>19</v>
      </c>
      <c r="H949" s="4" t="s">
        <v>20</v>
      </c>
      <c r="I949" s="4" t="s">
        <v>21</v>
      </c>
      <c r="J949" s="4" t="s">
        <v>32</v>
      </c>
      <c r="K949" s="4" t="s">
        <v>50</v>
      </c>
      <c r="L949" s="5">
        <v>1</v>
      </c>
      <c r="M949" s="6">
        <v>47.19</v>
      </c>
      <c r="N949" s="7">
        <v>0</v>
      </c>
      <c r="O949" s="6">
        <v>18.54</v>
      </c>
      <c r="P949" s="6">
        <f t="shared" si="56"/>
        <v>47.19</v>
      </c>
      <c r="Q949" s="6">
        <f t="shared" si="57"/>
        <v>18.54</v>
      </c>
      <c r="R949" s="6">
        <f t="shared" si="58"/>
        <v>28.65</v>
      </c>
      <c r="S949" s="8">
        <f t="shared" si="59"/>
        <v>0.60712015257469798</v>
      </c>
    </row>
    <row r="950" spans="1:19" ht="15.6" x14ac:dyDescent="0.3">
      <c r="A950" s="2">
        <v>4485</v>
      </c>
      <c r="B950" s="3">
        <v>46172</v>
      </c>
      <c r="C950" s="4">
        <f>YEAR(SalesDataTable[[#This Row],[Order Date]])</f>
        <v>2026</v>
      </c>
      <c r="D950" s="9" t="str">
        <f>TEXT(SalesDataTable[[#This Row],[Order Date]],"MMM")</f>
        <v>May</v>
      </c>
      <c r="E950" s="9" t="str">
        <f>"Q"&amp;ROUNDUP(MONTH(SalesDataTable[[#This Row],[Order Date]])/3,0)</f>
        <v>Q2</v>
      </c>
      <c r="F950" s="4" t="s">
        <v>38</v>
      </c>
      <c r="G950" s="4" t="s">
        <v>51</v>
      </c>
      <c r="H950" s="4" t="s">
        <v>20</v>
      </c>
      <c r="I950" s="4" t="s">
        <v>31</v>
      </c>
      <c r="J950" s="4" t="s">
        <v>52</v>
      </c>
      <c r="K950" s="4" t="s">
        <v>56</v>
      </c>
      <c r="L950" s="5">
        <v>1</v>
      </c>
      <c r="M950" s="6">
        <v>124.14</v>
      </c>
      <c r="N950" s="7">
        <v>0</v>
      </c>
      <c r="O950" s="6">
        <v>70.900000000000006</v>
      </c>
      <c r="P950" s="6">
        <f t="shared" si="56"/>
        <v>124.14</v>
      </c>
      <c r="Q950" s="6">
        <f t="shared" si="57"/>
        <v>70.900000000000006</v>
      </c>
      <c r="R950" s="6">
        <f t="shared" si="58"/>
        <v>53.239999999999995</v>
      </c>
      <c r="S950" s="8">
        <f t="shared" si="59"/>
        <v>0.42887062993394548</v>
      </c>
    </row>
    <row r="951" spans="1:19" ht="15.6" x14ac:dyDescent="0.3">
      <c r="A951" s="2">
        <v>447</v>
      </c>
      <c r="B951" s="3">
        <v>46173</v>
      </c>
      <c r="C951" s="4">
        <f>YEAR(SalesDataTable[[#This Row],[Order Date]])</f>
        <v>2026</v>
      </c>
      <c r="D951" s="9" t="str">
        <f>TEXT(SalesDataTable[[#This Row],[Order Date]],"MMM")</f>
        <v>May</v>
      </c>
      <c r="E951" s="9" t="str">
        <f>"Q"&amp;ROUNDUP(MONTH(SalesDataTable[[#This Row],[Order Date]])/3,0)</f>
        <v>Q2</v>
      </c>
      <c r="F951" s="4" t="s">
        <v>38</v>
      </c>
      <c r="G951" s="4" t="s">
        <v>51</v>
      </c>
      <c r="H951" s="4" t="s">
        <v>20</v>
      </c>
      <c r="I951" s="4" t="s">
        <v>21</v>
      </c>
      <c r="J951" s="4" t="s">
        <v>32</v>
      </c>
      <c r="K951" s="4" t="s">
        <v>62</v>
      </c>
      <c r="L951" s="5">
        <v>1</v>
      </c>
      <c r="M951" s="6">
        <v>131.94999999999999</v>
      </c>
      <c r="N951" s="7">
        <v>0</v>
      </c>
      <c r="O951" s="6">
        <v>65.17</v>
      </c>
      <c r="P951" s="6">
        <f t="shared" si="56"/>
        <v>131.94999999999999</v>
      </c>
      <c r="Q951" s="6">
        <f t="shared" si="57"/>
        <v>65.17</v>
      </c>
      <c r="R951" s="6">
        <f t="shared" si="58"/>
        <v>66.779999999999987</v>
      </c>
      <c r="S951" s="8">
        <f t="shared" si="59"/>
        <v>0.50610079575596811</v>
      </c>
    </row>
    <row r="952" spans="1:19" ht="15.6" x14ac:dyDescent="0.3">
      <c r="A952" s="2">
        <v>1208</v>
      </c>
      <c r="B952" s="3">
        <v>46173</v>
      </c>
      <c r="C952" s="4">
        <f>YEAR(SalesDataTable[[#This Row],[Order Date]])</f>
        <v>2026</v>
      </c>
      <c r="D952" s="9" t="str">
        <f>TEXT(SalesDataTable[[#This Row],[Order Date]],"MMM")</f>
        <v>May</v>
      </c>
      <c r="E952" s="9" t="str">
        <f>"Q"&amp;ROUNDUP(MONTH(SalesDataTable[[#This Row],[Order Date]])/3,0)</f>
        <v>Q2</v>
      </c>
      <c r="F952" s="4" t="s">
        <v>38</v>
      </c>
      <c r="G952" s="4" t="s">
        <v>51</v>
      </c>
      <c r="H952" s="4" t="s">
        <v>46</v>
      </c>
      <c r="I952" s="4" t="s">
        <v>31</v>
      </c>
      <c r="J952" s="4" t="s">
        <v>22</v>
      </c>
      <c r="K952" s="4" t="s">
        <v>48</v>
      </c>
      <c r="L952" s="5">
        <v>1</v>
      </c>
      <c r="M952" s="6">
        <v>102.24</v>
      </c>
      <c r="N952" s="7">
        <v>0</v>
      </c>
      <c r="O952" s="6">
        <v>50.75</v>
      </c>
      <c r="P952" s="6">
        <f t="shared" si="56"/>
        <v>102.24</v>
      </c>
      <c r="Q952" s="6">
        <f t="shared" si="57"/>
        <v>50.75</v>
      </c>
      <c r="R952" s="6">
        <f t="shared" si="58"/>
        <v>51.489999999999995</v>
      </c>
      <c r="S952" s="8">
        <f t="shared" si="59"/>
        <v>0.50361893583724571</v>
      </c>
    </row>
    <row r="953" spans="1:19" ht="15.6" x14ac:dyDescent="0.3">
      <c r="A953" s="2">
        <v>1355</v>
      </c>
      <c r="B953" s="3">
        <v>46173</v>
      </c>
      <c r="C953" s="4">
        <f>YEAR(SalesDataTable[[#This Row],[Order Date]])</f>
        <v>2026</v>
      </c>
      <c r="D953" s="9" t="str">
        <f>TEXT(SalesDataTable[[#This Row],[Order Date]],"MMM")</f>
        <v>May</v>
      </c>
      <c r="E953" s="9" t="str">
        <f>"Q"&amp;ROUNDUP(MONTH(SalesDataTable[[#This Row],[Order Date]])/3,0)</f>
        <v>Q2</v>
      </c>
      <c r="F953" s="4" t="s">
        <v>38</v>
      </c>
      <c r="G953" s="4" t="s">
        <v>65</v>
      </c>
      <c r="H953" s="4" t="s">
        <v>46</v>
      </c>
      <c r="I953" s="4" t="s">
        <v>31</v>
      </c>
      <c r="J953" s="4" t="s">
        <v>27</v>
      </c>
      <c r="K953" s="4" t="s">
        <v>55</v>
      </c>
      <c r="L953" s="5">
        <v>2</v>
      </c>
      <c r="M953" s="6">
        <v>152.07</v>
      </c>
      <c r="N953" s="7">
        <v>0</v>
      </c>
      <c r="O953" s="6">
        <v>76.849999999999994</v>
      </c>
      <c r="P953" s="6">
        <f t="shared" si="56"/>
        <v>304.14</v>
      </c>
      <c r="Q953" s="6">
        <f t="shared" si="57"/>
        <v>153.69999999999999</v>
      </c>
      <c r="R953" s="6">
        <f t="shared" si="58"/>
        <v>150.44</v>
      </c>
      <c r="S953" s="8">
        <f t="shared" si="59"/>
        <v>0.49464062602748737</v>
      </c>
    </row>
    <row r="954" spans="1:19" ht="15.6" x14ac:dyDescent="0.3">
      <c r="A954" s="2">
        <v>1474</v>
      </c>
      <c r="B954" s="3">
        <v>46173</v>
      </c>
      <c r="C954" s="4">
        <f>YEAR(SalesDataTable[[#This Row],[Order Date]])</f>
        <v>2026</v>
      </c>
      <c r="D954" s="9" t="str">
        <f>TEXT(SalesDataTable[[#This Row],[Order Date]],"MMM")</f>
        <v>May</v>
      </c>
      <c r="E954" s="9" t="str">
        <f>"Q"&amp;ROUNDUP(MONTH(SalesDataTable[[#This Row],[Order Date]])/3,0)</f>
        <v>Q2</v>
      </c>
      <c r="F954" s="4" t="s">
        <v>29</v>
      </c>
      <c r="G954" s="4" t="s">
        <v>36</v>
      </c>
      <c r="H954" s="4" t="s">
        <v>20</v>
      </c>
      <c r="I954" s="4" t="s">
        <v>31</v>
      </c>
      <c r="J954" s="4" t="s">
        <v>41</v>
      </c>
      <c r="K954" s="4" t="s">
        <v>69</v>
      </c>
      <c r="L954" s="5">
        <v>2</v>
      </c>
      <c r="M954" s="6">
        <v>123.34</v>
      </c>
      <c r="N954" s="7">
        <v>0.05</v>
      </c>
      <c r="O954" s="6">
        <v>58.96</v>
      </c>
      <c r="P954" s="6">
        <f t="shared" si="56"/>
        <v>234.346</v>
      </c>
      <c r="Q954" s="6">
        <f t="shared" si="57"/>
        <v>117.92</v>
      </c>
      <c r="R954" s="6">
        <f t="shared" si="58"/>
        <v>116.426</v>
      </c>
      <c r="S954" s="8">
        <f t="shared" si="59"/>
        <v>0.49681240558831813</v>
      </c>
    </row>
    <row r="955" spans="1:19" ht="15.6" x14ac:dyDescent="0.3">
      <c r="A955" s="2">
        <v>1625</v>
      </c>
      <c r="B955" s="3">
        <v>46173</v>
      </c>
      <c r="C955" s="4">
        <f>YEAR(SalesDataTable[[#This Row],[Order Date]])</f>
        <v>2026</v>
      </c>
      <c r="D955" s="9" t="str">
        <f>TEXT(SalesDataTable[[#This Row],[Order Date]],"MMM")</f>
        <v>May</v>
      </c>
      <c r="E955" s="9" t="str">
        <f>"Q"&amp;ROUNDUP(MONTH(SalesDataTable[[#This Row],[Order Date]])/3,0)</f>
        <v>Q2</v>
      </c>
      <c r="F955" s="4" t="s">
        <v>29</v>
      </c>
      <c r="G955" s="4" t="s">
        <v>30</v>
      </c>
      <c r="H955" s="4" t="s">
        <v>37</v>
      </c>
      <c r="I955" s="4" t="s">
        <v>21</v>
      </c>
      <c r="J955" s="4" t="s">
        <v>27</v>
      </c>
      <c r="K955" s="4" t="s">
        <v>55</v>
      </c>
      <c r="L955" s="5">
        <v>1</v>
      </c>
      <c r="M955" s="6">
        <v>155.81</v>
      </c>
      <c r="N955" s="7">
        <v>0</v>
      </c>
      <c r="O955" s="6">
        <v>80.31</v>
      </c>
      <c r="P955" s="6">
        <f t="shared" si="56"/>
        <v>155.81</v>
      </c>
      <c r="Q955" s="6">
        <f t="shared" si="57"/>
        <v>80.31</v>
      </c>
      <c r="R955" s="6">
        <f t="shared" si="58"/>
        <v>75.5</v>
      </c>
      <c r="S955" s="8">
        <f t="shared" si="59"/>
        <v>0.48456453372697517</v>
      </c>
    </row>
    <row r="956" spans="1:19" ht="15.6" x14ac:dyDescent="0.3">
      <c r="A956" s="2">
        <v>1877</v>
      </c>
      <c r="B956" s="3">
        <v>46173</v>
      </c>
      <c r="C956" s="4">
        <f>YEAR(SalesDataTable[[#This Row],[Order Date]])</f>
        <v>2026</v>
      </c>
      <c r="D956" s="9" t="str">
        <f>TEXT(SalesDataTable[[#This Row],[Order Date]],"MMM")</f>
        <v>May</v>
      </c>
      <c r="E956" s="9" t="str">
        <f>"Q"&amp;ROUNDUP(MONTH(SalesDataTable[[#This Row],[Order Date]])/3,0)</f>
        <v>Q2</v>
      </c>
      <c r="F956" s="4" t="s">
        <v>29</v>
      </c>
      <c r="G956" s="4" t="s">
        <v>70</v>
      </c>
      <c r="H956" s="4" t="s">
        <v>20</v>
      </c>
      <c r="I956" s="4" t="s">
        <v>21</v>
      </c>
      <c r="J956" s="4" t="s">
        <v>32</v>
      </c>
      <c r="K956" s="4" t="s">
        <v>66</v>
      </c>
      <c r="L956" s="5">
        <v>1</v>
      </c>
      <c r="M956" s="6">
        <v>163.19</v>
      </c>
      <c r="N956" s="7">
        <v>0.05</v>
      </c>
      <c r="O956" s="6">
        <v>87.95</v>
      </c>
      <c r="P956" s="6">
        <f t="shared" si="56"/>
        <v>155.03049999999999</v>
      </c>
      <c r="Q956" s="6">
        <f t="shared" si="57"/>
        <v>87.95</v>
      </c>
      <c r="R956" s="6">
        <f t="shared" si="58"/>
        <v>67.080499999999986</v>
      </c>
      <c r="S956" s="8">
        <f t="shared" si="59"/>
        <v>0.4326922766810401</v>
      </c>
    </row>
    <row r="957" spans="1:19" ht="15.6" x14ac:dyDescent="0.3">
      <c r="A957" s="2">
        <v>1978</v>
      </c>
      <c r="B957" s="3">
        <v>46173</v>
      </c>
      <c r="C957" s="4">
        <f>YEAR(SalesDataTable[[#This Row],[Order Date]])</f>
        <v>2026</v>
      </c>
      <c r="D957" s="9" t="str">
        <f>TEXT(SalesDataTable[[#This Row],[Order Date]],"MMM")</f>
        <v>May</v>
      </c>
      <c r="E957" s="9" t="str">
        <f>"Q"&amp;ROUNDUP(MONTH(SalesDataTable[[#This Row],[Order Date]])/3,0)</f>
        <v>Q2</v>
      </c>
      <c r="F957" s="4" t="s">
        <v>24</v>
      </c>
      <c r="G957" s="4" t="s">
        <v>61</v>
      </c>
      <c r="H957" s="4" t="s">
        <v>20</v>
      </c>
      <c r="I957" s="4" t="s">
        <v>21</v>
      </c>
      <c r="J957" s="4" t="s">
        <v>27</v>
      </c>
      <c r="K957" s="4" t="s">
        <v>35</v>
      </c>
      <c r="L957" s="5">
        <v>1</v>
      </c>
      <c r="M957" s="6">
        <v>147.30000000000001</v>
      </c>
      <c r="N957" s="7">
        <v>0.05</v>
      </c>
      <c r="O957" s="6">
        <v>81.510000000000005</v>
      </c>
      <c r="P957" s="6">
        <f t="shared" si="56"/>
        <v>139.935</v>
      </c>
      <c r="Q957" s="6">
        <f t="shared" si="57"/>
        <v>81.510000000000005</v>
      </c>
      <c r="R957" s="6">
        <f t="shared" si="58"/>
        <v>58.424999999999997</v>
      </c>
      <c r="S957" s="8">
        <f t="shared" si="59"/>
        <v>0.41751527494908347</v>
      </c>
    </row>
    <row r="958" spans="1:19" ht="15.6" x14ac:dyDescent="0.3">
      <c r="A958" s="2">
        <v>3616</v>
      </c>
      <c r="B958" s="3">
        <v>46173</v>
      </c>
      <c r="C958" s="4">
        <f>YEAR(SalesDataTable[[#This Row],[Order Date]])</f>
        <v>2026</v>
      </c>
      <c r="D958" s="9" t="str">
        <f>TEXT(SalesDataTable[[#This Row],[Order Date]],"MMM")</f>
        <v>May</v>
      </c>
      <c r="E958" s="9" t="str">
        <f>"Q"&amp;ROUNDUP(MONTH(SalesDataTable[[#This Row],[Order Date]])/3,0)</f>
        <v>Q2</v>
      </c>
      <c r="F958" s="4" t="s">
        <v>29</v>
      </c>
      <c r="G958" s="4" t="s">
        <v>30</v>
      </c>
      <c r="H958" s="4" t="s">
        <v>20</v>
      </c>
      <c r="I958" s="4" t="s">
        <v>21</v>
      </c>
      <c r="J958" s="4" t="s">
        <v>52</v>
      </c>
      <c r="K958" s="4" t="s">
        <v>56</v>
      </c>
      <c r="L958" s="5">
        <v>5</v>
      </c>
      <c r="M958" s="6">
        <v>126.16</v>
      </c>
      <c r="N958" s="7">
        <v>0</v>
      </c>
      <c r="O958" s="6">
        <v>68.59</v>
      </c>
      <c r="P958" s="6">
        <f t="shared" si="56"/>
        <v>630.79999999999995</v>
      </c>
      <c r="Q958" s="6">
        <f t="shared" si="57"/>
        <v>342.95000000000005</v>
      </c>
      <c r="R958" s="6">
        <f t="shared" si="58"/>
        <v>287.84999999999991</v>
      </c>
      <c r="S958" s="8">
        <f t="shared" si="59"/>
        <v>0.45632530120481918</v>
      </c>
    </row>
    <row r="959" spans="1:19" ht="15.6" x14ac:dyDescent="0.3">
      <c r="A959" s="2">
        <v>3992</v>
      </c>
      <c r="B959" s="3">
        <v>46173</v>
      </c>
      <c r="C959" s="4">
        <f>YEAR(SalesDataTable[[#This Row],[Order Date]])</f>
        <v>2026</v>
      </c>
      <c r="D959" s="9" t="str">
        <f>TEXT(SalesDataTable[[#This Row],[Order Date]],"MMM")</f>
        <v>May</v>
      </c>
      <c r="E959" s="9" t="str">
        <f>"Q"&amp;ROUNDUP(MONTH(SalesDataTable[[#This Row],[Order Date]])/3,0)</f>
        <v>Q2</v>
      </c>
      <c r="F959" s="4" t="s">
        <v>38</v>
      </c>
      <c r="G959" s="4" t="s">
        <v>51</v>
      </c>
      <c r="H959" s="4" t="s">
        <v>20</v>
      </c>
      <c r="I959" s="4" t="s">
        <v>31</v>
      </c>
      <c r="J959" s="4" t="s">
        <v>32</v>
      </c>
      <c r="K959" s="4" t="s">
        <v>66</v>
      </c>
      <c r="L959" s="5">
        <v>2</v>
      </c>
      <c r="M959" s="6">
        <v>163.57</v>
      </c>
      <c r="N959" s="7">
        <v>0</v>
      </c>
      <c r="O959" s="6">
        <v>85.72</v>
      </c>
      <c r="P959" s="6">
        <f t="shared" si="56"/>
        <v>327.14</v>
      </c>
      <c r="Q959" s="6">
        <f t="shared" si="57"/>
        <v>171.44</v>
      </c>
      <c r="R959" s="6">
        <f t="shared" si="58"/>
        <v>155.69999999999999</v>
      </c>
      <c r="S959" s="8">
        <f t="shared" si="59"/>
        <v>0.47594302133643085</v>
      </c>
    </row>
    <row r="960" spans="1:19" ht="15.6" x14ac:dyDescent="0.3">
      <c r="A960" s="2">
        <v>4091</v>
      </c>
      <c r="B960" s="3">
        <v>46173</v>
      </c>
      <c r="C960" s="4">
        <f>YEAR(SalesDataTable[[#This Row],[Order Date]])</f>
        <v>2026</v>
      </c>
      <c r="D960" s="9" t="str">
        <f>TEXT(SalesDataTable[[#This Row],[Order Date]],"MMM")</f>
        <v>May</v>
      </c>
      <c r="E960" s="9" t="str">
        <f>"Q"&amp;ROUNDUP(MONTH(SalesDataTable[[#This Row],[Order Date]])/3,0)</f>
        <v>Q2</v>
      </c>
      <c r="F960" s="4" t="s">
        <v>29</v>
      </c>
      <c r="G960" s="4" t="s">
        <v>70</v>
      </c>
      <c r="H960" s="4" t="s">
        <v>20</v>
      </c>
      <c r="I960" s="4" t="s">
        <v>31</v>
      </c>
      <c r="J960" s="4" t="s">
        <v>27</v>
      </c>
      <c r="K960" s="4" t="s">
        <v>35</v>
      </c>
      <c r="L960" s="5">
        <v>1</v>
      </c>
      <c r="M960" s="6">
        <v>142.06</v>
      </c>
      <c r="N960" s="7">
        <v>0</v>
      </c>
      <c r="O960" s="6">
        <v>77.36</v>
      </c>
      <c r="P960" s="6">
        <f t="shared" si="56"/>
        <v>142.06</v>
      </c>
      <c r="Q960" s="6">
        <f t="shared" si="57"/>
        <v>77.36</v>
      </c>
      <c r="R960" s="6">
        <f t="shared" si="58"/>
        <v>64.7</v>
      </c>
      <c r="S960" s="8">
        <f t="shared" si="59"/>
        <v>0.45544136280444886</v>
      </c>
    </row>
    <row r="961" spans="1:19" ht="15.6" x14ac:dyDescent="0.3">
      <c r="A961" s="2">
        <v>4204</v>
      </c>
      <c r="B961" s="3">
        <v>46173</v>
      </c>
      <c r="C961" s="4">
        <f>YEAR(SalesDataTable[[#This Row],[Order Date]])</f>
        <v>2026</v>
      </c>
      <c r="D961" s="9" t="str">
        <f>TEXT(SalesDataTable[[#This Row],[Order Date]],"MMM")</f>
        <v>May</v>
      </c>
      <c r="E961" s="9" t="str">
        <f>"Q"&amp;ROUNDUP(MONTH(SalesDataTable[[#This Row],[Order Date]])/3,0)</f>
        <v>Q2</v>
      </c>
      <c r="F961" s="4" t="s">
        <v>24</v>
      </c>
      <c r="G961" s="4" t="s">
        <v>59</v>
      </c>
      <c r="H961" s="4" t="s">
        <v>20</v>
      </c>
      <c r="I961" s="4" t="s">
        <v>31</v>
      </c>
      <c r="J961" s="4" t="s">
        <v>22</v>
      </c>
      <c r="K961" s="4" t="s">
        <v>23</v>
      </c>
      <c r="L961" s="5">
        <v>1</v>
      </c>
      <c r="M961" s="6">
        <v>81.37</v>
      </c>
      <c r="N961" s="7">
        <v>0</v>
      </c>
      <c r="O961" s="6">
        <v>42.01</v>
      </c>
      <c r="P961" s="6">
        <f t="shared" si="56"/>
        <v>81.37</v>
      </c>
      <c r="Q961" s="6">
        <f t="shared" si="57"/>
        <v>42.01</v>
      </c>
      <c r="R961" s="6">
        <f t="shared" si="58"/>
        <v>39.360000000000007</v>
      </c>
      <c r="S961" s="8">
        <f t="shared" si="59"/>
        <v>0.48371635737986979</v>
      </c>
    </row>
    <row r="962" spans="1:19" ht="15.6" x14ac:dyDescent="0.3">
      <c r="A962" s="2">
        <v>4234</v>
      </c>
      <c r="B962" s="3">
        <v>46173</v>
      </c>
      <c r="C962" s="4">
        <f>YEAR(SalesDataTable[[#This Row],[Order Date]])</f>
        <v>2026</v>
      </c>
      <c r="D962" s="9" t="str">
        <f>TEXT(SalesDataTable[[#This Row],[Order Date]],"MMM")</f>
        <v>May</v>
      </c>
      <c r="E962" s="9" t="str">
        <f>"Q"&amp;ROUNDUP(MONTH(SalesDataTable[[#This Row],[Order Date]])/3,0)</f>
        <v>Q2</v>
      </c>
      <c r="F962" s="4" t="s">
        <v>38</v>
      </c>
      <c r="G962" s="4" t="s">
        <v>51</v>
      </c>
      <c r="H962" s="4" t="s">
        <v>37</v>
      </c>
      <c r="I962" s="4" t="s">
        <v>31</v>
      </c>
      <c r="J962" s="4" t="s">
        <v>41</v>
      </c>
      <c r="K962" s="4" t="s">
        <v>69</v>
      </c>
      <c r="L962" s="5">
        <v>1</v>
      </c>
      <c r="M962" s="6">
        <v>120.75</v>
      </c>
      <c r="N962" s="7">
        <v>0</v>
      </c>
      <c r="O962" s="6">
        <v>61.21</v>
      </c>
      <c r="P962" s="6">
        <f t="shared" ref="P962:P1025" si="60">L962*M962*(1-N962)</f>
        <v>120.75</v>
      </c>
      <c r="Q962" s="6">
        <f t="shared" ref="Q962:Q1025" si="61">L962*O962</f>
        <v>61.21</v>
      </c>
      <c r="R962" s="6">
        <f t="shared" ref="R962:R1025" si="62">P962-Q962</f>
        <v>59.54</v>
      </c>
      <c r="S962" s="8">
        <f t="shared" ref="S962:S1025" si="63">IFERROR(R962/P962,0)</f>
        <v>0.49308488612836437</v>
      </c>
    </row>
    <row r="963" spans="1:19" ht="15.6" x14ac:dyDescent="0.3">
      <c r="A963" s="2">
        <v>4696</v>
      </c>
      <c r="B963" s="3">
        <v>46173</v>
      </c>
      <c r="C963" s="4">
        <f>YEAR(SalesDataTable[[#This Row],[Order Date]])</f>
        <v>2026</v>
      </c>
      <c r="D963" s="9" t="str">
        <f>TEXT(SalesDataTable[[#This Row],[Order Date]],"MMM")</f>
        <v>May</v>
      </c>
      <c r="E963" s="9" t="str">
        <f>"Q"&amp;ROUNDUP(MONTH(SalesDataTable[[#This Row],[Order Date]])/3,0)</f>
        <v>Q2</v>
      </c>
      <c r="F963" s="4" t="s">
        <v>24</v>
      </c>
      <c r="G963" s="4" t="s">
        <v>67</v>
      </c>
      <c r="H963" s="4" t="s">
        <v>20</v>
      </c>
      <c r="I963" s="4" t="s">
        <v>31</v>
      </c>
      <c r="J963" s="4" t="s">
        <v>22</v>
      </c>
      <c r="K963" s="4" t="s">
        <v>23</v>
      </c>
      <c r="L963" s="5">
        <v>4</v>
      </c>
      <c r="M963" s="6">
        <v>81.790000000000006</v>
      </c>
      <c r="N963" s="7">
        <v>0</v>
      </c>
      <c r="O963" s="6">
        <v>42.96</v>
      </c>
      <c r="P963" s="6">
        <f t="shared" si="60"/>
        <v>327.16000000000003</v>
      </c>
      <c r="Q963" s="6">
        <f t="shared" si="61"/>
        <v>171.84</v>
      </c>
      <c r="R963" s="6">
        <f t="shared" si="62"/>
        <v>155.32000000000002</v>
      </c>
      <c r="S963" s="8">
        <f t="shared" si="63"/>
        <v>0.47475241472062601</v>
      </c>
    </row>
    <row r="964" spans="1:19" ht="15.6" x14ac:dyDescent="0.3">
      <c r="A964" s="2">
        <v>4755</v>
      </c>
      <c r="B964" s="3">
        <v>46173</v>
      </c>
      <c r="C964" s="4">
        <f>YEAR(SalesDataTable[[#This Row],[Order Date]])</f>
        <v>2026</v>
      </c>
      <c r="D964" s="9" t="str">
        <f>TEXT(SalesDataTable[[#This Row],[Order Date]],"MMM")</f>
        <v>May</v>
      </c>
      <c r="E964" s="9" t="str">
        <f>"Q"&amp;ROUNDUP(MONTH(SalesDataTable[[#This Row],[Order Date]])/3,0)</f>
        <v>Q2</v>
      </c>
      <c r="F964" s="4" t="s">
        <v>18</v>
      </c>
      <c r="G964" s="4" t="s">
        <v>68</v>
      </c>
      <c r="H964" s="4" t="s">
        <v>20</v>
      </c>
      <c r="I964" s="4" t="s">
        <v>31</v>
      </c>
      <c r="J964" s="4" t="s">
        <v>41</v>
      </c>
      <c r="K964" s="4" t="s">
        <v>58</v>
      </c>
      <c r="L964" s="5">
        <v>1</v>
      </c>
      <c r="M964" s="6">
        <v>81.2</v>
      </c>
      <c r="N964" s="7">
        <v>0.1</v>
      </c>
      <c r="O964" s="6">
        <v>40.270000000000003</v>
      </c>
      <c r="P964" s="6">
        <f t="shared" si="60"/>
        <v>73.08</v>
      </c>
      <c r="Q964" s="6">
        <f t="shared" si="61"/>
        <v>40.270000000000003</v>
      </c>
      <c r="R964" s="6">
        <f t="shared" si="62"/>
        <v>32.809999999999995</v>
      </c>
      <c r="S964" s="8">
        <f t="shared" si="63"/>
        <v>0.44896004378762994</v>
      </c>
    </row>
    <row r="965" spans="1:19" ht="15.6" x14ac:dyDescent="0.3">
      <c r="A965" s="2">
        <v>5090</v>
      </c>
      <c r="B965" s="3">
        <v>46173</v>
      </c>
      <c r="C965" s="4">
        <f>YEAR(SalesDataTable[[#This Row],[Order Date]])</f>
        <v>2026</v>
      </c>
      <c r="D965" s="9" t="str">
        <f>TEXT(SalesDataTable[[#This Row],[Order Date]],"MMM")</f>
        <v>May</v>
      </c>
      <c r="E965" s="9" t="str">
        <f>"Q"&amp;ROUNDUP(MONTH(SalesDataTable[[#This Row],[Order Date]])/3,0)</f>
        <v>Q2</v>
      </c>
      <c r="F965" s="4" t="s">
        <v>24</v>
      </c>
      <c r="G965" s="4" t="s">
        <v>25</v>
      </c>
      <c r="H965" s="4" t="s">
        <v>46</v>
      </c>
      <c r="I965" s="4" t="s">
        <v>31</v>
      </c>
      <c r="J965" s="4" t="s">
        <v>32</v>
      </c>
      <c r="K965" s="4" t="s">
        <v>50</v>
      </c>
      <c r="L965" s="5">
        <v>2</v>
      </c>
      <c r="M965" s="6">
        <v>46.52</v>
      </c>
      <c r="N965" s="7">
        <v>0.05</v>
      </c>
      <c r="O965" s="6">
        <v>18.739999999999998</v>
      </c>
      <c r="P965" s="6">
        <f t="shared" si="60"/>
        <v>88.388000000000005</v>
      </c>
      <c r="Q965" s="6">
        <f t="shared" si="61"/>
        <v>37.479999999999997</v>
      </c>
      <c r="R965" s="6">
        <f t="shared" si="62"/>
        <v>50.908000000000008</v>
      </c>
      <c r="S965" s="8">
        <f t="shared" si="63"/>
        <v>0.57596053762954258</v>
      </c>
    </row>
    <row r="966" spans="1:19" ht="15.6" x14ac:dyDescent="0.3">
      <c r="A966" s="2">
        <v>27</v>
      </c>
      <c r="B966" s="3">
        <v>46174</v>
      </c>
      <c r="C966" s="4">
        <f>YEAR(SalesDataTable[[#This Row],[Order Date]])</f>
        <v>2026</v>
      </c>
      <c r="D966" s="9" t="str">
        <f>TEXT(SalesDataTable[[#This Row],[Order Date]],"MMM")</f>
        <v>Jun</v>
      </c>
      <c r="E966" s="9" t="str">
        <f>"Q"&amp;ROUNDUP(MONTH(SalesDataTable[[#This Row],[Order Date]])/3,0)</f>
        <v>Q2</v>
      </c>
      <c r="F966" s="4" t="s">
        <v>38</v>
      </c>
      <c r="G966" s="4" t="s">
        <v>65</v>
      </c>
      <c r="H966" s="4" t="s">
        <v>20</v>
      </c>
      <c r="I966" s="4" t="s">
        <v>21</v>
      </c>
      <c r="J966" s="4" t="s">
        <v>41</v>
      </c>
      <c r="K966" s="4" t="s">
        <v>47</v>
      </c>
      <c r="L966" s="5">
        <v>1</v>
      </c>
      <c r="M966" s="6">
        <v>195.22</v>
      </c>
      <c r="N966" s="7">
        <v>0</v>
      </c>
      <c r="O966" s="6">
        <v>105.91</v>
      </c>
      <c r="P966" s="6">
        <f t="shared" si="60"/>
        <v>195.22</v>
      </c>
      <c r="Q966" s="6">
        <f t="shared" si="61"/>
        <v>105.91</v>
      </c>
      <c r="R966" s="6">
        <f t="shared" si="62"/>
        <v>89.31</v>
      </c>
      <c r="S966" s="8">
        <f t="shared" si="63"/>
        <v>0.45748386435816002</v>
      </c>
    </row>
    <row r="967" spans="1:19" ht="15.6" x14ac:dyDescent="0.3">
      <c r="A967" s="2">
        <v>463</v>
      </c>
      <c r="B967" s="3">
        <v>46174</v>
      </c>
      <c r="C967" s="4">
        <f>YEAR(SalesDataTable[[#This Row],[Order Date]])</f>
        <v>2026</v>
      </c>
      <c r="D967" s="9" t="str">
        <f>TEXT(SalesDataTable[[#This Row],[Order Date]],"MMM")</f>
        <v>Jun</v>
      </c>
      <c r="E967" s="9" t="str">
        <f>"Q"&amp;ROUNDUP(MONTH(SalesDataTable[[#This Row],[Order Date]])/3,0)</f>
        <v>Q2</v>
      </c>
      <c r="F967" s="4" t="s">
        <v>38</v>
      </c>
      <c r="G967" s="4" t="s">
        <v>39</v>
      </c>
      <c r="H967" s="4" t="s">
        <v>20</v>
      </c>
      <c r="I967" s="4" t="s">
        <v>31</v>
      </c>
      <c r="J967" s="4" t="s">
        <v>22</v>
      </c>
      <c r="K967" s="4" t="s">
        <v>44</v>
      </c>
      <c r="L967" s="5">
        <v>1</v>
      </c>
      <c r="M967" s="6">
        <v>40.71</v>
      </c>
      <c r="N967" s="7">
        <v>0.05</v>
      </c>
      <c r="O967" s="6">
        <v>16.559999999999999</v>
      </c>
      <c r="P967" s="6">
        <f t="shared" si="60"/>
        <v>38.674500000000002</v>
      </c>
      <c r="Q967" s="6">
        <f t="shared" si="61"/>
        <v>16.559999999999999</v>
      </c>
      <c r="R967" s="6">
        <f t="shared" si="62"/>
        <v>22.114500000000003</v>
      </c>
      <c r="S967" s="8">
        <f t="shared" si="63"/>
        <v>0.57181088314005357</v>
      </c>
    </row>
    <row r="968" spans="1:19" ht="15.6" x14ac:dyDescent="0.3">
      <c r="A968" s="2">
        <v>653</v>
      </c>
      <c r="B968" s="3">
        <v>46174</v>
      </c>
      <c r="C968" s="4">
        <f>YEAR(SalesDataTable[[#This Row],[Order Date]])</f>
        <v>2026</v>
      </c>
      <c r="D968" s="9" t="str">
        <f>TEXT(SalesDataTable[[#This Row],[Order Date]],"MMM")</f>
        <v>Jun</v>
      </c>
      <c r="E968" s="9" t="str">
        <f>"Q"&amp;ROUNDUP(MONTH(SalesDataTable[[#This Row],[Order Date]])/3,0)</f>
        <v>Q2</v>
      </c>
      <c r="F968" s="4" t="s">
        <v>24</v>
      </c>
      <c r="G968" s="4" t="s">
        <v>59</v>
      </c>
      <c r="H968" s="4" t="s">
        <v>20</v>
      </c>
      <c r="I968" s="4" t="s">
        <v>21</v>
      </c>
      <c r="J968" s="4" t="s">
        <v>52</v>
      </c>
      <c r="K968" s="4" t="s">
        <v>53</v>
      </c>
      <c r="L968" s="5">
        <v>1</v>
      </c>
      <c r="M968" s="6">
        <v>41.26</v>
      </c>
      <c r="N968" s="7">
        <v>0.05</v>
      </c>
      <c r="O968" s="6">
        <v>14.32</v>
      </c>
      <c r="P968" s="6">
        <f t="shared" si="60"/>
        <v>39.196999999999996</v>
      </c>
      <c r="Q968" s="6">
        <f t="shared" si="61"/>
        <v>14.32</v>
      </c>
      <c r="R968" s="6">
        <f t="shared" si="62"/>
        <v>24.876999999999995</v>
      </c>
      <c r="S968" s="8">
        <f t="shared" si="63"/>
        <v>0.63466591831007468</v>
      </c>
    </row>
    <row r="969" spans="1:19" ht="15.6" x14ac:dyDescent="0.3">
      <c r="A969" s="2">
        <v>1485</v>
      </c>
      <c r="B969" s="3">
        <v>46174</v>
      </c>
      <c r="C969" s="4">
        <f>YEAR(SalesDataTable[[#This Row],[Order Date]])</f>
        <v>2026</v>
      </c>
      <c r="D969" s="9" t="str">
        <f>TEXT(SalesDataTable[[#This Row],[Order Date]],"MMM")</f>
        <v>Jun</v>
      </c>
      <c r="E969" s="9" t="str">
        <f>"Q"&amp;ROUNDUP(MONTH(SalesDataTable[[#This Row],[Order Date]])/3,0)</f>
        <v>Q2</v>
      </c>
      <c r="F969" s="4" t="s">
        <v>24</v>
      </c>
      <c r="G969" s="4" t="s">
        <v>59</v>
      </c>
      <c r="H969" s="4" t="s">
        <v>37</v>
      </c>
      <c r="I969" s="4" t="s">
        <v>31</v>
      </c>
      <c r="J969" s="4" t="s">
        <v>52</v>
      </c>
      <c r="K969" s="4" t="s">
        <v>53</v>
      </c>
      <c r="L969" s="5">
        <v>2</v>
      </c>
      <c r="M969" s="6">
        <v>40.840000000000003</v>
      </c>
      <c r="N969" s="7">
        <v>0</v>
      </c>
      <c r="O969" s="6">
        <v>14.48</v>
      </c>
      <c r="P969" s="6">
        <f t="shared" si="60"/>
        <v>81.680000000000007</v>
      </c>
      <c r="Q969" s="6">
        <f t="shared" si="61"/>
        <v>28.96</v>
      </c>
      <c r="R969" s="6">
        <f t="shared" si="62"/>
        <v>52.720000000000006</v>
      </c>
      <c r="S969" s="8">
        <f t="shared" si="63"/>
        <v>0.64544564152791384</v>
      </c>
    </row>
    <row r="970" spans="1:19" ht="15.6" x14ac:dyDescent="0.3">
      <c r="A970" s="2">
        <v>1925</v>
      </c>
      <c r="B970" s="3">
        <v>46174</v>
      </c>
      <c r="C970" s="4">
        <f>YEAR(SalesDataTable[[#This Row],[Order Date]])</f>
        <v>2026</v>
      </c>
      <c r="D970" s="9" t="str">
        <f>TEXT(SalesDataTable[[#This Row],[Order Date]],"MMM")</f>
        <v>Jun</v>
      </c>
      <c r="E970" s="9" t="str">
        <f>"Q"&amp;ROUNDUP(MONTH(SalesDataTable[[#This Row],[Order Date]])/3,0)</f>
        <v>Q2</v>
      </c>
      <c r="F970" s="4" t="s">
        <v>38</v>
      </c>
      <c r="G970" s="4" t="s">
        <v>39</v>
      </c>
      <c r="H970" s="4" t="s">
        <v>20</v>
      </c>
      <c r="I970" s="4" t="s">
        <v>21</v>
      </c>
      <c r="J970" s="4" t="s">
        <v>27</v>
      </c>
      <c r="K970" s="4" t="s">
        <v>35</v>
      </c>
      <c r="L970" s="5">
        <v>1</v>
      </c>
      <c r="M970" s="6">
        <v>143.32</v>
      </c>
      <c r="N970" s="7">
        <v>0</v>
      </c>
      <c r="O970" s="6">
        <v>80.36</v>
      </c>
      <c r="P970" s="6">
        <f t="shared" si="60"/>
        <v>143.32</v>
      </c>
      <c r="Q970" s="6">
        <f t="shared" si="61"/>
        <v>80.36</v>
      </c>
      <c r="R970" s="6">
        <f t="shared" si="62"/>
        <v>62.959999999999994</v>
      </c>
      <c r="S970" s="8">
        <f t="shared" si="63"/>
        <v>0.43929667876081496</v>
      </c>
    </row>
    <row r="971" spans="1:19" ht="15.6" x14ac:dyDescent="0.3">
      <c r="A971" s="2">
        <v>1952</v>
      </c>
      <c r="B971" s="3">
        <v>46174</v>
      </c>
      <c r="C971" s="4">
        <f>YEAR(SalesDataTable[[#This Row],[Order Date]])</f>
        <v>2026</v>
      </c>
      <c r="D971" s="9" t="str">
        <f>TEXT(SalesDataTable[[#This Row],[Order Date]],"MMM")</f>
        <v>Jun</v>
      </c>
      <c r="E971" s="9" t="str">
        <f>"Q"&amp;ROUNDUP(MONTH(SalesDataTable[[#This Row],[Order Date]])/3,0)</f>
        <v>Q2</v>
      </c>
      <c r="F971" s="4" t="s">
        <v>18</v>
      </c>
      <c r="G971" s="4" t="s">
        <v>68</v>
      </c>
      <c r="H971" s="4" t="s">
        <v>20</v>
      </c>
      <c r="I971" s="4" t="s">
        <v>31</v>
      </c>
      <c r="J971" s="4" t="s">
        <v>27</v>
      </c>
      <c r="K971" s="4" t="s">
        <v>55</v>
      </c>
      <c r="L971" s="5">
        <v>2</v>
      </c>
      <c r="M971" s="6">
        <v>156.31</v>
      </c>
      <c r="N971" s="7">
        <v>0</v>
      </c>
      <c r="O971" s="6">
        <v>79.87</v>
      </c>
      <c r="P971" s="6">
        <f t="shared" si="60"/>
        <v>312.62</v>
      </c>
      <c r="Q971" s="6">
        <f t="shared" si="61"/>
        <v>159.74</v>
      </c>
      <c r="R971" s="6">
        <f t="shared" si="62"/>
        <v>152.88</v>
      </c>
      <c r="S971" s="8">
        <f t="shared" si="63"/>
        <v>0.4890282131661442</v>
      </c>
    </row>
    <row r="972" spans="1:19" ht="15.6" x14ac:dyDescent="0.3">
      <c r="A972" s="2">
        <v>2010</v>
      </c>
      <c r="B972" s="3">
        <v>46174</v>
      </c>
      <c r="C972" s="4">
        <f>YEAR(SalesDataTable[[#This Row],[Order Date]])</f>
        <v>2026</v>
      </c>
      <c r="D972" s="9" t="str">
        <f>TEXT(SalesDataTable[[#This Row],[Order Date]],"MMM")</f>
        <v>Jun</v>
      </c>
      <c r="E972" s="9" t="str">
        <f>"Q"&amp;ROUNDUP(MONTH(SalesDataTable[[#This Row],[Order Date]])/3,0)</f>
        <v>Q2</v>
      </c>
      <c r="F972" s="4" t="s">
        <v>38</v>
      </c>
      <c r="G972" s="4" t="s">
        <v>51</v>
      </c>
      <c r="H972" s="4" t="s">
        <v>20</v>
      </c>
      <c r="I972" s="4" t="s">
        <v>31</v>
      </c>
      <c r="J972" s="4" t="s">
        <v>22</v>
      </c>
      <c r="K972" s="4" t="s">
        <v>48</v>
      </c>
      <c r="L972" s="5">
        <v>3</v>
      </c>
      <c r="M972" s="6">
        <v>100.69</v>
      </c>
      <c r="N972" s="7">
        <v>0.1</v>
      </c>
      <c r="O972" s="6">
        <v>51.31</v>
      </c>
      <c r="P972" s="6">
        <f t="shared" si="60"/>
        <v>271.863</v>
      </c>
      <c r="Q972" s="6">
        <f t="shared" si="61"/>
        <v>153.93</v>
      </c>
      <c r="R972" s="6">
        <f t="shared" si="62"/>
        <v>117.93299999999999</v>
      </c>
      <c r="S972" s="8">
        <f t="shared" si="63"/>
        <v>0.43379569856876438</v>
      </c>
    </row>
    <row r="973" spans="1:19" ht="15.6" x14ac:dyDescent="0.3">
      <c r="A973" s="2">
        <v>2114</v>
      </c>
      <c r="B973" s="3">
        <v>46174</v>
      </c>
      <c r="C973" s="4">
        <f>YEAR(SalesDataTable[[#This Row],[Order Date]])</f>
        <v>2026</v>
      </c>
      <c r="D973" s="9" t="str">
        <f>TEXT(SalesDataTable[[#This Row],[Order Date]],"MMM")</f>
        <v>Jun</v>
      </c>
      <c r="E973" s="9" t="str">
        <f>"Q"&amp;ROUNDUP(MONTH(SalesDataTable[[#This Row],[Order Date]])/3,0)</f>
        <v>Q2</v>
      </c>
      <c r="F973" s="4" t="s">
        <v>38</v>
      </c>
      <c r="G973" s="4" t="s">
        <v>65</v>
      </c>
      <c r="H973" s="4" t="s">
        <v>37</v>
      </c>
      <c r="I973" s="4" t="s">
        <v>34</v>
      </c>
      <c r="J973" s="4" t="s">
        <v>32</v>
      </c>
      <c r="K973" s="4" t="s">
        <v>50</v>
      </c>
      <c r="L973" s="5">
        <v>2</v>
      </c>
      <c r="M973" s="6">
        <v>45.54</v>
      </c>
      <c r="N973" s="7">
        <v>0.1</v>
      </c>
      <c r="O973" s="6">
        <v>18.309999999999999</v>
      </c>
      <c r="P973" s="6">
        <f t="shared" si="60"/>
        <v>81.971999999999994</v>
      </c>
      <c r="Q973" s="6">
        <f t="shared" si="61"/>
        <v>36.619999999999997</v>
      </c>
      <c r="R973" s="6">
        <f t="shared" si="62"/>
        <v>45.351999999999997</v>
      </c>
      <c r="S973" s="8">
        <f t="shared" si="63"/>
        <v>0.5532620894939736</v>
      </c>
    </row>
    <row r="974" spans="1:19" ht="15.6" x14ac:dyDescent="0.3">
      <c r="A974" s="2">
        <v>3104</v>
      </c>
      <c r="B974" s="3">
        <v>46174</v>
      </c>
      <c r="C974" s="4">
        <f>YEAR(SalesDataTable[[#This Row],[Order Date]])</f>
        <v>2026</v>
      </c>
      <c r="D974" s="9" t="str">
        <f>TEXT(SalesDataTable[[#This Row],[Order Date]],"MMM")</f>
        <v>Jun</v>
      </c>
      <c r="E974" s="9" t="str">
        <f>"Q"&amp;ROUNDUP(MONTH(SalesDataTable[[#This Row],[Order Date]])/3,0)</f>
        <v>Q2</v>
      </c>
      <c r="F974" s="4" t="s">
        <v>29</v>
      </c>
      <c r="G974" s="4" t="s">
        <v>36</v>
      </c>
      <c r="H974" s="4" t="s">
        <v>26</v>
      </c>
      <c r="I974" s="4" t="s">
        <v>34</v>
      </c>
      <c r="J974" s="4" t="s">
        <v>27</v>
      </c>
      <c r="K974" s="4" t="s">
        <v>55</v>
      </c>
      <c r="L974" s="5">
        <v>5</v>
      </c>
      <c r="M974" s="6">
        <v>153.97</v>
      </c>
      <c r="N974" s="7">
        <v>0.15</v>
      </c>
      <c r="O974" s="6">
        <v>79.81</v>
      </c>
      <c r="P974" s="6">
        <f t="shared" si="60"/>
        <v>654.37249999999995</v>
      </c>
      <c r="Q974" s="6">
        <f t="shared" si="61"/>
        <v>399.05</v>
      </c>
      <c r="R974" s="6">
        <f t="shared" si="62"/>
        <v>255.32249999999993</v>
      </c>
      <c r="S974" s="8">
        <f t="shared" si="63"/>
        <v>0.39017914108554369</v>
      </c>
    </row>
    <row r="975" spans="1:19" ht="15.6" x14ac:dyDescent="0.3">
      <c r="A975" s="2">
        <v>3230</v>
      </c>
      <c r="B975" s="3">
        <v>46174</v>
      </c>
      <c r="C975" s="4">
        <f>YEAR(SalesDataTable[[#This Row],[Order Date]])</f>
        <v>2026</v>
      </c>
      <c r="D975" s="9" t="str">
        <f>TEXT(SalesDataTable[[#This Row],[Order Date]],"MMM")</f>
        <v>Jun</v>
      </c>
      <c r="E975" s="9" t="str">
        <f>"Q"&amp;ROUNDUP(MONTH(SalesDataTable[[#This Row],[Order Date]])/3,0)</f>
        <v>Q2</v>
      </c>
      <c r="F975" s="4" t="s">
        <v>29</v>
      </c>
      <c r="G975" s="4" t="s">
        <v>70</v>
      </c>
      <c r="H975" s="4" t="s">
        <v>37</v>
      </c>
      <c r="I975" s="4" t="s">
        <v>21</v>
      </c>
      <c r="J975" s="4" t="s">
        <v>52</v>
      </c>
      <c r="K975" s="4" t="s">
        <v>56</v>
      </c>
      <c r="L975" s="5">
        <v>1</v>
      </c>
      <c r="M975" s="6">
        <v>124.17</v>
      </c>
      <c r="N975" s="7">
        <v>0</v>
      </c>
      <c r="O975" s="6">
        <v>71.040000000000006</v>
      </c>
      <c r="P975" s="6">
        <f t="shared" si="60"/>
        <v>124.17</v>
      </c>
      <c r="Q975" s="6">
        <f t="shared" si="61"/>
        <v>71.040000000000006</v>
      </c>
      <c r="R975" s="6">
        <f t="shared" si="62"/>
        <v>53.129999999999995</v>
      </c>
      <c r="S975" s="8">
        <f t="shared" si="63"/>
        <v>0.4278811307079004</v>
      </c>
    </row>
    <row r="976" spans="1:19" ht="15.6" x14ac:dyDescent="0.3">
      <c r="A976" s="2">
        <v>3415</v>
      </c>
      <c r="B976" s="3">
        <v>46174</v>
      </c>
      <c r="C976" s="4">
        <f>YEAR(SalesDataTable[[#This Row],[Order Date]])</f>
        <v>2026</v>
      </c>
      <c r="D976" s="9" t="str">
        <f>TEXT(SalesDataTable[[#This Row],[Order Date]],"MMM")</f>
        <v>Jun</v>
      </c>
      <c r="E976" s="9" t="str">
        <f>"Q"&amp;ROUNDUP(MONTH(SalesDataTable[[#This Row],[Order Date]])/3,0)</f>
        <v>Q2</v>
      </c>
      <c r="F976" s="4" t="s">
        <v>29</v>
      </c>
      <c r="G976" s="4" t="s">
        <v>43</v>
      </c>
      <c r="H976" s="4" t="s">
        <v>37</v>
      </c>
      <c r="I976" s="4" t="s">
        <v>21</v>
      </c>
      <c r="J976" s="4" t="s">
        <v>27</v>
      </c>
      <c r="K976" s="4" t="s">
        <v>55</v>
      </c>
      <c r="L976" s="5">
        <v>1</v>
      </c>
      <c r="M976" s="6">
        <v>152.94999999999999</v>
      </c>
      <c r="N976" s="7">
        <v>0.05</v>
      </c>
      <c r="O976" s="6">
        <v>76.97</v>
      </c>
      <c r="P976" s="6">
        <f t="shared" si="60"/>
        <v>145.30249999999998</v>
      </c>
      <c r="Q976" s="6">
        <f t="shared" si="61"/>
        <v>76.97</v>
      </c>
      <c r="R976" s="6">
        <f t="shared" si="62"/>
        <v>68.332499999999982</v>
      </c>
      <c r="S976" s="8">
        <f t="shared" si="63"/>
        <v>0.47027752447480248</v>
      </c>
    </row>
    <row r="977" spans="1:19" ht="15.6" x14ac:dyDescent="0.3">
      <c r="A977" s="2">
        <v>4130</v>
      </c>
      <c r="B977" s="3">
        <v>46174</v>
      </c>
      <c r="C977" s="4">
        <f>YEAR(SalesDataTable[[#This Row],[Order Date]])</f>
        <v>2026</v>
      </c>
      <c r="D977" s="9" t="str">
        <f>TEXT(SalesDataTable[[#This Row],[Order Date]],"MMM")</f>
        <v>Jun</v>
      </c>
      <c r="E977" s="9" t="str">
        <f>"Q"&amp;ROUNDUP(MONTH(SalesDataTable[[#This Row],[Order Date]])/3,0)</f>
        <v>Q2</v>
      </c>
      <c r="F977" s="4" t="s">
        <v>38</v>
      </c>
      <c r="G977" s="4" t="s">
        <v>65</v>
      </c>
      <c r="H977" s="4" t="s">
        <v>20</v>
      </c>
      <c r="I977" s="4" t="s">
        <v>31</v>
      </c>
      <c r="J977" s="4" t="s">
        <v>22</v>
      </c>
      <c r="K977" s="4" t="s">
        <v>23</v>
      </c>
      <c r="L977" s="5">
        <v>3</v>
      </c>
      <c r="M977" s="6">
        <v>80.099999999999994</v>
      </c>
      <c r="N977" s="7">
        <v>0</v>
      </c>
      <c r="O977" s="6">
        <v>43.51</v>
      </c>
      <c r="P977" s="6">
        <f t="shared" si="60"/>
        <v>240.29999999999998</v>
      </c>
      <c r="Q977" s="6">
        <f t="shared" si="61"/>
        <v>130.53</v>
      </c>
      <c r="R977" s="6">
        <f t="shared" si="62"/>
        <v>109.76999999999998</v>
      </c>
      <c r="S977" s="8">
        <f t="shared" si="63"/>
        <v>0.45680399500624214</v>
      </c>
    </row>
    <row r="978" spans="1:19" ht="15.6" x14ac:dyDescent="0.3">
      <c r="A978" s="2">
        <v>4314</v>
      </c>
      <c r="B978" s="3">
        <v>46174</v>
      </c>
      <c r="C978" s="4">
        <f>YEAR(SalesDataTable[[#This Row],[Order Date]])</f>
        <v>2026</v>
      </c>
      <c r="D978" s="9" t="str">
        <f>TEXT(SalesDataTable[[#This Row],[Order Date]],"MMM")</f>
        <v>Jun</v>
      </c>
      <c r="E978" s="9" t="str">
        <f>"Q"&amp;ROUNDUP(MONTH(SalesDataTable[[#This Row],[Order Date]])/3,0)</f>
        <v>Q2</v>
      </c>
      <c r="F978" s="4" t="s">
        <v>38</v>
      </c>
      <c r="G978" s="4" t="s">
        <v>39</v>
      </c>
      <c r="H978" s="4" t="s">
        <v>37</v>
      </c>
      <c r="I978" s="4" t="s">
        <v>31</v>
      </c>
      <c r="J978" s="4" t="s">
        <v>52</v>
      </c>
      <c r="K978" s="4" t="s">
        <v>60</v>
      </c>
      <c r="L978" s="5">
        <v>2</v>
      </c>
      <c r="M978" s="6">
        <v>36.61</v>
      </c>
      <c r="N978" s="7">
        <v>0</v>
      </c>
      <c r="O978" s="6">
        <v>14.15</v>
      </c>
      <c r="P978" s="6">
        <f t="shared" si="60"/>
        <v>73.22</v>
      </c>
      <c r="Q978" s="6">
        <f t="shared" si="61"/>
        <v>28.3</v>
      </c>
      <c r="R978" s="6">
        <f t="shared" si="62"/>
        <v>44.92</v>
      </c>
      <c r="S978" s="8">
        <f t="shared" si="63"/>
        <v>0.61349358098880091</v>
      </c>
    </row>
    <row r="979" spans="1:19" ht="15.6" x14ac:dyDescent="0.3">
      <c r="A979" s="2">
        <v>998</v>
      </c>
      <c r="B979" s="3">
        <v>46175</v>
      </c>
      <c r="C979" s="4">
        <f>YEAR(SalesDataTable[[#This Row],[Order Date]])</f>
        <v>2026</v>
      </c>
      <c r="D979" s="9" t="str">
        <f>TEXT(SalesDataTable[[#This Row],[Order Date]],"MMM")</f>
        <v>Jun</v>
      </c>
      <c r="E979" s="9" t="str">
        <f>"Q"&amp;ROUNDUP(MONTH(SalesDataTable[[#This Row],[Order Date]])/3,0)</f>
        <v>Q2</v>
      </c>
      <c r="F979" s="4" t="s">
        <v>24</v>
      </c>
      <c r="G979" s="4" t="s">
        <v>59</v>
      </c>
      <c r="H979" s="4" t="s">
        <v>20</v>
      </c>
      <c r="I979" s="4" t="s">
        <v>21</v>
      </c>
      <c r="J979" s="4" t="s">
        <v>32</v>
      </c>
      <c r="K979" s="4" t="s">
        <v>62</v>
      </c>
      <c r="L979" s="5">
        <v>2</v>
      </c>
      <c r="M979" s="6">
        <v>131.81</v>
      </c>
      <c r="N979" s="7">
        <v>0.05</v>
      </c>
      <c r="O979" s="6">
        <v>66.09</v>
      </c>
      <c r="P979" s="6">
        <f t="shared" si="60"/>
        <v>250.43899999999999</v>
      </c>
      <c r="Q979" s="6">
        <f t="shared" si="61"/>
        <v>132.18</v>
      </c>
      <c r="R979" s="6">
        <f t="shared" si="62"/>
        <v>118.25899999999999</v>
      </c>
      <c r="S979" s="8">
        <f t="shared" si="63"/>
        <v>0.47220680485068217</v>
      </c>
    </row>
    <row r="980" spans="1:19" ht="15.6" x14ac:dyDescent="0.3">
      <c r="A980" s="2">
        <v>1172</v>
      </c>
      <c r="B980" s="3">
        <v>46175</v>
      </c>
      <c r="C980" s="4">
        <f>YEAR(SalesDataTable[[#This Row],[Order Date]])</f>
        <v>2026</v>
      </c>
      <c r="D980" s="9" t="str">
        <f>TEXT(SalesDataTable[[#This Row],[Order Date]],"MMM")</f>
        <v>Jun</v>
      </c>
      <c r="E980" s="9" t="str">
        <f>"Q"&amp;ROUNDUP(MONTH(SalesDataTable[[#This Row],[Order Date]])/3,0)</f>
        <v>Q2</v>
      </c>
      <c r="F980" s="4" t="s">
        <v>18</v>
      </c>
      <c r="G980" s="4" t="s">
        <v>68</v>
      </c>
      <c r="H980" s="4" t="s">
        <v>20</v>
      </c>
      <c r="I980" s="4" t="s">
        <v>21</v>
      </c>
      <c r="J980" s="4" t="s">
        <v>27</v>
      </c>
      <c r="K980" s="4" t="s">
        <v>55</v>
      </c>
      <c r="L980" s="5">
        <v>1</v>
      </c>
      <c r="M980" s="6">
        <v>153.43</v>
      </c>
      <c r="N980" s="7">
        <v>0.05</v>
      </c>
      <c r="O980" s="6">
        <v>78.16</v>
      </c>
      <c r="P980" s="6">
        <f t="shared" si="60"/>
        <v>145.7585</v>
      </c>
      <c r="Q980" s="6">
        <f t="shared" si="61"/>
        <v>78.16</v>
      </c>
      <c r="R980" s="6">
        <f t="shared" si="62"/>
        <v>67.598500000000001</v>
      </c>
      <c r="S980" s="8">
        <f t="shared" si="63"/>
        <v>0.46377055197467043</v>
      </c>
    </row>
    <row r="981" spans="1:19" ht="15.6" x14ac:dyDescent="0.3">
      <c r="A981" s="2">
        <v>1261</v>
      </c>
      <c r="B981" s="3">
        <v>46175</v>
      </c>
      <c r="C981" s="4">
        <f>YEAR(SalesDataTable[[#This Row],[Order Date]])</f>
        <v>2026</v>
      </c>
      <c r="D981" s="9" t="str">
        <f>TEXT(SalesDataTable[[#This Row],[Order Date]],"MMM")</f>
        <v>Jun</v>
      </c>
      <c r="E981" s="9" t="str">
        <f>"Q"&amp;ROUNDUP(MONTH(SalesDataTable[[#This Row],[Order Date]])/3,0)</f>
        <v>Q2</v>
      </c>
      <c r="F981" s="4" t="s">
        <v>24</v>
      </c>
      <c r="G981" s="4" t="s">
        <v>67</v>
      </c>
      <c r="H981" s="4" t="s">
        <v>20</v>
      </c>
      <c r="I981" s="4" t="s">
        <v>31</v>
      </c>
      <c r="J981" s="4" t="s">
        <v>22</v>
      </c>
      <c r="K981" s="4" t="s">
        <v>23</v>
      </c>
      <c r="L981" s="5">
        <v>2</v>
      </c>
      <c r="M981" s="6">
        <v>80.06</v>
      </c>
      <c r="N981" s="7">
        <v>0</v>
      </c>
      <c r="O981" s="6">
        <v>42.87</v>
      </c>
      <c r="P981" s="6">
        <f t="shared" si="60"/>
        <v>160.12</v>
      </c>
      <c r="Q981" s="6">
        <f t="shared" si="61"/>
        <v>85.74</v>
      </c>
      <c r="R981" s="6">
        <f t="shared" si="62"/>
        <v>74.38000000000001</v>
      </c>
      <c r="S981" s="8">
        <f t="shared" si="63"/>
        <v>0.4645266050462154</v>
      </c>
    </row>
    <row r="982" spans="1:19" ht="15.6" x14ac:dyDescent="0.3">
      <c r="A982" s="2">
        <v>1762</v>
      </c>
      <c r="B982" s="3">
        <v>46175</v>
      </c>
      <c r="C982" s="4">
        <f>YEAR(SalesDataTable[[#This Row],[Order Date]])</f>
        <v>2026</v>
      </c>
      <c r="D982" s="9" t="str">
        <f>TEXT(SalesDataTable[[#This Row],[Order Date]],"MMM")</f>
        <v>Jun</v>
      </c>
      <c r="E982" s="9" t="str">
        <f>"Q"&amp;ROUNDUP(MONTH(SalesDataTable[[#This Row],[Order Date]])/3,0)</f>
        <v>Q2</v>
      </c>
      <c r="F982" s="4" t="s">
        <v>38</v>
      </c>
      <c r="G982" s="4" t="s">
        <v>65</v>
      </c>
      <c r="H982" s="4" t="s">
        <v>37</v>
      </c>
      <c r="I982" s="4" t="s">
        <v>34</v>
      </c>
      <c r="J982" s="4" t="s">
        <v>52</v>
      </c>
      <c r="K982" s="4" t="s">
        <v>53</v>
      </c>
      <c r="L982" s="5">
        <v>1</v>
      </c>
      <c r="M982" s="6">
        <v>40.549999999999997</v>
      </c>
      <c r="N982" s="7">
        <v>0</v>
      </c>
      <c r="O982" s="6">
        <v>15.16</v>
      </c>
      <c r="P982" s="6">
        <f t="shared" si="60"/>
        <v>40.549999999999997</v>
      </c>
      <c r="Q982" s="6">
        <f t="shared" si="61"/>
        <v>15.16</v>
      </c>
      <c r="R982" s="6">
        <f t="shared" si="62"/>
        <v>25.389999999999997</v>
      </c>
      <c r="S982" s="8">
        <f t="shared" si="63"/>
        <v>0.62614056720098643</v>
      </c>
    </row>
    <row r="983" spans="1:19" ht="15.6" x14ac:dyDescent="0.3">
      <c r="A983" s="2">
        <v>1851</v>
      </c>
      <c r="B983" s="3">
        <v>46175</v>
      </c>
      <c r="C983" s="4">
        <f>YEAR(SalesDataTable[[#This Row],[Order Date]])</f>
        <v>2026</v>
      </c>
      <c r="D983" s="9" t="str">
        <f>TEXT(SalesDataTable[[#This Row],[Order Date]],"MMM")</f>
        <v>Jun</v>
      </c>
      <c r="E983" s="9" t="str">
        <f>"Q"&amp;ROUNDUP(MONTH(SalesDataTable[[#This Row],[Order Date]])/3,0)</f>
        <v>Q2</v>
      </c>
      <c r="F983" s="4" t="s">
        <v>24</v>
      </c>
      <c r="G983" s="4" t="s">
        <v>45</v>
      </c>
      <c r="H983" s="4" t="s">
        <v>20</v>
      </c>
      <c r="I983" s="4" t="s">
        <v>31</v>
      </c>
      <c r="J983" s="4" t="s">
        <v>32</v>
      </c>
      <c r="K983" s="4" t="s">
        <v>50</v>
      </c>
      <c r="L983" s="5">
        <v>3</v>
      </c>
      <c r="M983" s="6">
        <v>45.43</v>
      </c>
      <c r="N983" s="7">
        <v>0.15</v>
      </c>
      <c r="O983" s="6">
        <v>17.850000000000001</v>
      </c>
      <c r="P983" s="6">
        <f t="shared" si="60"/>
        <v>115.84649999999999</v>
      </c>
      <c r="Q983" s="6">
        <f t="shared" si="61"/>
        <v>53.550000000000004</v>
      </c>
      <c r="R983" s="6">
        <f t="shared" si="62"/>
        <v>62.296499999999988</v>
      </c>
      <c r="S983" s="8">
        <f t="shared" si="63"/>
        <v>0.53775038520801222</v>
      </c>
    </row>
    <row r="984" spans="1:19" ht="15.6" x14ac:dyDescent="0.3">
      <c r="A984" s="2">
        <v>3205</v>
      </c>
      <c r="B984" s="3">
        <v>46175</v>
      </c>
      <c r="C984" s="4">
        <f>YEAR(SalesDataTable[[#This Row],[Order Date]])</f>
        <v>2026</v>
      </c>
      <c r="D984" s="9" t="str">
        <f>TEXT(SalesDataTable[[#This Row],[Order Date]],"MMM")</f>
        <v>Jun</v>
      </c>
      <c r="E984" s="9" t="str">
        <f>"Q"&amp;ROUNDUP(MONTH(SalesDataTable[[#This Row],[Order Date]])/3,0)</f>
        <v>Q2</v>
      </c>
      <c r="F984" s="4" t="s">
        <v>38</v>
      </c>
      <c r="G984" s="4" t="s">
        <v>39</v>
      </c>
      <c r="H984" s="4" t="s">
        <v>26</v>
      </c>
      <c r="I984" s="4" t="s">
        <v>34</v>
      </c>
      <c r="J984" s="4" t="s">
        <v>27</v>
      </c>
      <c r="K984" s="4" t="s">
        <v>35</v>
      </c>
      <c r="L984" s="5">
        <v>6</v>
      </c>
      <c r="M984" s="6">
        <v>146.85</v>
      </c>
      <c r="N984" s="7">
        <v>0.15</v>
      </c>
      <c r="O984" s="6">
        <v>80.45</v>
      </c>
      <c r="P984" s="6">
        <f t="shared" si="60"/>
        <v>748.93499999999995</v>
      </c>
      <c r="Q984" s="6">
        <f t="shared" si="61"/>
        <v>482.70000000000005</v>
      </c>
      <c r="R984" s="6">
        <f t="shared" si="62"/>
        <v>266.2349999999999</v>
      </c>
      <c r="S984" s="8">
        <f t="shared" si="63"/>
        <v>0.35548478839952724</v>
      </c>
    </row>
    <row r="985" spans="1:19" ht="15.6" x14ac:dyDescent="0.3">
      <c r="A985" s="2">
        <v>1396</v>
      </c>
      <c r="B985" s="3">
        <v>46176</v>
      </c>
      <c r="C985" s="4">
        <f>YEAR(SalesDataTable[[#This Row],[Order Date]])</f>
        <v>2026</v>
      </c>
      <c r="D985" s="9" t="str">
        <f>TEXT(SalesDataTable[[#This Row],[Order Date]],"MMM")</f>
        <v>Jun</v>
      </c>
      <c r="E985" s="9" t="str">
        <f>"Q"&amp;ROUNDUP(MONTH(SalesDataTable[[#This Row],[Order Date]])/3,0)</f>
        <v>Q2</v>
      </c>
      <c r="F985" s="4" t="s">
        <v>29</v>
      </c>
      <c r="G985" s="4" t="s">
        <v>36</v>
      </c>
      <c r="H985" s="4" t="s">
        <v>20</v>
      </c>
      <c r="I985" s="4" t="s">
        <v>34</v>
      </c>
      <c r="J985" s="4" t="s">
        <v>41</v>
      </c>
      <c r="K985" s="4" t="s">
        <v>47</v>
      </c>
      <c r="L985" s="5">
        <v>1</v>
      </c>
      <c r="M985" s="6">
        <v>192.33</v>
      </c>
      <c r="N985" s="7">
        <v>0.1</v>
      </c>
      <c r="O985" s="6">
        <v>105.15</v>
      </c>
      <c r="P985" s="6">
        <f t="shared" si="60"/>
        <v>173.09700000000001</v>
      </c>
      <c r="Q985" s="6">
        <f t="shared" si="61"/>
        <v>105.15</v>
      </c>
      <c r="R985" s="6">
        <f t="shared" si="62"/>
        <v>67.947000000000003</v>
      </c>
      <c r="S985" s="8">
        <f t="shared" si="63"/>
        <v>0.39253713235931298</v>
      </c>
    </row>
    <row r="986" spans="1:19" ht="15.6" x14ac:dyDescent="0.3">
      <c r="A986" s="2">
        <v>1441</v>
      </c>
      <c r="B986" s="3">
        <v>46176</v>
      </c>
      <c r="C986" s="4">
        <f>YEAR(SalesDataTable[[#This Row],[Order Date]])</f>
        <v>2026</v>
      </c>
      <c r="D986" s="9" t="str">
        <f>TEXT(SalesDataTable[[#This Row],[Order Date]],"MMM")</f>
        <v>Jun</v>
      </c>
      <c r="E986" s="9" t="str">
        <f>"Q"&amp;ROUNDUP(MONTH(SalesDataTable[[#This Row],[Order Date]])/3,0)</f>
        <v>Q2</v>
      </c>
      <c r="F986" s="4" t="s">
        <v>29</v>
      </c>
      <c r="G986" s="4" t="s">
        <v>57</v>
      </c>
      <c r="H986" s="4" t="s">
        <v>46</v>
      </c>
      <c r="I986" s="4" t="s">
        <v>31</v>
      </c>
      <c r="J986" s="4" t="s">
        <v>32</v>
      </c>
      <c r="K986" s="4" t="s">
        <v>62</v>
      </c>
      <c r="L986" s="5">
        <v>3</v>
      </c>
      <c r="M986" s="6">
        <v>135.4</v>
      </c>
      <c r="N986" s="7">
        <v>0</v>
      </c>
      <c r="O986" s="6">
        <v>65.16</v>
      </c>
      <c r="P986" s="6">
        <f t="shared" si="60"/>
        <v>406.20000000000005</v>
      </c>
      <c r="Q986" s="6">
        <f t="shared" si="61"/>
        <v>195.48</v>
      </c>
      <c r="R986" s="6">
        <f t="shared" si="62"/>
        <v>210.72000000000006</v>
      </c>
      <c r="S986" s="8">
        <f t="shared" si="63"/>
        <v>0.51875923190546536</v>
      </c>
    </row>
    <row r="987" spans="1:19" ht="15.6" x14ac:dyDescent="0.3">
      <c r="A987" s="2">
        <v>1511</v>
      </c>
      <c r="B987" s="3">
        <v>46176</v>
      </c>
      <c r="C987" s="4">
        <f>YEAR(SalesDataTable[[#This Row],[Order Date]])</f>
        <v>2026</v>
      </c>
      <c r="D987" s="9" t="str">
        <f>TEXT(SalesDataTable[[#This Row],[Order Date]],"MMM")</f>
        <v>Jun</v>
      </c>
      <c r="E987" s="9" t="str">
        <f>"Q"&amp;ROUNDUP(MONTH(SalesDataTable[[#This Row],[Order Date]])/3,0)</f>
        <v>Q2</v>
      </c>
      <c r="F987" s="4" t="s">
        <v>29</v>
      </c>
      <c r="G987" s="4" t="s">
        <v>43</v>
      </c>
      <c r="H987" s="4" t="s">
        <v>20</v>
      </c>
      <c r="I987" s="4" t="s">
        <v>31</v>
      </c>
      <c r="J987" s="4" t="s">
        <v>52</v>
      </c>
      <c r="K987" s="4" t="s">
        <v>60</v>
      </c>
      <c r="L987" s="5">
        <v>2</v>
      </c>
      <c r="M987" s="6">
        <v>36.08</v>
      </c>
      <c r="N987" s="7">
        <v>0.05</v>
      </c>
      <c r="O987" s="6">
        <v>13.73</v>
      </c>
      <c r="P987" s="6">
        <f t="shared" si="60"/>
        <v>68.551999999999992</v>
      </c>
      <c r="Q987" s="6">
        <f t="shared" si="61"/>
        <v>27.46</v>
      </c>
      <c r="R987" s="6">
        <f t="shared" si="62"/>
        <v>41.091999999999992</v>
      </c>
      <c r="S987" s="8">
        <f t="shared" si="63"/>
        <v>0.59942817131520587</v>
      </c>
    </row>
    <row r="988" spans="1:19" ht="15.6" x14ac:dyDescent="0.3">
      <c r="A988" s="2">
        <v>1701</v>
      </c>
      <c r="B988" s="3">
        <v>46176</v>
      </c>
      <c r="C988" s="4">
        <f>YEAR(SalesDataTable[[#This Row],[Order Date]])</f>
        <v>2026</v>
      </c>
      <c r="D988" s="9" t="str">
        <f>TEXT(SalesDataTable[[#This Row],[Order Date]],"MMM")</f>
        <v>Jun</v>
      </c>
      <c r="E988" s="9" t="str">
        <f>"Q"&amp;ROUNDUP(MONTH(SalesDataTable[[#This Row],[Order Date]])/3,0)</f>
        <v>Q2</v>
      </c>
      <c r="F988" s="4" t="s">
        <v>18</v>
      </c>
      <c r="G988" s="4" t="s">
        <v>54</v>
      </c>
      <c r="H988" s="4" t="s">
        <v>20</v>
      </c>
      <c r="I988" s="4" t="s">
        <v>31</v>
      </c>
      <c r="J988" s="4" t="s">
        <v>32</v>
      </c>
      <c r="K988" s="4" t="s">
        <v>50</v>
      </c>
      <c r="L988" s="5">
        <v>1</v>
      </c>
      <c r="M988" s="6">
        <v>46.16</v>
      </c>
      <c r="N988" s="7">
        <v>0</v>
      </c>
      <c r="O988" s="6">
        <v>18.36</v>
      </c>
      <c r="P988" s="6">
        <f t="shared" si="60"/>
        <v>46.16</v>
      </c>
      <c r="Q988" s="6">
        <f t="shared" si="61"/>
        <v>18.36</v>
      </c>
      <c r="R988" s="6">
        <f t="shared" si="62"/>
        <v>27.799999999999997</v>
      </c>
      <c r="S988" s="8">
        <f t="shared" si="63"/>
        <v>0.60225303292894283</v>
      </c>
    </row>
    <row r="989" spans="1:19" ht="15.6" x14ac:dyDescent="0.3">
      <c r="A989" s="2">
        <v>1984</v>
      </c>
      <c r="B989" s="3">
        <v>46176</v>
      </c>
      <c r="C989" s="4">
        <f>YEAR(SalesDataTable[[#This Row],[Order Date]])</f>
        <v>2026</v>
      </c>
      <c r="D989" s="9" t="str">
        <f>TEXT(SalesDataTable[[#This Row],[Order Date]],"MMM")</f>
        <v>Jun</v>
      </c>
      <c r="E989" s="9" t="str">
        <f>"Q"&amp;ROUNDUP(MONTH(SalesDataTable[[#This Row],[Order Date]])/3,0)</f>
        <v>Q2</v>
      </c>
      <c r="F989" s="4" t="s">
        <v>24</v>
      </c>
      <c r="G989" s="4" t="s">
        <v>25</v>
      </c>
      <c r="H989" s="4" t="s">
        <v>20</v>
      </c>
      <c r="I989" s="4" t="s">
        <v>21</v>
      </c>
      <c r="J989" s="4" t="s">
        <v>22</v>
      </c>
      <c r="K989" s="4" t="s">
        <v>40</v>
      </c>
      <c r="L989" s="5">
        <v>2</v>
      </c>
      <c r="M989" s="6">
        <v>50.77</v>
      </c>
      <c r="N989" s="7">
        <v>0</v>
      </c>
      <c r="O989" s="6">
        <v>22.93</v>
      </c>
      <c r="P989" s="6">
        <f t="shared" si="60"/>
        <v>101.54</v>
      </c>
      <c r="Q989" s="6">
        <f t="shared" si="61"/>
        <v>45.86</v>
      </c>
      <c r="R989" s="6">
        <f t="shared" si="62"/>
        <v>55.680000000000007</v>
      </c>
      <c r="S989" s="8">
        <f t="shared" si="63"/>
        <v>0.54835532794957653</v>
      </c>
    </row>
    <row r="990" spans="1:19" ht="15.6" x14ac:dyDescent="0.3">
      <c r="A990" s="2">
        <v>2572</v>
      </c>
      <c r="B990" s="3">
        <v>46176</v>
      </c>
      <c r="C990" s="4">
        <f>YEAR(SalesDataTable[[#This Row],[Order Date]])</f>
        <v>2026</v>
      </c>
      <c r="D990" s="9" t="str">
        <f>TEXT(SalesDataTable[[#This Row],[Order Date]],"MMM")</f>
        <v>Jun</v>
      </c>
      <c r="E990" s="9" t="str">
        <f>"Q"&amp;ROUNDUP(MONTH(SalesDataTable[[#This Row],[Order Date]])/3,0)</f>
        <v>Q2</v>
      </c>
      <c r="F990" s="4" t="s">
        <v>38</v>
      </c>
      <c r="G990" s="4" t="s">
        <v>51</v>
      </c>
      <c r="H990" s="4" t="s">
        <v>46</v>
      </c>
      <c r="I990" s="4" t="s">
        <v>34</v>
      </c>
      <c r="J990" s="4" t="s">
        <v>27</v>
      </c>
      <c r="K990" s="4" t="s">
        <v>64</v>
      </c>
      <c r="L990" s="5">
        <v>2</v>
      </c>
      <c r="M990" s="6">
        <v>70.97</v>
      </c>
      <c r="N990" s="7">
        <v>0.05</v>
      </c>
      <c r="O990" s="6">
        <v>32.54</v>
      </c>
      <c r="P990" s="6">
        <f t="shared" si="60"/>
        <v>134.84299999999999</v>
      </c>
      <c r="Q990" s="6">
        <f t="shared" si="61"/>
        <v>65.08</v>
      </c>
      <c r="R990" s="6">
        <f t="shared" si="62"/>
        <v>69.762999999999991</v>
      </c>
      <c r="S990" s="8">
        <f t="shared" si="63"/>
        <v>0.51736463887632278</v>
      </c>
    </row>
    <row r="991" spans="1:19" ht="15.6" x14ac:dyDescent="0.3">
      <c r="A991" s="2">
        <v>2833</v>
      </c>
      <c r="B991" s="3">
        <v>46176</v>
      </c>
      <c r="C991" s="4">
        <f>YEAR(SalesDataTable[[#This Row],[Order Date]])</f>
        <v>2026</v>
      </c>
      <c r="D991" s="9" t="str">
        <f>TEXT(SalesDataTable[[#This Row],[Order Date]],"MMM")</f>
        <v>Jun</v>
      </c>
      <c r="E991" s="9" t="str">
        <f>"Q"&amp;ROUNDUP(MONTH(SalesDataTable[[#This Row],[Order Date]])/3,0)</f>
        <v>Q2</v>
      </c>
      <c r="F991" s="4" t="s">
        <v>38</v>
      </c>
      <c r="G991" s="4" t="s">
        <v>65</v>
      </c>
      <c r="H991" s="4" t="s">
        <v>20</v>
      </c>
      <c r="I991" s="4" t="s">
        <v>21</v>
      </c>
      <c r="J991" s="4" t="s">
        <v>27</v>
      </c>
      <c r="K991" s="4" t="s">
        <v>35</v>
      </c>
      <c r="L991" s="5">
        <v>3</v>
      </c>
      <c r="M991" s="6">
        <v>141.6</v>
      </c>
      <c r="N991" s="7">
        <v>0</v>
      </c>
      <c r="O991" s="6">
        <v>78.02</v>
      </c>
      <c r="P991" s="6">
        <f t="shared" si="60"/>
        <v>424.79999999999995</v>
      </c>
      <c r="Q991" s="6">
        <f t="shared" si="61"/>
        <v>234.06</v>
      </c>
      <c r="R991" s="6">
        <f t="shared" si="62"/>
        <v>190.73999999999995</v>
      </c>
      <c r="S991" s="8">
        <f t="shared" si="63"/>
        <v>0.44901129943502821</v>
      </c>
    </row>
    <row r="992" spans="1:19" ht="15.6" x14ac:dyDescent="0.3">
      <c r="A992" s="2">
        <v>3522</v>
      </c>
      <c r="B992" s="3">
        <v>46176</v>
      </c>
      <c r="C992" s="4">
        <f>YEAR(SalesDataTable[[#This Row],[Order Date]])</f>
        <v>2026</v>
      </c>
      <c r="D992" s="9" t="str">
        <f>TEXT(SalesDataTable[[#This Row],[Order Date]],"MMM")</f>
        <v>Jun</v>
      </c>
      <c r="E992" s="9" t="str">
        <f>"Q"&amp;ROUNDUP(MONTH(SalesDataTable[[#This Row],[Order Date]])/3,0)</f>
        <v>Q2</v>
      </c>
      <c r="F992" s="4" t="s">
        <v>38</v>
      </c>
      <c r="G992" s="4" t="s">
        <v>65</v>
      </c>
      <c r="H992" s="4" t="s">
        <v>20</v>
      </c>
      <c r="I992" s="4" t="s">
        <v>31</v>
      </c>
      <c r="J992" s="4" t="s">
        <v>22</v>
      </c>
      <c r="K992" s="4" t="s">
        <v>44</v>
      </c>
      <c r="L992" s="5">
        <v>1</v>
      </c>
      <c r="M992" s="6">
        <v>40.57</v>
      </c>
      <c r="N992" s="7">
        <v>0</v>
      </c>
      <c r="O992" s="6">
        <v>16.329999999999998</v>
      </c>
      <c r="P992" s="6">
        <f t="shared" si="60"/>
        <v>40.57</v>
      </c>
      <c r="Q992" s="6">
        <f t="shared" si="61"/>
        <v>16.329999999999998</v>
      </c>
      <c r="R992" s="6">
        <f t="shared" si="62"/>
        <v>24.240000000000002</v>
      </c>
      <c r="S992" s="8">
        <f t="shared" si="63"/>
        <v>0.59748582696573826</v>
      </c>
    </row>
    <row r="993" spans="1:19" ht="15.6" x14ac:dyDescent="0.3">
      <c r="A993" s="2">
        <v>146</v>
      </c>
      <c r="B993" s="3">
        <v>46177</v>
      </c>
      <c r="C993" s="4">
        <f>YEAR(SalesDataTable[[#This Row],[Order Date]])</f>
        <v>2026</v>
      </c>
      <c r="D993" s="9" t="str">
        <f>TEXT(SalesDataTable[[#This Row],[Order Date]],"MMM")</f>
        <v>Jun</v>
      </c>
      <c r="E993" s="9" t="str">
        <f>"Q"&amp;ROUNDUP(MONTH(SalesDataTable[[#This Row],[Order Date]])/3,0)</f>
        <v>Q2</v>
      </c>
      <c r="F993" s="4" t="s">
        <v>24</v>
      </c>
      <c r="G993" s="4" t="s">
        <v>67</v>
      </c>
      <c r="H993" s="4" t="s">
        <v>46</v>
      </c>
      <c r="I993" s="4" t="s">
        <v>21</v>
      </c>
      <c r="J993" s="4" t="s">
        <v>22</v>
      </c>
      <c r="K993" s="4" t="s">
        <v>23</v>
      </c>
      <c r="L993" s="5">
        <v>2</v>
      </c>
      <c r="M993" s="6">
        <v>81.81</v>
      </c>
      <c r="N993" s="7">
        <v>0</v>
      </c>
      <c r="O993" s="6">
        <v>42.54</v>
      </c>
      <c r="P993" s="6">
        <f t="shared" si="60"/>
        <v>163.62</v>
      </c>
      <c r="Q993" s="6">
        <f t="shared" si="61"/>
        <v>85.08</v>
      </c>
      <c r="R993" s="6">
        <f t="shared" si="62"/>
        <v>78.540000000000006</v>
      </c>
      <c r="S993" s="8">
        <f t="shared" si="63"/>
        <v>0.48001466813348004</v>
      </c>
    </row>
    <row r="994" spans="1:19" ht="15.6" x14ac:dyDescent="0.3">
      <c r="A994" s="2">
        <v>161</v>
      </c>
      <c r="B994" s="3">
        <v>46177</v>
      </c>
      <c r="C994" s="4">
        <f>YEAR(SalesDataTable[[#This Row],[Order Date]])</f>
        <v>2026</v>
      </c>
      <c r="D994" s="9" t="str">
        <f>TEXT(SalesDataTable[[#This Row],[Order Date]],"MMM")</f>
        <v>Jun</v>
      </c>
      <c r="E994" s="9" t="str">
        <f>"Q"&amp;ROUNDUP(MONTH(SalesDataTable[[#This Row],[Order Date]])/3,0)</f>
        <v>Q2</v>
      </c>
      <c r="F994" s="4" t="s">
        <v>18</v>
      </c>
      <c r="G994" s="4" t="s">
        <v>19</v>
      </c>
      <c r="H994" s="4" t="s">
        <v>46</v>
      </c>
      <c r="I994" s="4" t="s">
        <v>21</v>
      </c>
      <c r="J994" s="4" t="s">
        <v>22</v>
      </c>
      <c r="K994" s="4" t="s">
        <v>40</v>
      </c>
      <c r="L994" s="5">
        <v>2</v>
      </c>
      <c r="M994" s="6">
        <v>50.09</v>
      </c>
      <c r="N994" s="7">
        <v>0</v>
      </c>
      <c r="O994" s="6">
        <v>22.91</v>
      </c>
      <c r="P994" s="6">
        <f t="shared" si="60"/>
        <v>100.18</v>
      </c>
      <c r="Q994" s="6">
        <f t="shared" si="61"/>
        <v>45.82</v>
      </c>
      <c r="R994" s="6">
        <f t="shared" si="62"/>
        <v>54.360000000000007</v>
      </c>
      <c r="S994" s="8">
        <f t="shared" si="63"/>
        <v>0.54262327809942112</v>
      </c>
    </row>
    <row r="995" spans="1:19" ht="15.6" x14ac:dyDescent="0.3">
      <c r="A995" s="2">
        <v>819</v>
      </c>
      <c r="B995" s="3">
        <v>46177</v>
      </c>
      <c r="C995" s="4">
        <f>YEAR(SalesDataTable[[#This Row],[Order Date]])</f>
        <v>2026</v>
      </c>
      <c r="D995" s="9" t="str">
        <f>TEXT(SalesDataTable[[#This Row],[Order Date]],"MMM")</f>
        <v>Jun</v>
      </c>
      <c r="E995" s="9" t="str">
        <f>"Q"&amp;ROUNDUP(MONTH(SalesDataTable[[#This Row],[Order Date]])/3,0)</f>
        <v>Q2</v>
      </c>
      <c r="F995" s="4" t="s">
        <v>38</v>
      </c>
      <c r="G995" s="4" t="s">
        <v>51</v>
      </c>
      <c r="H995" s="4" t="s">
        <v>20</v>
      </c>
      <c r="I995" s="4" t="s">
        <v>21</v>
      </c>
      <c r="J995" s="4" t="s">
        <v>27</v>
      </c>
      <c r="K995" s="4" t="s">
        <v>64</v>
      </c>
      <c r="L995" s="5">
        <v>1</v>
      </c>
      <c r="M995" s="6">
        <v>72.38</v>
      </c>
      <c r="N995" s="7">
        <v>0</v>
      </c>
      <c r="O995" s="6">
        <v>32.68</v>
      </c>
      <c r="P995" s="6">
        <f t="shared" si="60"/>
        <v>72.38</v>
      </c>
      <c r="Q995" s="6">
        <f t="shared" si="61"/>
        <v>32.68</v>
      </c>
      <c r="R995" s="6">
        <f t="shared" si="62"/>
        <v>39.699999999999996</v>
      </c>
      <c r="S995" s="8">
        <f t="shared" si="63"/>
        <v>0.54849405913235694</v>
      </c>
    </row>
    <row r="996" spans="1:19" ht="15.6" x14ac:dyDescent="0.3">
      <c r="A996" s="2">
        <v>2104</v>
      </c>
      <c r="B996" s="3">
        <v>46177</v>
      </c>
      <c r="C996" s="4">
        <f>YEAR(SalesDataTable[[#This Row],[Order Date]])</f>
        <v>2026</v>
      </c>
      <c r="D996" s="9" t="str">
        <f>TEXT(SalesDataTable[[#This Row],[Order Date]],"MMM")</f>
        <v>Jun</v>
      </c>
      <c r="E996" s="9" t="str">
        <f>"Q"&amp;ROUNDUP(MONTH(SalesDataTable[[#This Row],[Order Date]])/3,0)</f>
        <v>Q2</v>
      </c>
      <c r="F996" s="4" t="s">
        <v>24</v>
      </c>
      <c r="G996" s="4" t="s">
        <v>25</v>
      </c>
      <c r="H996" s="4" t="s">
        <v>20</v>
      </c>
      <c r="I996" s="4" t="s">
        <v>31</v>
      </c>
      <c r="J996" s="4" t="s">
        <v>27</v>
      </c>
      <c r="K996" s="4" t="s">
        <v>28</v>
      </c>
      <c r="L996" s="5">
        <v>1</v>
      </c>
      <c r="M996" s="6">
        <v>92.31</v>
      </c>
      <c r="N996" s="7">
        <v>0</v>
      </c>
      <c r="O996" s="6">
        <v>45.58</v>
      </c>
      <c r="P996" s="6">
        <f t="shared" si="60"/>
        <v>92.31</v>
      </c>
      <c r="Q996" s="6">
        <f t="shared" si="61"/>
        <v>45.58</v>
      </c>
      <c r="R996" s="6">
        <f t="shared" si="62"/>
        <v>46.730000000000004</v>
      </c>
      <c r="S996" s="8">
        <f t="shared" si="63"/>
        <v>0.50622901094139316</v>
      </c>
    </row>
    <row r="997" spans="1:19" ht="15.6" x14ac:dyDescent="0.3">
      <c r="A997" s="2">
        <v>2678</v>
      </c>
      <c r="B997" s="3">
        <v>46177</v>
      </c>
      <c r="C997" s="4">
        <f>YEAR(SalesDataTable[[#This Row],[Order Date]])</f>
        <v>2026</v>
      </c>
      <c r="D997" s="9" t="str">
        <f>TEXT(SalesDataTable[[#This Row],[Order Date]],"MMM")</f>
        <v>Jun</v>
      </c>
      <c r="E997" s="9" t="str">
        <f>"Q"&amp;ROUNDUP(MONTH(SalesDataTable[[#This Row],[Order Date]])/3,0)</f>
        <v>Q2</v>
      </c>
      <c r="F997" s="4" t="s">
        <v>38</v>
      </c>
      <c r="G997" s="4" t="s">
        <v>51</v>
      </c>
      <c r="H997" s="4" t="s">
        <v>26</v>
      </c>
      <c r="I997" s="4" t="s">
        <v>21</v>
      </c>
      <c r="J997" s="4" t="s">
        <v>32</v>
      </c>
      <c r="K997" s="4" t="s">
        <v>50</v>
      </c>
      <c r="L997" s="5">
        <v>12</v>
      </c>
      <c r="M997" s="6">
        <v>47.6</v>
      </c>
      <c r="N997" s="7">
        <v>0.15</v>
      </c>
      <c r="O997" s="6">
        <v>18.670000000000002</v>
      </c>
      <c r="P997" s="6">
        <f t="shared" si="60"/>
        <v>485.52000000000004</v>
      </c>
      <c r="Q997" s="6">
        <f t="shared" si="61"/>
        <v>224.04000000000002</v>
      </c>
      <c r="R997" s="6">
        <f t="shared" si="62"/>
        <v>261.48</v>
      </c>
      <c r="S997" s="8">
        <f t="shared" si="63"/>
        <v>0.53855659911023235</v>
      </c>
    </row>
    <row r="998" spans="1:19" ht="15.6" x14ac:dyDescent="0.3">
      <c r="A998" s="2">
        <v>3015</v>
      </c>
      <c r="B998" s="3">
        <v>46177</v>
      </c>
      <c r="C998" s="4">
        <f>YEAR(SalesDataTable[[#This Row],[Order Date]])</f>
        <v>2026</v>
      </c>
      <c r="D998" s="9" t="str">
        <f>TEXT(SalesDataTable[[#This Row],[Order Date]],"MMM")</f>
        <v>Jun</v>
      </c>
      <c r="E998" s="9" t="str">
        <f>"Q"&amp;ROUNDUP(MONTH(SalesDataTable[[#This Row],[Order Date]])/3,0)</f>
        <v>Q2</v>
      </c>
      <c r="F998" s="4" t="s">
        <v>24</v>
      </c>
      <c r="G998" s="4" t="s">
        <v>67</v>
      </c>
      <c r="H998" s="4" t="s">
        <v>20</v>
      </c>
      <c r="I998" s="4" t="s">
        <v>21</v>
      </c>
      <c r="J998" s="4" t="s">
        <v>32</v>
      </c>
      <c r="K998" s="4" t="s">
        <v>50</v>
      </c>
      <c r="L998" s="5">
        <v>1</v>
      </c>
      <c r="M998" s="6">
        <v>45.5</v>
      </c>
      <c r="N998" s="7">
        <v>0.05</v>
      </c>
      <c r="O998" s="6">
        <v>18.89</v>
      </c>
      <c r="P998" s="6">
        <f t="shared" si="60"/>
        <v>43.225000000000001</v>
      </c>
      <c r="Q998" s="6">
        <f t="shared" si="61"/>
        <v>18.89</v>
      </c>
      <c r="R998" s="6">
        <f t="shared" si="62"/>
        <v>24.335000000000001</v>
      </c>
      <c r="S998" s="8">
        <f t="shared" si="63"/>
        <v>0.56298438403701567</v>
      </c>
    </row>
    <row r="999" spans="1:19" ht="15.6" x14ac:dyDescent="0.3">
      <c r="A999" s="2">
        <v>3243</v>
      </c>
      <c r="B999" s="3">
        <v>46177</v>
      </c>
      <c r="C999" s="4">
        <f>YEAR(SalesDataTable[[#This Row],[Order Date]])</f>
        <v>2026</v>
      </c>
      <c r="D999" s="9" t="str">
        <f>TEXT(SalesDataTable[[#This Row],[Order Date]],"MMM")</f>
        <v>Jun</v>
      </c>
      <c r="E999" s="9" t="str">
        <f>"Q"&amp;ROUNDUP(MONTH(SalesDataTable[[#This Row],[Order Date]])/3,0)</f>
        <v>Q2</v>
      </c>
      <c r="F999" s="4" t="s">
        <v>29</v>
      </c>
      <c r="G999" s="4" t="s">
        <v>43</v>
      </c>
      <c r="H999" s="4" t="s">
        <v>20</v>
      </c>
      <c r="I999" s="4" t="s">
        <v>21</v>
      </c>
      <c r="J999" s="4" t="s">
        <v>52</v>
      </c>
      <c r="K999" s="4" t="s">
        <v>60</v>
      </c>
      <c r="L999" s="5">
        <v>1</v>
      </c>
      <c r="M999" s="6">
        <v>35.99</v>
      </c>
      <c r="N999" s="7">
        <v>0</v>
      </c>
      <c r="O999" s="6">
        <v>14.05</v>
      </c>
      <c r="P999" s="6">
        <f t="shared" si="60"/>
        <v>35.99</v>
      </c>
      <c r="Q999" s="6">
        <f t="shared" si="61"/>
        <v>14.05</v>
      </c>
      <c r="R999" s="6">
        <f t="shared" si="62"/>
        <v>21.94</v>
      </c>
      <c r="S999" s="8">
        <f t="shared" si="63"/>
        <v>0.60961378160600166</v>
      </c>
    </row>
    <row r="1000" spans="1:19" ht="15.6" x14ac:dyDescent="0.3">
      <c r="A1000" s="2">
        <v>3283</v>
      </c>
      <c r="B1000" s="3">
        <v>46177</v>
      </c>
      <c r="C1000" s="4">
        <f>YEAR(SalesDataTable[[#This Row],[Order Date]])</f>
        <v>2026</v>
      </c>
      <c r="D1000" s="9" t="str">
        <f>TEXT(SalesDataTable[[#This Row],[Order Date]],"MMM")</f>
        <v>Jun</v>
      </c>
      <c r="E1000" s="9" t="str">
        <f>"Q"&amp;ROUNDUP(MONTH(SalesDataTable[[#This Row],[Order Date]])/3,0)</f>
        <v>Q2</v>
      </c>
      <c r="F1000" s="4" t="s">
        <v>24</v>
      </c>
      <c r="G1000" s="4" t="s">
        <v>61</v>
      </c>
      <c r="H1000" s="4" t="s">
        <v>46</v>
      </c>
      <c r="I1000" s="4" t="s">
        <v>21</v>
      </c>
      <c r="J1000" s="4" t="s">
        <v>52</v>
      </c>
      <c r="K1000" s="4" t="s">
        <v>56</v>
      </c>
      <c r="L1000" s="5">
        <v>1</v>
      </c>
      <c r="M1000" s="6">
        <v>122.55</v>
      </c>
      <c r="N1000" s="7">
        <v>0</v>
      </c>
      <c r="O1000" s="6">
        <v>68.97</v>
      </c>
      <c r="P1000" s="6">
        <f t="shared" si="60"/>
        <v>122.55</v>
      </c>
      <c r="Q1000" s="6">
        <f t="shared" si="61"/>
        <v>68.97</v>
      </c>
      <c r="R1000" s="6">
        <f t="shared" si="62"/>
        <v>53.58</v>
      </c>
      <c r="S1000" s="8">
        <f t="shared" si="63"/>
        <v>0.43720930232558142</v>
      </c>
    </row>
    <row r="1001" spans="1:19" ht="15.6" x14ac:dyDescent="0.3">
      <c r="A1001" s="2">
        <v>3966</v>
      </c>
      <c r="B1001" s="3">
        <v>46177</v>
      </c>
      <c r="C1001" s="4">
        <f>YEAR(SalesDataTable[[#This Row],[Order Date]])</f>
        <v>2026</v>
      </c>
      <c r="D1001" s="9" t="str">
        <f>TEXT(SalesDataTable[[#This Row],[Order Date]],"MMM")</f>
        <v>Jun</v>
      </c>
      <c r="E1001" s="9" t="str">
        <f>"Q"&amp;ROUNDUP(MONTH(SalesDataTable[[#This Row],[Order Date]])/3,0)</f>
        <v>Q2</v>
      </c>
      <c r="F1001" s="4" t="s">
        <v>38</v>
      </c>
      <c r="G1001" s="4" t="s">
        <v>51</v>
      </c>
      <c r="H1001" s="4" t="s">
        <v>20</v>
      </c>
      <c r="I1001" s="4" t="s">
        <v>31</v>
      </c>
      <c r="J1001" s="4" t="s">
        <v>52</v>
      </c>
      <c r="K1001" s="4" t="s">
        <v>56</v>
      </c>
      <c r="L1001" s="5">
        <v>3</v>
      </c>
      <c r="M1001" s="6">
        <v>126.22</v>
      </c>
      <c r="N1001" s="7">
        <v>0</v>
      </c>
      <c r="O1001" s="6">
        <v>69.599999999999994</v>
      </c>
      <c r="P1001" s="6">
        <f t="shared" si="60"/>
        <v>378.65999999999997</v>
      </c>
      <c r="Q1001" s="6">
        <f t="shared" si="61"/>
        <v>208.79999999999998</v>
      </c>
      <c r="R1001" s="6">
        <f t="shared" si="62"/>
        <v>169.85999999999999</v>
      </c>
      <c r="S1001" s="8">
        <f t="shared" si="63"/>
        <v>0.4485818412295991</v>
      </c>
    </row>
    <row r="1002" spans="1:19" ht="15.6" x14ac:dyDescent="0.3">
      <c r="A1002" s="2">
        <v>1349</v>
      </c>
      <c r="B1002" s="3">
        <v>46178</v>
      </c>
      <c r="C1002" s="4">
        <f>YEAR(SalesDataTable[[#This Row],[Order Date]])</f>
        <v>2026</v>
      </c>
      <c r="D1002" s="9" t="str">
        <f>TEXT(SalesDataTable[[#This Row],[Order Date]],"MMM")</f>
        <v>Jun</v>
      </c>
      <c r="E1002" s="9" t="str">
        <f>"Q"&amp;ROUNDUP(MONTH(SalesDataTable[[#This Row],[Order Date]])/3,0)</f>
        <v>Q2</v>
      </c>
      <c r="F1002" s="4" t="s">
        <v>18</v>
      </c>
      <c r="G1002" s="4" t="s">
        <v>68</v>
      </c>
      <c r="H1002" s="4" t="s">
        <v>37</v>
      </c>
      <c r="I1002" s="4" t="s">
        <v>21</v>
      </c>
      <c r="J1002" s="4" t="s">
        <v>27</v>
      </c>
      <c r="K1002" s="4" t="s">
        <v>28</v>
      </c>
      <c r="L1002" s="5">
        <v>6</v>
      </c>
      <c r="M1002" s="6">
        <v>91.98</v>
      </c>
      <c r="N1002" s="7">
        <v>0.05</v>
      </c>
      <c r="O1002" s="6">
        <v>46.46</v>
      </c>
      <c r="P1002" s="6">
        <f t="shared" si="60"/>
        <v>524.28599999999994</v>
      </c>
      <c r="Q1002" s="6">
        <f t="shared" si="61"/>
        <v>278.76</v>
      </c>
      <c r="R1002" s="6">
        <f t="shared" si="62"/>
        <v>245.52599999999995</v>
      </c>
      <c r="S1002" s="8">
        <f t="shared" si="63"/>
        <v>0.46830546686350577</v>
      </c>
    </row>
    <row r="1003" spans="1:19" ht="15.6" x14ac:dyDescent="0.3">
      <c r="A1003" s="2">
        <v>2333</v>
      </c>
      <c r="B1003" s="3">
        <v>46178</v>
      </c>
      <c r="C1003" s="4">
        <f>YEAR(SalesDataTable[[#This Row],[Order Date]])</f>
        <v>2026</v>
      </c>
      <c r="D1003" s="9" t="str">
        <f>TEXT(SalesDataTable[[#This Row],[Order Date]],"MMM")</f>
        <v>Jun</v>
      </c>
      <c r="E1003" s="9" t="str">
        <f>"Q"&amp;ROUNDUP(MONTH(SalesDataTable[[#This Row],[Order Date]])/3,0)</f>
        <v>Q2</v>
      </c>
      <c r="F1003" s="4" t="s">
        <v>29</v>
      </c>
      <c r="G1003" s="4" t="s">
        <v>43</v>
      </c>
      <c r="H1003" s="4" t="s">
        <v>20</v>
      </c>
      <c r="I1003" s="4" t="s">
        <v>34</v>
      </c>
      <c r="J1003" s="4" t="s">
        <v>41</v>
      </c>
      <c r="K1003" s="4" t="s">
        <v>69</v>
      </c>
      <c r="L1003" s="5">
        <v>1</v>
      </c>
      <c r="M1003" s="6">
        <v>125.32</v>
      </c>
      <c r="N1003" s="7">
        <v>0</v>
      </c>
      <c r="O1003" s="6">
        <v>59.03</v>
      </c>
      <c r="P1003" s="6">
        <f t="shared" si="60"/>
        <v>125.32</v>
      </c>
      <c r="Q1003" s="6">
        <f t="shared" si="61"/>
        <v>59.03</v>
      </c>
      <c r="R1003" s="6">
        <f t="shared" si="62"/>
        <v>66.289999999999992</v>
      </c>
      <c r="S1003" s="8">
        <f t="shared" si="63"/>
        <v>0.52896584743057773</v>
      </c>
    </row>
    <row r="1004" spans="1:19" ht="15.6" x14ac:dyDescent="0.3">
      <c r="A1004" s="2">
        <v>2628</v>
      </c>
      <c r="B1004" s="3">
        <v>46178</v>
      </c>
      <c r="C1004" s="4">
        <f>YEAR(SalesDataTable[[#This Row],[Order Date]])</f>
        <v>2026</v>
      </c>
      <c r="D1004" s="9" t="str">
        <f>TEXT(SalesDataTable[[#This Row],[Order Date]],"MMM")</f>
        <v>Jun</v>
      </c>
      <c r="E1004" s="9" t="str">
        <f>"Q"&amp;ROUNDUP(MONTH(SalesDataTable[[#This Row],[Order Date]])/3,0)</f>
        <v>Q2</v>
      </c>
      <c r="F1004" s="4" t="s">
        <v>38</v>
      </c>
      <c r="G1004" s="4" t="s">
        <v>51</v>
      </c>
      <c r="H1004" s="4" t="s">
        <v>46</v>
      </c>
      <c r="I1004" s="4" t="s">
        <v>21</v>
      </c>
      <c r="J1004" s="4" t="s">
        <v>32</v>
      </c>
      <c r="K1004" s="4" t="s">
        <v>66</v>
      </c>
      <c r="L1004" s="5">
        <v>2</v>
      </c>
      <c r="M1004" s="6">
        <v>167.26</v>
      </c>
      <c r="N1004" s="7">
        <v>0</v>
      </c>
      <c r="O1004" s="6">
        <v>89.65</v>
      </c>
      <c r="P1004" s="6">
        <f t="shared" si="60"/>
        <v>334.52</v>
      </c>
      <c r="Q1004" s="6">
        <f t="shared" si="61"/>
        <v>179.3</v>
      </c>
      <c r="R1004" s="6">
        <f t="shared" si="62"/>
        <v>155.21999999999997</v>
      </c>
      <c r="S1004" s="8">
        <f t="shared" si="63"/>
        <v>0.46400813105344968</v>
      </c>
    </row>
    <row r="1005" spans="1:19" ht="15.6" x14ac:dyDescent="0.3">
      <c r="A1005" s="2">
        <v>2718</v>
      </c>
      <c r="B1005" s="3">
        <v>46178</v>
      </c>
      <c r="C1005" s="4">
        <f>YEAR(SalesDataTable[[#This Row],[Order Date]])</f>
        <v>2026</v>
      </c>
      <c r="D1005" s="9" t="str">
        <f>TEXT(SalesDataTable[[#This Row],[Order Date]],"MMM")</f>
        <v>Jun</v>
      </c>
      <c r="E1005" s="9" t="str">
        <f>"Q"&amp;ROUNDUP(MONTH(SalesDataTable[[#This Row],[Order Date]])/3,0)</f>
        <v>Q2</v>
      </c>
      <c r="F1005" s="4" t="s">
        <v>18</v>
      </c>
      <c r="G1005" s="4" t="s">
        <v>19</v>
      </c>
      <c r="H1005" s="4" t="s">
        <v>46</v>
      </c>
      <c r="I1005" s="4" t="s">
        <v>21</v>
      </c>
      <c r="J1005" s="4" t="s">
        <v>22</v>
      </c>
      <c r="K1005" s="4" t="s">
        <v>23</v>
      </c>
      <c r="L1005" s="5">
        <v>1</v>
      </c>
      <c r="M1005" s="6">
        <v>80.19</v>
      </c>
      <c r="N1005" s="7">
        <v>0</v>
      </c>
      <c r="O1005" s="6">
        <v>42.18</v>
      </c>
      <c r="P1005" s="6">
        <f t="shared" si="60"/>
        <v>80.19</v>
      </c>
      <c r="Q1005" s="6">
        <f t="shared" si="61"/>
        <v>42.18</v>
      </c>
      <c r="R1005" s="6">
        <f t="shared" si="62"/>
        <v>38.01</v>
      </c>
      <c r="S1005" s="8">
        <f t="shared" si="63"/>
        <v>0.47399925177702956</v>
      </c>
    </row>
    <row r="1006" spans="1:19" ht="15.6" x14ac:dyDescent="0.3">
      <c r="A1006" s="2">
        <v>3185</v>
      </c>
      <c r="B1006" s="3">
        <v>46178</v>
      </c>
      <c r="C1006" s="4">
        <f>YEAR(SalesDataTable[[#This Row],[Order Date]])</f>
        <v>2026</v>
      </c>
      <c r="D1006" s="9" t="str">
        <f>TEXT(SalesDataTable[[#This Row],[Order Date]],"MMM")</f>
        <v>Jun</v>
      </c>
      <c r="E1006" s="9" t="str">
        <f>"Q"&amp;ROUNDUP(MONTH(SalesDataTable[[#This Row],[Order Date]])/3,0)</f>
        <v>Q2</v>
      </c>
      <c r="F1006" s="4" t="s">
        <v>18</v>
      </c>
      <c r="G1006" s="4" t="s">
        <v>68</v>
      </c>
      <c r="H1006" s="4" t="s">
        <v>20</v>
      </c>
      <c r="I1006" s="4" t="s">
        <v>31</v>
      </c>
      <c r="J1006" s="4" t="s">
        <v>22</v>
      </c>
      <c r="K1006" s="4" t="s">
        <v>40</v>
      </c>
      <c r="L1006" s="5">
        <v>1</v>
      </c>
      <c r="M1006" s="6">
        <v>49.86</v>
      </c>
      <c r="N1006" s="7">
        <v>0</v>
      </c>
      <c r="O1006" s="6">
        <v>22.72</v>
      </c>
      <c r="P1006" s="6">
        <f t="shared" si="60"/>
        <v>49.86</v>
      </c>
      <c r="Q1006" s="6">
        <f t="shared" si="61"/>
        <v>22.72</v>
      </c>
      <c r="R1006" s="6">
        <f t="shared" si="62"/>
        <v>27.14</v>
      </c>
      <c r="S1006" s="8">
        <f t="shared" si="63"/>
        <v>0.5443241075010028</v>
      </c>
    </row>
    <row r="1007" spans="1:19" ht="15.6" x14ac:dyDescent="0.3">
      <c r="A1007" s="2">
        <v>4495</v>
      </c>
      <c r="B1007" s="3">
        <v>46178</v>
      </c>
      <c r="C1007" s="4">
        <f>YEAR(SalesDataTable[[#This Row],[Order Date]])</f>
        <v>2026</v>
      </c>
      <c r="D1007" s="9" t="str">
        <f>TEXT(SalesDataTable[[#This Row],[Order Date]],"MMM")</f>
        <v>Jun</v>
      </c>
      <c r="E1007" s="9" t="str">
        <f>"Q"&amp;ROUNDUP(MONTH(SalesDataTable[[#This Row],[Order Date]])/3,0)</f>
        <v>Q2</v>
      </c>
      <c r="F1007" s="4" t="s">
        <v>29</v>
      </c>
      <c r="G1007" s="4" t="s">
        <v>57</v>
      </c>
      <c r="H1007" s="4" t="s">
        <v>37</v>
      </c>
      <c r="I1007" s="4" t="s">
        <v>31</v>
      </c>
      <c r="J1007" s="4" t="s">
        <v>41</v>
      </c>
      <c r="K1007" s="4" t="s">
        <v>47</v>
      </c>
      <c r="L1007" s="5">
        <v>2</v>
      </c>
      <c r="M1007" s="6">
        <v>195.51</v>
      </c>
      <c r="N1007" s="7">
        <v>0</v>
      </c>
      <c r="O1007" s="6">
        <v>102.97</v>
      </c>
      <c r="P1007" s="6">
        <f t="shared" si="60"/>
        <v>391.02</v>
      </c>
      <c r="Q1007" s="6">
        <f t="shared" si="61"/>
        <v>205.94</v>
      </c>
      <c r="R1007" s="6">
        <f t="shared" si="62"/>
        <v>185.07999999999998</v>
      </c>
      <c r="S1007" s="8">
        <f t="shared" si="63"/>
        <v>0.47332617257429288</v>
      </c>
    </row>
    <row r="1008" spans="1:19" ht="15.6" x14ac:dyDescent="0.3">
      <c r="A1008" s="2">
        <v>815</v>
      </c>
      <c r="B1008" s="3">
        <v>46179</v>
      </c>
      <c r="C1008" s="4">
        <f>YEAR(SalesDataTable[[#This Row],[Order Date]])</f>
        <v>2026</v>
      </c>
      <c r="D1008" s="9" t="str">
        <f>TEXT(SalesDataTable[[#This Row],[Order Date]],"MMM")</f>
        <v>Jun</v>
      </c>
      <c r="E1008" s="9" t="str">
        <f>"Q"&amp;ROUNDUP(MONTH(SalesDataTable[[#This Row],[Order Date]])/3,0)</f>
        <v>Q2</v>
      </c>
      <c r="F1008" s="4" t="s">
        <v>18</v>
      </c>
      <c r="G1008" s="4" t="s">
        <v>19</v>
      </c>
      <c r="H1008" s="4" t="s">
        <v>37</v>
      </c>
      <c r="I1008" s="4" t="s">
        <v>31</v>
      </c>
      <c r="J1008" s="4" t="s">
        <v>52</v>
      </c>
      <c r="K1008" s="4" t="s">
        <v>53</v>
      </c>
      <c r="L1008" s="5">
        <v>1</v>
      </c>
      <c r="M1008" s="6">
        <v>39.61</v>
      </c>
      <c r="N1008" s="7">
        <v>0</v>
      </c>
      <c r="O1008" s="6">
        <v>14.75</v>
      </c>
      <c r="P1008" s="6">
        <f t="shared" si="60"/>
        <v>39.61</v>
      </c>
      <c r="Q1008" s="6">
        <f t="shared" si="61"/>
        <v>14.75</v>
      </c>
      <c r="R1008" s="6">
        <f t="shared" si="62"/>
        <v>24.86</v>
      </c>
      <c r="S1008" s="8">
        <f t="shared" si="63"/>
        <v>0.62761928805857103</v>
      </c>
    </row>
    <row r="1009" spans="1:19" ht="15.6" x14ac:dyDescent="0.3">
      <c r="A1009" s="2">
        <v>1140</v>
      </c>
      <c r="B1009" s="3">
        <v>46179</v>
      </c>
      <c r="C1009" s="4">
        <f>YEAR(SalesDataTable[[#This Row],[Order Date]])</f>
        <v>2026</v>
      </c>
      <c r="D1009" s="9" t="str">
        <f>TEXT(SalesDataTable[[#This Row],[Order Date]],"MMM")</f>
        <v>Jun</v>
      </c>
      <c r="E1009" s="9" t="str">
        <f>"Q"&amp;ROUNDUP(MONTH(SalesDataTable[[#This Row],[Order Date]])/3,0)</f>
        <v>Q2</v>
      </c>
      <c r="F1009" s="4" t="s">
        <v>24</v>
      </c>
      <c r="G1009" s="4" t="s">
        <v>25</v>
      </c>
      <c r="H1009" s="4" t="s">
        <v>37</v>
      </c>
      <c r="I1009" s="4" t="s">
        <v>21</v>
      </c>
      <c r="J1009" s="4" t="s">
        <v>27</v>
      </c>
      <c r="K1009" s="4" t="s">
        <v>64</v>
      </c>
      <c r="L1009" s="5">
        <v>1</v>
      </c>
      <c r="M1009" s="6">
        <v>70.86</v>
      </c>
      <c r="N1009" s="7">
        <v>0</v>
      </c>
      <c r="O1009" s="6">
        <v>31.47</v>
      </c>
      <c r="P1009" s="6">
        <f t="shared" si="60"/>
        <v>70.86</v>
      </c>
      <c r="Q1009" s="6">
        <f t="shared" si="61"/>
        <v>31.47</v>
      </c>
      <c r="R1009" s="6">
        <f t="shared" si="62"/>
        <v>39.39</v>
      </c>
      <c r="S1009" s="8">
        <f t="shared" si="63"/>
        <v>0.55588484335309063</v>
      </c>
    </row>
    <row r="1010" spans="1:19" ht="15.6" x14ac:dyDescent="0.3">
      <c r="A1010" s="2">
        <v>1544</v>
      </c>
      <c r="B1010" s="3">
        <v>46179</v>
      </c>
      <c r="C1010" s="4">
        <f>YEAR(SalesDataTable[[#This Row],[Order Date]])</f>
        <v>2026</v>
      </c>
      <c r="D1010" s="9" t="str">
        <f>TEXT(SalesDataTable[[#This Row],[Order Date]],"MMM")</f>
        <v>Jun</v>
      </c>
      <c r="E1010" s="9" t="str">
        <f>"Q"&amp;ROUNDUP(MONTH(SalesDataTable[[#This Row],[Order Date]])/3,0)</f>
        <v>Q2</v>
      </c>
      <c r="F1010" s="4" t="s">
        <v>38</v>
      </c>
      <c r="G1010" s="4" t="s">
        <v>49</v>
      </c>
      <c r="H1010" s="4" t="s">
        <v>26</v>
      </c>
      <c r="I1010" s="4" t="s">
        <v>21</v>
      </c>
      <c r="J1010" s="4" t="s">
        <v>52</v>
      </c>
      <c r="K1010" s="4" t="s">
        <v>53</v>
      </c>
      <c r="L1010" s="5">
        <v>8</v>
      </c>
      <c r="M1010" s="6">
        <v>40.46</v>
      </c>
      <c r="N1010" s="7">
        <v>0.2</v>
      </c>
      <c r="O1010" s="6">
        <v>14.7</v>
      </c>
      <c r="P1010" s="6">
        <f t="shared" si="60"/>
        <v>258.94400000000002</v>
      </c>
      <c r="Q1010" s="6">
        <f t="shared" si="61"/>
        <v>117.6</v>
      </c>
      <c r="R1010" s="6">
        <f t="shared" si="62"/>
        <v>141.34400000000002</v>
      </c>
      <c r="S1010" s="8">
        <f t="shared" si="63"/>
        <v>0.54584775086505199</v>
      </c>
    </row>
    <row r="1011" spans="1:19" ht="15.6" x14ac:dyDescent="0.3">
      <c r="A1011" s="2">
        <v>2420</v>
      </c>
      <c r="B1011" s="3">
        <v>46179</v>
      </c>
      <c r="C1011" s="4">
        <f>YEAR(SalesDataTable[[#This Row],[Order Date]])</f>
        <v>2026</v>
      </c>
      <c r="D1011" s="9" t="str">
        <f>TEXT(SalesDataTable[[#This Row],[Order Date]],"MMM")</f>
        <v>Jun</v>
      </c>
      <c r="E1011" s="9" t="str">
        <f>"Q"&amp;ROUNDUP(MONTH(SalesDataTable[[#This Row],[Order Date]])/3,0)</f>
        <v>Q2</v>
      </c>
      <c r="F1011" s="4" t="s">
        <v>29</v>
      </c>
      <c r="G1011" s="4" t="s">
        <v>43</v>
      </c>
      <c r="H1011" s="4" t="s">
        <v>20</v>
      </c>
      <c r="I1011" s="4" t="s">
        <v>31</v>
      </c>
      <c r="J1011" s="4" t="s">
        <v>32</v>
      </c>
      <c r="K1011" s="4" t="s">
        <v>62</v>
      </c>
      <c r="L1011" s="5">
        <v>1</v>
      </c>
      <c r="M1011" s="6">
        <v>131.79</v>
      </c>
      <c r="N1011" s="7">
        <v>0</v>
      </c>
      <c r="O1011" s="6">
        <v>68.22</v>
      </c>
      <c r="P1011" s="6">
        <f t="shared" si="60"/>
        <v>131.79</v>
      </c>
      <c r="Q1011" s="6">
        <f t="shared" si="61"/>
        <v>68.22</v>
      </c>
      <c r="R1011" s="6">
        <f t="shared" si="62"/>
        <v>63.569999999999993</v>
      </c>
      <c r="S1011" s="8">
        <f t="shared" si="63"/>
        <v>0.48235829729114499</v>
      </c>
    </row>
    <row r="1012" spans="1:19" ht="15.6" x14ac:dyDescent="0.3">
      <c r="A1012" s="2">
        <v>2805</v>
      </c>
      <c r="B1012" s="3">
        <v>46179</v>
      </c>
      <c r="C1012" s="4">
        <f>YEAR(SalesDataTable[[#This Row],[Order Date]])</f>
        <v>2026</v>
      </c>
      <c r="D1012" s="9" t="str">
        <f>TEXT(SalesDataTable[[#This Row],[Order Date]],"MMM")</f>
        <v>Jun</v>
      </c>
      <c r="E1012" s="9" t="str">
        <f>"Q"&amp;ROUNDUP(MONTH(SalesDataTable[[#This Row],[Order Date]])/3,0)</f>
        <v>Q2</v>
      </c>
      <c r="F1012" s="4" t="s">
        <v>29</v>
      </c>
      <c r="G1012" s="4" t="s">
        <v>57</v>
      </c>
      <c r="H1012" s="4" t="s">
        <v>26</v>
      </c>
      <c r="I1012" s="4" t="s">
        <v>21</v>
      </c>
      <c r="J1012" s="4" t="s">
        <v>41</v>
      </c>
      <c r="K1012" s="4" t="s">
        <v>42</v>
      </c>
      <c r="L1012" s="5">
        <v>12</v>
      </c>
      <c r="M1012" s="6">
        <v>338.45</v>
      </c>
      <c r="N1012" s="7">
        <v>0.1</v>
      </c>
      <c r="O1012" s="6">
        <v>196.78</v>
      </c>
      <c r="P1012" s="6">
        <f t="shared" si="60"/>
        <v>3655.2599999999998</v>
      </c>
      <c r="Q1012" s="6">
        <f t="shared" si="61"/>
        <v>2361.36</v>
      </c>
      <c r="R1012" s="6">
        <f t="shared" si="62"/>
        <v>1293.8999999999996</v>
      </c>
      <c r="S1012" s="8">
        <f t="shared" si="63"/>
        <v>0.35398302719915947</v>
      </c>
    </row>
    <row r="1013" spans="1:19" ht="15.6" x14ac:dyDescent="0.3">
      <c r="A1013" s="2">
        <v>3160</v>
      </c>
      <c r="B1013" s="3">
        <v>46179</v>
      </c>
      <c r="C1013" s="4">
        <f>YEAR(SalesDataTable[[#This Row],[Order Date]])</f>
        <v>2026</v>
      </c>
      <c r="D1013" s="9" t="str">
        <f>TEXT(SalesDataTable[[#This Row],[Order Date]],"MMM")</f>
        <v>Jun</v>
      </c>
      <c r="E1013" s="9" t="str">
        <f>"Q"&amp;ROUNDUP(MONTH(SalesDataTable[[#This Row],[Order Date]])/3,0)</f>
        <v>Q2</v>
      </c>
      <c r="F1013" s="4" t="s">
        <v>29</v>
      </c>
      <c r="G1013" s="4" t="s">
        <v>36</v>
      </c>
      <c r="H1013" s="4" t="s">
        <v>37</v>
      </c>
      <c r="I1013" s="4" t="s">
        <v>21</v>
      </c>
      <c r="J1013" s="4" t="s">
        <v>52</v>
      </c>
      <c r="K1013" s="4" t="s">
        <v>53</v>
      </c>
      <c r="L1013" s="5">
        <v>2</v>
      </c>
      <c r="M1013" s="6">
        <v>40.99</v>
      </c>
      <c r="N1013" s="7">
        <v>0</v>
      </c>
      <c r="O1013" s="6">
        <v>14.53</v>
      </c>
      <c r="P1013" s="6">
        <f t="shared" si="60"/>
        <v>81.98</v>
      </c>
      <c r="Q1013" s="6">
        <f t="shared" si="61"/>
        <v>29.06</v>
      </c>
      <c r="R1013" s="6">
        <f t="shared" si="62"/>
        <v>52.92</v>
      </c>
      <c r="S1013" s="8">
        <f t="shared" si="63"/>
        <v>0.64552329836545497</v>
      </c>
    </row>
    <row r="1014" spans="1:19" ht="15.6" x14ac:dyDescent="0.3">
      <c r="A1014" s="2">
        <v>3278</v>
      </c>
      <c r="B1014" s="3">
        <v>46179</v>
      </c>
      <c r="C1014" s="4">
        <f>YEAR(SalesDataTable[[#This Row],[Order Date]])</f>
        <v>2026</v>
      </c>
      <c r="D1014" s="9" t="str">
        <f>TEXT(SalesDataTable[[#This Row],[Order Date]],"MMM")</f>
        <v>Jun</v>
      </c>
      <c r="E1014" s="9" t="str">
        <f>"Q"&amp;ROUNDUP(MONTH(SalesDataTable[[#This Row],[Order Date]])/3,0)</f>
        <v>Q2</v>
      </c>
      <c r="F1014" s="4" t="s">
        <v>24</v>
      </c>
      <c r="G1014" s="4" t="s">
        <v>61</v>
      </c>
      <c r="H1014" s="4" t="s">
        <v>37</v>
      </c>
      <c r="I1014" s="4" t="s">
        <v>21</v>
      </c>
      <c r="J1014" s="4" t="s">
        <v>22</v>
      </c>
      <c r="K1014" s="4" t="s">
        <v>48</v>
      </c>
      <c r="L1014" s="5">
        <v>1</v>
      </c>
      <c r="M1014" s="6">
        <v>101.85</v>
      </c>
      <c r="N1014" s="7">
        <v>0</v>
      </c>
      <c r="O1014" s="6">
        <v>51.59</v>
      </c>
      <c r="P1014" s="6">
        <f t="shared" si="60"/>
        <v>101.85</v>
      </c>
      <c r="Q1014" s="6">
        <f t="shared" si="61"/>
        <v>51.59</v>
      </c>
      <c r="R1014" s="6">
        <f t="shared" si="62"/>
        <v>50.259999999999991</v>
      </c>
      <c r="S1014" s="8">
        <f t="shared" si="63"/>
        <v>0.49347079037800679</v>
      </c>
    </row>
    <row r="1015" spans="1:19" ht="15.6" x14ac:dyDescent="0.3">
      <c r="A1015" s="2">
        <v>3555</v>
      </c>
      <c r="B1015" s="3">
        <v>46179</v>
      </c>
      <c r="C1015" s="4">
        <f>YEAR(SalesDataTable[[#This Row],[Order Date]])</f>
        <v>2026</v>
      </c>
      <c r="D1015" s="9" t="str">
        <f>TEXT(SalesDataTable[[#This Row],[Order Date]],"MMM")</f>
        <v>Jun</v>
      </c>
      <c r="E1015" s="9" t="str">
        <f>"Q"&amp;ROUNDUP(MONTH(SalesDataTable[[#This Row],[Order Date]])/3,0)</f>
        <v>Q2</v>
      </c>
      <c r="F1015" s="4" t="s">
        <v>29</v>
      </c>
      <c r="G1015" s="4" t="s">
        <v>30</v>
      </c>
      <c r="H1015" s="4" t="s">
        <v>26</v>
      </c>
      <c r="I1015" s="4" t="s">
        <v>34</v>
      </c>
      <c r="J1015" s="4" t="s">
        <v>41</v>
      </c>
      <c r="K1015" s="4" t="s">
        <v>42</v>
      </c>
      <c r="L1015" s="5">
        <v>4</v>
      </c>
      <c r="M1015" s="6">
        <v>346.14</v>
      </c>
      <c r="N1015" s="7">
        <v>0.05</v>
      </c>
      <c r="O1015" s="6">
        <v>198.97</v>
      </c>
      <c r="P1015" s="6">
        <f t="shared" si="60"/>
        <v>1315.3319999999999</v>
      </c>
      <c r="Q1015" s="6">
        <f t="shared" si="61"/>
        <v>795.88</v>
      </c>
      <c r="R1015" s="6">
        <f t="shared" si="62"/>
        <v>519.45199999999988</v>
      </c>
      <c r="S1015" s="8">
        <f t="shared" si="63"/>
        <v>0.39492082607280893</v>
      </c>
    </row>
    <row r="1016" spans="1:19" ht="15.6" x14ac:dyDescent="0.3">
      <c r="A1016" s="2">
        <v>3702</v>
      </c>
      <c r="B1016" s="3">
        <v>46179</v>
      </c>
      <c r="C1016" s="4">
        <f>YEAR(SalesDataTable[[#This Row],[Order Date]])</f>
        <v>2026</v>
      </c>
      <c r="D1016" s="9" t="str">
        <f>TEXT(SalesDataTable[[#This Row],[Order Date]],"MMM")</f>
        <v>Jun</v>
      </c>
      <c r="E1016" s="9" t="str">
        <f>"Q"&amp;ROUNDUP(MONTH(SalesDataTable[[#This Row],[Order Date]])/3,0)</f>
        <v>Q2</v>
      </c>
      <c r="F1016" s="4" t="s">
        <v>18</v>
      </c>
      <c r="G1016" s="4" t="s">
        <v>54</v>
      </c>
      <c r="H1016" s="4" t="s">
        <v>37</v>
      </c>
      <c r="I1016" s="4" t="s">
        <v>34</v>
      </c>
      <c r="J1016" s="4" t="s">
        <v>22</v>
      </c>
      <c r="K1016" s="4" t="s">
        <v>23</v>
      </c>
      <c r="L1016" s="5">
        <v>2</v>
      </c>
      <c r="M1016" s="6">
        <v>83.28</v>
      </c>
      <c r="N1016" s="7">
        <v>0</v>
      </c>
      <c r="O1016" s="6">
        <v>43.56</v>
      </c>
      <c r="P1016" s="6">
        <f t="shared" si="60"/>
        <v>166.56</v>
      </c>
      <c r="Q1016" s="6">
        <f t="shared" si="61"/>
        <v>87.12</v>
      </c>
      <c r="R1016" s="6">
        <f t="shared" si="62"/>
        <v>79.44</v>
      </c>
      <c r="S1016" s="8">
        <f t="shared" si="63"/>
        <v>0.47694524495677232</v>
      </c>
    </row>
    <row r="1017" spans="1:19" ht="15.6" x14ac:dyDescent="0.3">
      <c r="A1017" s="2">
        <v>4349</v>
      </c>
      <c r="B1017" s="3">
        <v>46179</v>
      </c>
      <c r="C1017" s="4">
        <f>YEAR(SalesDataTable[[#This Row],[Order Date]])</f>
        <v>2026</v>
      </c>
      <c r="D1017" s="9" t="str">
        <f>TEXT(SalesDataTable[[#This Row],[Order Date]],"MMM")</f>
        <v>Jun</v>
      </c>
      <c r="E1017" s="9" t="str">
        <f>"Q"&amp;ROUNDUP(MONTH(SalesDataTable[[#This Row],[Order Date]])/3,0)</f>
        <v>Q2</v>
      </c>
      <c r="F1017" s="4" t="s">
        <v>38</v>
      </c>
      <c r="G1017" s="4" t="s">
        <v>49</v>
      </c>
      <c r="H1017" s="4" t="s">
        <v>37</v>
      </c>
      <c r="I1017" s="4" t="s">
        <v>34</v>
      </c>
      <c r="J1017" s="4" t="s">
        <v>22</v>
      </c>
      <c r="K1017" s="4" t="s">
        <v>23</v>
      </c>
      <c r="L1017" s="5">
        <v>1</v>
      </c>
      <c r="M1017" s="6">
        <v>80.349999999999994</v>
      </c>
      <c r="N1017" s="7">
        <v>0.15</v>
      </c>
      <c r="O1017" s="6">
        <v>43.51</v>
      </c>
      <c r="P1017" s="6">
        <f t="shared" si="60"/>
        <v>68.297499999999999</v>
      </c>
      <c r="Q1017" s="6">
        <f t="shared" si="61"/>
        <v>43.51</v>
      </c>
      <c r="R1017" s="6">
        <f t="shared" si="62"/>
        <v>24.787500000000001</v>
      </c>
      <c r="S1017" s="8">
        <f t="shared" si="63"/>
        <v>0.3629342216040119</v>
      </c>
    </row>
    <row r="1018" spans="1:19" ht="15.6" x14ac:dyDescent="0.3">
      <c r="A1018" s="2">
        <v>4989</v>
      </c>
      <c r="B1018" s="3">
        <v>46179</v>
      </c>
      <c r="C1018" s="4">
        <f>YEAR(SalesDataTable[[#This Row],[Order Date]])</f>
        <v>2026</v>
      </c>
      <c r="D1018" s="9" t="str">
        <f>TEXT(SalesDataTable[[#This Row],[Order Date]],"MMM")</f>
        <v>Jun</v>
      </c>
      <c r="E1018" s="9" t="str">
        <f>"Q"&amp;ROUNDUP(MONTH(SalesDataTable[[#This Row],[Order Date]])/3,0)</f>
        <v>Q2</v>
      </c>
      <c r="F1018" s="4" t="s">
        <v>24</v>
      </c>
      <c r="G1018" s="4" t="s">
        <v>25</v>
      </c>
      <c r="H1018" s="4" t="s">
        <v>20</v>
      </c>
      <c r="I1018" s="4" t="s">
        <v>21</v>
      </c>
      <c r="J1018" s="4" t="s">
        <v>22</v>
      </c>
      <c r="K1018" s="4" t="s">
        <v>44</v>
      </c>
      <c r="L1018" s="5">
        <v>1</v>
      </c>
      <c r="M1018" s="6">
        <v>40.86</v>
      </c>
      <c r="N1018" s="7">
        <v>0.05</v>
      </c>
      <c r="O1018" s="6">
        <v>16.899999999999999</v>
      </c>
      <c r="P1018" s="6">
        <f t="shared" si="60"/>
        <v>38.817</v>
      </c>
      <c r="Q1018" s="6">
        <f t="shared" si="61"/>
        <v>16.899999999999999</v>
      </c>
      <c r="R1018" s="6">
        <f t="shared" si="62"/>
        <v>21.917000000000002</v>
      </c>
      <c r="S1018" s="8">
        <f t="shared" si="63"/>
        <v>0.564623747327202</v>
      </c>
    </row>
    <row r="1019" spans="1:19" ht="15.6" x14ac:dyDescent="0.3">
      <c r="A1019" s="2">
        <v>713</v>
      </c>
      <c r="B1019" s="3">
        <v>46180</v>
      </c>
      <c r="C1019" s="4">
        <f>YEAR(SalesDataTable[[#This Row],[Order Date]])</f>
        <v>2026</v>
      </c>
      <c r="D1019" s="9" t="str">
        <f>TEXT(SalesDataTable[[#This Row],[Order Date]],"MMM")</f>
        <v>Jun</v>
      </c>
      <c r="E1019" s="9" t="str">
        <f>"Q"&amp;ROUNDUP(MONTH(SalesDataTable[[#This Row],[Order Date]])/3,0)</f>
        <v>Q2</v>
      </c>
      <c r="F1019" s="4" t="s">
        <v>24</v>
      </c>
      <c r="G1019" s="4" t="s">
        <v>45</v>
      </c>
      <c r="H1019" s="4" t="s">
        <v>37</v>
      </c>
      <c r="I1019" s="4" t="s">
        <v>21</v>
      </c>
      <c r="J1019" s="4" t="s">
        <v>32</v>
      </c>
      <c r="K1019" s="4" t="s">
        <v>33</v>
      </c>
      <c r="L1019" s="5">
        <v>4</v>
      </c>
      <c r="M1019" s="6">
        <v>36.299999999999997</v>
      </c>
      <c r="N1019" s="7">
        <v>0.05</v>
      </c>
      <c r="O1019" s="6">
        <v>13.16</v>
      </c>
      <c r="P1019" s="6">
        <f t="shared" si="60"/>
        <v>137.93999999999997</v>
      </c>
      <c r="Q1019" s="6">
        <f t="shared" si="61"/>
        <v>52.64</v>
      </c>
      <c r="R1019" s="6">
        <f t="shared" si="62"/>
        <v>85.299999999999969</v>
      </c>
      <c r="S1019" s="8">
        <f t="shared" si="63"/>
        <v>0.61838480498767567</v>
      </c>
    </row>
    <row r="1020" spans="1:19" ht="15.6" x14ac:dyDescent="0.3">
      <c r="A1020" s="2">
        <v>3355</v>
      </c>
      <c r="B1020" s="3">
        <v>46180</v>
      </c>
      <c r="C1020" s="4">
        <f>YEAR(SalesDataTable[[#This Row],[Order Date]])</f>
        <v>2026</v>
      </c>
      <c r="D1020" s="9" t="str">
        <f>TEXT(SalesDataTable[[#This Row],[Order Date]],"MMM")</f>
        <v>Jun</v>
      </c>
      <c r="E1020" s="9" t="str">
        <f>"Q"&amp;ROUNDUP(MONTH(SalesDataTable[[#This Row],[Order Date]])/3,0)</f>
        <v>Q2</v>
      </c>
      <c r="F1020" s="4" t="s">
        <v>18</v>
      </c>
      <c r="G1020" s="4" t="s">
        <v>68</v>
      </c>
      <c r="H1020" s="4" t="s">
        <v>26</v>
      </c>
      <c r="I1020" s="4" t="s">
        <v>31</v>
      </c>
      <c r="J1020" s="4" t="s">
        <v>41</v>
      </c>
      <c r="K1020" s="4" t="s">
        <v>42</v>
      </c>
      <c r="L1020" s="5">
        <v>10</v>
      </c>
      <c r="M1020" s="6">
        <v>338.26</v>
      </c>
      <c r="N1020" s="7">
        <v>0.05</v>
      </c>
      <c r="O1020" s="6">
        <v>197.42</v>
      </c>
      <c r="P1020" s="6">
        <f t="shared" si="60"/>
        <v>3213.47</v>
      </c>
      <c r="Q1020" s="6">
        <f t="shared" si="61"/>
        <v>1974.1999999999998</v>
      </c>
      <c r="R1020" s="6">
        <f t="shared" si="62"/>
        <v>1239.27</v>
      </c>
      <c r="S1020" s="8">
        <f t="shared" si="63"/>
        <v>0.38564853569505864</v>
      </c>
    </row>
    <row r="1021" spans="1:19" ht="15.6" x14ac:dyDescent="0.3">
      <c r="A1021" s="2">
        <v>3879</v>
      </c>
      <c r="B1021" s="3">
        <v>46180</v>
      </c>
      <c r="C1021" s="4">
        <f>YEAR(SalesDataTable[[#This Row],[Order Date]])</f>
        <v>2026</v>
      </c>
      <c r="D1021" s="9" t="str">
        <f>TEXT(SalesDataTable[[#This Row],[Order Date]],"MMM")</f>
        <v>Jun</v>
      </c>
      <c r="E1021" s="9" t="str">
        <f>"Q"&amp;ROUNDUP(MONTH(SalesDataTable[[#This Row],[Order Date]])/3,0)</f>
        <v>Q2</v>
      </c>
      <c r="F1021" s="4" t="s">
        <v>18</v>
      </c>
      <c r="G1021" s="4" t="s">
        <v>54</v>
      </c>
      <c r="H1021" s="4" t="s">
        <v>46</v>
      </c>
      <c r="I1021" s="4" t="s">
        <v>21</v>
      </c>
      <c r="J1021" s="4" t="s">
        <v>22</v>
      </c>
      <c r="K1021" s="4" t="s">
        <v>44</v>
      </c>
      <c r="L1021" s="5">
        <v>2</v>
      </c>
      <c r="M1021" s="6">
        <v>41.25</v>
      </c>
      <c r="N1021" s="7">
        <v>0</v>
      </c>
      <c r="O1021" s="6">
        <v>17.13</v>
      </c>
      <c r="P1021" s="6">
        <f t="shared" si="60"/>
        <v>82.5</v>
      </c>
      <c r="Q1021" s="6">
        <f t="shared" si="61"/>
        <v>34.26</v>
      </c>
      <c r="R1021" s="6">
        <f t="shared" si="62"/>
        <v>48.24</v>
      </c>
      <c r="S1021" s="8">
        <f t="shared" si="63"/>
        <v>0.58472727272727276</v>
      </c>
    </row>
    <row r="1022" spans="1:19" ht="15.6" x14ac:dyDescent="0.3">
      <c r="A1022" s="2">
        <v>3989</v>
      </c>
      <c r="B1022" s="3">
        <v>46180</v>
      </c>
      <c r="C1022" s="4">
        <f>YEAR(SalesDataTable[[#This Row],[Order Date]])</f>
        <v>2026</v>
      </c>
      <c r="D1022" s="9" t="str">
        <f>TEXT(SalesDataTable[[#This Row],[Order Date]],"MMM")</f>
        <v>Jun</v>
      </c>
      <c r="E1022" s="9" t="str">
        <f>"Q"&amp;ROUNDUP(MONTH(SalesDataTable[[#This Row],[Order Date]])/3,0)</f>
        <v>Q2</v>
      </c>
      <c r="F1022" s="4" t="s">
        <v>24</v>
      </c>
      <c r="G1022" s="4" t="s">
        <v>61</v>
      </c>
      <c r="H1022" s="4" t="s">
        <v>20</v>
      </c>
      <c r="I1022" s="4" t="s">
        <v>21</v>
      </c>
      <c r="J1022" s="4" t="s">
        <v>27</v>
      </c>
      <c r="K1022" s="4" t="s">
        <v>28</v>
      </c>
      <c r="L1022" s="5">
        <v>2</v>
      </c>
      <c r="M1022" s="6">
        <v>92</v>
      </c>
      <c r="N1022" s="7">
        <v>0</v>
      </c>
      <c r="O1022" s="6">
        <v>44.27</v>
      </c>
      <c r="P1022" s="6">
        <f t="shared" si="60"/>
        <v>184</v>
      </c>
      <c r="Q1022" s="6">
        <f t="shared" si="61"/>
        <v>88.54</v>
      </c>
      <c r="R1022" s="6">
        <f t="shared" si="62"/>
        <v>95.46</v>
      </c>
      <c r="S1022" s="8">
        <f t="shared" si="63"/>
        <v>0.51880434782608698</v>
      </c>
    </row>
    <row r="1023" spans="1:19" ht="15.6" x14ac:dyDescent="0.3">
      <c r="A1023" s="2">
        <v>4193</v>
      </c>
      <c r="B1023" s="3">
        <v>46180</v>
      </c>
      <c r="C1023" s="4">
        <f>YEAR(SalesDataTable[[#This Row],[Order Date]])</f>
        <v>2026</v>
      </c>
      <c r="D1023" s="9" t="str">
        <f>TEXT(SalesDataTable[[#This Row],[Order Date]],"MMM")</f>
        <v>Jun</v>
      </c>
      <c r="E1023" s="9" t="str">
        <f>"Q"&amp;ROUNDUP(MONTH(SalesDataTable[[#This Row],[Order Date]])/3,0)</f>
        <v>Q2</v>
      </c>
      <c r="F1023" s="4" t="s">
        <v>24</v>
      </c>
      <c r="G1023" s="4" t="s">
        <v>45</v>
      </c>
      <c r="H1023" s="4" t="s">
        <v>20</v>
      </c>
      <c r="I1023" s="4" t="s">
        <v>31</v>
      </c>
      <c r="J1023" s="4" t="s">
        <v>41</v>
      </c>
      <c r="K1023" s="4" t="s">
        <v>58</v>
      </c>
      <c r="L1023" s="5">
        <v>1</v>
      </c>
      <c r="M1023" s="6">
        <v>80.89</v>
      </c>
      <c r="N1023" s="7">
        <v>0.1</v>
      </c>
      <c r="O1023" s="6">
        <v>40.32</v>
      </c>
      <c r="P1023" s="6">
        <f t="shared" si="60"/>
        <v>72.801000000000002</v>
      </c>
      <c r="Q1023" s="6">
        <f t="shared" si="61"/>
        <v>40.32</v>
      </c>
      <c r="R1023" s="6">
        <f t="shared" si="62"/>
        <v>32.481000000000002</v>
      </c>
      <c r="S1023" s="8">
        <f t="shared" si="63"/>
        <v>0.44616145382618372</v>
      </c>
    </row>
    <row r="1024" spans="1:19" ht="15.6" x14ac:dyDescent="0.3">
      <c r="A1024" s="2">
        <v>4413</v>
      </c>
      <c r="B1024" s="3">
        <v>46180</v>
      </c>
      <c r="C1024" s="4">
        <f>YEAR(SalesDataTable[[#This Row],[Order Date]])</f>
        <v>2026</v>
      </c>
      <c r="D1024" s="9" t="str">
        <f>TEXT(SalesDataTable[[#This Row],[Order Date]],"MMM")</f>
        <v>Jun</v>
      </c>
      <c r="E1024" s="9" t="str">
        <f>"Q"&amp;ROUNDUP(MONTH(SalesDataTable[[#This Row],[Order Date]])/3,0)</f>
        <v>Q2</v>
      </c>
      <c r="F1024" s="4" t="s">
        <v>18</v>
      </c>
      <c r="G1024" s="4" t="s">
        <v>19</v>
      </c>
      <c r="H1024" s="4" t="s">
        <v>37</v>
      </c>
      <c r="I1024" s="4" t="s">
        <v>31</v>
      </c>
      <c r="J1024" s="4" t="s">
        <v>41</v>
      </c>
      <c r="K1024" s="4" t="s">
        <v>47</v>
      </c>
      <c r="L1024" s="5">
        <v>1</v>
      </c>
      <c r="M1024" s="6">
        <v>194.73</v>
      </c>
      <c r="N1024" s="7">
        <v>0</v>
      </c>
      <c r="O1024" s="6">
        <v>101.91</v>
      </c>
      <c r="P1024" s="6">
        <f t="shared" si="60"/>
        <v>194.73</v>
      </c>
      <c r="Q1024" s="6">
        <f t="shared" si="61"/>
        <v>101.91</v>
      </c>
      <c r="R1024" s="6">
        <f t="shared" si="62"/>
        <v>92.82</v>
      </c>
      <c r="S1024" s="8">
        <f t="shared" si="63"/>
        <v>0.47665999075643195</v>
      </c>
    </row>
    <row r="1025" spans="1:19" ht="15.6" x14ac:dyDescent="0.3">
      <c r="A1025" s="2">
        <v>4598</v>
      </c>
      <c r="B1025" s="3">
        <v>46180</v>
      </c>
      <c r="C1025" s="4">
        <f>YEAR(SalesDataTable[[#This Row],[Order Date]])</f>
        <v>2026</v>
      </c>
      <c r="D1025" s="9" t="str">
        <f>TEXT(SalesDataTable[[#This Row],[Order Date]],"MMM")</f>
        <v>Jun</v>
      </c>
      <c r="E1025" s="9" t="str">
        <f>"Q"&amp;ROUNDUP(MONTH(SalesDataTable[[#This Row],[Order Date]])/3,0)</f>
        <v>Q2</v>
      </c>
      <c r="F1025" s="4" t="s">
        <v>38</v>
      </c>
      <c r="G1025" s="4" t="s">
        <v>39</v>
      </c>
      <c r="H1025" s="4" t="s">
        <v>26</v>
      </c>
      <c r="I1025" s="4" t="s">
        <v>34</v>
      </c>
      <c r="J1025" s="4" t="s">
        <v>27</v>
      </c>
      <c r="K1025" s="4" t="s">
        <v>28</v>
      </c>
      <c r="L1025" s="5">
        <v>5</v>
      </c>
      <c r="M1025" s="6">
        <v>93.82</v>
      </c>
      <c r="N1025" s="7">
        <v>0.15</v>
      </c>
      <c r="O1025" s="6">
        <v>46.06</v>
      </c>
      <c r="P1025" s="6">
        <f t="shared" si="60"/>
        <v>398.73499999999996</v>
      </c>
      <c r="Q1025" s="6">
        <f t="shared" si="61"/>
        <v>230.3</v>
      </c>
      <c r="R1025" s="6">
        <f t="shared" si="62"/>
        <v>168.43499999999995</v>
      </c>
      <c r="S1025" s="8">
        <f t="shared" si="63"/>
        <v>0.4224234140469233</v>
      </c>
    </row>
    <row r="1026" spans="1:19" ht="15.6" x14ac:dyDescent="0.3">
      <c r="A1026" s="2">
        <v>72</v>
      </c>
      <c r="B1026" s="3">
        <v>46181</v>
      </c>
      <c r="C1026" s="4">
        <f>YEAR(SalesDataTable[[#This Row],[Order Date]])</f>
        <v>2026</v>
      </c>
      <c r="D1026" s="9" t="str">
        <f>TEXT(SalesDataTable[[#This Row],[Order Date]],"MMM")</f>
        <v>Jun</v>
      </c>
      <c r="E1026" s="9" t="str">
        <f>"Q"&amp;ROUNDUP(MONTH(SalesDataTable[[#This Row],[Order Date]])/3,0)</f>
        <v>Q2</v>
      </c>
      <c r="F1026" s="4" t="s">
        <v>29</v>
      </c>
      <c r="G1026" s="4" t="s">
        <v>57</v>
      </c>
      <c r="H1026" s="4" t="s">
        <v>37</v>
      </c>
      <c r="I1026" s="4" t="s">
        <v>31</v>
      </c>
      <c r="J1026" s="4" t="s">
        <v>27</v>
      </c>
      <c r="K1026" s="4" t="s">
        <v>35</v>
      </c>
      <c r="L1026" s="5">
        <v>3</v>
      </c>
      <c r="M1026" s="6">
        <v>142.53</v>
      </c>
      <c r="N1026" s="7">
        <v>0</v>
      </c>
      <c r="O1026" s="6">
        <v>80.67</v>
      </c>
      <c r="P1026" s="6">
        <f t="shared" ref="P1026:P1089" si="64">L1026*M1026*(1-N1026)</f>
        <v>427.59000000000003</v>
      </c>
      <c r="Q1026" s="6">
        <f t="shared" ref="Q1026:Q1089" si="65">L1026*O1026</f>
        <v>242.01</v>
      </c>
      <c r="R1026" s="6">
        <f t="shared" ref="R1026:R1089" si="66">P1026-Q1026</f>
        <v>185.58000000000004</v>
      </c>
      <c r="S1026" s="8">
        <f t="shared" ref="S1026:S1089" si="67">IFERROR(R1026/P1026,0)</f>
        <v>0.43401389181225014</v>
      </c>
    </row>
    <row r="1027" spans="1:19" ht="15.6" x14ac:dyDescent="0.3">
      <c r="A1027" s="2">
        <v>176</v>
      </c>
      <c r="B1027" s="3">
        <v>46181</v>
      </c>
      <c r="C1027" s="4">
        <f>YEAR(SalesDataTable[[#This Row],[Order Date]])</f>
        <v>2026</v>
      </c>
      <c r="D1027" s="9" t="str">
        <f>TEXT(SalesDataTable[[#This Row],[Order Date]],"MMM")</f>
        <v>Jun</v>
      </c>
      <c r="E1027" s="9" t="str">
        <f>"Q"&amp;ROUNDUP(MONTH(SalesDataTable[[#This Row],[Order Date]])/3,0)</f>
        <v>Q2</v>
      </c>
      <c r="F1027" s="4" t="s">
        <v>24</v>
      </c>
      <c r="G1027" s="4" t="s">
        <v>67</v>
      </c>
      <c r="H1027" s="4" t="s">
        <v>20</v>
      </c>
      <c r="I1027" s="4" t="s">
        <v>21</v>
      </c>
      <c r="J1027" s="4" t="s">
        <v>41</v>
      </c>
      <c r="K1027" s="4" t="s">
        <v>47</v>
      </c>
      <c r="L1027" s="5">
        <v>1</v>
      </c>
      <c r="M1027" s="6">
        <v>196.33</v>
      </c>
      <c r="N1027" s="7">
        <v>0</v>
      </c>
      <c r="O1027" s="6">
        <v>103.27</v>
      </c>
      <c r="P1027" s="6">
        <f t="shared" si="64"/>
        <v>196.33</v>
      </c>
      <c r="Q1027" s="6">
        <f t="shared" si="65"/>
        <v>103.27</v>
      </c>
      <c r="R1027" s="6">
        <f t="shared" si="66"/>
        <v>93.060000000000016</v>
      </c>
      <c r="S1027" s="8">
        <f t="shared" si="67"/>
        <v>0.47399786074466466</v>
      </c>
    </row>
    <row r="1028" spans="1:19" ht="15.6" x14ac:dyDescent="0.3">
      <c r="A1028" s="2">
        <v>205</v>
      </c>
      <c r="B1028" s="3">
        <v>46181</v>
      </c>
      <c r="C1028" s="4">
        <f>YEAR(SalesDataTable[[#This Row],[Order Date]])</f>
        <v>2026</v>
      </c>
      <c r="D1028" s="9" t="str">
        <f>TEXT(SalesDataTable[[#This Row],[Order Date]],"MMM")</f>
        <v>Jun</v>
      </c>
      <c r="E1028" s="9" t="str">
        <f>"Q"&amp;ROUNDUP(MONTH(SalesDataTable[[#This Row],[Order Date]])/3,0)</f>
        <v>Q2</v>
      </c>
      <c r="F1028" s="4" t="s">
        <v>38</v>
      </c>
      <c r="G1028" s="4" t="s">
        <v>49</v>
      </c>
      <c r="H1028" s="4" t="s">
        <v>20</v>
      </c>
      <c r="I1028" s="4" t="s">
        <v>31</v>
      </c>
      <c r="J1028" s="4" t="s">
        <v>22</v>
      </c>
      <c r="K1028" s="4" t="s">
        <v>44</v>
      </c>
      <c r="L1028" s="5">
        <v>2</v>
      </c>
      <c r="M1028" s="6">
        <v>41.05</v>
      </c>
      <c r="N1028" s="7">
        <v>0</v>
      </c>
      <c r="O1028" s="6">
        <v>16.690000000000001</v>
      </c>
      <c r="P1028" s="6">
        <f t="shared" si="64"/>
        <v>82.1</v>
      </c>
      <c r="Q1028" s="6">
        <f t="shared" si="65"/>
        <v>33.380000000000003</v>
      </c>
      <c r="R1028" s="6">
        <f t="shared" si="66"/>
        <v>48.719999999999992</v>
      </c>
      <c r="S1028" s="8">
        <f t="shared" si="67"/>
        <v>0.59342265529841653</v>
      </c>
    </row>
    <row r="1029" spans="1:19" ht="15.6" x14ac:dyDescent="0.3">
      <c r="A1029" s="2">
        <v>896</v>
      </c>
      <c r="B1029" s="3">
        <v>46181</v>
      </c>
      <c r="C1029" s="4">
        <f>YEAR(SalesDataTable[[#This Row],[Order Date]])</f>
        <v>2026</v>
      </c>
      <c r="D1029" s="9" t="str">
        <f>TEXT(SalesDataTable[[#This Row],[Order Date]],"MMM")</f>
        <v>Jun</v>
      </c>
      <c r="E1029" s="9" t="str">
        <f>"Q"&amp;ROUNDUP(MONTH(SalesDataTable[[#This Row],[Order Date]])/3,0)</f>
        <v>Q2</v>
      </c>
      <c r="F1029" s="4" t="s">
        <v>38</v>
      </c>
      <c r="G1029" s="4" t="s">
        <v>51</v>
      </c>
      <c r="H1029" s="4" t="s">
        <v>20</v>
      </c>
      <c r="I1029" s="4" t="s">
        <v>31</v>
      </c>
      <c r="J1029" s="4" t="s">
        <v>52</v>
      </c>
      <c r="K1029" s="4" t="s">
        <v>56</v>
      </c>
      <c r="L1029" s="5">
        <v>1</v>
      </c>
      <c r="M1029" s="6">
        <v>123.09</v>
      </c>
      <c r="N1029" s="7">
        <v>0</v>
      </c>
      <c r="O1029" s="6">
        <v>68.03</v>
      </c>
      <c r="P1029" s="6">
        <f t="shared" si="64"/>
        <v>123.09</v>
      </c>
      <c r="Q1029" s="6">
        <f t="shared" si="65"/>
        <v>68.03</v>
      </c>
      <c r="R1029" s="6">
        <f t="shared" si="66"/>
        <v>55.06</v>
      </c>
      <c r="S1029" s="8">
        <f t="shared" si="67"/>
        <v>0.44731497278414167</v>
      </c>
    </row>
    <row r="1030" spans="1:19" ht="15.6" x14ac:dyDescent="0.3">
      <c r="A1030" s="2">
        <v>1697</v>
      </c>
      <c r="B1030" s="3">
        <v>46181</v>
      </c>
      <c r="C1030" s="4">
        <f>YEAR(SalesDataTable[[#This Row],[Order Date]])</f>
        <v>2026</v>
      </c>
      <c r="D1030" s="9" t="str">
        <f>TEXT(SalesDataTable[[#This Row],[Order Date]],"MMM")</f>
        <v>Jun</v>
      </c>
      <c r="E1030" s="9" t="str">
        <f>"Q"&amp;ROUNDUP(MONTH(SalesDataTable[[#This Row],[Order Date]])/3,0)</f>
        <v>Q2</v>
      </c>
      <c r="F1030" s="4" t="s">
        <v>24</v>
      </c>
      <c r="G1030" s="4" t="s">
        <v>61</v>
      </c>
      <c r="H1030" s="4" t="s">
        <v>20</v>
      </c>
      <c r="I1030" s="4" t="s">
        <v>34</v>
      </c>
      <c r="J1030" s="4" t="s">
        <v>27</v>
      </c>
      <c r="K1030" s="4" t="s">
        <v>35</v>
      </c>
      <c r="L1030" s="5">
        <v>2</v>
      </c>
      <c r="M1030" s="6">
        <v>141.09</v>
      </c>
      <c r="N1030" s="7">
        <v>0</v>
      </c>
      <c r="O1030" s="6">
        <v>81.69</v>
      </c>
      <c r="P1030" s="6">
        <f t="shared" si="64"/>
        <v>282.18</v>
      </c>
      <c r="Q1030" s="6">
        <f t="shared" si="65"/>
        <v>163.38</v>
      </c>
      <c r="R1030" s="6">
        <f t="shared" si="66"/>
        <v>118.80000000000001</v>
      </c>
      <c r="S1030" s="8">
        <f t="shared" si="67"/>
        <v>0.42100786731873274</v>
      </c>
    </row>
    <row r="1031" spans="1:19" ht="15.6" x14ac:dyDescent="0.3">
      <c r="A1031" s="2">
        <v>2159</v>
      </c>
      <c r="B1031" s="3">
        <v>46181</v>
      </c>
      <c r="C1031" s="4">
        <f>YEAR(SalesDataTable[[#This Row],[Order Date]])</f>
        <v>2026</v>
      </c>
      <c r="D1031" s="9" t="str">
        <f>TEXT(SalesDataTable[[#This Row],[Order Date]],"MMM")</f>
        <v>Jun</v>
      </c>
      <c r="E1031" s="9" t="str">
        <f>"Q"&amp;ROUNDUP(MONTH(SalesDataTable[[#This Row],[Order Date]])/3,0)</f>
        <v>Q2</v>
      </c>
      <c r="F1031" s="4" t="s">
        <v>29</v>
      </c>
      <c r="G1031" s="4" t="s">
        <v>57</v>
      </c>
      <c r="H1031" s="4" t="s">
        <v>37</v>
      </c>
      <c r="I1031" s="4" t="s">
        <v>31</v>
      </c>
      <c r="J1031" s="4" t="s">
        <v>27</v>
      </c>
      <c r="K1031" s="4" t="s">
        <v>55</v>
      </c>
      <c r="L1031" s="5">
        <v>1</v>
      </c>
      <c r="M1031" s="6">
        <v>157.04</v>
      </c>
      <c r="N1031" s="7">
        <v>0</v>
      </c>
      <c r="O1031" s="6">
        <v>77.540000000000006</v>
      </c>
      <c r="P1031" s="6">
        <f t="shared" si="64"/>
        <v>157.04</v>
      </c>
      <c r="Q1031" s="6">
        <f t="shared" si="65"/>
        <v>77.540000000000006</v>
      </c>
      <c r="R1031" s="6">
        <f t="shared" si="66"/>
        <v>79.499999999999986</v>
      </c>
      <c r="S1031" s="8">
        <f t="shared" si="67"/>
        <v>0.5062404482934284</v>
      </c>
    </row>
    <row r="1032" spans="1:19" ht="15.6" x14ac:dyDescent="0.3">
      <c r="A1032" s="2">
        <v>2772</v>
      </c>
      <c r="B1032" s="3">
        <v>46181</v>
      </c>
      <c r="C1032" s="4">
        <f>YEAR(SalesDataTable[[#This Row],[Order Date]])</f>
        <v>2026</v>
      </c>
      <c r="D1032" s="9" t="str">
        <f>TEXT(SalesDataTable[[#This Row],[Order Date]],"MMM")</f>
        <v>Jun</v>
      </c>
      <c r="E1032" s="9" t="str">
        <f>"Q"&amp;ROUNDUP(MONTH(SalesDataTable[[#This Row],[Order Date]])/3,0)</f>
        <v>Q2</v>
      </c>
      <c r="F1032" s="4" t="s">
        <v>38</v>
      </c>
      <c r="G1032" s="4" t="s">
        <v>49</v>
      </c>
      <c r="H1032" s="4" t="s">
        <v>37</v>
      </c>
      <c r="I1032" s="4" t="s">
        <v>31</v>
      </c>
      <c r="J1032" s="4" t="s">
        <v>32</v>
      </c>
      <c r="K1032" s="4" t="s">
        <v>62</v>
      </c>
      <c r="L1032" s="5">
        <v>6</v>
      </c>
      <c r="M1032" s="6">
        <v>136.46</v>
      </c>
      <c r="N1032" s="7">
        <v>0</v>
      </c>
      <c r="O1032" s="6">
        <v>68.61</v>
      </c>
      <c r="P1032" s="6">
        <f t="shared" si="64"/>
        <v>818.76</v>
      </c>
      <c r="Q1032" s="6">
        <f t="shared" si="65"/>
        <v>411.65999999999997</v>
      </c>
      <c r="R1032" s="6">
        <f t="shared" si="66"/>
        <v>407.1</v>
      </c>
      <c r="S1032" s="8">
        <f t="shared" si="67"/>
        <v>0.49721530118716112</v>
      </c>
    </row>
    <row r="1033" spans="1:19" ht="15.6" x14ac:dyDescent="0.3">
      <c r="A1033" s="2">
        <v>3091</v>
      </c>
      <c r="B1033" s="3">
        <v>46181</v>
      </c>
      <c r="C1033" s="4">
        <f>YEAR(SalesDataTable[[#This Row],[Order Date]])</f>
        <v>2026</v>
      </c>
      <c r="D1033" s="9" t="str">
        <f>TEXT(SalesDataTable[[#This Row],[Order Date]],"MMM")</f>
        <v>Jun</v>
      </c>
      <c r="E1033" s="9" t="str">
        <f>"Q"&amp;ROUNDUP(MONTH(SalesDataTable[[#This Row],[Order Date]])/3,0)</f>
        <v>Q2</v>
      </c>
      <c r="F1033" s="4" t="s">
        <v>18</v>
      </c>
      <c r="G1033" s="4" t="s">
        <v>19</v>
      </c>
      <c r="H1033" s="4" t="s">
        <v>20</v>
      </c>
      <c r="I1033" s="4" t="s">
        <v>31</v>
      </c>
      <c r="J1033" s="4" t="s">
        <v>52</v>
      </c>
      <c r="K1033" s="4" t="s">
        <v>60</v>
      </c>
      <c r="L1033" s="5">
        <v>1</v>
      </c>
      <c r="M1033" s="6">
        <v>36.1</v>
      </c>
      <c r="N1033" s="7">
        <v>0</v>
      </c>
      <c r="O1033" s="6">
        <v>13.65</v>
      </c>
      <c r="P1033" s="6">
        <f t="shared" si="64"/>
        <v>36.1</v>
      </c>
      <c r="Q1033" s="6">
        <f t="shared" si="65"/>
        <v>13.65</v>
      </c>
      <c r="R1033" s="6">
        <f t="shared" si="66"/>
        <v>22.450000000000003</v>
      </c>
      <c r="S1033" s="8">
        <f t="shared" si="67"/>
        <v>0.62188365650969535</v>
      </c>
    </row>
    <row r="1034" spans="1:19" ht="15.6" x14ac:dyDescent="0.3">
      <c r="A1034" s="2">
        <v>4241</v>
      </c>
      <c r="B1034" s="3">
        <v>46181</v>
      </c>
      <c r="C1034" s="4">
        <f>YEAR(SalesDataTable[[#This Row],[Order Date]])</f>
        <v>2026</v>
      </c>
      <c r="D1034" s="9" t="str">
        <f>TEXT(SalesDataTable[[#This Row],[Order Date]],"MMM")</f>
        <v>Jun</v>
      </c>
      <c r="E1034" s="9" t="str">
        <f>"Q"&amp;ROUNDUP(MONTH(SalesDataTable[[#This Row],[Order Date]])/3,0)</f>
        <v>Q2</v>
      </c>
      <c r="F1034" s="4" t="s">
        <v>38</v>
      </c>
      <c r="G1034" s="4" t="s">
        <v>65</v>
      </c>
      <c r="H1034" s="4" t="s">
        <v>20</v>
      </c>
      <c r="I1034" s="4" t="s">
        <v>31</v>
      </c>
      <c r="J1034" s="4" t="s">
        <v>27</v>
      </c>
      <c r="K1034" s="4" t="s">
        <v>28</v>
      </c>
      <c r="L1034" s="5">
        <v>3</v>
      </c>
      <c r="M1034" s="6">
        <v>92.73</v>
      </c>
      <c r="N1034" s="7">
        <v>0</v>
      </c>
      <c r="O1034" s="6">
        <v>44.68</v>
      </c>
      <c r="P1034" s="6">
        <f t="shared" si="64"/>
        <v>278.19</v>
      </c>
      <c r="Q1034" s="6">
        <f t="shared" si="65"/>
        <v>134.04</v>
      </c>
      <c r="R1034" s="6">
        <f t="shared" si="66"/>
        <v>144.15</v>
      </c>
      <c r="S1034" s="8">
        <f t="shared" si="67"/>
        <v>0.51817103418526911</v>
      </c>
    </row>
    <row r="1035" spans="1:19" ht="15.6" x14ac:dyDescent="0.3">
      <c r="A1035" s="2">
        <v>5185</v>
      </c>
      <c r="B1035" s="3">
        <v>46181</v>
      </c>
      <c r="C1035" s="4">
        <f>YEAR(SalesDataTable[[#This Row],[Order Date]])</f>
        <v>2026</v>
      </c>
      <c r="D1035" s="9" t="str">
        <f>TEXT(SalesDataTable[[#This Row],[Order Date]],"MMM")</f>
        <v>Jun</v>
      </c>
      <c r="E1035" s="9" t="str">
        <f>"Q"&amp;ROUNDUP(MONTH(SalesDataTable[[#This Row],[Order Date]])/3,0)</f>
        <v>Q2</v>
      </c>
      <c r="F1035" s="4" t="s">
        <v>24</v>
      </c>
      <c r="G1035" s="4" t="s">
        <v>61</v>
      </c>
      <c r="H1035" s="4" t="s">
        <v>20</v>
      </c>
      <c r="I1035" s="4" t="s">
        <v>31</v>
      </c>
      <c r="J1035" s="4" t="s">
        <v>32</v>
      </c>
      <c r="K1035" s="4" t="s">
        <v>66</v>
      </c>
      <c r="L1035" s="5">
        <v>3</v>
      </c>
      <c r="M1035" s="6">
        <v>164.31</v>
      </c>
      <c r="N1035" s="7">
        <v>0.05</v>
      </c>
      <c r="O1035" s="6">
        <v>86</v>
      </c>
      <c r="P1035" s="6">
        <f t="shared" si="64"/>
        <v>468.2835</v>
      </c>
      <c r="Q1035" s="6">
        <f t="shared" si="65"/>
        <v>258</v>
      </c>
      <c r="R1035" s="6">
        <f t="shared" si="66"/>
        <v>210.2835</v>
      </c>
      <c r="S1035" s="8">
        <f t="shared" si="67"/>
        <v>0.44905169624810615</v>
      </c>
    </row>
    <row r="1036" spans="1:19" ht="15.6" x14ac:dyDescent="0.3">
      <c r="A1036" s="2">
        <v>1437</v>
      </c>
      <c r="B1036" s="3">
        <v>46182</v>
      </c>
      <c r="C1036" s="4">
        <f>YEAR(SalesDataTable[[#This Row],[Order Date]])</f>
        <v>2026</v>
      </c>
      <c r="D1036" s="9" t="str">
        <f>TEXT(SalesDataTable[[#This Row],[Order Date]],"MMM")</f>
        <v>Jun</v>
      </c>
      <c r="E1036" s="9" t="str">
        <f>"Q"&amp;ROUNDUP(MONTH(SalesDataTable[[#This Row],[Order Date]])/3,0)</f>
        <v>Q2</v>
      </c>
      <c r="F1036" s="4" t="s">
        <v>38</v>
      </c>
      <c r="G1036" s="4" t="s">
        <v>51</v>
      </c>
      <c r="H1036" s="4" t="s">
        <v>46</v>
      </c>
      <c r="I1036" s="4" t="s">
        <v>31</v>
      </c>
      <c r="J1036" s="4" t="s">
        <v>32</v>
      </c>
      <c r="K1036" s="4" t="s">
        <v>33</v>
      </c>
      <c r="L1036" s="5">
        <v>2</v>
      </c>
      <c r="M1036" s="6">
        <v>36.85</v>
      </c>
      <c r="N1036" s="7">
        <v>0.1</v>
      </c>
      <c r="O1036" s="6">
        <v>13.92</v>
      </c>
      <c r="P1036" s="6">
        <f t="shared" si="64"/>
        <v>66.33</v>
      </c>
      <c r="Q1036" s="6">
        <f t="shared" si="65"/>
        <v>27.84</v>
      </c>
      <c r="R1036" s="6">
        <f t="shared" si="66"/>
        <v>38.489999999999995</v>
      </c>
      <c r="S1036" s="8">
        <f t="shared" si="67"/>
        <v>0.58028041610131154</v>
      </c>
    </row>
    <row r="1037" spans="1:19" ht="15.6" x14ac:dyDescent="0.3">
      <c r="A1037" s="2">
        <v>2316</v>
      </c>
      <c r="B1037" s="3">
        <v>46182</v>
      </c>
      <c r="C1037" s="4">
        <f>YEAR(SalesDataTable[[#This Row],[Order Date]])</f>
        <v>2026</v>
      </c>
      <c r="D1037" s="9" t="str">
        <f>TEXT(SalesDataTable[[#This Row],[Order Date]],"MMM")</f>
        <v>Jun</v>
      </c>
      <c r="E1037" s="9" t="str">
        <f>"Q"&amp;ROUNDUP(MONTH(SalesDataTable[[#This Row],[Order Date]])/3,0)</f>
        <v>Q2</v>
      </c>
      <c r="F1037" s="4" t="s">
        <v>24</v>
      </c>
      <c r="G1037" s="4" t="s">
        <v>59</v>
      </c>
      <c r="H1037" s="4" t="s">
        <v>46</v>
      </c>
      <c r="I1037" s="4" t="s">
        <v>31</v>
      </c>
      <c r="J1037" s="4" t="s">
        <v>52</v>
      </c>
      <c r="K1037" s="4" t="s">
        <v>60</v>
      </c>
      <c r="L1037" s="5">
        <v>1</v>
      </c>
      <c r="M1037" s="6">
        <v>35.619999999999997</v>
      </c>
      <c r="N1037" s="7">
        <v>0</v>
      </c>
      <c r="O1037" s="6">
        <v>14.05</v>
      </c>
      <c r="P1037" s="6">
        <f t="shared" si="64"/>
        <v>35.619999999999997</v>
      </c>
      <c r="Q1037" s="6">
        <f t="shared" si="65"/>
        <v>14.05</v>
      </c>
      <c r="R1037" s="6">
        <f t="shared" si="66"/>
        <v>21.569999999999997</v>
      </c>
      <c r="S1037" s="8">
        <f t="shared" si="67"/>
        <v>0.60555867490174053</v>
      </c>
    </row>
    <row r="1038" spans="1:19" ht="15.6" x14ac:dyDescent="0.3">
      <c r="A1038" s="2">
        <v>2329</v>
      </c>
      <c r="B1038" s="3">
        <v>46182</v>
      </c>
      <c r="C1038" s="4">
        <f>YEAR(SalesDataTable[[#This Row],[Order Date]])</f>
        <v>2026</v>
      </c>
      <c r="D1038" s="9" t="str">
        <f>TEXT(SalesDataTable[[#This Row],[Order Date]],"MMM")</f>
        <v>Jun</v>
      </c>
      <c r="E1038" s="9" t="str">
        <f>"Q"&amp;ROUNDUP(MONTH(SalesDataTable[[#This Row],[Order Date]])/3,0)</f>
        <v>Q2</v>
      </c>
      <c r="F1038" s="4" t="s">
        <v>38</v>
      </c>
      <c r="G1038" s="4" t="s">
        <v>51</v>
      </c>
      <c r="H1038" s="4" t="s">
        <v>20</v>
      </c>
      <c r="I1038" s="4" t="s">
        <v>31</v>
      </c>
      <c r="J1038" s="4" t="s">
        <v>27</v>
      </c>
      <c r="K1038" s="4" t="s">
        <v>55</v>
      </c>
      <c r="L1038" s="5">
        <v>3</v>
      </c>
      <c r="M1038" s="6">
        <v>157.43</v>
      </c>
      <c r="N1038" s="7">
        <v>0.15</v>
      </c>
      <c r="O1038" s="6">
        <v>77.56</v>
      </c>
      <c r="P1038" s="6">
        <f t="shared" si="64"/>
        <v>401.44650000000001</v>
      </c>
      <c r="Q1038" s="6">
        <f t="shared" si="65"/>
        <v>232.68</v>
      </c>
      <c r="R1038" s="6">
        <f t="shared" si="66"/>
        <v>168.76650000000001</v>
      </c>
      <c r="S1038" s="8">
        <f t="shared" si="67"/>
        <v>0.42039599299034863</v>
      </c>
    </row>
    <row r="1039" spans="1:19" ht="15.6" x14ac:dyDescent="0.3">
      <c r="A1039" s="2">
        <v>3036</v>
      </c>
      <c r="B1039" s="3">
        <v>46182</v>
      </c>
      <c r="C1039" s="4">
        <f>YEAR(SalesDataTable[[#This Row],[Order Date]])</f>
        <v>2026</v>
      </c>
      <c r="D1039" s="9" t="str">
        <f>TEXT(SalesDataTable[[#This Row],[Order Date]],"MMM")</f>
        <v>Jun</v>
      </c>
      <c r="E1039" s="9" t="str">
        <f>"Q"&amp;ROUNDUP(MONTH(SalesDataTable[[#This Row],[Order Date]])/3,0)</f>
        <v>Q2</v>
      </c>
      <c r="F1039" s="4" t="s">
        <v>24</v>
      </c>
      <c r="G1039" s="4" t="s">
        <v>61</v>
      </c>
      <c r="H1039" s="4" t="s">
        <v>37</v>
      </c>
      <c r="I1039" s="4" t="s">
        <v>31</v>
      </c>
      <c r="J1039" s="4" t="s">
        <v>22</v>
      </c>
      <c r="K1039" s="4" t="s">
        <v>23</v>
      </c>
      <c r="L1039" s="5">
        <v>1</v>
      </c>
      <c r="M1039" s="6">
        <v>81.2</v>
      </c>
      <c r="N1039" s="7">
        <v>0.1</v>
      </c>
      <c r="O1039" s="6">
        <v>41.64</v>
      </c>
      <c r="P1039" s="6">
        <f t="shared" si="64"/>
        <v>73.08</v>
      </c>
      <c r="Q1039" s="6">
        <f t="shared" si="65"/>
        <v>41.64</v>
      </c>
      <c r="R1039" s="6">
        <f t="shared" si="66"/>
        <v>31.439999999999998</v>
      </c>
      <c r="S1039" s="8">
        <f t="shared" si="67"/>
        <v>0.43021346469622329</v>
      </c>
    </row>
    <row r="1040" spans="1:19" ht="15.6" x14ac:dyDescent="0.3">
      <c r="A1040" s="2">
        <v>3429</v>
      </c>
      <c r="B1040" s="3">
        <v>46182</v>
      </c>
      <c r="C1040" s="4">
        <f>YEAR(SalesDataTable[[#This Row],[Order Date]])</f>
        <v>2026</v>
      </c>
      <c r="D1040" s="9" t="str">
        <f>TEXT(SalesDataTable[[#This Row],[Order Date]],"MMM")</f>
        <v>Jun</v>
      </c>
      <c r="E1040" s="9" t="str">
        <f>"Q"&amp;ROUNDUP(MONTH(SalesDataTable[[#This Row],[Order Date]])/3,0)</f>
        <v>Q2</v>
      </c>
      <c r="F1040" s="4" t="s">
        <v>38</v>
      </c>
      <c r="G1040" s="4" t="s">
        <v>65</v>
      </c>
      <c r="H1040" s="4" t="s">
        <v>20</v>
      </c>
      <c r="I1040" s="4" t="s">
        <v>21</v>
      </c>
      <c r="J1040" s="4" t="s">
        <v>27</v>
      </c>
      <c r="K1040" s="4" t="s">
        <v>28</v>
      </c>
      <c r="L1040" s="5">
        <v>4</v>
      </c>
      <c r="M1040" s="6">
        <v>93.58</v>
      </c>
      <c r="N1040" s="7">
        <v>0.1</v>
      </c>
      <c r="O1040" s="6">
        <v>44.56</v>
      </c>
      <c r="P1040" s="6">
        <f t="shared" si="64"/>
        <v>336.88799999999998</v>
      </c>
      <c r="Q1040" s="6">
        <f t="shared" si="65"/>
        <v>178.24</v>
      </c>
      <c r="R1040" s="6">
        <f t="shared" si="66"/>
        <v>158.64799999999997</v>
      </c>
      <c r="S1040" s="8">
        <f t="shared" si="67"/>
        <v>0.4709220868656645</v>
      </c>
    </row>
    <row r="1041" spans="1:19" ht="15.6" x14ac:dyDescent="0.3">
      <c r="A1041" s="2">
        <v>3615</v>
      </c>
      <c r="B1041" s="3">
        <v>46182</v>
      </c>
      <c r="C1041" s="4">
        <f>YEAR(SalesDataTable[[#This Row],[Order Date]])</f>
        <v>2026</v>
      </c>
      <c r="D1041" s="9" t="str">
        <f>TEXT(SalesDataTable[[#This Row],[Order Date]],"MMM")</f>
        <v>Jun</v>
      </c>
      <c r="E1041" s="9" t="str">
        <f>"Q"&amp;ROUNDUP(MONTH(SalesDataTable[[#This Row],[Order Date]])/3,0)</f>
        <v>Q2</v>
      </c>
      <c r="F1041" s="4" t="s">
        <v>24</v>
      </c>
      <c r="G1041" s="4" t="s">
        <v>67</v>
      </c>
      <c r="H1041" s="4" t="s">
        <v>20</v>
      </c>
      <c r="I1041" s="4" t="s">
        <v>31</v>
      </c>
      <c r="J1041" s="4" t="s">
        <v>27</v>
      </c>
      <c r="K1041" s="4" t="s">
        <v>55</v>
      </c>
      <c r="L1041" s="5">
        <v>4</v>
      </c>
      <c r="M1041" s="6">
        <v>155.22</v>
      </c>
      <c r="N1041" s="7">
        <v>0</v>
      </c>
      <c r="O1041" s="6">
        <v>77.209999999999994</v>
      </c>
      <c r="P1041" s="6">
        <f t="shared" si="64"/>
        <v>620.88</v>
      </c>
      <c r="Q1041" s="6">
        <f t="shared" si="65"/>
        <v>308.83999999999997</v>
      </c>
      <c r="R1041" s="6">
        <f t="shared" si="66"/>
        <v>312.04000000000002</v>
      </c>
      <c r="S1041" s="8">
        <f t="shared" si="67"/>
        <v>0.50257698750161062</v>
      </c>
    </row>
    <row r="1042" spans="1:19" ht="15.6" x14ac:dyDescent="0.3">
      <c r="A1042" s="2">
        <v>3661</v>
      </c>
      <c r="B1042" s="3">
        <v>46182</v>
      </c>
      <c r="C1042" s="4">
        <f>YEAR(SalesDataTable[[#This Row],[Order Date]])</f>
        <v>2026</v>
      </c>
      <c r="D1042" s="9" t="str">
        <f>TEXT(SalesDataTable[[#This Row],[Order Date]],"MMM")</f>
        <v>Jun</v>
      </c>
      <c r="E1042" s="9" t="str">
        <f>"Q"&amp;ROUNDUP(MONTH(SalesDataTable[[#This Row],[Order Date]])/3,0)</f>
        <v>Q2</v>
      </c>
      <c r="F1042" s="4" t="s">
        <v>38</v>
      </c>
      <c r="G1042" s="4" t="s">
        <v>51</v>
      </c>
      <c r="H1042" s="4" t="s">
        <v>20</v>
      </c>
      <c r="I1042" s="4" t="s">
        <v>31</v>
      </c>
      <c r="J1042" s="4" t="s">
        <v>22</v>
      </c>
      <c r="K1042" s="4" t="s">
        <v>48</v>
      </c>
      <c r="L1042" s="5">
        <v>4</v>
      </c>
      <c r="M1042" s="6">
        <v>100.33</v>
      </c>
      <c r="N1042" s="7">
        <v>0</v>
      </c>
      <c r="O1042" s="6">
        <v>49.99</v>
      </c>
      <c r="P1042" s="6">
        <f t="shared" si="64"/>
        <v>401.32</v>
      </c>
      <c r="Q1042" s="6">
        <f t="shared" si="65"/>
        <v>199.96</v>
      </c>
      <c r="R1042" s="6">
        <f t="shared" si="66"/>
        <v>201.35999999999999</v>
      </c>
      <c r="S1042" s="8">
        <f t="shared" si="67"/>
        <v>0.5017442439948171</v>
      </c>
    </row>
    <row r="1043" spans="1:19" ht="15.6" x14ac:dyDescent="0.3">
      <c r="A1043" s="2">
        <v>3831</v>
      </c>
      <c r="B1043" s="3">
        <v>46182</v>
      </c>
      <c r="C1043" s="4">
        <f>YEAR(SalesDataTable[[#This Row],[Order Date]])</f>
        <v>2026</v>
      </c>
      <c r="D1043" s="9" t="str">
        <f>TEXT(SalesDataTable[[#This Row],[Order Date]],"MMM")</f>
        <v>Jun</v>
      </c>
      <c r="E1043" s="9" t="str">
        <f>"Q"&amp;ROUNDUP(MONTH(SalesDataTable[[#This Row],[Order Date]])/3,0)</f>
        <v>Q2</v>
      </c>
      <c r="F1043" s="4" t="s">
        <v>29</v>
      </c>
      <c r="G1043" s="4" t="s">
        <v>36</v>
      </c>
      <c r="H1043" s="4" t="s">
        <v>20</v>
      </c>
      <c r="I1043" s="4" t="s">
        <v>34</v>
      </c>
      <c r="J1043" s="4" t="s">
        <v>32</v>
      </c>
      <c r="K1043" s="4" t="s">
        <v>62</v>
      </c>
      <c r="L1043" s="5">
        <v>2</v>
      </c>
      <c r="M1043" s="6">
        <v>134.28</v>
      </c>
      <c r="N1043" s="7">
        <v>0</v>
      </c>
      <c r="O1043" s="6">
        <v>69.12</v>
      </c>
      <c r="P1043" s="6">
        <f t="shared" si="64"/>
        <v>268.56</v>
      </c>
      <c r="Q1043" s="6">
        <f t="shared" si="65"/>
        <v>138.24</v>
      </c>
      <c r="R1043" s="6">
        <f t="shared" si="66"/>
        <v>130.32</v>
      </c>
      <c r="S1043" s="8">
        <f t="shared" si="67"/>
        <v>0.48525469168900803</v>
      </c>
    </row>
    <row r="1044" spans="1:19" ht="15.6" x14ac:dyDescent="0.3">
      <c r="A1044" s="2">
        <v>4394</v>
      </c>
      <c r="B1044" s="3">
        <v>46182</v>
      </c>
      <c r="C1044" s="4">
        <f>YEAR(SalesDataTable[[#This Row],[Order Date]])</f>
        <v>2026</v>
      </c>
      <c r="D1044" s="9" t="str">
        <f>TEXT(SalesDataTable[[#This Row],[Order Date]],"MMM")</f>
        <v>Jun</v>
      </c>
      <c r="E1044" s="9" t="str">
        <f>"Q"&amp;ROUNDUP(MONTH(SalesDataTable[[#This Row],[Order Date]])/3,0)</f>
        <v>Q2</v>
      </c>
      <c r="F1044" s="4" t="s">
        <v>29</v>
      </c>
      <c r="G1044" s="4" t="s">
        <v>30</v>
      </c>
      <c r="H1044" s="4" t="s">
        <v>20</v>
      </c>
      <c r="I1044" s="4" t="s">
        <v>31</v>
      </c>
      <c r="J1044" s="4" t="s">
        <v>52</v>
      </c>
      <c r="K1044" s="4" t="s">
        <v>63</v>
      </c>
      <c r="L1044" s="5">
        <v>2</v>
      </c>
      <c r="M1044" s="6">
        <v>51.16</v>
      </c>
      <c r="N1044" s="7">
        <v>0</v>
      </c>
      <c r="O1044" s="6">
        <v>21.57</v>
      </c>
      <c r="P1044" s="6">
        <f t="shared" si="64"/>
        <v>102.32</v>
      </c>
      <c r="Q1044" s="6">
        <f t="shared" si="65"/>
        <v>43.14</v>
      </c>
      <c r="R1044" s="6">
        <f t="shared" si="66"/>
        <v>59.179999999999993</v>
      </c>
      <c r="S1044" s="8">
        <f t="shared" si="67"/>
        <v>0.57838154808444098</v>
      </c>
    </row>
    <row r="1045" spans="1:19" ht="15.6" x14ac:dyDescent="0.3">
      <c r="A1045" s="2">
        <v>372</v>
      </c>
      <c r="B1045" s="3">
        <v>46183</v>
      </c>
      <c r="C1045" s="4">
        <f>YEAR(SalesDataTable[[#This Row],[Order Date]])</f>
        <v>2026</v>
      </c>
      <c r="D1045" s="9" t="str">
        <f>TEXT(SalesDataTable[[#This Row],[Order Date]],"MMM")</f>
        <v>Jun</v>
      </c>
      <c r="E1045" s="9" t="str">
        <f>"Q"&amp;ROUNDUP(MONTH(SalesDataTable[[#This Row],[Order Date]])/3,0)</f>
        <v>Q2</v>
      </c>
      <c r="F1045" s="4" t="s">
        <v>24</v>
      </c>
      <c r="G1045" s="4" t="s">
        <v>61</v>
      </c>
      <c r="H1045" s="4" t="s">
        <v>20</v>
      </c>
      <c r="I1045" s="4" t="s">
        <v>21</v>
      </c>
      <c r="J1045" s="4" t="s">
        <v>52</v>
      </c>
      <c r="K1045" s="4" t="s">
        <v>60</v>
      </c>
      <c r="L1045" s="5">
        <v>3</v>
      </c>
      <c r="M1045" s="6">
        <v>35.94</v>
      </c>
      <c r="N1045" s="7">
        <v>0.1</v>
      </c>
      <c r="O1045" s="6">
        <v>14.04</v>
      </c>
      <c r="P1045" s="6">
        <f t="shared" si="64"/>
        <v>97.037999999999997</v>
      </c>
      <c r="Q1045" s="6">
        <f t="shared" si="65"/>
        <v>42.12</v>
      </c>
      <c r="R1045" s="6">
        <f t="shared" si="66"/>
        <v>54.917999999999999</v>
      </c>
      <c r="S1045" s="8">
        <f t="shared" si="67"/>
        <v>0.56594323873121866</v>
      </c>
    </row>
    <row r="1046" spans="1:19" ht="15.6" x14ac:dyDescent="0.3">
      <c r="A1046" s="2">
        <v>532</v>
      </c>
      <c r="B1046" s="3">
        <v>46183</v>
      </c>
      <c r="C1046" s="4">
        <f>YEAR(SalesDataTable[[#This Row],[Order Date]])</f>
        <v>2026</v>
      </c>
      <c r="D1046" s="9" t="str">
        <f>TEXT(SalesDataTable[[#This Row],[Order Date]],"MMM")</f>
        <v>Jun</v>
      </c>
      <c r="E1046" s="9" t="str">
        <f>"Q"&amp;ROUNDUP(MONTH(SalesDataTable[[#This Row],[Order Date]])/3,0)</f>
        <v>Q2</v>
      </c>
      <c r="F1046" s="4" t="s">
        <v>29</v>
      </c>
      <c r="G1046" s="4" t="s">
        <v>57</v>
      </c>
      <c r="H1046" s="4" t="s">
        <v>37</v>
      </c>
      <c r="I1046" s="4" t="s">
        <v>21</v>
      </c>
      <c r="J1046" s="4" t="s">
        <v>27</v>
      </c>
      <c r="K1046" s="4" t="s">
        <v>35</v>
      </c>
      <c r="L1046" s="5">
        <v>1</v>
      </c>
      <c r="M1046" s="6">
        <v>145.34</v>
      </c>
      <c r="N1046" s="7">
        <v>0.05</v>
      </c>
      <c r="O1046" s="6">
        <v>77.89</v>
      </c>
      <c r="P1046" s="6">
        <f t="shared" si="64"/>
        <v>138.07300000000001</v>
      </c>
      <c r="Q1046" s="6">
        <f t="shared" si="65"/>
        <v>77.89</v>
      </c>
      <c r="R1046" s="6">
        <f t="shared" si="66"/>
        <v>60.183000000000007</v>
      </c>
      <c r="S1046" s="8">
        <f t="shared" si="67"/>
        <v>0.43587812244247609</v>
      </c>
    </row>
    <row r="1047" spans="1:19" ht="15.6" x14ac:dyDescent="0.3">
      <c r="A1047" s="2">
        <v>910</v>
      </c>
      <c r="B1047" s="3">
        <v>46183</v>
      </c>
      <c r="C1047" s="4">
        <f>YEAR(SalesDataTable[[#This Row],[Order Date]])</f>
        <v>2026</v>
      </c>
      <c r="D1047" s="9" t="str">
        <f>TEXT(SalesDataTable[[#This Row],[Order Date]],"MMM")</f>
        <v>Jun</v>
      </c>
      <c r="E1047" s="9" t="str">
        <f>"Q"&amp;ROUNDUP(MONTH(SalesDataTable[[#This Row],[Order Date]])/3,0)</f>
        <v>Q2</v>
      </c>
      <c r="F1047" s="4" t="s">
        <v>29</v>
      </c>
      <c r="G1047" s="4" t="s">
        <v>70</v>
      </c>
      <c r="H1047" s="4" t="s">
        <v>20</v>
      </c>
      <c r="I1047" s="4" t="s">
        <v>34</v>
      </c>
      <c r="J1047" s="4" t="s">
        <v>32</v>
      </c>
      <c r="K1047" s="4" t="s">
        <v>33</v>
      </c>
      <c r="L1047" s="5">
        <v>1</v>
      </c>
      <c r="M1047" s="6">
        <v>35.950000000000003</v>
      </c>
      <c r="N1047" s="7">
        <v>0.1</v>
      </c>
      <c r="O1047" s="6">
        <v>13.63</v>
      </c>
      <c r="P1047" s="6">
        <f t="shared" si="64"/>
        <v>32.355000000000004</v>
      </c>
      <c r="Q1047" s="6">
        <f t="shared" si="65"/>
        <v>13.63</v>
      </c>
      <c r="R1047" s="6">
        <f t="shared" si="66"/>
        <v>18.725000000000001</v>
      </c>
      <c r="S1047" s="8">
        <f t="shared" si="67"/>
        <v>0.57873589862463293</v>
      </c>
    </row>
    <row r="1048" spans="1:19" ht="15.6" x14ac:dyDescent="0.3">
      <c r="A1048" s="2">
        <v>938</v>
      </c>
      <c r="B1048" s="3">
        <v>46183</v>
      </c>
      <c r="C1048" s="4">
        <f>YEAR(SalesDataTable[[#This Row],[Order Date]])</f>
        <v>2026</v>
      </c>
      <c r="D1048" s="9" t="str">
        <f>TEXT(SalesDataTable[[#This Row],[Order Date]],"MMM")</f>
        <v>Jun</v>
      </c>
      <c r="E1048" s="9" t="str">
        <f>"Q"&amp;ROUNDUP(MONTH(SalesDataTable[[#This Row],[Order Date]])/3,0)</f>
        <v>Q2</v>
      </c>
      <c r="F1048" s="4" t="s">
        <v>38</v>
      </c>
      <c r="G1048" s="4" t="s">
        <v>65</v>
      </c>
      <c r="H1048" s="4" t="s">
        <v>37</v>
      </c>
      <c r="I1048" s="4" t="s">
        <v>34</v>
      </c>
      <c r="J1048" s="4" t="s">
        <v>52</v>
      </c>
      <c r="K1048" s="4" t="s">
        <v>63</v>
      </c>
      <c r="L1048" s="5">
        <v>1</v>
      </c>
      <c r="M1048" s="6">
        <v>51.09</v>
      </c>
      <c r="N1048" s="7">
        <v>0</v>
      </c>
      <c r="O1048" s="6">
        <v>22.4</v>
      </c>
      <c r="P1048" s="6">
        <f t="shared" si="64"/>
        <v>51.09</v>
      </c>
      <c r="Q1048" s="6">
        <f t="shared" si="65"/>
        <v>22.4</v>
      </c>
      <c r="R1048" s="6">
        <f t="shared" si="66"/>
        <v>28.690000000000005</v>
      </c>
      <c r="S1048" s="8">
        <f t="shared" si="67"/>
        <v>0.56155803484047762</v>
      </c>
    </row>
    <row r="1049" spans="1:19" ht="15.6" x14ac:dyDescent="0.3">
      <c r="A1049" s="2">
        <v>1079</v>
      </c>
      <c r="B1049" s="3">
        <v>46183</v>
      </c>
      <c r="C1049" s="4">
        <f>YEAR(SalesDataTable[[#This Row],[Order Date]])</f>
        <v>2026</v>
      </c>
      <c r="D1049" s="9" t="str">
        <f>TEXT(SalesDataTable[[#This Row],[Order Date]],"MMM")</f>
        <v>Jun</v>
      </c>
      <c r="E1049" s="9" t="str">
        <f>"Q"&amp;ROUNDUP(MONTH(SalesDataTable[[#This Row],[Order Date]])/3,0)</f>
        <v>Q2</v>
      </c>
      <c r="F1049" s="4" t="s">
        <v>24</v>
      </c>
      <c r="G1049" s="4" t="s">
        <v>67</v>
      </c>
      <c r="H1049" s="4" t="s">
        <v>37</v>
      </c>
      <c r="I1049" s="4" t="s">
        <v>21</v>
      </c>
      <c r="J1049" s="4" t="s">
        <v>41</v>
      </c>
      <c r="K1049" s="4" t="s">
        <v>47</v>
      </c>
      <c r="L1049" s="5">
        <v>2</v>
      </c>
      <c r="M1049" s="6">
        <v>198.69</v>
      </c>
      <c r="N1049" s="7">
        <v>0.15</v>
      </c>
      <c r="O1049" s="6">
        <v>104.25</v>
      </c>
      <c r="P1049" s="6">
        <f t="shared" si="64"/>
        <v>337.77299999999997</v>
      </c>
      <c r="Q1049" s="6">
        <f t="shared" si="65"/>
        <v>208.5</v>
      </c>
      <c r="R1049" s="6">
        <f t="shared" si="66"/>
        <v>129.27299999999997</v>
      </c>
      <c r="S1049" s="8">
        <f t="shared" si="67"/>
        <v>0.38272153191640534</v>
      </c>
    </row>
    <row r="1050" spans="1:19" ht="15.6" x14ac:dyDescent="0.3">
      <c r="A1050" s="2">
        <v>1662</v>
      </c>
      <c r="B1050" s="3">
        <v>46183</v>
      </c>
      <c r="C1050" s="4">
        <f>YEAR(SalesDataTable[[#This Row],[Order Date]])</f>
        <v>2026</v>
      </c>
      <c r="D1050" s="9" t="str">
        <f>TEXT(SalesDataTable[[#This Row],[Order Date]],"MMM")</f>
        <v>Jun</v>
      </c>
      <c r="E1050" s="9" t="str">
        <f>"Q"&amp;ROUNDUP(MONTH(SalesDataTable[[#This Row],[Order Date]])/3,0)</f>
        <v>Q2</v>
      </c>
      <c r="F1050" s="4" t="s">
        <v>24</v>
      </c>
      <c r="G1050" s="4" t="s">
        <v>45</v>
      </c>
      <c r="H1050" s="4" t="s">
        <v>37</v>
      </c>
      <c r="I1050" s="4" t="s">
        <v>31</v>
      </c>
      <c r="J1050" s="4" t="s">
        <v>22</v>
      </c>
      <c r="K1050" s="4" t="s">
        <v>23</v>
      </c>
      <c r="L1050" s="5">
        <v>3</v>
      </c>
      <c r="M1050" s="6">
        <v>83.45</v>
      </c>
      <c r="N1050" s="7">
        <v>0</v>
      </c>
      <c r="O1050" s="6">
        <v>43.73</v>
      </c>
      <c r="P1050" s="6">
        <f t="shared" si="64"/>
        <v>250.35000000000002</v>
      </c>
      <c r="Q1050" s="6">
        <f t="shared" si="65"/>
        <v>131.19</v>
      </c>
      <c r="R1050" s="6">
        <f t="shared" si="66"/>
        <v>119.16000000000003</v>
      </c>
      <c r="S1050" s="8">
        <f t="shared" si="67"/>
        <v>0.47597363690832839</v>
      </c>
    </row>
    <row r="1051" spans="1:19" ht="15.6" x14ac:dyDescent="0.3">
      <c r="A1051" s="2">
        <v>2748</v>
      </c>
      <c r="B1051" s="3">
        <v>46183</v>
      </c>
      <c r="C1051" s="4">
        <f>YEAR(SalesDataTable[[#This Row],[Order Date]])</f>
        <v>2026</v>
      </c>
      <c r="D1051" s="9" t="str">
        <f>TEXT(SalesDataTable[[#This Row],[Order Date]],"MMM")</f>
        <v>Jun</v>
      </c>
      <c r="E1051" s="9" t="str">
        <f>"Q"&amp;ROUNDUP(MONTH(SalesDataTable[[#This Row],[Order Date]])/3,0)</f>
        <v>Q2</v>
      </c>
      <c r="F1051" s="4" t="s">
        <v>29</v>
      </c>
      <c r="G1051" s="4" t="s">
        <v>30</v>
      </c>
      <c r="H1051" s="4" t="s">
        <v>20</v>
      </c>
      <c r="I1051" s="4" t="s">
        <v>31</v>
      </c>
      <c r="J1051" s="4" t="s">
        <v>52</v>
      </c>
      <c r="K1051" s="4" t="s">
        <v>53</v>
      </c>
      <c r="L1051" s="5">
        <v>2</v>
      </c>
      <c r="M1051" s="6">
        <v>40.86</v>
      </c>
      <c r="N1051" s="7">
        <v>0</v>
      </c>
      <c r="O1051" s="6">
        <v>14.59</v>
      </c>
      <c r="P1051" s="6">
        <f t="shared" si="64"/>
        <v>81.72</v>
      </c>
      <c r="Q1051" s="6">
        <f t="shared" si="65"/>
        <v>29.18</v>
      </c>
      <c r="R1051" s="6">
        <f t="shared" si="66"/>
        <v>52.54</v>
      </c>
      <c r="S1051" s="8">
        <f t="shared" si="67"/>
        <v>0.64292706803720023</v>
      </c>
    </row>
    <row r="1052" spans="1:19" ht="15.6" x14ac:dyDescent="0.3">
      <c r="A1052" s="2">
        <v>3354</v>
      </c>
      <c r="B1052" s="3">
        <v>46183</v>
      </c>
      <c r="C1052" s="4">
        <f>YEAR(SalesDataTable[[#This Row],[Order Date]])</f>
        <v>2026</v>
      </c>
      <c r="D1052" s="9" t="str">
        <f>TEXT(SalesDataTable[[#This Row],[Order Date]],"MMM")</f>
        <v>Jun</v>
      </c>
      <c r="E1052" s="9" t="str">
        <f>"Q"&amp;ROUNDUP(MONTH(SalesDataTable[[#This Row],[Order Date]])/3,0)</f>
        <v>Q2</v>
      </c>
      <c r="F1052" s="4" t="s">
        <v>24</v>
      </c>
      <c r="G1052" s="4" t="s">
        <v>45</v>
      </c>
      <c r="H1052" s="4" t="s">
        <v>37</v>
      </c>
      <c r="I1052" s="4" t="s">
        <v>31</v>
      </c>
      <c r="J1052" s="4" t="s">
        <v>41</v>
      </c>
      <c r="K1052" s="4" t="s">
        <v>58</v>
      </c>
      <c r="L1052" s="5">
        <v>1</v>
      </c>
      <c r="M1052" s="6">
        <v>82.21</v>
      </c>
      <c r="N1052" s="7">
        <v>0.05</v>
      </c>
      <c r="O1052" s="6">
        <v>39.04</v>
      </c>
      <c r="P1052" s="6">
        <f t="shared" si="64"/>
        <v>78.099499999999992</v>
      </c>
      <c r="Q1052" s="6">
        <f t="shared" si="65"/>
        <v>39.04</v>
      </c>
      <c r="R1052" s="6">
        <f t="shared" si="66"/>
        <v>39.059499999999993</v>
      </c>
      <c r="S1052" s="8">
        <f t="shared" si="67"/>
        <v>0.50012484074802011</v>
      </c>
    </row>
    <row r="1053" spans="1:19" ht="15.6" x14ac:dyDescent="0.3">
      <c r="A1053" s="2">
        <v>3532</v>
      </c>
      <c r="B1053" s="3">
        <v>46183</v>
      </c>
      <c r="C1053" s="4">
        <f>YEAR(SalesDataTable[[#This Row],[Order Date]])</f>
        <v>2026</v>
      </c>
      <c r="D1053" s="9" t="str">
        <f>TEXT(SalesDataTable[[#This Row],[Order Date]],"MMM")</f>
        <v>Jun</v>
      </c>
      <c r="E1053" s="9" t="str">
        <f>"Q"&amp;ROUNDUP(MONTH(SalesDataTable[[#This Row],[Order Date]])/3,0)</f>
        <v>Q2</v>
      </c>
      <c r="F1053" s="4" t="s">
        <v>29</v>
      </c>
      <c r="G1053" s="4" t="s">
        <v>57</v>
      </c>
      <c r="H1053" s="4" t="s">
        <v>46</v>
      </c>
      <c r="I1053" s="4" t="s">
        <v>34</v>
      </c>
      <c r="J1053" s="4" t="s">
        <v>52</v>
      </c>
      <c r="K1053" s="4" t="s">
        <v>60</v>
      </c>
      <c r="L1053" s="5">
        <v>1</v>
      </c>
      <c r="M1053" s="6">
        <v>35.93</v>
      </c>
      <c r="N1053" s="7">
        <v>0.1</v>
      </c>
      <c r="O1053" s="6">
        <v>13.52</v>
      </c>
      <c r="P1053" s="6">
        <f t="shared" si="64"/>
        <v>32.337000000000003</v>
      </c>
      <c r="Q1053" s="6">
        <f t="shared" si="65"/>
        <v>13.52</v>
      </c>
      <c r="R1053" s="6">
        <f t="shared" si="66"/>
        <v>18.817000000000004</v>
      </c>
      <c r="S1053" s="8">
        <f t="shared" si="67"/>
        <v>0.58190308315551853</v>
      </c>
    </row>
    <row r="1054" spans="1:19" ht="15.6" x14ac:dyDescent="0.3">
      <c r="A1054" s="2">
        <v>3636</v>
      </c>
      <c r="B1054" s="3">
        <v>46183</v>
      </c>
      <c r="C1054" s="4">
        <f>YEAR(SalesDataTable[[#This Row],[Order Date]])</f>
        <v>2026</v>
      </c>
      <c r="D1054" s="9" t="str">
        <f>TEXT(SalesDataTable[[#This Row],[Order Date]],"MMM")</f>
        <v>Jun</v>
      </c>
      <c r="E1054" s="9" t="str">
        <f>"Q"&amp;ROUNDUP(MONTH(SalesDataTable[[#This Row],[Order Date]])/3,0)</f>
        <v>Q2</v>
      </c>
      <c r="F1054" s="4" t="s">
        <v>18</v>
      </c>
      <c r="G1054" s="4" t="s">
        <v>19</v>
      </c>
      <c r="H1054" s="4" t="s">
        <v>46</v>
      </c>
      <c r="I1054" s="4" t="s">
        <v>31</v>
      </c>
      <c r="J1054" s="4" t="s">
        <v>32</v>
      </c>
      <c r="K1054" s="4" t="s">
        <v>66</v>
      </c>
      <c r="L1054" s="5">
        <v>2</v>
      </c>
      <c r="M1054" s="6">
        <v>164.77</v>
      </c>
      <c r="N1054" s="7">
        <v>0</v>
      </c>
      <c r="O1054" s="6">
        <v>89.07</v>
      </c>
      <c r="P1054" s="6">
        <f t="shared" si="64"/>
        <v>329.54</v>
      </c>
      <c r="Q1054" s="6">
        <f t="shared" si="65"/>
        <v>178.14</v>
      </c>
      <c r="R1054" s="6">
        <f t="shared" si="66"/>
        <v>151.40000000000003</v>
      </c>
      <c r="S1054" s="8">
        <f t="shared" si="67"/>
        <v>0.45942829398555568</v>
      </c>
    </row>
    <row r="1055" spans="1:19" ht="15.6" x14ac:dyDescent="0.3">
      <c r="A1055" s="2">
        <v>3810</v>
      </c>
      <c r="B1055" s="3">
        <v>46183</v>
      </c>
      <c r="C1055" s="4">
        <f>YEAR(SalesDataTable[[#This Row],[Order Date]])</f>
        <v>2026</v>
      </c>
      <c r="D1055" s="9" t="str">
        <f>TEXT(SalesDataTable[[#This Row],[Order Date]],"MMM")</f>
        <v>Jun</v>
      </c>
      <c r="E1055" s="9" t="str">
        <f>"Q"&amp;ROUNDUP(MONTH(SalesDataTable[[#This Row],[Order Date]])/3,0)</f>
        <v>Q2</v>
      </c>
      <c r="F1055" s="4" t="s">
        <v>29</v>
      </c>
      <c r="G1055" s="4" t="s">
        <v>30</v>
      </c>
      <c r="H1055" s="4" t="s">
        <v>26</v>
      </c>
      <c r="I1055" s="4" t="s">
        <v>34</v>
      </c>
      <c r="J1055" s="4" t="s">
        <v>32</v>
      </c>
      <c r="K1055" s="4" t="s">
        <v>50</v>
      </c>
      <c r="L1055" s="5">
        <v>4</v>
      </c>
      <c r="M1055" s="6">
        <v>47.36</v>
      </c>
      <c r="N1055" s="7">
        <v>0.1</v>
      </c>
      <c r="O1055" s="6">
        <v>18.87</v>
      </c>
      <c r="P1055" s="6">
        <f t="shared" si="64"/>
        <v>170.49600000000001</v>
      </c>
      <c r="Q1055" s="6">
        <f t="shared" si="65"/>
        <v>75.48</v>
      </c>
      <c r="R1055" s="6">
        <f t="shared" si="66"/>
        <v>95.016000000000005</v>
      </c>
      <c r="S1055" s="8">
        <f t="shared" si="67"/>
        <v>0.55729166666666663</v>
      </c>
    </row>
    <row r="1056" spans="1:19" ht="15.6" x14ac:dyDescent="0.3">
      <c r="A1056" s="2">
        <v>4137</v>
      </c>
      <c r="B1056" s="3">
        <v>46183</v>
      </c>
      <c r="C1056" s="4">
        <f>YEAR(SalesDataTable[[#This Row],[Order Date]])</f>
        <v>2026</v>
      </c>
      <c r="D1056" s="9" t="str">
        <f>TEXT(SalesDataTable[[#This Row],[Order Date]],"MMM")</f>
        <v>Jun</v>
      </c>
      <c r="E1056" s="9" t="str">
        <f>"Q"&amp;ROUNDUP(MONTH(SalesDataTable[[#This Row],[Order Date]])/3,0)</f>
        <v>Q2</v>
      </c>
      <c r="F1056" s="4" t="s">
        <v>38</v>
      </c>
      <c r="G1056" s="4" t="s">
        <v>51</v>
      </c>
      <c r="H1056" s="4" t="s">
        <v>20</v>
      </c>
      <c r="I1056" s="4" t="s">
        <v>21</v>
      </c>
      <c r="J1056" s="4" t="s">
        <v>27</v>
      </c>
      <c r="K1056" s="4" t="s">
        <v>28</v>
      </c>
      <c r="L1056" s="5">
        <v>1</v>
      </c>
      <c r="M1056" s="6">
        <v>90.7</v>
      </c>
      <c r="N1056" s="7">
        <v>0</v>
      </c>
      <c r="O1056" s="6">
        <v>44.18</v>
      </c>
      <c r="P1056" s="6">
        <f t="shared" si="64"/>
        <v>90.7</v>
      </c>
      <c r="Q1056" s="6">
        <f t="shared" si="65"/>
        <v>44.18</v>
      </c>
      <c r="R1056" s="6">
        <f t="shared" si="66"/>
        <v>46.52</v>
      </c>
      <c r="S1056" s="8">
        <f t="shared" si="67"/>
        <v>0.51289966923925034</v>
      </c>
    </row>
    <row r="1057" spans="1:19" ht="15.6" x14ac:dyDescent="0.3">
      <c r="A1057" s="2">
        <v>4303</v>
      </c>
      <c r="B1057" s="3">
        <v>46183</v>
      </c>
      <c r="C1057" s="4">
        <f>YEAR(SalesDataTable[[#This Row],[Order Date]])</f>
        <v>2026</v>
      </c>
      <c r="D1057" s="9" t="str">
        <f>TEXT(SalesDataTable[[#This Row],[Order Date]],"MMM")</f>
        <v>Jun</v>
      </c>
      <c r="E1057" s="9" t="str">
        <f>"Q"&amp;ROUNDUP(MONTH(SalesDataTable[[#This Row],[Order Date]])/3,0)</f>
        <v>Q2</v>
      </c>
      <c r="F1057" s="4" t="s">
        <v>29</v>
      </c>
      <c r="G1057" s="4" t="s">
        <v>57</v>
      </c>
      <c r="H1057" s="4" t="s">
        <v>46</v>
      </c>
      <c r="I1057" s="4" t="s">
        <v>21</v>
      </c>
      <c r="J1057" s="4" t="s">
        <v>32</v>
      </c>
      <c r="K1057" s="4" t="s">
        <v>50</v>
      </c>
      <c r="L1057" s="5">
        <v>1</v>
      </c>
      <c r="M1057" s="6">
        <v>45.59</v>
      </c>
      <c r="N1057" s="7">
        <v>0</v>
      </c>
      <c r="O1057" s="6">
        <v>18.57</v>
      </c>
      <c r="P1057" s="6">
        <f t="shared" si="64"/>
        <v>45.59</v>
      </c>
      <c r="Q1057" s="6">
        <f t="shared" si="65"/>
        <v>18.57</v>
      </c>
      <c r="R1057" s="6">
        <f t="shared" si="66"/>
        <v>27.020000000000003</v>
      </c>
      <c r="S1057" s="8">
        <f t="shared" si="67"/>
        <v>0.59267383198069756</v>
      </c>
    </row>
    <row r="1058" spans="1:19" ht="15.6" x14ac:dyDescent="0.3">
      <c r="A1058" s="2">
        <v>4991</v>
      </c>
      <c r="B1058" s="3">
        <v>46183</v>
      </c>
      <c r="C1058" s="4">
        <f>YEAR(SalesDataTable[[#This Row],[Order Date]])</f>
        <v>2026</v>
      </c>
      <c r="D1058" s="9" t="str">
        <f>TEXT(SalesDataTable[[#This Row],[Order Date]],"MMM")</f>
        <v>Jun</v>
      </c>
      <c r="E1058" s="9" t="str">
        <f>"Q"&amp;ROUNDUP(MONTH(SalesDataTable[[#This Row],[Order Date]])/3,0)</f>
        <v>Q2</v>
      </c>
      <c r="F1058" s="4" t="s">
        <v>38</v>
      </c>
      <c r="G1058" s="4" t="s">
        <v>39</v>
      </c>
      <c r="H1058" s="4" t="s">
        <v>20</v>
      </c>
      <c r="I1058" s="4" t="s">
        <v>31</v>
      </c>
      <c r="J1058" s="4" t="s">
        <v>27</v>
      </c>
      <c r="K1058" s="4" t="s">
        <v>35</v>
      </c>
      <c r="L1058" s="5">
        <v>3</v>
      </c>
      <c r="M1058" s="6">
        <v>146.55000000000001</v>
      </c>
      <c r="N1058" s="7">
        <v>0.1</v>
      </c>
      <c r="O1058" s="6">
        <v>79.59</v>
      </c>
      <c r="P1058" s="6">
        <f t="shared" si="64"/>
        <v>395.68500000000006</v>
      </c>
      <c r="Q1058" s="6">
        <f t="shared" si="65"/>
        <v>238.77</v>
      </c>
      <c r="R1058" s="6">
        <f t="shared" si="66"/>
        <v>156.91500000000005</v>
      </c>
      <c r="S1058" s="8">
        <f t="shared" si="67"/>
        <v>0.39656544978960545</v>
      </c>
    </row>
    <row r="1059" spans="1:19" ht="15.6" x14ac:dyDescent="0.3">
      <c r="A1059" s="2">
        <v>39</v>
      </c>
      <c r="B1059" s="3">
        <v>46184</v>
      </c>
      <c r="C1059" s="4">
        <f>YEAR(SalesDataTable[[#This Row],[Order Date]])</f>
        <v>2026</v>
      </c>
      <c r="D1059" s="9" t="str">
        <f>TEXT(SalesDataTable[[#This Row],[Order Date]],"MMM")</f>
        <v>Jun</v>
      </c>
      <c r="E1059" s="9" t="str">
        <f>"Q"&amp;ROUNDUP(MONTH(SalesDataTable[[#This Row],[Order Date]])/3,0)</f>
        <v>Q2</v>
      </c>
      <c r="F1059" s="4" t="s">
        <v>38</v>
      </c>
      <c r="G1059" s="4" t="s">
        <v>51</v>
      </c>
      <c r="H1059" s="4" t="s">
        <v>46</v>
      </c>
      <c r="I1059" s="4" t="s">
        <v>34</v>
      </c>
      <c r="J1059" s="4" t="s">
        <v>22</v>
      </c>
      <c r="K1059" s="4" t="s">
        <v>44</v>
      </c>
      <c r="L1059" s="5">
        <v>4</v>
      </c>
      <c r="M1059" s="6">
        <v>40.33</v>
      </c>
      <c r="N1059" s="7">
        <v>0.1</v>
      </c>
      <c r="O1059" s="6">
        <v>17.170000000000002</v>
      </c>
      <c r="P1059" s="6">
        <f t="shared" si="64"/>
        <v>145.18799999999999</v>
      </c>
      <c r="Q1059" s="6">
        <f t="shared" si="65"/>
        <v>68.680000000000007</v>
      </c>
      <c r="R1059" s="6">
        <f t="shared" si="66"/>
        <v>76.507999999999981</v>
      </c>
      <c r="S1059" s="8">
        <f t="shared" si="67"/>
        <v>0.52695815081136177</v>
      </c>
    </row>
    <row r="1060" spans="1:19" ht="15.6" x14ac:dyDescent="0.3">
      <c r="A1060" s="2">
        <v>206</v>
      </c>
      <c r="B1060" s="3">
        <v>46184</v>
      </c>
      <c r="C1060" s="4">
        <f>YEAR(SalesDataTable[[#This Row],[Order Date]])</f>
        <v>2026</v>
      </c>
      <c r="D1060" s="9" t="str">
        <f>TEXT(SalesDataTable[[#This Row],[Order Date]],"MMM")</f>
        <v>Jun</v>
      </c>
      <c r="E1060" s="9" t="str">
        <f>"Q"&amp;ROUNDUP(MONTH(SalesDataTable[[#This Row],[Order Date]])/3,0)</f>
        <v>Q2</v>
      </c>
      <c r="F1060" s="4" t="s">
        <v>18</v>
      </c>
      <c r="G1060" s="4" t="s">
        <v>19</v>
      </c>
      <c r="H1060" s="4" t="s">
        <v>37</v>
      </c>
      <c r="I1060" s="4" t="s">
        <v>31</v>
      </c>
      <c r="J1060" s="4" t="s">
        <v>22</v>
      </c>
      <c r="K1060" s="4" t="s">
        <v>40</v>
      </c>
      <c r="L1060" s="5">
        <v>2</v>
      </c>
      <c r="M1060" s="6">
        <v>51.83</v>
      </c>
      <c r="N1060" s="7">
        <v>0.1</v>
      </c>
      <c r="O1060" s="6">
        <v>23.1</v>
      </c>
      <c r="P1060" s="6">
        <f t="shared" si="64"/>
        <v>93.293999999999997</v>
      </c>
      <c r="Q1060" s="6">
        <f t="shared" si="65"/>
        <v>46.2</v>
      </c>
      <c r="R1060" s="6">
        <f t="shared" si="66"/>
        <v>47.093999999999994</v>
      </c>
      <c r="S1060" s="8">
        <f t="shared" si="67"/>
        <v>0.50479130490706792</v>
      </c>
    </row>
    <row r="1061" spans="1:19" ht="15.6" x14ac:dyDescent="0.3">
      <c r="A1061" s="2">
        <v>397</v>
      </c>
      <c r="B1061" s="3">
        <v>46184</v>
      </c>
      <c r="C1061" s="4">
        <f>YEAR(SalesDataTable[[#This Row],[Order Date]])</f>
        <v>2026</v>
      </c>
      <c r="D1061" s="9" t="str">
        <f>TEXT(SalesDataTable[[#This Row],[Order Date]],"MMM")</f>
        <v>Jun</v>
      </c>
      <c r="E1061" s="9" t="str">
        <f>"Q"&amp;ROUNDUP(MONTH(SalesDataTable[[#This Row],[Order Date]])/3,0)</f>
        <v>Q2</v>
      </c>
      <c r="F1061" s="4" t="s">
        <v>38</v>
      </c>
      <c r="G1061" s="4" t="s">
        <v>51</v>
      </c>
      <c r="H1061" s="4" t="s">
        <v>20</v>
      </c>
      <c r="I1061" s="4" t="s">
        <v>34</v>
      </c>
      <c r="J1061" s="4" t="s">
        <v>41</v>
      </c>
      <c r="K1061" s="4" t="s">
        <v>69</v>
      </c>
      <c r="L1061" s="5">
        <v>2</v>
      </c>
      <c r="M1061" s="6">
        <v>121.19</v>
      </c>
      <c r="N1061" s="7">
        <v>0.05</v>
      </c>
      <c r="O1061" s="6">
        <v>58.91</v>
      </c>
      <c r="P1061" s="6">
        <f t="shared" si="64"/>
        <v>230.261</v>
      </c>
      <c r="Q1061" s="6">
        <f t="shared" si="65"/>
        <v>117.82</v>
      </c>
      <c r="R1061" s="6">
        <f t="shared" si="66"/>
        <v>112.441</v>
      </c>
      <c r="S1061" s="8">
        <f t="shared" si="67"/>
        <v>0.48831977625390321</v>
      </c>
    </row>
    <row r="1062" spans="1:19" ht="15.6" x14ac:dyDescent="0.3">
      <c r="A1062" s="2">
        <v>763</v>
      </c>
      <c r="B1062" s="3">
        <v>46184</v>
      </c>
      <c r="C1062" s="4">
        <f>YEAR(SalesDataTable[[#This Row],[Order Date]])</f>
        <v>2026</v>
      </c>
      <c r="D1062" s="9" t="str">
        <f>TEXT(SalesDataTable[[#This Row],[Order Date]],"MMM")</f>
        <v>Jun</v>
      </c>
      <c r="E1062" s="9" t="str">
        <f>"Q"&amp;ROUNDUP(MONTH(SalesDataTable[[#This Row],[Order Date]])/3,0)</f>
        <v>Q2</v>
      </c>
      <c r="F1062" s="4" t="s">
        <v>38</v>
      </c>
      <c r="G1062" s="4" t="s">
        <v>65</v>
      </c>
      <c r="H1062" s="4" t="s">
        <v>37</v>
      </c>
      <c r="I1062" s="4" t="s">
        <v>31</v>
      </c>
      <c r="J1062" s="4" t="s">
        <v>27</v>
      </c>
      <c r="K1062" s="4" t="s">
        <v>55</v>
      </c>
      <c r="L1062" s="5">
        <v>1</v>
      </c>
      <c r="M1062" s="6">
        <v>154.09</v>
      </c>
      <c r="N1062" s="7">
        <v>0</v>
      </c>
      <c r="O1062" s="6">
        <v>77.37</v>
      </c>
      <c r="P1062" s="6">
        <f t="shared" si="64"/>
        <v>154.09</v>
      </c>
      <c r="Q1062" s="6">
        <f t="shared" si="65"/>
        <v>77.37</v>
      </c>
      <c r="R1062" s="6">
        <f t="shared" si="66"/>
        <v>76.72</v>
      </c>
      <c r="S1062" s="8">
        <f t="shared" si="67"/>
        <v>0.49789084301382308</v>
      </c>
    </row>
    <row r="1063" spans="1:19" ht="15.6" x14ac:dyDescent="0.3">
      <c r="A1063" s="2">
        <v>1059</v>
      </c>
      <c r="B1063" s="3">
        <v>46184</v>
      </c>
      <c r="C1063" s="4">
        <f>YEAR(SalesDataTable[[#This Row],[Order Date]])</f>
        <v>2026</v>
      </c>
      <c r="D1063" s="9" t="str">
        <f>TEXT(SalesDataTable[[#This Row],[Order Date]],"MMM")</f>
        <v>Jun</v>
      </c>
      <c r="E1063" s="9" t="str">
        <f>"Q"&amp;ROUNDUP(MONTH(SalesDataTable[[#This Row],[Order Date]])/3,0)</f>
        <v>Q2</v>
      </c>
      <c r="F1063" s="4" t="s">
        <v>18</v>
      </c>
      <c r="G1063" s="4" t="s">
        <v>19</v>
      </c>
      <c r="H1063" s="4" t="s">
        <v>20</v>
      </c>
      <c r="I1063" s="4" t="s">
        <v>31</v>
      </c>
      <c r="J1063" s="4" t="s">
        <v>22</v>
      </c>
      <c r="K1063" s="4" t="s">
        <v>23</v>
      </c>
      <c r="L1063" s="5">
        <v>1</v>
      </c>
      <c r="M1063" s="6">
        <v>80.64</v>
      </c>
      <c r="N1063" s="7">
        <v>0.05</v>
      </c>
      <c r="O1063" s="6">
        <v>43.85</v>
      </c>
      <c r="P1063" s="6">
        <f t="shared" si="64"/>
        <v>76.60799999999999</v>
      </c>
      <c r="Q1063" s="6">
        <f t="shared" si="65"/>
        <v>43.85</v>
      </c>
      <c r="R1063" s="6">
        <f t="shared" si="66"/>
        <v>32.757999999999988</v>
      </c>
      <c r="S1063" s="8">
        <f t="shared" si="67"/>
        <v>0.42760547201336668</v>
      </c>
    </row>
    <row r="1064" spans="1:19" ht="15.6" x14ac:dyDescent="0.3">
      <c r="A1064" s="2">
        <v>1332</v>
      </c>
      <c r="B1064" s="3">
        <v>46184</v>
      </c>
      <c r="C1064" s="4">
        <f>YEAR(SalesDataTable[[#This Row],[Order Date]])</f>
        <v>2026</v>
      </c>
      <c r="D1064" s="9" t="str">
        <f>TEXT(SalesDataTable[[#This Row],[Order Date]],"MMM")</f>
        <v>Jun</v>
      </c>
      <c r="E1064" s="9" t="str">
        <f>"Q"&amp;ROUNDUP(MONTH(SalesDataTable[[#This Row],[Order Date]])/3,0)</f>
        <v>Q2</v>
      </c>
      <c r="F1064" s="4" t="s">
        <v>24</v>
      </c>
      <c r="G1064" s="4" t="s">
        <v>61</v>
      </c>
      <c r="H1064" s="4" t="s">
        <v>46</v>
      </c>
      <c r="I1064" s="4" t="s">
        <v>21</v>
      </c>
      <c r="J1064" s="4" t="s">
        <v>27</v>
      </c>
      <c r="K1064" s="4" t="s">
        <v>28</v>
      </c>
      <c r="L1064" s="5">
        <v>1</v>
      </c>
      <c r="M1064" s="6">
        <v>94.01</v>
      </c>
      <c r="N1064" s="7">
        <v>0.15</v>
      </c>
      <c r="O1064" s="6">
        <v>46.12</v>
      </c>
      <c r="P1064" s="6">
        <f t="shared" si="64"/>
        <v>79.908500000000004</v>
      </c>
      <c r="Q1064" s="6">
        <f t="shared" si="65"/>
        <v>46.12</v>
      </c>
      <c r="R1064" s="6">
        <f t="shared" si="66"/>
        <v>33.788500000000006</v>
      </c>
      <c r="S1064" s="8">
        <f t="shared" si="67"/>
        <v>0.42283987310486376</v>
      </c>
    </row>
    <row r="1065" spans="1:19" ht="15.6" x14ac:dyDescent="0.3">
      <c r="A1065" s="2">
        <v>1447</v>
      </c>
      <c r="B1065" s="3">
        <v>46184</v>
      </c>
      <c r="C1065" s="4">
        <f>YEAR(SalesDataTable[[#This Row],[Order Date]])</f>
        <v>2026</v>
      </c>
      <c r="D1065" s="9" t="str">
        <f>TEXT(SalesDataTable[[#This Row],[Order Date]],"MMM")</f>
        <v>Jun</v>
      </c>
      <c r="E1065" s="9" t="str">
        <f>"Q"&amp;ROUNDUP(MONTH(SalesDataTable[[#This Row],[Order Date]])/3,0)</f>
        <v>Q2</v>
      </c>
      <c r="F1065" s="4" t="s">
        <v>24</v>
      </c>
      <c r="G1065" s="4" t="s">
        <v>45</v>
      </c>
      <c r="H1065" s="4" t="s">
        <v>20</v>
      </c>
      <c r="I1065" s="4" t="s">
        <v>21</v>
      </c>
      <c r="J1065" s="4" t="s">
        <v>22</v>
      </c>
      <c r="K1065" s="4" t="s">
        <v>40</v>
      </c>
      <c r="L1065" s="5">
        <v>1</v>
      </c>
      <c r="M1065" s="6">
        <v>51.09</v>
      </c>
      <c r="N1065" s="7">
        <v>0</v>
      </c>
      <c r="O1065" s="6">
        <v>22.78</v>
      </c>
      <c r="P1065" s="6">
        <f t="shared" si="64"/>
        <v>51.09</v>
      </c>
      <c r="Q1065" s="6">
        <f t="shared" si="65"/>
        <v>22.78</v>
      </c>
      <c r="R1065" s="6">
        <f t="shared" si="66"/>
        <v>28.310000000000002</v>
      </c>
      <c r="S1065" s="8">
        <f t="shared" si="67"/>
        <v>0.55412018007437858</v>
      </c>
    </row>
    <row r="1066" spans="1:19" ht="15.6" x14ac:dyDescent="0.3">
      <c r="A1066" s="2">
        <v>2990</v>
      </c>
      <c r="B1066" s="3">
        <v>46184</v>
      </c>
      <c r="C1066" s="4">
        <f>YEAR(SalesDataTable[[#This Row],[Order Date]])</f>
        <v>2026</v>
      </c>
      <c r="D1066" s="9" t="str">
        <f>TEXT(SalesDataTable[[#This Row],[Order Date]],"MMM")</f>
        <v>Jun</v>
      </c>
      <c r="E1066" s="9" t="str">
        <f>"Q"&amp;ROUNDUP(MONTH(SalesDataTable[[#This Row],[Order Date]])/3,0)</f>
        <v>Q2</v>
      </c>
      <c r="F1066" s="4" t="s">
        <v>24</v>
      </c>
      <c r="G1066" s="4" t="s">
        <v>45</v>
      </c>
      <c r="H1066" s="4" t="s">
        <v>46</v>
      </c>
      <c r="I1066" s="4" t="s">
        <v>21</v>
      </c>
      <c r="J1066" s="4" t="s">
        <v>27</v>
      </c>
      <c r="K1066" s="4" t="s">
        <v>35</v>
      </c>
      <c r="L1066" s="5">
        <v>1</v>
      </c>
      <c r="M1066" s="6">
        <v>146.66</v>
      </c>
      <c r="N1066" s="7">
        <v>0</v>
      </c>
      <c r="O1066" s="6">
        <v>78.709999999999994</v>
      </c>
      <c r="P1066" s="6">
        <f t="shared" si="64"/>
        <v>146.66</v>
      </c>
      <c r="Q1066" s="6">
        <f t="shared" si="65"/>
        <v>78.709999999999994</v>
      </c>
      <c r="R1066" s="6">
        <f t="shared" si="66"/>
        <v>67.95</v>
      </c>
      <c r="S1066" s="8">
        <f t="shared" si="67"/>
        <v>0.4633165143870176</v>
      </c>
    </row>
    <row r="1067" spans="1:19" ht="15.6" x14ac:dyDescent="0.3">
      <c r="A1067" s="2">
        <v>3769</v>
      </c>
      <c r="B1067" s="3">
        <v>46184</v>
      </c>
      <c r="C1067" s="4">
        <f>YEAR(SalesDataTable[[#This Row],[Order Date]])</f>
        <v>2026</v>
      </c>
      <c r="D1067" s="9" t="str">
        <f>TEXT(SalesDataTable[[#This Row],[Order Date]],"MMM")</f>
        <v>Jun</v>
      </c>
      <c r="E1067" s="9" t="str">
        <f>"Q"&amp;ROUNDUP(MONTH(SalesDataTable[[#This Row],[Order Date]])/3,0)</f>
        <v>Q2</v>
      </c>
      <c r="F1067" s="4" t="s">
        <v>24</v>
      </c>
      <c r="G1067" s="4" t="s">
        <v>61</v>
      </c>
      <c r="H1067" s="4" t="s">
        <v>37</v>
      </c>
      <c r="I1067" s="4" t="s">
        <v>31</v>
      </c>
      <c r="J1067" s="4" t="s">
        <v>41</v>
      </c>
      <c r="K1067" s="4" t="s">
        <v>47</v>
      </c>
      <c r="L1067" s="5">
        <v>2</v>
      </c>
      <c r="M1067" s="6">
        <v>199.03</v>
      </c>
      <c r="N1067" s="7">
        <v>0</v>
      </c>
      <c r="O1067" s="6">
        <v>104.7</v>
      </c>
      <c r="P1067" s="6">
        <f t="shared" si="64"/>
        <v>398.06</v>
      </c>
      <c r="Q1067" s="6">
        <f t="shared" si="65"/>
        <v>209.4</v>
      </c>
      <c r="R1067" s="6">
        <f t="shared" si="66"/>
        <v>188.66</v>
      </c>
      <c r="S1067" s="8">
        <f t="shared" si="67"/>
        <v>0.47394865095714211</v>
      </c>
    </row>
    <row r="1068" spans="1:19" ht="15.6" x14ac:dyDescent="0.3">
      <c r="A1068" s="2">
        <v>4152</v>
      </c>
      <c r="B1068" s="3">
        <v>46184</v>
      </c>
      <c r="C1068" s="4">
        <f>YEAR(SalesDataTable[[#This Row],[Order Date]])</f>
        <v>2026</v>
      </c>
      <c r="D1068" s="9" t="str">
        <f>TEXT(SalesDataTable[[#This Row],[Order Date]],"MMM")</f>
        <v>Jun</v>
      </c>
      <c r="E1068" s="9" t="str">
        <f>"Q"&amp;ROUNDUP(MONTH(SalesDataTable[[#This Row],[Order Date]])/3,0)</f>
        <v>Q2</v>
      </c>
      <c r="F1068" s="4" t="s">
        <v>29</v>
      </c>
      <c r="G1068" s="4" t="s">
        <v>30</v>
      </c>
      <c r="H1068" s="4" t="s">
        <v>20</v>
      </c>
      <c r="I1068" s="4" t="s">
        <v>21</v>
      </c>
      <c r="J1068" s="4" t="s">
        <v>22</v>
      </c>
      <c r="K1068" s="4" t="s">
        <v>44</v>
      </c>
      <c r="L1068" s="5">
        <v>5</v>
      </c>
      <c r="M1068" s="6">
        <v>41.18</v>
      </c>
      <c r="N1068" s="7">
        <v>0.05</v>
      </c>
      <c r="O1068" s="6">
        <v>16.87</v>
      </c>
      <c r="P1068" s="6">
        <f t="shared" si="64"/>
        <v>195.60499999999999</v>
      </c>
      <c r="Q1068" s="6">
        <f t="shared" si="65"/>
        <v>84.350000000000009</v>
      </c>
      <c r="R1068" s="6">
        <f t="shared" si="66"/>
        <v>111.25499999999998</v>
      </c>
      <c r="S1068" s="8">
        <f t="shared" si="67"/>
        <v>0.56877380435060443</v>
      </c>
    </row>
    <row r="1069" spans="1:19" ht="15.6" x14ac:dyDescent="0.3">
      <c r="A1069" s="2">
        <v>4242</v>
      </c>
      <c r="B1069" s="3">
        <v>46184</v>
      </c>
      <c r="C1069" s="4">
        <f>YEAR(SalesDataTable[[#This Row],[Order Date]])</f>
        <v>2026</v>
      </c>
      <c r="D1069" s="9" t="str">
        <f>TEXT(SalesDataTable[[#This Row],[Order Date]],"MMM")</f>
        <v>Jun</v>
      </c>
      <c r="E1069" s="9" t="str">
        <f>"Q"&amp;ROUNDUP(MONTH(SalesDataTable[[#This Row],[Order Date]])/3,0)</f>
        <v>Q2</v>
      </c>
      <c r="F1069" s="4" t="s">
        <v>24</v>
      </c>
      <c r="G1069" s="4" t="s">
        <v>61</v>
      </c>
      <c r="H1069" s="4" t="s">
        <v>37</v>
      </c>
      <c r="I1069" s="4" t="s">
        <v>34</v>
      </c>
      <c r="J1069" s="4" t="s">
        <v>27</v>
      </c>
      <c r="K1069" s="4" t="s">
        <v>35</v>
      </c>
      <c r="L1069" s="5">
        <v>2</v>
      </c>
      <c r="M1069" s="6">
        <v>141.18</v>
      </c>
      <c r="N1069" s="7">
        <v>0</v>
      </c>
      <c r="O1069" s="6">
        <v>78.66</v>
      </c>
      <c r="P1069" s="6">
        <f t="shared" si="64"/>
        <v>282.36</v>
      </c>
      <c r="Q1069" s="6">
        <f t="shared" si="65"/>
        <v>157.32</v>
      </c>
      <c r="R1069" s="6">
        <f t="shared" si="66"/>
        <v>125.04000000000002</v>
      </c>
      <c r="S1069" s="8">
        <f t="shared" si="67"/>
        <v>0.44283892902677441</v>
      </c>
    </row>
    <row r="1070" spans="1:19" ht="15.6" x14ac:dyDescent="0.3">
      <c r="A1070" s="2">
        <v>4780</v>
      </c>
      <c r="B1070" s="3">
        <v>46184</v>
      </c>
      <c r="C1070" s="4">
        <f>YEAR(SalesDataTable[[#This Row],[Order Date]])</f>
        <v>2026</v>
      </c>
      <c r="D1070" s="9" t="str">
        <f>TEXT(SalesDataTable[[#This Row],[Order Date]],"MMM")</f>
        <v>Jun</v>
      </c>
      <c r="E1070" s="9" t="str">
        <f>"Q"&amp;ROUNDUP(MONTH(SalesDataTable[[#This Row],[Order Date]])/3,0)</f>
        <v>Q2</v>
      </c>
      <c r="F1070" s="4" t="s">
        <v>24</v>
      </c>
      <c r="G1070" s="4" t="s">
        <v>61</v>
      </c>
      <c r="H1070" s="4" t="s">
        <v>37</v>
      </c>
      <c r="I1070" s="4" t="s">
        <v>21</v>
      </c>
      <c r="J1070" s="4" t="s">
        <v>22</v>
      </c>
      <c r="K1070" s="4" t="s">
        <v>23</v>
      </c>
      <c r="L1070" s="5">
        <v>1</v>
      </c>
      <c r="M1070" s="6">
        <v>82.47</v>
      </c>
      <c r="N1070" s="7">
        <v>0.1</v>
      </c>
      <c r="O1070" s="6">
        <v>42.73</v>
      </c>
      <c r="P1070" s="6">
        <f t="shared" si="64"/>
        <v>74.222999999999999</v>
      </c>
      <c r="Q1070" s="6">
        <f t="shared" si="65"/>
        <v>42.73</v>
      </c>
      <c r="R1070" s="6">
        <f t="shared" si="66"/>
        <v>31.493000000000002</v>
      </c>
      <c r="S1070" s="8">
        <f t="shared" si="67"/>
        <v>0.42430243994449163</v>
      </c>
    </row>
    <row r="1071" spans="1:19" ht="15.6" x14ac:dyDescent="0.3">
      <c r="A1071" s="2">
        <v>63</v>
      </c>
      <c r="B1071" s="3">
        <v>46185</v>
      </c>
      <c r="C1071" s="4">
        <f>YEAR(SalesDataTable[[#This Row],[Order Date]])</f>
        <v>2026</v>
      </c>
      <c r="D1071" s="9" t="str">
        <f>TEXT(SalesDataTable[[#This Row],[Order Date]],"MMM")</f>
        <v>Jun</v>
      </c>
      <c r="E1071" s="9" t="str">
        <f>"Q"&amp;ROUNDUP(MONTH(SalesDataTable[[#This Row],[Order Date]])/3,0)</f>
        <v>Q2</v>
      </c>
      <c r="F1071" s="4" t="s">
        <v>24</v>
      </c>
      <c r="G1071" s="4" t="s">
        <v>25</v>
      </c>
      <c r="H1071" s="4" t="s">
        <v>46</v>
      </c>
      <c r="I1071" s="4" t="s">
        <v>21</v>
      </c>
      <c r="J1071" s="4" t="s">
        <v>32</v>
      </c>
      <c r="K1071" s="4" t="s">
        <v>66</v>
      </c>
      <c r="L1071" s="5">
        <v>1</v>
      </c>
      <c r="M1071" s="6">
        <v>166.91</v>
      </c>
      <c r="N1071" s="7">
        <v>0</v>
      </c>
      <c r="O1071" s="6">
        <v>85.58</v>
      </c>
      <c r="P1071" s="6">
        <f t="shared" si="64"/>
        <v>166.91</v>
      </c>
      <c r="Q1071" s="6">
        <f t="shared" si="65"/>
        <v>85.58</v>
      </c>
      <c r="R1071" s="6">
        <f t="shared" si="66"/>
        <v>81.33</v>
      </c>
      <c r="S1071" s="8">
        <f t="shared" si="67"/>
        <v>0.48726858786172189</v>
      </c>
    </row>
    <row r="1072" spans="1:19" ht="15.6" x14ac:dyDescent="0.3">
      <c r="A1072" s="2">
        <v>190</v>
      </c>
      <c r="B1072" s="3">
        <v>46185</v>
      </c>
      <c r="C1072" s="4">
        <f>YEAR(SalesDataTable[[#This Row],[Order Date]])</f>
        <v>2026</v>
      </c>
      <c r="D1072" s="9" t="str">
        <f>TEXT(SalesDataTable[[#This Row],[Order Date]],"MMM")</f>
        <v>Jun</v>
      </c>
      <c r="E1072" s="9" t="str">
        <f>"Q"&amp;ROUNDUP(MONTH(SalesDataTable[[#This Row],[Order Date]])/3,0)</f>
        <v>Q2</v>
      </c>
      <c r="F1072" s="4" t="s">
        <v>18</v>
      </c>
      <c r="G1072" s="4" t="s">
        <v>19</v>
      </c>
      <c r="H1072" s="4" t="s">
        <v>37</v>
      </c>
      <c r="I1072" s="4" t="s">
        <v>34</v>
      </c>
      <c r="J1072" s="4" t="s">
        <v>32</v>
      </c>
      <c r="K1072" s="4" t="s">
        <v>50</v>
      </c>
      <c r="L1072" s="5">
        <v>1</v>
      </c>
      <c r="M1072" s="6">
        <v>45.99</v>
      </c>
      <c r="N1072" s="7">
        <v>0</v>
      </c>
      <c r="O1072" s="6">
        <v>18.579999999999998</v>
      </c>
      <c r="P1072" s="6">
        <f t="shared" si="64"/>
        <v>45.99</v>
      </c>
      <c r="Q1072" s="6">
        <f t="shared" si="65"/>
        <v>18.579999999999998</v>
      </c>
      <c r="R1072" s="6">
        <f t="shared" si="66"/>
        <v>27.410000000000004</v>
      </c>
      <c r="S1072" s="8">
        <f t="shared" si="67"/>
        <v>0.59599913024570561</v>
      </c>
    </row>
    <row r="1073" spans="1:19" ht="15.6" x14ac:dyDescent="0.3">
      <c r="A1073" s="2">
        <v>268</v>
      </c>
      <c r="B1073" s="3">
        <v>46185</v>
      </c>
      <c r="C1073" s="4">
        <f>YEAR(SalesDataTable[[#This Row],[Order Date]])</f>
        <v>2026</v>
      </c>
      <c r="D1073" s="9" t="str">
        <f>TEXT(SalesDataTable[[#This Row],[Order Date]],"MMM")</f>
        <v>Jun</v>
      </c>
      <c r="E1073" s="9" t="str">
        <f>"Q"&amp;ROUNDUP(MONTH(SalesDataTable[[#This Row],[Order Date]])/3,0)</f>
        <v>Q2</v>
      </c>
      <c r="F1073" s="4" t="s">
        <v>38</v>
      </c>
      <c r="G1073" s="4" t="s">
        <v>65</v>
      </c>
      <c r="H1073" s="4" t="s">
        <v>37</v>
      </c>
      <c r="I1073" s="4" t="s">
        <v>34</v>
      </c>
      <c r="J1073" s="4" t="s">
        <v>52</v>
      </c>
      <c r="K1073" s="4" t="s">
        <v>60</v>
      </c>
      <c r="L1073" s="5">
        <v>1</v>
      </c>
      <c r="M1073" s="6">
        <v>37.01</v>
      </c>
      <c r="N1073" s="7">
        <v>0.05</v>
      </c>
      <c r="O1073" s="6">
        <v>14.18</v>
      </c>
      <c r="P1073" s="6">
        <f t="shared" si="64"/>
        <v>35.159499999999994</v>
      </c>
      <c r="Q1073" s="6">
        <f t="shared" si="65"/>
        <v>14.18</v>
      </c>
      <c r="R1073" s="6">
        <f t="shared" si="66"/>
        <v>20.979499999999994</v>
      </c>
      <c r="S1073" s="8">
        <f t="shared" si="67"/>
        <v>0.59669506107879799</v>
      </c>
    </row>
    <row r="1074" spans="1:19" ht="15.6" x14ac:dyDescent="0.3">
      <c r="A1074" s="2">
        <v>691</v>
      </c>
      <c r="B1074" s="3">
        <v>46185</v>
      </c>
      <c r="C1074" s="4">
        <f>YEAR(SalesDataTable[[#This Row],[Order Date]])</f>
        <v>2026</v>
      </c>
      <c r="D1074" s="9" t="str">
        <f>TEXT(SalesDataTable[[#This Row],[Order Date]],"MMM")</f>
        <v>Jun</v>
      </c>
      <c r="E1074" s="9" t="str">
        <f>"Q"&amp;ROUNDUP(MONTH(SalesDataTable[[#This Row],[Order Date]])/3,0)</f>
        <v>Q2</v>
      </c>
      <c r="F1074" s="4" t="s">
        <v>38</v>
      </c>
      <c r="G1074" s="4" t="s">
        <v>51</v>
      </c>
      <c r="H1074" s="4" t="s">
        <v>46</v>
      </c>
      <c r="I1074" s="4" t="s">
        <v>34</v>
      </c>
      <c r="J1074" s="4" t="s">
        <v>27</v>
      </c>
      <c r="K1074" s="4" t="s">
        <v>35</v>
      </c>
      <c r="L1074" s="5">
        <v>5</v>
      </c>
      <c r="M1074" s="6">
        <v>140.9</v>
      </c>
      <c r="N1074" s="7">
        <v>0</v>
      </c>
      <c r="O1074" s="6">
        <v>80.16</v>
      </c>
      <c r="P1074" s="6">
        <f t="shared" si="64"/>
        <v>704.5</v>
      </c>
      <c r="Q1074" s="6">
        <f t="shared" si="65"/>
        <v>400.79999999999995</v>
      </c>
      <c r="R1074" s="6">
        <f t="shared" si="66"/>
        <v>303.70000000000005</v>
      </c>
      <c r="S1074" s="8">
        <f t="shared" si="67"/>
        <v>0.43108587650816188</v>
      </c>
    </row>
    <row r="1075" spans="1:19" ht="15.6" x14ac:dyDescent="0.3">
      <c r="A1075" s="2">
        <v>810</v>
      </c>
      <c r="B1075" s="3">
        <v>46185</v>
      </c>
      <c r="C1075" s="4">
        <f>YEAR(SalesDataTable[[#This Row],[Order Date]])</f>
        <v>2026</v>
      </c>
      <c r="D1075" s="9" t="str">
        <f>TEXT(SalesDataTable[[#This Row],[Order Date]],"MMM")</f>
        <v>Jun</v>
      </c>
      <c r="E1075" s="9" t="str">
        <f>"Q"&amp;ROUNDUP(MONTH(SalesDataTable[[#This Row],[Order Date]])/3,0)</f>
        <v>Q2</v>
      </c>
      <c r="F1075" s="4" t="s">
        <v>24</v>
      </c>
      <c r="G1075" s="4" t="s">
        <v>61</v>
      </c>
      <c r="H1075" s="4" t="s">
        <v>37</v>
      </c>
      <c r="I1075" s="4" t="s">
        <v>31</v>
      </c>
      <c r="J1075" s="4" t="s">
        <v>52</v>
      </c>
      <c r="K1075" s="4" t="s">
        <v>60</v>
      </c>
      <c r="L1075" s="5">
        <v>3</v>
      </c>
      <c r="M1075" s="6">
        <v>36.659999999999997</v>
      </c>
      <c r="N1075" s="7">
        <v>0</v>
      </c>
      <c r="O1075" s="6">
        <v>13.55</v>
      </c>
      <c r="P1075" s="6">
        <f t="shared" si="64"/>
        <v>109.97999999999999</v>
      </c>
      <c r="Q1075" s="6">
        <f t="shared" si="65"/>
        <v>40.650000000000006</v>
      </c>
      <c r="R1075" s="6">
        <f t="shared" si="66"/>
        <v>69.329999999999984</v>
      </c>
      <c r="S1075" s="8">
        <f t="shared" si="67"/>
        <v>0.63038734315330047</v>
      </c>
    </row>
    <row r="1076" spans="1:19" ht="15.6" x14ac:dyDescent="0.3">
      <c r="A1076" s="2">
        <v>855</v>
      </c>
      <c r="B1076" s="3">
        <v>46185</v>
      </c>
      <c r="C1076" s="4">
        <f>YEAR(SalesDataTable[[#This Row],[Order Date]])</f>
        <v>2026</v>
      </c>
      <c r="D1076" s="9" t="str">
        <f>TEXT(SalesDataTable[[#This Row],[Order Date]],"MMM")</f>
        <v>Jun</v>
      </c>
      <c r="E1076" s="9" t="str">
        <f>"Q"&amp;ROUNDUP(MONTH(SalesDataTable[[#This Row],[Order Date]])/3,0)</f>
        <v>Q2</v>
      </c>
      <c r="F1076" s="4" t="s">
        <v>24</v>
      </c>
      <c r="G1076" s="4" t="s">
        <v>45</v>
      </c>
      <c r="H1076" s="4" t="s">
        <v>20</v>
      </c>
      <c r="I1076" s="4" t="s">
        <v>34</v>
      </c>
      <c r="J1076" s="4" t="s">
        <v>32</v>
      </c>
      <c r="K1076" s="4" t="s">
        <v>33</v>
      </c>
      <c r="L1076" s="5">
        <v>1</v>
      </c>
      <c r="M1076" s="6">
        <v>36.299999999999997</v>
      </c>
      <c r="N1076" s="7">
        <v>0.1</v>
      </c>
      <c r="O1076" s="6">
        <v>13.69</v>
      </c>
      <c r="P1076" s="6">
        <f t="shared" si="64"/>
        <v>32.67</v>
      </c>
      <c r="Q1076" s="6">
        <f t="shared" si="65"/>
        <v>13.69</v>
      </c>
      <c r="R1076" s="6">
        <f t="shared" si="66"/>
        <v>18.980000000000004</v>
      </c>
      <c r="S1076" s="8">
        <f t="shared" si="67"/>
        <v>0.58096112641567199</v>
      </c>
    </row>
    <row r="1077" spans="1:19" ht="15.6" x14ac:dyDescent="0.3">
      <c r="A1077" s="2">
        <v>1612</v>
      </c>
      <c r="B1077" s="3">
        <v>46185</v>
      </c>
      <c r="C1077" s="4">
        <f>YEAR(SalesDataTable[[#This Row],[Order Date]])</f>
        <v>2026</v>
      </c>
      <c r="D1077" s="9" t="str">
        <f>TEXT(SalesDataTable[[#This Row],[Order Date]],"MMM")</f>
        <v>Jun</v>
      </c>
      <c r="E1077" s="9" t="str">
        <f>"Q"&amp;ROUNDUP(MONTH(SalesDataTable[[#This Row],[Order Date]])/3,0)</f>
        <v>Q2</v>
      </c>
      <c r="F1077" s="4" t="s">
        <v>29</v>
      </c>
      <c r="G1077" s="4" t="s">
        <v>70</v>
      </c>
      <c r="H1077" s="4" t="s">
        <v>20</v>
      </c>
      <c r="I1077" s="4" t="s">
        <v>31</v>
      </c>
      <c r="J1077" s="4" t="s">
        <v>41</v>
      </c>
      <c r="K1077" s="4" t="s">
        <v>69</v>
      </c>
      <c r="L1077" s="5">
        <v>2</v>
      </c>
      <c r="M1077" s="6">
        <v>120.64</v>
      </c>
      <c r="N1077" s="7">
        <v>0</v>
      </c>
      <c r="O1077" s="6">
        <v>61.66</v>
      </c>
      <c r="P1077" s="6">
        <f t="shared" si="64"/>
        <v>241.28</v>
      </c>
      <c r="Q1077" s="6">
        <f t="shared" si="65"/>
        <v>123.32</v>
      </c>
      <c r="R1077" s="6">
        <f t="shared" si="66"/>
        <v>117.96000000000001</v>
      </c>
      <c r="S1077" s="8">
        <f t="shared" si="67"/>
        <v>0.48889257294429711</v>
      </c>
    </row>
    <row r="1078" spans="1:19" ht="15.6" x14ac:dyDescent="0.3">
      <c r="A1078" s="2">
        <v>1704</v>
      </c>
      <c r="B1078" s="3">
        <v>46185</v>
      </c>
      <c r="C1078" s="4">
        <f>YEAR(SalesDataTable[[#This Row],[Order Date]])</f>
        <v>2026</v>
      </c>
      <c r="D1078" s="9" t="str">
        <f>TEXT(SalesDataTable[[#This Row],[Order Date]],"MMM")</f>
        <v>Jun</v>
      </c>
      <c r="E1078" s="9" t="str">
        <f>"Q"&amp;ROUNDUP(MONTH(SalesDataTable[[#This Row],[Order Date]])/3,0)</f>
        <v>Q2</v>
      </c>
      <c r="F1078" s="4" t="s">
        <v>29</v>
      </c>
      <c r="G1078" s="4" t="s">
        <v>70</v>
      </c>
      <c r="H1078" s="4" t="s">
        <v>20</v>
      </c>
      <c r="I1078" s="4" t="s">
        <v>21</v>
      </c>
      <c r="J1078" s="4" t="s">
        <v>32</v>
      </c>
      <c r="K1078" s="4" t="s">
        <v>50</v>
      </c>
      <c r="L1078" s="5">
        <v>1</v>
      </c>
      <c r="M1078" s="6">
        <v>47.07</v>
      </c>
      <c r="N1078" s="7">
        <v>0</v>
      </c>
      <c r="O1078" s="6">
        <v>18.7</v>
      </c>
      <c r="P1078" s="6">
        <f t="shared" si="64"/>
        <v>47.07</v>
      </c>
      <c r="Q1078" s="6">
        <f t="shared" si="65"/>
        <v>18.7</v>
      </c>
      <c r="R1078" s="6">
        <f t="shared" si="66"/>
        <v>28.37</v>
      </c>
      <c r="S1078" s="8">
        <f t="shared" si="67"/>
        <v>0.60271935415338862</v>
      </c>
    </row>
    <row r="1079" spans="1:19" ht="15.6" x14ac:dyDescent="0.3">
      <c r="A1079" s="2">
        <v>1857</v>
      </c>
      <c r="B1079" s="3">
        <v>46185</v>
      </c>
      <c r="C1079" s="4">
        <f>YEAR(SalesDataTable[[#This Row],[Order Date]])</f>
        <v>2026</v>
      </c>
      <c r="D1079" s="9" t="str">
        <f>TEXT(SalesDataTable[[#This Row],[Order Date]],"MMM")</f>
        <v>Jun</v>
      </c>
      <c r="E1079" s="9" t="str">
        <f>"Q"&amp;ROUNDUP(MONTH(SalesDataTable[[#This Row],[Order Date]])/3,0)</f>
        <v>Q2</v>
      </c>
      <c r="F1079" s="4" t="s">
        <v>29</v>
      </c>
      <c r="G1079" s="4" t="s">
        <v>36</v>
      </c>
      <c r="H1079" s="4" t="s">
        <v>46</v>
      </c>
      <c r="I1079" s="4" t="s">
        <v>34</v>
      </c>
      <c r="J1079" s="4" t="s">
        <v>27</v>
      </c>
      <c r="K1079" s="4" t="s">
        <v>55</v>
      </c>
      <c r="L1079" s="5">
        <v>2</v>
      </c>
      <c r="M1079" s="6">
        <v>154.94</v>
      </c>
      <c r="N1079" s="7">
        <v>0.05</v>
      </c>
      <c r="O1079" s="6">
        <v>77.260000000000005</v>
      </c>
      <c r="P1079" s="6">
        <f t="shared" si="64"/>
        <v>294.38599999999997</v>
      </c>
      <c r="Q1079" s="6">
        <f t="shared" si="65"/>
        <v>154.52000000000001</v>
      </c>
      <c r="R1079" s="6">
        <f t="shared" si="66"/>
        <v>139.86599999999996</v>
      </c>
      <c r="S1079" s="8">
        <f t="shared" si="67"/>
        <v>0.47511090880680457</v>
      </c>
    </row>
    <row r="1080" spans="1:19" ht="15.6" x14ac:dyDescent="0.3">
      <c r="A1080" s="2">
        <v>1888</v>
      </c>
      <c r="B1080" s="3">
        <v>46185</v>
      </c>
      <c r="C1080" s="4">
        <f>YEAR(SalesDataTable[[#This Row],[Order Date]])</f>
        <v>2026</v>
      </c>
      <c r="D1080" s="9" t="str">
        <f>TEXT(SalesDataTable[[#This Row],[Order Date]],"MMM")</f>
        <v>Jun</v>
      </c>
      <c r="E1080" s="9" t="str">
        <f>"Q"&amp;ROUNDUP(MONTH(SalesDataTable[[#This Row],[Order Date]])/3,0)</f>
        <v>Q2</v>
      </c>
      <c r="F1080" s="4" t="s">
        <v>24</v>
      </c>
      <c r="G1080" s="4" t="s">
        <v>61</v>
      </c>
      <c r="H1080" s="4" t="s">
        <v>20</v>
      </c>
      <c r="I1080" s="4" t="s">
        <v>21</v>
      </c>
      <c r="J1080" s="4" t="s">
        <v>32</v>
      </c>
      <c r="K1080" s="4" t="s">
        <v>50</v>
      </c>
      <c r="L1080" s="5">
        <v>1</v>
      </c>
      <c r="M1080" s="6">
        <v>45.97</v>
      </c>
      <c r="N1080" s="7">
        <v>0.05</v>
      </c>
      <c r="O1080" s="6">
        <v>18.41</v>
      </c>
      <c r="P1080" s="6">
        <f t="shared" si="64"/>
        <v>43.671499999999995</v>
      </c>
      <c r="Q1080" s="6">
        <f t="shared" si="65"/>
        <v>18.41</v>
      </c>
      <c r="R1080" s="6">
        <f t="shared" si="66"/>
        <v>25.261499999999995</v>
      </c>
      <c r="S1080" s="8">
        <f t="shared" si="67"/>
        <v>0.57844360738696854</v>
      </c>
    </row>
    <row r="1081" spans="1:19" ht="15.6" x14ac:dyDescent="0.3">
      <c r="A1081" s="2">
        <v>2683</v>
      </c>
      <c r="B1081" s="3">
        <v>46185</v>
      </c>
      <c r="C1081" s="4">
        <f>YEAR(SalesDataTable[[#This Row],[Order Date]])</f>
        <v>2026</v>
      </c>
      <c r="D1081" s="9" t="str">
        <f>TEXT(SalesDataTable[[#This Row],[Order Date]],"MMM")</f>
        <v>Jun</v>
      </c>
      <c r="E1081" s="9" t="str">
        <f>"Q"&amp;ROUNDUP(MONTH(SalesDataTable[[#This Row],[Order Date]])/3,0)</f>
        <v>Q2</v>
      </c>
      <c r="F1081" s="4" t="s">
        <v>38</v>
      </c>
      <c r="G1081" s="4" t="s">
        <v>51</v>
      </c>
      <c r="H1081" s="4" t="s">
        <v>20</v>
      </c>
      <c r="I1081" s="4" t="s">
        <v>21</v>
      </c>
      <c r="J1081" s="4" t="s">
        <v>41</v>
      </c>
      <c r="K1081" s="4" t="s">
        <v>47</v>
      </c>
      <c r="L1081" s="5">
        <v>1</v>
      </c>
      <c r="M1081" s="6">
        <v>198.64</v>
      </c>
      <c r="N1081" s="7">
        <v>0.05</v>
      </c>
      <c r="O1081" s="6">
        <v>101.89</v>
      </c>
      <c r="P1081" s="6">
        <f t="shared" si="64"/>
        <v>188.70799999999997</v>
      </c>
      <c r="Q1081" s="6">
        <f t="shared" si="65"/>
        <v>101.89</v>
      </c>
      <c r="R1081" s="6">
        <f t="shared" si="66"/>
        <v>86.817999999999969</v>
      </c>
      <c r="S1081" s="8">
        <f t="shared" si="67"/>
        <v>0.46006528605040581</v>
      </c>
    </row>
    <row r="1082" spans="1:19" ht="15.6" x14ac:dyDescent="0.3">
      <c r="A1082" s="2">
        <v>4211</v>
      </c>
      <c r="B1082" s="3">
        <v>46185</v>
      </c>
      <c r="C1082" s="4">
        <f>YEAR(SalesDataTable[[#This Row],[Order Date]])</f>
        <v>2026</v>
      </c>
      <c r="D1082" s="9" t="str">
        <f>TEXT(SalesDataTable[[#This Row],[Order Date]],"MMM")</f>
        <v>Jun</v>
      </c>
      <c r="E1082" s="9" t="str">
        <f>"Q"&amp;ROUNDUP(MONTH(SalesDataTable[[#This Row],[Order Date]])/3,0)</f>
        <v>Q2</v>
      </c>
      <c r="F1082" s="4" t="s">
        <v>29</v>
      </c>
      <c r="G1082" s="4" t="s">
        <v>36</v>
      </c>
      <c r="H1082" s="4" t="s">
        <v>20</v>
      </c>
      <c r="I1082" s="4" t="s">
        <v>31</v>
      </c>
      <c r="J1082" s="4" t="s">
        <v>32</v>
      </c>
      <c r="K1082" s="4" t="s">
        <v>66</v>
      </c>
      <c r="L1082" s="5">
        <v>5</v>
      </c>
      <c r="M1082" s="6">
        <v>168.57</v>
      </c>
      <c r="N1082" s="7">
        <v>0</v>
      </c>
      <c r="O1082" s="6">
        <v>88.65</v>
      </c>
      <c r="P1082" s="6">
        <f t="shared" si="64"/>
        <v>842.84999999999991</v>
      </c>
      <c r="Q1082" s="6">
        <f t="shared" si="65"/>
        <v>443.25</v>
      </c>
      <c r="R1082" s="6">
        <f t="shared" si="66"/>
        <v>399.59999999999991</v>
      </c>
      <c r="S1082" s="8">
        <f t="shared" si="67"/>
        <v>0.47410571276027758</v>
      </c>
    </row>
    <row r="1083" spans="1:19" ht="15.6" x14ac:dyDescent="0.3">
      <c r="A1083" s="2">
        <v>4353</v>
      </c>
      <c r="B1083" s="3">
        <v>46185</v>
      </c>
      <c r="C1083" s="4">
        <f>YEAR(SalesDataTable[[#This Row],[Order Date]])</f>
        <v>2026</v>
      </c>
      <c r="D1083" s="9" t="str">
        <f>TEXT(SalesDataTable[[#This Row],[Order Date]],"MMM")</f>
        <v>Jun</v>
      </c>
      <c r="E1083" s="9" t="str">
        <f>"Q"&amp;ROUNDUP(MONTH(SalesDataTable[[#This Row],[Order Date]])/3,0)</f>
        <v>Q2</v>
      </c>
      <c r="F1083" s="4" t="s">
        <v>24</v>
      </c>
      <c r="G1083" s="4" t="s">
        <v>45</v>
      </c>
      <c r="H1083" s="4" t="s">
        <v>37</v>
      </c>
      <c r="I1083" s="4" t="s">
        <v>31</v>
      </c>
      <c r="J1083" s="4" t="s">
        <v>32</v>
      </c>
      <c r="K1083" s="4" t="s">
        <v>33</v>
      </c>
      <c r="L1083" s="5">
        <v>1</v>
      </c>
      <c r="M1083" s="6">
        <v>36.65</v>
      </c>
      <c r="N1083" s="7">
        <v>0</v>
      </c>
      <c r="O1083" s="6">
        <v>13.97</v>
      </c>
      <c r="P1083" s="6">
        <f t="shared" si="64"/>
        <v>36.65</v>
      </c>
      <c r="Q1083" s="6">
        <f t="shared" si="65"/>
        <v>13.97</v>
      </c>
      <c r="R1083" s="6">
        <f t="shared" si="66"/>
        <v>22.68</v>
      </c>
      <c r="S1083" s="8">
        <f t="shared" si="67"/>
        <v>0.61882673942701227</v>
      </c>
    </row>
    <row r="1084" spans="1:19" ht="15.6" x14ac:dyDescent="0.3">
      <c r="A1084" s="2">
        <v>5020</v>
      </c>
      <c r="B1084" s="3">
        <v>46185</v>
      </c>
      <c r="C1084" s="4">
        <f>YEAR(SalesDataTable[[#This Row],[Order Date]])</f>
        <v>2026</v>
      </c>
      <c r="D1084" s="9" t="str">
        <f>TEXT(SalesDataTable[[#This Row],[Order Date]],"MMM")</f>
        <v>Jun</v>
      </c>
      <c r="E1084" s="9" t="str">
        <f>"Q"&amp;ROUNDUP(MONTH(SalesDataTable[[#This Row],[Order Date]])/3,0)</f>
        <v>Q2</v>
      </c>
      <c r="F1084" s="4" t="s">
        <v>29</v>
      </c>
      <c r="G1084" s="4" t="s">
        <v>43</v>
      </c>
      <c r="H1084" s="4" t="s">
        <v>37</v>
      </c>
      <c r="I1084" s="4" t="s">
        <v>21</v>
      </c>
      <c r="J1084" s="4" t="s">
        <v>32</v>
      </c>
      <c r="K1084" s="4" t="s">
        <v>33</v>
      </c>
      <c r="L1084" s="5">
        <v>2</v>
      </c>
      <c r="M1084" s="6">
        <v>35.450000000000003</v>
      </c>
      <c r="N1084" s="7">
        <v>0.05</v>
      </c>
      <c r="O1084" s="6">
        <v>13.39</v>
      </c>
      <c r="P1084" s="6">
        <f t="shared" si="64"/>
        <v>67.355000000000004</v>
      </c>
      <c r="Q1084" s="6">
        <f t="shared" si="65"/>
        <v>26.78</v>
      </c>
      <c r="R1084" s="6">
        <f t="shared" si="66"/>
        <v>40.575000000000003</v>
      </c>
      <c r="S1084" s="8">
        <f t="shared" si="67"/>
        <v>0.60240516665429444</v>
      </c>
    </row>
    <row r="1085" spans="1:19" ht="15.6" x14ac:dyDescent="0.3">
      <c r="A1085" s="2">
        <v>564</v>
      </c>
      <c r="B1085" s="3">
        <v>46186</v>
      </c>
      <c r="C1085" s="4">
        <f>YEAR(SalesDataTable[[#This Row],[Order Date]])</f>
        <v>2026</v>
      </c>
      <c r="D1085" s="9" t="str">
        <f>TEXT(SalesDataTable[[#This Row],[Order Date]],"MMM")</f>
        <v>Jun</v>
      </c>
      <c r="E1085" s="9" t="str">
        <f>"Q"&amp;ROUNDUP(MONTH(SalesDataTable[[#This Row],[Order Date]])/3,0)</f>
        <v>Q2</v>
      </c>
      <c r="F1085" s="4" t="s">
        <v>29</v>
      </c>
      <c r="G1085" s="4" t="s">
        <v>43</v>
      </c>
      <c r="H1085" s="4" t="s">
        <v>37</v>
      </c>
      <c r="I1085" s="4" t="s">
        <v>31</v>
      </c>
      <c r="J1085" s="4" t="s">
        <v>32</v>
      </c>
      <c r="K1085" s="4" t="s">
        <v>50</v>
      </c>
      <c r="L1085" s="5">
        <v>3</v>
      </c>
      <c r="M1085" s="6">
        <v>45.82</v>
      </c>
      <c r="N1085" s="7">
        <v>0.1</v>
      </c>
      <c r="O1085" s="6">
        <v>18.61</v>
      </c>
      <c r="P1085" s="6">
        <f t="shared" si="64"/>
        <v>123.71400000000001</v>
      </c>
      <c r="Q1085" s="6">
        <f t="shared" si="65"/>
        <v>55.83</v>
      </c>
      <c r="R1085" s="6">
        <f t="shared" si="66"/>
        <v>67.884000000000015</v>
      </c>
      <c r="S1085" s="8">
        <f t="shared" si="67"/>
        <v>0.54871720258014456</v>
      </c>
    </row>
    <row r="1086" spans="1:19" ht="15.6" x14ac:dyDescent="0.3">
      <c r="A1086" s="2">
        <v>736</v>
      </c>
      <c r="B1086" s="3">
        <v>46186</v>
      </c>
      <c r="C1086" s="4">
        <f>YEAR(SalesDataTable[[#This Row],[Order Date]])</f>
        <v>2026</v>
      </c>
      <c r="D1086" s="9" t="str">
        <f>TEXT(SalesDataTable[[#This Row],[Order Date]],"MMM")</f>
        <v>Jun</v>
      </c>
      <c r="E1086" s="9" t="str">
        <f>"Q"&amp;ROUNDUP(MONTH(SalesDataTable[[#This Row],[Order Date]])/3,0)</f>
        <v>Q2</v>
      </c>
      <c r="F1086" s="4" t="s">
        <v>38</v>
      </c>
      <c r="G1086" s="4" t="s">
        <v>65</v>
      </c>
      <c r="H1086" s="4" t="s">
        <v>37</v>
      </c>
      <c r="I1086" s="4" t="s">
        <v>34</v>
      </c>
      <c r="J1086" s="4" t="s">
        <v>27</v>
      </c>
      <c r="K1086" s="4" t="s">
        <v>55</v>
      </c>
      <c r="L1086" s="5">
        <v>1</v>
      </c>
      <c r="M1086" s="6">
        <v>152.78</v>
      </c>
      <c r="N1086" s="7">
        <v>0</v>
      </c>
      <c r="O1086" s="6">
        <v>78.540000000000006</v>
      </c>
      <c r="P1086" s="6">
        <f t="shared" si="64"/>
        <v>152.78</v>
      </c>
      <c r="Q1086" s="6">
        <f t="shared" si="65"/>
        <v>78.540000000000006</v>
      </c>
      <c r="R1086" s="6">
        <f t="shared" si="66"/>
        <v>74.239999999999995</v>
      </c>
      <c r="S1086" s="8">
        <f t="shared" si="67"/>
        <v>0.48592747741851022</v>
      </c>
    </row>
    <row r="1087" spans="1:19" ht="15.6" x14ac:dyDescent="0.3">
      <c r="A1087" s="2">
        <v>1300</v>
      </c>
      <c r="B1087" s="3">
        <v>46186</v>
      </c>
      <c r="C1087" s="4">
        <f>YEAR(SalesDataTable[[#This Row],[Order Date]])</f>
        <v>2026</v>
      </c>
      <c r="D1087" s="9" t="str">
        <f>TEXT(SalesDataTable[[#This Row],[Order Date]],"MMM")</f>
        <v>Jun</v>
      </c>
      <c r="E1087" s="9" t="str">
        <f>"Q"&amp;ROUNDUP(MONTH(SalesDataTable[[#This Row],[Order Date]])/3,0)</f>
        <v>Q2</v>
      </c>
      <c r="F1087" s="4" t="s">
        <v>24</v>
      </c>
      <c r="G1087" s="4" t="s">
        <v>45</v>
      </c>
      <c r="H1087" s="4" t="s">
        <v>20</v>
      </c>
      <c r="I1087" s="4" t="s">
        <v>31</v>
      </c>
      <c r="J1087" s="4" t="s">
        <v>22</v>
      </c>
      <c r="K1087" s="4" t="s">
        <v>40</v>
      </c>
      <c r="L1087" s="5">
        <v>1</v>
      </c>
      <c r="M1087" s="6">
        <v>49.76</v>
      </c>
      <c r="N1087" s="7">
        <v>0.05</v>
      </c>
      <c r="O1087" s="6">
        <v>22.58</v>
      </c>
      <c r="P1087" s="6">
        <f t="shared" si="64"/>
        <v>47.271999999999998</v>
      </c>
      <c r="Q1087" s="6">
        <f t="shared" si="65"/>
        <v>22.58</v>
      </c>
      <c r="R1087" s="6">
        <f t="shared" si="66"/>
        <v>24.692</v>
      </c>
      <c r="S1087" s="8">
        <f t="shared" si="67"/>
        <v>0.52233880521238796</v>
      </c>
    </row>
    <row r="1088" spans="1:19" ht="15.6" x14ac:dyDescent="0.3">
      <c r="A1088" s="2">
        <v>1948</v>
      </c>
      <c r="B1088" s="3">
        <v>46186</v>
      </c>
      <c r="C1088" s="4">
        <f>YEAR(SalesDataTable[[#This Row],[Order Date]])</f>
        <v>2026</v>
      </c>
      <c r="D1088" s="9" t="str">
        <f>TEXT(SalesDataTable[[#This Row],[Order Date]],"MMM")</f>
        <v>Jun</v>
      </c>
      <c r="E1088" s="9" t="str">
        <f>"Q"&amp;ROUNDUP(MONTH(SalesDataTable[[#This Row],[Order Date]])/3,0)</f>
        <v>Q2</v>
      </c>
      <c r="F1088" s="4" t="s">
        <v>38</v>
      </c>
      <c r="G1088" s="4" t="s">
        <v>51</v>
      </c>
      <c r="H1088" s="4" t="s">
        <v>37</v>
      </c>
      <c r="I1088" s="4" t="s">
        <v>31</v>
      </c>
      <c r="J1088" s="4" t="s">
        <v>27</v>
      </c>
      <c r="K1088" s="4" t="s">
        <v>55</v>
      </c>
      <c r="L1088" s="5">
        <v>1</v>
      </c>
      <c r="M1088" s="6">
        <v>157.6</v>
      </c>
      <c r="N1088" s="7">
        <v>0.05</v>
      </c>
      <c r="O1088" s="6">
        <v>79.34</v>
      </c>
      <c r="P1088" s="6">
        <f t="shared" si="64"/>
        <v>149.72</v>
      </c>
      <c r="Q1088" s="6">
        <f t="shared" si="65"/>
        <v>79.34</v>
      </c>
      <c r="R1088" s="6">
        <f t="shared" si="66"/>
        <v>70.38</v>
      </c>
      <c r="S1088" s="8">
        <f t="shared" si="67"/>
        <v>0.47007747795885652</v>
      </c>
    </row>
    <row r="1089" spans="1:19" ht="15.6" x14ac:dyDescent="0.3">
      <c r="A1089" s="2">
        <v>2272</v>
      </c>
      <c r="B1089" s="3">
        <v>46186</v>
      </c>
      <c r="C1089" s="4">
        <f>YEAR(SalesDataTable[[#This Row],[Order Date]])</f>
        <v>2026</v>
      </c>
      <c r="D1089" s="9" t="str">
        <f>TEXT(SalesDataTable[[#This Row],[Order Date]],"MMM")</f>
        <v>Jun</v>
      </c>
      <c r="E1089" s="9" t="str">
        <f>"Q"&amp;ROUNDUP(MONTH(SalesDataTable[[#This Row],[Order Date]])/3,0)</f>
        <v>Q2</v>
      </c>
      <c r="F1089" s="4" t="s">
        <v>38</v>
      </c>
      <c r="G1089" s="4" t="s">
        <v>51</v>
      </c>
      <c r="H1089" s="4" t="s">
        <v>20</v>
      </c>
      <c r="I1089" s="4" t="s">
        <v>21</v>
      </c>
      <c r="J1089" s="4" t="s">
        <v>52</v>
      </c>
      <c r="K1089" s="4" t="s">
        <v>56</v>
      </c>
      <c r="L1089" s="5">
        <v>1</v>
      </c>
      <c r="M1089" s="6">
        <v>125.01</v>
      </c>
      <c r="N1089" s="7">
        <v>0.15</v>
      </c>
      <c r="O1089" s="6">
        <v>70.39</v>
      </c>
      <c r="P1089" s="6">
        <f t="shared" si="64"/>
        <v>106.2585</v>
      </c>
      <c r="Q1089" s="6">
        <f t="shared" si="65"/>
        <v>70.39</v>
      </c>
      <c r="R1089" s="6">
        <f t="shared" si="66"/>
        <v>35.868499999999997</v>
      </c>
      <c r="S1089" s="8">
        <f t="shared" si="67"/>
        <v>0.33755887764272974</v>
      </c>
    </row>
    <row r="1090" spans="1:19" ht="15.6" x14ac:dyDescent="0.3">
      <c r="A1090" s="2">
        <v>2680</v>
      </c>
      <c r="B1090" s="3">
        <v>46186</v>
      </c>
      <c r="C1090" s="4">
        <f>YEAR(SalesDataTable[[#This Row],[Order Date]])</f>
        <v>2026</v>
      </c>
      <c r="D1090" s="9" t="str">
        <f>TEXT(SalesDataTable[[#This Row],[Order Date]],"MMM")</f>
        <v>Jun</v>
      </c>
      <c r="E1090" s="9" t="str">
        <f>"Q"&amp;ROUNDUP(MONTH(SalesDataTable[[#This Row],[Order Date]])/3,0)</f>
        <v>Q2</v>
      </c>
      <c r="F1090" s="4" t="s">
        <v>24</v>
      </c>
      <c r="G1090" s="4" t="s">
        <v>67</v>
      </c>
      <c r="H1090" s="4" t="s">
        <v>20</v>
      </c>
      <c r="I1090" s="4" t="s">
        <v>21</v>
      </c>
      <c r="J1090" s="4" t="s">
        <v>27</v>
      </c>
      <c r="K1090" s="4" t="s">
        <v>28</v>
      </c>
      <c r="L1090" s="5">
        <v>1</v>
      </c>
      <c r="M1090" s="6">
        <v>93.59</v>
      </c>
      <c r="N1090" s="7">
        <v>0.15</v>
      </c>
      <c r="O1090" s="6">
        <v>46.48</v>
      </c>
      <c r="P1090" s="6">
        <f t="shared" ref="P1090:P1153" si="68">L1090*M1090*(1-N1090)</f>
        <v>79.551500000000004</v>
      </c>
      <c r="Q1090" s="6">
        <f t="shared" ref="Q1090:Q1153" si="69">L1090*O1090</f>
        <v>46.48</v>
      </c>
      <c r="R1090" s="6">
        <f t="shared" ref="R1090:R1153" si="70">P1090-Q1090</f>
        <v>33.071500000000007</v>
      </c>
      <c r="S1090" s="8">
        <f t="shared" ref="S1090:S1153" si="71">IFERROR(R1090/P1090,0)</f>
        <v>0.41572440494522422</v>
      </c>
    </row>
    <row r="1091" spans="1:19" ht="15.6" x14ac:dyDescent="0.3">
      <c r="A1091" s="2">
        <v>4178</v>
      </c>
      <c r="B1091" s="3">
        <v>46186</v>
      </c>
      <c r="C1091" s="4">
        <f>YEAR(SalesDataTable[[#This Row],[Order Date]])</f>
        <v>2026</v>
      </c>
      <c r="D1091" s="9" t="str">
        <f>TEXT(SalesDataTable[[#This Row],[Order Date]],"MMM")</f>
        <v>Jun</v>
      </c>
      <c r="E1091" s="9" t="str">
        <f>"Q"&amp;ROUNDUP(MONTH(SalesDataTable[[#This Row],[Order Date]])/3,0)</f>
        <v>Q2</v>
      </c>
      <c r="F1091" s="4" t="s">
        <v>29</v>
      </c>
      <c r="G1091" s="4" t="s">
        <v>30</v>
      </c>
      <c r="H1091" s="4" t="s">
        <v>37</v>
      </c>
      <c r="I1091" s="4" t="s">
        <v>21</v>
      </c>
      <c r="J1091" s="4" t="s">
        <v>27</v>
      </c>
      <c r="K1091" s="4" t="s">
        <v>35</v>
      </c>
      <c r="L1091" s="5">
        <v>4</v>
      </c>
      <c r="M1091" s="6">
        <v>143.9</v>
      </c>
      <c r="N1091" s="7">
        <v>0.05</v>
      </c>
      <c r="O1091" s="6">
        <v>79.709999999999994</v>
      </c>
      <c r="P1091" s="6">
        <f t="shared" si="68"/>
        <v>546.82000000000005</v>
      </c>
      <c r="Q1091" s="6">
        <f t="shared" si="69"/>
        <v>318.83999999999997</v>
      </c>
      <c r="R1091" s="6">
        <f t="shared" si="70"/>
        <v>227.98000000000008</v>
      </c>
      <c r="S1091" s="8">
        <f t="shared" si="71"/>
        <v>0.41691964448996022</v>
      </c>
    </row>
    <row r="1092" spans="1:19" ht="15.6" x14ac:dyDescent="0.3">
      <c r="A1092" s="2">
        <v>4272</v>
      </c>
      <c r="B1092" s="3">
        <v>46186</v>
      </c>
      <c r="C1092" s="4">
        <f>YEAR(SalesDataTable[[#This Row],[Order Date]])</f>
        <v>2026</v>
      </c>
      <c r="D1092" s="9" t="str">
        <f>TEXT(SalesDataTable[[#This Row],[Order Date]],"MMM")</f>
        <v>Jun</v>
      </c>
      <c r="E1092" s="9" t="str">
        <f>"Q"&amp;ROUNDUP(MONTH(SalesDataTable[[#This Row],[Order Date]])/3,0)</f>
        <v>Q2</v>
      </c>
      <c r="F1092" s="4" t="s">
        <v>38</v>
      </c>
      <c r="G1092" s="4" t="s">
        <v>49</v>
      </c>
      <c r="H1092" s="4" t="s">
        <v>46</v>
      </c>
      <c r="I1092" s="4" t="s">
        <v>21</v>
      </c>
      <c r="J1092" s="4" t="s">
        <v>41</v>
      </c>
      <c r="K1092" s="4" t="s">
        <v>47</v>
      </c>
      <c r="L1092" s="5">
        <v>4</v>
      </c>
      <c r="M1092" s="6">
        <v>190.97</v>
      </c>
      <c r="N1092" s="7">
        <v>0</v>
      </c>
      <c r="O1092" s="6">
        <v>103.36</v>
      </c>
      <c r="P1092" s="6">
        <f t="shared" si="68"/>
        <v>763.88</v>
      </c>
      <c r="Q1092" s="6">
        <f t="shared" si="69"/>
        <v>413.44</v>
      </c>
      <c r="R1092" s="6">
        <f t="shared" si="70"/>
        <v>350.44</v>
      </c>
      <c r="S1092" s="8">
        <f t="shared" si="71"/>
        <v>0.45876315651673039</v>
      </c>
    </row>
    <row r="1093" spans="1:19" ht="15.6" x14ac:dyDescent="0.3">
      <c r="A1093" s="2">
        <v>4713</v>
      </c>
      <c r="B1093" s="3">
        <v>46186</v>
      </c>
      <c r="C1093" s="4">
        <f>YEAR(SalesDataTable[[#This Row],[Order Date]])</f>
        <v>2026</v>
      </c>
      <c r="D1093" s="9" t="str">
        <f>TEXT(SalesDataTable[[#This Row],[Order Date]],"MMM")</f>
        <v>Jun</v>
      </c>
      <c r="E1093" s="9" t="str">
        <f>"Q"&amp;ROUNDUP(MONTH(SalesDataTable[[#This Row],[Order Date]])/3,0)</f>
        <v>Q2</v>
      </c>
      <c r="F1093" s="4" t="s">
        <v>38</v>
      </c>
      <c r="G1093" s="4" t="s">
        <v>65</v>
      </c>
      <c r="H1093" s="4" t="s">
        <v>37</v>
      </c>
      <c r="I1093" s="4" t="s">
        <v>34</v>
      </c>
      <c r="J1093" s="4" t="s">
        <v>52</v>
      </c>
      <c r="K1093" s="4" t="s">
        <v>60</v>
      </c>
      <c r="L1093" s="5">
        <v>1</v>
      </c>
      <c r="M1093" s="6">
        <v>35.78</v>
      </c>
      <c r="N1093" s="7">
        <v>0</v>
      </c>
      <c r="O1093" s="6">
        <v>14</v>
      </c>
      <c r="P1093" s="6">
        <f t="shared" si="68"/>
        <v>35.78</v>
      </c>
      <c r="Q1093" s="6">
        <f t="shared" si="69"/>
        <v>14</v>
      </c>
      <c r="R1093" s="6">
        <f t="shared" si="70"/>
        <v>21.78</v>
      </c>
      <c r="S1093" s="8">
        <f t="shared" si="71"/>
        <v>0.60871995528228062</v>
      </c>
    </row>
    <row r="1094" spans="1:19" ht="15.6" x14ac:dyDescent="0.3">
      <c r="A1094" s="2">
        <v>5166</v>
      </c>
      <c r="B1094" s="3">
        <v>46186</v>
      </c>
      <c r="C1094" s="4">
        <f>YEAR(SalesDataTable[[#This Row],[Order Date]])</f>
        <v>2026</v>
      </c>
      <c r="D1094" s="9" t="str">
        <f>TEXT(SalesDataTable[[#This Row],[Order Date]],"MMM")</f>
        <v>Jun</v>
      </c>
      <c r="E1094" s="9" t="str">
        <f>"Q"&amp;ROUNDUP(MONTH(SalesDataTable[[#This Row],[Order Date]])/3,0)</f>
        <v>Q2</v>
      </c>
      <c r="F1094" s="4" t="s">
        <v>38</v>
      </c>
      <c r="G1094" s="4" t="s">
        <v>49</v>
      </c>
      <c r="H1094" s="4" t="s">
        <v>46</v>
      </c>
      <c r="I1094" s="4" t="s">
        <v>31</v>
      </c>
      <c r="J1094" s="4" t="s">
        <v>41</v>
      </c>
      <c r="K1094" s="4" t="s">
        <v>69</v>
      </c>
      <c r="L1094" s="5">
        <v>3</v>
      </c>
      <c r="M1094" s="6">
        <v>125.25</v>
      </c>
      <c r="N1094" s="7">
        <v>0.05</v>
      </c>
      <c r="O1094" s="6">
        <v>58.95</v>
      </c>
      <c r="P1094" s="6">
        <f t="shared" si="68"/>
        <v>356.96249999999998</v>
      </c>
      <c r="Q1094" s="6">
        <f t="shared" si="69"/>
        <v>176.85000000000002</v>
      </c>
      <c r="R1094" s="6">
        <f t="shared" si="70"/>
        <v>180.11249999999995</v>
      </c>
      <c r="S1094" s="8">
        <f t="shared" si="71"/>
        <v>0.50456980775291516</v>
      </c>
    </row>
    <row r="1095" spans="1:19" ht="15.6" x14ac:dyDescent="0.3">
      <c r="A1095" s="2">
        <v>486</v>
      </c>
      <c r="B1095" s="3">
        <v>46187</v>
      </c>
      <c r="C1095" s="4">
        <f>YEAR(SalesDataTable[[#This Row],[Order Date]])</f>
        <v>2026</v>
      </c>
      <c r="D1095" s="9" t="str">
        <f>TEXT(SalesDataTable[[#This Row],[Order Date]],"MMM")</f>
        <v>Jun</v>
      </c>
      <c r="E1095" s="9" t="str">
        <f>"Q"&amp;ROUNDUP(MONTH(SalesDataTable[[#This Row],[Order Date]])/3,0)</f>
        <v>Q2</v>
      </c>
      <c r="F1095" s="4" t="s">
        <v>18</v>
      </c>
      <c r="G1095" s="4" t="s">
        <v>54</v>
      </c>
      <c r="H1095" s="4" t="s">
        <v>26</v>
      </c>
      <c r="I1095" s="4" t="s">
        <v>34</v>
      </c>
      <c r="J1095" s="4" t="s">
        <v>27</v>
      </c>
      <c r="K1095" s="4" t="s">
        <v>64</v>
      </c>
      <c r="L1095" s="5">
        <v>8</v>
      </c>
      <c r="M1095" s="6">
        <v>72.36</v>
      </c>
      <c r="N1095" s="7">
        <v>0.1</v>
      </c>
      <c r="O1095" s="6">
        <v>32.229999999999997</v>
      </c>
      <c r="P1095" s="6">
        <f t="shared" si="68"/>
        <v>520.99199999999996</v>
      </c>
      <c r="Q1095" s="6">
        <f t="shared" si="69"/>
        <v>257.83999999999997</v>
      </c>
      <c r="R1095" s="6">
        <f t="shared" si="70"/>
        <v>263.15199999999999</v>
      </c>
      <c r="S1095" s="8">
        <f t="shared" si="71"/>
        <v>0.5050979669553467</v>
      </c>
    </row>
    <row r="1096" spans="1:19" ht="15.6" x14ac:dyDescent="0.3">
      <c r="A1096" s="2">
        <v>1507</v>
      </c>
      <c r="B1096" s="3">
        <v>46187</v>
      </c>
      <c r="C1096" s="4">
        <f>YEAR(SalesDataTable[[#This Row],[Order Date]])</f>
        <v>2026</v>
      </c>
      <c r="D1096" s="9" t="str">
        <f>TEXT(SalesDataTable[[#This Row],[Order Date]],"MMM")</f>
        <v>Jun</v>
      </c>
      <c r="E1096" s="9" t="str">
        <f>"Q"&amp;ROUNDUP(MONTH(SalesDataTable[[#This Row],[Order Date]])/3,0)</f>
        <v>Q2</v>
      </c>
      <c r="F1096" s="4" t="s">
        <v>18</v>
      </c>
      <c r="G1096" s="4" t="s">
        <v>68</v>
      </c>
      <c r="H1096" s="4" t="s">
        <v>37</v>
      </c>
      <c r="I1096" s="4" t="s">
        <v>21</v>
      </c>
      <c r="J1096" s="4" t="s">
        <v>32</v>
      </c>
      <c r="K1096" s="4" t="s">
        <v>66</v>
      </c>
      <c r="L1096" s="5">
        <v>1</v>
      </c>
      <c r="M1096" s="6">
        <v>162.51</v>
      </c>
      <c r="N1096" s="7">
        <v>0</v>
      </c>
      <c r="O1096" s="6">
        <v>88.29</v>
      </c>
      <c r="P1096" s="6">
        <f t="shared" si="68"/>
        <v>162.51</v>
      </c>
      <c r="Q1096" s="6">
        <f t="shared" si="69"/>
        <v>88.29</v>
      </c>
      <c r="R1096" s="6">
        <f t="shared" si="70"/>
        <v>74.219999999999985</v>
      </c>
      <c r="S1096" s="8">
        <f t="shared" si="71"/>
        <v>0.45671035628576695</v>
      </c>
    </row>
    <row r="1097" spans="1:19" ht="15.6" x14ac:dyDescent="0.3">
      <c r="A1097" s="2">
        <v>1821</v>
      </c>
      <c r="B1097" s="3">
        <v>46187</v>
      </c>
      <c r="C1097" s="4">
        <f>YEAR(SalesDataTable[[#This Row],[Order Date]])</f>
        <v>2026</v>
      </c>
      <c r="D1097" s="9" t="str">
        <f>TEXT(SalesDataTable[[#This Row],[Order Date]],"MMM")</f>
        <v>Jun</v>
      </c>
      <c r="E1097" s="9" t="str">
        <f>"Q"&amp;ROUNDUP(MONTH(SalesDataTable[[#This Row],[Order Date]])/3,0)</f>
        <v>Q2</v>
      </c>
      <c r="F1097" s="4" t="s">
        <v>18</v>
      </c>
      <c r="G1097" s="4" t="s">
        <v>68</v>
      </c>
      <c r="H1097" s="4" t="s">
        <v>37</v>
      </c>
      <c r="I1097" s="4" t="s">
        <v>34</v>
      </c>
      <c r="J1097" s="4" t="s">
        <v>27</v>
      </c>
      <c r="K1097" s="4" t="s">
        <v>64</v>
      </c>
      <c r="L1097" s="5">
        <v>3</v>
      </c>
      <c r="M1097" s="6">
        <v>70.52</v>
      </c>
      <c r="N1097" s="7">
        <v>0</v>
      </c>
      <c r="O1097" s="6">
        <v>33.119999999999997</v>
      </c>
      <c r="P1097" s="6">
        <f t="shared" si="68"/>
        <v>211.56</v>
      </c>
      <c r="Q1097" s="6">
        <f t="shared" si="69"/>
        <v>99.359999999999985</v>
      </c>
      <c r="R1097" s="6">
        <f t="shared" si="70"/>
        <v>112.20000000000002</v>
      </c>
      <c r="S1097" s="8">
        <f t="shared" si="71"/>
        <v>0.53034600113442998</v>
      </c>
    </row>
    <row r="1098" spans="1:19" ht="15.6" x14ac:dyDescent="0.3">
      <c r="A1098" s="2">
        <v>2588</v>
      </c>
      <c r="B1098" s="3">
        <v>46187</v>
      </c>
      <c r="C1098" s="4">
        <f>YEAR(SalesDataTable[[#This Row],[Order Date]])</f>
        <v>2026</v>
      </c>
      <c r="D1098" s="9" t="str">
        <f>TEXT(SalesDataTable[[#This Row],[Order Date]],"MMM")</f>
        <v>Jun</v>
      </c>
      <c r="E1098" s="9" t="str">
        <f>"Q"&amp;ROUNDUP(MONTH(SalesDataTable[[#This Row],[Order Date]])/3,0)</f>
        <v>Q2</v>
      </c>
      <c r="F1098" s="4" t="s">
        <v>38</v>
      </c>
      <c r="G1098" s="4" t="s">
        <v>51</v>
      </c>
      <c r="H1098" s="4" t="s">
        <v>46</v>
      </c>
      <c r="I1098" s="4" t="s">
        <v>21</v>
      </c>
      <c r="J1098" s="4" t="s">
        <v>27</v>
      </c>
      <c r="K1098" s="4" t="s">
        <v>28</v>
      </c>
      <c r="L1098" s="5">
        <v>1</v>
      </c>
      <c r="M1098" s="6">
        <v>90.28</v>
      </c>
      <c r="N1098" s="7">
        <v>0</v>
      </c>
      <c r="O1098" s="6">
        <v>46.04</v>
      </c>
      <c r="P1098" s="6">
        <f t="shared" si="68"/>
        <v>90.28</v>
      </c>
      <c r="Q1098" s="6">
        <f t="shared" si="69"/>
        <v>46.04</v>
      </c>
      <c r="R1098" s="6">
        <f t="shared" si="70"/>
        <v>44.24</v>
      </c>
      <c r="S1098" s="8">
        <f t="shared" si="71"/>
        <v>0.4900310146211786</v>
      </c>
    </row>
    <row r="1099" spans="1:19" ht="15.6" x14ac:dyDescent="0.3">
      <c r="A1099" s="2">
        <v>2815</v>
      </c>
      <c r="B1099" s="3">
        <v>46187</v>
      </c>
      <c r="C1099" s="4">
        <f>YEAR(SalesDataTable[[#This Row],[Order Date]])</f>
        <v>2026</v>
      </c>
      <c r="D1099" s="9" t="str">
        <f>TEXT(SalesDataTable[[#This Row],[Order Date]],"MMM")</f>
        <v>Jun</v>
      </c>
      <c r="E1099" s="9" t="str">
        <f>"Q"&amp;ROUNDUP(MONTH(SalesDataTable[[#This Row],[Order Date]])/3,0)</f>
        <v>Q2</v>
      </c>
      <c r="F1099" s="4" t="s">
        <v>38</v>
      </c>
      <c r="G1099" s="4" t="s">
        <v>65</v>
      </c>
      <c r="H1099" s="4" t="s">
        <v>46</v>
      </c>
      <c r="I1099" s="4" t="s">
        <v>31</v>
      </c>
      <c r="J1099" s="4" t="s">
        <v>41</v>
      </c>
      <c r="K1099" s="4" t="s">
        <v>42</v>
      </c>
      <c r="L1099" s="5">
        <v>2</v>
      </c>
      <c r="M1099" s="6">
        <v>342.25</v>
      </c>
      <c r="N1099" s="7">
        <v>0</v>
      </c>
      <c r="O1099" s="6">
        <v>196.86</v>
      </c>
      <c r="P1099" s="6">
        <f t="shared" si="68"/>
        <v>684.5</v>
      </c>
      <c r="Q1099" s="6">
        <f t="shared" si="69"/>
        <v>393.72</v>
      </c>
      <c r="R1099" s="6">
        <f t="shared" si="70"/>
        <v>290.77999999999997</v>
      </c>
      <c r="S1099" s="8">
        <f t="shared" si="71"/>
        <v>0.42480642804967128</v>
      </c>
    </row>
    <row r="1100" spans="1:19" ht="15.6" x14ac:dyDescent="0.3">
      <c r="A1100" s="2">
        <v>3258</v>
      </c>
      <c r="B1100" s="3">
        <v>46187</v>
      </c>
      <c r="C1100" s="4">
        <f>YEAR(SalesDataTable[[#This Row],[Order Date]])</f>
        <v>2026</v>
      </c>
      <c r="D1100" s="9" t="str">
        <f>TEXT(SalesDataTable[[#This Row],[Order Date]],"MMM")</f>
        <v>Jun</v>
      </c>
      <c r="E1100" s="9" t="str">
        <f>"Q"&amp;ROUNDUP(MONTH(SalesDataTable[[#This Row],[Order Date]])/3,0)</f>
        <v>Q2</v>
      </c>
      <c r="F1100" s="4" t="s">
        <v>24</v>
      </c>
      <c r="G1100" s="4" t="s">
        <v>25</v>
      </c>
      <c r="H1100" s="4" t="s">
        <v>20</v>
      </c>
      <c r="I1100" s="4" t="s">
        <v>34</v>
      </c>
      <c r="J1100" s="4" t="s">
        <v>22</v>
      </c>
      <c r="K1100" s="4" t="s">
        <v>40</v>
      </c>
      <c r="L1100" s="5">
        <v>6</v>
      </c>
      <c r="M1100" s="6">
        <v>50.92</v>
      </c>
      <c r="N1100" s="7">
        <v>0.05</v>
      </c>
      <c r="O1100" s="6">
        <v>22.87</v>
      </c>
      <c r="P1100" s="6">
        <f t="shared" si="68"/>
        <v>290.24399999999997</v>
      </c>
      <c r="Q1100" s="6">
        <f t="shared" si="69"/>
        <v>137.22</v>
      </c>
      <c r="R1100" s="6">
        <f t="shared" si="70"/>
        <v>153.02399999999997</v>
      </c>
      <c r="S1100" s="8">
        <f t="shared" si="71"/>
        <v>0.52722536899987593</v>
      </c>
    </row>
    <row r="1101" spans="1:19" ht="15.6" x14ac:dyDescent="0.3">
      <c r="A1101" s="2">
        <v>3361</v>
      </c>
      <c r="B1101" s="3">
        <v>46187</v>
      </c>
      <c r="C1101" s="4">
        <f>YEAR(SalesDataTable[[#This Row],[Order Date]])</f>
        <v>2026</v>
      </c>
      <c r="D1101" s="9" t="str">
        <f>TEXT(SalesDataTable[[#This Row],[Order Date]],"MMM")</f>
        <v>Jun</v>
      </c>
      <c r="E1101" s="9" t="str">
        <f>"Q"&amp;ROUNDUP(MONTH(SalesDataTable[[#This Row],[Order Date]])/3,0)</f>
        <v>Q2</v>
      </c>
      <c r="F1101" s="4" t="s">
        <v>18</v>
      </c>
      <c r="G1101" s="4" t="s">
        <v>19</v>
      </c>
      <c r="H1101" s="4" t="s">
        <v>37</v>
      </c>
      <c r="I1101" s="4" t="s">
        <v>21</v>
      </c>
      <c r="J1101" s="4" t="s">
        <v>32</v>
      </c>
      <c r="K1101" s="4" t="s">
        <v>33</v>
      </c>
      <c r="L1101" s="5">
        <v>5</v>
      </c>
      <c r="M1101" s="6">
        <v>36.72</v>
      </c>
      <c r="N1101" s="7">
        <v>0.15</v>
      </c>
      <c r="O1101" s="6">
        <v>13.2</v>
      </c>
      <c r="P1101" s="6">
        <f t="shared" si="68"/>
        <v>156.06</v>
      </c>
      <c r="Q1101" s="6">
        <f t="shared" si="69"/>
        <v>66</v>
      </c>
      <c r="R1101" s="6">
        <f t="shared" si="70"/>
        <v>90.06</v>
      </c>
      <c r="S1101" s="8">
        <f t="shared" si="71"/>
        <v>0.57708573625528647</v>
      </c>
    </row>
    <row r="1102" spans="1:19" ht="15.6" x14ac:dyDescent="0.3">
      <c r="A1102" s="2">
        <v>3629</v>
      </c>
      <c r="B1102" s="3">
        <v>46187</v>
      </c>
      <c r="C1102" s="4">
        <f>YEAR(SalesDataTable[[#This Row],[Order Date]])</f>
        <v>2026</v>
      </c>
      <c r="D1102" s="9" t="str">
        <f>TEXT(SalesDataTable[[#This Row],[Order Date]],"MMM")</f>
        <v>Jun</v>
      </c>
      <c r="E1102" s="9" t="str">
        <f>"Q"&amp;ROUNDUP(MONTH(SalesDataTable[[#This Row],[Order Date]])/3,0)</f>
        <v>Q2</v>
      </c>
      <c r="F1102" s="4" t="s">
        <v>18</v>
      </c>
      <c r="G1102" s="4" t="s">
        <v>68</v>
      </c>
      <c r="H1102" s="4" t="s">
        <v>20</v>
      </c>
      <c r="I1102" s="4" t="s">
        <v>31</v>
      </c>
      <c r="J1102" s="4" t="s">
        <v>41</v>
      </c>
      <c r="K1102" s="4" t="s">
        <v>42</v>
      </c>
      <c r="L1102" s="5">
        <v>4</v>
      </c>
      <c r="M1102" s="6">
        <v>348.96</v>
      </c>
      <c r="N1102" s="7">
        <v>0.15</v>
      </c>
      <c r="O1102" s="6">
        <v>197.02</v>
      </c>
      <c r="P1102" s="6">
        <f t="shared" si="68"/>
        <v>1186.4639999999999</v>
      </c>
      <c r="Q1102" s="6">
        <f t="shared" si="69"/>
        <v>788.08</v>
      </c>
      <c r="R1102" s="6">
        <f t="shared" si="70"/>
        <v>398.3839999999999</v>
      </c>
      <c r="S1102" s="8">
        <f t="shared" si="71"/>
        <v>0.3357741996385899</v>
      </c>
    </row>
    <row r="1103" spans="1:19" ht="15.6" x14ac:dyDescent="0.3">
      <c r="A1103" s="2">
        <v>3750</v>
      </c>
      <c r="B1103" s="3">
        <v>46187</v>
      </c>
      <c r="C1103" s="4">
        <f>YEAR(SalesDataTable[[#This Row],[Order Date]])</f>
        <v>2026</v>
      </c>
      <c r="D1103" s="9" t="str">
        <f>TEXT(SalesDataTable[[#This Row],[Order Date]],"MMM")</f>
        <v>Jun</v>
      </c>
      <c r="E1103" s="9" t="str">
        <f>"Q"&amp;ROUNDUP(MONTH(SalesDataTable[[#This Row],[Order Date]])/3,0)</f>
        <v>Q2</v>
      </c>
      <c r="F1103" s="4" t="s">
        <v>18</v>
      </c>
      <c r="G1103" s="4" t="s">
        <v>19</v>
      </c>
      <c r="H1103" s="4" t="s">
        <v>20</v>
      </c>
      <c r="I1103" s="4" t="s">
        <v>21</v>
      </c>
      <c r="J1103" s="4" t="s">
        <v>27</v>
      </c>
      <c r="K1103" s="4" t="s">
        <v>64</v>
      </c>
      <c r="L1103" s="5">
        <v>1</v>
      </c>
      <c r="M1103" s="6">
        <v>71.28</v>
      </c>
      <c r="N1103" s="7">
        <v>0</v>
      </c>
      <c r="O1103" s="6">
        <v>31.92</v>
      </c>
      <c r="P1103" s="6">
        <f t="shared" si="68"/>
        <v>71.28</v>
      </c>
      <c r="Q1103" s="6">
        <f t="shared" si="69"/>
        <v>31.92</v>
      </c>
      <c r="R1103" s="6">
        <f t="shared" si="70"/>
        <v>39.36</v>
      </c>
      <c r="S1103" s="8">
        <f t="shared" si="71"/>
        <v>0.55218855218855212</v>
      </c>
    </row>
    <row r="1104" spans="1:19" ht="15.6" x14ac:dyDescent="0.3">
      <c r="A1104" s="2">
        <v>5088</v>
      </c>
      <c r="B1104" s="3">
        <v>46187</v>
      </c>
      <c r="C1104" s="4">
        <f>YEAR(SalesDataTable[[#This Row],[Order Date]])</f>
        <v>2026</v>
      </c>
      <c r="D1104" s="9" t="str">
        <f>TEXT(SalesDataTable[[#This Row],[Order Date]],"MMM")</f>
        <v>Jun</v>
      </c>
      <c r="E1104" s="9" t="str">
        <f>"Q"&amp;ROUNDUP(MONTH(SalesDataTable[[#This Row],[Order Date]])/3,0)</f>
        <v>Q2</v>
      </c>
      <c r="F1104" s="4" t="s">
        <v>24</v>
      </c>
      <c r="G1104" s="4" t="s">
        <v>61</v>
      </c>
      <c r="H1104" s="4" t="s">
        <v>20</v>
      </c>
      <c r="I1104" s="4" t="s">
        <v>31</v>
      </c>
      <c r="J1104" s="4" t="s">
        <v>32</v>
      </c>
      <c r="K1104" s="4" t="s">
        <v>66</v>
      </c>
      <c r="L1104" s="5">
        <v>1</v>
      </c>
      <c r="M1104" s="6">
        <v>160.99</v>
      </c>
      <c r="N1104" s="7">
        <v>0.05</v>
      </c>
      <c r="O1104" s="6">
        <v>89.15</v>
      </c>
      <c r="P1104" s="6">
        <f t="shared" si="68"/>
        <v>152.94050000000001</v>
      </c>
      <c r="Q1104" s="6">
        <f t="shared" si="69"/>
        <v>89.15</v>
      </c>
      <c r="R1104" s="6">
        <f t="shared" si="70"/>
        <v>63.790500000000009</v>
      </c>
      <c r="S1104" s="8">
        <f t="shared" si="71"/>
        <v>0.41709357560619981</v>
      </c>
    </row>
    <row r="1105" spans="1:19" ht="15.6" x14ac:dyDescent="0.3">
      <c r="A1105" s="2">
        <v>1450</v>
      </c>
      <c r="B1105" s="3">
        <v>46188</v>
      </c>
      <c r="C1105" s="4">
        <f>YEAR(SalesDataTable[[#This Row],[Order Date]])</f>
        <v>2026</v>
      </c>
      <c r="D1105" s="9" t="str">
        <f>TEXT(SalesDataTable[[#This Row],[Order Date]],"MMM")</f>
        <v>Jun</v>
      </c>
      <c r="E1105" s="9" t="str">
        <f>"Q"&amp;ROUNDUP(MONTH(SalesDataTable[[#This Row],[Order Date]])/3,0)</f>
        <v>Q2</v>
      </c>
      <c r="F1105" s="4" t="s">
        <v>24</v>
      </c>
      <c r="G1105" s="4" t="s">
        <v>67</v>
      </c>
      <c r="H1105" s="4" t="s">
        <v>20</v>
      </c>
      <c r="I1105" s="4" t="s">
        <v>21</v>
      </c>
      <c r="J1105" s="4" t="s">
        <v>52</v>
      </c>
      <c r="K1105" s="4" t="s">
        <v>56</v>
      </c>
      <c r="L1105" s="5">
        <v>1</v>
      </c>
      <c r="M1105" s="6">
        <v>124.19</v>
      </c>
      <c r="N1105" s="7">
        <v>0.05</v>
      </c>
      <c r="O1105" s="6">
        <v>67.209999999999994</v>
      </c>
      <c r="P1105" s="6">
        <f t="shared" si="68"/>
        <v>117.98049999999999</v>
      </c>
      <c r="Q1105" s="6">
        <f t="shared" si="69"/>
        <v>67.209999999999994</v>
      </c>
      <c r="R1105" s="6">
        <f t="shared" si="70"/>
        <v>50.770499999999998</v>
      </c>
      <c r="S1105" s="8">
        <f t="shared" si="71"/>
        <v>0.43032958836417884</v>
      </c>
    </row>
    <row r="1106" spans="1:19" ht="15.6" x14ac:dyDescent="0.3">
      <c r="A1106" s="2">
        <v>2330</v>
      </c>
      <c r="B1106" s="3">
        <v>46188</v>
      </c>
      <c r="C1106" s="4">
        <f>YEAR(SalesDataTable[[#This Row],[Order Date]])</f>
        <v>2026</v>
      </c>
      <c r="D1106" s="9" t="str">
        <f>TEXT(SalesDataTable[[#This Row],[Order Date]],"MMM")</f>
        <v>Jun</v>
      </c>
      <c r="E1106" s="9" t="str">
        <f>"Q"&amp;ROUNDUP(MONTH(SalesDataTable[[#This Row],[Order Date]])/3,0)</f>
        <v>Q2</v>
      </c>
      <c r="F1106" s="4" t="s">
        <v>24</v>
      </c>
      <c r="G1106" s="4" t="s">
        <v>25</v>
      </c>
      <c r="H1106" s="4" t="s">
        <v>20</v>
      </c>
      <c r="I1106" s="4" t="s">
        <v>31</v>
      </c>
      <c r="J1106" s="4" t="s">
        <v>32</v>
      </c>
      <c r="K1106" s="4" t="s">
        <v>33</v>
      </c>
      <c r="L1106" s="5">
        <v>2</v>
      </c>
      <c r="M1106" s="6">
        <v>36.11</v>
      </c>
      <c r="N1106" s="7">
        <v>0.05</v>
      </c>
      <c r="O1106" s="6">
        <v>13.29</v>
      </c>
      <c r="P1106" s="6">
        <f t="shared" si="68"/>
        <v>68.608999999999995</v>
      </c>
      <c r="Q1106" s="6">
        <f t="shared" si="69"/>
        <v>26.58</v>
      </c>
      <c r="R1106" s="6">
        <f t="shared" si="70"/>
        <v>42.028999999999996</v>
      </c>
      <c r="S1106" s="8">
        <f t="shared" si="71"/>
        <v>0.6125872698917052</v>
      </c>
    </row>
    <row r="1107" spans="1:19" ht="15.6" x14ac:dyDescent="0.3">
      <c r="A1107" s="2">
        <v>4655</v>
      </c>
      <c r="B1107" s="3">
        <v>46188</v>
      </c>
      <c r="C1107" s="4">
        <f>YEAR(SalesDataTable[[#This Row],[Order Date]])</f>
        <v>2026</v>
      </c>
      <c r="D1107" s="9" t="str">
        <f>TEXT(SalesDataTable[[#This Row],[Order Date]],"MMM")</f>
        <v>Jun</v>
      </c>
      <c r="E1107" s="9" t="str">
        <f>"Q"&amp;ROUNDUP(MONTH(SalesDataTable[[#This Row],[Order Date]])/3,0)</f>
        <v>Q2</v>
      </c>
      <c r="F1107" s="4" t="s">
        <v>18</v>
      </c>
      <c r="G1107" s="4" t="s">
        <v>19</v>
      </c>
      <c r="H1107" s="4" t="s">
        <v>26</v>
      </c>
      <c r="I1107" s="4" t="s">
        <v>34</v>
      </c>
      <c r="J1107" s="4" t="s">
        <v>52</v>
      </c>
      <c r="K1107" s="4" t="s">
        <v>53</v>
      </c>
      <c r="L1107" s="5">
        <v>4</v>
      </c>
      <c r="M1107" s="6">
        <v>40.909999999999997</v>
      </c>
      <c r="N1107" s="7">
        <v>0.05</v>
      </c>
      <c r="O1107" s="6">
        <v>14.42</v>
      </c>
      <c r="P1107" s="6">
        <f t="shared" si="68"/>
        <v>155.45799999999997</v>
      </c>
      <c r="Q1107" s="6">
        <f t="shared" si="69"/>
        <v>57.68</v>
      </c>
      <c r="R1107" s="6">
        <f t="shared" si="70"/>
        <v>97.777999999999963</v>
      </c>
      <c r="S1107" s="8">
        <f t="shared" si="71"/>
        <v>0.62896730949838531</v>
      </c>
    </row>
    <row r="1108" spans="1:19" ht="15.6" x14ac:dyDescent="0.3">
      <c r="A1108" s="2">
        <v>137</v>
      </c>
      <c r="B1108" s="3">
        <v>46189</v>
      </c>
      <c r="C1108" s="4">
        <f>YEAR(SalesDataTable[[#This Row],[Order Date]])</f>
        <v>2026</v>
      </c>
      <c r="D1108" s="9" t="str">
        <f>TEXT(SalesDataTable[[#This Row],[Order Date]],"MMM")</f>
        <v>Jun</v>
      </c>
      <c r="E1108" s="9" t="str">
        <f>"Q"&amp;ROUNDUP(MONTH(SalesDataTable[[#This Row],[Order Date]])/3,0)</f>
        <v>Q2</v>
      </c>
      <c r="F1108" s="4" t="s">
        <v>24</v>
      </c>
      <c r="G1108" s="4" t="s">
        <v>45</v>
      </c>
      <c r="H1108" s="4" t="s">
        <v>20</v>
      </c>
      <c r="I1108" s="4" t="s">
        <v>21</v>
      </c>
      <c r="J1108" s="4" t="s">
        <v>27</v>
      </c>
      <c r="K1108" s="4" t="s">
        <v>35</v>
      </c>
      <c r="L1108" s="5">
        <v>5</v>
      </c>
      <c r="M1108" s="6">
        <v>141.66999999999999</v>
      </c>
      <c r="N1108" s="7">
        <v>0.1</v>
      </c>
      <c r="O1108" s="6">
        <v>80.59</v>
      </c>
      <c r="P1108" s="6">
        <f t="shared" si="68"/>
        <v>637.51499999999999</v>
      </c>
      <c r="Q1108" s="6">
        <f t="shared" si="69"/>
        <v>402.95000000000005</v>
      </c>
      <c r="R1108" s="6">
        <f t="shared" si="70"/>
        <v>234.56499999999994</v>
      </c>
      <c r="S1108" s="8">
        <f t="shared" si="71"/>
        <v>0.36793644071119885</v>
      </c>
    </row>
    <row r="1109" spans="1:19" ht="15.6" x14ac:dyDescent="0.3">
      <c r="A1109" s="2">
        <v>141</v>
      </c>
      <c r="B1109" s="3">
        <v>46189</v>
      </c>
      <c r="C1109" s="4">
        <f>YEAR(SalesDataTable[[#This Row],[Order Date]])</f>
        <v>2026</v>
      </c>
      <c r="D1109" s="9" t="str">
        <f>TEXT(SalesDataTable[[#This Row],[Order Date]],"MMM")</f>
        <v>Jun</v>
      </c>
      <c r="E1109" s="9" t="str">
        <f>"Q"&amp;ROUNDUP(MONTH(SalesDataTable[[#This Row],[Order Date]])/3,0)</f>
        <v>Q2</v>
      </c>
      <c r="F1109" s="4" t="s">
        <v>38</v>
      </c>
      <c r="G1109" s="4" t="s">
        <v>49</v>
      </c>
      <c r="H1109" s="4" t="s">
        <v>20</v>
      </c>
      <c r="I1109" s="4" t="s">
        <v>21</v>
      </c>
      <c r="J1109" s="4" t="s">
        <v>32</v>
      </c>
      <c r="K1109" s="4" t="s">
        <v>50</v>
      </c>
      <c r="L1109" s="5">
        <v>1</v>
      </c>
      <c r="M1109" s="6">
        <v>47.53</v>
      </c>
      <c r="N1109" s="7">
        <v>0.05</v>
      </c>
      <c r="O1109" s="6">
        <v>18.5</v>
      </c>
      <c r="P1109" s="6">
        <f t="shared" si="68"/>
        <v>45.153500000000001</v>
      </c>
      <c r="Q1109" s="6">
        <f t="shared" si="69"/>
        <v>18.5</v>
      </c>
      <c r="R1109" s="6">
        <f t="shared" si="70"/>
        <v>26.653500000000001</v>
      </c>
      <c r="S1109" s="8">
        <f t="shared" si="71"/>
        <v>0.59028646727274736</v>
      </c>
    </row>
    <row r="1110" spans="1:19" ht="15.6" x14ac:dyDescent="0.3">
      <c r="A1110" s="2">
        <v>335</v>
      </c>
      <c r="B1110" s="3">
        <v>46189</v>
      </c>
      <c r="C1110" s="4">
        <f>YEAR(SalesDataTable[[#This Row],[Order Date]])</f>
        <v>2026</v>
      </c>
      <c r="D1110" s="9" t="str">
        <f>TEXT(SalesDataTable[[#This Row],[Order Date]],"MMM")</f>
        <v>Jun</v>
      </c>
      <c r="E1110" s="9" t="str">
        <f>"Q"&amp;ROUNDUP(MONTH(SalesDataTable[[#This Row],[Order Date]])/3,0)</f>
        <v>Q2</v>
      </c>
      <c r="F1110" s="4" t="s">
        <v>38</v>
      </c>
      <c r="G1110" s="4" t="s">
        <v>51</v>
      </c>
      <c r="H1110" s="4" t="s">
        <v>20</v>
      </c>
      <c r="I1110" s="4" t="s">
        <v>21</v>
      </c>
      <c r="J1110" s="4" t="s">
        <v>32</v>
      </c>
      <c r="K1110" s="4" t="s">
        <v>66</v>
      </c>
      <c r="L1110" s="5">
        <v>3</v>
      </c>
      <c r="M1110" s="6">
        <v>163.65</v>
      </c>
      <c r="N1110" s="7">
        <v>0.15</v>
      </c>
      <c r="O1110" s="6">
        <v>85.8</v>
      </c>
      <c r="P1110" s="6">
        <f t="shared" si="68"/>
        <v>417.3075</v>
      </c>
      <c r="Q1110" s="6">
        <f t="shared" si="69"/>
        <v>257.39999999999998</v>
      </c>
      <c r="R1110" s="6">
        <f t="shared" si="70"/>
        <v>159.90750000000003</v>
      </c>
      <c r="S1110" s="8">
        <f t="shared" si="71"/>
        <v>0.38318865584730688</v>
      </c>
    </row>
    <row r="1111" spans="1:19" ht="15.6" x14ac:dyDescent="0.3">
      <c r="A1111" s="2">
        <v>498</v>
      </c>
      <c r="B1111" s="3">
        <v>46189</v>
      </c>
      <c r="C1111" s="4">
        <f>YEAR(SalesDataTable[[#This Row],[Order Date]])</f>
        <v>2026</v>
      </c>
      <c r="D1111" s="9" t="str">
        <f>TEXT(SalesDataTable[[#This Row],[Order Date]],"MMM")</f>
        <v>Jun</v>
      </c>
      <c r="E1111" s="9" t="str">
        <f>"Q"&amp;ROUNDUP(MONTH(SalesDataTable[[#This Row],[Order Date]])/3,0)</f>
        <v>Q2</v>
      </c>
      <c r="F1111" s="4" t="s">
        <v>18</v>
      </c>
      <c r="G1111" s="4" t="s">
        <v>68</v>
      </c>
      <c r="H1111" s="4" t="s">
        <v>26</v>
      </c>
      <c r="I1111" s="4" t="s">
        <v>34</v>
      </c>
      <c r="J1111" s="4" t="s">
        <v>32</v>
      </c>
      <c r="K1111" s="4" t="s">
        <v>62</v>
      </c>
      <c r="L1111" s="5">
        <v>5</v>
      </c>
      <c r="M1111" s="6">
        <v>130.94999999999999</v>
      </c>
      <c r="N1111" s="7">
        <v>0.15</v>
      </c>
      <c r="O1111" s="6">
        <v>68.47</v>
      </c>
      <c r="P1111" s="6">
        <f t="shared" si="68"/>
        <v>556.53750000000002</v>
      </c>
      <c r="Q1111" s="6">
        <f t="shared" si="69"/>
        <v>342.35</v>
      </c>
      <c r="R1111" s="6">
        <f t="shared" si="70"/>
        <v>214.1875</v>
      </c>
      <c r="S1111" s="8">
        <f t="shared" si="71"/>
        <v>0.38485726478449339</v>
      </c>
    </row>
    <row r="1112" spans="1:19" ht="15.6" x14ac:dyDescent="0.3">
      <c r="A1112" s="2">
        <v>2611</v>
      </c>
      <c r="B1112" s="3">
        <v>46189</v>
      </c>
      <c r="C1112" s="4">
        <f>YEAR(SalesDataTable[[#This Row],[Order Date]])</f>
        <v>2026</v>
      </c>
      <c r="D1112" s="9" t="str">
        <f>TEXT(SalesDataTable[[#This Row],[Order Date]],"MMM")</f>
        <v>Jun</v>
      </c>
      <c r="E1112" s="9" t="str">
        <f>"Q"&amp;ROUNDUP(MONTH(SalesDataTable[[#This Row],[Order Date]])/3,0)</f>
        <v>Q2</v>
      </c>
      <c r="F1112" s="4" t="s">
        <v>38</v>
      </c>
      <c r="G1112" s="4" t="s">
        <v>65</v>
      </c>
      <c r="H1112" s="4" t="s">
        <v>20</v>
      </c>
      <c r="I1112" s="4" t="s">
        <v>21</v>
      </c>
      <c r="J1112" s="4" t="s">
        <v>32</v>
      </c>
      <c r="K1112" s="4" t="s">
        <v>66</v>
      </c>
      <c r="L1112" s="5">
        <v>5</v>
      </c>
      <c r="M1112" s="6">
        <v>160.82</v>
      </c>
      <c r="N1112" s="7">
        <v>0</v>
      </c>
      <c r="O1112" s="6">
        <v>90.14</v>
      </c>
      <c r="P1112" s="6">
        <f t="shared" si="68"/>
        <v>804.09999999999991</v>
      </c>
      <c r="Q1112" s="6">
        <f t="shared" si="69"/>
        <v>450.7</v>
      </c>
      <c r="R1112" s="6">
        <f t="shared" si="70"/>
        <v>353.39999999999992</v>
      </c>
      <c r="S1112" s="8">
        <f t="shared" si="71"/>
        <v>0.43949757492849145</v>
      </c>
    </row>
    <row r="1113" spans="1:19" ht="15.6" x14ac:dyDescent="0.3">
      <c r="A1113" s="2">
        <v>3197</v>
      </c>
      <c r="B1113" s="3">
        <v>46189</v>
      </c>
      <c r="C1113" s="4">
        <f>YEAR(SalesDataTable[[#This Row],[Order Date]])</f>
        <v>2026</v>
      </c>
      <c r="D1113" s="9" t="str">
        <f>TEXT(SalesDataTable[[#This Row],[Order Date]],"MMM")</f>
        <v>Jun</v>
      </c>
      <c r="E1113" s="9" t="str">
        <f>"Q"&amp;ROUNDUP(MONTH(SalesDataTable[[#This Row],[Order Date]])/3,0)</f>
        <v>Q2</v>
      </c>
      <c r="F1113" s="4" t="s">
        <v>24</v>
      </c>
      <c r="G1113" s="4" t="s">
        <v>61</v>
      </c>
      <c r="H1113" s="4" t="s">
        <v>37</v>
      </c>
      <c r="I1113" s="4" t="s">
        <v>31</v>
      </c>
      <c r="J1113" s="4" t="s">
        <v>22</v>
      </c>
      <c r="K1113" s="4" t="s">
        <v>44</v>
      </c>
      <c r="L1113" s="5">
        <v>3</v>
      </c>
      <c r="M1113" s="6">
        <v>40.51</v>
      </c>
      <c r="N1113" s="7">
        <v>0</v>
      </c>
      <c r="O1113" s="6">
        <v>16.940000000000001</v>
      </c>
      <c r="P1113" s="6">
        <f t="shared" si="68"/>
        <v>121.53</v>
      </c>
      <c r="Q1113" s="6">
        <f t="shared" si="69"/>
        <v>50.820000000000007</v>
      </c>
      <c r="R1113" s="6">
        <f t="shared" si="70"/>
        <v>70.709999999999994</v>
      </c>
      <c r="S1113" s="8">
        <f t="shared" si="71"/>
        <v>0.58183164650703523</v>
      </c>
    </row>
    <row r="1114" spans="1:19" ht="15.6" x14ac:dyDescent="0.3">
      <c r="A1114" s="2">
        <v>4668</v>
      </c>
      <c r="B1114" s="3">
        <v>46189</v>
      </c>
      <c r="C1114" s="4">
        <f>YEAR(SalesDataTable[[#This Row],[Order Date]])</f>
        <v>2026</v>
      </c>
      <c r="D1114" s="9" t="str">
        <f>TEXT(SalesDataTable[[#This Row],[Order Date]],"MMM")</f>
        <v>Jun</v>
      </c>
      <c r="E1114" s="9" t="str">
        <f>"Q"&amp;ROUNDUP(MONTH(SalesDataTable[[#This Row],[Order Date]])/3,0)</f>
        <v>Q2</v>
      </c>
      <c r="F1114" s="4" t="s">
        <v>24</v>
      </c>
      <c r="G1114" s="4" t="s">
        <v>59</v>
      </c>
      <c r="H1114" s="4" t="s">
        <v>20</v>
      </c>
      <c r="I1114" s="4" t="s">
        <v>34</v>
      </c>
      <c r="J1114" s="4" t="s">
        <v>22</v>
      </c>
      <c r="K1114" s="4" t="s">
        <v>23</v>
      </c>
      <c r="L1114" s="5">
        <v>1</v>
      </c>
      <c r="M1114" s="6">
        <v>81.08</v>
      </c>
      <c r="N1114" s="7">
        <v>0</v>
      </c>
      <c r="O1114" s="6">
        <v>41.52</v>
      </c>
      <c r="P1114" s="6">
        <f t="shared" si="68"/>
        <v>81.08</v>
      </c>
      <c r="Q1114" s="6">
        <f t="shared" si="69"/>
        <v>41.52</v>
      </c>
      <c r="R1114" s="6">
        <f t="shared" si="70"/>
        <v>39.559999999999995</v>
      </c>
      <c r="S1114" s="8">
        <f t="shared" si="71"/>
        <v>0.48791317217562896</v>
      </c>
    </row>
    <row r="1115" spans="1:19" ht="15.6" x14ac:dyDescent="0.3">
      <c r="A1115" s="2">
        <v>4994</v>
      </c>
      <c r="B1115" s="3">
        <v>46189</v>
      </c>
      <c r="C1115" s="4">
        <f>YEAR(SalesDataTable[[#This Row],[Order Date]])</f>
        <v>2026</v>
      </c>
      <c r="D1115" s="9" t="str">
        <f>TEXT(SalesDataTable[[#This Row],[Order Date]],"MMM")</f>
        <v>Jun</v>
      </c>
      <c r="E1115" s="9" t="str">
        <f>"Q"&amp;ROUNDUP(MONTH(SalesDataTable[[#This Row],[Order Date]])/3,0)</f>
        <v>Q2</v>
      </c>
      <c r="F1115" s="4" t="s">
        <v>29</v>
      </c>
      <c r="G1115" s="4" t="s">
        <v>57</v>
      </c>
      <c r="H1115" s="4" t="s">
        <v>26</v>
      </c>
      <c r="I1115" s="4" t="s">
        <v>34</v>
      </c>
      <c r="J1115" s="4" t="s">
        <v>27</v>
      </c>
      <c r="K1115" s="4" t="s">
        <v>55</v>
      </c>
      <c r="L1115" s="5">
        <v>4</v>
      </c>
      <c r="M1115" s="6">
        <v>150.43</v>
      </c>
      <c r="N1115" s="7">
        <v>0.1</v>
      </c>
      <c r="O1115" s="6">
        <v>77.650000000000006</v>
      </c>
      <c r="P1115" s="6">
        <f t="shared" si="68"/>
        <v>541.548</v>
      </c>
      <c r="Q1115" s="6">
        <f t="shared" si="69"/>
        <v>310.60000000000002</v>
      </c>
      <c r="R1115" s="6">
        <f t="shared" si="70"/>
        <v>230.94799999999998</v>
      </c>
      <c r="S1115" s="8">
        <f t="shared" si="71"/>
        <v>0.42645896577957998</v>
      </c>
    </row>
    <row r="1116" spans="1:19" ht="15.6" x14ac:dyDescent="0.3">
      <c r="A1116" s="2">
        <v>512</v>
      </c>
      <c r="B1116" s="3">
        <v>46190</v>
      </c>
      <c r="C1116" s="4">
        <f>YEAR(SalesDataTable[[#This Row],[Order Date]])</f>
        <v>2026</v>
      </c>
      <c r="D1116" s="9" t="str">
        <f>TEXT(SalesDataTable[[#This Row],[Order Date]],"MMM")</f>
        <v>Jun</v>
      </c>
      <c r="E1116" s="9" t="str">
        <f>"Q"&amp;ROUNDUP(MONTH(SalesDataTable[[#This Row],[Order Date]])/3,0)</f>
        <v>Q2</v>
      </c>
      <c r="F1116" s="4" t="s">
        <v>24</v>
      </c>
      <c r="G1116" s="4" t="s">
        <v>61</v>
      </c>
      <c r="H1116" s="4" t="s">
        <v>46</v>
      </c>
      <c r="I1116" s="4" t="s">
        <v>21</v>
      </c>
      <c r="J1116" s="4" t="s">
        <v>41</v>
      </c>
      <c r="K1116" s="4" t="s">
        <v>47</v>
      </c>
      <c r="L1116" s="5">
        <v>1</v>
      </c>
      <c r="M1116" s="6">
        <v>192.42</v>
      </c>
      <c r="N1116" s="7">
        <v>0</v>
      </c>
      <c r="O1116" s="6">
        <v>103.31</v>
      </c>
      <c r="P1116" s="6">
        <f t="shared" si="68"/>
        <v>192.42</v>
      </c>
      <c r="Q1116" s="6">
        <f t="shared" si="69"/>
        <v>103.31</v>
      </c>
      <c r="R1116" s="6">
        <f t="shared" si="70"/>
        <v>89.109999999999985</v>
      </c>
      <c r="S1116" s="8">
        <f t="shared" si="71"/>
        <v>0.46310154869556175</v>
      </c>
    </row>
    <row r="1117" spans="1:19" ht="15.6" x14ac:dyDescent="0.3">
      <c r="A1117" s="2">
        <v>717</v>
      </c>
      <c r="B1117" s="3">
        <v>46190</v>
      </c>
      <c r="C1117" s="4">
        <f>YEAR(SalesDataTable[[#This Row],[Order Date]])</f>
        <v>2026</v>
      </c>
      <c r="D1117" s="9" t="str">
        <f>TEXT(SalesDataTable[[#This Row],[Order Date]],"MMM")</f>
        <v>Jun</v>
      </c>
      <c r="E1117" s="9" t="str">
        <f>"Q"&amp;ROUNDUP(MONTH(SalesDataTable[[#This Row],[Order Date]])/3,0)</f>
        <v>Q2</v>
      </c>
      <c r="F1117" s="4" t="s">
        <v>38</v>
      </c>
      <c r="G1117" s="4" t="s">
        <v>49</v>
      </c>
      <c r="H1117" s="4" t="s">
        <v>26</v>
      </c>
      <c r="I1117" s="4" t="s">
        <v>34</v>
      </c>
      <c r="J1117" s="4" t="s">
        <v>41</v>
      </c>
      <c r="K1117" s="4" t="s">
        <v>42</v>
      </c>
      <c r="L1117" s="5">
        <v>10</v>
      </c>
      <c r="M1117" s="6">
        <v>333.14</v>
      </c>
      <c r="N1117" s="7">
        <v>0.15</v>
      </c>
      <c r="O1117" s="6">
        <v>194.52</v>
      </c>
      <c r="P1117" s="6">
        <f t="shared" si="68"/>
        <v>2831.6899999999996</v>
      </c>
      <c r="Q1117" s="6">
        <f t="shared" si="69"/>
        <v>1945.2</v>
      </c>
      <c r="R1117" s="6">
        <f t="shared" si="70"/>
        <v>886.48999999999955</v>
      </c>
      <c r="S1117" s="8">
        <f t="shared" si="71"/>
        <v>0.31306039856057677</v>
      </c>
    </row>
    <row r="1118" spans="1:19" ht="15.6" x14ac:dyDescent="0.3">
      <c r="A1118" s="2">
        <v>952</v>
      </c>
      <c r="B1118" s="3">
        <v>46190</v>
      </c>
      <c r="C1118" s="4">
        <f>YEAR(SalesDataTable[[#This Row],[Order Date]])</f>
        <v>2026</v>
      </c>
      <c r="D1118" s="9" t="str">
        <f>TEXT(SalesDataTable[[#This Row],[Order Date]],"MMM")</f>
        <v>Jun</v>
      </c>
      <c r="E1118" s="9" t="str">
        <f>"Q"&amp;ROUNDUP(MONTH(SalesDataTable[[#This Row],[Order Date]])/3,0)</f>
        <v>Q2</v>
      </c>
      <c r="F1118" s="4" t="s">
        <v>18</v>
      </c>
      <c r="G1118" s="4" t="s">
        <v>19</v>
      </c>
      <c r="H1118" s="4" t="s">
        <v>20</v>
      </c>
      <c r="I1118" s="4" t="s">
        <v>34</v>
      </c>
      <c r="J1118" s="4" t="s">
        <v>41</v>
      </c>
      <c r="K1118" s="4" t="s">
        <v>58</v>
      </c>
      <c r="L1118" s="5">
        <v>1</v>
      </c>
      <c r="M1118" s="6">
        <v>79.900000000000006</v>
      </c>
      <c r="N1118" s="7">
        <v>0.05</v>
      </c>
      <c r="O1118" s="6">
        <v>40.19</v>
      </c>
      <c r="P1118" s="6">
        <f t="shared" si="68"/>
        <v>75.905000000000001</v>
      </c>
      <c r="Q1118" s="6">
        <f t="shared" si="69"/>
        <v>40.19</v>
      </c>
      <c r="R1118" s="6">
        <f t="shared" si="70"/>
        <v>35.715000000000003</v>
      </c>
      <c r="S1118" s="8">
        <f t="shared" si="71"/>
        <v>0.47052236348066667</v>
      </c>
    </row>
    <row r="1119" spans="1:19" ht="15.6" x14ac:dyDescent="0.3">
      <c r="A1119" s="2">
        <v>1081</v>
      </c>
      <c r="B1119" s="3">
        <v>46190</v>
      </c>
      <c r="C1119" s="4">
        <f>YEAR(SalesDataTable[[#This Row],[Order Date]])</f>
        <v>2026</v>
      </c>
      <c r="D1119" s="9" t="str">
        <f>TEXT(SalesDataTable[[#This Row],[Order Date]],"MMM")</f>
        <v>Jun</v>
      </c>
      <c r="E1119" s="9" t="str">
        <f>"Q"&amp;ROUNDUP(MONTH(SalesDataTable[[#This Row],[Order Date]])/3,0)</f>
        <v>Q2</v>
      </c>
      <c r="F1119" s="4" t="s">
        <v>38</v>
      </c>
      <c r="G1119" s="4" t="s">
        <v>65</v>
      </c>
      <c r="H1119" s="4" t="s">
        <v>20</v>
      </c>
      <c r="I1119" s="4" t="s">
        <v>21</v>
      </c>
      <c r="J1119" s="4" t="s">
        <v>22</v>
      </c>
      <c r="K1119" s="4" t="s">
        <v>40</v>
      </c>
      <c r="L1119" s="5">
        <v>1</v>
      </c>
      <c r="M1119" s="6">
        <v>51.12</v>
      </c>
      <c r="N1119" s="7">
        <v>0</v>
      </c>
      <c r="O1119" s="6">
        <v>22.43</v>
      </c>
      <c r="P1119" s="6">
        <f t="shared" si="68"/>
        <v>51.12</v>
      </c>
      <c r="Q1119" s="6">
        <f t="shared" si="69"/>
        <v>22.43</v>
      </c>
      <c r="R1119" s="6">
        <f t="shared" si="70"/>
        <v>28.689999999999998</v>
      </c>
      <c r="S1119" s="8">
        <f t="shared" si="71"/>
        <v>0.56122848200312991</v>
      </c>
    </row>
    <row r="1120" spans="1:19" ht="15.6" x14ac:dyDescent="0.3">
      <c r="A1120" s="2">
        <v>2043</v>
      </c>
      <c r="B1120" s="3">
        <v>46190</v>
      </c>
      <c r="C1120" s="4">
        <f>YEAR(SalesDataTable[[#This Row],[Order Date]])</f>
        <v>2026</v>
      </c>
      <c r="D1120" s="9" t="str">
        <f>TEXT(SalesDataTable[[#This Row],[Order Date]],"MMM")</f>
        <v>Jun</v>
      </c>
      <c r="E1120" s="9" t="str">
        <f>"Q"&amp;ROUNDUP(MONTH(SalesDataTable[[#This Row],[Order Date]])/3,0)</f>
        <v>Q2</v>
      </c>
      <c r="F1120" s="4" t="s">
        <v>24</v>
      </c>
      <c r="G1120" s="4" t="s">
        <v>45</v>
      </c>
      <c r="H1120" s="4" t="s">
        <v>20</v>
      </c>
      <c r="I1120" s="4" t="s">
        <v>31</v>
      </c>
      <c r="J1120" s="4" t="s">
        <v>27</v>
      </c>
      <c r="K1120" s="4" t="s">
        <v>28</v>
      </c>
      <c r="L1120" s="5">
        <v>2</v>
      </c>
      <c r="M1120" s="6">
        <v>90.33</v>
      </c>
      <c r="N1120" s="7">
        <v>0</v>
      </c>
      <c r="O1120" s="6">
        <v>46.3</v>
      </c>
      <c r="P1120" s="6">
        <f t="shared" si="68"/>
        <v>180.66</v>
      </c>
      <c r="Q1120" s="6">
        <f t="shared" si="69"/>
        <v>92.6</v>
      </c>
      <c r="R1120" s="6">
        <f t="shared" si="70"/>
        <v>88.06</v>
      </c>
      <c r="S1120" s="8">
        <f t="shared" si="71"/>
        <v>0.48743496069965686</v>
      </c>
    </row>
    <row r="1121" spans="1:19" ht="15.6" x14ac:dyDescent="0.3">
      <c r="A1121" s="2">
        <v>4040</v>
      </c>
      <c r="B1121" s="3">
        <v>46190</v>
      </c>
      <c r="C1121" s="4">
        <f>YEAR(SalesDataTable[[#This Row],[Order Date]])</f>
        <v>2026</v>
      </c>
      <c r="D1121" s="9" t="str">
        <f>TEXT(SalesDataTable[[#This Row],[Order Date]],"MMM")</f>
        <v>Jun</v>
      </c>
      <c r="E1121" s="9" t="str">
        <f>"Q"&amp;ROUNDUP(MONTH(SalesDataTable[[#This Row],[Order Date]])/3,0)</f>
        <v>Q2</v>
      </c>
      <c r="F1121" s="4" t="s">
        <v>38</v>
      </c>
      <c r="G1121" s="4" t="s">
        <v>49</v>
      </c>
      <c r="H1121" s="4" t="s">
        <v>20</v>
      </c>
      <c r="I1121" s="4" t="s">
        <v>34</v>
      </c>
      <c r="J1121" s="4" t="s">
        <v>32</v>
      </c>
      <c r="K1121" s="4" t="s">
        <v>33</v>
      </c>
      <c r="L1121" s="5">
        <v>2</v>
      </c>
      <c r="M1121" s="6">
        <v>36.799999999999997</v>
      </c>
      <c r="N1121" s="7">
        <v>0.05</v>
      </c>
      <c r="O1121" s="6">
        <v>13.94</v>
      </c>
      <c r="P1121" s="6">
        <f t="shared" si="68"/>
        <v>69.919999999999987</v>
      </c>
      <c r="Q1121" s="6">
        <f t="shared" si="69"/>
        <v>27.88</v>
      </c>
      <c r="R1121" s="6">
        <f t="shared" si="70"/>
        <v>42.039999999999992</v>
      </c>
      <c r="S1121" s="8">
        <f t="shared" si="71"/>
        <v>0.60125858123569798</v>
      </c>
    </row>
    <row r="1122" spans="1:19" ht="15.6" x14ac:dyDescent="0.3">
      <c r="A1122" s="2">
        <v>2295</v>
      </c>
      <c r="B1122" s="3">
        <v>46191</v>
      </c>
      <c r="C1122" s="4">
        <f>YEAR(SalesDataTable[[#This Row],[Order Date]])</f>
        <v>2026</v>
      </c>
      <c r="D1122" s="9" t="str">
        <f>TEXT(SalesDataTable[[#This Row],[Order Date]],"MMM")</f>
        <v>Jun</v>
      </c>
      <c r="E1122" s="9" t="str">
        <f>"Q"&amp;ROUNDUP(MONTH(SalesDataTable[[#This Row],[Order Date]])/3,0)</f>
        <v>Q2</v>
      </c>
      <c r="F1122" s="4" t="s">
        <v>24</v>
      </c>
      <c r="G1122" s="4" t="s">
        <v>59</v>
      </c>
      <c r="H1122" s="4" t="s">
        <v>46</v>
      </c>
      <c r="I1122" s="4" t="s">
        <v>31</v>
      </c>
      <c r="J1122" s="4" t="s">
        <v>32</v>
      </c>
      <c r="K1122" s="4" t="s">
        <v>50</v>
      </c>
      <c r="L1122" s="5">
        <v>1</v>
      </c>
      <c r="M1122" s="6">
        <v>45.7</v>
      </c>
      <c r="N1122" s="7">
        <v>0.1</v>
      </c>
      <c r="O1122" s="6">
        <v>18.600000000000001</v>
      </c>
      <c r="P1122" s="6">
        <f t="shared" si="68"/>
        <v>41.13</v>
      </c>
      <c r="Q1122" s="6">
        <f t="shared" si="69"/>
        <v>18.600000000000001</v>
      </c>
      <c r="R1122" s="6">
        <f t="shared" si="70"/>
        <v>22.53</v>
      </c>
      <c r="S1122" s="8">
        <f t="shared" si="71"/>
        <v>0.5477753464624362</v>
      </c>
    </row>
    <row r="1123" spans="1:19" ht="15.6" x14ac:dyDescent="0.3">
      <c r="A1123" s="2">
        <v>2670</v>
      </c>
      <c r="B1123" s="3">
        <v>46191</v>
      </c>
      <c r="C1123" s="4">
        <f>YEAR(SalesDataTable[[#This Row],[Order Date]])</f>
        <v>2026</v>
      </c>
      <c r="D1123" s="9" t="str">
        <f>TEXT(SalesDataTable[[#This Row],[Order Date]],"MMM")</f>
        <v>Jun</v>
      </c>
      <c r="E1123" s="9" t="str">
        <f>"Q"&amp;ROUNDUP(MONTH(SalesDataTable[[#This Row],[Order Date]])/3,0)</f>
        <v>Q2</v>
      </c>
      <c r="F1123" s="4" t="s">
        <v>29</v>
      </c>
      <c r="G1123" s="4" t="s">
        <v>43</v>
      </c>
      <c r="H1123" s="4" t="s">
        <v>46</v>
      </c>
      <c r="I1123" s="4" t="s">
        <v>21</v>
      </c>
      <c r="J1123" s="4" t="s">
        <v>32</v>
      </c>
      <c r="K1123" s="4" t="s">
        <v>66</v>
      </c>
      <c r="L1123" s="5">
        <v>3</v>
      </c>
      <c r="M1123" s="6">
        <v>162.30000000000001</v>
      </c>
      <c r="N1123" s="7">
        <v>0.1</v>
      </c>
      <c r="O1123" s="6">
        <v>86.43</v>
      </c>
      <c r="P1123" s="6">
        <f t="shared" si="68"/>
        <v>438.21000000000004</v>
      </c>
      <c r="Q1123" s="6">
        <f t="shared" si="69"/>
        <v>259.29000000000002</v>
      </c>
      <c r="R1123" s="6">
        <f t="shared" si="70"/>
        <v>178.92000000000002</v>
      </c>
      <c r="S1123" s="8">
        <f t="shared" si="71"/>
        <v>0.40829739166153217</v>
      </c>
    </row>
    <row r="1124" spans="1:19" ht="15.6" x14ac:dyDescent="0.3">
      <c r="A1124" s="2">
        <v>2777</v>
      </c>
      <c r="B1124" s="3">
        <v>46191</v>
      </c>
      <c r="C1124" s="4">
        <f>YEAR(SalesDataTable[[#This Row],[Order Date]])</f>
        <v>2026</v>
      </c>
      <c r="D1124" s="9" t="str">
        <f>TEXT(SalesDataTable[[#This Row],[Order Date]],"MMM")</f>
        <v>Jun</v>
      </c>
      <c r="E1124" s="9" t="str">
        <f>"Q"&amp;ROUNDUP(MONTH(SalesDataTable[[#This Row],[Order Date]])/3,0)</f>
        <v>Q2</v>
      </c>
      <c r="F1124" s="4" t="s">
        <v>24</v>
      </c>
      <c r="G1124" s="4" t="s">
        <v>67</v>
      </c>
      <c r="H1124" s="4" t="s">
        <v>26</v>
      </c>
      <c r="I1124" s="4" t="s">
        <v>34</v>
      </c>
      <c r="J1124" s="4" t="s">
        <v>27</v>
      </c>
      <c r="K1124" s="4" t="s">
        <v>64</v>
      </c>
      <c r="L1124" s="5">
        <v>5</v>
      </c>
      <c r="M1124" s="6">
        <v>72.37</v>
      </c>
      <c r="N1124" s="7">
        <v>0.2</v>
      </c>
      <c r="O1124" s="6">
        <v>32.840000000000003</v>
      </c>
      <c r="P1124" s="6">
        <f t="shared" si="68"/>
        <v>289.48</v>
      </c>
      <c r="Q1124" s="6">
        <f t="shared" si="69"/>
        <v>164.20000000000002</v>
      </c>
      <c r="R1124" s="6">
        <f t="shared" si="70"/>
        <v>125.28</v>
      </c>
      <c r="S1124" s="8">
        <f t="shared" si="71"/>
        <v>0.43277601215973466</v>
      </c>
    </row>
    <row r="1125" spans="1:19" ht="15.6" x14ac:dyDescent="0.3">
      <c r="A1125" s="2">
        <v>2780</v>
      </c>
      <c r="B1125" s="3">
        <v>46191</v>
      </c>
      <c r="C1125" s="4">
        <f>YEAR(SalesDataTable[[#This Row],[Order Date]])</f>
        <v>2026</v>
      </c>
      <c r="D1125" s="9" t="str">
        <f>TEXT(SalesDataTable[[#This Row],[Order Date]],"MMM")</f>
        <v>Jun</v>
      </c>
      <c r="E1125" s="9" t="str">
        <f>"Q"&amp;ROUNDUP(MONTH(SalesDataTable[[#This Row],[Order Date]])/3,0)</f>
        <v>Q2</v>
      </c>
      <c r="F1125" s="4" t="s">
        <v>29</v>
      </c>
      <c r="G1125" s="4" t="s">
        <v>36</v>
      </c>
      <c r="H1125" s="4" t="s">
        <v>20</v>
      </c>
      <c r="I1125" s="4" t="s">
        <v>31</v>
      </c>
      <c r="J1125" s="4" t="s">
        <v>52</v>
      </c>
      <c r="K1125" s="4" t="s">
        <v>60</v>
      </c>
      <c r="L1125" s="5">
        <v>2</v>
      </c>
      <c r="M1125" s="6">
        <v>35.61</v>
      </c>
      <c r="N1125" s="7">
        <v>0.15</v>
      </c>
      <c r="O1125" s="6">
        <v>13.96</v>
      </c>
      <c r="P1125" s="6">
        <f t="shared" si="68"/>
        <v>60.536999999999999</v>
      </c>
      <c r="Q1125" s="6">
        <f t="shared" si="69"/>
        <v>27.92</v>
      </c>
      <c r="R1125" s="6">
        <f t="shared" si="70"/>
        <v>32.616999999999997</v>
      </c>
      <c r="S1125" s="8">
        <f t="shared" si="71"/>
        <v>0.53879445628293432</v>
      </c>
    </row>
    <row r="1126" spans="1:19" ht="15.6" x14ac:dyDescent="0.3">
      <c r="A1126" s="2">
        <v>3209</v>
      </c>
      <c r="B1126" s="3">
        <v>46191</v>
      </c>
      <c r="C1126" s="4">
        <f>YEAR(SalesDataTable[[#This Row],[Order Date]])</f>
        <v>2026</v>
      </c>
      <c r="D1126" s="9" t="str">
        <f>TEXT(SalesDataTable[[#This Row],[Order Date]],"MMM")</f>
        <v>Jun</v>
      </c>
      <c r="E1126" s="9" t="str">
        <f>"Q"&amp;ROUNDUP(MONTH(SalesDataTable[[#This Row],[Order Date]])/3,0)</f>
        <v>Q2</v>
      </c>
      <c r="F1126" s="4" t="s">
        <v>38</v>
      </c>
      <c r="G1126" s="4" t="s">
        <v>65</v>
      </c>
      <c r="H1126" s="4" t="s">
        <v>20</v>
      </c>
      <c r="I1126" s="4" t="s">
        <v>21</v>
      </c>
      <c r="J1126" s="4" t="s">
        <v>32</v>
      </c>
      <c r="K1126" s="4" t="s">
        <v>62</v>
      </c>
      <c r="L1126" s="5">
        <v>2</v>
      </c>
      <c r="M1126" s="6">
        <v>133.12</v>
      </c>
      <c r="N1126" s="7">
        <v>0</v>
      </c>
      <c r="O1126" s="6">
        <v>67.02</v>
      </c>
      <c r="P1126" s="6">
        <f t="shared" si="68"/>
        <v>266.24</v>
      </c>
      <c r="Q1126" s="6">
        <f t="shared" si="69"/>
        <v>134.04</v>
      </c>
      <c r="R1126" s="6">
        <f t="shared" si="70"/>
        <v>132.20000000000002</v>
      </c>
      <c r="S1126" s="8">
        <f t="shared" si="71"/>
        <v>0.4965444711538462</v>
      </c>
    </row>
    <row r="1127" spans="1:19" ht="15.6" x14ac:dyDescent="0.3">
      <c r="A1127" s="2">
        <v>3414</v>
      </c>
      <c r="B1127" s="3">
        <v>46191</v>
      </c>
      <c r="C1127" s="4">
        <f>YEAR(SalesDataTable[[#This Row],[Order Date]])</f>
        <v>2026</v>
      </c>
      <c r="D1127" s="9" t="str">
        <f>TEXT(SalesDataTable[[#This Row],[Order Date]],"MMM")</f>
        <v>Jun</v>
      </c>
      <c r="E1127" s="9" t="str">
        <f>"Q"&amp;ROUNDUP(MONTH(SalesDataTable[[#This Row],[Order Date]])/3,0)</f>
        <v>Q2</v>
      </c>
      <c r="F1127" s="4" t="s">
        <v>18</v>
      </c>
      <c r="G1127" s="4" t="s">
        <v>68</v>
      </c>
      <c r="H1127" s="4" t="s">
        <v>46</v>
      </c>
      <c r="I1127" s="4" t="s">
        <v>21</v>
      </c>
      <c r="J1127" s="4" t="s">
        <v>22</v>
      </c>
      <c r="K1127" s="4" t="s">
        <v>40</v>
      </c>
      <c r="L1127" s="5">
        <v>1</v>
      </c>
      <c r="M1127" s="6">
        <v>51.23</v>
      </c>
      <c r="N1127" s="7">
        <v>0.05</v>
      </c>
      <c r="O1127" s="6">
        <v>23.12</v>
      </c>
      <c r="P1127" s="6">
        <f t="shared" si="68"/>
        <v>48.668499999999995</v>
      </c>
      <c r="Q1127" s="6">
        <f t="shared" si="69"/>
        <v>23.12</v>
      </c>
      <c r="R1127" s="6">
        <f t="shared" si="70"/>
        <v>25.548499999999994</v>
      </c>
      <c r="S1127" s="8">
        <f t="shared" si="71"/>
        <v>0.5249494025909982</v>
      </c>
    </row>
    <row r="1128" spans="1:19" ht="15.6" x14ac:dyDescent="0.3">
      <c r="A1128" s="2">
        <v>3846</v>
      </c>
      <c r="B1128" s="3">
        <v>46191</v>
      </c>
      <c r="C1128" s="4">
        <f>YEAR(SalesDataTable[[#This Row],[Order Date]])</f>
        <v>2026</v>
      </c>
      <c r="D1128" s="9" t="str">
        <f>TEXT(SalesDataTable[[#This Row],[Order Date]],"MMM")</f>
        <v>Jun</v>
      </c>
      <c r="E1128" s="9" t="str">
        <f>"Q"&amp;ROUNDUP(MONTH(SalesDataTable[[#This Row],[Order Date]])/3,0)</f>
        <v>Q2</v>
      </c>
      <c r="F1128" s="4" t="s">
        <v>24</v>
      </c>
      <c r="G1128" s="4" t="s">
        <v>61</v>
      </c>
      <c r="H1128" s="4" t="s">
        <v>20</v>
      </c>
      <c r="I1128" s="4" t="s">
        <v>34</v>
      </c>
      <c r="J1128" s="4" t="s">
        <v>27</v>
      </c>
      <c r="K1128" s="4" t="s">
        <v>28</v>
      </c>
      <c r="L1128" s="5">
        <v>1</v>
      </c>
      <c r="M1128" s="6">
        <v>93.5</v>
      </c>
      <c r="N1128" s="7">
        <v>0</v>
      </c>
      <c r="O1128" s="6">
        <v>46.63</v>
      </c>
      <c r="P1128" s="6">
        <f t="shared" si="68"/>
        <v>93.5</v>
      </c>
      <c r="Q1128" s="6">
        <f t="shared" si="69"/>
        <v>46.63</v>
      </c>
      <c r="R1128" s="6">
        <f t="shared" si="70"/>
        <v>46.87</v>
      </c>
      <c r="S1128" s="8">
        <f t="shared" si="71"/>
        <v>0.50128342245989299</v>
      </c>
    </row>
    <row r="1129" spans="1:19" ht="15.6" x14ac:dyDescent="0.3">
      <c r="A1129" s="2">
        <v>4120</v>
      </c>
      <c r="B1129" s="3">
        <v>46191</v>
      </c>
      <c r="C1129" s="4">
        <f>YEAR(SalesDataTable[[#This Row],[Order Date]])</f>
        <v>2026</v>
      </c>
      <c r="D1129" s="9" t="str">
        <f>TEXT(SalesDataTable[[#This Row],[Order Date]],"MMM")</f>
        <v>Jun</v>
      </c>
      <c r="E1129" s="9" t="str">
        <f>"Q"&amp;ROUNDUP(MONTH(SalesDataTable[[#This Row],[Order Date]])/3,0)</f>
        <v>Q2</v>
      </c>
      <c r="F1129" s="4" t="s">
        <v>38</v>
      </c>
      <c r="G1129" s="4" t="s">
        <v>39</v>
      </c>
      <c r="H1129" s="4" t="s">
        <v>37</v>
      </c>
      <c r="I1129" s="4" t="s">
        <v>21</v>
      </c>
      <c r="J1129" s="4" t="s">
        <v>52</v>
      </c>
      <c r="K1129" s="4" t="s">
        <v>53</v>
      </c>
      <c r="L1129" s="5">
        <v>3</v>
      </c>
      <c r="M1129" s="6">
        <v>41.16</v>
      </c>
      <c r="N1129" s="7">
        <v>0</v>
      </c>
      <c r="O1129" s="6">
        <v>14.79</v>
      </c>
      <c r="P1129" s="6">
        <f t="shared" si="68"/>
        <v>123.47999999999999</v>
      </c>
      <c r="Q1129" s="6">
        <f t="shared" si="69"/>
        <v>44.37</v>
      </c>
      <c r="R1129" s="6">
        <f t="shared" si="70"/>
        <v>79.109999999999985</v>
      </c>
      <c r="S1129" s="8">
        <f t="shared" si="71"/>
        <v>0.64067055393586003</v>
      </c>
    </row>
    <row r="1130" spans="1:19" ht="15.6" x14ac:dyDescent="0.3">
      <c r="A1130" s="2">
        <v>4217</v>
      </c>
      <c r="B1130" s="3">
        <v>46191</v>
      </c>
      <c r="C1130" s="4">
        <f>YEAR(SalesDataTable[[#This Row],[Order Date]])</f>
        <v>2026</v>
      </c>
      <c r="D1130" s="9" t="str">
        <f>TEXT(SalesDataTable[[#This Row],[Order Date]],"MMM")</f>
        <v>Jun</v>
      </c>
      <c r="E1130" s="9" t="str">
        <f>"Q"&amp;ROUNDUP(MONTH(SalesDataTable[[#This Row],[Order Date]])/3,0)</f>
        <v>Q2</v>
      </c>
      <c r="F1130" s="4" t="s">
        <v>24</v>
      </c>
      <c r="G1130" s="4" t="s">
        <v>61</v>
      </c>
      <c r="H1130" s="4" t="s">
        <v>46</v>
      </c>
      <c r="I1130" s="4" t="s">
        <v>31</v>
      </c>
      <c r="J1130" s="4" t="s">
        <v>52</v>
      </c>
      <c r="K1130" s="4" t="s">
        <v>53</v>
      </c>
      <c r="L1130" s="5">
        <v>1</v>
      </c>
      <c r="M1130" s="6">
        <v>39.74</v>
      </c>
      <c r="N1130" s="7">
        <v>0.05</v>
      </c>
      <c r="O1130" s="6">
        <v>14.39</v>
      </c>
      <c r="P1130" s="6">
        <f t="shared" si="68"/>
        <v>37.753</v>
      </c>
      <c r="Q1130" s="6">
        <f t="shared" si="69"/>
        <v>14.39</v>
      </c>
      <c r="R1130" s="6">
        <f t="shared" si="70"/>
        <v>23.363</v>
      </c>
      <c r="S1130" s="8">
        <f t="shared" si="71"/>
        <v>0.6188382380208195</v>
      </c>
    </row>
    <row r="1131" spans="1:19" ht="15.6" x14ac:dyDescent="0.3">
      <c r="A1131" s="2">
        <v>4786</v>
      </c>
      <c r="B1131" s="3">
        <v>46191</v>
      </c>
      <c r="C1131" s="4">
        <f>YEAR(SalesDataTable[[#This Row],[Order Date]])</f>
        <v>2026</v>
      </c>
      <c r="D1131" s="9" t="str">
        <f>TEXT(SalesDataTable[[#This Row],[Order Date]],"MMM")</f>
        <v>Jun</v>
      </c>
      <c r="E1131" s="9" t="str">
        <f>"Q"&amp;ROUNDUP(MONTH(SalesDataTable[[#This Row],[Order Date]])/3,0)</f>
        <v>Q2</v>
      </c>
      <c r="F1131" s="4" t="s">
        <v>38</v>
      </c>
      <c r="G1131" s="4" t="s">
        <v>49</v>
      </c>
      <c r="H1131" s="4" t="s">
        <v>20</v>
      </c>
      <c r="I1131" s="4" t="s">
        <v>21</v>
      </c>
      <c r="J1131" s="4" t="s">
        <v>32</v>
      </c>
      <c r="K1131" s="4" t="s">
        <v>50</v>
      </c>
      <c r="L1131" s="5">
        <v>3</v>
      </c>
      <c r="M1131" s="6">
        <v>46.79</v>
      </c>
      <c r="N1131" s="7">
        <v>0.1</v>
      </c>
      <c r="O1131" s="6">
        <v>18.25</v>
      </c>
      <c r="P1131" s="6">
        <f t="shared" si="68"/>
        <v>126.33300000000001</v>
      </c>
      <c r="Q1131" s="6">
        <f t="shared" si="69"/>
        <v>54.75</v>
      </c>
      <c r="R1131" s="6">
        <f t="shared" si="70"/>
        <v>71.583000000000013</v>
      </c>
      <c r="S1131" s="8">
        <f t="shared" si="71"/>
        <v>0.56662154781411034</v>
      </c>
    </row>
    <row r="1132" spans="1:19" ht="15.6" x14ac:dyDescent="0.3">
      <c r="A1132" s="2">
        <v>23</v>
      </c>
      <c r="B1132" s="3">
        <v>46192</v>
      </c>
      <c r="C1132" s="4">
        <f>YEAR(SalesDataTable[[#This Row],[Order Date]])</f>
        <v>2026</v>
      </c>
      <c r="D1132" s="9" t="str">
        <f>TEXT(SalesDataTable[[#This Row],[Order Date]],"MMM")</f>
        <v>Jun</v>
      </c>
      <c r="E1132" s="9" t="str">
        <f>"Q"&amp;ROUNDUP(MONTH(SalesDataTable[[#This Row],[Order Date]])/3,0)</f>
        <v>Q2</v>
      </c>
      <c r="F1132" s="4" t="s">
        <v>38</v>
      </c>
      <c r="G1132" s="4" t="s">
        <v>65</v>
      </c>
      <c r="H1132" s="4" t="s">
        <v>26</v>
      </c>
      <c r="I1132" s="4" t="s">
        <v>34</v>
      </c>
      <c r="J1132" s="4" t="s">
        <v>27</v>
      </c>
      <c r="K1132" s="4" t="s">
        <v>28</v>
      </c>
      <c r="L1132" s="5">
        <v>4</v>
      </c>
      <c r="M1132" s="6">
        <v>91.74</v>
      </c>
      <c r="N1132" s="7">
        <v>0.2</v>
      </c>
      <c r="O1132" s="6">
        <v>44.74</v>
      </c>
      <c r="P1132" s="6">
        <f t="shared" si="68"/>
        <v>293.56799999999998</v>
      </c>
      <c r="Q1132" s="6">
        <f t="shared" si="69"/>
        <v>178.96</v>
      </c>
      <c r="R1132" s="6">
        <f t="shared" si="70"/>
        <v>114.60799999999998</v>
      </c>
      <c r="S1132" s="8">
        <f t="shared" si="71"/>
        <v>0.39039677349029861</v>
      </c>
    </row>
    <row r="1133" spans="1:19" ht="15.6" x14ac:dyDescent="0.3">
      <c r="A1133" s="2">
        <v>99</v>
      </c>
      <c r="B1133" s="3">
        <v>46192</v>
      </c>
      <c r="C1133" s="4">
        <f>YEAR(SalesDataTable[[#This Row],[Order Date]])</f>
        <v>2026</v>
      </c>
      <c r="D1133" s="9" t="str">
        <f>TEXT(SalesDataTable[[#This Row],[Order Date]],"MMM")</f>
        <v>Jun</v>
      </c>
      <c r="E1133" s="9" t="str">
        <f>"Q"&amp;ROUNDUP(MONTH(SalesDataTable[[#This Row],[Order Date]])/3,0)</f>
        <v>Q2</v>
      </c>
      <c r="F1133" s="4" t="s">
        <v>38</v>
      </c>
      <c r="G1133" s="4" t="s">
        <v>65</v>
      </c>
      <c r="H1133" s="4" t="s">
        <v>20</v>
      </c>
      <c r="I1133" s="4" t="s">
        <v>31</v>
      </c>
      <c r="J1133" s="4" t="s">
        <v>52</v>
      </c>
      <c r="K1133" s="4" t="s">
        <v>60</v>
      </c>
      <c r="L1133" s="5">
        <v>1</v>
      </c>
      <c r="M1133" s="6">
        <v>36.28</v>
      </c>
      <c r="N1133" s="7">
        <v>0.1</v>
      </c>
      <c r="O1133" s="6">
        <v>13.8</v>
      </c>
      <c r="P1133" s="6">
        <f t="shared" si="68"/>
        <v>32.652000000000001</v>
      </c>
      <c r="Q1133" s="6">
        <f t="shared" si="69"/>
        <v>13.8</v>
      </c>
      <c r="R1133" s="6">
        <f t="shared" si="70"/>
        <v>18.852</v>
      </c>
      <c r="S1133" s="8">
        <f t="shared" si="71"/>
        <v>0.5773612642410878</v>
      </c>
    </row>
    <row r="1134" spans="1:19" ht="15.6" x14ac:dyDescent="0.3">
      <c r="A1134" s="2">
        <v>269</v>
      </c>
      <c r="B1134" s="3">
        <v>46192</v>
      </c>
      <c r="C1134" s="4">
        <f>YEAR(SalesDataTable[[#This Row],[Order Date]])</f>
        <v>2026</v>
      </c>
      <c r="D1134" s="9" t="str">
        <f>TEXT(SalesDataTable[[#This Row],[Order Date]],"MMM")</f>
        <v>Jun</v>
      </c>
      <c r="E1134" s="9" t="str">
        <f>"Q"&amp;ROUNDUP(MONTH(SalesDataTable[[#This Row],[Order Date]])/3,0)</f>
        <v>Q2</v>
      </c>
      <c r="F1134" s="4" t="s">
        <v>38</v>
      </c>
      <c r="G1134" s="4" t="s">
        <v>65</v>
      </c>
      <c r="H1134" s="4" t="s">
        <v>26</v>
      </c>
      <c r="I1134" s="4" t="s">
        <v>21</v>
      </c>
      <c r="J1134" s="4" t="s">
        <v>27</v>
      </c>
      <c r="K1134" s="4" t="s">
        <v>64</v>
      </c>
      <c r="L1134" s="5">
        <v>3</v>
      </c>
      <c r="M1134" s="6">
        <v>73.02</v>
      </c>
      <c r="N1134" s="7">
        <v>0.1</v>
      </c>
      <c r="O1134" s="6">
        <v>32.69</v>
      </c>
      <c r="P1134" s="6">
        <f t="shared" si="68"/>
        <v>197.154</v>
      </c>
      <c r="Q1134" s="6">
        <f t="shared" si="69"/>
        <v>98.07</v>
      </c>
      <c r="R1134" s="6">
        <f t="shared" si="70"/>
        <v>99.084000000000003</v>
      </c>
      <c r="S1134" s="8">
        <f t="shared" si="71"/>
        <v>0.50257159377948202</v>
      </c>
    </row>
    <row r="1135" spans="1:19" ht="15.6" x14ac:dyDescent="0.3">
      <c r="A1135" s="2">
        <v>1772</v>
      </c>
      <c r="B1135" s="3">
        <v>46192</v>
      </c>
      <c r="C1135" s="4">
        <f>YEAR(SalesDataTable[[#This Row],[Order Date]])</f>
        <v>2026</v>
      </c>
      <c r="D1135" s="9" t="str">
        <f>TEXT(SalesDataTable[[#This Row],[Order Date]],"MMM")</f>
        <v>Jun</v>
      </c>
      <c r="E1135" s="9" t="str">
        <f>"Q"&amp;ROUNDUP(MONTH(SalesDataTable[[#This Row],[Order Date]])/3,0)</f>
        <v>Q2</v>
      </c>
      <c r="F1135" s="4" t="s">
        <v>38</v>
      </c>
      <c r="G1135" s="4" t="s">
        <v>39</v>
      </c>
      <c r="H1135" s="4" t="s">
        <v>20</v>
      </c>
      <c r="I1135" s="4" t="s">
        <v>31</v>
      </c>
      <c r="J1135" s="4" t="s">
        <v>27</v>
      </c>
      <c r="K1135" s="4" t="s">
        <v>55</v>
      </c>
      <c r="L1135" s="5">
        <v>4</v>
      </c>
      <c r="M1135" s="6">
        <v>153.38</v>
      </c>
      <c r="N1135" s="7">
        <v>0</v>
      </c>
      <c r="O1135" s="6">
        <v>76.92</v>
      </c>
      <c r="P1135" s="6">
        <f t="shared" si="68"/>
        <v>613.52</v>
      </c>
      <c r="Q1135" s="6">
        <f t="shared" si="69"/>
        <v>307.68</v>
      </c>
      <c r="R1135" s="6">
        <f t="shared" si="70"/>
        <v>305.83999999999997</v>
      </c>
      <c r="S1135" s="8">
        <f t="shared" si="71"/>
        <v>0.49850045638283996</v>
      </c>
    </row>
    <row r="1136" spans="1:19" ht="15.6" x14ac:dyDescent="0.3">
      <c r="A1136" s="2">
        <v>1906</v>
      </c>
      <c r="B1136" s="3">
        <v>46192</v>
      </c>
      <c r="C1136" s="4">
        <f>YEAR(SalesDataTable[[#This Row],[Order Date]])</f>
        <v>2026</v>
      </c>
      <c r="D1136" s="9" t="str">
        <f>TEXT(SalesDataTable[[#This Row],[Order Date]],"MMM")</f>
        <v>Jun</v>
      </c>
      <c r="E1136" s="9" t="str">
        <f>"Q"&amp;ROUNDUP(MONTH(SalesDataTable[[#This Row],[Order Date]])/3,0)</f>
        <v>Q2</v>
      </c>
      <c r="F1136" s="4" t="s">
        <v>38</v>
      </c>
      <c r="G1136" s="4" t="s">
        <v>51</v>
      </c>
      <c r="H1136" s="4" t="s">
        <v>46</v>
      </c>
      <c r="I1136" s="4" t="s">
        <v>21</v>
      </c>
      <c r="J1136" s="4" t="s">
        <v>41</v>
      </c>
      <c r="K1136" s="4" t="s">
        <v>69</v>
      </c>
      <c r="L1136" s="5">
        <v>2</v>
      </c>
      <c r="M1136" s="6">
        <v>125.5</v>
      </c>
      <c r="N1136" s="7">
        <v>0</v>
      </c>
      <c r="O1136" s="6">
        <v>61.67</v>
      </c>
      <c r="P1136" s="6">
        <f t="shared" si="68"/>
        <v>251</v>
      </c>
      <c r="Q1136" s="6">
        <f t="shared" si="69"/>
        <v>123.34</v>
      </c>
      <c r="R1136" s="6">
        <f t="shared" si="70"/>
        <v>127.66</v>
      </c>
      <c r="S1136" s="8">
        <f t="shared" si="71"/>
        <v>0.50860557768924297</v>
      </c>
    </row>
    <row r="1137" spans="1:19" ht="15.6" x14ac:dyDescent="0.3">
      <c r="A1137" s="2">
        <v>2473</v>
      </c>
      <c r="B1137" s="3">
        <v>46192</v>
      </c>
      <c r="C1137" s="4">
        <f>YEAR(SalesDataTable[[#This Row],[Order Date]])</f>
        <v>2026</v>
      </c>
      <c r="D1137" s="9" t="str">
        <f>TEXT(SalesDataTable[[#This Row],[Order Date]],"MMM")</f>
        <v>Jun</v>
      </c>
      <c r="E1137" s="9" t="str">
        <f>"Q"&amp;ROUNDUP(MONTH(SalesDataTable[[#This Row],[Order Date]])/3,0)</f>
        <v>Q2</v>
      </c>
      <c r="F1137" s="4" t="s">
        <v>18</v>
      </c>
      <c r="G1137" s="4" t="s">
        <v>19</v>
      </c>
      <c r="H1137" s="4" t="s">
        <v>26</v>
      </c>
      <c r="I1137" s="4" t="s">
        <v>21</v>
      </c>
      <c r="J1137" s="4" t="s">
        <v>22</v>
      </c>
      <c r="K1137" s="4" t="s">
        <v>23</v>
      </c>
      <c r="L1137" s="5">
        <v>3</v>
      </c>
      <c r="M1137" s="6">
        <v>80.75</v>
      </c>
      <c r="N1137" s="7">
        <v>0.15</v>
      </c>
      <c r="O1137" s="6">
        <v>42.81</v>
      </c>
      <c r="P1137" s="6">
        <f t="shared" si="68"/>
        <v>205.91249999999999</v>
      </c>
      <c r="Q1137" s="6">
        <f t="shared" si="69"/>
        <v>128.43</v>
      </c>
      <c r="R1137" s="6">
        <f t="shared" si="70"/>
        <v>77.482499999999987</v>
      </c>
      <c r="S1137" s="8">
        <f t="shared" si="71"/>
        <v>0.37628847204516475</v>
      </c>
    </row>
    <row r="1138" spans="1:19" ht="15.6" x14ac:dyDescent="0.3">
      <c r="A1138" s="2">
        <v>2549</v>
      </c>
      <c r="B1138" s="3">
        <v>46192</v>
      </c>
      <c r="C1138" s="4">
        <f>YEAR(SalesDataTable[[#This Row],[Order Date]])</f>
        <v>2026</v>
      </c>
      <c r="D1138" s="9" t="str">
        <f>TEXT(SalesDataTable[[#This Row],[Order Date]],"MMM")</f>
        <v>Jun</v>
      </c>
      <c r="E1138" s="9" t="str">
        <f>"Q"&amp;ROUNDUP(MONTH(SalesDataTable[[#This Row],[Order Date]])/3,0)</f>
        <v>Q2</v>
      </c>
      <c r="F1138" s="4" t="s">
        <v>38</v>
      </c>
      <c r="G1138" s="4" t="s">
        <v>65</v>
      </c>
      <c r="H1138" s="4" t="s">
        <v>26</v>
      </c>
      <c r="I1138" s="4" t="s">
        <v>21</v>
      </c>
      <c r="J1138" s="4" t="s">
        <v>52</v>
      </c>
      <c r="K1138" s="4" t="s">
        <v>60</v>
      </c>
      <c r="L1138" s="5">
        <v>8</v>
      </c>
      <c r="M1138" s="6">
        <v>36.15</v>
      </c>
      <c r="N1138" s="7">
        <v>0.05</v>
      </c>
      <c r="O1138" s="6">
        <v>13.55</v>
      </c>
      <c r="P1138" s="6">
        <f t="shared" si="68"/>
        <v>274.73999999999995</v>
      </c>
      <c r="Q1138" s="6">
        <f t="shared" si="69"/>
        <v>108.4</v>
      </c>
      <c r="R1138" s="6">
        <f t="shared" si="70"/>
        <v>166.33999999999995</v>
      </c>
      <c r="S1138" s="8">
        <f t="shared" si="71"/>
        <v>0.60544514814005956</v>
      </c>
    </row>
    <row r="1139" spans="1:19" ht="15.6" x14ac:dyDescent="0.3">
      <c r="A1139" s="2">
        <v>3341</v>
      </c>
      <c r="B1139" s="3">
        <v>46192</v>
      </c>
      <c r="C1139" s="4">
        <f>YEAR(SalesDataTable[[#This Row],[Order Date]])</f>
        <v>2026</v>
      </c>
      <c r="D1139" s="9" t="str">
        <f>TEXT(SalesDataTable[[#This Row],[Order Date]],"MMM")</f>
        <v>Jun</v>
      </c>
      <c r="E1139" s="9" t="str">
        <f>"Q"&amp;ROUNDUP(MONTH(SalesDataTable[[#This Row],[Order Date]])/3,0)</f>
        <v>Q2</v>
      </c>
      <c r="F1139" s="4" t="s">
        <v>18</v>
      </c>
      <c r="G1139" s="4" t="s">
        <v>68</v>
      </c>
      <c r="H1139" s="4" t="s">
        <v>20</v>
      </c>
      <c r="I1139" s="4" t="s">
        <v>31</v>
      </c>
      <c r="J1139" s="4" t="s">
        <v>27</v>
      </c>
      <c r="K1139" s="4" t="s">
        <v>35</v>
      </c>
      <c r="L1139" s="5">
        <v>2</v>
      </c>
      <c r="M1139" s="6">
        <v>143.1</v>
      </c>
      <c r="N1139" s="7">
        <v>0</v>
      </c>
      <c r="O1139" s="6">
        <v>78.11</v>
      </c>
      <c r="P1139" s="6">
        <f t="shared" si="68"/>
        <v>286.2</v>
      </c>
      <c r="Q1139" s="6">
        <f t="shared" si="69"/>
        <v>156.22</v>
      </c>
      <c r="R1139" s="6">
        <f t="shared" si="70"/>
        <v>129.97999999999999</v>
      </c>
      <c r="S1139" s="8">
        <f t="shared" si="71"/>
        <v>0.45415793151642209</v>
      </c>
    </row>
    <row r="1140" spans="1:19" ht="15.6" x14ac:dyDescent="0.3">
      <c r="A1140" s="2">
        <v>3351</v>
      </c>
      <c r="B1140" s="3">
        <v>46192</v>
      </c>
      <c r="C1140" s="4">
        <f>YEAR(SalesDataTable[[#This Row],[Order Date]])</f>
        <v>2026</v>
      </c>
      <c r="D1140" s="9" t="str">
        <f>TEXT(SalesDataTable[[#This Row],[Order Date]],"MMM")</f>
        <v>Jun</v>
      </c>
      <c r="E1140" s="9" t="str">
        <f>"Q"&amp;ROUNDUP(MONTH(SalesDataTable[[#This Row],[Order Date]])/3,0)</f>
        <v>Q2</v>
      </c>
      <c r="F1140" s="4" t="s">
        <v>24</v>
      </c>
      <c r="G1140" s="4" t="s">
        <v>25</v>
      </c>
      <c r="H1140" s="4" t="s">
        <v>46</v>
      </c>
      <c r="I1140" s="4" t="s">
        <v>31</v>
      </c>
      <c r="J1140" s="4" t="s">
        <v>41</v>
      </c>
      <c r="K1140" s="4" t="s">
        <v>69</v>
      </c>
      <c r="L1140" s="5">
        <v>4</v>
      </c>
      <c r="M1140" s="6">
        <v>123.89</v>
      </c>
      <c r="N1140" s="7">
        <v>0</v>
      </c>
      <c r="O1140" s="6">
        <v>59.42</v>
      </c>
      <c r="P1140" s="6">
        <f t="shared" si="68"/>
        <v>495.56</v>
      </c>
      <c r="Q1140" s="6">
        <f t="shared" si="69"/>
        <v>237.68</v>
      </c>
      <c r="R1140" s="6">
        <f t="shared" si="70"/>
        <v>257.88</v>
      </c>
      <c r="S1140" s="8">
        <f t="shared" si="71"/>
        <v>0.5203809831301961</v>
      </c>
    </row>
    <row r="1141" spans="1:19" ht="15.6" x14ac:dyDescent="0.3">
      <c r="A1141" s="2">
        <v>3366</v>
      </c>
      <c r="B1141" s="3">
        <v>46192</v>
      </c>
      <c r="C1141" s="4">
        <f>YEAR(SalesDataTable[[#This Row],[Order Date]])</f>
        <v>2026</v>
      </c>
      <c r="D1141" s="9" t="str">
        <f>TEXT(SalesDataTable[[#This Row],[Order Date]],"MMM")</f>
        <v>Jun</v>
      </c>
      <c r="E1141" s="9" t="str">
        <f>"Q"&amp;ROUNDUP(MONTH(SalesDataTable[[#This Row],[Order Date]])/3,0)</f>
        <v>Q2</v>
      </c>
      <c r="F1141" s="4" t="s">
        <v>24</v>
      </c>
      <c r="G1141" s="4" t="s">
        <v>59</v>
      </c>
      <c r="H1141" s="4" t="s">
        <v>20</v>
      </c>
      <c r="I1141" s="4" t="s">
        <v>34</v>
      </c>
      <c r="J1141" s="4" t="s">
        <v>32</v>
      </c>
      <c r="K1141" s="4" t="s">
        <v>62</v>
      </c>
      <c r="L1141" s="5">
        <v>1</v>
      </c>
      <c r="M1141" s="6">
        <v>135.41999999999999</v>
      </c>
      <c r="N1141" s="7">
        <v>0.05</v>
      </c>
      <c r="O1141" s="6">
        <v>68.180000000000007</v>
      </c>
      <c r="P1141" s="6">
        <f t="shared" si="68"/>
        <v>128.64899999999997</v>
      </c>
      <c r="Q1141" s="6">
        <f t="shared" si="69"/>
        <v>68.180000000000007</v>
      </c>
      <c r="R1141" s="6">
        <f t="shared" si="70"/>
        <v>60.468999999999966</v>
      </c>
      <c r="S1141" s="8">
        <f t="shared" si="71"/>
        <v>0.47003085915941811</v>
      </c>
    </row>
    <row r="1142" spans="1:19" ht="15.6" x14ac:dyDescent="0.3">
      <c r="A1142" s="2">
        <v>3691</v>
      </c>
      <c r="B1142" s="3">
        <v>46192</v>
      </c>
      <c r="C1142" s="4">
        <f>YEAR(SalesDataTable[[#This Row],[Order Date]])</f>
        <v>2026</v>
      </c>
      <c r="D1142" s="9" t="str">
        <f>TEXT(SalesDataTable[[#This Row],[Order Date]],"MMM")</f>
        <v>Jun</v>
      </c>
      <c r="E1142" s="9" t="str">
        <f>"Q"&amp;ROUNDUP(MONTH(SalesDataTable[[#This Row],[Order Date]])/3,0)</f>
        <v>Q2</v>
      </c>
      <c r="F1142" s="4" t="s">
        <v>24</v>
      </c>
      <c r="G1142" s="4" t="s">
        <v>45</v>
      </c>
      <c r="H1142" s="4" t="s">
        <v>37</v>
      </c>
      <c r="I1142" s="4" t="s">
        <v>21</v>
      </c>
      <c r="J1142" s="4" t="s">
        <v>27</v>
      </c>
      <c r="K1142" s="4" t="s">
        <v>28</v>
      </c>
      <c r="L1142" s="5">
        <v>1</v>
      </c>
      <c r="M1142" s="6">
        <v>93.48</v>
      </c>
      <c r="N1142" s="7">
        <v>0.05</v>
      </c>
      <c r="O1142" s="6">
        <v>44.31</v>
      </c>
      <c r="P1142" s="6">
        <f t="shared" si="68"/>
        <v>88.805999999999997</v>
      </c>
      <c r="Q1142" s="6">
        <f t="shared" si="69"/>
        <v>44.31</v>
      </c>
      <c r="R1142" s="6">
        <f t="shared" si="70"/>
        <v>44.495999999999995</v>
      </c>
      <c r="S1142" s="8">
        <f t="shared" si="71"/>
        <v>0.50104722653874734</v>
      </c>
    </row>
    <row r="1143" spans="1:19" ht="15.6" x14ac:dyDescent="0.3">
      <c r="A1143" s="2">
        <v>3909</v>
      </c>
      <c r="B1143" s="3">
        <v>46192</v>
      </c>
      <c r="C1143" s="4">
        <f>YEAR(SalesDataTable[[#This Row],[Order Date]])</f>
        <v>2026</v>
      </c>
      <c r="D1143" s="9" t="str">
        <f>TEXT(SalesDataTable[[#This Row],[Order Date]],"MMM")</f>
        <v>Jun</v>
      </c>
      <c r="E1143" s="9" t="str">
        <f>"Q"&amp;ROUNDUP(MONTH(SalesDataTable[[#This Row],[Order Date]])/3,0)</f>
        <v>Q2</v>
      </c>
      <c r="F1143" s="4" t="s">
        <v>24</v>
      </c>
      <c r="G1143" s="4" t="s">
        <v>25</v>
      </c>
      <c r="H1143" s="4" t="s">
        <v>46</v>
      </c>
      <c r="I1143" s="4" t="s">
        <v>21</v>
      </c>
      <c r="J1143" s="4" t="s">
        <v>27</v>
      </c>
      <c r="K1143" s="4" t="s">
        <v>55</v>
      </c>
      <c r="L1143" s="5">
        <v>1</v>
      </c>
      <c r="M1143" s="6">
        <v>156.05000000000001</v>
      </c>
      <c r="N1143" s="7">
        <v>0.05</v>
      </c>
      <c r="O1143" s="6">
        <v>81.28</v>
      </c>
      <c r="P1143" s="6">
        <f t="shared" si="68"/>
        <v>148.2475</v>
      </c>
      <c r="Q1143" s="6">
        <f t="shared" si="69"/>
        <v>81.28</v>
      </c>
      <c r="R1143" s="6">
        <f t="shared" si="70"/>
        <v>66.967500000000001</v>
      </c>
      <c r="S1143" s="8">
        <f t="shared" si="71"/>
        <v>0.45172768512116562</v>
      </c>
    </row>
    <row r="1144" spans="1:19" ht="15.6" x14ac:dyDescent="0.3">
      <c r="A1144" s="2">
        <v>4862</v>
      </c>
      <c r="B1144" s="3">
        <v>46192</v>
      </c>
      <c r="C1144" s="4">
        <f>YEAR(SalesDataTable[[#This Row],[Order Date]])</f>
        <v>2026</v>
      </c>
      <c r="D1144" s="9" t="str">
        <f>TEXT(SalesDataTable[[#This Row],[Order Date]],"MMM")</f>
        <v>Jun</v>
      </c>
      <c r="E1144" s="9" t="str">
        <f>"Q"&amp;ROUNDUP(MONTH(SalesDataTable[[#This Row],[Order Date]])/3,0)</f>
        <v>Q2</v>
      </c>
      <c r="F1144" s="4" t="s">
        <v>24</v>
      </c>
      <c r="G1144" s="4" t="s">
        <v>45</v>
      </c>
      <c r="H1144" s="4" t="s">
        <v>20</v>
      </c>
      <c r="I1144" s="4" t="s">
        <v>21</v>
      </c>
      <c r="J1144" s="4" t="s">
        <v>52</v>
      </c>
      <c r="K1144" s="4" t="s">
        <v>60</v>
      </c>
      <c r="L1144" s="5">
        <v>1</v>
      </c>
      <c r="M1144" s="6">
        <v>36.74</v>
      </c>
      <c r="N1144" s="7">
        <v>0</v>
      </c>
      <c r="O1144" s="6">
        <v>14.15</v>
      </c>
      <c r="P1144" s="6">
        <f t="shared" si="68"/>
        <v>36.74</v>
      </c>
      <c r="Q1144" s="6">
        <f t="shared" si="69"/>
        <v>14.15</v>
      </c>
      <c r="R1144" s="6">
        <f t="shared" si="70"/>
        <v>22.590000000000003</v>
      </c>
      <c r="S1144" s="8">
        <f t="shared" si="71"/>
        <v>0.61486118671747425</v>
      </c>
    </row>
    <row r="1145" spans="1:19" ht="15.6" x14ac:dyDescent="0.3">
      <c r="A1145" s="2">
        <v>5096</v>
      </c>
      <c r="B1145" s="3">
        <v>46192</v>
      </c>
      <c r="C1145" s="4">
        <f>YEAR(SalesDataTable[[#This Row],[Order Date]])</f>
        <v>2026</v>
      </c>
      <c r="D1145" s="9" t="str">
        <f>TEXT(SalesDataTable[[#This Row],[Order Date]],"MMM")</f>
        <v>Jun</v>
      </c>
      <c r="E1145" s="9" t="str">
        <f>"Q"&amp;ROUNDUP(MONTH(SalesDataTable[[#This Row],[Order Date]])/3,0)</f>
        <v>Q2</v>
      </c>
      <c r="F1145" s="4" t="s">
        <v>18</v>
      </c>
      <c r="G1145" s="4" t="s">
        <v>68</v>
      </c>
      <c r="H1145" s="4" t="s">
        <v>20</v>
      </c>
      <c r="I1145" s="4" t="s">
        <v>21</v>
      </c>
      <c r="J1145" s="4" t="s">
        <v>41</v>
      </c>
      <c r="K1145" s="4" t="s">
        <v>47</v>
      </c>
      <c r="L1145" s="5">
        <v>2</v>
      </c>
      <c r="M1145" s="6">
        <v>199.28</v>
      </c>
      <c r="N1145" s="7">
        <v>0</v>
      </c>
      <c r="O1145" s="6">
        <v>102.85</v>
      </c>
      <c r="P1145" s="6">
        <f t="shared" si="68"/>
        <v>398.56</v>
      </c>
      <c r="Q1145" s="6">
        <f t="shared" si="69"/>
        <v>205.7</v>
      </c>
      <c r="R1145" s="6">
        <f t="shared" si="70"/>
        <v>192.86</v>
      </c>
      <c r="S1145" s="8">
        <f t="shared" si="71"/>
        <v>0.48389201124046571</v>
      </c>
    </row>
    <row r="1146" spans="1:19" ht="15.6" x14ac:dyDescent="0.3">
      <c r="A1146" s="2">
        <v>5112</v>
      </c>
      <c r="B1146" s="3">
        <v>46192</v>
      </c>
      <c r="C1146" s="4">
        <f>YEAR(SalesDataTable[[#This Row],[Order Date]])</f>
        <v>2026</v>
      </c>
      <c r="D1146" s="9" t="str">
        <f>TEXT(SalesDataTable[[#This Row],[Order Date]],"MMM")</f>
        <v>Jun</v>
      </c>
      <c r="E1146" s="9" t="str">
        <f>"Q"&amp;ROUNDUP(MONTH(SalesDataTable[[#This Row],[Order Date]])/3,0)</f>
        <v>Q2</v>
      </c>
      <c r="F1146" s="4" t="s">
        <v>18</v>
      </c>
      <c r="G1146" s="4" t="s">
        <v>19</v>
      </c>
      <c r="H1146" s="4" t="s">
        <v>46</v>
      </c>
      <c r="I1146" s="4" t="s">
        <v>21</v>
      </c>
      <c r="J1146" s="4" t="s">
        <v>52</v>
      </c>
      <c r="K1146" s="4" t="s">
        <v>60</v>
      </c>
      <c r="L1146" s="5">
        <v>2</v>
      </c>
      <c r="M1146" s="6">
        <v>37.04</v>
      </c>
      <c r="N1146" s="7">
        <v>0.05</v>
      </c>
      <c r="O1146" s="6">
        <v>13.76</v>
      </c>
      <c r="P1146" s="6">
        <f t="shared" si="68"/>
        <v>70.375999999999991</v>
      </c>
      <c r="Q1146" s="6">
        <f t="shared" si="69"/>
        <v>27.52</v>
      </c>
      <c r="R1146" s="6">
        <f t="shared" si="70"/>
        <v>42.855999999999995</v>
      </c>
      <c r="S1146" s="8">
        <f t="shared" si="71"/>
        <v>0.60895759918153913</v>
      </c>
    </row>
    <row r="1147" spans="1:19" ht="15.6" x14ac:dyDescent="0.3">
      <c r="A1147" s="2">
        <v>501</v>
      </c>
      <c r="B1147" s="3">
        <v>46193</v>
      </c>
      <c r="C1147" s="4">
        <f>YEAR(SalesDataTable[[#This Row],[Order Date]])</f>
        <v>2026</v>
      </c>
      <c r="D1147" s="9" t="str">
        <f>TEXT(SalesDataTable[[#This Row],[Order Date]],"MMM")</f>
        <v>Jun</v>
      </c>
      <c r="E1147" s="9" t="str">
        <f>"Q"&amp;ROUNDUP(MONTH(SalesDataTable[[#This Row],[Order Date]])/3,0)</f>
        <v>Q2</v>
      </c>
      <c r="F1147" s="4" t="s">
        <v>38</v>
      </c>
      <c r="G1147" s="4" t="s">
        <v>39</v>
      </c>
      <c r="H1147" s="4" t="s">
        <v>20</v>
      </c>
      <c r="I1147" s="4" t="s">
        <v>31</v>
      </c>
      <c r="J1147" s="4" t="s">
        <v>41</v>
      </c>
      <c r="K1147" s="4" t="s">
        <v>58</v>
      </c>
      <c r="L1147" s="5">
        <v>2</v>
      </c>
      <c r="M1147" s="6">
        <v>80.95</v>
      </c>
      <c r="N1147" s="7">
        <v>0.1</v>
      </c>
      <c r="O1147" s="6">
        <v>39.44</v>
      </c>
      <c r="P1147" s="6">
        <f t="shared" si="68"/>
        <v>145.71</v>
      </c>
      <c r="Q1147" s="6">
        <f t="shared" si="69"/>
        <v>78.88</v>
      </c>
      <c r="R1147" s="6">
        <f t="shared" si="70"/>
        <v>66.830000000000013</v>
      </c>
      <c r="S1147" s="8">
        <f t="shared" si="71"/>
        <v>0.45865074462974409</v>
      </c>
    </row>
    <row r="1148" spans="1:19" ht="15.6" x14ac:dyDescent="0.3">
      <c r="A1148" s="2">
        <v>540</v>
      </c>
      <c r="B1148" s="3">
        <v>46193</v>
      </c>
      <c r="C1148" s="4">
        <f>YEAR(SalesDataTable[[#This Row],[Order Date]])</f>
        <v>2026</v>
      </c>
      <c r="D1148" s="9" t="str">
        <f>TEXT(SalesDataTable[[#This Row],[Order Date]],"MMM")</f>
        <v>Jun</v>
      </c>
      <c r="E1148" s="9" t="str">
        <f>"Q"&amp;ROUNDUP(MONTH(SalesDataTable[[#This Row],[Order Date]])/3,0)</f>
        <v>Q2</v>
      </c>
      <c r="F1148" s="4" t="s">
        <v>18</v>
      </c>
      <c r="G1148" s="4" t="s">
        <v>54</v>
      </c>
      <c r="H1148" s="4" t="s">
        <v>46</v>
      </c>
      <c r="I1148" s="4" t="s">
        <v>21</v>
      </c>
      <c r="J1148" s="4" t="s">
        <v>27</v>
      </c>
      <c r="K1148" s="4" t="s">
        <v>55</v>
      </c>
      <c r="L1148" s="5">
        <v>1</v>
      </c>
      <c r="M1148" s="6">
        <v>151.46</v>
      </c>
      <c r="N1148" s="7">
        <v>0.05</v>
      </c>
      <c r="O1148" s="6">
        <v>77.98</v>
      </c>
      <c r="P1148" s="6">
        <f t="shared" si="68"/>
        <v>143.887</v>
      </c>
      <c r="Q1148" s="6">
        <f t="shared" si="69"/>
        <v>77.98</v>
      </c>
      <c r="R1148" s="6">
        <f t="shared" si="70"/>
        <v>65.906999999999996</v>
      </c>
      <c r="S1148" s="8">
        <f t="shared" si="71"/>
        <v>0.45804693961233467</v>
      </c>
    </row>
    <row r="1149" spans="1:19" ht="15.6" x14ac:dyDescent="0.3">
      <c r="A1149" s="2">
        <v>2255</v>
      </c>
      <c r="B1149" s="3">
        <v>46193</v>
      </c>
      <c r="C1149" s="4">
        <f>YEAR(SalesDataTable[[#This Row],[Order Date]])</f>
        <v>2026</v>
      </c>
      <c r="D1149" s="9" t="str">
        <f>TEXT(SalesDataTable[[#This Row],[Order Date]],"MMM")</f>
        <v>Jun</v>
      </c>
      <c r="E1149" s="9" t="str">
        <f>"Q"&amp;ROUNDUP(MONTH(SalesDataTable[[#This Row],[Order Date]])/3,0)</f>
        <v>Q2</v>
      </c>
      <c r="F1149" s="4" t="s">
        <v>18</v>
      </c>
      <c r="G1149" s="4" t="s">
        <v>54</v>
      </c>
      <c r="H1149" s="4" t="s">
        <v>20</v>
      </c>
      <c r="I1149" s="4" t="s">
        <v>34</v>
      </c>
      <c r="J1149" s="4" t="s">
        <v>27</v>
      </c>
      <c r="K1149" s="4" t="s">
        <v>28</v>
      </c>
      <c r="L1149" s="5">
        <v>5</v>
      </c>
      <c r="M1149" s="6">
        <v>90.1</v>
      </c>
      <c r="N1149" s="7">
        <v>0</v>
      </c>
      <c r="O1149" s="6">
        <v>44.32</v>
      </c>
      <c r="P1149" s="6">
        <f t="shared" si="68"/>
        <v>450.5</v>
      </c>
      <c r="Q1149" s="6">
        <f t="shared" si="69"/>
        <v>221.6</v>
      </c>
      <c r="R1149" s="6">
        <f t="shared" si="70"/>
        <v>228.9</v>
      </c>
      <c r="S1149" s="8">
        <f t="shared" si="71"/>
        <v>0.50810210876803552</v>
      </c>
    </row>
    <row r="1150" spans="1:19" ht="15.6" x14ac:dyDescent="0.3">
      <c r="A1150" s="2">
        <v>3126</v>
      </c>
      <c r="B1150" s="3">
        <v>46193</v>
      </c>
      <c r="C1150" s="4">
        <f>YEAR(SalesDataTable[[#This Row],[Order Date]])</f>
        <v>2026</v>
      </c>
      <c r="D1150" s="9" t="str">
        <f>TEXT(SalesDataTable[[#This Row],[Order Date]],"MMM")</f>
        <v>Jun</v>
      </c>
      <c r="E1150" s="9" t="str">
        <f>"Q"&amp;ROUNDUP(MONTH(SalesDataTable[[#This Row],[Order Date]])/3,0)</f>
        <v>Q2</v>
      </c>
      <c r="F1150" s="4" t="s">
        <v>18</v>
      </c>
      <c r="G1150" s="4" t="s">
        <v>19</v>
      </c>
      <c r="H1150" s="4" t="s">
        <v>46</v>
      </c>
      <c r="I1150" s="4" t="s">
        <v>34</v>
      </c>
      <c r="J1150" s="4" t="s">
        <v>27</v>
      </c>
      <c r="K1150" s="4" t="s">
        <v>55</v>
      </c>
      <c r="L1150" s="5">
        <v>1</v>
      </c>
      <c r="M1150" s="6">
        <v>155.69</v>
      </c>
      <c r="N1150" s="7">
        <v>0.1</v>
      </c>
      <c r="O1150" s="6">
        <v>79.42</v>
      </c>
      <c r="P1150" s="6">
        <f t="shared" si="68"/>
        <v>140.12100000000001</v>
      </c>
      <c r="Q1150" s="6">
        <f t="shared" si="69"/>
        <v>79.42</v>
      </c>
      <c r="R1150" s="6">
        <f t="shared" si="70"/>
        <v>60.701000000000008</v>
      </c>
      <c r="S1150" s="8">
        <f t="shared" si="71"/>
        <v>0.43320415926235184</v>
      </c>
    </row>
    <row r="1151" spans="1:19" ht="15.6" x14ac:dyDescent="0.3">
      <c r="A1151" s="2">
        <v>3223</v>
      </c>
      <c r="B1151" s="3">
        <v>46193</v>
      </c>
      <c r="C1151" s="4">
        <f>YEAR(SalesDataTable[[#This Row],[Order Date]])</f>
        <v>2026</v>
      </c>
      <c r="D1151" s="9" t="str">
        <f>TEXT(SalesDataTable[[#This Row],[Order Date]],"MMM")</f>
        <v>Jun</v>
      </c>
      <c r="E1151" s="9" t="str">
        <f>"Q"&amp;ROUNDUP(MONTH(SalesDataTable[[#This Row],[Order Date]])/3,0)</f>
        <v>Q2</v>
      </c>
      <c r="F1151" s="4" t="s">
        <v>24</v>
      </c>
      <c r="G1151" s="4" t="s">
        <v>67</v>
      </c>
      <c r="H1151" s="4" t="s">
        <v>37</v>
      </c>
      <c r="I1151" s="4" t="s">
        <v>21</v>
      </c>
      <c r="J1151" s="4" t="s">
        <v>52</v>
      </c>
      <c r="K1151" s="4" t="s">
        <v>63</v>
      </c>
      <c r="L1151" s="5">
        <v>1</v>
      </c>
      <c r="M1151" s="6">
        <v>50.11</v>
      </c>
      <c r="N1151" s="7">
        <v>0.05</v>
      </c>
      <c r="O1151" s="6">
        <v>21.38</v>
      </c>
      <c r="P1151" s="6">
        <f t="shared" si="68"/>
        <v>47.604499999999994</v>
      </c>
      <c r="Q1151" s="6">
        <f t="shared" si="69"/>
        <v>21.38</v>
      </c>
      <c r="R1151" s="6">
        <f t="shared" si="70"/>
        <v>26.224499999999995</v>
      </c>
      <c r="S1151" s="8">
        <f t="shared" si="71"/>
        <v>0.55088279469377888</v>
      </c>
    </row>
    <row r="1152" spans="1:19" ht="15.6" x14ac:dyDescent="0.3">
      <c r="A1152" s="2">
        <v>3260</v>
      </c>
      <c r="B1152" s="3">
        <v>46193</v>
      </c>
      <c r="C1152" s="4">
        <f>YEAR(SalesDataTable[[#This Row],[Order Date]])</f>
        <v>2026</v>
      </c>
      <c r="D1152" s="9" t="str">
        <f>TEXT(SalesDataTable[[#This Row],[Order Date]],"MMM")</f>
        <v>Jun</v>
      </c>
      <c r="E1152" s="9" t="str">
        <f>"Q"&amp;ROUNDUP(MONTH(SalesDataTable[[#This Row],[Order Date]])/3,0)</f>
        <v>Q2</v>
      </c>
      <c r="F1152" s="4" t="s">
        <v>29</v>
      </c>
      <c r="G1152" s="4" t="s">
        <v>30</v>
      </c>
      <c r="H1152" s="4" t="s">
        <v>37</v>
      </c>
      <c r="I1152" s="4" t="s">
        <v>21</v>
      </c>
      <c r="J1152" s="4" t="s">
        <v>27</v>
      </c>
      <c r="K1152" s="4" t="s">
        <v>35</v>
      </c>
      <c r="L1152" s="5">
        <v>1</v>
      </c>
      <c r="M1152" s="6">
        <v>142.55000000000001</v>
      </c>
      <c r="N1152" s="7">
        <v>0.1</v>
      </c>
      <c r="O1152" s="6">
        <v>79.709999999999994</v>
      </c>
      <c r="P1152" s="6">
        <f t="shared" si="68"/>
        <v>128.29500000000002</v>
      </c>
      <c r="Q1152" s="6">
        <f t="shared" si="69"/>
        <v>79.709999999999994</v>
      </c>
      <c r="R1152" s="6">
        <f t="shared" si="70"/>
        <v>48.585000000000022</v>
      </c>
      <c r="S1152" s="8">
        <f t="shared" si="71"/>
        <v>0.37869753302934656</v>
      </c>
    </row>
    <row r="1153" spans="1:19" ht="15.6" x14ac:dyDescent="0.3">
      <c r="A1153" s="2">
        <v>3404</v>
      </c>
      <c r="B1153" s="3">
        <v>46193</v>
      </c>
      <c r="C1153" s="4">
        <f>YEAR(SalesDataTable[[#This Row],[Order Date]])</f>
        <v>2026</v>
      </c>
      <c r="D1153" s="9" t="str">
        <f>TEXT(SalesDataTable[[#This Row],[Order Date]],"MMM")</f>
        <v>Jun</v>
      </c>
      <c r="E1153" s="9" t="str">
        <f>"Q"&amp;ROUNDUP(MONTH(SalesDataTable[[#This Row],[Order Date]])/3,0)</f>
        <v>Q2</v>
      </c>
      <c r="F1153" s="4" t="s">
        <v>38</v>
      </c>
      <c r="G1153" s="4" t="s">
        <v>51</v>
      </c>
      <c r="H1153" s="4" t="s">
        <v>20</v>
      </c>
      <c r="I1153" s="4" t="s">
        <v>31</v>
      </c>
      <c r="J1153" s="4" t="s">
        <v>41</v>
      </c>
      <c r="K1153" s="4" t="s">
        <v>47</v>
      </c>
      <c r="L1153" s="5">
        <v>3</v>
      </c>
      <c r="M1153" s="6">
        <v>191.11</v>
      </c>
      <c r="N1153" s="7">
        <v>0.05</v>
      </c>
      <c r="O1153" s="6">
        <v>102.82</v>
      </c>
      <c r="P1153" s="6">
        <f t="shared" si="68"/>
        <v>544.6635</v>
      </c>
      <c r="Q1153" s="6">
        <f t="shared" si="69"/>
        <v>308.45999999999998</v>
      </c>
      <c r="R1153" s="6">
        <f t="shared" si="70"/>
        <v>236.20350000000002</v>
      </c>
      <c r="S1153" s="8">
        <f t="shared" si="71"/>
        <v>0.43366867800026992</v>
      </c>
    </row>
    <row r="1154" spans="1:19" ht="15.6" x14ac:dyDescent="0.3">
      <c r="A1154" s="2">
        <v>4267</v>
      </c>
      <c r="B1154" s="3">
        <v>46193</v>
      </c>
      <c r="C1154" s="4">
        <f>YEAR(SalesDataTable[[#This Row],[Order Date]])</f>
        <v>2026</v>
      </c>
      <c r="D1154" s="9" t="str">
        <f>TEXT(SalesDataTable[[#This Row],[Order Date]],"MMM")</f>
        <v>Jun</v>
      </c>
      <c r="E1154" s="9" t="str">
        <f>"Q"&amp;ROUNDUP(MONTH(SalesDataTable[[#This Row],[Order Date]])/3,0)</f>
        <v>Q2</v>
      </c>
      <c r="F1154" s="4" t="s">
        <v>38</v>
      </c>
      <c r="G1154" s="4" t="s">
        <v>65</v>
      </c>
      <c r="H1154" s="4" t="s">
        <v>26</v>
      </c>
      <c r="I1154" s="4" t="s">
        <v>34</v>
      </c>
      <c r="J1154" s="4" t="s">
        <v>22</v>
      </c>
      <c r="K1154" s="4" t="s">
        <v>44</v>
      </c>
      <c r="L1154" s="5">
        <v>6</v>
      </c>
      <c r="M1154" s="6">
        <v>40.229999999999997</v>
      </c>
      <c r="N1154" s="7">
        <v>0.15</v>
      </c>
      <c r="O1154" s="6">
        <v>17.079999999999998</v>
      </c>
      <c r="P1154" s="6">
        <f t="shared" ref="P1154:P1217" si="72">L1154*M1154*(1-N1154)</f>
        <v>205.173</v>
      </c>
      <c r="Q1154" s="6">
        <f t="shared" ref="Q1154:Q1217" si="73">L1154*O1154</f>
        <v>102.47999999999999</v>
      </c>
      <c r="R1154" s="6">
        <f t="shared" ref="R1154:R1217" si="74">P1154-Q1154</f>
        <v>102.69300000000001</v>
      </c>
      <c r="S1154" s="8">
        <f t="shared" ref="S1154:S1217" si="75">IFERROR(R1154/P1154,0)</f>
        <v>0.50051907414718322</v>
      </c>
    </row>
    <row r="1155" spans="1:19" ht="15.6" x14ac:dyDescent="0.3">
      <c r="A1155" s="2">
        <v>5082</v>
      </c>
      <c r="B1155" s="3">
        <v>46193</v>
      </c>
      <c r="C1155" s="4">
        <f>YEAR(SalesDataTable[[#This Row],[Order Date]])</f>
        <v>2026</v>
      </c>
      <c r="D1155" s="9" t="str">
        <f>TEXT(SalesDataTable[[#This Row],[Order Date]],"MMM")</f>
        <v>Jun</v>
      </c>
      <c r="E1155" s="9" t="str">
        <f>"Q"&amp;ROUNDUP(MONTH(SalesDataTable[[#This Row],[Order Date]])/3,0)</f>
        <v>Q2</v>
      </c>
      <c r="F1155" s="4" t="s">
        <v>24</v>
      </c>
      <c r="G1155" s="4" t="s">
        <v>59</v>
      </c>
      <c r="H1155" s="4" t="s">
        <v>20</v>
      </c>
      <c r="I1155" s="4" t="s">
        <v>34</v>
      </c>
      <c r="J1155" s="4" t="s">
        <v>22</v>
      </c>
      <c r="K1155" s="4" t="s">
        <v>23</v>
      </c>
      <c r="L1155" s="5">
        <v>2</v>
      </c>
      <c r="M1155" s="6">
        <v>81.489999999999995</v>
      </c>
      <c r="N1155" s="7">
        <v>0</v>
      </c>
      <c r="O1155" s="6">
        <v>42.15</v>
      </c>
      <c r="P1155" s="6">
        <f t="shared" si="72"/>
        <v>162.97999999999999</v>
      </c>
      <c r="Q1155" s="6">
        <f t="shared" si="73"/>
        <v>84.3</v>
      </c>
      <c r="R1155" s="6">
        <f t="shared" si="74"/>
        <v>78.679999999999993</v>
      </c>
      <c r="S1155" s="8">
        <f t="shared" si="75"/>
        <v>0.48275862068965514</v>
      </c>
    </row>
    <row r="1156" spans="1:19" ht="15.6" x14ac:dyDescent="0.3">
      <c r="A1156" s="2">
        <v>5108</v>
      </c>
      <c r="B1156" s="3">
        <v>46193</v>
      </c>
      <c r="C1156" s="4">
        <f>YEAR(SalesDataTable[[#This Row],[Order Date]])</f>
        <v>2026</v>
      </c>
      <c r="D1156" s="9" t="str">
        <f>TEXT(SalesDataTable[[#This Row],[Order Date]],"MMM")</f>
        <v>Jun</v>
      </c>
      <c r="E1156" s="9" t="str">
        <f>"Q"&amp;ROUNDUP(MONTH(SalesDataTable[[#This Row],[Order Date]])/3,0)</f>
        <v>Q2</v>
      </c>
      <c r="F1156" s="4" t="s">
        <v>24</v>
      </c>
      <c r="G1156" s="4" t="s">
        <v>45</v>
      </c>
      <c r="H1156" s="4" t="s">
        <v>26</v>
      </c>
      <c r="I1156" s="4" t="s">
        <v>34</v>
      </c>
      <c r="J1156" s="4" t="s">
        <v>32</v>
      </c>
      <c r="K1156" s="4" t="s">
        <v>66</v>
      </c>
      <c r="L1156" s="5">
        <v>8</v>
      </c>
      <c r="M1156" s="6">
        <v>162.71</v>
      </c>
      <c r="N1156" s="7">
        <v>0.2</v>
      </c>
      <c r="O1156" s="6">
        <v>85.27</v>
      </c>
      <c r="P1156" s="6">
        <f t="shared" si="72"/>
        <v>1041.3440000000001</v>
      </c>
      <c r="Q1156" s="6">
        <f t="shared" si="73"/>
        <v>682.16</v>
      </c>
      <c r="R1156" s="6">
        <f t="shared" si="74"/>
        <v>359.18400000000008</v>
      </c>
      <c r="S1156" s="8">
        <f t="shared" si="75"/>
        <v>0.34492348349824847</v>
      </c>
    </row>
    <row r="1157" spans="1:19" ht="15.6" x14ac:dyDescent="0.3">
      <c r="A1157" s="2">
        <v>1105</v>
      </c>
      <c r="B1157" s="3">
        <v>46194</v>
      </c>
      <c r="C1157" s="4">
        <f>YEAR(SalesDataTable[[#This Row],[Order Date]])</f>
        <v>2026</v>
      </c>
      <c r="D1157" s="9" t="str">
        <f>TEXT(SalesDataTable[[#This Row],[Order Date]],"MMM")</f>
        <v>Jun</v>
      </c>
      <c r="E1157" s="9" t="str">
        <f>"Q"&amp;ROUNDUP(MONTH(SalesDataTable[[#This Row],[Order Date]])/3,0)</f>
        <v>Q2</v>
      </c>
      <c r="F1157" s="4" t="s">
        <v>29</v>
      </c>
      <c r="G1157" s="4" t="s">
        <v>43</v>
      </c>
      <c r="H1157" s="4" t="s">
        <v>46</v>
      </c>
      <c r="I1157" s="4" t="s">
        <v>21</v>
      </c>
      <c r="J1157" s="4" t="s">
        <v>32</v>
      </c>
      <c r="K1157" s="4" t="s">
        <v>33</v>
      </c>
      <c r="L1157" s="5">
        <v>1</v>
      </c>
      <c r="M1157" s="6">
        <v>36.479999999999997</v>
      </c>
      <c r="N1157" s="7">
        <v>0.1</v>
      </c>
      <c r="O1157" s="6">
        <v>13.9</v>
      </c>
      <c r="P1157" s="6">
        <f t="shared" si="72"/>
        <v>32.832000000000001</v>
      </c>
      <c r="Q1157" s="6">
        <f t="shared" si="73"/>
        <v>13.9</v>
      </c>
      <c r="R1157" s="6">
        <f t="shared" si="74"/>
        <v>18.932000000000002</v>
      </c>
      <c r="S1157" s="8">
        <f t="shared" si="75"/>
        <v>0.57663255360623789</v>
      </c>
    </row>
    <row r="1158" spans="1:19" ht="15.6" x14ac:dyDescent="0.3">
      <c r="A1158" s="2">
        <v>2757</v>
      </c>
      <c r="B1158" s="3">
        <v>46194</v>
      </c>
      <c r="C1158" s="4">
        <f>YEAR(SalesDataTable[[#This Row],[Order Date]])</f>
        <v>2026</v>
      </c>
      <c r="D1158" s="9" t="str">
        <f>TEXT(SalesDataTable[[#This Row],[Order Date]],"MMM")</f>
        <v>Jun</v>
      </c>
      <c r="E1158" s="9" t="str">
        <f>"Q"&amp;ROUNDUP(MONTH(SalesDataTable[[#This Row],[Order Date]])/3,0)</f>
        <v>Q2</v>
      </c>
      <c r="F1158" s="4" t="s">
        <v>24</v>
      </c>
      <c r="G1158" s="4" t="s">
        <v>45</v>
      </c>
      <c r="H1158" s="4" t="s">
        <v>26</v>
      </c>
      <c r="I1158" s="4" t="s">
        <v>34</v>
      </c>
      <c r="J1158" s="4" t="s">
        <v>32</v>
      </c>
      <c r="K1158" s="4" t="s">
        <v>62</v>
      </c>
      <c r="L1158" s="5">
        <v>6</v>
      </c>
      <c r="M1158" s="6">
        <v>136.65</v>
      </c>
      <c r="N1158" s="7">
        <v>0.15</v>
      </c>
      <c r="O1158" s="6">
        <v>68.56</v>
      </c>
      <c r="P1158" s="6">
        <f t="shared" si="72"/>
        <v>696.91500000000008</v>
      </c>
      <c r="Q1158" s="6">
        <f t="shared" si="73"/>
        <v>411.36</v>
      </c>
      <c r="R1158" s="6">
        <f t="shared" si="74"/>
        <v>285.55500000000006</v>
      </c>
      <c r="S1158" s="8">
        <f t="shared" si="75"/>
        <v>0.4097415036266977</v>
      </c>
    </row>
    <row r="1159" spans="1:19" ht="15.6" x14ac:dyDescent="0.3">
      <c r="A1159" s="2">
        <v>3325</v>
      </c>
      <c r="B1159" s="3">
        <v>46194</v>
      </c>
      <c r="C1159" s="4">
        <f>YEAR(SalesDataTable[[#This Row],[Order Date]])</f>
        <v>2026</v>
      </c>
      <c r="D1159" s="9" t="str">
        <f>TEXT(SalesDataTable[[#This Row],[Order Date]],"MMM")</f>
        <v>Jun</v>
      </c>
      <c r="E1159" s="9" t="str">
        <f>"Q"&amp;ROUNDUP(MONTH(SalesDataTable[[#This Row],[Order Date]])/3,0)</f>
        <v>Q2</v>
      </c>
      <c r="F1159" s="4" t="s">
        <v>29</v>
      </c>
      <c r="G1159" s="4" t="s">
        <v>30</v>
      </c>
      <c r="H1159" s="4" t="s">
        <v>20</v>
      </c>
      <c r="I1159" s="4" t="s">
        <v>31</v>
      </c>
      <c r="J1159" s="4" t="s">
        <v>22</v>
      </c>
      <c r="K1159" s="4" t="s">
        <v>40</v>
      </c>
      <c r="L1159" s="5">
        <v>4</v>
      </c>
      <c r="M1159" s="6">
        <v>50.57</v>
      </c>
      <c r="N1159" s="7">
        <v>0</v>
      </c>
      <c r="O1159" s="6">
        <v>21.85</v>
      </c>
      <c r="P1159" s="6">
        <f t="shared" si="72"/>
        <v>202.28</v>
      </c>
      <c r="Q1159" s="6">
        <f t="shared" si="73"/>
        <v>87.4</v>
      </c>
      <c r="R1159" s="6">
        <f t="shared" si="74"/>
        <v>114.88</v>
      </c>
      <c r="S1159" s="8">
        <f t="shared" si="75"/>
        <v>0.56792564761716435</v>
      </c>
    </row>
    <row r="1160" spans="1:19" ht="15.6" x14ac:dyDescent="0.3">
      <c r="A1160" s="2">
        <v>4070</v>
      </c>
      <c r="B1160" s="3">
        <v>46194</v>
      </c>
      <c r="C1160" s="4">
        <f>YEAR(SalesDataTable[[#This Row],[Order Date]])</f>
        <v>2026</v>
      </c>
      <c r="D1160" s="9" t="str">
        <f>TEXT(SalesDataTable[[#This Row],[Order Date]],"MMM")</f>
        <v>Jun</v>
      </c>
      <c r="E1160" s="9" t="str">
        <f>"Q"&amp;ROUNDUP(MONTH(SalesDataTable[[#This Row],[Order Date]])/3,0)</f>
        <v>Q2</v>
      </c>
      <c r="F1160" s="4" t="s">
        <v>38</v>
      </c>
      <c r="G1160" s="4" t="s">
        <v>51</v>
      </c>
      <c r="H1160" s="4" t="s">
        <v>20</v>
      </c>
      <c r="I1160" s="4" t="s">
        <v>31</v>
      </c>
      <c r="J1160" s="4" t="s">
        <v>22</v>
      </c>
      <c r="K1160" s="4" t="s">
        <v>48</v>
      </c>
      <c r="L1160" s="5">
        <v>3</v>
      </c>
      <c r="M1160" s="6">
        <v>103.72</v>
      </c>
      <c r="N1160" s="7">
        <v>0</v>
      </c>
      <c r="O1160" s="6">
        <v>50.34</v>
      </c>
      <c r="P1160" s="6">
        <f t="shared" si="72"/>
        <v>311.15999999999997</v>
      </c>
      <c r="Q1160" s="6">
        <f t="shared" si="73"/>
        <v>151.02000000000001</v>
      </c>
      <c r="R1160" s="6">
        <f t="shared" si="74"/>
        <v>160.13999999999996</v>
      </c>
      <c r="S1160" s="8">
        <f t="shared" si="75"/>
        <v>0.51465483995372152</v>
      </c>
    </row>
    <row r="1161" spans="1:19" ht="15.6" x14ac:dyDescent="0.3">
      <c r="A1161" s="2">
        <v>4339</v>
      </c>
      <c r="B1161" s="3">
        <v>46194</v>
      </c>
      <c r="C1161" s="4">
        <f>YEAR(SalesDataTable[[#This Row],[Order Date]])</f>
        <v>2026</v>
      </c>
      <c r="D1161" s="9" t="str">
        <f>TEXT(SalesDataTable[[#This Row],[Order Date]],"MMM")</f>
        <v>Jun</v>
      </c>
      <c r="E1161" s="9" t="str">
        <f>"Q"&amp;ROUNDUP(MONTH(SalesDataTable[[#This Row],[Order Date]])/3,0)</f>
        <v>Q2</v>
      </c>
      <c r="F1161" s="4" t="s">
        <v>29</v>
      </c>
      <c r="G1161" s="4" t="s">
        <v>70</v>
      </c>
      <c r="H1161" s="4" t="s">
        <v>46</v>
      </c>
      <c r="I1161" s="4" t="s">
        <v>21</v>
      </c>
      <c r="J1161" s="4" t="s">
        <v>32</v>
      </c>
      <c r="K1161" s="4" t="s">
        <v>62</v>
      </c>
      <c r="L1161" s="5">
        <v>1</v>
      </c>
      <c r="M1161" s="6">
        <v>132.49</v>
      </c>
      <c r="N1161" s="7">
        <v>0</v>
      </c>
      <c r="O1161" s="6">
        <v>67.09</v>
      </c>
      <c r="P1161" s="6">
        <f t="shared" si="72"/>
        <v>132.49</v>
      </c>
      <c r="Q1161" s="6">
        <f t="shared" si="73"/>
        <v>67.09</v>
      </c>
      <c r="R1161" s="6">
        <f t="shared" si="74"/>
        <v>65.400000000000006</v>
      </c>
      <c r="S1161" s="8">
        <f t="shared" si="75"/>
        <v>0.49362216016303118</v>
      </c>
    </row>
    <row r="1162" spans="1:19" ht="15.6" x14ac:dyDescent="0.3">
      <c r="A1162" s="2">
        <v>731</v>
      </c>
      <c r="B1162" s="3">
        <v>46195</v>
      </c>
      <c r="C1162" s="4">
        <f>YEAR(SalesDataTable[[#This Row],[Order Date]])</f>
        <v>2026</v>
      </c>
      <c r="D1162" s="9" t="str">
        <f>TEXT(SalesDataTable[[#This Row],[Order Date]],"MMM")</f>
        <v>Jun</v>
      </c>
      <c r="E1162" s="9" t="str">
        <f>"Q"&amp;ROUNDUP(MONTH(SalesDataTable[[#This Row],[Order Date]])/3,0)</f>
        <v>Q2</v>
      </c>
      <c r="F1162" s="4" t="s">
        <v>29</v>
      </c>
      <c r="G1162" s="4" t="s">
        <v>36</v>
      </c>
      <c r="H1162" s="4" t="s">
        <v>20</v>
      </c>
      <c r="I1162" s="4" t="s">
        <v>31</v>
      </c>
      <c r="J1162" s="4" t="s">
        <v>41</v>
      </c>
      <c r="K1162" s="4" t="s">
        <v>58</v>
      </c>
      <c r="L1162" s="5">
        <v>2</v>
      </c>
      <c r="M1162" s="6">
        <v>80.650000000000006</v>
      </c>
      <c r="N1162" s="7">
        <v>0</v>
      </c>
      <c r="O1162" s="6">
        <v>39.18</v>
      </c>
      <c r="P1162" s="6">
        <f t="shared" si="72"/>
        <v>161.30000000000001</v>
      </c>
      <c r="Q1162" s="6">
        <f t="shared" si="73"/>
        <v>78.36</v>
      </c>
      <c r="R1162" s="6">
        <f t="shared" si="74"/>
        <v>82.940000000000012</v>
      </c>
      <c r="S1162" s="8">
        <f t="shared" si="75"/>
        <v>0.51419714817110973</v>
      </c>
    </row>
    <row r="1163" spans="1:19" ht="15.6" x14ac:dyDescent="0.3">
      <c r="A1163" s="2">
        <v>1362</v>
      </c>
      <c r="B1163" s="3">
        <v>46195</v>
      </c>
      <c r="C1163" s="4">
        <f>YEAR(SalesDataTable[[#This Row],[Order Date]])</f>
        <v>2026</v>
      </c>
      <c r="D1163" s="9" t="str">
        <f>TEXT(SalesDataTable[[#This Row],[Order Date]],"MMM")</f>
        <v>Jun</v>
      </c>
      <c r="E1163" s="9" t="str">
        <f>"Q"&amp;ROUNDUP(MONTH(SalesDataTable[[#This Row],[Order Date]])/3,0)</f>
        <v>Q2</v>
      </c>
      <c r="F1163" s="4" t="s">
        <v>24</v>
      </c>
      <c r="G1163" s="4" t="s">
        <v>25</v>
      </c>
      <c r="H1163" s="4" t="s">
        <v>37</v>
      </c>
      <c r="I1163" s="4" t="s">
        <v>31</v>
      </c>
      <c r="J1163" s="4" t="s">
        <v>52</v>
      </c>
      <c r="K1163" s="4" t="s">
        <v>60</v>
      </c>
      <c r="L1163" s="5">
        <v>1</v>
      </c>
      <c r="M1163" s="6">
        <v>35.409999999999997</v>
      </c>
      <c r="N1163" s="7">
        <v>0.05</v>
      </c>
      <c r="O1163" s="6">
        <v>13.9</v>
      </c>
      <c r="P1163" s="6">
        <f t="shared" si="72"/>
        <v>33.639499999999998</v>
      </c>
      <c r="Q1163" s="6">
        <f t="shared" si="73"/>
        <v>13.9</v>
      </c>
      <c r="R1163" s="6">
        <f t="shared" si="74"/>
        <v>19.7395</v>
      </c>
      <c r="S1163" s="8">
        <f t="shared" si="75"/>
        <v>0.58679528530447833</v>
      </c>
    </row>
    <row r="1164" spans="1:19" ht="15.6" x14ac:dyDescent="0.3">
      <c r="A1164" s="2">
        <v>1512</v>
      </c>
      <c r="B1164" s="3">
        <v>46195</v>
      </c>
      <c r="C1164" s="4">
        <f>YEAR(SalesDataTable[[#This Row],[Order Date]])</f>
        <v>2026</v>
      </c>
      <c r="D1164" s="9" t="str">
        <f>TEXT(SalesDataTable[[#This Row],[Order Date]],"MMM")</f>
        <v>Jun</v>
      </c>
      <c r="E1164" s="9" t="str">
        <f>"Q"&amp;ROUNDUP(MONTH(SalesDataTable[[#This Row],[Order Date]])/3,0)</f>
        <v>Q2</v>
      </c>
      <c r="F1164" s="4" t="s">
        <v>18</v>
      </c>
      <c r="G1164" s="4" t="s">
        <v>19</v>
      </c>
      <c r="H1164" s="4" t="s">
        <v>46</v>
      </c>
      <c r="I1164" s="4" t="s">
        <v>21</v>
      </c>
      <c r="J1164" s="4" t="s">
        <v>52</v>
      </c>
      <c r="K1164" s="4" t="s">
        <v>53</v>
      </c>
      <c r="L1164" s="5">
        <v>3</v>
      </c>
      <c r="M1164" s="6">
        <v>41.01</v>
      </c>
      <c r="N1164" s="7">
        <v>0</v>
      </c>
      <c r="O1164" s="6">
        <v>14.33</v>
      </c>
      <c r="P1164" s="6">
        <f t="shared" si="72"/>
        <v>123.03</v>
      </c>
      <c r="Q1164" s="6">
        <f t="shared" si="73"/>
        <v>42.99</v>
      </c>
      <c r="R1164" s="6">
        <f t="shared" si="74"/>
        <v>80.039999999999992</v>
      </c>
      <c r="S1164" s="8">
        <f t="shared" si="75"/>
        <v>0.65057303096805652</v>
      </c>
    </row>
    <row r="1165" spans="1:19" ht="15.6" x14ac:dyDescent="0.3">
      <c r="A1165" s="2">
        <v>1647</v>
      </c>
      <c r="B1165" s="3">
        <v>46195</v>
      </c>
      <c r="C1165" s="4">
        <f>YEAR(SalesDataTable[[#This Row],[Order Date]])</f>
        <v>2026</v>
      </c>
      <c r="D1165" s="9" t="str">
        <f>TEXT(SalesDataTable[[#This Row],[Order Date]],"MMM")</f>
        <v>Jun</v>
      </c>
      <c r="E1165" s="9" t="str">
        <f>"Q"&amp;ROUNDUP(MONTH(SalesDataTable[[#This Row],[Order Date]])/3,0)</f>
        <v>Q2</v>
      </c>
      <c r="F1165" s="4" t="s">
        <v>38</v>
      </c>
      <c r="G1165" s="4" t="s">
        <v>51</v>
      </c>
      <c r="H1165" s="4" t="s">
        <v>20</v>
      </c>
      <c r="I1165" s="4" t="s">
        <v>34</v>
      </c>
      <c r="J1165" s="4" t="s">
        <v>32</v>
      </c>
      <c r="K1165" s="4" t="s">
        <v>33</v>
      </c>
      <c r="L1165" s="5">
        <v>1</v>
      </c>
      <c r="M1165" s="6">
        <v>36.01</v>
      </c>
      <c r="N1165" s="7">
        <v>0</v>
      </c>
      <c r="O1165" s="6">
        <v>13.23</v>
      </c>
      <c r="P1165" s="6">
        <f t="shared" si="72"/>
        <v>36.01</v>
      </c>
      <c r="Q1165" s="6">
        <f t="shared" si="73"/>
        <v>13.23</v>
      </c>
      <c r="R1165" s="6">
        <f t="shared" si="74"/>
        <v>22.779999999999998</v>
      </c>
      <c r="S1165" s="8">
        <f t="shared" si="75"/>
        <v>0.63260205498472644</v>
      </c>
    </row>
    <row r="1166" spans="1:19" ht="15.6" x14ac:dyDescent="0.3">
      <c r="A1166" s="2">
        <v>2358</v>
      </c>
      <c r="B1166" s="3">
        <v>46195</v>
      </c>
      <c r="C1166" s="4">
        <f>YEAR(SalesDataTable[[#This Row],[Order Date]])</f>
        <v>2026</v>
      </c>
      <c r="D1166" s="9" t="str">
        <f>TEXT(SalesDataTable[[#This Row],[Order Date]],"MMM")</f>
        <v>Jun</v>
      </c>
      <c r="E1166" s="9" t="str">
        <f>"Q"&amp;ROUNDUP(MONTH(SalesDataTable[[#This Row],[Order Date]])/3,0)</f>
        <v>Q2</v>
      </c>
      <c r="F1166" s="4" t="s">
        <v>18</v>
      </c>
      <c r="G1166" s="4" t="s">
        <v>19</v>
      </c>
      <c r="H1166" s="4" t="s">
        <v>46</v>
      </c>
      <c r="I1166" s="4" t="s">
        <v>21</v>
      </c>
      <c r="J1166" s="4" t="s">
        <v>52</v>
      </c>
      <c r="K1166" s="4" t="s">
        <v>63</v>
      </c>
      <c r="L1166" s="5">
        <v>2</v>
      </c>
      <c r="M1166" s="6">
        <v>50.21</v>
      </c>
      <c r="N1166" s="7">
        <v>0.05</v>
      </c>
      <c r="O1166" s="6">
        <v>21.74</v>
      </c>
      <c r="P1166" s="6">
        <f t="shared" si="72"/>
        <v>95.399000000000001</v>
      </c>
      <c r="Q1166" s="6">
        <f t="shared" si="73"/>
        <v>43.48</v>
      </c>
      <c r="R1166" s="6">
        <f t="shared" si="74"/>
        <v>51.919000000000004</v>
      </c>
      <c r="S1166" s="8">
        <f t="shared" si="75"/>
        <v>0.54423002337550708</v>
      </c>
    </row>
    <row r="1167" spans="1:19" ht="15.6" x14ac:dyDescent="0.3">
      <c r="A1167" s="2">
        <v>2366</v>
      </c>
      <c r="B1167" s="3">
        <v>46195</v>
      </c>
      <c r="C1167" s="4">
        <f>YEAR(SalesDataTable[[#This Row],[Order Date]])</f>
        <v>2026</v>
      </c>
      <c r="D1167" s="9" t="str">
        <f>TEXT(SalesDataTable[[#This Row],[Order Date]],"MMM")</f>
        <v>Jun</v>
      </c>
      <c r="E1167" s="9" t="str">
        <f>"Q"&amp;ROUNDUP(MONTH(SalesDataTable[[#This Row],[Order Date]])/3,0)</f>
        <v>Q2</v>
      </c>
      <c r="F1167" s="4" t="s">
        <v>29</v>
      </c>
      <c r="G1167" s="4" t="s">
        <v>57</v>
      </c>
      <c r="H1167" s="4" t="s">
        <v>46</v>
      </c>
      <c r="I1167" s="4" t="s">
        <v>21</v>
      </c>
      <c r="J1167" s="4" t="s">
        <v>22</v>
      </c>
      <c r="K1167" s="4" t="s">
        <v>48</v>
      </c>
      <c r="L1167" s="5">
        <v>3</v>
      </c>
      <c r="M1167" s="6">
        <v>100.3</v>
      </c>
      <c r="N1167" s="7">
        <v>0</v>
      </c>
      <c r="O1167" s="6">
        <v>49.26</v>
      </c>
      <c r="P1167" s="6">
        <f t="shared" si="72"/>
        <v>300.89999999999998</v>
      </c>
      <c r="Q1167" s="6">
        <f t="shared" si="73"/>
        <v>147.78</v>
      </c>
      <c r="R1167" s="6">
        <f t="shared" si="74"/>
        <v>153.11999999999998</v>
      </c>
      <c r="S1167" s="8">
        <f t="shared" si="75"/>
        <v>0.5088733798604187</v>
      </c>
    </row>
    <row r="1168" spans="1:19" ht="15.6" x14ac:dyDescent="0.3">
      <c r="A1168" s="2">
        <v>3481</v>
      </c>
      <c r="B1168" s="3">
        <v>46195</v>
      </c>
      <c r="C1168" s="4">
        <f>YEAR(SalesDataTable[[#This Row],[Order Date]])</f>
        <v>2026</v>
      </c>
      <c r="D1168" s="9" t="str">
        <f>TEXT(SalesDataTable[[#This Row],[Order Date]],"MMM")</f>
        <v>Jun</v>
      </c>
      <c r="E1168" s="9" t="str">
        <f>"Q"&amp;ROUNDUP(MONTH(SalesDataTable[[#This Row],[Order Date]])/3,0)</f>
        <v>Q2</v>
      </c>
      <c r="F1168" s="4" t="s">
        <v>38</v>
      </c>
      <c r="G1168" s="4" t="s">
        <v>51</v>
      </c>
      <c r="H1168" s="4" t="s">
        <v>37</v>
      </c>
      <c r="I1168" s="4" t="s">
        <v>31</v>
      </c>
      <c r="J1168" s="4" t="s">
        <v>32</v>
      </c>
      <c r="K1168" s="4" t="s">
        <v>50</v>
      </c>
      <c r="L1168" s="5">
        <v>1</v>
      </c>
      <c r="M1168" s="6">
        <v>47.7</v>
      </c>
      <c r="N1168" s="7">
        <v>0.1</v>
      </c>
      <c r="O1168" s="6">
        <v>18.760000000000002</v>
      </c>
      <c r="P1168" s="6">
        <f t="shared" si="72"/>
        <v>42.930000000000007</v>
      </c>
      <c r="Q1168" s="6">
        <f t="shared" si="73"/>
        <v>18.760000000000002</v>
      </c>
      <c r="R1168" s="6">
        <f t="shared" si="74"/>
        <v>24.170000000000005</v>
      </c>
      <c r="S1168" s="8">
        <f t="shared" si="75"/>
        <v>0.56300955043093415</v>
      </c>
    </row>
    <row r="1169" spans="1:19" ht="15.6" x14ac:dyDescent="0.3">
      <c r="A1169" s="2">
        <v>3595</v>
      </c>
      <c r="B1169" s="3">
        <v>46195</v>
      </c>
      <c r="C1169" s="4">
        <f>YEAR(SalesDataTable[[#This Row],[Order Date]])</f>
        <v>2026</v>
      </c>
      <c r="D1169" s="9" t="str">
        <f>TEXT(SalesDataTable[[#This Row],[Order Date]],"MMM")</f>
        <v>Jun</v>
      </c>
      <c r="E1169" s="9" t="str">
        <f>"Q"&amp;ROUNDUP(MONTH(SalesDataTable[[#This Row],[Order Date]])/3,0)</f>
        <v>Q2</v>
      </c>
      <c r="F1169" s="4" t="s">
        <v>24</v>
      </c>
      <c r="G1169" s="4" t="s">
        <v>67</v>
      </c>
      <c r="H1169" s="4" t="s">
        <v>20</v>
      </c>
      <c r="I1169" s="4" t="s">
        <v>31</v>
      </c>
      <c r="J1169" s="4" t="s">
        <v>22</v>
      </c>
      <c r="K1169" s="4" t="s">
        <v>44</v>
      </c>
      <c r="L1169" s="5">
        <v>2</v>
      </c>
      <c r="M1169" s="6">
        <v>40.94</v>
      </c>
      <c r="N1169" s="7">
        <v>0.1</v>
      </c>
      <c r="O1169" s="6">
        <v>16.88</v>
      </c>
      <c r="P1169" s="6">
        <f t="shared" si="72"/>
        <v>73.691999999999993</v>
      </c>
      <c r="Q1169" s="6">
        <f t="shared" si="73"/>
        <v>33.76</v>
      </c>
      <c r="R1169" s="6">
        <f t="shared" si="74"/>
        <v>39.931999999999995</v>
      </c>
      <c r="S1169" s="8">
        <f t="shared" si="75"/>
        <v>0.54187700157411933</v>
      </c>
    </row>
    <row r="1170" spans="1:19" ht="15.6" x14ac:dyDescent="0.3">
      <c r="A1170" s="2">
        <v>3766</v>
      </c>
      <c r="B1170" s="3">
        <v>46195</v>
      </c>
      <c r="C1170" s="4">
        <f>YEAR(SalesDataTable[[#This Row],[Order Date]])</f>
        <v>2026</v>
      </c>
      <c r="D1170" s="9" t="str">
        <f>TEXT(SalesDataTable[[#This Row],[Order Date]],"MMM")</f>
        <v>Jun</v>
      </c>
      <c r="E1170" s="9" t="str">
        <f>"Q"&amp;ROUNDUP(MONTH(SalesDataTable[[#This Row],[Order Date]])/3,0)</f>
        <v>Q2</v>
      </c>
      <c r="F1170" s="4" t="s">
        <v>38</v>
      </c>
      <c r="G1170" s="4" t="s">
        <v>51</v>
      </c>
      <c r="H1170" s="4" t="s">
        <v>37</v>
      </c>
      <c r="I1170" s="4" t="s">
        <v>21</v>
      </c>
      <c r="J1170" s="4" t="s">
        <v>27</v>
      </c>
      <c r="K1170" s="4" t="s">
        <v>28</v>
      </c>
      <c r="L1170" s="5">
        <v>1</v>
      </c>
      <c r="M1170" s="6">
        <v>93.78</v>
      </c>
      <c r="N1170" s="7">
        <v>0</v>
      </c>
      <c r="O1170" s="6">
        <v>46.62</v>
      </c>
      <c r="P1170" s="6">
        <f t="shared" si="72"/>
        <v>93.78</v>
      </c>
      <c r="Q1170" s="6">
        <f t="shared" si="73"/>
        <v>46.62</v>
      </c>
      <c r="R1170" s="6">
        <f t="shared" si="74"/>
        <v>47.160000000000004</v>
      </c>
      <c r="S1170" s="8">
        <f t="shared" si="75"/>
        <v>0.50287907869481774</v>
      </c>
    </row>
    <row r="1171" spans="1:19" ht="15.6" x14ac:dyDescent="0.3">
      <c r="A1171" s="2">
        <v>3933</v>
      </c>
      <c r="B1171" s="3">
        <v>46195</v>
      </c>
      <c r="C1171" s="4">
        <f>YEAR(SalesDataTable[[#This Row],[Order Date]])</f>
        <v>2026</v>
      </c>
      <c r="D1171" s="9" t="str">
        <f>TEXT(SalesDataTable[[#This Row],[Order Date]],"MMM")</f>
        <v>Jun</v>
      </c>
      <c r="E1171" s="9" t="str">
        <f>"Q"&amp;ROUNDUP(MONTH(SalesDataTable[[#This Row],[Order Date]])/3,0)</f>
        <v>Q2</v>
      </c>
      <c r="F1171" s="4" t="s">
        <v>38</v>
      </c>
      <c r="G1171" s="4" t="s">
        <v>39</v>
      </c>
      <c r="H1171" s="4" t="s">
        <v>37</v>
      </c>
      <c r="I1171" s="4" t="s">
        <v>31</v>
      </c>
      <c r="J1171" s="4" t="s">
        <v>52</v>
      </c>
      <c r="K1171" s="4" t="s">
        <v>63</v>
      </c>
      <c r="L1171" s="5">
        <v>2</v>
      </c>
      <c r="M1171" s="6">
        <v>51.42</v>
      </c>
      <c r="N1171" s="7">
        <v>0</v>
      </c>
      <c r="O1171" s="6">
        <v>22.19</v>
      </c>
      <c r="P1171" s="6">
        <f t="shared" si="72"/>
        <v>102.84</v>
      </c>
      <c r="Q1171" s="6">
        <f t="shared" si="73"/>
        <v>44.38</v>
      </c>
      <c r="R1171" s="6">
        <f t="shared" si="74"/>
        <v>58.46</v>
      </c>
      <c r="S1171" s="8">
        <f t="shared" si="75"/>
        <v>0.56845585375340335</v>
      </c>
    </row>
    <row r="1172" spans="1:19" ht="15.6" x14ac:dyDescent="0.3">
      <c r="A1172" s="2">
        <v>3951</v>
      </c>
      <c r="B1172" s="3">
        <v>46195</v>
      </c>
      <c r="C1172" s="4">
        <f>YEAR(SalesDataTable[[#This Row],[Order Date]])</f>
        <v>2026</v>
      </c>
      <c r="D1172" s="9" t="str">
        <f>TEXT(SalesDataTable[[#This Row],[Order Date]],"MMM")</f>
        <v>Jun</v>
      </c>
      <c r="E1172" s="9" t="str">
        <f>"Q"&amp;ROUNDUP(MONTH(SalesDataTable[[#This Row],[Order Date]])/3,0)</f>
        <v>Q2</v>
      </c>
      <c r="F1172" s="4" t="s">
        <v>29</v>
      </c>
      <c r="G1172" s="4" t="s">
        <v>30</v>
      </c>
      <c r="H1172" s="4" t="s">
        <v>37</v>
      </c>
      <c r="I1172" s="4" t="s">
        <v>31</v>
      </c>
      <c r="J1172" s="4" t="s">
        <v>32</v>
      </c>
      <c r="K1172" s="4" t="s">
        <v>66</v>
      </c>
      <c r="L1172" s="5">
        <v>1</v>
      </c>
      <c r="M1172" s="6">
        <v>164.99</v>
      </c>
      <c r="N1172" s="7">
        <v>0.1</v>
      </c>
      <c r="O1172" s="6">
        <v>86.6</v>
      </c>
      <c r="P1172" s="6">
        <f t="shared" si="72"/>
        <v>148.49100000000001</v>
      </c>
      <c r="Q1172" s="6">
        <f t="shared" si="73"/>
        <v>86.6</v>
      </c>
      <c r="R1172" s="6">
        <f t="shared" si="74"/>
        <v>61.89100000000002</v>
      </c>
      <c r="S1172" s="8">
        <f t="shared" si="75"/>
        <v>0.41679967136055396</v>
      </c>
    </row>
    <row r="1173" spans="1:19" ht="15.6" x14ac:dyDescent="0.3">
      <c r="A1173" s="2">
        <v>4078</v>
      </c>
      <c r="B1173" s="3">
        <v>46195</v>
      </c>
      <c r="C1173" s="4">
        <f>YEAR(SalesDataTable[[#This Row],[Order Date]])</f>
        <v>2026</v>
      </c>
      <c r="D1173" s="9" t="str">
        <f>TEXT(SalesDataTable[[#This Row],[Order Date]],"MMM")</f>
        <v>Jun</v>
      </c>
      <c r="E1173" s="9" t="str">
        <f>"Q"&amp;ROUNDUP(MONTH(SalesDataTable[[#This Row],[Order Date]])/3,0)</f>
        <v>Q2</v>
      </c>
      <c r="F1173" s="4" t="s">
        <v>29</v>
      </c>
      <c r="G1173" s="4" t="s">
        <v>43</v>
      </c>
      <c r="H1173" s="4" t="s">
        <v>46</v>
      </c>
      <c r="I1173" s="4" t="s">
        <v>21</v>
      </c>
      <c r="J1173" s="4" t="s">
        <v>27</v>
      </c>
      <c r="K1173" s="4" t="s">
        <v>35</v>
      </c>
      <c r="L1173" s="5">
        <v>1</v>
      </c>
      <c r="M1173" s="6">
        <v>145.65</v>
      </c>
      <c r="N1173" s="7">
        <v>0</v>
      </c>
      <c r="O1173" s="6">
        <v>79.87</v>
      </c>
      <c r="P1173" s="6">
        <f t="shared" si="72"/>
        <v>145.65</v>
      </c>
      <c r="Q1173" s="6">
        <f t="shared" si="73"/>
        <v>79.87</v>
      </c>
      <c r="R1173" s="6">
        <f t="shared" si="74"/>
        <v>65.78</v>
      </c>
      <c r="S1173" s="8">
        <f t="shared" si="75"/>
        <v>0.45163062135255749</v>
      </c>
    </row>
    <row r="1174" spans="1:19" ht="15.6" x14ac:dyDescent="0.3">
      <c r="A1174" s="2">
        <v>4182</v>
      </c>
      <c r="B1174" s="3">
        <v>46195</v>
      </c>
      <c r="C1174" s="4">
        <f>YEAR(SalesDataTable[[#This Row],[Order Date]])</f>
        <v>2026</v>
      </c>
      <c r="D1174" s="9" t="str">
        <f>TEXT(SalesDataTable[[#This Row],[Order Date]],"MMM")</f>
        <v>Jun</v>
      </c>
      <c r="E1174" s="9" t="str">
        <f>"Q"&amp;ROUNDUP(MONTH(SalesDataTable[[#This Row],[Order Date]])/3,0)</f>
        <v>Q2</v>
      </c>
      <c r="F1174" s="4" t="s">
        <v>24</v>
      </c>
      <c r="G1174" s="4" t="s">
        <v>59</v>
      </c>
      <c r="H1174" s="4" t="s">
        <v>20</v>
      </c>
      <c r="I1174" s="4" t="s">
        <v>31</v>
      </c>
      <c r="J1174" s="4" t="s">
        <v>52</v>
      </c>
      <c r="K1174" s="4" t="s">
        <v>56</v>
      </c>
      <c r="L1174" s="5">
        <v>4</v>
      </c>
      <c r="M1174" s="6">
        <v>120.94</v>
      </c>
      <c r="N1174" s="7">
        <v>0.05</v>
      </c>
      <c r="O1174" s="6">
        <v>70.84</v>
      </c>
      <c r="P1174" s="6">
        <f t="shared" si="72"/>
        <v>459.57199999999995</v>
      </c>
      <c r="Q1174" s="6">
        <f t="shared" si="73"/>
        <v>283.36</v>
      </c>
      <c r="R1174" s="6">
        <f t="shared" si="74"/>
        <v>176.21199999999993</v>
      </c>
      <c r="S1174" s="8">
        <f t="shared" si="75"/>
        <v>0.38342631840059871</v>
      </c>
    </row>
    <row r="1175" spans="1:19" ht="15.6" x14ac:dyDescent="0.3">
      <c r="A1175" s="2">
        <v>323</v>
      </c>
      <c r="B1175" s="3">
        <v>46196</v>
      </c>
      <c r="C1175" s="4">
        <f>YEAR(SalesDataTable[[#This Row],[Order Date]])</f>
        <v>2026</v>
      </c>
      <c r="D1175" s="9" t="str">
        <f>TEXT(SalesDataTable[[#This Row],[Order Date]],"MMM")</f>
        <v>Jun</v>
      </c>
      <c r="E1175" s="9" t="str">
        <f>"Q"&amp;ROUNDUP(MONTH(SalesDataTable[[#This Row],[Order Date]])/3,0)</f>
        <v>Q2</v>
      </c>
      <c r="F1175" s="4" t="s">
        <v>38</v>
      </c>
      <c r="G1175" s="4" t="s">
        <v>65</v>
      </c>
      <c r="H1175" s="4" t="s">
        <v>20</v>
      </c>
      <c r="I1175" s="4" t="s">
        <v>21</v>
      </c>
      <c r="J1175" s="4" t="s">
        <v>32</v>
      </c>
      <c r="K1175" s="4" t="s">
        <v>33</v>
      </c>
      <c r="L1175" s="5">
        <v>1</v>
      </c>
      <c r="M1175" s="6">
        <v>36.94</v>
      </c>
      <c r="N1175" s="7">
        <v>0</v>
      </c>
      <c r="O1175" s="6">
        <v>13.25</v>
      </c>
      <c r="P1175" s="6">
        <f t="shared" si="72"/>
        <v>36.94</v>
      </c>
      <c r="Q1175" s="6">
        <f t="shared" si="73"/>
        <v>13.25</v>
      </c>
      <c r="R1175" s="6">
        <f t="shared" si="74"/>
        <v>23.689999999999998</v>
      </c>
      <c r="S1175" s="8">
        <f t="shared" si="75"/>
        <v>0.64131023280996213</v>
      </c>
    </row>
    <row r="1176" spans="1:19" ht="15.6" x14ac:dyDescent="0.3">
      <c r="A1176" s="2">
        <v>544</v>
      </c>
      <c r="B1176" s="3">
        <v>46196</v>
      </c>
      <c r="C1176" s="4">
        <f>YEAR(SalesDataTable[[#This Row],[Order Date]])</f>
        <v>2026</v>
      </c>
      <c r="D1176" s="9" t="str">
        <f>TEXT(SalesDataTable[[#This Row],[Order Date]],"MMM")</f>
        <v>Jun</v>
      </c>
      <c r="E1176" s="9" t="str">
        <f>"Q"&amp;ROUNDUP(MONTH(SalesDataTable[[#This Row],[Order Date]])/3,0)</f>
        <v>Q2</v>
      </c>
      <c r="F1176" s="4" t="s">
        <v>18</v>
      </c>
      <c r="G1176" s="4" t="s">
        <v>68</v>
      </c>
      <c r="H1176" s="4" t="s">
        <v>20</v>
      </c>
      <c r="I1176" s="4" t="s">
        <v>34</v>
      </c>
      <c r="J1176" s="4" t="s">
        <v>27</v>
      </c>
      <c r="K1176" s="4" t="s">
        <v>28</v>
      </c>
      <c r="L1176" s="5">
        <v>1</v>
      </c>
      <c r="M1176" s="6">
        <v>90.3</v>
      </c>
      <c r="N1176" s="7">
        <v>0.05</v>
      </c>
      <c r="O1176" s="6">
        <v>45.07</v>
      </c>
      <c r="P1176" s="6">
        <f t="shared" si="72"/>
        <v>85.784999999999997</v>
      </c>
      <c r="Q1176" s="6">
        <f t="shared" si="73"/>
        <v>45.07</v>
      </c>
      <c r="R1176" s="6">
        <f t="shared" si="74"/>
        <v>40.714999999999996</v>
      </c>
      <c r="S1176" s="8">
        <f t="shared" si="75"/>
        <v>0.47461677449437545</v>
      </c>
    </row>
    <row r="1177" spans="1:19" ht="15.6" x14ac:dyDescent="0.3">
      <c r="A1177" s="2">
        <v>1570</v>
      </c>
      <c r="B1177" s="3">
        <v>46196</v>
      </c>
      <c r="C1177" s="4">
        <f>YEAR(SalesDataTable[[#This Row],[Order Date]])</f>
        <v>2026</v>
      </c>
      <c r="D1177" s="9" t="str">
        <f>TEXT(SalesDataTable[[#This Row],[Order Date]],"MMM")</f>
        <v>Jun</v>
      </c>
      <c r="E1177" s="9" t="str">
        <f>"Q"&amp;ROUNDUP(MONTH(SalesDataTable[[#This Row],[Order Date]])/3,0)</f>
        <v>Q2</v>
      </c>
      <c r="F1177" s="4" t="s">
        <v>38</v>
      </c>
      <c r="G1177" s="4" t="s">
        <v>65</v>
      </c>
      <c r="H1177" s="4" t="s">
        <v>46</v>
      </c>
      <c r="I1177" s="4" t="s">
        <v>21</v>
      </c>
      <c r="J1177" s="4" t="s">
        <v>41</v>
      </c>
      <c r="K1177" s="4" t="s">
        <v>42</v>
      </c>
      <c r="L1177" s="5">
        <v>1</v>
      </c>
      <c r="M1177" s="6">
        <v>335.05</v>
      </c>
      <c r="N1177" s="7">
        <v>0</v>
      </c>
      <c r="O1177" s="6">
        <v>191.67</v>
      </c>
      <c r="P1177" s="6">
        <f t="shared" si="72"/>
        <v>335.05</v>
      </c>
      <c r="Q1177" s="6">
        <f t="shared" si="73"/>
        <v>191.67</v>
      </c>
      <c r="R1177" s="6">
        <f t="shared" si="74"/>
        <v>143.38000000000002</v>
      </c>
      <c r="S1177" s="8">
        <f t="shared" si="75"/>
        <v>0.42793612893597976</v>
      </c>
    </row>
    <row r="1178" spans="1:19" ht="15.6" x14ac:dyDescent="0.3">
      <c r="A1178" s="2">
        <v>1932</v>
      </c>
      <c r="B1178" s="3">
        <v>46196</v>
      </c>
      <c r="C1178" s="4">
        <f>YEAR(SalesDataTable[[#This Row],[Order Date]])</f>
        <v>2026</v>
      </c>
      <c r="D1178" s="9" t="str">
        <f>TEXT(SalesDataTable[[#This Row],[Order Date]],"MMM")</f>
        <v>Jun</v>
      </c>
      <c r="E1178" s="9" t="str">
        <f>"Q"&amp;ROUNDUP(MONTH(SalesDataTable[[#This Row],[Order Date]])/3,0)</f>
        <v>Q2</v>
      </c>
      <c r="F1178" s="4" t="s">
        <v>38</v>
      </c>
      <c r="G1178" s="4" t="s">
        <v>51</v>
      </c>
      <c r="H1178" s="4" t="s">
        <v>20</v>
      </c>
      <c r="I1178" s="4" t="s">
        <v>31</v>
      </c>
      <c r="J1178" s="4" t="s">
        <v>32</v>
      </c>
      <c r="K1178" s="4" t="s">
        <v>33</v>
      </c>
      <c r="L1178" s="5">
        <v>1</v>
      </c>
      <c r="M1178" s="6">
        <v>35.9</v>
      </c>
      <c r="N1178" s="7">
        <v>0.05</v>
      </c>
      <c r="O1178" s="6">
        <v>13.81</v>
      </c>
      <c r="P1178" s="6">
        <f t="shared" si="72"/>
        <v>34.104999999999997</v>
      </c>
      <c r="Q1178" s="6">
        <f t="shared" si="73"/>
        <v>13.81</v>
      </c>
      <c r="R1178" s="6">
        <f t="shared" si="74"/>
        <v>20.294999999999995</v>
      </c>
      <c r="S1178" s="8">
        <f t="shared" si="75"/>
        <v>0.59507403606509301</v>
      </c>
    </row>
    <row r="1179" spans="1:19" ht="15.6" x14ac:dyDescent="0.3">
      <c r="A1179" s="2">
        <v>4352</v>
      </c>
      <c r="B1179" s="3">
        <v>46196</v>
      </c>
      <c r="C1179" s="4">
        <f>YEAR(SalesDataTable[[#This Row],[Order Date]])</f>
        <v>2026</v>
      </c>
      <c r="D1179" s="9" t="str">
        <f>TEXT(SalesDataTable[[#This Row],[Order Date]],"MMM")</f>
        <v>Jun</v>
      </c>
      <c r="E1179" s="9" t="str">
        <f>"Q"&amp;ROUNDUP(MONTH(SalesDataTable[[#This Row],[Order Date]])/3,0)</f>
        <v>Q2</v>
      </c>
      <c r="F1179" s="4" t="s">
        <v>38</v>
      </c>
      <c r="G1179" s="4" t="s">
        <v>65</v>
      </c>
      <c r="H1179" s="4" t="s">
        <v>20</v>
      </c>
      <c r="I1179" s="4" t="s">
        <v>21</v>
      </c>
      <c r="J1179" s="4" t="s">
        <v>22</v>
      </c>
      <c r="K1179" s="4" t="s">
        <v>40</v>
      </c>
      <c r="L1179" s="5">
        <v>6</v>
      </c>
      <c r="M1179" s="6">
        <v>51.34</v>
      </c>
      <c r="N1179" s="7">
        <v>0.1</v>
      </c>
      <c r="O1179" s="6">
        <v>22.47</v>
      </c>
      <c r="P1179" s="6">
        <f t="shared" si="72"/>
        <v>277.23600000000005</v>
      </c>
      <c r="Q1179" s="6">
        <f t="shared" si="73"/>
        <v>134.82</v>
      </c>
      <c r="R1179" s="6">
        <f t="shared" si="74"/>
        <v>142.41600000000005</v>
      </c>
      <c r="S1179" s="8">
        <f t="shared" si="75"/>
        <v>0.51369951954291659</v>
      </c>
    </row>
    <row r="1180" spans="1:19" ht="15.6" x14ac:dyDescent="0.3">
      <c r="A1180" s="2">
        <v>4561</v>
      </c>
      <c r="B1180" s="3">
        <v>46196</v>
      </c>
      <c r="C1180" s="4">
        <f>YEAR(SalesDataTable[[#This Row],[Order Date]])</f>
        <v>2026</v>
      </c>
      <c r="D1180" s="9" t="str">
        <f>TEXT(SalesDataTable[[#This Row],[Order Date]],"MMM")</f>
        <v>Jun</v>
      </c>
      <c r="E1180" s="9" t="str">
        <f>"Q"&amp;ROUNDUP(MONTH(SalesDataTable[[#This Row],[Order Date]])/3,0)</f>
        <v>Q2</v>
      </c>
      <c r="F1180" s="4" t="s">
        <v>18</v>
      </c>
      <c r="G1180" s="4" t="s">
        <v>19</v>
      </c>
      <c r="H1180" s="4" t="s">
        <v>37</v>
      </c>
      <c r="I1180" s="4" t="s">
        <v>21</v>
      </c>
      <c r="J1180" s="4" t="s">
        <v>27</v>
      </c>
      <c r="K1180" s="4" t="s">
        <v>55</v>
      </c>
      <c r="L1180" s="5">
        <v>1</v>
      </c>
      <c r="M1180" s="6">
        <v>157.91</v>
      </c>
      <c r="N1180" s="7">
        <v>0</v>
      </c>
      <c r="O1180" s="6">
        <v>77.12</v>
      </c>
      <c r="P1180" s="6">
        <f t="shared" si="72"/>
        <v>157.91</v>
      </c>
      <c r="Q1180" s="6">
        <f t="shared" si="73"/>
        <v>77.12</v>
      </c>
      <c r="R1180" s="6">
        <f t="shared" si="74"/>
        <v>80.789999999999992</v>
      </c>
      <c r="S1180" s="8">
        <f t="shared" si="75"/>
        <v>0.51162054334747642</v>
      </c>
    </row>
    <row r="1181" spans="1:19" ht="15.6" x14ac:dyDescent="0.3">
      <c r="A1181" s="2">
        <v>4741</v>
      </c>
      <c r="B1181" s="3">
        <v>46196</v>
      </c>
      <c r="C1181" s="4">
        <f>YEAR(SalesDataTable[[#This Row],[Order Date]])</f>
        <v>2026</v>
      </c>
      <c r="D1181" s="9" t="str">
        <f>TEXT(SalesDataTable[[#This Row],[Order Date]],"MMM")</f>
        <v>Jun</v>
      </c>
      <c r="E1181" s="9" t="str">
        <f>"Q"&amp;ROUNDUP(MONTH(SalesDataTable[[#This Row],[Order Date]])/3,0)</f>
        <v>Q2</v>
      </c>
      <c r="F1181" s="4" t="s">
        <v>38</v>
      </c>
      <c r="G1181" s="4" t="s">
        <v>65</v>
      </c>
      <c r="H1181" s="4" t="s">
        <v>20</v>
      </c>
      <c r="I1181" s="4" t="s">
        <v>31</v>
      </c>
      <c r="J1181" s="4" t="s">
        <v>22</v>
      </c>
      <c r="K1181" s="4" t="s">
        <v>44</v>
      </c>
      <c r="L1181" s="5">
        <v>3</v>
      </c>
      <c r="M1181" s="6">
        <v>41.09</v>
      </c>
      <c r="N1181" s="7">
        <v>0.05</v>
      </c>
      <c r="O1181" s="6">
        <v>16.809999999999999</v>
      </c>
      <c r="P1181" s="6">
        <f t="shared" si="72"/>
        <v>117.10650000000001</v>
      </c>
      <c r="Q1181" s="6">
        <f t="shared" si="73"/>
        <v>50.429999999999993</v>
      </c>
      <c r="R1181" s="6">
        <f t="shared" si="74"/>
        <v>66.676500000000019</v>
      </c>
      <c r="S1181" s="8">
        <f t="shared" si="75"/>
        <v>0.569366346018368</v>
      </c>
    </row>
    <row r="1182" spans="1:19" ht="15.6" x14ac:dyDescent="0.3">
      <c r="A1182" s="2">
        <v>4882</v>
      </c>
      <c r="B1182" s="3">
        <v>46196</v>
      </c>
      <c r="C1182" s="4">
        <f>YEAR(SalesDataTable[[#This Row],[Order Date]])</f>
        <v>2026</v>
      </c>
      <c r="D1182" s="9" t="str">
        <f>TEXT(SalesDataTable[[#This Row],[Order Date]],"MMM")</f>
        <v>Jun</v>
      </c>
      <c r="E1182" s="9" t="str">
        <f>"Q"&amp;ROUNDUP(MONTH(SalesDataTable[[#This Row],[Order Date]])/3,0)</f>
        <v>Q2</v>
      </c>
      <c r="F1182" s="4" t="s">
        <v>24</v>
      </c>
      <c r="G1182" s="4" t="s">
        <v>61</v>
      </c>
      <c r="H1182" s="4" t="s">
        <v>20</v>
      </c>
      <c r="I1182" s="4" t="s">
        <v>21</v>
      </c>
      <c r="J1182" s="4" t="s">
        <v>41</v>
      </c>
      <c r="K1182" s="4" t="s">
        <v>69</v>
      </c>
      <c r="L1182" s="5">
        <v>2</v>
      </c>
      <c r="M1182" s="6">
        <v>120.18</v>
      </c>
      <c r="N1182" s="7">
        <v>0.05</v>
      </c>
      <c r="O1182" s="6">
        <v>59.4</v>
      </c>
      <c r="P1182" s="6">
        <f t="shared" si="72"/>
        <v>228.34200000000001</v>
      </c>
      <c r="Q1182" s="6">
        <f t="shared" si="73"/>
        <v>118.8</v>
      </c>
      <c r="R1182" s="6">
        <f t="shared" si="74"/>
        <v>109.54200000000002</v>
      </c>
      <c r="S1182" s="8">
        <f t="shared" si="75"/>
        <v>0.47972777675591882</v>
      </c>
    </row>
    <row r="1183" spans="1:19" ht="15.6" x14ac:dyDescent="0.3">
      <c r="A1183" s="2">
        <v>4885</v>
      </c>
      <c r="B1183" s="3">
        <v>46196</v>
      </c>
      <c r="C1183" s="4">
        <f>YEAR(SalesDataTable[[#This Row],[Order Date]])</f>
        <v>2026</v>
      </c>
      <c r="D1183" s="9" t="str">
        <f>TEXT(SalesDataTable[[#This Row],[Order Date]],"MMM")</f>
        <v>Jun</v>
      </c>
      <c r="E1183" s="9" t="str">
        <f>"Q"&amp;ROUNDUP(MONTH(SalesDataTable[[#This Row],[Order Date]])/3,0)</f>
        <v>Q2</v>
      </c>
      <c r="F1183" s="4" t="s">
        <v>38</v>
      </c>
      <c r="G1183" s="4" t="s">
        <v>65</v>
      </c>
      <c r="H1183" s="4" t="s">
        <v>46</v>
      </c>
      <c r="I1183" s="4" t="s">
        <v>31</v>
      </c>
      <c r="J1183" s="4" t="s">
        <v>41</v>
      </c>
      <c r="K1183" s="4" t="s">
        <v>47</v>
      </c>
      <c r="L1183" s="5">
        <v>1</v>
      </c>
      <c r="M1183" s="6">
        <v>198.1</v>
      </c>
      <c r="N1183" s="7">
        <v>0.1</v>
      </c>
      <c r="O1183" s="6">
        <v>103.46</v>
      </c>
      <c r="P1183" s="6">
        <f t="shared" si="72"/>
        <v>178.29</v>
      </c>
      <c r="Q1183" s="6">
        <f t="shared" si="73"/>
        <v>103.46</v>
      </c>
      <c r="R1183" s="6">
        <f t="shared" si="74"/>
        <v>74.83</v>
      </c>
      <c r="S1183" s="8">
        <f t="shared" si="75"/>
        <v>0.41970946211228899</v>
      </c>
    </row>
    <row r="1184" spans="1:19" ht="15.6" x14ac:dyDescent="0.3">
      <c r="A1184" s="2">
        <v>4982</v>
      </c>
      <c r="B1184" s="3">
        <v>46196</v>
      </c>
      <c r="C1184" s="4">
        <f>YEAR(SalesDataTable[[#This Row],[Order Date]])</f>
        <v>2026</v>
      </c>
      <c r="D1184" s="9" t="str">
        <f>TEXT(SalesDataTable[[#This Row],[Order Date]],"MMM")</f>
        <v>Jun</v>
      </c>
      <c r="E1184" s="9" t="str">
        <f>"Q"&amp;ROUNDUP(MONTH(SalesDataTable[[#This Row],[Order Date]])/3,0)</f>
        <v>Q2</v>
      </c>
      <c r="F1184" s="4" t="s">
        <v>29</v>
      </c>
      <c r="G1184" s="4" t="s">
        <v>57</v>
      </c>
      <c r="H1184" s="4" t="s">
        <v>20</v>
      </c>
      <c r="I1184" s="4" t="s">
        <v>21</v>
      </c>
      <c r="J1184" s="4" t="s">
        <v>32</v>
      </c>
      <c r="K1184" s="4" t="s">
        <v>33</v>
      </c>
      <c r="L1184" s="5">
        <v>1</v>
      </c>
      <c r="M1184" s="6">
        <v>36.700000000000003</v>
      </c>
      <c r="N1184" s="7">
        <v>0.15</v>
      </c>
      <c r="O1184" s="6">
        <v>13.59</v>
      </c>
      <c r="P1184" s="6">
        <f t="shared" si="72"/>
        <v>31.195</v>
      </c>
      <c r="Q1184" s="6">
        <f t="shared" si="73"/>
        <v>13.59</v>
      </c>
      <c r="R1184" s="6">
        <f t="shared" si="74"/>
        <v>17.605</v>
      </c>
      <c r="S1184" s="8">
        <f t="shared" si="75"/>
        <v>0.56435326174066358</v>
      </c>
    </row>
    <row r="1185" spans="1:19" ht="15.6" x14ac:dyDescent="0.3">
      <c r="A1185" s="2">
        <v>40</v>
      </c>
      <c r="B1185" s="3">
        <v>46197</v>
      </c>
      <c r="C1185" s="4">
        <f>YEAR(SalesDataTable[[#This Row],[Order Date]])</f>
        <v>2026</v>
      </c>
      <c r="D1185" s="9" t="str">
        <f>TEXT(SalesDataTable[[#This Row],[Order Date]],"MMM")</f>
        <v>Jun</v>
      </c>
      <c r="E1185" s="9" t="str">
        <f>"Q"&amp;ROUNDUP(MONTH(SalesDataTable[[#This Row],[Order Date]])/3,0)</f>
        <v>Q2</v>
      </c>
      <c r="F1185" s="4" t="s">
        <v>38</v>
      </c>
      <c r="G1185" s="4" t="s">
        <v>49</v>
      </c>
      <c r="H1185" s="4" t="s">
        <v>37</v>
      </c>
      <c r="I1185" s="4" t="s">
        <v>31</v>
      </c>
      <c r="J1185" s="4" t="s">
        <v>32</v>
      </c>
      <c r="K1185" s="4" t="s">
        <v>66</v>
      </c>
      <c r="L1185" s="5">
        <v>1</v>
      </c>
      <c r="M1185" s="6">
        <v>167.23</v>
      </c>
      <c r="N1185" s="7">
        <v>0.05</v>
      </c>
      <c r="O1185" s="6">
        <v>85.14</v>
      </c>
      <c r="P1185" s="6">
        <f t="shared" si="72"/>
        <v>158.86849999999998</v>
      </c>
      <c r="Q1185" s="6">
        <f t="shared" si="73"/>
        <v>85.14</v>
      </c>
      <c r="R1185" s="6">
        <f t="shared" si="74"/>
        <v>73.728499999999983</v>
      </c>
      <c r="S1185" s="8">
        <f t="shared" si="75"/>
        <v>0.46408507665144438</v>
      </c>
    </row>
    <row r="1186" spans="1:19" ht="15.6" x14ac:dyDescent="0.3">
      <c r="A1186" s="2">
        <v>110</v>
      </c>
      <c r="B1186" s="3">
        <v>46197</v>
      </c>
      <c r="C1186" s="4">
        <f>YEAR(SalesDataTable[[#This Row],[Order Date]])</f>
        <v>2026</v>
      </c>
      <c r="D1186" s="9" t="str">
        <f>TEXT(SalesDataTable[[#This Row],[Order Date]],"MMM")</f>
        <v>Jun</v>
      </c>
      <c r="E1186" s="9" t="str">
        <f>"Q"&amp;ROUNDUP(MONTH(SalesDataTable[[#This Row],[Order Date]])/3,0)</f>
        <v>Q2</v>
      </c>
      <c r="F1186" s="4" t="s">
        <v>24</v>
      </c>
      <c r="G1186" s="4" t="s">
        <v>61</v>
      </c>
      <c r="H1186" s="4" t="s">
        <v>37</v>
      </c>
      <c r="I1186" s="4" t="s">
        <v>34</v>
      </c>
      <c r="J1186" s="4" t="s">
        <v>27</v>
      </c>
      <c r="K1186" s="4" t="s">
        <v>64</v>
      </c>
      <c r="L1186" s="5">
        <v>2</v>
      </c>
      <c r="M1186" s="6">
        <v>72.97</v>
      </c>
      <c r="N1186" s="7">
        <v>0</v>
      </c>
      <c r="O1186" s="6">
        <v>31.57</v>
      </c>
      <c r="P1186" s="6">
        <f t="shared" si="72"/>
        <v>145.94</v>
      </c>
      <c r="Q1186" s="6">
        <f t="shared" si="73"/>
        <v>63.14</v>
      </c>
      <c r="R1186" s="6">
        <f t="shared" si="74"/>
        <v>82.8</v>
      </c>
      <c r="S1186" s="8">
        <f t="shared" si="75"/>
        <v>0.56735644785528294</v>
      </c>
    </row>
    <row r="1187" spans="1:19" ht="15.6" x14ac:dyDescent="0.3">
      <c r="A1187" s="2">
        <v>1169</v>
      </c>
      <c r="B1187" s="3">
        <v>46197</v>
      </c>
      <c r="C1187" s="4">
        <f>YEAR(SalesDataTable[[#This Row],[Order Date]])</f>
        <v>2026</v>
      </c>
      <c r="D1187" s="9" t="str">
        <f>TEXT(SalesDataTable[[#This Row],[Order Date]],"MMM")</f>
        <v>Jun</v>
      </c>
      <c r="E1187" s="9" t="str">
        <f>"Q"&amp;ROUNDUP(MONTH(SalesDataTable[[#This Row],[Order Date]])/3,0)</f>
        <v>Q2</v>
      </c>
      <c r="F1187" s="4" t="s">
        <v>24</v>
      </c>
      <c r="G1187" s="4" t="s">
        <v>59</v>
      </c>
      <c r="H1187" s="4" t="s">
        <v>37</v>
      </c>
      <c r="I1187" s="4" t="s">
        <v>31</v>
      </c>
      <c r="J1187" s="4" t="s">
        <v>22</v>
      </c>
      <c r="K1187" s="4" t="s">
        <v>23</v>
      </c>
      <c r="L1187" s="5">
        <v>3</v>
      </c>
      <c r="M1187" s="6">
        <v>82.91</v>
      </c>
      <c r="N1187" s="7">
        <v>0</v>
      </c>
      <c r="O1187" s="6">
        <v>42.29</v>
      </c>
      <c r="P1187" s="6">
        <f t="shared" si="72"/>
        <v>248.73</v>
      </c>
      <c r="Q1187" s="6">
        <f t="shared" si="73"/>
        <v>126.87</v>
      </c>
      <c r="R1187" s="6">
        <f t="shared" si="74"/>
        <v>121.85999999999999</v>
      </c>
      <c r="S1187" s="8">
        <f t="shared" si="75"/>
        <v>0.4899288384995778</v>
      </c>
    </row>
    <row r="1188" spans="1:19" ht="15.6" x14ac:dyDescent="0.3">
      <c r="A1188" s="2">
        <v>2211</v>
      </c>
      <c r="B1188" s="3">
        <v>46197</v>
      </c>
      <c r="C1188" s="4">
        <f>YEAR(SalesDataTable[[#This Row],[Order Date]])</f>
        <v>2026</v>
      </c>
      <c r="D1188" s="9" t="str">
        <f>TEXT(SalesDataTable[[#This Row],[Order Date]],"MMM")</f>
        <v>Jun</v>
      </c>
      <c r="E1188" s="9" t="str">
        <f>"Q"&amp;ROUNDUP(MONTH(SalesDataTable[[#This Row],[Order Date]])/3,0)</f>
        <v>Q2</v>
      </c>
      <c r="F1188" s="4" t="s">
        <v>29</v>
      </c>
      <c r="G1188" s="4" t="s">
        <v>57</v>
      </c>
      <c r="H1188" s="4" t="s">
        <v>46</v>
      </c>
      <c r="I1188" s="4" t="s">
        <v>31</v>
      </c>
      <c r="J1188" s="4" t="s">
        <v>52</v>
      </c>
      <c r="K1188" s="4" t="s">
        <v>53</v>
      </c>
      <c r="L1188" s="5">
        <v>2</v>
      </c>
      <c r="M1188" s="6">
        <v>41.25</v>
      </c>
      <c r="N1188" s="7">
        <v>0</v>
      </c>
      <c r="O1188" s="6">
        <v>14.72</v>
      </c>
      <c r="P1188" s="6">
        <f t="shared" si="72"/>
        <v>82.5</v>
      </c>
      <c r="Q1188" s="6">
        <f t="shared" si="73"/>
        <v>29.44</v>
      </c>
      <c r="R1188" s="6">
        <f t="shared" si="74"/>
        <v>53.06</v>
      </c>
      <c r="S1188" s="8">
        <f t="shared" si="75"/>
        <v>0.64315151515151514</v>
      </c>
    </row>
    <row r="1189" spans="1:19" ht="15.6" x14ac:dyDescent="0.3">
      <c r="A1189" s="2">
        <v>3494</v>
      </c>
      <c r="B1189" s="3">
        <v>46197</v>
      </c>
      <c r="C1189" s="4">
        <f>YEAR(SalesDataTable[[#This Row],[Order Date]])</f>
        <v>2026</v>
      </c>
      <c r="D1189" s="9" t="str">
        <f>TEXT(SalesDataTable[[#This Row],[Order Date]],"MMM")</f>
        <v>Jun</v>
      </c>
      <c r="E1189" s="9" t="str">
        <f>"Q"&amp;ROUNDUP(MONTH(SalesDataTable[[#This Row],[Order Date]])/3,0)</f>
        <v>Q2</v>
      </c>
      <c r="F1189" s="4" t="s">
        <v>38</v>
      </c>
      <c r="G1189" s="4" t="s">
        <v>51</v>
      </c>
      <c r="H1189" s="4" t="s">
        <v>26</v>
      </c>
      <c r="I1189" s="4" t="s">
        <v>34</v>
      </c>
      <c r="J1189" s="4" t="s">
        <v>41</v>
      </c>
      <c r="K1189" s="4" t="s">
        <v>47</v>
      </c>
      <c r="L1189" s="5">
        <v>6</v>
      </c>
      <c r="M1189" s="6">
        <v>194.79</v>
      </c>
      <c r="N1189" s="7">
        <v>0.15</v>
      </c>
      <c r="O1189" s="6">
        <v>106.78</v>
      </c>
      <c r="P1189" s="6">
        <f t="shared" si="72"/>
        <v>993.42899999999997</v>
      </c>
      <c r="Q1189" s="6">
        <f t="shared" si="73"/>
        <v>640.68000000000006</v>
      </c>
      <c r="R1189" s="6">
        <f t="shared" si="74"/>
        <v>352.74899999999991</v>
      </c>
      <c r="S1189" s="8">
        <f t="shared" si="75"/>
        <v>0.3550822454347517</v>
      </c>
    </row>
    <row r="1190" spans="1:19" ht="15.6" x14ac:dyDescent="0.3">
      <c r="A1190" s="2">
        <v>3586</v>
      </c>
      <c r="B1190" s="3">
        <v>46197</v>
      </c>
      <c r="C1190" s="4">
        <f>YEAR(SalesDataTable[[#This Row],[Order Date]])</f>
        <v>2026</v>
      </c>
      <c r="D1190" s="9" t="str">
        <f>TEXT(SalesDataTable[[#This Row],[Order Date]],"MMM")</f>
        <v>Jun</v>
      </c>
      <c r="E1190" s="9" t="str">
        <f>"Q"&amp;ROUNDUP(MONTH(SalesDataTable[[#This Row],[Order Date]])/3,0)</f>
        <v>Q2</v>
      </c>
      <c r="F1190" s="4" t="s">
        <v>18</v>
      </c>
      <c r="G1190" s="4" t="s">
        <v>68</v>
      </c>
      <c r="H1190" s="4" t="s">
        <v>26</v>
      </c>
      <c r="I1190" s="4" t="s">
        <v>34</v>
      </c>
      <c r="J1190" s="4" t="s">
        <v>41</v>
      </c>
      <c r="K1190" s="4" t="s">
        <v>47</v>
      </c>
      <c r="L1190" s="5">
        <v>6</v>
      </c>
      <c r="M1190" s="6">
        <v>193.13</v>
      </c>
      <c r="N1190" s="7">
        <v>0.15</v>
      </c>
      <c r="O1190" s="6">
        <v>106.49</v>
      </c>
      <c r="P1190" s="6">
        <f t="shared" si="72"/>
        <v>984.96299999999997</v>
      </c>
      <c r="Q1190" s="6">
        <f t="shared" si="73"/>
        <v>638.93999999999994</v>
      </c>
      <c r="R1190" s="6">
        <f t="shared" si="74"/>
        <v>346.02300000000002</v>
      </c>
      <c r="S1190" s="8">
        <f t="shared" si="75"/>
        <v>0.35130558203709178</v>
      </c>
    </row>
    <row r="1191" spans="1:19" ht="15.6" x14ac:dyDescent="0.3">
      <c r="A1191" s="2">
        <v>3660</v>
      </c>
      <c r="B1191" s="3">
        <v>46197</v>
      </c>
      <c r="C1191" s="4">
        <f>YEAR(SalesDataTable[[#This Row],[Order Date]])</f>
        <v>2026</v>
      </c>
      <c r="D1191" s="9" t="str">
        <f>TEXT(SalesDataTable[[#This Row],[Order Date]],"MMM")</f>
        <v>Jun</v>
      </c>
      <c r="E1191" s="9" t="str">
        <f>"Q"&amp;ROUNDUP(MONTH(SalesDataTable[[#This Row],[Order Date]])/3,0)</f>
        <v>Q2</v>
      </c>
      <c r="F1191" s="4" t="s">
        <v>29</v>
      </c>
      <c r="G1191" s="4" t="s">
        <v>36</v>
      </c>
      <c r="H1191" s="4" t="s">
        <v>20</v>
      </c>
      <c r="I1191" s="4" t="s">
        <v>31</v>
      </c>
      <c r="J1191" s="4" t="s">
        <v>22</v>
      </c>
      <c r="K1191" s="4" t="s">
        <v>23</v>
      </c>
      <c r="L1191" s="5">
        <v>1</v>
      </c>
      <c r="M1191" s="6">
        <v>82.7</v>
      </c>
      <c r="N1191" s="7">
        <v>0.05</v>
      </c>
      <c r="O1191" s="6">
        <v>42.16</v>
      </c>
      <c r="P1191" s="6">
        <f t="shared" si="72"/>
        <v>78.564999999999998</v>
      </c>
      <c r="Q1191" s="6">
        <f t="shared" si="73"/>
        <v>42.16</v>
      </c>
      <c r="R1191" s="6">
        <f t="shared" si="74"/>
        <v>36.405000000000001</v>
      </c>
      <c r="S1191" s="8">
        <f t="shared" si="75"/>
        <v>0.46337427607713361</v>
      </c>
    </row>
    <row r="1192" spans="1:19" ht="15.6" x14ac:dyDescent="0.3">
      <c r="A1192" s="2">
        <v>4307</v>
      </c>
      <c r="B1192" s="3">
        <v>46197</v>
      </c>
      <c r="C1192" s="4">
        <f>YEAR(SalesDataTable[[#This Row],[Order Date]])</f>
        <v>2026</v>
      </c>
      <c r="D1192" s="9" t="str">
        <f>TEXT(SalesDataTable[[#This Row],[Order Date]],"MMM")</f>
        <v>Jun</v>
      </c>
      <c r="E1192" s="9" t="str">
        <f>"Q"&amp;ROUNDUP(MONTH(SalesDataTable[[#This Row],[Order Date]])/3,0)</f>
        <v>Q2</v>
      </c>
      <c r="F1192" s="4" t="s">
        <v>38</v>
      </c>
      <c r="G1192" s="4" t="s">
        <v>51</v>
      </c>
      <c r="H1192" s="4" t="s">
        <v>20</v>
      </c>
      <c r="I1192" s="4" t="s">
        <v>34</v>
      </c>
      <c r="J1192" s="4" t="s">
        <v>22</v>
      </c>
      <c r="K1192" s="4" t="s">
        <v>44</v>
      </c>
      <c r="L1192" s="5">
        <v>1</v>
      </c>
      <c r="M1192" s="6">
        <v>40.33</v>
      </c>
      <c r="N1192" s="7">
        <v>0</v>
      </c>
      <c r="O1192" s="6">
        <v>16.48</v>
      </c>
      <c r="P1192" s="6">
        <f t="shared" si="72"/>
        <v>40.33</v>
      </c>
      <c r="Q1192" s="6">
        <f t="shared" si="73"/>
        <v>16.48</v>
      </c>
      <c r="R1192" s="6">
        <f t="shared" si="74"/>
        <v>23.849999999999998</v>
      </c>
      <c r="S1192" s="8">
        <f t="shared" si="75"/>
        <v>0.59137118770146291</v>
      </c>
    </row>
    <row r="1193" spans="1:19" ht="15.6" x14ac:dyDescent="0.3">
      <c r="A1193" s="2">
        <v>5133</v>
      </c>
      <c r="B1193" s="3">
        <v>46197</v>
      </c>
      <c r="C1193" s="4">
        <f>YEAR(SalesDataTable[[#This Row],[Order Date]])</f>
        <v>2026</v>
      </c>
      <c r="D1193" s="9" t="str">
        <f>TEXT(SalesDataTable[[#This Row],[Order Date]],"MMM")</f>
        <v>Jun</v>
      </c>
      <c r="E1193" s="9" t="str">
        <f>"Q"&amp;ROUNDUP(MONTH(SalesDataTable[[#This Row],[Order Date]])/3,0)</f>
        <v>Q2</v>
      </c>
      <c r="F1193" s="4" t="s">
        <v>18</v>
      </c>
      <c r="G1193" s="4" t="s">
        <v>19</v>
      </c>
      <c r="H1193" s="4" t="s">
        <v>20</v>
      </c>
      <c r="I1193" s="4" t="s">
        <v>34</v>
      </c>
      <c r="J1193" s="4" t="s">
        <v>41</v>
      </c>
      <c r="K1193" s="4" t="s">
        <v>58</v>
      </c>
      <c r="L1193" s="5">
        <v>1</v>
      </c>
      <c r="M1193" s="6">
        <v>81.99</v>
      </c>
      <c r="N1193" s="7">
        <v>0.15</v>
      </c>
      <c r="O1193" s="6">
        <v>40.29</v>
      </c>
      <c r="P1193" s="6">
        <f t="shared" si="72"/>
        <v>69.691499999999991</v>
      </c>
      <c r="Q1193" s="6">
        <f t="shared" si="73"/>
        <v>40.29</v>
      </c>
      <c r="R1193" s="6">
        <f t="shared" si="74"/>
        <v>29.401499999999992</v>
      </c>
      <c r="S1193" s="8">
        <f t="shared" si="75"/>
        <v>0.4218807171606293</v>
      </c>
    </row>
    <row r="1194" spans="1:19" ht="15.6" x14ac:dyDescent="0.3">
      <c r="A1194" s="2">
        <v>472</v>
      </c>
      <c r="B1194" s="3">
        <v>46198</v>
      </c>
      <c r="C1194" s="4">
        <f>YEAR(SalesDataTable[[#This Row],[Order Date]])</f>
        <v>2026</v>
      </c>
      <c r="D1194" s="9" t="str">
        <f>TEXT(SalesDataTable[[#This Row],[Order Date]],"MMM")</f>
        <v>Jun</v>
      </c>
      <c r="E1194" s="9" t="str">
        <f>"Q"&amp;ROUNDUP(MONTH(SalesDataTable[[#This Row],[Order Date]])/3,0)</f>
        <v>Q2</v>
      </c>
      <c r="F1194" s="4" t="s">
        <v>24</v>
      </c>
      <c r="G1194" s="4" t="s">
        <v>45</v>
      </c>
      <c r="H1194" s="4" t="s">
        <v>37</v>
      </c>
      <c r="I1194" s="4" t="s">
        <v>34</v>
      </c>
      <c r="J1194" s="4" t="s">
        <v>32</v>
      </c>
      <c r="K1194" s="4" t="s">
        <v>50</v>
      </c>
      <c r="L1194" s="5">
        <v>3</v>
      </c>
      <c r="M1194" s="6">
        <v>46.29</v>
      </c>
      <c r="N1194" s="7">
        <v>0</v>
      </c>
      <c r="O1194" s="6">
        <v>18.309999999999999</v>
      </c>
      <c r="P1194" s="6">
        <f t="shared" si="72"/>
        <v>138.87</v>
      </c>
      <c r="Q1194" s="6">
        <f t="shared" si="73"/>
        <v>54.929999999999993</v>
      </c>
      <c r="R1194" s="6">
        <f t="shared" si="74"/>
        <v>83.940000000000012</v>
      </c>
      <c r="S1194" s="8">
        <f t="shared" si="75"/>
        <v>0.60445020522791104</v>
      </c>
    </row>
    <row r="1195" spans="1:19" ht="15.6" x14ac:dyDescent="0.3">
      <c r="A1195" s="2">
        <v>689</v>
      </c>
      <c r="B1195" s="3">
        <v>46198</v>
      </c>
      <c r="C1195" s="4">
        <f>YEAR(SalesDataTable[[#This Row],[Order Date]])</f>
        <v>2026</v>
      </c>
      <c r="D1195" s="9" t="str">
        <f>TEXT(SalesDataTable[[#This Row],[Order Date]],"MMM")</f>
        <v>Jun</v>
      </c>
      <c r="E1195" s="9" t="str">
        <f>"Q"&amp;ROUNDUP(MONTH(SalesDataTable[[#This Row],[Order Date]])/3,0)</f>
        <v>Q2</v>
      </c>
      <c r="F1195" s="4" t="s">
        <v>38</v>
      </c>
      <c r="G1195" s="4" t="s">
        <v>49</v>
      </c>
      <c r="H1195" s="4" t="s">
        <v>20</v>
      </c>
      <c r="I1195" s="4" t="s">
        <v>31</v>
      </c>
      <c r="J1195" s="4" t="s">
        <v>22</v>
      </c>
      <c r="K1195" s="4" t="s">
        <v>44</v>
      </c>
      <c r="L1195" s="5">
        <v>1</v>
      </c>
      <c r="M1195" s="6">
        <v>39.729999999999997</v>
      </c>
      <c r="N1195" s="7">
        <v>0</v>
      </c>
      <c r="O1195" s="6">
        <v>16.55</v>
      </c>
      <c r="P1195" s="6">
        <f t="shared" si="72"/>
        <v>39.729999999999997</v>
      </c>
      <c r="Q1195" s="6">
        <f t="shared" si="73"/>
        <v>16.55</v>
      </c>
      <c r="R1195" s="6">
        <f t="shared" si="74"/>
        <v>23.179999999999996</v>
      </c>
      <c r="S1195" s="8">
        <f t="shared" si="75"/>
        <v>0.58343820790334755</v>
      </c>
    </row>
    <row r="1196" spans="1:19" ht="15.6" x14ac:dyDescent="0.3">
      <c r="A1196" s="2">
        <v>864</v>
      </c>
      <c r="B1196" s="3">
        <v>46198</v>
      </c>
      <c r="C1196" s="4">
        <f>YEAR(SalesDataTable[[#This Row],[Order Date]])</f>
        <v>2026</v>
      </c>
      <c r="D1196" s="9" t="str">
        <f>TEXT(SalesDataTable[[#This Row],[Order Date]],"MMM")</f>
        <v>Jun</v>
      </c>
      <c r="E1196" s="9" t="str">
        <f>"Q"&amp;ROUNDUP(MONTH(SalesDataTable[[#This Row],[Order Date]])/3,0)</f>
        <v>Q2</v>
      </c>
      <c r="F1196" s="4" t="s">
        <v>38</v>
      </c>
      <c r="G1196" s="4" t="s">
        <v>51</v>
      </c>
      <c r="H1196" s="4" t="s">
        <v>20</v>
      </c>
      <c r="I1196" s="4" t="s">
        <v>31</v>
      </c>
      <c r="J1196" s="4" t="s">
        <v>32</v>
      </c>
      <c r="K1196" s="4" t="s">
        <v>62</v>
      </c>
      <c r="L1196" s="5">
        <v>4</v>
      </c>
      <c r="M1196" s="6">
        <v>131.02000000000001</v>
      </c>
      <c r="N1196" s="7">
        <v>0.05</v>
      </c>
      <c r="O1196" s="6">
        <v>67.42</v>
      </c>
      <c r="P1196" s="6">
        <f t="shared" si="72"/>
        <v>497.87600000000003</v>
      </c>
      <c r="Q1196" s="6">
        <f t="shared" si="73"/>
        <v>269.68</v>
      </c>
      <c r="R1196" s="6">
        <f t="shared" si="74"/>
        <v>228.19600000000003</v>
      </c>
      <c r="S1196" s="8">
        <f t="shared" si="75"/>
        <v>0.45833902417469413</v>
      </c>
    </row>
    <row r="1197" spans="1:19" ht="15.6" x14ac:dyDescent="0.3">
      <c r="A1197" s="2">
        <v>1163</v>
      </c>
      <c r="B1197" s="3">
        <v>46198</v>
      </c>
      <c r="C1197" s="4">
        <f>YEAR(SalesDataTable[[#This Row],[Order Date]])</f>
        <v>2026</v>
      </c>
      <c r="D1197" s="9" t="str">
        <f>TEXT(SalesDataTable[[#This Row],[Order Date]],"MMM")</f>
        <v>Jun</v>
      </c>
      <c r="E1197" s="9" t="str">
        <f>"Q"&amp;ROUNDUP(MONTH(SalesDataTable[[#This Row],[Order Date]])/3,0)</f>
        <v>Q2</v>
      </c>
      <c r="F1197" s="4" t="s">
        <v>24</v>
      </c>
      <c r="G1197" s="4" t="s">
        <v>61</v>
      </c>
      <c r="H1197" s="4" t="s">
        <v>20</v>
      </c>
      <c r="I1197" s="4" t="s">
        <v>31</v>
      </c>
      <c r="J1197" s="4" t="s">
        <v>32</v>
      </c>
      <c r="K1197" s="4" t="s">
        <v>50</v>
      </c>
      <c r="L1197" s="5">
        <v>2</v>
      </c>
      <c r="M1197" s="6">
        <v>46.69</v>
      </c>
      <c r="N1197" s="7">
        <v>0.05</v>
      </c>
      <c r="O1197" s="6">
        <v>18.23</v>
      </c>
      <c r="P1197" s="6">
        <f t="shared" si="72"/>
        <v>88.710999999999999</v>
      </c>
      <c r="Q1197" s="6">
        <f t="shared" si="73"/>
        <v>36.46</v>
      </c>
      <c r="R1197" s="6">
        <f t="shared" si="74"/>
        <v>52.250999999999998</v>
      </c>
      <c r="S1197" s="8">
        <f t="shared" si="75"/>
        <v>0.58900249123558523</v>
      </c>
    </row>
    <row r="1198" spans="1:19" ht="15.6" x14ac:dyDescent="0.3">
      <c r="A1198" s="2">
        <v>1323</v>
      </c>
      <c r="B1198" s="3">
        <v>46198</v>
      </c>
      <c r="C1198" s="4">
        <f>YEAR(SalesDataTable[[#This Row],[Order Date]])</f>
        <v>2026</v>
      </c>
      <c r="D1198" s="9" t="str">
        <f>TEXT(SalesDataTable[[#This Row],[Order Date]],"MMM")</f>
        <v>Jun</v>
      </c>
      <c r="E1198" s="9" t="str">
        <f>"Q"&amp;ROUNDUP(MONTH(SalesDataTable[[#This Row],[Order Date]])/3,0)</f>
        <v>Q2</v>
      </c>
      <c r="F1198" s="4" t="s">
        <v>24</v>
      </c>
      <c r="G1198" s="4" t="s">
        <v>61</v>
      </c>
      <c r="H1198" s="4" t="s">
        <v>20</v>
      </c>
      <c r="I1198" s="4" t="s">
        <v>21</v>
      </c>
      <c r="J1198" s="4" t="s">
        <v>52</v>
      </c>
      <c r="K1198" s="4" t="s">
        <v>53</v>
      </c>
      <c r="L1198" s="5">
        <v>2</v>
      </c>
      <c r="M1198" s="6">
        <v>39.57</v>
      </c>
      <c r="N1198" s="7">
        <v>0.1</v>
      </c>
      <c r="O1198" s="6">
        <v>14.64</v>
      </c>
      <c r="P1198" s="6">
        <f t="shared" si="72"/>
        <v>71.225999999999999</v>
      </c>
      <c r="Q1198" s="6">
        <f t="shared" si="73"/>
        <v>29.28</v>
      </c>
      <c r="R1198" s="6">
        <f t="shared" si="74"/>
        <v>41.945999999999998</v>
      </c>
      <c r="S1198" s="8">
        <f t="shared" si="75"/>
        <v>0.58891416055934631</v>
      </c>
    </row>
    <row r="1199" spans="1:19" ht="15.6" x14ac:dyDescent="0.3">
      <c r="A1199" s="2">
        <v>2098</v>
      </c>
      <c r="B1199" s="3">
        <v>46198</v>
      </c>
      <c r="C1199" s="4">
        <f>YEAR(SalesDataTable[[#This Row],[Order Date]])</f>
        <v>2026</v>
      </c>
      <c r="D1199" s="9" t="str">
        <f>TEXT(SalesDataTable[[#This Row],[Order Date]],"MMM")</f>
        <v>Jun</v>
      </c>
      <c r="E1199" s="9" t="str">
        <f>"Q"&amp;ROUNDUP(MONTH(SalesDataTable[[#This Row],[Order Date]])/3,0)</f>
        <v>Q2</v>
      </c>
      <c r="F1199" s="4" t="s">
        <v>29</v>
      </c>
      <c r="G1199" s="4" t="s">
        <v>30</v>
      </c>
      <c r="H1199" s="4" t="s">
        <v>20</v>
      </c>
      <c r="I1199" s="4" t="s">
        <v>21</v>
      </c>
      <c r="J1199" s="4" t="s">
        <v>27</v>
      </c>
      <c r="K1199" s="4" t="s">
        <v>35</v>
      </c>
      <c r="L1199" s="5">
        <v>1</v>
      </c>
      <c r="M1199" s="6">
        <v>146.46</v>
      </c>
      <c r="N1199" s="7">
        <v>0.15</v>
      </c>
      <c r="O1199" s="6">
        <v>80.760000000000005</v>
      </c>
      <c r="P1199" s="6">
        <f t="shared" si="72"/>
        <v>124.491</v>
      </c>
      <c r="Q1199" s="6">
        <f t="shared" si="73"/>
        <v>80.760000000000005</v>
      </c>
      <c r="R1199" s="6">
        <f t="shared" si="74"/>
        <v>43.730999999999995</v>
      </c>
      <c r="S1199" s="8">
        <f t="shared" si="75"/>
        <v>0.35127840566787955</v>
      </c>
    </row>
    <row r="1200" spans="1:19" ht="15.6" x14ac:dyDescent="0.3">
      <c r="A1200" s="2">
        <v>2190</v>
      </c>
      <c r="B1200" s="3">
        <v>46198</v>
      </c>
      <c r="C1200" s="4">
        <f>YEAR(SalesDataTable[[#This Row],[Order Date]])</f>
        <v>2026</v>
      </c>
      <c r="D1200" s="9" t="str">
        <f>TEXT(SalesDataTable[[#This Row],[Order Date]],"MMM")</f>
        <v>Jun</v>
      </c>
      <c r="E1200" s="9" t="str">
        <f>"Q"&amp;ROUNDUP(MONTH(SalesDataTable[[#This Row],[Order Date]])/3,0)</f>
        <v>Q2</v>
      </c>
      <c r="F1200" s="4" t="s">
        <v>24</v>
      </c>
      <c r="G1200" s="4" t="s">
        <v>45</v>
      </c>
      <c r="H1200" s="4" t="s">
        <v>37</v>
      </c>
      <c r="I1200" s="4" t="s">
        <v>34</v>
      </c>
      <c r="J1200" s="4" t="s">
        <v>22</v>
      </c>
      <c r="K1200" s="4" t="s">
        <v>40</v>
      </c>
      <c r="L1200" s="5">
        <v>5</v>
      </c>
      <c r="M1200" s="6">
        <v>50.78</v>
      </c>
      <c r="N1200" s="7">
        <v>0</v>
      </c>
      <c r="O1200" s="6">
        <v>22.68</v>
      </c>
      <c r="P1200" s="6">
        <f t="shared" si="72"/>
        <v>253.9</v>
      </c>
      <c r="Q1200" s="6">
        <f t="shared" si="73"/>
        <v>113.4</v>
      </c>
      <c r="R1200" s="6">
        <f t="shared" si="74"/>
        <v>140.5</v>
      </c>
      <c r="S1200" s="8">
        <f t="shared" si="75"/>
        <v>0.55336746750689247</v>
      </c>
    </row>
    <row r="1201" spans="1:19" ht="15.6" x14ac:dyDescent="0.3">
      <c r="A1201" s="2">
        <v>2664</v>
      </c>
      <c r="B1201" s="3">
        <v>46198</v>
      </c>
      <c r="C1201" s="4">
        <f>YEAR(SalesDataTable[[#This Row],[Order Date]])</f>
        <v>2026</v>
      </c>
      <c r="D1201" s="9" t="str">
        <f>TEXT(SalesDataTable[[#This Row],[Order Date]],"MMM")</f>
        <v>Jun</v>
      </c>
      <c r="E1201" s="9" t="str">
        <f>"Q"&amp;ROUNDUP(MONTH(SalesDataTable[[#This Row],[Order Date]])/3,0)</f>
        <v>Q2</v>
      </c>
      <c r="F1201" s="4" t="s">
        <v>29</v>
      </c>
      <c r="G1201" s="4" t="s">
        <v>57</v>
      </c>
      <c r="H1201" s="4" t="s">
        <v>46</v>
      </c>
      <c r="I1201" s="4" t="s">
        <v>21</v>
      </c>
      <c r="J1201" s="4" t="s">
        <v>32</v>
      </c>
      <c r="K1201" s="4" t="s">
        <v>50</v>
      </c>
      <c r="L1201" s="5">
        <v>3</v>
      </c>
      <c r="M1201" s="6">
        <v>47.61</v>
      </c>
      <c r="N1201" s="7">
        <v>0</v>
      </c>
      <c r="O1201" s="6">
        <v>18.21</v>
      </c>
      <c r="P1201" s="6">
        <f t="shared" si="72"/>
        <v>142.82999999999998</v>
      </c>
      <c r="Q1201" s="6">
        <f t="shared" si="73"/>
        <v>54.63</v>
      </c>
      <c r="R1201" s="6">
        <f t="shared" si="74"/>
        <v>88.199999999999989</v>
      </c>
      <c r="S1201" s="8">
        <f t="shared" si="75"/>
        <v>0.61751732829237549</v>
      </c>
    </row>
    <row r="1202" spans="1:19" ht="15.6" x14ac:dyDescent="0.3">
      <c r="A1202" s="2">
        <v>2992</v>
      </c>
      <c r="B1202" s="3">
        <v>46198</v>
      </c>
      <c r="C1202" s="4">
        <f>YEAR(SalesDataTable[[#This Row],[Order Date]])</f>
        <v>2026</v>
      </c>
      <c r="D1202" s="9" t="str">
        <f>TEXT(SalesDataTable[[#This Row],[Order Date]],"MMM")</f>
        <v>Jun</v>
      </c>
      <c r="E1202" s="9" t="str">
        <f>"Q"&amp;ROUNDUP(MONTH(SalesDataTable[[#This Row],[Order Date]])/3,0)</f>
        <v>Q2</v>
      </c>
      <c r="F1202" s="4" t="s">
        <v>29</v>
      </c>
      <c r="G1202" s="4" t="s">
        <v>70</v>
      </c>
      <c r="H1202" s="4" t="s">
        <v>20</v>
      </c>
      <c r="I1202" s="4" t="s">
        <v>31</v>
      </c>
      <c r="J1202" s="4" t="s">
        <v>22</v>
      </c>
      <c r="K1202" s="4" t="s">
        <v>40</v>
      </c>
      <c r="L1202" s="5">
        <v>1</v>
      </c>
      <c r="M1202" s="6">
        <v>50.75</v>
      </c>
      <c r="N1202" s="7">
        <v>0.1</v>
      </c>
      <c r="O1202" s="6">
        <v>22.94</v>
      </c>
      <c r="P1202" s="6">
        <f t="shared" si="72"/>
        <v>45.675000000000004</v>
      </c>
      <c r="Q1202" s="6">
        <f t="shared" si="73"/>
        <v>22.94</v>
      </c>
      <c r="R1202" s="6">
        <f t="shared" si="74"/>
        <v>22.735000000000003</v>
      </c>
      <c r="S1202" s="8">
        <f t="shared" si="75"/>
        <v>0.49775588396278053</v>
      </c>
    </row>
    <row r="1203" spans="1:19" ht="15.6" x14ac:dyDescent="0.3">
      <c r="A1203" s="2">
        <v>3120</v>
      </c>
      <c r="B1203" s="3">
        <v>46198</v>
      </c>
      <c r="C1203" s="4">
        <f>YEAR(SalesDataTable[[#This Row],[Order Date]])</f>
        <v>2026</v>
      </c>
      <c r="D1203" s="9" t="str">
        <f>TEXT(SalesDataTable[[#This Row],[Order Date]],"MMM")</f>
        <v>Jun</v>
      </c>
      <c r="E1203" s="9" t="str">
        <f>"Q"&amp;ROUNDUP(MONTH(SalesDataTable[[#This Row],[Order Date]])/3,0)</f>
        <v>Q2</v>
      </c>
      <c r="F1203" s="4" t="s">
        <v>29</v>
      </c>
      <c r="G1203" s="4" t="s">
        <v>43</v>
      </c>
      <c r="H1203" s="4" t="s">
        <v>46</v>
      </c>
      <c r="I1203" s="4" t="s">
        <v>21</v>
      </c>
      <c r="J1203" s="4" t="s">
        <v>52</v>
      </c>
      <c r="K1203" s="4" t="s">
        <v>63</v>
      </c>
      <c r="L1203" s="5">
        <v>1</v>
      </c>
      <c r="M1203" s="6">
        <v>50.33</v>
      </c>
      <c r="N1203" s="7">
        <v>0</v>
      </c>
      <c r="O1203" s="6">
        <v>21.66</v>
      </c>
      <c r="P1203" s="6">
        <f t="shared" si="72"/>
        <v>50.33</v>
      </c>
      <c r="Q1203" s="6">
        <f t="shared" si="73"/>
        <v>21.66</v>
      </c>
      <c r="R1203" s="6">
        <f t="shared" si="74"/>
        <v>28.669999999999998</v>
      </c>
      <c r="S1203" s="8">
        <f t="shared" si="75"/>
        <v>0.56964037353467112</v>
      </c>
    </row>
    <row r="1204" spans="1:19" ht="15.6" x14ac:dyDescent="0.3">
      <c r="A1204" s="2">
        <v>189</v>
      </c>
      <c r="B1204" s="3">
        <v>46199</v>
      </c>
      <c r="C1204" s="4">
        <f>YEAR(SalesDataTable[[#This Row],[Order Date]])</f>
        <v>2026</v>
      </c>
      <c r="D1204" s="9" t="str">
        <f>TEXT(SalesDataTable[[#This Row],[Order Date]],"MMM")</f>
        <v>Jun</v>
      </c>
      <c r="E1204" s="9" t="str">
        <f>"Q"&amp;ROUNDUP(MONTH(SalesDataTable[[#This Row],[Order Date]])/3,0)</f>
        <v>Q2</v>
      </c>
      <c r="F1204" s="4" t="s">
        <v>29</v>
      </c>
      <c r="G1204" s="4" t="s">
        <v>57</v>
      </c>
      <c r="H1204" s="4" t="s">
        <v>20</v>
      </c>
      <c r="I1204" s="4" t="s">
        <v>34</v>
      </c>
      <c r="J1204" s="4" t="s">
        <v>32</v>
      </c>
      <c r="K1204" s="4" t="s">
        <v>50</v>
      </c>
      <c r="L1204" s="5">
        <v>1</v>
      </c>
      <c r="M1204" s="6">
        <v>47.5</v>
      </c>
      <c r="N1204" s="7">
        <v>0.1</v>
      </c>
      <c r="O1204" s="6">
        <v>18.8</v>
      </c>
      <c r="P1204" s="6">
        <f t="shared" si="72"/>
        <v>42.75</v>
      </c>
      <c r="Q1204" s="6">
        <f t="shared" si="73"/>
        <v>18.8</v>
      </c>
      <c r="R1204" s="6">
        <f t="shared" si="74"/>
        <v>23.95</v>
      </c>
      <c r="S1204" s="8">
        <f t="shared" si="75"/>
        <v>0.56023391812865497</v>
      </c>
    </row>
    <row r="1205" spans="1:19" ht="15.6" x14ac:dyDescent="0.3">
      <c r="A1205" s="2">
        <v>927</v>
      </c>
      <c r="B1205" s="3">
        <v>46199</v>
      </c>
      <c r="C1205" s="4">
        <f>YEAR(SalesDataTable[[#This Row],[Order Date]])</f>
        <v>2026</v>
      </c>
      <c r="D1205" s="9" t="str">
        <f>TEXT(SalesDataTable[[#This Row],[Order Date]],"MMM")</f>
        <v>Jun</v>
      </c>
      <c r="E1205" s="9" t="str">
        <f>"Q"&amp;ROUNDUP(MONTH(SalesDataTable[[#This Row],[Order Date]])/3,0)</f>
        <v>Q2</v>
      </c>
      <c r="F1205" s="4" t="s">
        <v>29</v>
      </c>
      <c r="G1205" s="4" t="s">
        <v>57</v>
      </c>
      <c r="H1205" s="4" t="s">
        <v>46</v>
      </c>
      <c r="I1205" s="4" t="s">
        <v>21</v>
      </c>
      <c r="J1205" s="4" t="s">
        <v>32</v>
      </c>
      <c r="K1205" s="4" t="s">
        <v>62</v>
      </c>
      <c r="L1205" s="5">
        <v>2</v>
      </c>
      <c r="M1205" s="6">
        <v>130.33000000000001</v>
      </c>
      <c r="N1205" s="7">
        <v>0.1</v>
      </c>
      <c r="O1205" s="6">
        <v>67.319999999999993</v>
      </c>
      <c r="P1205" s="6">
        <f t="shared" si="72"/>
        <v>234.59400000000002</v>
      </c>
      <c r="Q1205" s="6">
        <f t="shared" si="73"/>
        <v>134.63999999999999</v>
      </c>
      <c r="R1205" s="6">
        <f t="shared" si="74"/>
        <v>99.954000000000036</v>
      </c>
      <c r="S1205" s="8">
        <f t="shared" si="75"/>
        <v>0.42607227806337772</v>
      </c>
    </row>
    <row r="1206" spans="1:19" ht="15.6" x14ac:dyDescent="0.3">
      <c r="A1206" s="2">
        <v>1388</v>
      </c>
      <c r="B1206" s="3">
        <v>46199</v>
      </c>
      <c r="C1206" s="4">
        <f>YEAR(SalesDataTable[[#This Row],[Order Date]])</f>
        <v>2026</v>
      </c>
      <c r="D1206" s="9" t="str">
        <f>TEXT(SalesDataTable[[#This Row],[Order Date]],"MMM")</f>
        <v>Jun</v>
      </c>
      <c r="E1206" s="9" t="str">
        <f>"Q"&amp;ROUNDUP(MONTH(SalesDataTable[[#This Row],[Order Date]])/3,0)</f>
        <v>Q2</v>
      </c>
      <c r="F1206" s="4" t="s">
        <v>24</v>
      </c>
      <c r="G1206" s="4" t="s">
        <v>67</v>
      </c>
      <c r="H1206" s="4" t="s">
        <v>20</v>
      </c>
      <c r="I1206" s="4" t="s">
        <v>21</v>
      </c>
      <c r="J1206" s="4" t="s">
        <v>27</v>
      </c>
      <c r="K1206" s="4" t="s">
        <v>55</v>
      </c>
      <c r="L1206" s="5">
        <v>3</v>
      </c>
      <c r="M1206" s="6">
        <v>156.76</v>
      </c>
      <c r="N1206" s="7">
        <v>0.05</v>
      </c>
      <c r="O1206" s="6">
        <v>78.63</v>
      </c>
      <c r="P1206" s="6">
        <f t="shared" si="72"/>
        <v>446.76599999999996</v>
      </c>
      <c r="Q1206" s="6">
        <f t="shared" si="73"/>
        <v>235.89</v>
      </c>
      <c r="R1206" s="6">
        <f t="shared" si="74"/>
        <v>210.87599999999998</v>
      </c>
      <c r="S1206" s="8">
        <f t="shared" si="75"/>
        <v>0.47200547937846654</v>
      </c>
    </row>
    <row r="1207" spans="1:19" ht="15.6" x14ac:dyDescent="0.3">
      <c r="A1207" s="2">
        <v>3932</v>
      </c>
      <c r="B1207" s="3">
        <v>46199</v>
      </c>
      <c r="C1207" s="4">
        <f>YEAR(SalesDataTable[[#This Row],[Order Date]])</f>
        <v>2026</v>
      </c>
      <c r="D1207" s="9" t="str">
        <f>TEXT(SalesDataTable[[#This Row],[Order Date]],"MMM")</f>
        <v>Jun</v>
      </c>
      <c r="E1207" s="9" t="str">
        <f>"Q"&amp;ROUNDUP(MONTH(SalesDataTable[[#This Row],[Order Date]])/3,0)</f>
        <v>Q2</v>
      </c>
      <c r="F1207" s="4" t="s">
        <v>29</v>
      </c>
      <c r="G1207" s="4" t="s">
        <v>57</v>
      </c>
      <c r="H1207" s="4" t="s">
        <v>20</v>
      </c>
      <c r="I1207" s="4" t="s">
        <v>31</v>
      </c>
      <c r="J1207" s="4" t="s">
        <v>52</v>
      </c>
      <c r="K1207" s="4" t="s">
        <v>60</v>
      </c>
      <c r="L1207" s="5">
        <v>4</v>
      </c>
      <c r="M1207" s="6">
        <v>35.770000000000003</v>
      </c>
      <c r="N1207" s="7">
        <v>0</v>
      </c>
      <c r="O1207" s="6">
        <v>13.75</v>
      </c>
      <c r="P1207" s="6">
        <f t="shared" si="72"/>
        <v>143.08000000000001</v>
      </c>
      <c r="Q1207" s="6">
        <f t="shared" si="73"/>
        <v>55</v>
      </c>
      <c r="R1207" s="6">
        <f t="shared" si="74"/>
        <v>88.080000000000013</v>
      </c>
      <c r="S1207" s="8">
        <f t="shared" si="75"/>
        <v>0.61559966452334358</v>
      </c>
    </row>
    <row r="1208" spans="1:19" ht="15.6" x14ac:dyDescent="0.3">
      <c r="A1208" s="2">
        <v>4008</v>
      </c>
      <c r="B1208" s="3">
        <v>46199</v>
      </c>
      <c r="C1208" s="4">
        <f>YEAR(SalesDataTable[[#This Row],[Order Date]])</f>
        <v>2026</v>
      </c>
      <c r="D1208" s="9" t="str">
        <f>TEXT(SalesDataTable[[#This Row],[Order Date]],"MMM")</f>
        <v>Jun</v>
      </c>
      <c r="E1208" s="9" t="str">
        <f>"Q"&amp;ROUNDUP(MONTH(SalesDataTable[[#This Row],[Order Date]])/3,0)</f>
        <v>Q2</v>
      </c>
      <c r="F1208" s="4" t="s">
        <v>24</v>
      </c>
      <c r="G1208" s="4" t="s">
        <v>67</v>
      </c>
      <c r="H1208" s="4" t="s">
        <v>20</v>
      </c>
      <c r="I1208" s="4" t="s">
        <v>21</v>
      </c>
      <c r="J1208" s="4" t="s">
        <v>22</v>
      </c>
      <c r="K1208" s="4" t="s">
        <v>48</v>
      </c>
      <c r="L1208" s="5">
        <v>2</v>
      </c>
      <c r="M1208" s="6">
        <v>102.49</v>
      </c>
      <c r="N1208" s="7">
        <v>0</v>
      </c>
      <c r="O1208" s="6">
        <v>50.07</v>
      </c>
      <c r="P1208" s="6">
        <f t="shared" si="72"/>
        <v>204.98</v>
      </c>
      <c r="Q1208" s="6">
        <f t="shared" si="73"/>
        <v>100.14</v>
      </c>
      <c r="R1208" s="6">
        <f t="shared" si="74"/>
        <v>104.83999999999999</v>
      </c>
      <c r="S1208" s="8">
        <f t="shared" si="75"/>
        <v>0.51146453312518292</v>
      </c>
    </row>
    <row r="1209" spans="1:19" ht="15.6" x14ac:dyDescent="0.3">
      <c r="A1209" s="2">
        <v>4701</v>
      </c>
      <c r="B1209" s="3">
        <v>46199</v>
      </c>
      <c r="C1209" s="4">
        <f>YEAR(SalesDataTable[[#This Row],[Order Date]])</f>
        <v>2026</v>
      </c>
      <c r="D1209" s="9" t="str">
        <f>TEXT(SalesDataTable[[#This Row],[Order Date]],"MMM")</f>
        <v>Jun</v>
      </c>
      <c r="E1209" s="9" t="str">
        <f>"Q"&amp;ROUNDUP(MONTH(SalesDataTable[[#This Row],[Order Date]])/3,0)</f>
        <v>Q2</v>
      </c>
      <c r="F1209" s="4" t="s">
        <v>18</v>
      </c>
      <c r="G1209" s="4" t="s">
        <v>19</v>
      </c>
      <c r="H1209" s="4" t="s">
        <v>26</v>
      </c>
      <c r="I1209" s="4" t="s">
        <v>34</v>
      </c>
      <c r="J1209" s="4" t="s">
        <v>22</v>
      </c>
      <c r="K1209" s="4" t="s">
        <v>23</v>
      </c>
      <c r="L1209" s="5">
        <v>8</v>
      </c>
      <c r="M1209" s="6">
        <v>82.47</v>
      </c>
      <c r="N1209" s="7">
        <v>0.15</v>
      </c>
      <c r="O1209" s="6">
        <v>42.58</v>
      </c>
      <c r="P1209" s="6">
        <f t="shared" si="72"/>
        <v>560.79599999999994</v>
      </c>
      <c r="Q1209" s="6">
        <f t="shared" si="73"/>
        <v>340.64</v>
      </c>
      <c r="R1209" s="6">
        <f t="shared" si="74"/>
        <v>220.15599999999995</v>
      </c>
      <c r="S1209" s="8">
        <f t="shared" si="75"/>
        <v>0.39257769313618496</v>
      </c>
    </row>
    <row r="1210" spans="1:19" ht="15.6" x14ac:dyDescent="0.3">
      <c r="A1210" s="2">
        <v>4805</v>
      </c>
      <c r="B1210" s="3">
        <v>46199</v>
      </c>
      <c r="C1210" s="4">
        <f>YEAR(SalesDataTable[[#This Row],[Order Date]])</f>
        <v>2026</v>
      </c>
      <c r="D1210" s="9" t="str">
        <f>TEXT(SalesDataTable[[#This Row],[Order Date]],"MMM")</f>
        <v>Jun</v>
      </c>
      <c r="E1210" s="9" t="str">
        <f>"Q"&amp;ROUNDUP(MONTH(SalesDataTable[[#This Row],[Order Date]])/3,0)</f>
        <v>Q2</v>
      </c>
      <c r="F1210" s="4" t="s">
        <v>29</v>
      </c>
      <c r="G1210" s="4" t="s">
        <v>57</v>
      </c>
      <c r="H1210" s="4" t="s">
        <v>20</v>
      </c>
      <c r="I1210" s="4" t="s">
        <v>21</v>
      </c>
      <c r="J1210" s="4" t="s">
        <v>41</v>
      </c>
      <c r="K1210" s="4" t="s">
        <v>69</v>
      </c>
      <c r="L1210" s="5">
        <v>1</v>
      </c>
      <c r="M1210" s="6">
        <v>121.44</v>
      </c>
      <c r="N1210" s="7">
        <v>0</v>
      </c>
      <c r="O1210" s="6">
        <v>62.34</v>
      </c>
      <c r="P1210" s="6">
        <f t="shared" si="72"/>
        <v>121.44</v>
      </c>
      <c r="Q1210" s="6">
        <f t="shared" si="73"/>
        <v>62.34</v>
      </c>
      <c r="R1210" s="6">
        <f t="shared" si="74"/>
        <v>59.099999999999994</v>
      </c>
      <c r="S1210" s="8">
        <f t="shared" si="75"/>
        <v>0.48666007905138337</v>
      </c>
    </row>
    <row r="1211" spans="1:19" ht="15.6" x14ac:dyDescent="0.3">
      <c r="A1211" s="2">
        <v>912</v>
      </c>
      <c r="B1211" s="3">
        <v>46200</v>
      </c>
      <c r="C1211" s="4">
        <f>YEAR(SalesDataTable[[#This Row],[Order Date]])</f>
        <v>2026</v>
      </c>
      <c r="D1211" s="9" t="str">
        <f>TEXT(SalesDataTable[[#This Row],[Order Date]],"MMM")</f>
        <v>Jun</v>
      </c>
      <c r="E1211" s="9" t="str">
        <f>"Q"&amp;ROUNDUP(MONTH(SalesDataTable[[#This Row],[Order Date]])/3,0)</f>
        <v>Q2</v>
      </c>
      <c r="F1211" s="4" t="s">
        <v>18</v>
      </c>
      <c r="G1211" s="4" t="s">
        <v>19</v>
      </c>
      <c r="H1211" s="4" t="s">
        <v>46</v>
      </c>
      <c r="I1211" s="4" t="s">
        <v>31</v>
      </c>
      <c r="J1211" s="4" t="s">
        <v>32</v>
      </c>
      <c r="K1211" s="4" t="s">
        <v>50</v>
      </c>
      <c r="L1211" s="5">
        <v>4</v>
      </c>
      <c r="M1211" s="6">
        <v>46.44</v>
      </c>
      <c r="N1211" s="7">
        <v>0.05</v>
      </c>
      <c r="O1211" s="6">
        <v>18.2</v>
      </c>
      <c r="P1211" s="6">
        <f t="shared" si="72"/>
        <v>176.47199999999998</v>
      </c>
      <c r="Q1211" s="6">
        <f t="shared" si="73"/>
        <v>72.8</v>
      </c>
      <c r="R1211" s="6">
        <f t="shared" si="74"/>
        <v>103.67199999999998</v>
      </c>
      <c r="S1211" s="8">
        <f t="shared" si="75"/>
        <v>0.58746996690693143</v>
      </c>
    </row>
    <row r="1212" spans="1:19" ht="15.6" x14ac:dyDescent="0.3">
      <c r="A1212" s="2">
        <v>1837</v>
      </c>
      <c r="B1212" s="3">
        <v>46200</v>
      </c>
      <c r="C1212" s="4">
        <f>YEAR(SalesDataTable[[#This Row],[Order Date]])</f>
        <v>2026</v>
      </c>
      <c r="D1212" s="9" t="str">
        <f>TEXT(SalesDataTable[[#This Row],[Order Date]],"MMM")</f>
        <v>Jun</v>
      </c>
      <c r="E1212" s="9" t="str">
        <f>"Q"&amp;ROUNDUP(MONTH(SalesDataTable[[#This Row],[Order Date]])/3,0)</f>
        <v>Q2</v>
      </c>
      <c r="F1212" s="4" t="s">
        <v>18</v>
      </c>
      <c r="G1212" s="4" t="s">
        <v>19</v>
      </c>
      <c r="H1212" s="4" t="s">
        <v>46</v>
      </c>
      <c r="I1212" s="4" t="s">
        <v>34</v>
      </c>
      <c r="J1212" s="4" t="s">
        <v>41</v>
      </c>
      <c r="K1212" s="4" t="s">
        <v>47</v>
      </c>
      <c r="L1212" s="5">
        <v>2</v>
      </c>
      <c r="M1212" s="6">
        <v>194.13</v>
      </c>
      <c r="N1212" s="7">
        <v>0.1</v>
      </c>
      <c r="O1212" s="6">
        <v>106.51</v>
      </c>
      <c r="P1212" s="6">
        <f t="shared" si="72"/>
        <v>349.43400000000003</v>
      </c>
      <c r="Q1212" s="6">
        <f t="shared" si="73"/>
        <v>213.02</v>
      </c>
      <c r="R1212" s="6">
        <f t="shared" si="74"/>
        <v>136.41400000000002</v>
      </c>
      <c r="S1212" s="8">
        <f t="shared" si="75"/>
        <v>0.39038559499075648</v>
      </c>
    </row>
    <row r="1213" spans="1:19" ht="15.6" x14ac:dyDescent="0.3">
      <c r="A1213" s="2">
        <v>2216</v>
      </c>
      <c r="B1213" s="3">
        <v>46200</v>
      </c>
      <c r="C1213" s="4">
        <f>YEAR(SalesDataTable[[#This Row],[Order Date]])</f>
        <v>2026</v>
      </c>
      <c r="D1213" s="9" t="str">
        <f>TEXT(SalesDataTable[[#This Row],[Order Date]],"MMM")</f>
        <v>Jun</v>
      </c>
      <c r="E1213" s="9" t="str">
        <f>"Q"&amp;ROUNDUP(MONTH(SalesDataTable[[#This Row],[Order Date]])/3,0)</f>
        <v>Q2</v>
      </c>
      <c r="F1213" s="4" t="s">
        <v>18</v>
      </c>
      <c r="G1213" s="4" t="s">
        <v>54</v>
      </c>
      <c r="H1213" s="4" t="s">
        <v>20</v>
      </c>
      <c r="I1213" s="4" t="s">
        <v>34</v>
      </c>
      <c r="J1213" s="4" t="s">
        <v>22</v>
      </c>
      <c r="K1213" s="4" t="s">
        <v>23</v>
      </c>
      <c r="L1213" s="5">
        <v>4</v>
      </c>
      <c r="M1213" s="6">
        <v>81.86</v>
      </c>
      <c r="N1213" s="7">
        <v>0.05</v>
      </c>
      <c r="O1213" s="6">
        <v>42.22</v>
      </c>
      <c r="P1213" s="6">
        <f t="shared" si="72"/>
        <v>311.06799999999998</v>
      </c>
      <c r="Q1213" s="6">
        <f t="shared" si="73"/>
        <v>168.88</v>
      </c>
      <c r="R1213" s="6">
        <f t="shared" si="74"/>
        <v>142.18799999999999</v>
      </c>
      <c r="S1213" s="8">
        <f t="shared" si="75"/>
        <v>0.45709619761595532</v>
      </c>
    </row>
    <row r="1214" spans="1:19" ht="15.6" x14ac:dyDescent="0.3">
      <c r="A1214" s="2">
        <v>2451</v>
      </c>
      <c r="B1214" s="3">
        <v>46200</v>
      </c>
      <c r="C1214" s="4">
        <f>YEAR(SalesDataTable[[#This Row],[Order Date]])</f>
        <v>2026</v>
      </c>
      <c r="D1214" s="9" t="str">
        <f>TEXT(SalesDataTable[[#This Row],[Order Date]],"MMM")</f>
        <v>Jun</v>
      </c>
      <c r="E1214" s="9" t="str">
        <f>"Q"&amp;ROUNDUP(MONTH(SalesDataTable[[#This Row],[Order Date]])/3,0)</f>
        <v>Q2</v>
      </c>
      <c r="F1214" s="4" t="s">
        <v>18</v>
      </c>
      <c r="G1214" s="4" t="s">
        <v>54</v>
      </c>
      <c r="H1214" s="4" t="s">
        <v>26</v>
      </c>
      <c r="I1214" s="4" t="s">
        <v>34</v>
      </c>
      <c r="J1214" s="4" t="s">
        <v>32</v>
      </c>
      <c r="K1214" s="4" t="s">
        <v>66</v>
      </c>
      <c r="L1214" s="5">
        <v>4</v>
      </c>
      <c r="M1214" s="6">
        <v>162.61000000000001</v>
      </c>
      <c r="N1214" s="7">
        <v>0.05</v>
      </c>
      <c r="O1214" s="6">
        <v>88.64</v>
      </c>
      <c r="P1214" s="6">
        <f t="shared" si="72"/>
        <v>617.91800000000001</v>
      </c>
      <c r="Q1214" s="6">
        <f t="shared" si="73"/>
        <v>354.56</v>
      </c>
      <c r="R1214" s="6">
        <f t="shared" si="74"/>
        <v>263.358</v>
      </c>
      <c r="S1214" s="8">
        <f t="shared" si="75"/>
        <v>0.4262021821665658</v>
      </c>
    </row>
    <row r="1215" spans="1:19" ht="15.6" x14ac:dyDescent="0.3">
      <c r="A1215" s="2">
        <v>2874</v>
      </c>
      <c r="B1215" s="3">
        <v>46200</v>
      </c>
      <c r="C1215" s="4">
        <f>YEAR(SalesDataTable[[#This Row],[Order Date]])</f>
        <v>2026</v>
      </c>
      <c r="D1215" s="9" t="str">
        <f>TEXT(SalesDataTable[[#This Row],[Order Date]],"MMM")</f>
        <v>Jun</v>
      </c>
      <c r="E1215" s="9" t="str">
        <f>"Q"&amp;ROUNDUP(MONTH(SalesDataTable[[#This Row],[Order Date]])/3,0)</f>
        <v>Q2</v>
      </c>
      <c r="F1215" s="4" t="s">
        <v>24</v>
      </c>
      <c r="G1215" s="4" t="s">
        <v>61</v>
      </c>
      <c r="H1215" s="4" t="s">
        <v>37</v>
      </c>
      <c r="I1215" s="4" t="s">
        <v>31</v>
      </c>
      <c r="J1215" s="4" t="s">
        <v>22</v>
      </c>
      <c r="K1215" s="4" t="s">
        <v>44</v>
      </c>
      <c r="L1215" s="5">
        <v>1</v>
      </c>
      <c r="M1215" s="6">
        <v>40.26</v>
      </c>
      <c r="N1215" s="7">
        <v>0</v>
      </c>
      <c r="O1215" s="6">
        <v>16.62</v>
      </c>
      <c r="P1215" s="6">
        <f t="shared" si="72"/>
        <v>40.26</v>
      </c>
      <c r="Q1215" s="6">
        <f t="shared" si="73"/>
        <v>16.62</v>
      </c>
      <c r="R1215" s="6">
        <f t="shared" si="74"/>
        <v>23.639999999999997</v>
      </c>
      <c r="S1215" s="8">
        <f t="shared" si="75"/>
        <v>0.58718330849478384</v>
      </c>
    </row>
    <row r="1216" spans="1:19" ht="15.6" x14ac:dyDescent="0.3">
      <c r="A1216" s="2">
        <v>2885</v>
      </c>
      <c r="B1216" s="3">
        <v>46200</v>
      </c>
      <c r="C1216" s="4">
        <f>YEAR(SalesDataTable[[#This Row],[Order Date]])</f>
        <v>2026</v>
      </c>
      <c r="D1216" s="9" t="str">
        <f>TEXT(SalesDataTable[[#This Row],[Order Date]],"MMM")</f>
        <v>Jun</v>
      </c>
      <c r="E1216" s="9" t="str">
        <f>"Q"&amp;ROUNDUP(MONTH(SalesDataTable[[#This Row],[Order Date]])/3,0)</f>
        <v>Q2</v>
      </c>
      <c r="F1216" s="4" t="s">
        <v>18</v>
      </c>
      <c r="G1216" s="4" t="s">
        <v>19</v>
      </c>
      <c r="H1216" s="4" t="s">
        <v>20</v>
      </c>
      <c r="I1216" s="4" t="s">
        <v>34</v>
      </c>
      <c r="J1216" s="4" t="s">
        <v>32</v>
      </c>
      <c r="K1216" s="4" t="s">
        <v>50</v>
      </c>
      <c r="L1216" s="5">
        <v>1</v>
      </c>
      <c r="M1216" s="6">
        <v>47.23</v>
      </c>
      <c r="N1216" s="7">
        <v>0.1</v>
      </c>
      <c r="O1216" s="6">
        <v>17.829999999999998</v>
      </c>
      <c r="P1216" s="6">
        <f t="shared" si="72"/>
        <v>42.506999999999998</v>
      </c>
      <c r="Q1216" s="6">
        <f t="shared" si="73"/>
        <v>17.829999999999998</v>
      </c>
      <c r="R1216" s="6">
        <f t="shared" si="74"/>
        <v>24.677</v>
      </c>
      <c r="S1216" s="8">
        <f t="shared" si="75"/>
        <v>0.58053967581810062</v>
      </c>
    </row>
    <row r="1217" spans="1:19" ht="15.6" x14ac:dyDescent="0.3">
      <c r="A1217" s="2">
        <v>3014</v>
      </c>
      <c r="B1217" s="3">
        <v>46200</v>
      </c>
      <c r="C1217" s="4">
        <f>YEAR(SalesDataTable[[#This Row],[Order Date]])</f>
        <v>2026</v>
      </c>
      <c r="D1217" s="9" t="str">
        <f>TEXT(SalesDataTable[[#This Row],[Order Date]],"MMM")</f>
        <v>Jun</v>
      </c>
      <c r="E1217" s="9" t="str">
        <f>"Q"&amp;ROUNDUP(MONTH(SalesDataTable[[#This Row],[Order Date]])/3,0)</f>
        <v>Q2</v>
      </c>
      <c r="F1217" s="4" t="s">
        <v>29</v>
      </c>
      <c r="G1217" s="4" t="s">
        <v>57</v>
      </c>
      <c r="H1217" s="4" t="s">
        <v>20</v>
      </c>
      <c r="I1217" s="4" t="s">
        <v>31</v>
      </c>
      <c r="J1217" s="4" t="s">
        <v>52</v>
      </c>
      <c r="K1217" s="4" t="s">
        <v>63</v>
      </c>
      <c r="L1217" s="5">
        <v>1</v>
      </c>
      <c r="M1217" s="6">
        <v>50.13</v>
      </c>
      <c r="N1217" s="7">
        <v>0.15</v>
      </c>
      <c r="O1217" s="6">
        <v>22.22</v>
      </c>
      <c r="P1217" s="6">
        <f t="shared" si="72"/>
        <v>42.610500000000002</v>
      </c>
      <c r="Q1217" s="6">
        <f t="shared" si="73"/>
        <v>22.22</v>
      </c>
      <c r="R1217" s="6">
        <f t="shared" si="74"/>
        <v>20.390500000000003</v>
      </c>
      <c r="S1217" s="8">
        <f t="shared" si="75"/>
        <v>0.47853228664296366</v>
      </c>
    </row>
    <row r="1218" spans="1:19" ht="15.6" x14ac:dyDescent="0.3">
      <c r="A1218" s="2">
        <v>3273</v>
      </c>
      <c r="B1218" s="3">
        <v>46200</v>
      </c>
      <c r="C1218" s="4">
        <f>YEAR(SalesDataTable[[#This Row],[Order Date]])</f>
        <v>2026</v>
      </c>
      <c r="D1218" s="9" t="str">
        <f>TEXT(SalesDataTable[[#This Row],[Order Date]],"MMM")</f>
        <v>Jun</v>
      </c>
      <c r="E1218" s="9" t="str">
        <f>"Q"&amp;ROUNDUP(MONTH(SalesDataTable[[#This Row],[Order Date]])/3,0)</f>
        <v>Q2</v>
      </c>
      <c r="F1218" s="4" t="s">
        <v>29</v>
      </c>
      <c r="G1218" s="4" t="s">
        <v>36</v>
      </c>
      <c r="H1218" s="4" t="s">
        <v>20</v>
      </c>
      <c r="I1218" s="4" t="s">
        <v>34</v>
      </c>
      <c r="J1218" s="4" t="s">
        <v>41</v>
      </c>
      <c r="K1218" s="4" t="s">
        <v>42</v>
      </c>
      <c r="L1218" s="5">
        <v>2</v>
      </c>
      <c r="M1218" s="6">
        <v>345.82</v>
      </c>
      <c r="N1218" s="7">
        <v>0.05</v>
      </c>
      <c r="O1218" s="6">
        <v>196.24</v>
      </c>
      <c r="P1218" s="6">
        <f t="shared" ref="P1218:P1281" si="76">L1218*M1218*(1-N1218)</f>
        <v>657.05799999999999</v>
      </c>
      <c r="Q1218" s="6">
        <f t="shared" ref="Q1218:Q1281" si="77">L1218*O1218</f>
        <v>392.48</v>
      </c>
      <c r="R1218" s="6">
        <f t="shared" ref="R1218:R1281" si="78">P1218-Q1218</f>
        <v>264.57799999999997</v>
      </c>
      <c r="S1218" s="8">
        <f t="shared" ref="S1218:S1281" si="79">IFERROR(R1218/P1218,0)</f>
        <v>0.40267069269379563</v>
      </c>
    </row>
    <row r="1219" spans="1:19" ht="15.6" x14ac:dyDescent="0.3">
      <c r="A1219" s="2">
        <v>5041</v>
      </c>
      <c r="B1219" s="3">
        <v>46200</v>
      </c>
      <c r="C1219" s="4">
        <f>YEAR(SalesDataTable[[#This Row],[Order Date]])</f>
        <v>2026</v>
      </c>
      <c r="D1219" s="9" t="str">
        <f>TEXT(SalesDataTable[[#This Row],[Order Date]],"MMM")</f>
        <v>Jun</v>
      </c>
      <c r="E1219" s="9" t="str">
        <f>"Q"&amp;ROUNDUP(MONTH(SalesDataTable[[#This Row],[Order Date]])/3,0)</f>
        <v>Q2</v>
      </c>
      <c r="F1219" s="4" t="s">
        <v>18</v>
      </c>
      <c r="G1219" s="4" t="s">
        <v>68</v>
      </c>
      <c r="H1219" s="4" t="s">
        <v>37</v>
      </c>
      <c r="I1219" s="4" t="s">
        <v>31</v>
      </c>
      <c r="J1219" s="4" t="s">
        <v>41</v>
      </c>
      <c r="K1219" s="4" t="s">
        <v>69</v>
      </c>
      <c r="L1219" s="5">
        <v>1</v>
      </c>
      <c r="M1219" s="6">
        <v>126.12</v>
      </c>
      <c r="N1219" s="7">
        <v>0</v>
      </c>
      <c r="O1219" s="6">
        <v>62.18</v>
      </c>
      <c r="P1219" s="6">
        <f t="shared" si="76"/>
        <v>126.12</v>
      </c>
      <c r="Q1219" s="6">
        <f t="shared" si="77"/>
        <v>62.18</v>
      </c>
      <c r="R1219" s="6">
        <f t="shared" si="78"/>
        <v>63.940000000000005</v>
      </c>
      <c r="S1219" s="8">
        <f t="shared" si="79"/>
        <v>0.50697748176339996</v>
      </c>
    </row>
    <row r="1220" spans="1:19" ht="15.6" x14ac:dyDescent="0.3">
      <c r="A1220" s="2">
        <v>312</v>
      </c>
      <c r="B1220" s="3">
        <v>46201</v>
      </c>
      <c r="C1220" s="4">
        <f>YEAR(SalesDataTable[[#This Row],[Order Date]])</f>
        <v>2026</v>
      </c>
      <c r="D1220" s="9" t="str">
        <f>TEXT(SalesDataTable[[#This Row],[Order Date]],"MMM")</f>
        <v>Jun</v>
      </c>
      <c r="E1220" s="9" t="str">
        <f>"Q"&amp;ROUNDUP(MONTH(SalesDataTable[[#This Row],[Order Date]])/3,0)</f>
        <v>Q2</v>
      </c>
      <c r="F1220" s="4" t="s">
        <v>38</v>
      </c>
      <c r="G1220" s="4" t="s">
        <v>49</v>
      </c>
      <c r="H1220" s="4" t="s">
        <v>46</v>
      </c>
      <c r="I1220" s="4" t="s">
        <v>21</v>
      </c>
      <c r="J1220" s="4" t="s">
        <v>52</v>
      </c>
      <c r="K1220" s="4" t="s">
        <v>60</v>
      </c>
      <c r="L1220" s="5">
        <v>1</v>
      </c>
      <c r="M1220" s="6">
        <v>36</v>
      </c>
      <c r="N1220" s="7">
        <v>0</v>
      </c>
      <c r="O1220" s="6">
        <v>13.95</v>
      </c>
      <c r="P1220" s="6">
        <f t="shared" si="76"/>
        <v>36</v>
      </c>
      <c r="Q1220" s="6">
        <f t="shared" si="77"/>
        <v>13.95</v>
      </c>
      <c r="R1220" s="6">
        <f t="shared" si="78"/>
        <v>22.05</v>
      </c>
      <c r="S1220" s="8">
        <f t="shared" si="79"/>
        <v>0.61250000000000004</v>
      </c>
    </row>
    <row r="1221" spans="1:19" ht="15.6" x14ac:dyDescent="0.3">
      <c r="A1221" s="2">
        <v>647</v>
      </c>
      <c r="B1221" s="3">
        <v>46201</v>
      </c>
      <c r="C1221" s="4">
        <f>YEAR(SalesDataTable[[#This Row],[Order Date]])</f>
        <v>2026</v>
      </c>
      <c r="D1221" s="9" t="str">
        <f>TEXT(SalesDataTable[[#This Row],[Order Date]],"MMM")</f>
        <v>Jun</v>
      </c>
      <c r="E1221" s="9" t="str">
        <f>"Q"&amp;ROUNDUP(MONTH(SalesDataTable[[#This Row],[Order Date]])/3,0)</f>
        <v>Q2</v>
      </c>
      <c r="F1221" s="4" t="s">
        <v>18</v>
      </c>
      <c r="G1221" s="4" t="s">
        <v>19</v>
      </c>
      <c r="H1221" s="4" t="s">
        <v>20</v>
      </c>
      <c r="I1221" s="4" t="s">
        <v>21</v>
      </c>
      <c r="J1221" s="4" t="s">
        <v>32</v>
      </c>
      <c r="K1221" s="4" t="s">
        <v>66</v>
      </c>
      <c r="L1221" s="5">
        <v>1</v>
      </c>
      <c r="M1221" s="6">
        <v>162.25</v>
      </c>
      <c r="N1221" s="7">
        <v>0.05</v>
      </c>
      <c r="O1221" s="6">
        <v>89.28</v>
      </c>
      <c r="P1221" s="6">
        <f t="shared" si="76"/>
        <v>154.13749999999999</v>
      </c>
      <c r="Q1221" s="6">
        <f t="shared" si="77"/>
        <v>89.28</v>
      </c>
      <c r="R1221" s="6">
        <f t="shared" si="78"/>
        <v>64.857499999999987</v>
      </c>
      <c r="S1221" s="8">
        <f t="shared" si="79"/>
        <v>0.42077690373854509</v>
      </c>
    </row>
    <row r="1222" spans="1:19" ht="15.6" x14ac:dyDescent="0.3">
      <c r="A1222" s="2">
        <v>708</v>
      </c>
      <c r="B1222" s="3">
        <v>46201</v>
      </c>
      <c r="C1222" s="4">
        <f>YEAR(SalesDataTable[[#This Row],[Order Date]])</f>
        <v>2026</v>
      </c>
      <c r="D1222" s="9" t="str">
        <f>TEXT(SalesDataTable[[#This Row],[Order Date]],"MMM")</f>
        <v>Jun</v>
      </c>
      <c r="E1222" s="9" t="str">
        <f>"Q"&amp;ROUNDUP(MONTH(SalesDataTable[[#This Row],[Order Date]])/3,0)</f>
        <v>Q2</v>
      </c>
      <c r="F1222" s="4" t="s">
        <v>24</v>
      </c>
      <c r="G1222" s="4" t="s">
        <v>59</v>
      </c>
      <c r="H1222" s="4" t="s">
        <v>20</v>
      </c>
      <c r="I1222" s="4" t="s">
        <v>21</v>
      </c>
      <c r="J1222" s="4" t="s">
        <v>27</v>
      </c>
      <c r="K1222" s="4" t="s">
        <v>55</v>
      </c>
      <c r="L1222" s="5">
        <v>1</v>
      </c>
      <c r="M1222" s="6">
        <v>150.44</v>
      </c>
      <c r="N1222" s="7">
        <v>0</v>
      </c>
      <c r="O1222" s="6">
        <v>80.5</v>
      </c>
      <c r="P1222" s="6">
        <f t="shared" si="76"/>
        <v>150.44</v>
      </c>
      <c r="Q1222" s="6">
        <f t="shared" si="77"/>
        <v>80.5</v>
      </c>
      <c r="R1222" s="6">
        <f t="shared" si="78"/>
        <v>69.94</v>
      </c>
      <c r="S1222" s="8">
        <f t="shared" si="79"/>
        <v>0.46490295134272797</v>
      </c>
    </row>
    <row r="1223" spans="1:19" ht="15.6" x14ac:dyDescent="0.3">
      <c r="A1223" s="2">
        <v>886</v>
      </c>
      <c r="B1223" s="3">
        <v>46201</v>
      </c>
      <c r="C1223" s="4">
        <f>YEAR(SalesDataTable[[#This Row],[Order Date]])</f>
        <v>2026</v>
      </c>
      <c r="D1223" s="9" t="str">
        <f>TEXT(SalesDataTable[[#This Row],[Order Date]],"MMM")</f>
        <v>Jun</v>
      </c>
      <c r="E1223" s="9" t="str">
        <f>"Q"&amp;ROUNDUP(MONTH(SalesDataTable[[#This Row],[Order Date]])/3,0)</f>
        <v>Q2</v>
      </c>
      <c r="F1223" s="4" t="s">
        <v>18</v>
      </c>
      <c r="G1223" s="4" t="s">
        <v>19</v>
      </c>
      <c r="H1223" s="4" t="s">
        <v>37</v>
      </c>
      <c r="I1223" s="4" t="s">
        <v>34</v>
      </c>
      <c r="J1223" s="4" t="s">
        <v>41</v>
      </c>
      <c r="K1223" s="4" t="s">
        <v>69</v>
      </c>
      <c r="L1223" s="5">
        <v>2</v>
      </c>
      <c r="M1223" s="6">
        <v>126.17</v>
      </c>
      <c r="N1223" s="7">
        <v>0.05</v>
      </c>
      <c r="O1223" s="6">
        <v>61.13</v>
      </c>
      <c r="P1223" s="6">
        <f t="shared" si="76"/>
        <v>239.72299999999998</v>
      </c>
      <c r="Q1223" s="6">
        <f t="shared" si="77"/>
        <v>122.26</v>
      </c>
      <c r="R1223" s="6">
        <f t="shared" si="78"/>
        <v>117.46299999999998</v>
      </c>
      <c r="S1223" s="8">
        <f t="shared" si="79"/>
        <v>0.48999470221881081</v>
      </c>
    </row>
    <row r="1224" spans="1:19" ht="15.6" x14ac:dyDescent="0.3">
      <c r="A1224" s="2">
        <v>944</v>
      </c>
      <c r="B1224" s="3">
        <v>46201</v>
      </c>
      <c r="C1224" s="4">
        <f>YEAR(SalesDataTable[[#This Row],[Order Date]])</f>
        <v>2026</v>
      </c>
      <c r="D1224" s="9" t="str">
        <f>TEXT(SalesDataTable[[#This Row],[Order Date]],"MMM")</f>
        <v>Jun</v>
      </c>
      <c r="E1224" s="9" t="str">
        <f>"Q"&amp;ROUNDUP(MONTH(SalesDataTable[[#This Row],[Order Date]])/3,0)</f>
        <v>Q2</v>
      </c>
      <c r="F1224" s="4" t="s">
        <v>38</v>
      </c>
      <c r="G1224" s="4" t="s">
        <v>49</v>
      </c>
      <c r="H1224" s="4" t="s">
        <v>46</v>
      </c>
      <c r="I1224" s="4" t="s">
        <v>21</v>
      </c>
      <c r="J1224" s="4" t="s">
        <v>41</v>
      </c>
      <c r="K1224" s="4" t="s">
        <v>58</v>
      </c>
      <c r="L1224" s="5">
        <v>2</v>
      </c>
      <c r="M1224" s="6">
        <v>83.72</v>
      </c>
      <c r="N1224" s="7">
        <v>0</v>
      </c>
      <c r="O1224" s="6">
        <v>38.96</v>
      </c>
      <c r="P1224" s="6">
        <f t="shared" si="76"/>
        <v>167.44</v>
      </c>
      <c r="Q1224" s="6">
        <f t="shared" si="77"/>
        <v>77.92</v>
      </c>
      <c r="R1224" s="6">
        <f t="shared" si="78"/>
        <v>89.52</v>
      </c>
      <c r="S1224" s="8">
        <f t="shared" si="79"/>
        <v>0.53463927376970855</v>
      </c>
    </row>
    <row r="1225" spans="1:19" ht="15.6" x14ac:dyDescent="0.3">
      <c r="A1225" s="2">
        <v>1050</v>
      </c>
      <c r="B1225" s="3">
        <v>46201</v>
      </c>
      <c r="C1225" s="4">
        <f>YEAR(SalesDataTable[[#This Row],[Order Date]])</f>
        <v>2026</v>
      </c>
      <c r="D1225" s="9" t="str">
        <f>TEXT(SalesDataTable[[#This Row],[Order Date]],"MMM")</f>
        <v>Jun</v>
      </c>
      <c r="E1225" s="9" t="str">
        <f>"Q"&amp;ROUNDUP(MONTH(SalesDataTable[[#This Row],[Order Date]])/3,0)</f>
        <v>Q2</v>
      </c>
      <c r="F1225" s="4" t="s">
        <v>38</v>
      </c>
      <c r="G1225" s="4" t="s">
        <v>51</v>
      </c>
      <c r="H1225" s="4" t="s">
        <v>46</v>
      </c>
      <c r="I1225" s="4" t="s">
        <v>31</v>
      </c>
      <c r="J1225" s="4" t="s">
        <v>27</v>
      </c>
      <c r="K1225" s="4" t="s">
        <v>64</v>
      </c>
      <c r="L1225" s="5">
        <v>1</v>
      </c>
      <c r="M1225" s="6">
        <v>70.58</v>
      </c>
      <c r="N1225" s="7">
        <v>0</v>
      </c>
      <c r="O1225" s="6">
        <v>32.78</v>
      </c>
      <c r="P1225" s="6">
        <f t="shared" si="76"/>
        <v>70.58</v>
      </c>
      <c r="Q1225" s="6">
        <f t="shared" si="77"/>
        <v>32.78</v>
      </c>
      <c r="R1225" s="6">
        <f t="shared" si="78"/>
        <v>37.799999999999997</v>
      </c>
      <c r="S1225" s="8">
        <f t="shared" si="79"/>
        <v>0.53556248228960046</v>
      </c>
    </row>
    <row r="1226" spans="1:19" ht="15.6" x14ac:dyDescent="0.3">
      <c r="A1226" s="2">
        <v>1677</v>
      </c>
      <c r="B1226" s="3">
        <v>46201</v>
      </c>
      <c r="C1226" s="4">
        <f>YEAR(SalesDataTable[[#This Row],[Order Date]])</f>
        <v>2026</v>
      </c>
      <c r="D1226" s="9" t="str">
        <f>TEXT(SalesDataTable[[#This Row],[Order Date]],"MMM")</f>
        <v>Jun</v>
      </c>
      <c r="E1226" s="9" t="str">
        <f>"Q"&amp;ROUNDUP(MONTH(SalesDataTable[[#This Row],[Order Date]])/3,0)</f>
        <v>Q2</v>
      </c>
      <c r="F1226" s="4" t="s">
        <v>38</v>
      </c>
      <c r="G1226" s="4" t="s">
        <v>65</v>
      </c>
      <c r="H1226" s="4" t="s">
        <v>26</v>
      </c>
      <c r="I1226" s="4" t="s">
        <v>34</v>
      </c>
      <c r="J1226" s="4" t="s">
        <v>41</v>
      </c>
      <c r="K1226" s="4" t="s">
        <v>58</v>
      </c>
      <c r="L1226" s="5">
        <v>5</v>
      </c>
      <c r="M1226" s="6">
        <v>81.96</v>
      </c>
      <c r="N1226" s="7">
        <v>0.05</v>
      </c>
      <c r="O1226" s="6">
        <v>39.130000000000003</v>
      </c>
      <c r="P1226" s="6">
        <f t="shared" si="76"/>
        <v>389.30999999999995</v>
      </c>
      <c r="Q1226" s="6">
        <f t="shared" si="77"/>
        <v>195.65</v>
      </c>
      <c r="R1226" s="6">
        <f t="shared" si="78"/>
        <v>193.65999999999994</v>
      </c>
      <c r="S1226" s="8">
        <f t="shared" si="79"/>
        <v>0.497444196141892</v>
      </c>
    </row>
    <row r="1227" spans="1:19" ht="15.6" x14ac:dyDescent="0.3">
      <c r="A1227" s="2">
        <v>2109</v>
      </c>
      <c r="B1227" s="3">
        <v>46201</v>
      </c>
      <c r="C1227" s="4">
        <f>YEAR(SalesDataTable[[#This Row],[Order Date]])</f>
        <v>2026</v>
      </c>
      <c r="D1227" s="9" t="str">
        <f>TEXT(SalesDataTable[[#This Row],[Order Date]],"MMM")</f>
        <v>Jun</v>
      </c>
      <c r="E1227" s="9" t="str">
        <f>"Q"&amp;ROUNDUP(MONTH(SalesDataTable[[#This Row],[Order Date]])/3,0)</f>
        <v>Q2</v>
      </c>
      <c r="F1227" s="4" t="s">
        <v>24</v>
      </c>
      <c r="G1227" s="4" t="s">
        <v>67</v>
      </c>
      <c r="H1227" s="4" t="s">
        <v>20</v>
      </c>
      <c r="I1227" s="4" t="s">
        <v>31</v>
      </c>
      <c r="J1227" s="4" t="s">
        <v>22</v>
      </c>
      <c r="K1227" s="4" t="s">
        <v>44</v>
      </c>
      <c r="L1227" s="5">
        <v>1</v>
      </c>
      <c r="M1227" s="6">
        <v>40.67</v>
      </c>
      <c r="N1227" s="7">
        <v>0</v>
      </c>
      <c r="O1227" s="6">
        <v>16.5</v>
      </c>
      <c r="P1227" s="6">
        <f t="shared" si="76"/>
        <v>40.67</v>
      </c>
      <c r="Q1227" s="6">
        <f t="shared" si="77"/>
        <v>16.5</v>
      </c>
      <c r="R1227" s="6">
        <f t="shared" si="78"/>
        <v>24.17</v>
      </c>
      <c r="S1227" s="8">
        <f t="shared" si="79"/>
        <v>0.59429554954511932</v>
      </c>
    </row>
    <row r="1228" spans="1:19" ht="15.6" x14ac:dyDescent="0.3">
      <c r="A1228" s="2">
        <v>3688</v>
      </c>
      <c r="B1228" s="3">
        <v>46201</v>
      </c>
      <c r="C1228" s="4">
        <f>YEAR(SalesDataTable[[#This Row],[Order Date]])</f>
        <v>2026</v>
      </c>
      <c r="D1228" s="9" t="str">
        <f>TEXT(SalesDataTable[[#This Row],[Order Date]],"MMM")</f>
        <v>Jun</v>
      </c>
      <c r="E1228" s="9" t="str">
        <f>"Q"&amp;ROUNDUP(MONTH(SalesDataTable[[#This Row],[Order Date]])/3,0)</f>
        <v>Q2</v>
      </c>
      <c r="F1228" s="4" t="s">
        <v>29</v>
      </c>
      <c r="G1228" s="4" t="s">
        <v>70</v>
      </c>
      <c r="H1228" s="4" t="s">
        <v>37</v>
      </c>
      <c r="I1228" s="4" t="s">
        <v>31</v>
      </c>
      <c r="J1228" s="4" t="s">
        <v>52</v>
      </c>
      <c r="K1228" s="4" t="s">
        <v>53</v>
      </c>
      <c r="L1228" s="5">
        <v>1</v>
      </c>
      <c r="M1228" s="6">
        <v>40.94</v>
      </c>
      <c r="N1228" s="7">
        <v>0</v>
      </c>
      <c r="O1228" s="6">
        <v>14.47</v>
      </c>
      <c r="P1228" s="6">
        <f t="shared" si="76"/>
        <v>40.94</v>
      </c>
      <c r="Q1228" s="6">
        <f t="shared" si="77"/>
        <v>14.47</v>
      </c>
      <c r="R1228" s="6">
        <f t="shared" si="78"/>
        <v>26.47</v>
      </c>
      <c r="S1228" s="8">
        <f t="shared" si="79"/>
        <v>0.64655593551538837</v>
      </c>
    </row>
    <row r="1229" spans="1:19" ht="15.6" x14ac:dyDescent="0.3">
      <c r="A1229" s="2">
        <v>521</v>
      </c>
      <c r="B1229" s="3">
        <v>46202</v>
      </c>
      <c r="C1229" s="4">
        <f>YEAR(SalesDataTable[[#This Row],[Order Date]])</f>
        <v>2026</v>
      </c>
      <c r="D1229" s="9" t="str">
        <f>TEXT(SalesDataTable[[#This Row],[Order Date]],"MMM")</f>
        <v>Jun</v>
      </c>
      <c r="E1229" s="9" t="str">
        <f>"Q"&amp;ROUNDUP(MONTH(SalesDataTable[[#This Row],[Order Date]])/3,0)</f>
        <v>Q2</v>
      </c>
      <c r="F1229" s="4" t="s">
        <v>38</v>
      </c>
      <c r="G1229" s="4" t="s">
        <v>51</v>
      </c>
      <c r="H1229" s="4" t="s">
        <v>26</v>
      </c>
      <c r="I1229" s="4" t="s">
        <v>34</v>
      </c>
      <c r="J1229" s="4" t="s">
        <v>22</v>
      </c>
      <c r="K1229" s="4" t="s">
        <v>48</v>
      </c>
      <c r="L1229" s="5">
        <v>3</v>
      </c>
      <c r="M1229" s="6">
        <v>100.89</v>
      </c>
      <c r="N1229" s="7">
        <v>0.05</v>
      </c>
      <c r="O1229" s="6">
        <v>49.08</v>
      </c>
      <c r="P1229" s="6">
        <f t="shared" si="76"/>
        <v>287.53649999999999</v>
      </c>
      <c r="Q1229" s="6">
        <f t="shared" si="77"/>
        <v>147.24</v>
      </c>
      <c r="R1229" s="6">
        <f t="shared" si="78"/>
        <v>140.29649999999998</v>
      </c>
      <c r="S1229" s="8">
        <f t="shared" si="79"/>
        <v>0.48792588071427451</v>
      </c>
    </row>
    <row r="1230" spans="1:19" ht="15.6" x14ac:dyDescent="0.3">
      <c r="A1230" s="2">
        <v>557</v>
      </c>
      <c r="B1230" s="3">
        <v>46202</v>
      </c>
      <c r="C1230" s="4">
        <f>YEAR(SalesDataTable[[#This Row],[Order Date]])</f>
        <v>2026</v>
      </c>
      <c r="D1230" s="9" t="str">
        <f>TEXT(SalesDataTable[[#This Row],[Order Date]],"MMM")</f>
        <v>Jun</v>
      </c>
      <c r="E1230" s="9" t="str">
        <f>"Q"&amp;ROUNDUP(MONTH(SalesDataTable[[#This Row],[Order Date]])/3,0)</f>
        <v>Q2</v>
      </c>
      <c r="F1230" s="4" t="s">
        <v>24</v>
      </c>
      <c r="G1230" s="4" t="s">
        <v>61</v>
      </c>
      <c r="H1230" s="4" t="s">
        <v>26</v>
      </c>
      <c r="I1230" s="4" t="s">
        <v>34</v>
      </c>
      <c r="J1230" s="4" t="s">
        <v>22</v>
      </c>
      <c r="K1230" s="4" t="s">
        <v>44</v>
      </c>
      <c r="L1230" s="5">
        <v>3</v>
      </c>
      <c r="M1230" s="6">
        <v>39.78</v>
      </c>
      <c r="N1230" s="7">
        <v>0.15</v>
      </c>
      <c r="O1230" s="6">
        <v>16.850000000000001</v>
      </c>
      <c r="P1230" s="6">
        <f t="shared" si="76"/>
        <v>101.43900000000001</v>
      </c>
      <c r="Q1230" s="6">
        <f t="shared" si="77"/>
        <v>50.550000000000004</v>
      </c>
      <c r="R1230" s="6">
        <f t="shared" si="78"/>
        <v>50.889000000000003</v>
      </c>
      <c r="S1230" s="8">
        <f t="shared" si="79"/>
        <v>0.50167095495815217</v>
      </c>
    </row>
    <row r="1231" spans="1:19" ht="15.6" x14ac:dyDescent="0.3">
      <c r="A1231" s="2">
        <v>929</v>
      </c>
      <c r="B1231" s="3">
        <v>46202</v>
      </c>
      <c r="C1231" s="4">
        <f>YEAR(SalesDataTable[[#This Row],[Order Date]])</f>
        <v>2026</v>
      </c>
      <c r="D1231" s="9" t="str">
        <f>TEXT(SalesDataTable[[#This Row],[Order Date]],"MMM")</f>
        <v>Jun</v>
      </c>
      <c r="E1231" s="9" t="str">
        <f>"Q"&amp;ROUNDUP(MONTH(SalesDataTable[[#This Row],[Order Date]])/3,0)</f>
        <v>Q2</v>
      </c>
      <c r="F1231" s="4" t="s">
        <v>18</v>
      </c>
      <c r="G1231" s="4" t="s">
        <v>19</v>
      </c>
      <c r="H1231" s="4" t="s">
        <v>20</v>
      </c>
      <c r="I1231" s="4" t="s">
        <v>21</v>
      </c>
      <c r="J1231" s="4" t="s">
        <v>52</v>
      </c>
      <c r="K1231" s="4" t="s">
        <v>53</v>
      </c>
      <c r="L1231" s="5">
        <v>1</v>
      </c>
      <c r="M1231" s="6">
        <v>40.299999999999997</v>
      </c>
      <c r="N1231" s="7">
        <v>0.05</v>
      </c>
      <c r="O1231" s="6">
        <v>14.79</v>
      </c>
      <c r="P1231" s="6">
        <f t="shared" si="76"/>
        <v>38.284999999999997</v>
      </c>
      <c r="Q1231" s="6">
        <f t="shared" si="77"/>
        <v>14.79</v>
      </c>
      <c r="R1231" s="6">
        <f t="shared" si="78"/>
        <v>23.494999999999997</v>
      </c>
      <c r="S1231" s="8">
        <f t="shared" si="79"/>
        <v>0.61368682251534545</v>
      </c>
    </row>
    <row r="1232" spans="1:19" ht="15.6" x14ac:dyDescent="0.3">
      <c r="A1232" s="2">
        <v>1089</v>
      </c>
      <c r="B1232" s="3">
        <v>46202</v>
      </c>
      <c r="C1232" s="4">
        <f>YEAR(SalesDataTable[[#This Row],[Order Date]])</f>
        <v>2026</v>
      </c>
      <c r="D1232" s="9" t="str">
        <f>TEXT(SalesDataTable[[#This Row],[Order Date]],"MMM")</f>
        <v>Jun</v>
      </c>
      <c r="E1232" s="9" t="str">
        <f>"Q"&amp;ROUNDUP(MONTH(SalesDataTable[[#This Row],[Order Date]])/3,0)</f>
        <v>Q2</v>
      </c>
      <c r="F1232" s="4" t="s">
        <v>24</v>
      </c>
      <c r="G1232" s="4" t="s">
        <v>59</v>
      </c>
      <c r="H1232" s="4" t="s">
        <v>37</v>
      </c>
      <c r="I1232" s="4" t="s">
        <v>21</v>
      </c>
      <c r="J1232" s="4" t="s">
        <v>27</v>
      </c>
      <c r="K1232" s="4" t="s">
        <v>28</v>
      </c>
      <c r="L1232" s="5">
        <v>1</v>
      </c>
      <c r="M1232" s="6">
        <v>90.91</v>
      </c>
      <c r="N1232" s="7">
        <v>0.05</v>
      </c>
      <c r="O1232" s="6">
        <v>45.9</v>
      </c>
      <c r="P1232" s="6">
        <f t="shared" si="76"/>
        <v>86.364499999999992</v>
      </c>
      <c r="Q1232" s="6">
        <f t="shared" si="77"/>
        <v>45.9</v>
      </c>
      <c r="R1232" s="6">
        <f t="shared" si="78"/>
        <v>40.464499999999994</v>
      </c>
      <c r="S1232" s="8">
        <f t="shared" si="79"/>
        <v>0.46853163047316893</v>
      </c>
    </row>
    <row r="1233" spans="1:19" ht="15.6" x14ac:dyDescent="0.3">
      <c r="A1233" s="2">
        <v>1655</v>
      </c>
      <c r="B1233" s="3">
        <v>46202</v>
      </c>
      <c r="C1233" s="4">
        <f>YEAR(SalesDataTable[[#This Row],[Order Date]])</f>
        <v>2026</v>
      </c>
      <c r="D1233" s="9" t="str">
        <f>TEXT(SalesDataTable[[#This Row],[Order Date]],"MMM")</f>
        <v>Jun</v>
      </c>
      <c r="E1233" s="9" t="str">
        <f>"Q"&amp;ROUNDUP(MONTH(SalesDataTable[[#This Row],[Order Date]])/3,0)</f>
        <v>Q2</v>
      </c>
      <c r="F1233" s="4" t="s">
        <v>18</v>
      </c>
      <c r="G1233" s="4" t="s">
        <v>19</v>
      </c>
      <c r="H1233" s="4" t="s">
        <v>26</v>
      </c>
      <c r="I1233" s="4" t="s">
        <v>34</v>
      </c>
      <c r="J1233" s="4" t="s">
        <v>32</v>
      </c>
      <c r="K1233" s="4" t="s">
        <v>66</v>
      </c>
      <c r="L1233" s="5">
        <v>5</v>
      </c>
      <c r="M1233" s="6">
        <v>162.29</v>
      </c>
      <c r="N1233" s="7">
        <v>0.15</v>
      </c>
      <c r="O1233" s="6">
        <v>86.66</v>
      </c>
      <c r="P1233" s="6">
        <f t="shared" si="76"/>
        <v>689.73249999999996</v>
      </c>
      <c r="Q1233" s="6">
        <f t="shared" si="77"/>
        <v>433.29999999999995</v>
      </c>
      <c r="R1233" s="6">
        <f t="shared" si="78"/>
        <v>256.4325</v>
      </c>
      <c r="S1233" s="8">
        <f t="shared" si="79"/>
        <v>0.37178543855770174</v>
      </c>
    </row>
    <row r="1234" spans="1:19" ht="15.6" x14ac:dyDescent="0.3">
      <c r="A1234" s="2">
        <v>1897</v>
      </c>
      <c r="B1234" s="3">
        <v>46202</v>
      </c>
      <c r="C1234" s="4">
        <f>YEAR(SalesDataTable[[#This Row],[Order Date]])</f>
        <v>2026</v>
      </c>
      <c r="D1234" s="9" t="str">
        <f>TEXT(SalesDataTable[[#This Row],[Order Date]],"MMM")</f>
        <v>Jun</v>
      </c>
      <c r="E1234" s="9" t="str">
        <f>"Q"&amp;ROUNDUP(MONTH(SalesDataTable[[#This Row],[Order Date]])/3,0)</f>
        <v>Q2</v>
      </c>
      <c r="F1234" s="4" t="s">
        <v>24</v>
      </c>
      <c r="G1234" s="4" t="s">
        <v>59</v>
      </c>
      <c r="H1234" s="4" t="s">
        <v>20</v>
      </c>
      <c r="I1234" s="4" t="s">
        <v>34</v>
      </c>
      <c r="J1234" s="4" t="s">
        <v>22</v>
      </c>
      <c r="K1234" s="4" t="s">
        <v>40</v>
      </c>
      <c r="L1234" s="5">
        <v>2</v>
      </c>
      <c r="M1234" s="6">
        <v>51.03</v>
      </c>
      <c r="N1234" s="7">
        <v>0</v>
      </c>
      <c r="O1234" s="6">
        <v>22.59</v>
      </c>
      <c r="P1234" s="6">
        <f t="shared" si="76"/>
        <v>102.06</v>
      </c>
      <c r="Q1234" s="6">
        <f t="shared" si="77"/>
        <v>45.18</v>
      </c>
      <c r="R1234" s="6">
        <f t="shared" si="78"/>
        <v>56.88</v>
      </c>
      <c r="S1234" s="8">
        <f t="shared" si="79"/>
        <v>0.55731922398589062</v>
      </c>
    </row>
    <row r="1235" spans="1:19" ht="15.6" x14ac:dyDescent="0.3">
      <c r="A1235" s="2">
        <v>2417</v>
      </c>
      <c r="B1235" s="3">
        <v>46202</v>
      </c>
      <c r="C1235" s="4">
        <f>YEAR(SalesDataTable[[#This Row],[Order Date]])</f>
        <v>2026</v>
      </c>
      <c r="D1235" s="9" t="str">
        <f>TEXT(SalesDataTable[[#This Row],[Order Date]],"MMM")</f>
        <v>Jun</v>
      </c>
      <c r="E1235" s="9" t="str">
        <f>"Q"&amp;ROUNDUP(MONTH(SalesDataTable[[#This Row],[Order Date]])/3,0)</f>
        <v>Q2</v>
      </c>
      <c r="F1235" s="4" t="s">
        <v>24</v>
      </c>
      <c r="G1235" s="4" t="s">
        <v>61</v>
      </c>
      <c r="H1235" s="4" t="s">
        <v>20</v>
      </c>
      <c r="I1235" s="4" t="s">
        <v>34</v>
      </c>
      <c r="J1235" s="4" t="s">
        <v>52</v>
      </c>
      <c r="K1235" s="4" t="s">
        <v>63</v>
      </c>
      <c r="L1235" s="5">
        <v>1</v>
      </c>
      <c r="M1235" s="6">
        <v>50.67</v>
      </c>
      <c r="N1235" s="7">
        <v>0</v>
      </c>
      <c r="O1235" s="6">
        <v>22.18</v>
      </c>
      <c r="P1235" s="6">
        <f t="shared" si="76"/>
        <v>50.67</v>
      </c>
      <c r="Q1235" s="6">
        <f t="shared" si="77"/>
        <v>22.18</v>
      </c>
      <c r="R1235" s="6">
        <f t="shared" si="78"/>
        <v>28.490000000000002</v>
      </c>
      <c r="S1235" s="8">
        <f t="shared" si="79"/>
        <v>0.56226564041839355</v>
      </c>
    </row>
    <row r="1236" spans="1:19" ht="15.6" x14ac:dyDescent="0.3">
      <c r="A1236" s="2">
        <v>3474</v>
      </c>
      <c r="B1236" s="3">
        <v>46202</v>
      </c>
      <c r="C1236" s="4">
        <f>YEAR(SalesDataTable[[#This Row],[Order Date]])</f>
        <v>2026</v>
      </c>
      <c r="D1236" s="9" t="str">
        <f>TEXT(SalesDataTable[[#This Row],[Order Date]],"MMM")</f>
        <v>Jun</v>
      </c>
      <c r="E1236" s="9" t="str">
        <f>"Q"&amp;ROUNDUP(MONTH(SalesDataTable[[#This Row],[Order Date]])/3,0)</f>
        <v>Q2</v>
      </c>
      <c r="F1236" s="4" t="s">
        <v>38</v>
      </c>
      <c r="G1236" s="4" t="s">
        <v>51</v>
      </c>
      <c r="H1236" s="4" t="s">
        <v>26</v>
      </c>
      <c r="I1236" s="4" t="s">
        <v>21</v>
      </c>
      <c r="J1236" s="4" t="s">
        <v>32</v>
      </c>
      <c r="K1236" s="4" t="s">
        <v>62</v>
      </c>
      <c r="L1236" s="5">
        <v>10</v>
      </c>
      <c r="M1236" s="6">
        <v>130.62</v>
      </c>
      <c r="N1236" s="7">
        <v>0.05</v>
      </c>
      <c r="O1236" s="6">
        <v>67.05</v>
      </c>
      <c r="P1236" s="6">
        <f t="shared" si="76"/>
        <v>1240.8899999999999</v>
      </c>
      <c r="Q1236" s="6">
        <f t="shared" si="77"/>
        <v>670.5</v>
      </c>
      <c r="R1236" s="6">
        <f t="shared" si="78"/>
        <v>570.38999999999987</v>
      </c>
      <c r="S1236" s="8">
        <f t="shared" si="79"/>
        <v>0.45966201677828006</v>
      </c>
    </row>
    <row r="1237" spans="1:19" ht="15.6" x14ac:dyDescent="0.3">
      <c r="A1237" s="2">
        <v>4079</v>
      </c>
      <c r="B1237" s="3">
        <v>46202</v>
      </c>
      <c r="C1237" s="4">
        <f>YEAR(SalesDataTable[[#This Row],[Order Date]])</f>
        <v>2026</v>
      </c>
      <c r="D1237" s="9" t="str">
        <f>TEXT(SalesDataTable[[#This Row],[Order Date]],"MMM")</f>
        <v>Jun</v>
      </c>
      <c r="E1237" s="9" t="str">
        <f>"Q"&amp;ROUNDUP(MONTH(SalesDataTable[[#This Row],[Order Date]])/3,0)</f>
        <v>Q2</v>
      </c>
      <c r="F1237" s="4" t="s">
        <v>29</v>
      </c>
      <c r="G1237" s="4" t="s">
        <v>43</v>
      </c>
      <c r="H1237" s="4" t="s">
        <v>20</v>
      </c>
      <c r="I1237" s="4" t="s">
        <v>31</v>
      </c>
      <c r="J1237" s="4" t="s">
        <v>41</v>
      </c>
      <c r="K1237" s="4" t="s">
        <v>47</v>
      </c>
      <c r="L1237" s="5">
        <v>4</v>
      </c>
      <c r="M1237" s="6">
        <v>194.6</v>
      </c>
      <c r="N1237" s="7">
        <v>0</v>
      </c>
      <c r="O1237" s="6">
        <v>104.64</v>
      </c>
      <c r="P1237" s="6">
        <f t="shared" si="76"/>
        <v>778.4</v>
      </c>
      <c r="Q1237" s="6">
        <f t="shared" si="77"/>
        <v>418.56</v>
      </c>
      <c r="R1237" s="6">
        <f t="shared" si="78"/>
        <v>359.84</v>
      </c>
      <c r="S1237" s="8">
        <f t="shared" si="79"/>
        <v>0.46228160328879753</v>
      </c>
    </row>
    <row r="1238" spans="1:19" ht="15.6" x14ac:dyDescent="0.3">
      <c r="A1238" s="2">
        <v>45</v>
      </c>
      <c r="B1238" s="3">
        <v>46203</v>
      </c>
      <c r="C1238" s="4">
        <f>YEAR(SalesDataTable[[#This Row],[Order Date]])</f>
        <v>2026</v>
      </c>
      <c r="D1238" s="9" t="str">
        <f>TEXT(SalesDataTable[[#This Row],[Order Date]],"MMM")</f>
        <v>Jun</v>
      </c>
      <c r="E1238" s="9" t="str">
        <f>"Q"&amp;ROUNDUP(MONTH(SalesDataTable[[#This Row],[Order Date]])/3,0)</f>
        <v>Q2</v>
      </c>
      <c r="F1238" s="4" t="s">
        <v>29</v>
      </c>
      <c r="G1238" s="4" t="s">
        <v>30</v>
      </c>
      <c r="H1238" s="4" t="s">
        <v>37</v>
      </c>
      <c r="I1238" s="4" t="s">
        <v>31</v>
      </c>
      <c r="J1238" s="4" t="s">
        <v>27</v>
      </c>
      <c r="K1238" s="4" t="s">
        <v>28</v>
      </c>
      <c r="L1238" s="5">
        <v>1</v>
      </c>
      <c r="M1238" s="6">
        <v>94</v>
      </c>
      <c r="N1238" s="7">
        <v>0</v>
      </c>
      <c r="O1238" s="6">
        <v>45.62</v>
      </c>
      <c r="P1238" s="6">
        <f t="shared" si="76"/>
        <v>94</v>
      </c>
      <c r="Q1238" s="6">
        <f t="shared" si="77"/>
        <v>45.62</v>
      </c>
      <c r="R1238" s="6">
        <f t="shared" si="78"/>
        <v>48.38</v>
      </c>
      <c r="S1238" s="8">
        <f t="shared" si="79"/>
        <v>0.51468085106382977</v>
      </c>
    </row>
    <row r="1239" spans="1:19" ht="15.6" x14ac:dyDescent="0.3">
      <c r="A1239" s="2">
        <v>2895</v>
      </c>
      <c r="B1239" s="3">
        <v>46203</v>
      </c>
      <c r="C1239" s="4">
        <f>YEAR(SalesDataTable[[#This Row],[Order Date]])</f>
        <v>2026</v>
      </c>
      <c r="D1239" s="9" t="str">
        <f>TEXT(SalesDataTable[[#This Row],[Order Date]],"MMM")</f>
        <v>Jun</v>
      </c>
      <c r="E1239" s="9" t="str">
        <f>"Q"&amp;ROUNDUP(MONTH(SalesDataTable[[#This Row],[Order Date]])/3,0)</f>
        <v>Q2</v>
      </c>
      <c r="F1239" s="4" t="s">
        <v>38</v>
      </c>
      <c r="G1239" s="4" t="s">
        <v>51</v>
      </c>
      <c r="H1239" s="4" t="s">
        <v>20</v>
      </c>
      <c r="I1239" s="4" t="s">
        <v>21</v>
      </c>
      <c r="J1239" s="4" t="s">
        <v>52</v>
      </c>
      <c r="K1239" s="4" t="s">
        <v>53</v>
      </c>
      <c r="L1239" s="5">
        <v>2</v>
      </c>
      <c r="M1239" s="6">
        <v>40.46</v>
      </c>
      <c r="N1239" s="7">
        <v>0</v>
      </c>
      <c r="O1239" s="6">
        <v>15.15</v>
      </c>
      <c r="P1239" s="6">
        <f t="shared" si="76"/>
        <v>80.92</v>
      </c>
      <c r="Q1239" s="6">
        <f t="shared" si="77"/>
        <v>30.3</v>
      </c>
      <c r="R1239" s="6">
        <f t="shared" si="78"/>
        <v>50.620000000000005</v>
      </c>
      <c r="S1239" s="8">
        <f t="shared" si="79"/>
        <v>0.62555610479485912</v>
      </c>
    </row>
    <row r="1240" spans="1:19" ht="15.6" x14ac:dyDescent="0.3">
      <c r="A1240" s="2">
        <v>5158</v>
      </c>
      <c r="B1240" s="3">
        <v>46203</v>
      </c>
      <c r="C1240" s="4">
        <f>YEAR(SalesDataTable[[#This Row],[Order Date]])</f>
        <v>2026</v>
      </c>
      <c r="D1240" s="9" t="str">
        <f>TEXT(SalesDataTable[[#This Row],[Order Date]],"MMM")</f>
        <v>Jun</v>
      </c>
      <c r="E1240" s="9" t="str">
        <f>"Q"&amp;ROUNDUP(MONTH(SalesDataTable[[#This Row],[Order Date]])/3,0)</f>
        <v>Q2</v>
      </c>
      <c r="F1240" s="4" t="s">
        <v>24</v>
      </c>
      <c r="G1240" s="4" t="s">
        <v>45</v>
      </c>
      <c r="H1240" s="4" t="s">
        <v>37</v>
      </c>
      <c r="I1240" s="4" t="s">
        <v>31</v>
      </c>
      <c r="J1240" s="4" t="s">
        <v>27</v>
      </c>
      <c r="K1240" s="4" t="s">
        <v>55</v>
      </c>
      <c r="L1240" s="5">
        <v>1</v>
      </c>
      <c r="M1240" s="6">
        <v>156.11000000000001</v>
      </c>
      <c r="N1240" s="7">
        <v>0</v>
      </c>
      <c r="O1240" s="6">
        <v>79.52</v>
      </c>
      <c r="P1240" s="6">
        <f t="shared" si="76"/>
        <v>156.11000000000001</v>
      </c>
      <c r="Q1240" s="6">
        <f t="shared" si="77"/>
        <v>79.52</v>
      </c>
      <c r="R1240" s="6">
        <f t="shared" si="78"/>
        <v>76.590000000000018</v>
      </c>
      <c r="S1240" s="8">
        <f t="shared" si="79"/>
        <v>0.49061559157004681</v>
      </c>
    </row>
    <row r="1241" spans="1:19" ht="15.6" x14ac:dyDescent="0.3">
      <c r="A1241" s="2">
        <v>1217</v>
      </c>
      <c r="B1241" s="3">
        <v>46204</v>
      </c>
      <c r="C1241" s="4">
        <f>YEAR(SalesDataTable[[#This Row],[Order Date]])</f>
        <v>2026</v>
      </c>
      <c r="D1241" s="9" t="str">
        <f>TEXT(SalesDataTable[[#This Row],[Order Date]],"MMM")</f>
        <v>Jul</v>
      </c>
      <c r="E1241" s="9" t="str">
        <f>"Q"&amp;ROUNDUP(MONTH(SalesDataTable[[#This Row],[Order Date]])/3,0)</f>
        <v>Q3</v>
      </c>
      <c r="F1241" s="4" t="s">
        <v>29</v>
      </c>
      <c r="G1241" s="4" t="s">
        <v>36</v>
      </c>
      <c r="H1241" s="4" t="s">
        <v>20</v>
      </c>
      <c r="I1241" s="4" t="s">
        <v>21</v>
      </c>
      <c r="J1241" s="4" t="s">
        <v>41</v>
      </c>
      <c r="K1241" s="4" t="s">
        <v>69</v>
      </c>
      <c r="L1241" s="5">
        <v>2</v>
      </c>
      <c r="M1241" s="6">
        <v>121.78</v>
      </c>
      <c r="N1241" s="7">
        <v>0.1</v>
      </c>
      <c r="O1241" s="6">
        <v>59.62</v>
      </c>
      <c r="P1241" s="6">
        <f t="shared" si="76"/>
        <v>219.20400000000001</v>
      </c>
      <c r="Q1241" s="6">
        <f t="shared" si="77"/>
        <v>119.24</v>
      </c>
      <c r="R1241" s="6">
        <f t="shared" si="78"/>
        <v>99.964000000000013</v>
      </c>
      <c r="S1241" s="8">
        <f t="shared" si="79"/>
        <v>0.45603182423678407</v>
      </c>
    </row>
    <row r="1242" spans="1:19" ht="15.6" x14ac:dyDescent="0.3">
      <c r="A1242" s="2">
        <v>2249</v>
      </c>
      <c r="B1242" s="3">
        <v>46204</v>
      </c>
      <c r="C1242" s="4">
        <f>YEAR(SalesDataTable[[#This Row],[Order Date]])</f>
        <v>2026</v>
      </c>
      <c r="D1242" s="9" t="str">
        <f>TEXT(SalesDataTable[[#This Row],[Order Date]],"MMM")</f>
        <v>Jul</v>
      </c>
      <c r="E1242" s="9" t="str">
        <f>"Q"&amp;ROUNDUP(MONTH(SalesDataTable[[#This Row],[Order Date]])/3,0)</f>
        <v>Q3</v>
      </c>
      <c r="F1242" s="4" t="s">
        <v>18</v>
      </c>
      <c r="G1242" s="4" t="s">
        <v>68</v>
      </c>
      <c r="H1242" s="4" t="s">
        <v>46</v>
      </c>
      <c r="I1242" s="4" t="s">
        <v>31</v>
      </c>
      <c r="J1242" s="4" t="s">
        <v>52</v>
      </c>
      <c r="K1242" s="4" t="s">
        <v>60</v>
      </c>
      <c r="L1242" s="5">
        <v>3</v>
      </c>
      <c r="M1242" s="6">
        <v>36.22</v>
      </c>
      <c r="N1242" s="7">
        <v>0.1</v>
      </c>
      <c r="O1242" s="6">
        <v>13.83</v>
      </c>
      <c r="P1242" s="6">
        <f t="shared" si="76"/>
        <v>97.793999999999997</v>
      </c>
      <c r="Q1242" s="6">
        <f t="shared" si="77"/>
        <v>41.49</v>
      </c>
      <c r="R1242" s="6">
        <f t="shared" si="78"/>
        <v>56.303999999999995</v>
      </c>
      <c r="S1242" s="8">
        <f t="shared" si="79"/>
        <v>0.57574084299650286</v>
      </c>
    </row>
    <row r="1243" spans="1:19" ht="15.6" x14ac:dyDescent="0.3">
      <c r="A1243" s="2">
        <v>2650</v>
      </c>
      <c r="B1243" s="3">
        <v>46204</v>
      </c>
      <c r="C1243" s="4">
        <f>YEAR(SalesDataTable[[#This Row],[Order Date]])</f>
        <v>2026</v>
      </c>
      <c r="D1243" s="9" t="str">
        <f>TEXT(SalesDataTable[[#This Row],[Order Date]],"MMM")</f>
        <v>Jul</v>
      </c>
      <c r="E1243" s="9" t="str">
        <f>"Q"&amp;ROUNDUP(MONTH(SalesDataTable[[#This Row],[Order Date]])/3,0)</f>
        <v>Q3</v>
      </c>
      <c r="F1243" s="4" t="s">
        <v>38</v>
      </c>
      <c r="G1243" s="4" t="s">
        <v>49</v>
      </c>
      <c r="H1243" s="4" t="s">
        <v>26</v>
      </c>
      <c r="I1243" s="4" t="s">
        <v>34</v>
      </c>
      <c r="J1243" s="4" t="s">
        <v>32</v>
      </c>
      <c r="K1243" s="4" t="s">
        <v>66</v>
      </c>
      <c r="L1243" s="5">
        <v>10</v>
      </c>
      <c r="M1243" s="6">
        <v>161.78</v>
      </c>
      <c r="N1243" s="7">
        <v>0.1</v>
      </c>
      <c r="O1243" s="6">
        <v>85.11</v>
      </c>
      <c r="P1243" s="6">
        <f t="shared" si="76"/>
        <v>1456.02</v>
      </c>
      <c r="Q1243" s="6">
        <f t="shared" si="77"/>
        <v>851.1</v>
      </c>
      <c r="R1243" s="6">
        <f t="shared" si="78"/>
        <v>604.91999999999996</v>
      </c>
      <c r="S1243" s="8">
        <f t="shared" si="79"/>
        <v>0.4154613260806857</v>
      </c>
    </row>
    <row r="1244" spans="1:19" ht="15.6" x14ac:dyDescent="0.3">
      <c r="A1244" s="2">
        <v>3937</v>
      </c>
      <c r="B1244" s="3">
        <v>46204</v>
      </c>
      <c r="C1244" s="4">
        <f>YEAR(SalesDataTable[[#This Row],[Order Date]])</f>
        <v>2026</v>
      </c>
      <c r="D1244" s="9" t="str">
        <f>TEXT(SalesDataTable[[#This Row],[Order Date]],"MMM")</f>
        <v>Jul</v>
      </c>
      <c r="E1244" s="9" t="str">
        <f>"Q"&amp;ROUNDUP(MONTH(SalesDataTable[[#This Row],[Order Date]])/3,0)</f>
        <v>Q3</v>
      </c>
      <c r="F1244" s="4" t="s">
        <v>38</v>
      </c>
      <c r="G1244" s="4" t="s">
        <v>49</v>
      </c>
      <c r="H1244" s="4" t="s">
        <v>20</v>
      </c>
      <c r="I1244" s="4" t="s">
        <v>34</v>
      </c>
      <c r="J1244" s="4" t="s">
        <v>41</v>
      </c>
      <c r="K1244" s="4" t="s">
        <v>69</v>
      </c>
      <c r="L1244" s="5">
        <v>3</v>
      </c>
      <c r="M1244" s="6">
        <v>126.23</v>
      </c>
      <c r="N1244" s="7">
        <v>0.05</v>
      </c>
      <c r="O1244" s="6">
        <v>61.81</v>
      </c>
      <c r="P1244" s="6">
        <f t="shared" si="76"/>
        <v>359.75549999999998</v>
      </c>
      <c r="Q1244" s="6">
        <f t="shared" si="77"/>
        <v>185.43</v>
      </c>
      <c r="R1244" s="6">
        <f t="shared" si="78"/>
        <v>174.32549999999998</v>
      </c>
      <c r="S1244" s="8">
        <f t="shared" si="79"/>
        <v>0.4845666014835075</v>
      </c>
    </row>
    <row r="1245" spans="1:19" ht="15.6" x14ac:dyDescent="0.3">
      <c r="A1245" s="2">
        <v>4122</v>
      </c>
      <c r="B1245" s="3">
        <v>46204</v>
      </c>
      <c r="C1245" s="4">
        <f>YEAR(SalesDataTable[[#This Row],[Order Date]])</f>
        <v>2026</v>
      </c>
      <c r="D1245" s="9" t="str">
        <f>TEXT(SalesDataTable[[#This Row],[Order Date]],"MMM")</f>
        <v>Jul</v>
      </c>
      <c r="E1245" s="9" t="str">
        <f>"Q"&amp;ROUNDUP(MONTH(SalesDataTable[[#This Row],[Order Date]])/3,0)</f>
        <v>Q3</v>
      </c>
      <c r="F1245" s="4" t="s">
        <v>38</v>
      </c>
      <c r="G1245" s="4" t="s">
        <v>51</v>
      </c>
      <c r="H1245" s="4" t="s">
        <v>20</v>
      </c>
      <c r="I1245" s="4" t="s">
        <v>21</v>
      </c>
      <c r="J1245" s="4" t="s">
        <v>22</v>
      </c>
      <c r="K1245" s="4" t="s">
        <v>23</v>
      </c>
      <c r="L1245" s="5">
        <v>4</v>
      </c>
      <c r="M1245" s="6">
        <v>79.97</v>
      </c>
      <c r="N1245" s="7">
        <v>0.1</v>
      </c>
      <c r="O1245" s="6">
        <v>43.36</v>
      </c>
      <c r="P1245" s="6">
        <f t="shared" si="76"/>
        <v>287.892</v>
      </c>
      <c r="Q1245" s="6">
        <f t="shared" si="77"/>
        <v>173.44</v>
      </c>
      <c r="R1245" s="6">
        <f t="shared" si="78"/>
        <v>114.452</v>
      </c>
      <c r="S1245" s="8">
        <f t="shared" si="79"/>
        <v>0.39755185972517471</v>
      </c>
    </row>
    <row r="1246" spans="1:19" ht="15.6" x14ac:dyDescent="0.3">
      <c r="A1246" s="2">
        <v>4589</v>
      </c>
      <c r="B1246" s="3">
        <v>46204</v>
      </c>
      <c r="C1246" s="4">
        <f>YEAR(SalesDataTable[[#This Row],[Order Date]])</f>
        <v>2026</v>
      </c>
      <c r="D1246" s="9" t="str">
        <f>TEXT(SalesDataTable[[#This Row],[Order Date]],"MMM")</f>
        <v>Jul</v>
      </c>
      <c r="E1246" s="9" t="str">
        <f>"Q"&amp;ROUNDUP(MONTH(SalesDataTable[[#This Row],[Order Date]])/3,0)</f>
        <v>Q3</v>
      </c>
      <c r="F1246" s="4" t="s">
        <v>38</v>
      </c>
      <c r="G1246" s="4" t="s">
        <v>51</v>
      </c>
      <c r="H1246" s="4" t="s">
        <v>37</v>
      </c>
      <c r="I1246" s="4" t="s">
        <v>31</v>
      </c>
      <c r="J1246" s="4" t="s">
        <v>22</v>
      </c>
      <c r="K1246" s="4" t="s">
        <v>48</v>
      </c>
      <c r="L1246" s="5">
        <v>2</v>
      </c>
      <c r="M1246" s="6">
        <v>102.37</v>
      </c>
      <c r="N1246" s="7">
        <v>0</v>
      </c>
      <c r="O1246" s="6">
        <v>50.25</v>
      </c>
      <c r="P1246" s="6">
        <f t="shared" si="76"/>
        <v>204.74</v>
      </c>
      <c r="Q1246" s="6">
        <f t="shared" si="77"/>
        <v>100.5</v>
      </c>
      <c r="R1246" s="6">
        <f t="shared" si="78"/>
        <v>104.24000000000001</v>
      </c>
      <c r="S1246" s="8">
        <f t="shared" si="79"/>
        <v>0.50913353521539517</v>
      </c>
    </row>
    <row r="1247" spans="1:19" ht="15.6" x14ac:dyDescent="0.3">
      <c r="A1247" s="2">
        <v>4873</v>
      </c>
      <c r="B1247" s="3">
        <v>46204</v>
      </c>
      <c r="C1247" s="4">
        <f>YEAR(SalesDataTable[[#This Row],[Order Date]])</f>
        <v>2026</v>
      </c>
      <c r="D1247" s="9" t="str">
        <f>TEXT(SalesDataTable[[#This Row],[Order Date]],"MMM")</f>
        <v>Jul</v>
      </c>
      <c r="E1247" s="9" t="str">
        <f>"Q"&amp;ROUNDUP(MONTH(SalesDataTable[[#This Row],[Order Date]])/3,0)</f>
        <v>Q3</v>
      </c>
      <c r="F1247" s="4" t="s">
        <v>38</v>
      </c>
      <c r="G1247" s="4" t="s">
        <v>65</v>
      </c>
      <c r="H1247" s="4" t="s">
        <v>20</v>
      </c>
      <c r="I1247" s="4" t="s">
        <v>31</v>
      </c>
      <c r="J1247" s="4" t="s">
        <v>22</v>
      </c>
      <c r="K1247" s="4" t="s">
        <v>48</v>
      </c>
      <c r="L1247" s="5">
        <v>1</v>
      </c>
      <c r="M1247" s="6">
        <v>102.13</v>
      </c>
      <c r="N1247" s="7">
        <v>0</v>
      </c>
      <c r="O1247" s="6">
        <v>49.17</v>
      </c>
      <c r="P1247" s="6">
        <f t="shared" si="76"/>
        <v>102.13</v>
      </c>
      <c r="Q1247" s="6">
        <f t="shared" si="77"/>
        <v>49.17</v>
      </c>
      <c r="R1247" s="6">
        <f t="shared" si="78"/>
        <v>52.959999999999994</v>
      </c>
      <c r="S1247" s="8">
        <f t="shared" si="79"/>
        <v>0.5185547831195535</v>
      </c>
    </row>
    <row r="1248" spans="1:19" ht="15.6" x14ac:dyDescent="0.3">
      <c r="A1248" s="2">
        <v>729</v>
      </c>
      <c r="B1248" s="3">
        <v>46205</v>
      </c>
      <c r="C1248" s="4">
        <f>YEAR(SalesDataTable[[#This Row],[Order Date]])</f>
        <v>2026</v>
      </c>
      <c r="D1248" s="9" t="str">
        <f>TEXT(SalesDataTable[[#This Row],[Order Date]],"MMM")</f>
        <v>Jul</v>
      </c>
      <c r="E1248" s="9" t="str">
        <f>"Q"&amp;ROUNDUP(MONTH(SalesDataTable[[#This Row],[Order Date]])/3,0)</f>
        <v>Q3</v>
      </c>
      <c r="F1248" s="4" t="s">
        <v>29</v>
      </c>
      <c r="G1248" s="4" t="s">
        <v>30</v>
      </c>
      <c r="H1248" s="4" t="s">
        <v>20</v>
      </c>
      <c r="I1248" s="4" t="s">
        <v>21</v>
      </c>
      <c r="J1248" s="4" t="s">
        <v>32</v>
      </c>
      <c r="K1248" s="4" t="s">
        <v>66</v>
      </c>
      <c r="L1248" s="5">
        <v>1</v>
      </c>
      <c r="M1248" s="6">
        <v>161.82</v>
      </c>
      <c r="N1248" s="7">
        <v>0</v>
      </c>
      <c r="O1248" s="6">
        <v>87.15</v>
      </c>
      <c r="P1248" s="6">
        <f t="shared" si="76"/>
        <v>161.82</v>
      </c>
      <c r="Q1248" s="6">
        <f t="shared" si="77"/>
        <v>87.15</v>
      </c>
      <c r="R1248" s="6">
        <f t="shared" si="78"/>
        <v>74.669999999999987</v>
      </c>
      <c r="S1248" s="8">
        <f t="shared" si="79"/>
        <v>0.46143863552094916</v>
      </c>
    </row>
    <row r="1249" spans="1:19" ht="15.6" x14ac:dyDescent="0.3">
      <c r="A1249" s="2">
        <v>906</v>
      </c>
      <c r="B1249" s="3">
        <v>46205</v>
      </c>
      <c r="C1249" s="4">
        <f>YEAR(SalesDataTable[[#This Row],[Order Date]])</f>
        <v>2026</v>
      </c>
      <c r="D1249" s="9" t="str">
        <f>TEXT(SalesDataTable[[#This Row],[Order Date]],"MMM")</f>
        <v>Jul</v>
      </c>
      <c r="E1249" s="9" t="str">
        <f>"Q"&amp;ROUNDUP(MONTH(SalesDataTable[[#This Row],[Order Date]])/3,0)</f>
        <v>Q3</v>
      </c>
      <c r="F1249" s="4" t="s">
        <v>38</v>
      </c>
      <c r="G1249" s="4" t="s">
        <v>51</v>
      </c>
      <c r="H1249" s="4" t="s">
        <v>20</v>
      </c>
      <c r="I1249" s="4" t="s">
        <v>31</v>
      </c>
      <c r="J1249" s="4" t="s">
        <v>22</v>
      </c>
      <c r="K1249" s="4" t="s">
        <v>23</v>
      </c>
      <c r="L1249" s="5">
        <v>2</v>
      </c>
      <c r="M1249" s="6">
        <v>83.29</v>
      </c>
      <c r="N1249" s="7">
        <v>0</v>
      </c>
      <c r="O1249" s="6">
        <v>42.45</v>
      </c>
      <c r="P1249" s="6">
        <f t="shared" si="76"/>
        <v>166.58</v>
      </c>
      <c r="Q1249" s="6">
        <f t="shared" si="77"/>
        <v>84.9</v>
      </c>
      <c r="R1249" s="6">
        <f t="shared" si="78"/>
        <v>81.680000000000007</v>
      </c>
      <c r="S1249" s="8">
        <f t="shared" si="79"/>
        <v>0.49033497418657701</v>
      </c>
    </row>
    <row r="1250" spans="1:19" ht="15.6" x14ac:dyDescent="0.3">
      <c r="A1250" s="2">
        <v>1531</v>
      </c>
      <c r="B1250" s="3">
        <v>46205</v>
      </c>
      <c r="C1250" s="4">
        <f>YEAR(SalesDataTable[[#This Row],[Order Date]])</f>
        <v>2026</v>
      </c>
      <c r="D1250" s="9" t="str">
        <f>TEXT(SalesDataTable[[#This Row],[Order Date]],"MMM")</f>
        <v>Jul</v>
      </c>
      <c r="E1250" s="9" t="str">
        <f>"Q"&amp;ROUNDUP(MONTH(SalesDataTable[[#This Row],[Order Date]])/3,0)</f>
        <v>Q3</v>
      </c>
      <c r="F1250" s="4" t="s">
        <v>29</v>
      </c>
      <c r="G1250" s="4" t="s">
        <v>70</v>
      </c>
      <c r="H1250" s="4" t="s">
        <v>20</v>
      </c>
      <c r="I1250" s="4" t="s">
        <v>31</v>
      </c>
      <c r="J1250" s="4" t="s">
        <v>32</v>
      </c>
      <c r="K1250" s="4" t="s">
        <v>62</v>
      </c>
      <c r="L1250" s="5">
        <v>2</v>
      </c>
      <c r="M1250" s="6">
        <v>136.72999999999999</v>
      </c>
      <c r="N1250" s="7">
        <v>0</v>
      </c>
      <c r="O1250" s="6">
        <v>66.03</v>
      </c>
      <c r="P1250" s="6">
        <f t="shared" si="76"/>
        <v>273.45999999999998</v>
      </c>
      <c r="Q1250" s="6">
        <f t="shared" si="77"/>
        <v>132.06</v>
      </c>
      <c r="R1250" s="6">
        <f t="shared" si="78"/>
        <v>141.39999999999998</v>
      </c>
      <c r="S1250" s="8">
        <f t="shared" si="79"/>
        <v>0.5170774519125283</v>
      </c>
    </row>
    <row r="1251" spans="1:19" ht="15.6" x14ac:dyDescent="0.3">
      <c r="A1251" s="2">
        <v>1683</v>
      </c>
      <c r="B1251" s="3">
        <v>46205</v>
      </c>
      <c r="C1251" s="4">
        <f>YEAR(SalesDataTable[[#This Row],[Order Date]])</f>
        <v>2026</v>
      </c>
      <c r="D1251" s="9" t="str">
        <f>TEXT(SalesDataTable[[#This Row],[Order Date]],"MMM")</f>
        <v>Jul</v>
      </c>
      <c r="E1251" s="9" t="str">
        <f>"Q"&amp;ROUNDUP(MONTH(SalesDataTable[[#This Row],[Order Date]])/3,0)</f>
        <v>Q3</v>
      </c>
      <c r="F1251" s="4" t="s">
        <v>29</v>
      </c>
      <c r="G1251" s="4" t="s">
        <v>30</v>
      </c>
      <c r="H1251" s="4" t="s">
        <v>46</v>
      </c>
      <c r="I1251" s="4" t="s">
        <v>21</v>
      </c>
      <c r="J1251" s="4" t="s">
        <v>27</v>
      </c>
      <c r="K1251" s="4" t="s">
        <v>55</v>
      </c>
      <c r="L1251" s="5">
        <v>2</v>
      </c>
      <c r="M1251" s="6">
        <v>152.44</v>
      </c>
      <c r="N1251" s="7">
        <v>0</v>
      </c>
      <c r="O1251" s="6">
        <v>81.23</v>
      </c>
      <c r="P1251" s="6">
        <f t="shared" si="76"/>
        <v>304.88</v>
      </c>
      <c r="Q1251" s="6">
        <f t="shared" si="77"/>
        <v>162.46</v>
      </c>
      <c r="R1251" s="6">
        <f t="shared" si="78"/>
        <v>142.41999999999999</v>
      </c>
      <c r="S1251" s="8">
        <f t="shared" si="79"/>
        <v>0.46713461033849379</v>
      </c>
    </row>
    <row r="1252" spans="1:19" ht="15.6" x14ac:dyDescent="0.3">
      <c r="A1252" s="2">
        <v>2363</v>
      </c>
      <c r="B1252" s="3">
        <v>46205</v>
      </c>
      <c r="C1252" s="4">
        <f>YEAR(SalesDataTable[[#This Row],[Order Date]])</f>
        <v>2026</v>
      </c>
      <c r="D1252" s="9" t="str">
        <f>TEXT(SalesDataTable[[#This Row],[Order Date]],"MMM")</f>
        <v>Jul</v>
      </c>
      <c r="E1252" s="9" t="str">
        <f>"Q"&amp;ROUNDUP(MONTH(SalesDataTable[[#This Row],[Order Date]])/3,0)</f>
        <v>Q3</v>
      </c>
      <c r="F1252" s="4" t="s">
        <v>38</v>
      </c>
      <c r="G1252" s="4" t="s">
        <v>49</v>
      </c>
      <c r="H1252" s="4" t="s">
        <v>20</v>
      </c>
      <c r="I1252" s="4" t="s">
        <v>31</v>
      </c>
      <c r="J1252" s="4" t="s">
        <v>27</v>
      </c>
      <c r="K1252" s="4" t="s">
        <v>64</v>
      </c>
      <c r="L1252" s="5">
        <v>2</v>
      </c>
      <c r="M1252" s="6">
        <v>71.28</v>
      </c>
      <c r="N1252" s="7">
        <v>0.1</v>
      </c>
      <c r="O1252" s="6">
        <v>32.67</v>
      </c>
      <c r="P1252" s="6">
        <f t="shared" si="76"/>
        <v>128.304</v>
      </c>
      <c r="Q1252" s="6">
        <f t="shared" si="77"/>
        <v>65.34</v>
      </c>
      <c r="R1252" s="6">
        <f t="shared" si="78"/>
        <v>62.963999999999999</v>
      </c>
      <c r="S1252" s="8">
        <f t="shared" si="79"/>
        <v>0.4907407407407407</v>
      </c>
    </row>
    <row r="1253" spans="1:19" ht="15.6" x14ac:dyDescent="0.3">
      <c r="A1253" s="2">
        <v>3858</v>
      </c>
      <c r="B1253" s="3">
        <v>46205</v>
      </c>
      <c r="C1253" s="4">
        <f>YEAR(SalesDataTable[[#This Row],[Order Date]])</f>
        <v>2026</v>
      </c>
      <c r="D1253" s="9" t="str">
        <f>TEXT(SalesDataTable[[#This Row],[Order Date]],"MMM")</f>
        <v>Jul</v>
      </c>
      <c r="E1253" s="9" t="str">
        <f>"Q"&amp;ROUNDUP(MONTH(SalesDataTable[[#This Row],[Order Date]])/3,0)</f>
        <v>Q3</v>
      </c>
      <c r="F1253" s="4" t="s">
        <v>29</v>
      </c>
      <c r="G1253" s="4" t="s">
        <v>36</v>
      </c>
      <c r="H1253" s="4" t="s">
        <v>46</v>
      </c>
      <c r="I1253" s="4" t="s">
        <v>21</v>
      </c>
      <c r="J1253" s="4" t="s">
        <v>22</v>
      </c>
      <c r="K1253" s="4" t="s">
        <v>23</v>
      </c>
      <c r="L1253" s="5">
        <v>1</v>
      </c>
      <c r="M1253" s="6">
        <v>80.290000000000006</v>
      </c>
      <c r="N1253" s="7">
        <v>0.1</v>
      </c>
      <c r="O1253" s="6">
        <v>43.47</v>
      </c>
      <c r="P1253" s="6">
        <f t="shared" si="76"/>
        <v>72.26100000000001</v>
      </c>
      <c r="Q1253" s="6">
        <f t="shared" si="77"/>
        <v>43.47</v>
      </c>
      <c r="R1253" s="6">
        <f t="shared" si="78"/>
        <v>28.791000000000011</v>
      </c>
      <c r="S1253" s="8">
        <f t="shared" si="79"/>
        <v>0.39843068875326948</v>
      </c>
    </row>
    <row r="1254" spans="1:19" ht="15.6" x14ac:dyDescent="0.3">
      <c r="A1254" s="2">
        <v>4233</v>
      </c>
      <c r="B1254" s="3">
        <v>46205</v>
      </c>
      <c r="C1254" s="4">
        <f>YEAR(SalesDataTable[[#This Row],[Order Date]])</f>
        <v>2026</v>
      </c>
      <c r="D1254" s="9" t="str">
        <f>TEXT(SalesDataTable[[#This Row],[Order Date]],"MMM")</f>
        <v>Jul</v>
      </c>
      <c r="E1254" s="9" t="str">
        <f>"Q"&amp;ROUNDUP(MONTH(SalesDataTable[[#This Row],[Order Date]])/3,0)</f>
        <v>Q3</v>
      </c>
      <c r="F1254" s="4" t="s">
        <v>24</v>
      </c>
      <c r="G1254" s="4" t="s">
        <v>45</v>
      </c>
      <c r="H1254" s="4" t="s">
        <v>46</v>
      </c>
      <c r="I1254" s="4" t="s">
        <v>31</v>
      </c>
      <c r="J1254" s="4" t="s">
        <v>27</v>
      </c>
      <c r="K1254" s="4" t="s">
        <v>35</v>
      </c>
      <c r="L1254" s="5">
        <v>1</v>
      </c>
      <c r="M1254" s="6">
        <v>142.38</v>
      </c>
      <c r="N1254" s="7">
        <v>0.05</v>
      </c>
      <c r="O1254" s="6">
        <v>77.17</v>
      </c>
      <c r="P1254" s="6">
        <f t="shared" si="76"/>
        <v>135.261</v>
      </c>
      <c r="Q1254" s="6">
        <f t="shared" si="77"/>
        <v>77.17</v>
      </c>
      <c r="R1254" s="6">
        <f t="shared" si="78"/>
        <v>58.090999999999994</v>
      </c>
      <c r="S1254" s="8">
        <f t="shared" si="79"/>
        <v>0.42947338848596417</v>
      </c>
    </row>
    <row r="1255" spans="1:19" ht="15.6" x14ac:dyDescent="0.3">
      <c r="A1255" s="2">
        <v>5071</v>
      </c>
      <c r="B1255" s="3">
        <v>46205</v>
      </c>
      <c r="C1255" s="4">
        <f>YEAR(SalesDataTable[[#This Row],[Order Date]])</f>
        <v>2026</v>
      </c>
      <c r="D1255" s="9" t="str">
        <f>TEXT(SalesDataTable[[#This Row],[Order Date]],"MMM")</f>
        <v>Jul</v>
      </c>
      <c r="E1255" s="9" t="str">
        <f>"Q"&amp;ROUNDUP(MONTH(SalesDataTable[[#This Row],[Order Date]])/3,0)</f>
        <v>Q3</v>
      </c>
      <c r="F1255" s="4" t="s">
        <v>38</v>
      </c>
      <c r="G1255" s="4" t="s">
        <v>49</v>
      </c>
      <c r="H1255" s="4" t="s">
        <v>20</v>
      </c>
      <c r="I1255" s="4" t="s">
        <v>31</v>
      </c>
      <c r="J1255" s="4" t="s">
        <v>27</v>
      </c>
      <c r="K1255" s="4" t="s">
        <v>28</v>
      </c>
      <c r="L1255" s="5">
        <v>3</v>
      </c>
      <c r="M1255" s="6">
        <v>91.47</v>
      </c>
      <c r="N1255" s="7">
        <v>0.05</v>
      </c>
      <c r="O1255" s="6">
        <v>45.6</v>
      </c>
      <c r="P1255" s="6">
        <f t="shared" si="76"/>
        <v>260.68949999999995</v>
      </c>
      <c r="Q1255" s="6">
        <f t="shared" si="77"/>
        <v>136.80000000000001</v>
      </c>
      <c r="R1255" s="6">
        <f t="shared" si="78"/>
        <v>123.88949999999994</v>
      </c>
      <c r="S1255" s="8">
        <f t="shared" si="79"/>
        <v>0.47523778287963253</v>
      </c>
    </row>
    <row r="1256" spans="1:19" ht="15.6" x14ac:dyDescent="0.3">
      <c r="A1256" s="2">
        <v>5174</v>
      </c>
      <c r="B1256" s="3">
        <v>46205</v>
      </c>
      <c r="C1256" s="4">
        <f>YEAR(SalesDataTable[[#This Row],[Order Date]])</f>
        <v>2026</v>
      </c>
      <c r="D1256" s="9" t="str">
        <f>TEXT(SalesDataTable[[#This Row],[Order Date]],"MMM")</f>
        <v>Jul</v>
      </c>
      <c r="E1256" s="9" t="str">
        <f>"Q"&amp;ROUNDUP(MONTH(SalesDataTable[[#This Row],[Order Date]])/3,0)</f>
        <v>Q3</v>
      </c>
      <c r="F1256" s="4" t="s">
        <v>24</v>
      </c>
      <c r="G1256" s="4" t="s">
        <v>59</v>
      </c>
      <c r="H1256" s="4" t="s">
        <v>37</v>
      </c>
      <c r="I1256" s="4" t="s">
        <v>31</v>
      </c>
      <c r="J1256" s="4" t="s">
        <v>32</v>
      </c>
      <c r="K1256" s="4" t="s">
        <v>50</v>
      </c>
      <c r="L1256" s="5">
        <v>1</v>
      </c>
      <c r="M1256" s="6">
        <v>45.92</v>
      </c>
      <c r="N1256" s="7">
        <v>0.05</v>
      </c>
      <c r="O1256" s="6">
        <v>17.91</v>
      </c>
      <c r="P1256" s="6">
        <f t="shared" si="76"/>
        <v>43.624000000000002</v>
      </c>
      <c r="Q1256" s="6">
        <f t="shared" si="77"/>
        <v>17.91</v>
      </c>
      <c r="R1256" s="6">
        <f t="shared" si="78"/>
        <v>25.714000000000002</v>
      </c>
      <c r="S1256" s="8">
        <f t="shared" si="79"/>
        <v>0.58944617641665142</v>
      </c>
    </row>
    <row r="1257" spans="1:19" ht="15.6" x14ac:dyDescent="0.3">
      <c r="A1257" s="2">
        <v>727</v>
      </c>
      <c r="B1257" s="3">
        <v>46206</v>
      </c>
      <c r="C1257" s="4">
        <f>YEAR(SalesDataTable[[#This Row],[Order Date]])</f>
        <v>2026</v>
      </c>
      <c r="D1257" s="9" t="str">
        <f>TEXT(SalesDataTable[[#This Row],[Order Date]],"MMM")</f>
        <v>Jul</v>
      </c>
      <c r="E1257" s="9" t="str">
        <f>"Q"&amp;ROUNDUP(MONTH(SalesDataTable[[#This Row],[Order Date]])/3,0)</f>
        <v>Q3</v>
      </c>
      <c r="F1257" s="4" t="s">
        <v>38</v>
      </c>
      <c r="G1257" s="4" t="s">
        <v>39</v>
      </c>
      <c r="H1257" s="4" t="s">
        <v>37</v>
      </c>
      <c r="I1257" s="4" t="s">
        <v>31</v>
      </c>
      <c r="J1257" s="4" t="s">
        <v>52</v>
      </c>
      <c r="K1257" s="4" t="s">
        <v>60</v>
      </c>
      <c r="L1257" s="5">
        <v>1</v>
      </c>
      <c r="M1257" s="6">
        <v>36.01</v>
      </c>
      <c r="N1257" s="7">
        <v>0</v>
      </c>
      <c r="O1257" s="6">
        <v>14.11</v>
      </c>
      <c r="P1257" s="6">
        <f t="shared" si="76"/>
        <v>36.01</v>
      </c>
      <c r="Q1257" s="6">
        <f t="shared" si="77"/>
        <v>14.11</v>
      </c>
      <c r="R1257" s="6">
        <f t="shared" si="78"/>
        <v>21.9</v>
      </c>
      <c r="S1257" s="8">
        <f t="shared" si="79"/>
        <v>0.60816439877811723</v>
      </c>
    </row>
    <row r="1258" spans="1:19" ht="15.6" x14ac:dyDescent="0.3">
      <c r="A1258" s="2">
        <v>1546</v>
      </c>
      <c r="B1258" s="3">
        <v>46206</v>
      </c>
      <c r="C1258" s="4">
        <f>YEAR(SalesDataTable[[#This Row],[Order Date]])</f>
        <v>2026</v>
      </c>
      <c r="D1258" s="9" t="str">
        <f>TEXT(SalesDataTable[[#This Row],[Order Date]],"MMM")</f>
        <v>Jul</v>
      </c>
      <c r="E1258" s="9" t="str">
        <f>"Q"&amp;ROUNDUP(MONTH(SalesDataTable[[#This Row],[Order Date]])/3,0)</f>
        <v>Q3</v>
      </c>
      <c r="F1258" s="4" t="s">
        <v>38</v>
      </c>
      <c r="G1258" s="4" t="s">
        <v>65</v>
      </c>
      <c r="H1258" s="4" t="s">
        <v>20</v>
      </c>
      <c r="I1258" s="4" t="s">
        <v>34</v>
      </c>
      <c r="J1258" s="4" t="s">
        <v>32</v>
      </c>
      <c r="K1258" s="4" t="s">
        <v>66</v>
      </c>
      <c r="L1258" s="5">
        <v>1</v>
      </c>
      <c r="M1258" s="6">
        <v>165.8</v>
      </c>
      <c r="N1258" s="7">
        <v>0.1</v>
      </c>
      <c r="O1258" s="6">
        <v>88.32</v>
      </c>
      <c r="P1258" s="6">
        <f t="shared" si="76"/>
        <v>149.22000000000003</v>
      </c>
      <c r="Q1258" s="6">
        <f t="shared" si="77"/>
        <v>88.32</v>
      </c>
      <c r="R1258" s="6">
        <f t="shared" si="78"/>
        <v>60.900000000000034</v>
      </c>
      <c r="S1258" s="8">
        <f t="shared" si="79"/>
        <v>0.40812223562525146</v>
      </c>
    </row>
    <row r="1259" spans="1:19" ht="15.6" x14ac:dyDescent="0.3">
      <c r="A1259" s="2">
        <v>3610</v>
      </c>
      <c r="B1259" s="3">
        <v>46206</v>
      </c>
      <c r="C1259" s="4">
        <f>YEAR(SalesDataTable[[#This Row],[Order Date]])</f>
        <v>2026</v>
      </c>
      <c r="D1259" s="9" t="str">
        <f>TEXT(SalesDataTable[[#This Row],[Order Date]],"MMM")</f>
        <v>Jul</v>
      </c>
      <c r="E1259" s="9" t="str">
        <f>"Q"&amp;ROUNDUP(MONTH(SalesDataTable[[#This Row],[Order Date]])/3,0)</f>
        <v>Q3</v>
      </c>
      <c r="F1259" s="4" t="s">
        <v>29</v>
      </c>
      <c r="G1259" s="4" t="s">
        <v>30</v>
      </c>
      <c r="H1259" s="4" t="s">
        <v>26</v>
      </c>
      <c r="I1259" s="4" t="s">
        <v>34</v>
      </c>
      <c r="J1259" s="4" t="s">
        <v>52</v>
      </c>
      <c r="K1259" s="4" t="s">
        <v>53</v>
      </c>
      <c r="L1259" s="5">
        <v>5</v>
      </c>
      <c r="M1259" s="6">
        <v>40.36</v>
      </c>
      <c r="N1259" s="7">
        <v>0.15</v>
      </c>
      <c r="O1259" s="6">
        <v>14.57</v>
      </c>
      <c r="P1259" s="6">
        <f t="shared" si="76"/>
        <v>171.53</v>
      </c>
      <c r="Q1259" s="6">
        <f t="shared" si="77"/>
        <v>72.849999999999994</v>
      </c>
      <c r="R1259" s="6">
        <f t="shared" si="78"/>
        <v>98.68</v>
      </c>
      <c r="S1259" s="8">
        <f t="shared" si="79"/>
        <v>0.57529295167026184</v>
      </c>
    </row>
    <row r="1260" spans="1:19" ht="15.6" x14ac:dyDescent="0.3">
      <c r="A1260" s="2">
        <v>3931</v>
      </c>
      <c r="B1260" s="3">
        <v>46206</v>
      </c>
      <c r="C1260" s="4">
        <f>YEAR(SalesDataTable[[#This Row],[Order Date]])</f>
        <v>2026</v>
      </c>
      <c r="D1260" s="9" t="str">
        <f>TEXT(SalesDataTable[[#This Row],[Order Date]],"MMM")</f>
        <v>Jul</v>
      </c>
      <c r="E1260" s="9" t="str">
        <f>"Q"&amp;ROUNDUP(MONTH(SalesDataTable[[#This Row],[Order Date]])/3,0)</f>
        <v>Q3</v>
      </c>
      <c r="F1260" s="4" t="s">
        <v>29</v>
      </c>
      <c r="G1260" s="4" t="s">
        <v>70</v>
      </c>
      <c r="H1260" s="4" t="s">
        <v>26</v>
      </c>
      <c r="I1260" s="4" t="s">
        <v>34</v>
      </c>
      <c r="J1260" s="4" t="s">
        <v>27</v>
      </c>
      <c r="K1260" s="4" t="s">
        <v>35</v>
      </c>
      <c r="L1260" s="5">
        <v>12</v>
      </c>
      <c r="M1260" s="6">
        <v>143.77000000000001</v>
      </c>
      <c r="N1260" s="7">
        <v>0.1</v>
      </c>
      <c r="O1260" s="6">
        <v>81.680000000000007</v>
      </c>
      <c r="P1260" s="6">
        <f t="shared" si="76"/>
        <v>1552.7160000000003</v>
      </c>
      <c r="Q1260" s="6">
        <f t="shared" si="77"/>
        <v>980.16000000000008</v>
      </c>
      <c r="R1260" s="6">
        <f t="shared" si="78"/>
        <v>572.55600000000027</v>
      </c>
      <c r="S1260" s="8">
        <f t="shared" si="79"/>
        <v>0.3687448316369511</v>
      </c>
    </row>
    <row r="1261" spans="1:19" ht="15.6" x14ac:dyDescent="0.3">
      <c r="A1261" s="2">
        <v>3942</v>
      </c>
      <c r="B1261" s="3">
        <v>46206</v>
      </c>
      <c r="C1261" s="4">
        <f>YEAR(SalesDataTable[[#This Row],[Order Date]])</f>
        <v>2026</v>
      </c>
      <c r="D1261" s="9" t="str">
        <f>TEXT(SalesDataTable[[#This Row],[Order Date]],"MMM")</f>
        <v>Jul</v>
      </c>
      <c r="E1261" s="9" t="str">
        <f>"Q"&amp;ROUNDUP(MONTH(SalesDataTable[[#This Row],[Order Date]])/3,0)</f>
        <v>Q3</v>
      </c>
      <c r="F1261" s="4" t="s">
        <v>24</v>
      </c>
      <c r="G1261" s="4" t="s">
        <v>61</v>
      </c>
      <c r="H1261" s="4" t="s">
        <v>20</v>
      </c>
      <c r="I1261" s="4" t="s">
        <v>31</v>
      </c>
      <c r="J1261" s="4" t="s">
        <v>27</v>
      </c>
      <c r="K1261" s="4" t="s">
        <v>64</v>
      </c>
      <c r="L1261" s="5">
        <v>2</v>
      </c>
      <c r="M1261" s="6">
        <v>70.5</v>
      </c>
      <c r="N1261" s="7">
        <v>0</v>
      </c>
      <c r="O1261" s="6">
        <v>32.51</v>
      </c>
      <c r="P1261" s="6">
        <f t="shared" si="76"/>
        <v>141</v>
      </c>
      <c r="Q1261" s="6">
        <f t="shared" si="77"/>
        <v>65.02</v>
      </c>
      <c r="R1261" s="6">
        <f t="shared" si="78"/>
        <v>75.98</v>
      </c>
      <c r="S1261" s="8">
        <f t="shared" si="79"/>
        <v>0.53886524822695037</v>
      </c>
    </row>
    <row r="1262" spans="1:19" ht="15.6" x14ac:dyDescent="0.3">
      <c r="A1262" s="2">
        <v>4165</v>
      </c>
      <c r="B1262" s="3">
        <v>46206</v>
      </c>
      <c r="C1262" s="4">
        <f>YEAR(SalesDataTable[[#This Row],[Order Date]])</f>
        <v>2026</v>
      </c>
      <c r="D1262" s="9" t="str">
        <f>TEXT(SalesDataTable[[#This Row],[Order Date]],"MMM")</f>
        <v>Jul</v>
      </c>
      <c r="E1262" s="9" t="str">
        <f>"Q"&amp;ROUNDUP(MONTH(SalesDataTable[[#This Row],[Order Date]])/3,0)</f>
        <v>Q3</v>
      </c>
      <c r="F1262" s="4" t="s">
        <v>24</v>
      </c>
      <c r="G1262" s="4" t="s">
        <v>67</v>
      </c>
      <c r="H1262" s="4" t="s">
        <v>20</v>
      </c>
      <c r="I1262" s="4" t="s">
        <v>31</v>
      </c>
      <c r="J1262" s="4" t="s">
        <v>27</v>
      </c>
      <c r="K1262" s="4" t="s">
        <v>55</v>
      </c>
      <c r="L1262" s="5">
        <v>2</v>
      </c>
      <c r="M1262" s="6">
        <v>152.88999999999999</v>
      </c>
      <c r="N1262" s="7">
        <v>0</v>
      </c>
      <c r="O1262" s="6">
        <v>81.34</v>
      </c>
      <c r="P1262" s="6">
        <f t="shared" si="76"/>
        <v>305.77999999999997</v>
      </c>
      <c r="Q1262" s="6">
        <f t="shared" si="77"/>
        <v>162.68</v>
      </c>
      <c r="R1262" s="6">
        <f t="shared" si="78"/>
        <v>143.09999999999997</v>
      </c>
      <c r="S1262" s="8">
        <f t="shared" si="79"/>
        <v>0.46798351756164558</v>
      </c>
    </row>
    <row r="1263" spans="1:19" ht="15.6" x14ac:dyDescent="0.3">
      <c r="A1263" s="2">
        <v>1149</v>
      </c>
      <c r="B1263" s="3">
        <v>46207</v>
      </c>
      <c r="C1263" s="4">
        <f>YEAR(SalesDataTable[[#This Row],[Order Date]])</f>
        <v>2026</v>
      </c>
      <c r="D1263" s="9" t="str">
        <f>TEXT(SalesDataTable[[#This Row],[Order Date]],"MMM")</f>
        <v>Jul</v>
      </c>
      <c r="E1263" s="9" t="str">
        <f>"Q"&amp;ROUNDUP(MONTH(SalesDataTable[[#This Row],[Order Date]])/3,0)</f>
        <v>Q3</v>
      </c>
      <c r="F1263" s="4" t="s">
        <v>18</v>
      </c>
      <c r="G1263" s="4" t="s">
        <v>68</v>
      </c>
      <c r="H1263" s="4" t="s">
        <v>20</v>
      </c>
      <c r="I1263" s="4" t="s">
        <v>31</v>
      </c>
      <c r="J1263" s="4" t="s">
        <v>22</v>
      </c>
      <c r="K1263" s="4" t="s">
        <v>23</v>
      </c>
      <c r="L1263" s="5">
        <v>2</v>
      </c>
      <c r="M1263" s="6">
        <v>81.900000000000006</v>
      </c>
      <c r="N1263" s="7">
        <v>0</v>
      </c>
      <c r="O1263" s="6">
        <v>42.61</v>
      </c>
      <c r="P1263" s="6">
        <f t="shared" si="76"/>
        <v>163.80000000000001</v>
      </c>
      <c r="Q1263" s="6">
        <f t="shared" si="77"/>
        <v>85.22</v>
      </c>
      <c r="R1263" s="6">
        <f t="shared" si="78"/>
        <v>78.580000000000013</v>
      </c>
      <c r="S1263" s="8">
        <f t="shared" si="79"/>
        <v>0.47973137973137975</v>
      </c>
    </row>
    <row r="1264" spans="1:19" ht="15.6" x14ac:dyDescent="0.3">
      <c r="A1264" s="2">
        <v>1310</v>
      </c>
      <c r="B1264" s="3">
        <v>46207</v>
      </c>
      <c r="C1264" s="4">
        <f>YEAR(SalesDataTable[[#This Row],[Order Date]])</f>
        <v>2026</v>
      </c>
      <c r="D1264" s="9" t="str">
        <f>TEXT(SalesDataTable[[#This Row],[Order Date]],"MMM")</f>
        <v>Jul</v>
      </c>
      <c r="E1264" s="9" t="str">
        <f>"Q"&amp;ROUNDUP(MONTH(SalesDataTable[[#This Row],[Order Date]])/3,0)</f>
        <v>Q3</v>
      </c>
      <c r="F1264" s="4" t="s">
        <v>29</v>
      </c>
      <c r="G1264" s="4" t="s">
        <v>57</v>
      </c>
      <c r="H1264" s="4" t="s">
        <v>37</v>
      </c>
      <c r="I1264" s="4" t="s">
        <v>31</v>
      </c>
      <c r="J1264" s="4" t="s">
        <v>22</v>
      </c>
      <c r="K1264" s="4" t="s">
        <v>48</v>
      </c>
      <c r="L1264" s="5">
        <v>1</v>
      </c>
      <c r="M1264" s="6">
        <v>103.58</v>
      </c>
      <c r="N1264" s="7">
        <v>0</v>
      </c>
      <c r="O1264" s="6">
        <v>51.94</v>
      </c>
      <c r="P1264" s="6">
        <f t="shared" si="76"/>
        <v>103.58</v>
      </c>
      <c r="Q1264" s="6">
        <f t="shared" si="77"/>
        <v>51.94</v>
      </c>
      <c r="R1264" s="6">
        <f t="shared" si="78"/>
        <v>51.64</v>
      </c>
      <c r="S1264" s="8">
        <f t="shared" si="79"/>
        <v>0.49855184398532537</v>
      </c>
    </row>
    <row r="1265" spans="1:19" ht="15.6" x14ac:dyDescent="0.3">
      <c r="A1265" s="2">
        <v>2352</v>
      </c>
      <c r="B1265" s="3">
        <v>46207</v>
      </c>
      <c r="C1265" s="4">
        <f>YEAR(SalesDataTable[[#This Row],[Order Date]])</f>
        <v>2026</v>
      </c>
      <c r="D1265" s="9" t="str">
        <f>TEXT(SalesDataTable[[#This Row],[Order Date]],"MMM")</f>
        <v>Jul</v>
      </c>
      <c r="E1265" s="9" t="str">
        <f>"Q"&amp;ROUNDUP(MONTH(SalesDataTable[[#This Row],[Order Date]])/3,0)</f>
        <v>Q3</v>
      </c>
      <c r="F1265" s="4" t="s">
        <v>29</v>
      </c>
      <c r="G1265" s="4" t="s">
        <v>36</v>
      </c>
      <c r="H1265" s="4" t="s">
        <v>26</v>
      </c>
      <c r="I1265" s="4" t="s">
        <v>21</v>
      </c>
      <c r="J1265" s="4" t="s">
        <v>27</v>
      </c>
      <c r="K1265" s="4" t="s">
        <v>64</v>
      </c>
      <c r="L1265" s="5">
        <v>4</v>
      </c>
      <c r="M1265" s="6">
        <v>69.7</v>
      </c>
      <c r="N1265" s="7">
        <v>0.1</v>
      </c>
      <c r="O1265" s="6">
        <v>32.799999999999997</v>
      </c>
      <c r="P1265" s="6">
        <f t="shared" si="76"/>
        <v>250.92000000000002</v>
      </c>
      <c r="Q1265" s="6">
        <f t="shared" si="77"/>
        <v>131.19999999999999</v>
      </c>
      <c r="R1265" s="6">
        <f t="shared" si="78"/>
        <v>119.72000000000003</v>
      </c>
      <c r="S1265" s="8">
        <f t="shared" si="79"/>
        <v>0.47712418300653603</v>
      </c>
    </row>
    <row r="1266" spans="1:19" ht="15.6" x14ac:dyDescent="0.3">
      <c r="A1266" s="2">
        <v>2547</v>
      </c>
      <c r="B1266" s="3">
        <v>46207</v>
      </c>
      <c r="C1266" s="4">
        <f>YEAR(SalesDataTable[[#This Row],[Order Date]])</f>
        <v>2026</v>
      </c>
      <c r="D1266" s="9" t="str">
        <f>TEXT(SalesDataTable[[#This Row],[Order Date]],"MMM")</f>
        <v>Jul</v>
      </c>
      <c r="E1266" s="9" t="str">
        <f>"Q"&amp;ROUNDUP(MONTH(SalesDataTable[[#This Row],[Order Date]])/3,0)</f>
        <v>Q3</v>
      </c>
      <c r="F1266" s="4" t="s">
        <v>24</v>
      </c>
      <c r="G1266" s="4" t="s">
        <v>61</v>
      </c>
      <c r="H1266" s="4" t="s">
        <v>20</v>
      </c>
      <c r="I1266" s="4" t="s">
        <v>34</v>
      </c>
      <c r="J1266" s="4" t="s">
        <v>52</v>
      </c>
      <c r="K1266" s="4" t="s">
        <v>53</v>
      </c>
      <c r="L1266" s="5">
        <v>1</v>
      </c>
      <c r="M1266" s="6">
        <v>40.549999999999997</v>
      </c>
      <c r="N1266" s="7">
        <v>0.05</v>
      </c>
      <c r="O1266" s="6">
        <v>14.44</v>
      </c>
      <c r="P1266" s="6">
        <f t="shared" si="76"/>
        <v>38.522499999999994</v>
      </c>
      <c r="Q1266" s="6">
        <f t="shared" si="77"/>
        <v>14.44</v>
      </c>
      <c r="R1266" s="6">
        <f t="shared" si="78"/>
        <v>24.082499999999996</v>
      </c>
      <c r="S1266" s="8">
        <f t="shared" si="79"/>
        <v>0.62515413070283599</v>
      </c>
    </row>
    <row r="1267" spans="1:19" ht="15.6" x14ac:dyDescent="0.3">
      <c r="A1267" s="2">
        <v>2720</v>
      </c>
      <c r="B1267" s="3">
        <v>46207</v>
      </c>
      <c r="C1267" s="4">
        <f>YEAR(SalesDataTable[[#This Row],[Order Date]])</f>
        <v>2026</v>
      </c>
      <c r="D1267" s="9" t="str">
        <f>TEXT(SalesDataTable[[#This Row],[Order Date]],"MMM")</f>
        <v>Jul</v>
      </c>
      <c r="E1267" s="9" t="str">
        <f>"Q"&amp;ROUNDUP(MONTH(SalesDataTable[[#This Row],[Order Date]])/3,0)</f>
        <v>Q3</v>
      </c>
      <c r="F1267" s="4" t="s">
        <v>38</v>
      </c>
      <c r="G1267" s="4" t="s">
        <v>51</v>
      </c>
      <c r="H1267" s="4" t="s">
        <v>20</v>
      </c>
      <c r="I1267" s="4" t="s">
        <v>31</v>
      </c>
      <c r="J1267" s="4" t="s">
        <v>27</v>
      </c>
      <c r="K1267" s="4" t="s">
        <v>35</v>
      </c>
      <c r="L1267" s="5">
        <v>2</v>
      </c>
      <c r="M1267" s="6">
        <v>145.88999999999999</v>
      </c>
      <c r="N1267" s="7">
        <v>0</v>
      </c>
      <c r="O1267" s="6">
        <v>80.709999999999994</v>
      </c>
      <c r="P1267" s="6">
        <f t="shared" si="76"/>
        <v>291.77999999999997</v>
      </c>
      <c r="Q1267" s="6">
        <f t="shared" si="77"/>
        <v>161.41999999999999</v>
      </c>
      <c r="R1267" s="6">
        <f t="shared" si="78"/>
        <v>130.35999999999999</v>
      </c>
      <c r="S1267" s="8">
        <f t="shared" si="79"/>
        <v>0.4467749674412228</v>
      </c>
    </row>
    <row r="1268" spans="1:19" ht="15.6" x14ac:dyDescent="0.3">
      <c r="A1268" s="2">
        <v>3591</v>
      </c>
      <c r="B1268" s="3">
        <v>46207</v>
      </c>
      <c r="C1268" s="4">
        <f>YEAR(SalesDataTable[[#This Row],[Order Date]])</f>
        <v>2026</v>
      </c>
      <c r="D1268" s="9" t="str">
        <f>TEXT(SalesDataTable[[#This Row],[Order Date]],"MMM")</f>
        <v>Jul</v>
      </c>
      <c r="E1268" s="9" t="str">
        <f>"Q"&amp;ROUNDUP(MONTH(SalesDataTable[[#This Row],[Order Date]])/3,0)</f>
        <v>Q3</v>
      </c>
      <c r="F1268" s="4" t="s">
        <v>38</v>
      </c>
      <c r="G1268" s="4" t="s">
        <v>65</v>
      </c>
      <c r="H1268" s="4" t="s">
        <v>20</v>
      </c>
      <c r="I1268" s="4" t="s">
        <v>21</v>
      </c>
      <c r="J1268" s="4" t="s">
        <v>32</v>
      </c>
      <c r="K1268" s="4" t="s">
        <v>66</v>
      </c>
      <c r="L1268" s="5">
        <v>1</v>
      </c>
      <c r="M1268" s="6">
        <v>163.25</v>
      </c>
      <c r="N1268" s="7">
        <v>0</v>
      </c>
      <c r="O1268" s="6">
        <v>89.71</v>
      </c>
      <c r="P1268" s="6">
        <f t="shared" si="76"/>
        <v>163.25</v>
      </c>
      <c r="Q1268" s="6">
        <f t="shared" si="77"/>
        <v>89.71</v>
      </c>
      <c r="R1268" s="6">
        <f t="shared" si="78"/>
        <v>73.540000000000006</v>
      </c>
      <c r="S1268" s="8">
        <f t="shared" si="79"/>
        <v>0.45047473200612559</v>
      </c>
    </row>
    <row r="1269" spans="1:19" ht="15.6" x14ac:dyDescent="0.3">
      <c r="A1269" s="2">
        <v>3819</v>
      </c>
      <c r="B1269" s="3">
        <v>46207</v>
      </c>
      <c r="C1269" s="4">
        <f>YEAR(SalesDataTable[[#This Row],[Order Date]])</f>
        <v>2026</v>
      </c>
      <c r="D1269" s="9" t="str">
        <f>TEXT(SalesDataTable[[#This Row],[Order Date]],"MMM")</f>
        <v>Jul</v>
      </c>
      <c r="E1269" s="9" t="str">
        <f>"Q"&amp;ROUNDUP(MONTH(SalesDataTable[[#This Row],[Order Date]])/3,0)</f>
        <v>Q3</v>
      </c>
      <c r="F1269" s="4" t="s">
        <v>24</v>
      </c>
      <c r="G1269" s="4" t="s">
        <v>25</v>
      </c>
      <c r="H1269" s="4" t="s">
        <v>20</v>
      </c>
      <c r="I1269" s="4" t="s">
        <v>21</v>
      </c>
      <c r="J1269" s="4" t="s">
        <v>52</v>
      </c>
      <c r="K1269" s="4" t="s">
        <v>53</v>
      </c>
      <c r="L1269" s="5">
        <v>1</v>
      </c>
      <c r="M1269" s="6">
        <v>40.39</v>
      </c>
      <c r="N1269" s="7">
        <v>0.1</v>
      </c>
      <c r="O1269" s="6">
        <v>14.38</v>
      </c>
      <c r="P1269" s="6">
        <f t="shared" si="76"/>
        <v>36.350999999999999</v>
      </c>
      <c r="Q1269" s="6">
        <f t="shared" si="77"/>
        <v>14.38</v>
      </c>
      <c r="R1269" s="6">
        <f t="shared" si="78"/>
        <v>21.970999999999997</v>
      </c>
      <c r="S1269" s="8">
        <f t="shared" si="79"/>
        <v>0.60441253335534095</v>
      </c>
    </row>
    <row r="1270" spans="1:19" ht="15.6" x14ac:dyDescent="0.3">
      <c r="A1270" s="2">
        <v>4869</v>
      </c>
      <c r="B1270" s="3">
        <v>46207</v>
      </c>
      <c r="C1270" s="4">
        <f>YEAR(SalesDataTable[[#This Row],[Order Date]])</f>
        <v>2026</v>
      </c>
      <c r="D1270" s="9" t="str">
        <f>TEXT(SalesDataTable[[#This Row],[Order Date]],"MMM")</f>
        <v>Jul</v>
      </c>
      <c r="E1270" s="9" t="str">
        <f>"Q"&amp;ROUNDUP(MONTH(SalesDataTable[[#This Row],[Order Date]])/3,0)</f>
        <v>Q3</v>
      </c>
      <c r="F1270" s="4" t="s">
        <v>18</v>
      </c>
      <c r="G1270" s="4" t="s">
        <v>68</v>
      </c>
      <c r="H1270" s="4" t="s">
        <v>37</v>
      </c>
      <c r="I1270" s="4" t="s">
        <v>21</v>
      </c>
      <c r="J1270" s="4" t="s">
        <v>41</v>
      </c>
      <c r="K1270" s="4" t="s">
        <v>47</v>
      </c>
      <c r="L1270" s="5">
        <v>1</v>
      </c>
      <c r="M1270" s="6">
        <v>200.22</v>
      </c>
      <c r="N1270" s="7">
        <v>0</v>
      </c>
      <c r="O1270" s="6">
        <v>104.38</v>
      </c>
      <c r="P1270" s="6">
        <f t="shared" si="76"/>
        <v>200.22</v>
      </c>
      <c r="Q1270" s="6">
        <f t="shared" si="77"/>
        <v>104.38</v>
      </c>
      <c r="R1270" s="6">
        <f t="shared" si="78"/>
        <v>95.84</v>
      </c>
      <c r="S1270" s="8">
        <f t="shared" si="79"/>
        <v>0.47867345919488563</v>
      </c>
    </row>
    <row r="1271" spans="1:19" ht="15.6" x14ac:dyDescent="0.3">
      <c r="A1271" s="2">
        <v>4940</v>
      </c>
      <c r="B1271" s="3">
        <v>46207</v>
      </c>
      <c r="C1271" s="4">
        <f>YEAR(SalesDataTable[[#This Row],[Order Date]])</f>
        <v>2026</v>
      </c>
      <c r="D1271" s="9" t="str">
        <f>TEXT(SalesDataTable[[#This Row],[Order Date]],"MMM")</f>
        <v>Jul</v>
      </c>
      <c r="E1271" s="9" t="str">
        <f>"Q"&amp;ROUNDUP(MONTH(SalesDataTable[[#This Row],[Order Date]])/3,0)</f>
        <v>Q3</v>
      </c>
      <c r="F1271" s="4" t="s">
        <v>24</v>
      </c>
      <c r="G1271" s="4" t="s">
        <v>45</v>
      </c>
      <c r="H1271" s="4" t="s">
        <v>20</v>
      </c>
      <c r="I1271" s="4" t="s">
        <v>21</v>
      </c>
      <c r="J1271" s="4" t="s">
        <v>32</v>
      </c>
      <c r="K1271" s="4" t="s">
        <v>66</v>
      </c>
      <c r="L1271" s="5">
        <v>1</v>
      </c>
      <c r="M1271" s="6">
        <v>164.78</v>
      </c>
      <c r="N1271" s="7">
        <v>0.1</v>
      </c>
      <c r="O1271" s="6">
        <v>88.72</v>
      </c>
      <c r="P1271" s="6">
        <f t="shared" si="76"/>
        <v>148.30199999999999</v>
      </c>
      <c r="Q1271" s="6">
        <f t="shared" si="77"/>
        <v>88.72</v>
      </c>
      <c r="R1271" s="6">
        <f t="shared" si="78"/>
        <v>59.581999999999994</v>
      </c>
      <c r="S1271" s="8">
        <f t="shared" si="79"/>
        <v>0.4017612709201494</v>
      </c>
    </row>
    <row r="1272" spans="1:19" ht="15.6" x14ac:dyDescent="0.3">
      <c r="A1272" s="2">
        <v>5164</v>
      </c>
      <c r="B1272" s="3">
        <v>46207</v>
      </c>
      <c r="C1272" s="4">
        <f>YEAR(SalesDataTable[[#This Row],[Order Date]])</f>
        <v>2026</v>
      </c>
      <c r="D1272" s="9" t="str">
        <f>TEXT(SalesDataTable[[#This Row],[Order Date]],"MMM")</f>
        <v>Jul</v>
      </c>
      <c r="E1272" s="9" t="str">
        <f>"Q"&amp;ROUNDUP(MONTH(SalesDataTable[[#This Row],[Order Date]])/3,0)</f>
        <v>Q3</v>
      </c>
      <c r="F1272" s="4" t="s">
        <v>24</v>
      </c>
      <c r="G1272" s="4" t="s">
        <v>67</v>
      </c>
      <c r="H1272" s="4" t="s">
        <v>20</v>
      </c>
      <c r="I1272" s="4" t="s">
        <v>21</v>
      </c>
      <c r="J1272" s="4" t="s">
        <v>27</v>
      </c>
      <c r="K1272" s="4" t="s">
        <v>35</v>
      </c>
      <c r="L1272" s="5">
        <v>4</v>
      </c>
      <c r="M1272" s="6">
        <v>142.86000000000001</v>
      </c>
      <c r="N1272" s="7">
        <v>0</v>
      </c>
      <c r="O1272" s="6">
        <v>81.62</v>
      </c>
      <c r="P1272" s="6">
        <f t="shared" si="76"/>
        <v>571.44000000000005</v>
      </c>
      <c r="Q1272" s="6">
        <f t="shared" si="77"/>
        <v>326.48</v>
      </c>
      <c r="R1272" s="6">
        <f t="shared" si="78"/>
        <v>244.96000000000004</v>
      </c>
      <c r="S1272" s="8">
        <f t="shared" si="79"/>
        <v>0.42867142657146862</v>
      </c>
    </row>
    <row r="1273" spans="1:19" ht="15.6" x14ac:dyDescent="0.3">
      <c r="A1273" s="2">
        <v>659</v>
      </c>
      <c r="B1273" s="3">
        <v>46208</v>
      </c>
      <c r="C1273" s="4">
        <f>YEAR(SalesDataTable[[#This Row],[Order Date]])</f>
        <v>2026</v>
      </c>
      <c r="D1273" s="9" t="str">
        <f>TEXT(SalesDataTable[[#This Row],[Order Date]],"MMM")</f>
        <v>Jul</v>
      </c>
      <c r="E1273" s="9" t="str">
        <f>"Q"&amp;ROUNDUP(MONTH(SalesDataTable[[#This Row],[Order Date]])/3,0)</f>
        <v>Q3</v>
      </c>
      <c r="F1273" s="4" t="s">
        <v>38</v>
      </c>
      <c r="G1273" s="4" t="s">
        <v>65</v>
      </c>
      <c r="H1273" s="4" t="s">
        <v>46</v>
      </c>
      <c r="I1273" s="4" t="s">
        <v>34</v>
      </c>
      <c r="J1273" s="4" t="s">
        <v>22</v>
      </c>
      <c r="K1273" s="4" t="s">
        <v>44</v>
      </c>
      <c r="L1273" s="5">
        <v>1</v>
      </c>
      <c r="M1273" s="6">
        <v>41.18</v>
      </c>
      <c r="N1273" s="7">
        <v>0</v>
      </c>
      <c r="O1273" s="6">
        <v>16.25</v>
      </c>
      <c r="P1273" s="6">
        <f t="shared" si="76"/>
        <v>41.18</v>
      </c>
      <c r="Q1273" s="6">
        <f t="shared" si="77"/>
        <v>16.25</v>
      </c>
      <c r="R1273" s="6">
        <f t="shared" si="78"/>
        <v>24.93</v>
      </c>
      <c r="S1273" s="8">
        <f t="shared" si="79"/>
        <v>0.6053909664885867</v>
      </c>
    </row>
    <row r="1274" spans="1:19" ht="15.6" x14ac:dyDescent="0.3">
      <c r="A1274" s="2">
        <v>969</v>
      </c>
      <c r="B1274" s="3">
        <v>46208</v>
      </c>
      <c r="C1274" s="4">
        <f>YEAR(SalesDataTable[[#This Row],[Order Date]])</f>
        <v>2026</v>
      </c>
      <c r="D1274" s="9" t="str">
        <f>TEXT(SalesDataTable[[#This Row],[Order Date]],"MMM")</f>
        <v>Jul</v>
      </c>
      <c r="E1274" s="9" t="str">
        <f>"Q"&amp;ROUNDUP(MONTH(SalesDataTable[[#This Row],[Order Date]])/3,0)</f>
        <v>Q3</v>
      </c>
      <c r="F1274" s="4" t="s">
        <v>24</v>
      </c>
      <c r="G1274" s="4" t="s">
        <v>59</v>
      </c>
      <c r="H1274" s="4" t="s">
        <v>26</v>
      </c>
      <c r="I1274" s="4" t="s">
        <v>34</v>
      </c>
      <c r="J1274" s="4" t="s">
        <v>52</v>
      </c>
      <c r="K1274" s="4" t="s">
        <v>60</v>
      </c>
      <c r="L1274" s="5">
        <v>12</v>
      </c>
      <c r="M1274" s="6">
        <v>35.81</v>
      </c>
      <c r="N1274" s="7">
        <v>0.15</v>
      </c>
      <c r="O1274" s="6">
        <v>14.29</v>
      </c>
      <c r="P1274" s="6">
        <f t="shared" si="76"/>
        <v>365.262</v>
      </c>
      <c r="Q1274" s="6">
        <f t="shared" si="77"/>
        <v>171.48</v>
      </c>
      <c r="R1274" s="6">
        <f t="shared" si="78"/>
        <v>193.78200000000001</v>
      </c>
      <c r="S1274" s="8">
        <f t="shared" si="79"/>
        <v>0.53052877112866936</v>
      </c>
    </row>
    <row r="1275" spans="1:19" ht="15.6" x14ac:dyDescent="0.3">
      <c r="A1275" s="2">
        <v>1096</v>
      </c>
      <c r="B1275" s="3">
        <v>46208</v>
      </c>
      <c r="C1275" s="4">
        <f>YEAR(SalesDataTable[[#This Row],[Order Date]])</f>
        <v>2026</v>
      </c>
      <c r="D1275" s="9" t="str">
        <f>TEXT(SalesDataTable[[#This Row],[Order Date]],"MMM")</f>
        <v>Jul</v>
      </c>
      <c r="E1275" s="9" t="str">
        <f>"Q"&amp;ROUNDUP(MONTH(SalesDataTable[[#This Row],[Order Date]])/3,0)</f>
        <v>Q3</v>
      </c>
      <c r="F1275" s="4" t="s">
        <v>24</v>
      </c>
      <c r="G1275" s="4" t="s">
        <v>67</v>
      </c>
      <c r="H1275" s="4" t="s">
        <v>37</v>
      </c>
      <c r="I1275" s="4" t="s">
        <v>31</v>
      </c>
      <c r="J1275" s="4" t="s">
        <v>41</v>
      </c>
      <c r="K1275" s="4" t="s">
        <v>42</v>
      </c>
      <c r="L1275" s="5">
        <v>3</v>
      </c>
      <c r="M1275" s="6">
        <v>345.42</v>
      </c>
      <c r="N1275" s="7">
        <v>0</v>
      </c>
      <c r="O1275" s="6">
        <v>198.69</v>
      </c>
      <c r="P1275" s="6">
        <f t="shared" si="76"/>
        <v>1036.26</v>
      </c>
      <c r="Q1275" s="6">
        <f t="shared" si="77"/>
        <v>596.06999999999994</v>
      </c>
      <c r="R1275" s="6">
        <f t="shared" si="78"/>
        <v>440.19000000000005</v>
      </c>
      <c r="S1275" s="8">
        <f t="shared" si="79"/>
        <v>0.42478721556366167</v>
      </c>
    </row>
    <row r="1276" spans="1:19" ht="15.6" x14ac:dyDescent="0.3">
      <c r="A1276" s="2">
        <v>1440</v>
      </c>
      <c r="B1276" s="3">
        <v>46208</v>
      </c>
      <c r="C1276" s="4">
        <f>YEAR(SalesDataTable[[#This Row],[Order Date]])</f>
        <v>2026</v>
      </c>
      <c r="D1276" s="9" t="str">
        <f>TEXT(SalesDataTable[[#This Row],[Order Date]],"MMM")</f>
        <v>Jul</v>
      </c>
      <c r="E1276" s="9" t="str">
        <f>"Q"&amp;ROUNDUP(MONTH(SalesDataTable[[#This Row],[Order Date]])/3,0)</f>
        <v>Q3</v>
      </c>
      <c r="F1276" s="4" t="s">
        <v>38</v>
      </c>
      <c r="G1276" s="4" t="s">
        <v>51</v>
      </c>
      <c r="H1276" s="4" t="s">
        <v>20</v>
      </c>
      <c r="I1276" s="4" t="s">
        <v>21</v>
      </c>
      <c r="J1276" s="4" t="s">
        <v>22</v>
      </c>
      <c r="K1276" s="4" t="s">
        <v>48</v>
      </c>
      <c r="L1276" s="5">
        <v>4</v>
      </c>
      <c r="M1276" s="6">
        <v>101.66</v>
      </c>
      <c r="N1276" s="7">
        <v>0.1</v>
      </c>
      <c r="O1276" s="6">
        <v>51.55</v>
      </c>
      <c r="P1276" s="6">
        <f t="shared" si="76"/>
        <v>365.976</v>
      </c>
      <c r="Q1276" s="6">
        <f t="shared" si="77"/>
        <v>206.2</v>
      </c>
      <c r="R1276" s="6">
        <f t="shared" si="78"/>
        <v>159.77600000000001</v>
      </c>
      <c r="S1276" s="8">
        <f t="shared" si="79"/>
        <v>0.43657507596126527</v>
      </c>
    </row>
    <row r="1277" spans="1:19" ht="15.6" x14ac:dyDescent="0.3">
      <c r="A1277" s="2">
        <v>2052</v>
      </c>
      <c r="B1277" s="3">
        <v>46208</v>
      </c>
      <c r="C1277" s="4">
        <f>YEAR(SalesDataTable[[#This Row],[Order Date]])</f>
        <v>2026</v>
      </c>
      <c r="D1277" s="9" t="str">
        <f>TEXT(SalesDataTable[[#This Row],[Order Date]],"MMM")</f>
        <v>Jul</v>
      </c>
      <c r="E1277" s="9" t="str">
        <f>"Q"&amp;ROUNDUP(MONTH(SalesDataTable[[#This Row],[Order Date]])/3,0)</f>
        <v>Q3</v>
      </c>
      <c r="F1277" s="4" t="s">
        <v>38</v>
      </c>
      <c r="G1277" s="4" t="s">
        <v>65</v>
      </c>
      <c r="H1277" s="4" t="s">
        <v>20</v>
      </c>
      <c r="I1277" s="4" t="s">
        <v>34</v>
      </c>
      <c r="J1277" s="4" t="s">
        <v>27</v>
      </c>
      <c r="K1277" s="4" t="s">
        <v>35</v>
      </c>
      <c r="L1277" s="5">
        <v>3</v>
      </c>
      <c r="M1277" s="6">
        <v>146.88999999999999</v>
      </c>
      <c r="N1277" s="7">
        <v>0</v>
      </c>
      <c r="O1277" s="6">
        <v>77.650000000000006</v>
      </c>
      <c r="P1277" s="6">
        <f t="shared" si="76"/>
        <v>440.66999999999996</v>
      </c>
      <c r="Q1277" s="6">
        <f t="shared" si="77"/>
        <v>232.95000000000002</v>
      </c>
      <c r="R1277" s="6">
        <f t="shared" si="78"/>
        <v>207.71999999999994</v>
      </c>
      <c r="S1277" s="8">
        <f t="shared" si="79"/>
        <v>0.47137313636054179</v>
      </c>
    </row>
    <row r="1278" spans="1:19" ht="15.6" x14ac:dyDescent="0.3">
      <c r="A1278" s="2">
        <v>2096</v>
      </c>
      <c r="B1278" s="3">
        <v>46208</v>
      </c>
      <c r="C1278" s="4">
        <f>YEAR(SalesDataTable[[#This Row],[Order Date]])</f>
        <v>2026</v>
      </c>
      <c r="D1278" s="9" t="str">
        <f>TEXT(SalesDataTable[[#This Row],[Order Date]],"MMM")</f>
        <v>Jul</v>
      </c>
      <c r="E1278" s="9" t="str">
        <f>"Q"&amp;ROUNDUP(MONTH(SalesDataTable[[#This Row],[Order Date]])/3,0)</f>
        <v>Q3</v>
      </c>
      <c r="F1278" s="4" t="s">
        <v>38</v>
      </c>
      <c r="G1278" s="4" t="s">
        <v>65</v>
      </c>
      <c r="H1278" s="4" t="s">
        <v>46</v>
      </c>
      <c r="I1278" s="4" t="s">
        <v>21</v>
      </c>
      <c r="J1278" s="4" t="s">
        <v>32</v>
      </c>
      <c r="K1278" s="4" t="s">
        <v>66</v>
      </c>
      <c r="L1278" s="5">
        <v>2</v>
      </c>
      <c r="M1278" s="6">
        <v>161.21</v>
      </c>
      <c r="N1278" s="7">
        <v>0</v>
      </c>
      <c r="O1278" s="6">
        <v>85.2</v>
      </c>
      <c r="P1278" s="6">
        <f t="shared" si="76"/>
        <v>322.42</v>
      </c>
      <c r="Q1278" s="6">
        <f t="shared" si="77"/>
        <v>170.4</v>
      </c>
      <c r="R1278" s="6">
        <f t="shared" si="78"/>
        <v>152.02000000000001</v>
      </c>
      <c r="S1278" s="8">
        <f t="shared" si="79"/>
        <v>0.47149680540909372</v>
      </c>
    </row>
    <row r="1279" spans="1:19" ht="15.6" x14ac:dyDescent="0.3">
      <c r="A1279" s="2">
        <v>2488</v>
      </c>
      <c r="B1279" s="3">
        <v>46208</v>
      </c>
      <c r="C1279" s="4">
        <f>YEAR(SalesDataTable[[#This Row],[Order Date]])</f>
        <v>2026</v>
      </c>
      <c r="D1279" s="9" t="str">
        <f>TEXT(SalesDataTable[[#This Row],[Order Date]],"MMM")</f>
        <v>Jul</v>
      </c>
      <c r="E1279" s="9" t="str">
        <f>"Q"&amp;ROUNDUP(MONTH(SalesDataTable[[#This Row],[Order Date]])/3,0)</f>
        <v>Q3</v>
      </c>
      <c r="F1279" s="4" t="s">
        <v>38</v>
      </c>
      <c r="G1279" s="4" t="s">
        <v>51</v>
      </c>
      <c r="H1279" s="4" t="s">
        <v>37</v>
      </c>
      <c r="I1279" s="4" t="s">
        <v>31</v>
      </c>
      <c r="J1279" s="4" t="s">
        <v>27</v>
      </c>
      <c r="K1279" s="4" t="s">
        <v>64</v>
      </c>
      <c r="L1279" s="5">
        <v>2</v>
      </c>
      <c r="M1279" s="6">
        <v>71.27</v>
      </c>
      <c r="N1279" s="7">
        <v>0.05</v>
      </c>
      <c r="O1279" s="6">
        <v>32.85</v>
      </c>
      <c r="P1279" s="6">
        <f t="shared" si="76"/>
        <v>135.41299999999998</v>
      </c>
      <c r="Q1279" s="6">
        <f t="shared" si="77"/>
        <v>65.7</v>
      </c>
      <c r="R1279" s="6">
        <f t="shared" si="78"/>
        <v>69.71299999999998</v>
      </c>
      <c r="S1279" s="8">
        <f t="shared" si="79"/>
        <v>0.5148176319851121</v>
      </c>
    </row>
    <row r="1280" spans="1:19" ht="15.6" x14ac:dyDescent="0.3">
      <c r="A1280" s="2">
        <v>3220</v>
      </c>
      <c r="B1280" s="3">
        <v>46208</v>
      </c>
      <c r="C1280" s="4">
        <f>YEAR(SalesDataTable[[#This Row],[Order Date]])</f>
        <v>2026</v>
      </c>
      <c r="D1280" s="9" t="str">
        <f>TEXT(SalesDataTable[[#This Row],[Order Date]],"MMM")</f>
        <v>Jul</v>
      </c>
      <c r="E1280" s="9" t="str">
        <f>"Q"&amp;ROUNDUP(MONTH(SalesDataTable[[#This Row],[Order Date]])/3,0)</f>
        <v>Q3</v>
      </c>
      <c r="F1280" s="4" t="s">
        <v>18</v>
      </c>
      <c r="G1280" s="4" t="s">
        <v>54</v>
      </c>
      <c r="H1280" s="4" t="s">
        <v>37</v>
      </c>
      <c r="I1280" s="4" t="s">
        <v>21</v>
      </c>
      <c r="J1280" s="4" t="s">
        <v>52</v>
      </c>
      <c r="K1280" s="4" t="s">
        <v>63</v>
      </c>
      <c r="L1280" s="5">
        <v>3</v>
      </c>
      <c r="M1280" s="6">
        <v>50.16</v>
      </c>
      <c r="N1280" s="7">
        <v>0.05</v>
      </c>
      <c r="O1280" s="6">
        <v>22.24</v>
      </c>
      <c r="P1280" s="6">
        <f t="shared" si="76"/>
        <v>142.95599999999999</v>
      </c>
      <c r="Q1280" s="6">
        <f t="shared" si="77"/>
        <v>66.72</v>
      </c>
      <c r="R1280" s="6">
        <f t="shared" si="78"/>
        <v>76.23599999999999</v>
      </c>
      <c r="S1280" s="8">
        <f t="shared" si="79"/>
        <v>0.53328296818601528</v>
      </c>
    </row>
    <row r="1281" spans="1:19" ht="15.6" x14ac:dyDescent="0.3">
      <c r="A1281" s="2">
        <v>3711</v>
      </c>
      <c r="B1281" s="3">
        <v>46208</v>
      </c>
      <c r="C1281" s="4">
        <f>YEAR(SalesDataTable[[#This Row],[Order Date]])</f>
        <v>2026</v>
      </c>
      <c r="D1281" s="9" t="str">
        <f>TEXT(SalesDataTable[[#This Row],[Order Date]],"MMM")</f>
        <v>Jul</v>
      </c>
      <c r="E1281" s="9" t="str">
        <f>"Q"&amp;ROUNDUP(MONTH(SalesDataTable[[#This Row],[Order Date]])/3,0)</f>
        <v>Q3</v>
      </c>
      <c r="F1281" s="4" t="s">
        <v>38</v>
      </c>
      <c r="G1281" s="4" t="s">
        <v>39</v>
      </c>
      <c r="H1281" s="4" t="s">
        <v>46</v>
      </c>
      <c r="I1281" s="4" t="s">
        <v>31</v>
      </c>
      <c r="J1281" s="4" t="s">
        <v>27</v>
      </c>
      <c r="K1281" s="4" t="s">
        <v>35</v>
      </c>
      <c r="L1281" s="5">
        <v>1</v>
      </c>
      <c r="M1281" s="6">
        <v>145.37</v>
      </c>
      <c r="N1281" s="7">
        <v>0.05</v>
      </c>
      <c r="O1281" s="6">
        <v>81.02</v>
      </c>
      <c r="P1281" s="6">
        <f t="shared" si="76"/>
        <v>138.10149999999999</v>
      </c>
      <c r="Q1281" s="6">
        <f t="shared" si="77"/>
        <v>81.02</v>
      </c>
      <c r="R1281" s="6">
        <f t="shared" si="78"/>
        <v>57.081499999999991</v>
      </c>
      <c r="S1281" s="8">
        <f t="shared" si="79"/>
        <v>0.41333005072356199</v>
      </c>
    </row>
    <row r="1282" spans="1:19" ht="15.6" x14ac:dyDescent="0.3">
      <c r="A1282" s="2">
        <v>3823</v>
      </c>
      <c r="B1282" s="3">
        <v>46208</v>
      </c>
      <c r="C1282" s="4">
        <f>YEAR(SalesDataTable[[#This Row],[Order Date]])</f>
        <v>2026</v>
      </c>
      <c r="D1282" s="9" t="str">
        <f>TEXT(SalesDataTable[[#This Row],[Order Date]],"MMM")</f>
        <v>Jul</v>
      </c>
      <c r="E1282" s="9" t="str">
        <f>"Q"&amp;ROUNDUP(MONTH(SalesDataTable[[#This Row],[Order Date]])/3,0)</f>
        <v>Q3</v>
      </c>
      <c r="F1282" s="4" t="s">
        <v>38</v>
      </c>
      <c r="G1282" s="4" t="s">
        <v>49</v>
      </c>
      <c r="H1282" s="4" t="s">
        <v>37</v>
      </c>
      <c r="I1282" s="4" t="s">
        <v>31</v>
      </c>
      <c r="J1282" s="4" t="s">
        <v>32</v>
      </c>
      <c r="K1282" s="4" t="s">
        <v>50</v>
      </c>
      <c r="L1282" s="5">
        <v>2</v>
      </c>
      <c r="M1282" s="6">
        <v>47.1</v>
      </c>
      <c r="N1282" s="7">
        <v>0</v>
      </c>
      <c r="O1282" s="6">
        <v>17.920000000000002</v>
      </c>
      <c r="P1282" s="6">
        <f t="shared" ref="P1282:P1345" si="80">L1282*M1282*(1-N1282)</f>
        <v>94.2</v>
      </c>
      <c r="Q1282" s="6">
        <f t="shared" ref="Q1282:Q1345" si="81">L1282*O1282</f>
        <v>35.840000000000003</v>
      </c>
      <c r="R1282" s="6">
        <f t="shared" ref="R1282:R1345" si="82">P1282-Q1282</f>
        <v>58.36</v>
      </c>
      <c r="S1282" s="8">
        <f t="shared" ref="S1282:S1345" si="83">IFERROR(R1282/P1282,0)</f>
        <v>0.6195329087048832</v>
      </c>
    </row>
    <row r="1283" spans="1:19" ht="15.6" x14ac:dyDescent="0.3">
      <c r="A1283" s="2">
        <v>4058</v>
      </c>
      <c r="B1283" s="3">
        <v>46208</v>
      </c>
      <c r="C1283" s="4">
        <f>YEAR(SalesDataTable[[#This Row],[Order Date]])</f>
        <v>2026</v>
      </c>
      <c r="D1283" s="9" t="str">
        <f>TEXT(SalesDataTable[[#This Row],[Order Date]],"MMM")</f>
        <v>Jul</v>
      </c>
      <c r="E1283" s="9" t="str">
        <f>"Q"&amp;ROUNDUP(MONTH(SalesDataTable[[#This Row],[Order Date]])/3,0)</f>
        <v>Q3</v>
      </c>
      <c r="F1283" s="4" t="s">
        <v>38</v>
      </c>
      <c r="G1283" s="4" t="s">
        <v>65</v>
      </c>
      <c r="H1283" s="4" t="s">
        <v>26</v>
      </c>
      <c r="I1283" s="4" t="s">
        <v>34</v>
      </c>
      <c r="J1283" s="4" t="s">
        <v>27</v>
      </c>
      <c r="K1283" s="4" t="s">
        <v>55</v>
      </c>
      <c r="L1283" s="5">
        <v>5</v>
      </c>
      <c r="M1283" s="6">
        <v>155.09</v>
      </c>
      <c r="N1283" s="7">
        <v>0.1</v>
      </c>
      <c r="O1283" s="6">
        <v>78.52</v>
      </c>
      <c r="P1283" s="6">
        <f t="shared" si="80"/>
        <v>697.90500000000009</v>
      </c>
      <c r="Q1283" s="6">
        <f t="shared" si="81"/>
        <v>392.59999999999997</v>
      </c>
      <c r="R1283" s="6">
        <f t="shared" si="82"/>
        <v>305.30500000000012</v>
      </c>
      <c r="S1283" s="8">
        <f t="shared" si="83"/>
        <v>0.43745925305020034</v>
      </c>
    </row>
    <row r="1284" spans="1:19" ht="15.6" x14ac:dyDescent="0.3">
      <c r="A1284" s="2">
        <v>4126</v>
      </c>
      <c r="B1284" s="3">
        <v>46208</v>
      </c>
      <c r="C1284" s="4">
        <f>YEAR(SalesDataTable[[#This Row],[Order Date]])</f>
        <v>2026</v>
      </c>
      <c r="D1284" s="9" t="str">
        <f>TEXT(SalesDataTable[[#This Row],[Order Date]],"MMM")</f>
        <v>Jul</v>
      </c>
      <c r="E1284" s="9" t="str">
        <f>"Q"&amp;ROUNDUP(MONTH(SalesDataTable[[#This Row],[Order Date]])/3,0)</f>
        <v>Q3</v>
      </c>
      <c r="F1284" s="4" t="s">
        <v>38</v>
      </c>
      <c r="G1284" s="4" t="s">
        <v>65</v>
      </c>
      <c r="H1284" s="4" t="s">
        <v>20</v>
      </c>
      <c r="I1284" s="4" t="s">
        <v>31</v>
      </c>
      <c r="J1284" s="4" t="s">
        <v>22</v>
      </c>
      <c r="K1284" s="4" t="s">
        <v>23</v>
      </c>
      <c r="L1284" s="5">
        <v>3</v>
      </c>
      <c r="M1284" s="6">
        <v>82.89</v>
      </c>
      <c r="N1284" s="7">
        <v>0</v>
      </c>
      <c r="O1284" s="6">
        <v>42.31</v>
      </c>
      <c r="P1284" s="6">
        <f t="shared" si="80"/>
        <v>248.67000000000002</v>
      </c>
      <c r="Q1284" s="6">
        <f t="shared" si="81"/>
        <v>126.93</v>
      </c>
      <c r="R1284" s="6">
        <f t="shared" si="82"/>
        <v>121.74000000000001</v>
      </c>
      <c r="S1284" s="8">
        <f t="shared" si="83"/>
        <v>0.48956448304982508</v>
      </c>
    </row>
    <row r="1285" spans="1:19" ht="15.6" x14ac:dyDescent="0.3">
      <c r="A1285" s="2">
        <v>5080</v>
      </c>
      <c r="B1285" s="3">
        <v>46208</v>
      </c>
      <c r="C1285" s="4">
        <f>YEAR(SalesDataTable[[#This Row],[Order Date]])</f>
        <v>2026</v>
      </c>
      <c r="D1285" s="9" t="str">
        <f>TEXT(SalesDataTable[[#This Row],[Order Date]],"MMM")</f>
        <v>Jul</v>
      </c>
      <c r="E1285" s="9" t="str">
        <f>"Q"&amp;ROUNDUP(MONTH(SalesDataTable[[#This Row],[Order Date]])/3,0)</f>
        <v>Q3</v>
      </c>
      <c r="F1285" s="4" t="s">
        <v>29</v>
      </c>
      <c r="G1285" s="4" t="s">
        <v>36</v>
      </c>
      <c r="H1285" s="4" t="s">
        <v>37</v>
      </c>
      <c r="I1285" s="4" t="s">
        <v>31</v>
      </c>
      <c r="J1285" s="4" t="s">
        <v>22</v>
      </c>
      <c r="K1285" s="4" t="s">
        <v>23</v>
      </c>
      <c r="L1285" s="5">
        <v>2</v>
      </c>
      <c r="M1285" s="6">
        <v>80.8</v>
      </c>
      <c r="N1285" s="7">
        <v>0</v>
      </c>
      <c r="O1285" s="6">
        <v>42.21</v>
      </c>
      <c r="P1285" s="6">
        <f t="shared" si="80"/>
        <v>161.6</v>
      </c>
      <c r="Q1285" s="6">
        <f t="shared" si="81"/>
        <v>84.42</v>
      </c>
      <c r="R1285" s="6">
        <f t="shared" si="82"/>
        <v>77.179999999999993</v>
      </c>
      <c r="S1285" s="8">
        <f t="shared" si="83"/>
        <v>0.47759900990099008</v>
      </c>
    </row>
    <row r="1286" spans="1:19" ht="15.6" x14ac:dyDescent="0.3">
      <c r="A1286" s="2">
        <v>923</v>
      </c>
      <c r="B1286" s="3">
        <v>46209</v>
      </c>
      <c r="C1286" s="4">
        <f>YEAR(SalesDataTable[[#This Row],[Order Date]])</f>
        <v>2026</v>
      </c>
      <c r="D1286" s="9" t="str">
        <f>TEXT(SalesDataTable[[#This Row],[Order Date]],"MMM")</f>
        <v>Jul</v>
      </c>
      <c r="E1286" s="9" t="str">
        <f>"Q"&amp;ROUNDUP(MONTH(SalesDataTable[[#This Row],[Order Date]])/3,0)</f>
        <v>Q3</v>
      </c>
      <c r="F1286" s="4" t="s">
        <v>29</v>
      </c>
      <c r="G1286" s="4" t="s">
        <v>43</v>
      </c>
      <c r="H1286" s="4" t="s">
        <v>20</v>
      </c>
      <c r="I1286" s="4" t="s">
        <v>31</v>
      </c>
      <c r="J1286" s="4" t="s">
        <v>52</v>
      </c>
      <c r="K1286" s="4" t="s">
        <v>53</v>
      </c>
      <c r="L1286" s="5">
        <v>2</v>
      </c>
      <c r="M1286" s="6">
        <v>39.54</v>
      </c>
      <c r="N1286" s="7">
        <v>0.05</v>
      </c>
      <c r="O1286" s="6">
        <v>14.68</v>
      </c>
      <c r="P1286" s="6">
        <f t="shared" si="80"/>
        <v>75.125999999999991</v>
      </c>
      <c r="Q1286" s="6">
        <f t="shared" si="81"/>
        <v>29.36</v>
      </c>
      <c r="R1286" s="6">
        <f t="shared" si="82"/>
        <v>45.765999999999991</v>
      </c>
      <c r="S1286" s="8">
        <f t="shared" si="83"/>
        <v>0.60918989431089099</v>
      </c>
    </row>
    <row r="1287" spans="1:19" ht="15.6" x14ac:dyDescent="0.3">
      <c r="A1287" s="2">
        <v>1549</v>
      </c>
      <c r="B1287" s="3">
        <v>46209</v>
      </c>
      <c r="C1287" s="4">
        <f>YEAR(SalesDataTable[[#This Row],[Order Date]])</f>
        <v>2026</v>
      </c>
      <c r="D1287" s="9" t="str">
        <f>TEXT(SalesDataTable[[#This Row],[Order Date]],"MMM")</f>
        <v>Jul</v>
      </c>
      <c r="E1287" s="9" t="str">
        <f>"Q"&amp;ROUNDUP(MONTH(SalesDataTable[[#This Row],[Order Date]])/3,0)</f>
        <v>Q3</v>
      </c>
      <c r="F1287" s="4" t="s">
        <v>29</v>
      </c>
      <c r="G1287" s="4" t="s">
        <v>30</v>
      </c>
      <c r="H1287" s="4" t="s">
        <v>20</v>
      </c>
      <c r="I1287" s="4" t="s">
        <v>31</v>
      </c>
      <c r="J1287" s="4" t="s">
        <v>52</v>
      </c>
      <c r="K1287" s="4" t="s">
        <v>56</v>
      </c>
      <c r="L1287" s="5">
        <v>2</v>
      </c>
      <c r="M1287" s="6">
        <v>121.35</v>
      </c>
      <c r="N1287" s="7">
        <v>0</v>
      </c>
      <c r="O1287" s="6">
        <v>71.06</v>
      </c>
      <c r="P1287" s="6">
        <f t="shared" si="80"/>
        <v>242.7</v>
      </c>
      <c r="Q1287" s="6">
        <f t="shared" si="81"/>
        <v>142.12</v>
      </c>
      <c r="R1287" s="6">
        <f t="shared" si="82"/>
        <v>100.57999999999998</v>
      </c>
      <c r="S1287" s="8">
        <f t="shared" si="83"/>
        <v>0.41442109600329619</v>
      </c>
    </row>
    <row r="1288" spans="1:19" ht="15.6" x14ac:dyDescent="0.3">
      <c r="A1288" s="2">
        <v>1839</v>
      </c>
      <c r="B1288" s="3">
        <v>46209</v>
      </c>
      <c r="C1288" s="4">
        <f>YEAR(SalesDataTable[[#This Row],[Order Date]])</f>
        <v>2026</v>
      </c>
      <c r="D1288" s="9" t="str">
        <f>TEXT(SalesDataTable[[#This Row],[Order Date]],"MMM")</f>
        <v>Jul</v>
      </c>
      <c r="E1288" s="9" t="str">
        <f>"Q"&amp;ROUNDUP(MONTH(SalesDataTable[[#This Row],[Order Date]])/3,0)</f>
        <v>Q3</v>
      </c>
      <c r="F1288" s="4" t="s">
        <v>38</v>
      </c>
      <c r="G1288" s="4" t="s">
        <v>51</v>
      </c>
      <c r="H1288" s="4" t="s">
        <v>37</v>
      </c>
      <c r="I1288" s="4" t="s">
        <v>21</v>
      </c>
      <c r="J1288" s="4" t="s">
        <v>52</v>
      </c>
      <c r="K1288" s="4" t="s">
        <v>53</v>
      </c>
      <c r="L1288" s="5">
        <v>1</v>
      </c>
      <c r="M1288" s="6">
        <v>41.37</v>
      </c>
      <c r="N1288" s="7">
        <v>0</v>
      </c>
      <c r="O1288" s="6">
        <v>15.12</v>
      </c>
      <c r="P1288" s="6">
        <f t="shared" si="80"/>
        <v>41.37</v>
      </c>
      <c r="Q1288" s="6">
        <f t="shared" si="81"/>
        <v>15.12</v>
      </c>
      <c r="R1288" s="6">
        <f t="shared" si="82"/>
        <v>26.25</v>
      </c>
      <c r="S1288" s="8">
        <f t="shared" si="83"/>
        <v>0.63451776649746194</v>
      </c>
    </row>
    <row r="1289" spans="1:19" ht="15.6" x14ac:dyDescent="0.3">
      <c r="A1289" s="2">
        <v>2053</v>
      </c>
      <c r="B1289" s="3">
        <v>46209</v>
      </c>
      <c r="C1289" s="4">
        <f>YEAR(SalesDataTable[[#This Row],[Order Date]])</f>
        <v>2026</v>
      </c>
      <c r="D1289" s="9" t="str">
        <f>TEXT(SalesDataTable[[#This Row],[Order Date]],"MMM")</f>
        <v>Jul</v>
      </c>
      <c r="E1289" s="9" t="str">
        <f>"Q"&amp;ROUNDUP(MONTH(SalesDataTable[[#This Row],[Order Date]])/3,0)</f>
        <v>Q3</v>
      </c>
      <c r="F1289" s="4" t="s">
        <v>24</v>
      </c>
      <c r="G1289" s="4" t="s">
        <v>61</v>
      </c>
      <c r="H1289" s="4" t="s">
        <v>20</v>
      </c>
      <c r="I1289" s="4" t="s">
        <v>31</v>
      </c>
      <c r="J1289" s="4" t="s">
        <v>22</v>
      </c>
      <c r="K1289" s="4" t="s">
        <v>23</v>
      </c>
      <c r="L1289" s="5">
        <v>5</v>
      </c>
      <c r="M1289" s="6">
        <v>81.63</v>
      </c>
      <c r="N1289" s="7">
        <v>0.05</v>
      </c>
      <c r="O1289" s="6">
        <v>42.36</v>
      </c>
      <c r="P1289" s="6">
        <f t="shared" si="80"/>
        <v>387.74249999999995</v>
      </c>
      <c r="Q1289" s="6">
        <f t="shared" si="81"/>
        <v>211.8</v>
      </c>
      <c r="R1289" s="6">
        <f t="shared" si="82"/>
        <v>175.94249999999994</v>
      </c>
      <c r="S1289" s="8">
        <f t="shared" si="83"/>
        <v>0.45376119460724568</v>
      </c>
    </row>
    <row r="1290" spans="1:19" ht="15.6" x14ac:dyDescent="0.3">
      <c r="A1290" s="2">
        <v>2342</v>
      </c>
      <c r="B1290" s="3">
        <v>46209</v>
      </c>
      <c r="C1290" s="4">
        <f>YEAR(SalesDataTable[[#This Row],[Order Date]])</f>
        <v>2026</v>
      </c>
      <c r="D1290" s="9" t="str">
        <f>TEXT(SalesDataTable[[#This Row],[Order Date]],"MMM")</f>
        <v>Jul</v>
      </c>
      <c r="E1290" s="9" t="str">
        <f>"Q"&amp;ROUNDUP(MONTH(SalesDataTable[[#This Row],[Order Date]])/3,0)</f>
        <v>Q3</v>
      </c>
      <c r="F1290" s="4" t="s">
        <v>24</v>
      </c>
      <c r="G1290" s="4" t="s">
        <v>25</v>
      </c>
      <c r="H1290" s="4" t="s">
        <v>20</v>
      </c>
      <c r="I1290" s="4" t="s">
        <v>21</v>
      </c>
      <c r="J1290" s="4" t="s">
        <v>52</v>
      </c>
      <c r="K1290" s="4" t="s">
        <v>60</v>
      </c>
      <c r="L1290" s="5">
        <v>1</v>
      </c>
      <c r="M1290" s="6">
        <v>36.19</v>
      </c>
      <c r="N1290" s="7">
        <v>0</v>
      </c>
      <c r="O1290" s="6">
        <v>13.91</v>
      </c>
      <c r="P1290" s="6">
        <f t="shared" si="80"/>
        <v>36.19</v>
      </c>
      <c r="Q1290" s="6">
        <f t="shared" si="81"/>
        <v>13.91</v>
      </c>
      <c r="R1290" s="6">
        <f t="shared" si="82"/>
        <v>22.279999999999998</v>
      </c>
      <c r="S1290" s="8">
        <f t="shared" si="83"/>
        <v>0.61563967946946663</v>
      </c>
    </row>
    <row r="1291" spans="1:19" ht="15.6" x14ac:dyDescent="0.3">
      <c r="A1291" s="2">
        <v>2465</v>
      </c>
      <c r="B1291" s="3">
        <v>46209</v>
      </c>
      <c r="C1291" s="4">
        <f>YEAR(SalesDataTable[[#This Row],[Order Date]])</f>
        <v>2026</v>
      </c>
      <c r="D1291" s="9" t="str">
        <f>TEXT(SalesDataTable[[#This Row],[Order Date]],"MMM")</f>
        <v>Jul</v>
      </c>
      <c r="E1291" s="9" t="str">
        <f>"Q"&amp;ROUNDUP(MONTH(SalesDataTable[[#This Row],[Order Date]])/3,0)</f>
        <v>Q3</v>
      </c>
      <c r="F1291" s="4" t="s">
        <v>24</v>
      </c>
      <c r="G1291" s="4" t="s">
        <v>25</v>
      </c>
      <c r="H1291" s="4" t="s">
        <v>46</v>
      </c>
      <c r="I1291" s="4" t="s">
        <v>31</v>
      </c>
      <c r="J1291" s="4" t="s">
        <v>27</v>
      </c>
      <c r="K1291" s="4" t="s">
        <v>35</v>
      </c>
      <c r="L1291" s="5">
        <v>1</v>
      </c>
      <c r="M1291" s="6">
        <v>142.04</v>
      </c>
      <c r="N1291" s="7">
        <v>0</v>
      </c>
      <c r="O1291" s="6">
        <v>81.67</v>
      </c>
      <c r="P1291" s="6">
        <f t="shared" si="80"/>
        <v>142.04</v>
      </c>
      <c r="Q1291" s="6">
        <f t="shared" si="81"/>
        <v>81.67</v>
      </c>
      <c r="R1291" s="6">
        <f t="shared" si="82"/>
        <v>60.36999999999999</v>
      </c>
      <c r="S1291" s="8">
        <f t="shared" si="83"/>
        <v>0.4250211208110391</v>
      </c>
    </row>
    <row r="1292" spans="1:19" ht="15.6" x14ac:dyDescent="0.3">
      <c r="A1292" s="2">
        <v>3990</v>
      </c>
      <c r="B1292" s="3">
        <v>46209</v>
      </c>
      <c r="C1292" s="4">
        <f>YEAR(SalesDataTable[[#This Row],[Order Date]])</f>
        <v>2026</v>
      </c>
      <c r="D1292" s="9" t="str">
        <f>TEXT(SalesDataTable[[#This Row],[Order Date]],"MMM")</f>
        <v>Jul</v>
      </c>
      <c r="E1292" s="9" t="str">
        <f>"Q"&amp;ROUNDUP(MONTH(SalesDataTable[[#This Row],[Order Date]])/3,0)</f>
        <v>Q3</v>
      </c>
      <c r="F1292" s="4" t="s">
        <v>29</v>
      </c>
      <c r="G1292" s="4" t="s">
        <v>43</v>
      </c>
      <c r="H1292" s="4" t="s">
        <v>20</v>
      </c>
      <c r="I1292" s="4" t="s">
        <v>34</v>
      </c>
      <c r="J1292" s="4" t="s">
        <v>32</v>
      </c>
      <c r="K1292" s="4" t="s">
        <v>62</v>
      </c>
      <c r="L1292" s="5">
        <v>1</v>
      </c>
      <c r="M1292" s="6">
        <v>133.66999999999999</v>
      </c>
      <c r="N1292" s="7">
        <v>0</v>
      </c>
      <c r="O1292" s="6">
        <v>68.25</v>
      </c>
      <c r="P1292" s="6">
        <f t="shared" si="80"/>
        <v>133.66999999999999</v>
      </c>
      <c r="Q1292" s="6">
        <f t="shared" si="81"/>
        <v>68.25</v>
      </c>
      <c r="R1292" s="6">
        <f t="shared" si="82"/>
        <v>65.419999999999987</v>
      </c>
      <c r="S1292" s="8">
        <f t="shared" si="83"/>
        <v>0.48941422907159415</v>
      </c>
    </row>
    <row r="1293" spans="1:19" ht="15.6" x14ac:dyDescent="0.3">
      <c r="A1293" s="2">
        <v>4370</v>
      </c>
      <c r="B1293" s="3">
        <v>46209</v>
      </c>
      <c r="C1293" s="4">
        <f>YEAR(SalesDataTable[[#This Row],[Order Date]])</f>
        <v>2026</v>
      </c>
      <c r="D1293" s="9" t="str">
        <f>TEXT(SalesDataTable[[#This Row],[Order Date]],"MMM")</f>
        <v>Jul</v>
      </c>
      <c r="E1293" s="9" t="str">
        <f>"Q"&amp;ROUNDUP(MONTH(SalesDataTable[[#This Row],[Order Date]])/3,0)</f>
        <v>Q3</v>
      </c>
      <c r="F1293" s="4" t="s">
        <v>29</v>
      </c>
      <c r="G1293" s="4" t="s">
        <v>57</v>
      </c>
      <c r="H1293" s="4" t="s">
        <v>20</v>
      </c>
      <c r="I1293" s="4" t="s">
        <v>31</v>
      </c>
      <c r="J1293" s="4" t="s">
        <v>32</v>
      </c>
      <c r="K1293" s="4" t="s">
        <v>66</v>
      </c>
      <c r="L1293" s="5">
        <v>6</v>
      </c>
      <c r="M1293" s="6">
        <v>166.6</v>
      </c>
      <c r="N1293" s="7">
        <v>0</v>
      </c>
      <c r="O1293" s="6">
        <v>88.14</v>
      </c>
      <c r="P1293" s="6">
        <f t="shared" si="80"/>
        <v>999.59999999999991</v>
      </c>
      <c r="Q1293" s="6">
        <f t="shared" si="81"/>
        <v>528.84</v>
      </c>
      <c r="R1293" s="6">
        <f t="shared" si="82"/>
        <v>470.75999999999988</v>
      </c>
      <c r="S1293" s="8">
        <f t="shared" si="83"/>
        <v>0.47094837935174061</v>
      </c>
    </row>
    <row r="1294" spans="1:19" ht="15.6" x14ac:dyDescent="0.3">
      <c r="A1294" s="2">
        <v>4856</v>
      </c>
      <c r="B1294" s="3">
        <v>46209</v>
      </c>
      <c r="C1294" s="4">
        <f>YEAR(SalesDataTable[[#This Row],[Order Date]])</f>
        <v>2026</v>
      </c>
      <c r="D1294" s="9" t="str">
        <f>TEXT(SalesDataTable[[#This Row],[Order Date]],"MMM")</f>
        <v>Jul</v>
      </c>
      <c r="E1294" s="9" t="str">
        <f>"Q"&amp;ROUNDUP(MONTH(SalesDataTable[[#This Row],[Order Date]])/3,0)</f>
        <v>Q3</v>
      </c>
      <c r="F1294" s="4" t="s">
        <v>24</v>
      </c>
      <c r="G1294" s="4" t="s">
        <v>61</v>
      </c>
      <c r="H1294" s="4" t="s">
        <v>20</v>
      </c>
      <c r="I1294" s="4" t="s">
        <v>21</v>
      </c>
      <c r="J1294" s="4" t="s">
        <v>22</v>
      </c>
      <c r="K1294" s="4" t="s">
        <v>48</v>
      </c>
      <c r="L1294" s="5">
        <v>2</v>
      </c>
      <c r="M1294" s="6">
        <v>99.93</v>
      </c>
      <c r="N1294" s="7">
        <v>0.1</v>
      </c>
      <c r="O1294" s="6">
        <v>51.96</v>
      </c>
      <c r="P1294" s="6">
        <f t="shared" si="80"/>
        <v>179.87400000000002</v>
      </c>
      <c r="Q1294" s="6">
        <f t="shared" si="81"/>
        <v>103.92</v>
      </c>
      <c r="R1294" s="6">
        <f t="shared" si="82"/>
        <v>75.954000000000022</v>
      </c>
      <c r="S1294" s="8">
        <f t="shared" si="83"/>
        <v>0.422262250241836</v>
      </c>
    </row>
    <row r="1295" spans="1:19" ht="15.6" x14ac:dyDescent="0.3">
      <c r="A1295" s="2">
        <v>337</v>
      </c>
      <c r="B1295" s="3">
        <v>46210</v>
      </c>
      <c r="C1295" s="4">
        <f>YEAR(SalesDataTable[[#This Row],[Order Date]])</f>
        <v>2026</v>
      </c>
      <c r="D1295" s="9" t="str">
        <f>TEXT(SalesDataTable[[#This Row],[Order Date]],"MMM")</f>
        <v>Jul</v>
      </c>
      <c r="E1295" s="9" t="str">
        <f>"Q"&amp;ROUNDUP(MONTH(SalesDataTable[[#This Row],[Order Date]])/3,0)</f>
        <v>Q3</v>
      </c>
      <c r="F1295" s="4" t="s">
        <v>18</v>
      </c>
      <c r="G1295" s="4" t="s">
        <v>68</v>
      </c>
      <c r="H1295" s="4" t="s">
        <v>37</v>
      </c>
      <c r="I1295" s="4" t="s">
        <v>21</v>
      </c>
      <c r="J1295" s="4" t="s">
        <v>22</v>
      </c>
      <c r="K1295" s="4" t="s">
        <v>48</v>
      </c>
      <c r="L1295" s="5">
        <v>6</v>
      </c>
      <c r="M1295" s="6">
        <v>100.56</v>
      </c>
      <c r="N1295" s="7">
        <v>0</v>
      </c>
      <c r="O1295" s="6">
        <v>49.47</v>
      </c>
      <c r="P1295" s="6">
        <f t="shared" si="80"/>
        <v>603.36</v>
      </c>
      <c r="Q1295" s="6">
        <f t="shared" si="81"/>
        <v>296.82</v>
      </c>
      <c r="R1295" s="6">
        <f t="shared" si="82"/>
        <v>306.54000000000002</v>
      </c>
      <c r="S1295" s="8">
        <f t="shared" si="83"/>
        <v>0.508054892601432</v>
      </c>
    </row>
    <row r="1296" spans="1:19" ht="15.6" x14ac:dyDescent="0.3">
      <c r="A1296" s="2">
        <v>1001</v>
      </c>
      <c r="B1296" s="3">
        <v>46210</v>
      </c>
      <c r="C1296" s="4">
        <f>YEAR(SalesDataTable[[#This Row],[Order Date]])</f>
        <v>2026</v>
      </c>
      <c r="D1296" s="9" t="str">
        <f>TEXT(SalesDataTable[[#This Row],[Order Date]],"MMM")</f>
        <v>Jul</v>
      </c>
      <c r="E1296" s="9" t="str">
        <f>"Q"&amp;ROUNDUP(MONTH(SalesDataTable[[#This Row],[Order Date]])/3,0)</f>
        <v>Q3</v>
      </c>
      <c r="F1296" s="4" t="s">
        <v>18</v>
      </c>
      <c r="G1296" s="4" t="s">
        <v>54</v>
      </c>
      <c r="H1296" s="4" t="s">
        <v>20</v>
      </c>
      <c r="I1296" s="4" t="s">
        <v>21</v>
      </c>
      <c r="J1296" s="4" t="s">
        <v>41</v>
      </c>
      <c r="K1296" s="4" t="s">
        <v>47</v>
      </c>
      <c r="L1296" s="5">
        <v>1</v>
      </c>
      <c r="M1296" s="6">
        <v>200.48</v>
      </c>
      <c r="N1296" s="7">
        <v>0.05</v>
      </c>
      <c r="O1296" s="6">
        <v>104.11</v>
      </c>
      <c r="P1296" s="6">
        <f t="shared" si="80"/>
        <v>190.45599999999999</v>
      </c>
      <c r="Q1296" s="6">
        <f t="shared" si="81"/>
        <v>104.11</v>
      </c>
      <c r="R1296" s="6">
        <f t="shared" si="82"/>
        <v>86.345999999999989</v>
      </c>
      <c r="S1296" s="8">
        <f t="shared" si="83"/>
        <v>0.45336455664300412</v>
      </c>
    </row>
    <row r="1297" spans="1:19" ht="15.6" x14ac:dyDescent="0.3">
      <c r="A1297" s="2">
        <v>2424</v>
      </c>
      <c r="B1297" s="3">
        <v>46210</v>
      </c>
      <c r="C1297" s="4">
        <f>YEAR(SalesDataTable[[#This Row],[Order Date]])</f>
        <v>2026</v>
      </c>
      <c r="D1297" s="9" t="str">
        <f>TEXT(SalesDataTable[[#This Row],[Order Date]],"MMM")</f>
        <v>Jul</v>
      </c>
      <c r="E1297" s="9" t="str">
        <f>"Q"&amp;ROUNDUP(MONTH(SalesDataTable[[#This Row],[Order Date]])/3,0)</f>
        <v>Q3</v>
      </c>
      <c r="F1297" s="4" t="s">
        <v>38</v>
      </c>
      <c r="G1297" s="4" t="s">
        <v>51</v>
      </c>
      <c r="H1297" s="4" t="s">
        <v>20</v>
      </c>
      <c r="I1297" s="4" t="s">
        <v>31</v>
      </c>
      <c r="J1297" s="4" t="s">
        <v>22</v>
      </c>
      <c r="K1297" s="4" t="s">
        <v>40</v>
      </c>
      <c r="L1297" s="5">
        <v>1</v>
      </c>
      <c r="M1297" s="6">
        <v>51.06</v>
      </c>
      <c r="N1297" s="7">
        <v>0.15</v>
      </c>
      <c r="O1297" s="6">
        <v>22.56</v>
      </c>
      <c r="P1297" s="6">
        <f t="shared" si="80"/>
        <v>43.401000000000003</v>
      </c>
      <c r="Q1297" s="6">
        <f t="shared" si="81"/>
        <v>22.56</v>
      </c>
      <c r="R1297" s="6">
        <f t="shared" si="82"/>
        <v>20.841000000000005</v>
      </c>
      <c r="S1297" s="8">
        <f t="shared" si="83"/>
        <v>0.48019630884081022</v>
      </c>
    </row>
    <row r="1298" spans="1:19" ht="15.6" x14ac:dyDescent="0.3">
      <c r="A1298" s="2">
        <v>2751</v>
      </c>
      <c r="B1298" s="3">
        <v>46210</v>
      </c>
      <c r="C1298" s="4">
        <f>YEAR(SalesDataTable[[#This Row],[Order Date]])</f>
        <v>2026</v>
      </c>
      <c r="D1298" s="9" t="str">
        <f>TEXT(SalesDataTable[[#This Row],[Order Date]],"MMM")</f>
        <v>Jul</v>
      </c>
      <c r="E1298" s="9" t="str">
        <f>"Q"&amp;ROUNDUP(MONTH(SalesDataTable[[#This Row],[Order Date]])/3,0)</f>
        <v>Q3</v>
      </c>
      <c r="F1298" s="4" t="s">
        <v>18</v>
      </c>
      <c r="G1298" s="4" t="s">
        <v>68</v>
      </c>
      <c r="H1298" s="4" t="s">
        <v>37</v>
      </c>
      <c r="I1298" s="4" t="s">
        <v>31</v>
      </c>
      <c r="J1298" s="4" t="s">
        <v>52</v>
      </c>
      <c r="K1298" s="4" t="s">
        <v>56</v>
      </c>
      <c r="L1298" s="5">
        <v>2</v>
      </c>
      <c r="M1298" s="6">
        <v>125.9</v>
      </c>
      <c r="N1298" s="7">
        <v>0.15</v>
      </c>
      <c r="O1298" s="6">
        <v>70.27</v>
      </c>
      <c r="P1298" s="6">
        <f t="shared" si="80"/>
        <v>214.03</v>
      </c>
      <c r="Q1298" s="6">
        <f t="shared" si="81"/>
        <v>140.54</v>
      </c>
      <c r="R1298" s="6">
        <f t="shared" si="82"/>
        <v>73.490000000000009</v>
      </c>
      <c r="S1298" s="8">
        <f t="shared" si="83"/>
        <v>0.34336307994206422</v>
      </c>
    </row>
    <row r="1299" spans="1:19" ht="15.6" x14ac:dyDescent="0.3">
      <c r="A1299" s="2">
        <v>375</v>
      </c>
      <c r="B1299" s="3">
        <v>46211</v>
      </c>
      <c r="C1299" s="4">
        <f>YEAR(SalesDataTable[[#This Row],[Order Date]])</f>
        <v>2026</v>
      </c>
      <c r="D1299" s="9" t="str">
        <f>TEXT(SalesDataTable[[#This Row],[Order Date]],"MMM")</f>
        <v>Jul</v>
      </c>
      <c r="E1299" s="9" t="str">
        <f>"Q"&amp;ROUNDUP(MONTH(SalesDataTable[[#This Row],[Order Date]])/3,0)</f>
        <v>Q3</v>
      </c>
      <c r="F1299" s="4" t="s">
        <v>24</v>
      </c>
      <c r="G1299" s="4" t="s">
        <v>61</v>
      </c>
      <c r="H1299" s="4" t="s">
        <v>37</v>
      </c>
      <c r="I1299" s="4" t="s">
        <v>21</v>
      </c>
      <c r="J1299" s="4" t="s">
        <v>41</v>
      </c>
      <c r="K1299" s="4" t="s">
        <v>47</v>
      </c>
      <c r="L1299" s="5">
        <v>2</v>
      </c>
      <c r="M1299" s="6">
        <v>192.24</v>
      </c>
      <c r="N1299" s="7">
        <v>0.05</v>
      </c>
      <c r="O1299" s="6">
        <v>103.65</v>
      </c>
      <c r="P1299" s="6">
        <f t="shared" si="80"/>
        <v>365.25599999999997</v>
      </c>
      <c r="Q1299" s="6">
        <f t="shared" si="81"/>
        <v>207.3</v>
      </c>
      <c r="R1299" s="6">
        <f t="shared" si="82"/>
        <v>157.95599999999996</v>
      </c>
      <c r="S1299" s="8">
        <f t="shared" si="83"/>
        <v>0.43245285498390162</v>
      </c>
    </row>
    <row r="1300" spans="1:19" ht="15.6" x14ac:dyDescent="0.3">
      <c r="A1300" s="2">
        <v>650</v>
      </c>
      <c r="B1300" s="3">
        <v>46211</v>
      </c>
      <c r="C1300" s="4">
        <f>YEAR(SalesDataTable[[#This Row],[Order Date]])</f>
        <v>2026</v>
      </c>
      <c r="D1300" s="9" t="str">
        <f>TEXT(SalesDataTable[[#This Row],[Order Date]],"MMM")</f>
        <v>Jul</v>
      </c>
      <c r="E1300" s="9" t="str">
        <f>"Q"&amp;ROUNDUP(MONTH(SalesDataTable[[#This Row],[Order Date]])/3,0)</f>
        <v>Q3</v>
      </c>
      <c r="F1300" s="4" t="s">
        <v>18</v>
      </c>
      <c r="G1300" s="4" t="s">
        <v>19</v>
      </c>
      <c r="H1300" s="4" t="s">
        <v>20</v>
      </c>
      <c r="I1300" s="4" t="s">
        <v>34</v>
      </c>
      <c r="J1300" s="4" t="s">
        <v>52</v>
      </c>
      <c r="K1300" s="4" t="s">
        <v>53</v>
      </c>
      <c r="L1300" s="5">
        <v>2</v>
      </c>
      <c r="M1300" s="6">
        <v>40.79</v>
      </c>
      <c r="N1300" s="7">
        <v>0</v>
      </c>
      <c r="O1300" s="6">
        <v>14.61</v>
      </c>
      <c r="P1300" s="6">
        <f t="shared" si="80"/>
        <v>81.58</v>
      </c>
      <c r="Q1300" s="6">
        <f t="shared" si="81"/>
        <v>29.22</v>
      </c>
      <c r="R1300" s="6">
        <f t="shared" si="82"/>
        <v>52.36</v>
      </c>
      <c r="S1300" s="8">
        <f t="shared" si="83"/>
        <v>0.64182397646481981</v>
      </c>
    </row>
    <row r="1301" spans="1:19" ht="15.6" x14ac:dyDescent="0.3">
      <c r="A1301" s="2">
        <v>941</v>
      </c>
      <c r="B1301" s="3">
        <v>46211</v>
      </c>
      <c r="C1301" s="4">
        <f>YEAR(SalesDataTable[[#This Row],[Order Date]])</f>
        <v>2026</v>
      </c>
      <c r="D1301" s="9" t="str">
        <f>TEXT(SalesDataTable[[#This Row],[Order Date]],"MMM")</f>
        <v>Jul</v>
      </c>
      <c r="E1301" s="9" t="str">
        <f>"Q"&amp;ROUNDUP(MONTH(SalesDataTable[[#This Row],[Order Date]])/3,0)</f>
        <v>Q3</v>
      </c>
      <c r="F1301" s="4" t="s">
        <v>18</v>
      </c>
      <c r="G1301" s="4" t="s">
        <v>54</v>
      </c>
      <c r="H1301" s="4" t="s">
        <v>37</v>
      </c>
      <c r="I1301" s="4" t="s">
        <v>31</v>
      </c>
      <c r="J1301" s="4" t="s">
        <v>41</v>
      </c>
      <c r="K1301" s="4" t="s">
        <v>69</v>
      </c>
      <c r="L1301" s="5">
        <v>2</v>
      </c>
      <c r="M1301" s="6">
        <v>125.73</v>
      </c>
      <c r="N1301" s="7">
        <v>0.15</v>
      </c>
      <c r="O1301" s="6">
        <v>61.75</v>
      </c>
      <c r="P1301" s="6">
        <f t="shared" si="80"/>
        <v>213.74100000000001</v>
      </c>
      <c r="Q1301" s="6">
        <f t="shared" si="81"/>
        <v>123.5</v>
      </c>
      <c r="R1301" s="6">
        <f t="shared" si="82"/>
        <v>90.241000000000014</v>
      </c>
      <c r="S1301" s="8">
        <f t="shared" si="83"/>
        <v>0.42219789371248384</v>
      </c>
    </row>
    <row r="1302" spans="1:19" ht="15.6" x14ac:dyDescent="0.3">
      <c r="A1302" s="2">
        <v>2719</v>
      </c>
      <c r="B1302" s="3">
        <v>46211</v>
      </c>
      <c r="C1302" s="4">
        <f>YEAR(SalesDataTable[[#This Row],[Order Date]])</f>
        <v>2026</v>
      </c>
      <c r="D1302" s="9" t="str">
        <f>TEXT(SalesDataTable[[#This Row],[Order Date]],"MMM")</f>
        <v>Jul</v>
      </c>
      <c r="E1302" s="9" t="str">
        <f>"Q"&amp;ROUNDUP(MONTH(SalesDataTable[[#This Row],[Order Date]])/3,0)</f>
        <v>Q3</v>
      </c>
      <c r="F1302" s="4" t="s">
        <v>18</v>
      </c>
      <c r="G1302" s="4" t="s">
        <v>68</v>
      </c>
      <c r="H1302" s="4" t="s">
        <v>20</v>
      </c>
      <c r="I1302" s="4" t="s">
        <v>34</v>
      </c>
      <c r="J1302" s="4" t="s">
        <v>32</v>
      </c>
      <c r="K1302" s="4" t="s">
        <v>66</v>
      </c>
      <c r="L1302" s="5">
        <v>1</v>
      </c>
      <c r="M1302" s="6">
        <v>164.92</v>
      </c>
      <c r="N1302" s="7">
        <v>0</v>
      </c>
      <c r="O1302" s="6">
        <v>89.47</v>
      </c>
      <c r="P1302" s="6">
        <f t="shared" si="80"/>
        <v>164.92</v>
      </c>
      <c r="Q1302" s="6">
        <f t="shared" si="81"/>
        <v>89.47</v>
      </c>
      <c r="R1302" s="6">
        <f t="shared" si="82"/>
        <v>75.449999999999989</v>
      </c>
      <c r="S1302" s="8">
        <f t="shared" si="83"/>
        <v>0.45749454280863444</v>
      </c>
    </row>
    <row r="1303" spans="1:19" ht="15.6" x14ac:dyDescent="0.3">
      <c r="A1303" s="2">
        <v>3833</v>
      </c>
      <c r="B1303" s="3">
        <v>46211</v>
      </c>
      <c r="C1303" s="4">
        <f>YEAR(SalesDataTable[[#This Row],[Order Date]])</f>
        <v>2026</v>
      </c>
      <c r="D1303" s="9" t="str">
        <f>TEXT(SalesDataTable[[#This Row],[Order Date]],"MMM")</f>
        <v>Jul</v>
      </c>
      <c r="E1303" s="9" t="str">
        <f>"Q"&amp;ROUNDUP(MONTH(SalesDataTable[[#This Row],[Order Date]])/3,0)</f>
        <v>Q3</v>
      </c>
      <c r="F1303" s="4" t="s">
        <v>24</v>
      </c>
      <c r="G1303" s="4" t="s">
        <v>45</v>
      </c>
      <c r="H1303" s="4" t="s">
        <v>37</v>
      </c>
      <c r="I1303" s="4" t="s">
        <v>31</v>
      </c>
      <c r="J1303" s="4" t="s">
        <v>22</v>
      </c>
      <c r="K1303" s="4" t="s">
        <v>48</v>
      </c>
      <c r="L1303" s="5">
        <v>5</v>
      </c>
      <c r="M1303" s="6">
        <v>103.91</v>
      </c>
      <c r="N1303" s="7">
        <v>0</v>
      </c>
      <c r="O1303" s="6">
        <v>51.19</v>
      </c>
      <c r="P1303" s="6">
        <f t="shared" si="80"/>
        <v>519.54999999999995</v>
      </c>
      <c r="Q1303" s="6">
        <f t="shared" si="81"/>
        <v>255.95</v>
      </c>
      <c r="R1303" s="6">
        <f t="shared" si="82"/>
        <v>263.59999999999997</v>
      </c>
      <c r="S1303" s="8">
        <f t="shared" si="83"/>
        <v>0.50736214031373306</v>
      </c>
    </row>
    <row r="1304" spans="1:19" ht="15.6" x14ac:dyDescent="0.3">
      <c r="A1304" s="2">
        <v>211</v>
      </c>
      <c r="B1304" s="3">
        <v>46212</v>
      </c>
      <c r="C1304" s="4">
        <f>YEAR(SalesDataTable[[#This Row],[Order Date]])</f>
        <v>2026</v>
      </c>
      <c r="D1304" s="9" t="str">
        <f>TEXT(SalesDataTable[[#This Row],[Order Date]],"MMM")</f>
        <v>Jul</v>
      </c>
      <c r="E1304" s="9" t="str">
        <f>"Q"&amp;ROUNDUP(MONTH(SalesDataTable[[#This Row],[Order Date]])/3,0)</f>
        <v>Q3</v>
      </c>
      <c r="F1304" s="4" t="s">
        <v>29</v>
      </c>
      <c r="G1304" s="4" t="s">
        <v>70</v>
      </c>
      <c r="H1304" s="4" t="s">
        <v>26</v>
      </c>
      <c r="I1304" s="4" t="s">
        <v>34</v>
      </c>
      <c r="J1304" s="4" t="s">
        <v>22</v>
      </c>
      <c r="K1304" s="4" t="s">
        <v>40</v>
      </c>
      <c r="L1304" s="5">
        <v>10</v>
      </c>
      <c r="M1304" s="6">
        <v>49.69</v>
      </c>
      <c r="N1304" s="7">
        <v>0.1</v>
      </c>
      <c r="O1304" s="6">
        <v>21.82</v>
      </c>
      <c r="P1304" s="6">
        <f t="shared" si="80"/>
        <v>447.21</v>
      </c>
      <c r="Q1304" s="6">
        <f t="shared" si="81"/>
        <v>218.2</v>
      </c>
      <c r="R1304" s="6">
        <f t="shared" si="82"/>
        <v>229.01</v>
      </c>
      <c r="S1304" s="8">
        <f t="shared" si="83"/>
        <v>0.51208604458755391</v>
      </c>
    </row>
    <row r="1305" spans="1:19" ht="15.6" x14ac:dyDescent="0.3">
      <c r="A1305" s="2">
        <v>392</v>
      </c>
      <c r="B1305" s="3">
        <v>46212</v>
      </c>
      <c r="C1305" s="4">
        <f>YEAR(SalesDataTable[[#This Row],[Order Date]])</f>
        <v>2026</v>
      </c>
      <c r="D1305" s="9" t="str">
        <f>TEXT(SalesDataTable[[#This Row],[Order Date]],"MMM")</f>
        <v>Jul</v>
      </c>
      <c r="E1305" s="9" t="str">
        <f>"Q"&amp;ROUNDUP(MONTH(SalesDataTable[[#This Row],[Order Date]])/3,0)</f>
        <v>Q3</v>
      </c>
      <c r="F1305" s="4" t="s">
        <v>38</v>
      </c>
      <c r="G1305" s="4" t="s">
        <v>49</v>
      </c>
      <c r="H1305" s="4" t="s">
        <v>37</v>
      </c>
      <c r="I1305" s="4" t="s">
        <v>21</v>
      </c>
      <c r="J1305" s="4" t="s">
        <v>27</v>
      </c>
      <c r="K1305" s="4" t="s">
        <v>28</v>
      </c>
      <c r="L1305" s="5">
        <v>3</v>
      </c>
      <c r="M1305" s="6">
        <v>94.19</v>
      </c>
      <c r="N1305" s="7">
        <v>0</v>
      </c>
      <c r="O1305" s="6">
        <v>44.1</v>
      </c>
      <c r="P1305" s="6">
        <f t="shared" si="80"/>
        <v>282.57</v>
      </c>
      <c r="Q1305" s="6">
        <f t="shared" si="81"/>
        <v>132.30000000000001</v>
      </c>
      <c r="R1305" s="6">
        <f t="shared" si="82"/>
        <v>150.26999999999998</v>
      </c>
      <c r="S1305" s="8">
        <f t="shared" si="83"/>
        <v>0.53179743072512997</v>
      </c>
    </row>
    <row r="1306" spans="1:19" ht="15.6" x14ac:dyDescent="0.3">
      <c r="A1306" s="2">
        <v>1302</v>
      </c>
      <c r="B1306" s="3">
        <v>46212</v>
      </c>
      <c r="C1306" s="4">
        <f>YEAR(SalesDataTable[[#This Row],[Order Date]])</f>
        <v>2026</v>
      </c>
      <c r="D1306" s="9" t="str">
        <f>TEXT(SalesDataTable[[#This Row],[Order Date]],"MMM")</f>
        <v>Jul</v>
      </c>
      <c r="E1306" s="9" t="str">
        <f>"Q"&amp;ROUNDUP(MONTH(SalesDataTable[[#This Row],[Order Date]])/3,0)</f>
        <v>Q3</v>
      </c>
      <c r="F1306" s="4" t="s">
        <v>24</v>
      </c>
      <c r="G1306" s="4" t="s">
        <v>67</v>
      </c>
      <c r="H1306" s="4" t="s">
        <v>37</v>
      </c>
      <c r="I1306" s="4" t="s">
        <v>21</v>
      </c>
      <c r="J1306" s="4" t="s">
        <v>32</v>
      </c>
      <c r="K1306" s="4" t="s">
        <v>50</v>
      </c>
      <c r="L1306" s="5">
        <v>1</v>
      </c>
      <c r="M1306" s="6">
        <v>46.87</v>
      </c>
      <c r="N1306" s="7">
        <v>0</v>
      </c>
      <c r="O1306" s="6">
        <v>18.649999999999999</v>
      </c>
      <c r="P1306" s="6">
        <f t="shared" si="80"/>
        <v>46.87</v>
      </c>
      <c r="Q1306" s="6">
        <f t="shared" si="81"/>
        <v>18.649999999999999</v>
      </c>
      <c r="R1306" s="6">
        <f t="shared" si="82"/>
        <v>28.22</v>
      </c>
      <c r="S1306" s="8">
        <f t="shared" si="83"/>
        <v>0.60209088969490077</v>
      </c>
    </row>
    <row r="1307" spans="1:19" ht="15.6" x14ac:dyDescent="0.3">
      <c r="A1307" s="2">
        <v>1366</v>
      </c>
      <c r="B1307" s="3">
        <v>46212</v>
      </c>
      <c r="C1307" s="4">
        <f>YEAR(SalesDataTable[[#This Row],[Order Date]])</f>
        <v>2026</v>
      </c>
      <c r="D1307" s="9" t="str">
        <f>TEXT(SalesDataTable[[#This Row],[Order Date]],"MMM")</f>
        <v>Jul</v>
      </c>
      <c r="E1307" s="9" t="str">
        <f>"Q"&amp;ROUNDUP(MONTH(SalesDataTable[[#This Row],[Order Date]])/3,0)</f>
        <v>Q3</v>
      </c>
      <c r="F1307" s="4" t="s">
        <v>29</v>
      </c>
      <c r="G1307" s="4" t="s">
        <v>70</v>
      </c>
      <c r="H1307" s="4" t="s">
        <v>20</v>
      </c>
      <c r="I1307" s="4" t="s">
        <v>21</v>
      </c>
      <c r="J1307" s="4" t="s">
        <v>32</v>
      </c>
      <c r="K1307" s="4" t="s">
        <v>33</v>
      </c>
      <c r="L1307" s="5">
        <v>1</v>
      </c>
      <c r="M1307" s="6">
        <v>36.99</v>
      </c>
      <c r="N1307" s="7">
        <v>0.1</v>
      </c>
      <c r="O1307" s="6">
        <v>13.2</v>
      </c>
      <c r="P1307" s="6">
        <f t="shared" si="80"/>
        <v>33.291000000000004</v>
      </c>
      <c r="Q1307" s="6">
        <f t="shared" si="81"/>
        <v>13.2</v>
      </c>
      <c r="R1307" s="6">
        <f t="shared" si="82"/>
        <v>20.091000000000005</v>
      </c>
      <c r="S1307" s="8">
        <f t="shared" si="83"/>
        <v>0.60349644047940887</v>
      </c>
    </row>
    <row r="1308" spans="1:19" ht="15.6" x14ac:dyDescent="0.3">
      <c r="A1308" s="2">
        <v>1974</v>
      </c>
      <c r="B1308" s="3">
        <v>46212</v>
      </c>
      <c r="C1308" s="4">
        <f>YEAR(SalesDataTable[[#This Row],[Order Date]])</f>
        <v>2026</v>
      </c>
      <c r="D1308" s="9" t="str">
        <f>TEXT(SalesDataTable[[#This Row],[Order Date]],"MMM")</f>
        <v>Jul</v>
      </c>
      <c r="E1308" s="9" t="str">
        <f>"Q"&amp;ROUNDUP(MONTH(SalesDataTable[[#This Row],[Order Date]])/3,0)</f>
        <v>Q3</v>
      </c>
      <c r="F1308" s="4" t="s">
        <v>18</v>
      </c>
      <c r="G1308" s="4" t="s">
        <v>68</v>
      </c>
      <c r="H1308" s="4" t="s">
        <v>20</v>
      </c>
      <c r="I1308" s="4" t="s">
        <v>21</v>
      </c>
      <c r="J1308" s="4" t="s">
        <v>32</v>
      </c>
      <c r="K1308" s="4" t="s">
        <v>62</v>
      </c>
      <c r="L1308" s="5">
        <v>1</v>
      </c>
      <c r="M1308" s="6">
        <v>135.44</v>
      </c>
      <c r="N1308" s="7">
        <v>0</v>
      </c>
      <c r="O1308" s="6">
        <v>65.48</v>
      </c>
      <c r="P1308" s="6">
        <f t="shared" si="80"/>
        <v>135.44</v>
      </c>
      <c r="Q1308" s="6">
        <f t="shared" si="81"/>
        <v>65.48</v>
      </c>
      <c r="R1308" s="6">
        <f t="shared" si="82"/>
        <v>69.959999999999994</v>
      </c>
      <c r="S1308" s="8">
        <f t="shared" si="83"/>
        <v>0.51653868871825159</v>
      </c>
    </row>
    <row r="1309" spans="1:19" ht="15.6" x14ac:dyDescent="0.3">
      <c r="A1309" s="2">
        <v>2716</v>
      </c>
      <c r="B1309" s="3">
        <v>46212</v>
      </c>
      <c r="C1309" s="4">
        <f>YEAR(SalesDataTable[[#This Row],[Order Date]])</f>
        <v>2026</v>
      </c>
      <c r="D1309" s="9" t="str">
        <f>TEXT(SalesDataTable[[#This Row],[Order Date]],"MMM")</f>
        <v>Jul</v>
      </c>
      <c r="E1309" s="9" t="str">
        <f>"Q"&amp;ROUNDUP(MONTH(SalesDataTable[[#This Row],[Order Date]])/3,0)</f>
        <v>Q3</v>
      </c>
      <c r="F1309" s="4" t="s">
        <v>24</v>
      </c>
      <c r="G1309" s="4" t="s">
        <v>25</v>
      </c>
      <c r="H1309" s="4" t="s">
        <v>20</v>
      </c>
      <c r="I1309" s="4" t="s">
        <v>31</v>
      </c>
      <c r="J1309" s="4" t="s">
        <v>27</v>
      </c>
      <c r="K1309" s="4" t="s">
        <v>28</v>
      </c>
      <c r="L1309" s="5">
        <v>3</v>
      </c>
      <c r="M1309" s="6">
        <v>92.25</v>
      </c>
      <c r="N1309" s="7">
        <v>0</v>
      </c>
      <c r="O1309" s="6">
        <v>46.27</v>
      </c>
      <c r="P1309" s="6">
        <f t="shared" si="80"/>
        <v>276.75</v>
      </c>
      <c r="Q1309" s="6">
        <f t="shared" si="81"/>
        <v>138.81</v>
      </c>
      <c r="R1309" s="6">
        <f t="shared" si="82"/>
        <v>137.94</v>
      </c>
      <c r="S1309" s="8">
        <f t="shared" si="83"/>
        <v>0.49842818428184282</v>
      </c>
    </row>
    <row r="1310" spans="1:19" ht="15.6" x14ac:dyDescent="0.3">
      <c r="A1310" s="2">
        <v>3161</v>
      </c>
      <c r="B1310" s="3">
        <v>46212</v>
      </c>
      <c r="C1310" s="4">
        <f>YEAR(SalesDataTable[[#This Row],[Order Date]])</f>
        <v>2026</v>
      </c>
      <c r="D1310" s="9" t="str">
        <f>TEXT(SalesDataTable[[#This Row],[Order Date]],"MMM")</f>
        <v>Jul</v>
      </c>
      <c r="E1310" s="9" t="str">
        <f>"Q"&amp;ROUNDUP(MONTH(SalesDataTable[[#This Row],[Order Date]])/3,0)</f>
        <v>Q3</v>
      </c>
      <c r="F1310" s="4" t="s">
        <v>29</v>
      </c>
      <c r="G1310" s="4" t="s">
        <v>43</v>
      </c>
      <c r="H1310" s="4" t="s">
        <v>20</v>
      </c>
      <c r="I1310" s="4" t="s">
        <v>31</v>
      </c>
      <c r="J1310" s="4" t="s">
        <v>41</v>
      </c>
      <c r="K1310" s="4" t="s">
        <v>47</v>
      </c>
      <c r="L1310" s="5">
        <v>2</v>
      </c>
      <c r="M1310" s="6">
        <v>192.6</v>
      </c>
      <c r="N1310" s="7">
        <v>0</v>
      </c>
      <c r="O1310" s="6">
        <v>104.89</v>
      </c>
      <c r="P1310" s="6">
        <f t="shared" si="80"/>
        <v>385.2</v>
      </c>
      <c r="Q1310" s="6">
        <f t="shared" si="81"/>
        <v>209.78</v>
      </c>
      <c r="R1310" s="6">
        <f t="shared" si="82"/>
        <v>175.42</v>
      </c>
      <c r="S1310" s="8">
        <f t="shared" si="83"/>
        <v>0.45539979231568017</v>
      </c>
    </row>
    <row r="1311" spans="1:19" ht="15.6" x14ac:dyDescent="0.3">
      <c r="A1311" s="2">
        <v>3240</v>
      </c>
      <c r="B1311" s="3">
        <v>46212</v>
      </c>
      <c r="C1311" s="4">
        <f>YEAR(SalesDataTable[[#This Row],[Order Date]])</f>
        <v>2026</v>
      </c>
      <c r="D1311" s="9" t="str">
        <f>TEXT(SalesDataTable[[#This Row],[Order Date]],"MMM")</f>
        <v>Jul</v>
      </c>
      <c r="E1311" s="9" t="str">
        <f>"Q"&amp;ROUNDUP(MONTH(SalesDataTable[[#This Row],[Order Date]])/3,0)</f>
        <v>Q3</v>
      </c>
      <c r="F1311" s="4" t="s">
        <v>38</v>
      </c>
      <c r="G1311" s="4" t="s">
        <v>51</v>
      </c>
      <c r="H1311" s="4" t="s">
        <v>20</v>
      </c>
      <c r="I1311" s="4" t="s">
        <v>21</v>
      </c>
      <c r="J1311" s="4" t="s">
        <v>22</v>
      </c>
      <c r="K1311" s="4" t="s">
        <v>44</v>
      </c>
      <c r="L1311" s="5">
        <v>1</v>
      </c>
      <c r="M1311" s="6">
        <v>39.94</v>
      </c>
      <c r="N1311" s="7">
        <v>0</v>
      </c>
      <c r="O1311" s="6">
        <v>16.89</v>
      </c>
      <c r="P1311" s="6">
        <f t="shared" si="80"/>
        <v>39.94</v>
      </c>
      <c r="Q1311" s="6">
        <f t="shared" si="81"/>
        <v>16.89</v>
      </c>
      <c r="R1311" s="6">
        <f t="shared" si="82"/>
        <v>23.049999999999997</v>
      </c>
      <c r="S1311" s="8">
        <f t="shared" si="83"/>
        <v>0.57711567351026538</v>
      </c>
    </row>
    <row r="1312" spans="1:19" ht="15.6" x14ac:dyDescent="0.3">
      <c r="A1312" s="2">
        <v>3682</v>
      </c>
      <c r="B1312" s="3">
        <v>46212</v>
      </c>
      <c r="C1312" s="4">
        <f>YEAR(SalesDataTable[[#This Row],[Order Date]])</f>
        <v>2026</v>
      </c>
      <c r="D1312" s="9" t="str">
        <f>TEXT(SalesDataTable[[#This Row],[Order Date]],"MMM")</f>
        <v>Jul</v>
      </c>
      <c r="E1312" s="9" t="str">
        <f>"Q"&amp;ROUNDUP(MONTH(SalesDataTable[[#This Row],[Order Date]])/3,0)</f>
        <v>Q3</v>
      </c>
      <c r="F1312" s="4" t="s">
        <v>29</v>
      </c>
      <c r="G1312" s="4" t="s">
        <v>30</v>
      </c>
      <c r="H1312" s="4" t="s">
        <v>20</v>
      </c>
      <c r="I1312" s="4" t="s">
        <v>21</v>
      </c>
      <c r="J1312" s="4" t="s">
        <v>27</v>
      </c>
      <c r="K1312" s="4" t="s">
        <v>55</v>
      </c>
      <c r="L1312" s="5">
        <v>3</v>
      </c>
      <c r="M1312" s="6">
        <v>150.61000000000001</v>
      </c>
      <c r="N1312" s="7">
        <v>0</v>
      </c>
      <c r="O1312" s="6">
        <v>79.900000000000006</v>
      </c>
      <c r="P1312" s="6">
        <f t="shared" si="80"/>
        <v>451.83000000000004</v>
      </c>
      <c r="Q1312" s="6">
        <f t="shared" si="81"/>
        <v>239.70000000000002</v>
      </c>
      <c r="R1312" s="6">
        <f t="shared" si="82"/>
        <v>212.13000000000002</v>
      </c>
      <c r="S1312" s="8">
        <f t="shared" si="83"/>
        <v>0.46949073766682159</v>
      </c>
    </row>
    <row r="1313" spans="1:19" ht="15.6" x14ac:dyDescent="0.3">
      <c r="A1313" s="2">
        <v>4725</v>
      </c>
      <c r="B1313" s="3">
        <v>46212</v>
      </c>
      <c r="C1313" s="4">
        <f>YEAR(SalesDataTable[[#This Row],[Order Date]])</f>
        <v>2026</v>
      </c>
      <c r="D1313" s="9" t="str">
        <f>TEXT(SalesDataTable[[#This Row],[Order Date]],"MMM")</f>
        <v>Jul</v>
      </c>
      <c r="E1313" s="9" t="str">
        <f>"Q"&amp;ROUNDUP(MONTH(SalesDataTable[[#This Row],[Order Date]])/3,0)</f>
        <v>Q3</v>
      </c>
      <c r="F1313" s="4" t="s">
        <v>38</v>
      </c>
      <c r="G1313" s="4" t="s">
        <v>65</v>
      </c>
      <c r="H1313" s="4" t="s">
        <v>20</v>
      </c>
      <c r="I1313" s="4" t="s">
        <v>21</v>
      </c>
      <c r="J1313" s="4" t="s">
        <v>27</v>
      </c>
      <c r="K1313" s="4" t="s">
        <v>64</v>
      </c>
      <c r="L1313" s="5">
        <v>2</v>
      </c>
      <c r="M1313" s="6">
        <v>71.069999999999993</v>
      </c>
      <c r="N1313" s="7">
        <v>0</v>
      </c>
      <c r="O1313" s="6">
        <v>31.57</v>
      </c>
      <c r="P1313" s="6">
        <f t="shared" si="80"/>
        <v>142.13999999999999</v>
      </c>
      <c r="Q1313" s="6">
        <f t="shared" si="81"/>
        <v>63.14</v>
      </c>
      <c r="R1313" s="6">
        <f t="shared" si="82"/>
        <v>78.999999999999986</v>
      </c>
      <c r="S1313" s="8">
        <f t="shared" si="83"/>
        <v>0.55579006613198245</v>
      </c>
    </row>
    <row r="1314" spans="1:19" ht="15.6" x14ac:dyDescent="0.3">
      <c r="A1314" s="2">
        <v>758</v>
      </c>
      <c r="B1314" s="3">
        <v>46213</v>
      </c>
      <c r="C1314" s="4">
        <f>YEAR(SalesDataTable[[#This Row],[Order Date]])</f>
        <v>2026</v>
      </c>
      <c r="D1314" s="9" t="str">
        <f>TEXT(SalesDataTable[[#This Row],[Order Date]],"MMM")</f>
        <v>Jul</v>
      </c>
      <c r="E1314" s="9" t="str">
        <f>"Q"&amp;ROUNDUP(MONTH(SalesDataTable[[#This Row],[Order Date]])/3,0)</f>
        <v>Q3</v>
      </c>
      <c r="F1314" s="4" t="s">
        <v>18</v>
      </c>
      <c r="G1314" s="4" t="s">
        <v>19</v>
      </c>
      <c r="H1314" s="4" t="s">
        <v>37</v>
      </c>
      <c r="I1314" s="4" t="s">
        <v>31</v>
      </c>
      <c r="J1314" s="4" t="s">
        <v>22</v>
      </c>
      <c r="K1314" s="4" t="s">
        <v>40</v>
      </c>
      <c r="L1314" s="5">
        <v>1</v>
      </c>
      <c r="M1314" s="6">
        <v>50.78</v>
      </c>
      <c r="N1314" s="7">
        <v>0</v>
      </c>
      <c r="O1314" s="6">
        <v>22.29</v>
      </c>
      <c r="P1314" s="6">
        <f t="shared" si="80"/>
        <v>50.78</v>
      </c>
      <c r="Q1314" s="6">
        <f t="shared" si="81"/>
        <v>22.29</v>
      </c>
      <c r="R1314" s="6">
        <f t="shared" si="82"/>
        <v>28.490000000000002</v>
      </c>
      <c r="S1314" s="8">
        <f t="shared" si="83"/>
        <v>0.56104765655769995</v>
      </c>
    </row>
    <row r="1315" spans="1:19" ht="15.6" x14ac:dyDescent="0.3">
      <c r="A1315" s="2">
        <v>1910</v>
      </c>
      <c r="B1315" s="3">
        <v>46213</v>
      </c>
      <c r="C1315" s="4">
        <f>YEAR(SalesDataTable[[#This Row],[Order Date]])</f>
        <v>2026</v>
      </c>
      <c r="D1315" s="9" t="str">
        <f>TEXT(SalesDataTable[[#This Row],[Order Date]],"MMM")</f>
        <v>Jul</v>
      </c>
      <c r="E1315" s="9" t="str">
        <f>"Q"&amp;ROUNDUP(MONTH(SalesDataTable[[#This Row],[Order Date]])/3,0)</f>
        <v>Q3</v>
      </c>
      <c r="F1315" s="4" t="s">
        <v>18</v>
      </c>
      <c r="G1315" s="4" t="s">
        <v>68</v>
      </c>
      <c r="H1315" s="4" t="s">
        <v>20</v>
      </c>
      <c r="I1315" s="4" t="s">
        <v>21</v>
      </c>
      <c r="J1315" s="4" t="s">
        <v>27</v>
      </c>
      <c r="K1315" s="4" t="s">
        <v>35</v>
      </c>
      <c r="L1315" s="5">
        <v>2</v>
      </c>
      <c r="M1315" s="6">
        <v>141.51</v>
      </c>
      <c r="N1315" s="7">
        <v>0.05</v>
      </c>
      <c r="O1315" s="6">
        <v>77.040000000000006</v>
      </c>
      <c r="P1315" s="6">
        <f t="shared" si="80"/>
        <v>268.86899999999997</v>
      </c>
      <c r="Q1315" s="6">
        <f t="shared" si="81"/>
        <v>154.08000000000001</v>
      </c>
      <c r="R1315" s="6">
        <f t="shared" si="82"/>
        <v>114.78899999999996</v>
      </c>
      <c r="S1315" s="8">
        <f t="shared" si="83"/>
        <v>0.42693281858451504</v>
      </c>
    </row>
    <row r="1316" spans="1:19" ht="15.6" x14ac:dyDescent="0.3">
      <c r="A1316" s="2">
        <v>1941</v>
      </c>
      <c r="B1316" s="3">
        <v>46213</v>
      </c>
      <c r="C1316" s="4">
        <f>YEAR(SalesDataTable[[#This Row],[Order Date]])</f>
        <v>2026</v>
      </c>
      <c r="D1316" s="9" t="str">
        <f>TEXT(SalesDataTable[[#This Row],[Order Date]],"MMM")</f>
        <v>Jul</v>
      </c>
      <c r="E1316" s="9" t="str">
        <f>"Q"&amp;ROUNDUP(MONTH(SalesDataTable[[#This Row],[Order Date]])/3,0)</f>
        <v>Q3</v>
      </c>
      <c r="F1316" s="4" t="s">
        <v>24</v>
      </c>
      <c r="G1316" s="4" t="s">
        <v>61</v>
      </c>
      <c r="H1316" s="4" t="s">
        <v>46</v>
      </c>
      <c r="I1316" s="4" t="s">
        <v>21</v>
      </c>
      <c r="J1316" s="4" t="s">
        <v>27</v>
      </c>
      <c r="K1316" s="4" t="s">
        <v>55</v>
      </c>
      <c r="L1316" s="5">
        <v>1</v>
      </c>
      <c r="M1316" s="6">
        <v>156.44</v>
      </c>
      <c r="N1316" s="7">
        <v>0.1</v>
      </c>
      <c r="O1316" s="6">
        <v>80.72</v>
      </c>
      <c r="P1316" s="6">
        <f t="shared" si="80"/>
        <v>140.79599999999999</v>
      </c>
      <c r="Q1316" s="6">
        <f t="shared" si="81"/>
        <v>80.72</v>
      </c>
      <c r="R1316" s="6">
        <f t="shared" si="82"/>
        <v>60.075999999999993</v>
      </c>
      <c r="S1316" s="8">
        <f t="shared" si="83"/>
        <v>0.42668825818915307</v>
      </c>
    </row>
    <row r="1317" spans="1:19" ht="15.6" x14ac:dyDescent="0.3">
      <c r="A1317" s="2">
        <v>2324</v>
      </c>
      <c r="B1317" s="3">
        <v>46213</v>
      </c>
      <c r="C1317" s="4">
        <f>YEAR(SalesDataTable[[#This Row],[Order Date]])</f>
        <v>2026</v>
      </c>
      <c r="D1317" s="9" t="str">
        <f>TEXT(SalesDataTable[[#This Row],[Order Date]],"MMM")</f>
        <v>Jul</v>
      </c>
      <c r="E1317" s="9" t="str">
        <f>"Q"&amp;ROUNDUP(MONTH(SalesDataTable[[#This Row],[Order Date]])/3,0)</f>
        <v>Q3</v>
      </c>
      <c r="F1317" s="4" t="s">
        <v>24</v>
      </c>
      <c r="G1317" s="4" t="s">
        <v>61</v>
      </c>
      <c r="H1317" s="4" t="s">
        <v>20</v>
      </c>
      <c r="I1317" s="4" t="s">
        <v>31</v>
      </c>
      <c r="J1317" s="4" t="s">
        <v>52</v>
      </c>
      <c r="K1317" s="4" t="s">
        <v>63</v>
      </c>
      <c r="L1317" s="5">
        <v>2</v>
      </c>
      <c r="M1317" s="6">
        <v>51.75</v>
      </c>
      <c r="N1317" s="7">
        <v>0</v>
      </c>
      <c r="O1317" s="6">
        <v>21.4</v>
      </c>
      <c r="P1317" s="6">
        <f t="shared" si="80"/>
        <v>103.5</v>
      </c>
      <c r="Q1317" s="6">
        <f t="shared" si="81"/>
        <v>42.8</v>
      </c>
      <c r="R1317" s="6">
        <f t="shared" si="82"/>
        <v>60.7</v>
      </c>
      <c r="S1317" s="8">
        <f t="shared" si="83"/>
        <v>0.58647342995169083</v>
      </c>
    </row>
    <row r="1318" spans="1:19" ht="15.6" x14ac:dyDescent="0.3">
      <c r="A1318" s="2">
        <v>2869</v>
      </c>
      <c r="B1318" s="3">
        <v>46213</v>
      </c>
      <c r="C1318" s="4">
        <f>YEAR(SalesDataTable[[#This Row],[Order Date]])</f>
        <v>2026</v>
      </c>
      <c r="D1318" s="9" t="str">
        <f>TEXT(SalesDataTable[[#This Row],[Order Date]],"MMM")</f>
        <v>Jul</v>
      </c>
      <c r="E1318" s="9" t="str">
        <f>"Q"&amp;ROUNDUP(MONTH(SalesDataTable[[#This Row],[Order Date]])/3,0)</f>
        <v>Q3</v>
      </c>
      <c r="F1318" s="4" t="s">
        <v>29</v>
      </c>
      <c r="G1318" s="4" t="s">
        <v>43</v>
      </c>
      <c r="H1318" s="4" t="s">
        <v>46</v>
      </c>
      <c r="I1318" s="4" t="s">
        <v>31</v>
      </c>
      <c r="J1318" s="4" t="s">
        <v>41</v>
      </c>
      <c r="K1318" s="4" t="s">
        <v>58</v>
      </c>
      <c r="L1318" s="5">
        <v>1</v>
      </c>
      <c r="M1318" s="6">
        <v>82.23</v>
      </c>
      <c r="N1318" s="7">
        <v>0.1</v>
      </c>
      <c r="O1318" s="6">
        <v>38.340000000000003</v>
      </c>
      <c r="P1318" s="6">
        <f t="shared" si="80"/>
        <v>74.007000000000005</v>
      </c>
      <c r="Q1318" s="6">
        <f t="shared" si="81"/>
        <v>38.340000000000003</v>
      </c>
      <c r="R1318" s="6">
        <f t="shared" si="82"/>
        <v>35.667000000000002</v>
      </c>
      <c r="S1318" s="8">
        <f t="shared" si="83"/>
        <v>0.48194089748267055</v>
      </c>
    </row>
    <row r="1319" spans="1:19" ht="15.6" x14ac:dyDescent="0.3">
      <c r="A1319" s="2">
        <v>3236</v>
      </c>
      <c r="B1319" s="3">
        <v>46213</v>
      </c>
      <c r="C1319" s="4">
        <f>YEAR(SalesDataTable[[#This Row],[Order Date]])</f>
        <v>2026</v>
      </c>
      <c r="D1319" s="9" t="str">
        <f>TEXT(SalesDataTable[[#This Row],[Order Date]],"MMM")</f>
        <v>Jul</v>
      </c>
      <c r="E1319" s="9" t="str">
        <f>"Q"&amp;ROUNDUP(MONTH(SalesDataTable[[#This Row],[Order Date]])/3,0)</f>
        <v>Q3</v>
      </c>
      <c r="F1319" s="4" t="s">
        <v>24</v>
      </c>
      <c r="G1319" s="4" t="s">
        <v>45</v>
      </c>
      <c r="H1319" s="4" t="s">
        <v>20</v>
      </c>
      <c r="I1319" s="4" t="s">
        <v>31</v>
      </c>
      <c r="J1319" s="4" t="s">
        <v>27</v>
      </c>
      <c r="K1319" s="4" t="s">
        <v>35</v>
      </c>
      <c r="L1319" s="5">
        <v>1</v>
      </c>
      <c r="M1319" s="6">
        <v>144.16999999999999</v>
      </c>
      <c r="N1319" s="7">
        <v>0.1</v>
      </c>
      <c r="O1319" s="6">
        <v>78.13</v>
      </c>
      <c r="P1319" s="6">
        <f t="shared" si="80"/>
        <v>129.75299999999999</v>
      </c>
      <c r="Q1319" s="6">
        <f t="shared" si="81"/>
        <v>78.13</v>
      </c>
      <c r="R1319" s="6">
        <f t="shared" si="82"/>
        <v>51.62299999999999</v>
      </c>
      <c r="S1319" s="8">
        <f t="shared" si="83"/>
        <v>0.39785592625989374</v>
      </c>
    </row>
    <row r="1320" spans="1:19" ht="15.6" x14ac:dyDescent="0.3">
      <c r="A1320" s="2">
        <v>3582</v>
      </c>
      <c r="B1320" s="3">
        <v>46213</v>
      </c>
      <c r="C1320" s="4">
        <f>YEAR(SalesDataTable[[#This Row],[Order Date]])</f>
        <v>2026</v>
      </c>
      <c r="D1320" s="9" t="str">
        <f>TEXT(SalesDataTable[[#This Row],[Order Date]],"MMM")</f>
        <v>Jul</v>
      </c>
      <c r="E1320" s="9" t="str">
        <f>"Q"&amp;ROUNDUP(MONTH(SalesDataTable[[#This Row],[Order Date]])/3,0)</f>
        <v>Q3</v>
      </c>
      <c r="F1320" s="4" t="s">
        <v>24</v>
      </c>
      <c r="G1320" s="4" t="s">
        <v>61</v>
      </c>
      <c r="H1320" s="4" t="s">
        <v>20</v>
      </c>
      <c r="I1320" s="4" t="s">
        <v>21</v>
      </c>
      <c r="J1320" s="4" t="s">
        <v>41</v>
      </c>
      <c r="K1320" s="4" t="s">
        <v>58</v>
      </c>
      <c r="L1320" s="5">
        <v>4</v>
      </c>
      <c r="M1320" s="6">
        <v>82.47</v>
      </c>
      <c r="N1320" s="7">
        <v>0</v>
      </c>
      <c r="O1320" s="6">
        <v>40.22</v>
      </c>
      <c r="P1320" s="6">
        <f t="shared" si="80"/>
        <v>329.88</v>
      </c>
      <c r="Q1320" s="6">
        <f t="shared" si="81"/>
        <v>160.88</v>
      </c>
      <c r="R1320" s="6">
        <f t="shared" si="82"/>
        <v>169</v>
      </c>
      <c r="S1320" s="8">
        <f t="shared" si="83"/>
        <v>0.51230750575967021</v>
      </c>
    </row>
    <row r="1321" spans="1:19" ht="15.6" x14ac:dyDescent="0.3">
      <c r="A1321" s="2">
        <v>3715</v>
      </c>
      <c r="B1321" s="3">
        <v>46213</v>
      </c>
      <c r="C1321" s="4">
        <f>YEAR(SalesDataTable[[#This Row],[Order Date]])</f>
        <v>2026</v>
      </c>
      <c r="D1321" s="9" t="str">
        <f>TEXT(SalesDataTable[[#This Row],[Order Date]],"MMM")</f>
        <v>Jul</v>
      </c>
      <c r="E1321" s="9" t="str">
        <f>"Q"&amp;ROUNDUP(MONTH(SalesDataTable[[#This Row],[Order Date]])/3,0)</f>
        <v>Q3</v>
      </c>
      <c r="F1321" s="4" t="s">
        <v>38</v>
      </c>
      <c r="G1321" s="4" t="s">
        <v>51</v>
      </c>
      <c r="H1321" s="4" t="s">
        <v>20</v>
      </c>
      <c r="I1321" s="4" t="s">
        <v>31</v>
      </c>
      <c r="J1321" s="4" t="s">
        <v>41</v>
      </c>
      <c r="K1321" s="4" t="s">
        <v>69</v>
      </c>
      <c r="L1321" s="5">
        <v>1</v>
      </c>
      <c r="M1321" s="6">
        <v>122.14</v>
      </c>
      <c r="N1321" s="7">
        <v>0.15</v>
      </c>
      <c r="O1321" s="6">
        <v>59.87</v>
      </c>
      <c r="P1321" s="6">
        <f t="shared" si="80"/>
        <v>103.819</v>
      </c>
      <c r="Q1321" s="6">
        <f t="shared" si="81"/>
        <v>59.87</v>
      </c>
      <c r="R1321" s="6">
        <f t="shared" si="82"/>
        <v>43.949000000000005</v>
      </c>
      <c r="S1321" s="8">
        <f t="shared" si="83"/>
        <v>0.42332328379198414</v>
      </c>
    </row>
    <row r="1322" spans="1:19" ht="15.6" x14ac:dyDescent="0.3">
      <c r="A1322" s="2">
        <v>3940</v>
      </c>
      <c r="B1322" s="3">
        <v>46213</v>
      </c>
      <c r="C1322" s="4">
        <f>YEAR(SalesDataTable[[#This Row],[Order Date]])</f>
        <v>2026</v>
      </c>
      <c r="D1322" s="9" t="str">
        <f>TEXT(SalesDataTable[[#This Row],[Order Date]],"MMM")</f>
        <v>Jul</v>
      </c>
      <c r="E1322" s="9" t="str">
        <f>"Q"&amp;ROUNDUP(MONTH(SalesDataTable[[#This Row],[Order Date]])/3,0)</f>
        <v>Q3</v>
      </c>
      <c r="F1322" s="4" t="s">
        <v>29</v>
      </c>
      <c r="G1322" s="4" t="s">
        <v>70</v>
      </c>
      <c r="H1322" s="4" t="s">
        <v>37</v>
      </c>
      <c r="I1322" s="4" t="s">
        <v>21</v>
      </c>
      <c r="J1322" s="4" t="s">
        <v>27</v>
      </c>
      <c r="K1322" s="4" t="s">
        <v>35</v>
      </c>
      <c r="L1322" s="5">
        <v>3</v>
      </c>
      <c r="M1322" s="6">
        <v>143.59</v>
      </c>
      <c r="N1322" s="7">
        <v>0</v>
      </c>
      <c r="O1322" s="6">
        <v>78.91</v>
      </c>
      <c r="P1322" s="6">
        <f t="shared" si="80"/>
        <v>430.77</v>
      </c>
      <c r="Q1322" s="6">
        <f t="shared" si="81"/>
        <v>236.73</v>
      </c>
      <c r="R1322" s="6">
        <f t="shared" si="82"/>
        <v>194.04</v>
      </c>
      <c r="S1322" s="8">
        <f t="shared" si="83"/>
        <v>0.45044919562643637</v>
      </c>
    </row>
    <row r="1323" spans="1:19" ht="15.6" x14ac:dyDescent="0.3">
      <c r="A1323" s="2">
        <v>4760</v>
      </c>
      <c r="B1323" s="3">
        <v>46213</v>
      </c>
      <c r="C1323" s="4">
        <f>YEAR(SalesDataTable[[#This Row],[Order Date]])</f>
        <v>2026</v>
      </c>
      <c r="D1323" s="9" t="str">
        <f>TEXT(SalesDataTable[[#This Row],[Order Date]],"MMM")</f>
        <v>Jul</v>
      </c>
      <c r="E1323" s="9" t="str">
        <f>"Q"&amp;ROUNDUP(MONTH(SalesDataTable[[#This Row],[Order Date]])/3,0)</f>
        <v>Q3</v>
      </c>
      <c r="F1323" s="4" t="s">
        <v>38</v>
      </c>
      <c r="G1323" s="4" t="s">
        <v>65</v>
      </c>
      <c r="H1323" s="4" t="s">
        <v>20</v>
      </c>
      <c r="I1323" s="4" t="s">
        <v>34</v>
      </c>
      <c r="J1323" s="4" t="s">
        <v>27</v>
      </c>
      <c r="K1323" s="4" t="s">
        <v>55</v>
      </c>
      <c r="L1323" s="5">
        <v>2</v>
      </c>
      <c r="M1323" s="6">
        <v>157.66</v>
      </c>
      <c r="N1323" s="7">
        <v>0</v>
      </c>
      <c r="O1323" s="6">
        <v>78.760000000000005</v>
      </c>
      <c r="P1323" s="6">
        <f t="shared" si="80"/>
        <v>315.32</v>
      </c>
      <c r="Q1323" s="6">
        <f t="shared" si="81"/>
        <v>157.52000000000001</v>
      </c>
      <c r="R1323" s="6">
        <f t="shared" si="82"/>
        <v>157.79999999999998</v>
      </c>
      <c r="S1323" s="8">
        <f t="shared" si="83"/>
        <v>0.50044399340352652</v>
      </c>
    </row>
    <row r="1324" spans="1:19" ht="15.6" x14ac:dyDescent="0.3">
      <c r="A1324" s="2">
        <v>4768</v>
      </c>
      <c r="B1324" s="3">
        <v>46213</v>
      </c>
      <c r="C1324" s="4">
        <f>YEAR(SalesDataTable[[#This Row],[Order Date]])</f>
        <v>2026</v>
      </c>
      <c r="D1324" s="9" t="str">
        <f>TEXT(SalesDataTable[[#This Row],[Order Date]],"MMM")</f>
        <v>Jul</v>
      </c>
      <c r="E1324" s="9" t="str">
        <f>"Q"&amp;ROUNDUP(MONTH(SalesDataTable[[#This Row],[Order Date]])/3,0)</f>
        <v>Q3</v>
      </c>
      <c r="F1324" s="4" t="s">
        <v>24</v>
      </c>
      <c r="G1324" s="4" t="s">
        <v>25</v>
      </c>
      <c r="H1324" s="4" t="s">
        <v>20</v>
      </c>
      <c r="I1324" s="4" t="s">
        <v>34</v>
      </c>
      <c r="J1324" s="4" t="s">
        <v>22</v>
      </c>
      <c r="K1324" s="4" t="s">
        <v>48</v>
      </c>
      <c r="L1324" s="5">
        <v>1</v>
      </c>
      <c r="M1324" s="6">
        <v>101.58</v>
      </c>
      <c r="N1324" s="7">
        <v>0</v>
      </c>
      <c r="O1324" s="6">
        <v>49.83</v>
      </c>
      <c r="P1324" s="6">
        <f t="shared" si="80"/>
        <v>101.58</v>
      </c>
      <c r="Q1324" s="6">
        <f t="shared" si="81"/>
        <v>49.83</v>
      </c>
      <c r="R1324" s="6">
        <f t="shared" si="82"/>
        <v>51.75</v>
      </c>
      <c r="S1324" s="8">
        <f t="shared" si="83"/>
        <v>0.50945067926757237</v>
      </c>
    </row>
    <row r="1325" spans="1:19" ht="15.6" x14ac:dyDescent="0.3">
      <c r="A1325" s="2">
        <v>5025</v>
      </c>
      <c r="B1325" s="3">
        <v>46213</v>
      </c>
      <c r="C1325" s="4">
        <f>YEAR(SalesDataTable[[#This Row],[Order Date]])</f>
        <v>2026</v>
      </c>
      <c r="D1325" s="9" t="str">
        <f>TEXT(SalesDataTable[[#This Row],[Order Date]],"MMM")</f>
        <v>Jul</v>
      </c>
      <c r="E1325" s="9" t="str">
        <f>"Q"&amp;ROUNDUP(MONTH(SalesDataTable[[#This Row],[Order Date]])/3,0)</f>
        <v>Q3</v>
      </c>
      <c r="F1325" s="4" t="s">
        <v>29</v>
      </c>
      <c r="G1325" s="4" t="s">
        <v>36</v>
      </c>
      <c r="H1325" s="4" t="s">
        <v>20</v>
      </c>
      <c r="I1325" s="4" t="s">
        <v>21</v>
      </c>
      <c r="J1325" s="4" t="s">
        <v>32</v>
      </c>
      <c r="K1325" s="4" t="s">
        <v>66</v>
      </c>
      <c r="L1325" s="5">
        <v>4</v>
      </c>
      <c r="M1325" s="6">
        <v>166.71</v>
      </c>
      <c r="N1325" s="7">
        <v>0</v>
      </c>
      <c r="O1325" s="6">
        <v>86.55</v>
      </c>
      <c r="P1325" s="6">
        <f t="shared" si="80"/>
        <v>666.84</v>
      </c>
      <c r="Q1325" s="6">
        <f t="shared" si="81"/>
        <v>346.2</v>
      </c>
      <c r="R1325" s="6">
        <f t="shared" si="82"/>
        <v>320.64000000000004</v>
      </c>
      <c r="S1325" s="8">
        <f t="shared" si="83"/>
        <v>0.48083498290444487</v>
      </c>
    </row>
    <row r="1326" spans="1:19" ht="15.6" x14ac:dyDescent="0.3">
      <c r="A1326" s="2">
        <v>165</v>
      </c>
      <c r="B1326" s="3">
        <v>46214</v>
      </c>
      <c r="C1326" s="4">
        <f>YEAR(SalesDataTable[[#This Row],[Order Date]])</f>
        <v>2026</v>
      </c>
      <c r="D1326" s="9" t="str">
        <f>TEXT(SalesDataTable[[#This Row],[Order Date]],"MMM")</f>
        <v>Jul</v>
      </c>
      <c r="E1326" s="9" t="str">
        <f>"Q"&amp;ROUNDUP(MONTH(SalesDataTable[[#This Row],[Order Date]])/3,0)</f>
        <v>Q3</v>
      </c>
      <c r="F1326" s="4" t="s">
        <v>24</v>
      </c>
      <c r="G1326" s="4" t="s">
        <v>61</v>
      </c>
      <c r="H1326" s="4" t="s">
        <v>37</v>
      </c>
      <c r="I1326" s="4" t="s">
        <v>31</v>
      </c>
      <c r="J1326" s="4" t="s">
        <v>22</v>
      </c>
      <c r="K1326" s="4" t="s">
        <v>23</v>
      </c>
      <c r="L1326" s="5">
        <v>2</v>
      </c>
      <c r="M1326" s="6">
        <v>83.33</v>
      </c>
      <c r="N1326" s="7">
        <v>0</v>
      </c>
      <c r="O1326" s="6">
        <v>42.11</v>
      </c>
      <c r="P1326" s="6">
        <f t="shared" si="80"/>
        <v>166.66</v>
      </c>
      <c r="Q1326" s="6">
        <f t="shared" si="81"/>
        <v>84.22</v>
      </c>
      <c r="R1326" s="6">
        <f t="shared" si="82"/>
        <v>82.44</v>
      </c>
      <c r="S1326" s="8">
        <f t="shared" si="83"/>
        <v>0.49465978639145564</v>
      </c>
    </row>
    <row r="1327" spans="1:19" ht="15.6" x14ac:dyDescent="0.3">
      <c r="A1327" s="2">
        <v>198</v>
      </c>
      <c r="B1327" s="3">
        <v>46214</v>
      </c>
      <c r="C1327" s="4">
        <f>YEAR(SalesDataTable[[#This Row],[Order Date]])</f>
        <v>2026</v>
      </c>
      <c r="D1327" s="9" t="str">
        <f>TEXT(SalesDataTable[[#This Row],[Order Date]],"MMM")</f>
        <v>Jul</v>
      </c>
      <c r="E1327" s="9" t="str">
        <f>"Q"&amp;ROUNDUP(MONTH(SalesDataTable[[#This Row],[Order Date]])/3,0)</f>
        <v>Q3</v>
      </c>
      <c r="F1327" s="4" t="s">
        <v>18</v>
      </c>
      <c r="G1327" s="4" t="s">
        <v>68</v>
      </c>
      <c r="H1327" s="4" t="s">
        <v>20</v>
      </c>
      <c r="I1327" s="4" t="s">
        <v>31</v>
      </c>
      <c r="J1327" s="4" t="s">
        <v>27</v>
      </c>
      <c r="K1327" s="4" t="s">
        <v>64</v>
      </c>
      <c r="L1327" s="5">
        <v>2</v>
      </c>
      <c r="M1327" s="6">
        <v>71.77</v>
      </c>
      <c r="N1327" s="7">
        <v>0.05</v>
      </c>
      <c r="O1327" s="6">
        <v>32.9</v>
      </c>
      <c r="P1327" s="6">
        <f t="shared" si="80"/>
        <v>136.363</v>
      </c>
      <c r="Q1327" s="6">
        <f t="shared" si="81"/>
        <v>65.8</v>
      </c>
      <c r="R1327" s="6">
        <f t="shared" si="82"/>
        <v>70.563000000000002</v>
      </c>
      <c r="S1327" s="8">
        <f t="shared" si="83"/>
        <v>0.5174644148339359</v>
      </c>
    </row>
    <row r="1328" spans="1:19" ht="15.6" x14ac:dyDescent="0.3">
      <c r="A1328" s="2">
        <v>1480</v>
      </c>
      <c r="B1328" s="3">
        <v>46214</v>
      </c>
      <c r="C1328" s="4">
        <f>YEAR(SalesDataTable[[#This Row],[Order Date]])</f>
        <v>2026</v>
      </c>
      <c r="D1328" s="9" t="str">
        <f>TEXT(SalesDataTable[[#This Row],[Order Date]],"MMM")</f>
        <v>Jul</v>
      </c>
      <c r="E1328" s="9" t="str">
        <f>"Q"&amp;ROUNDUP(MONTH(SalesDataTable[[#This Row],[Order Date]])/3,0)</f>
        <v>Q3</v>
      </c>
      <c r="F1328" s="4" t="s">
        <v>18</v>
      </c>
      <c r="G1328" s="4" t="s">
        <v>68</v>
      </c>
      <c r="H1328" s="4" t="s">
        <v>20</v>
      </c>
      <c r="I1328" s="4" t="s">
        <v>31</v>
      </c>
      <c r="J1328" s="4" t="s">
        <v>32</v>
      </c>
      <c r="K1328" s="4" t="s">
        <v>66</v>
      </c>
      <c r="L1328" s="5">
        <v>3</v>
      </c>
      <c r="M1328" s="6">
        <v>164.5</v>
      </c>
      <c r="N1328" s="7">
        <v>0</v>
      </c>
      <c r="O1328" s="6">
        <v>87.06</v>
      </c>
      <c r="P1328" s="6">
        <f t="shared" si="80"/>
        <v>493.5</v>
      </c>
      <c r="Q1328" s="6">
        <f t="shared" si="81"/>
        <v>261.18</v>
      </c>
      <c r="R1328" s="6">
        <f t="shared" si="82"/>
        <v>232.32</v>
      </c>
      <c r="S1328" s="8">
        <f t="shared" si="83"/>
        <v>0.47075987841945288</v>
      </c>
    </row>
    <row r="1329" spans="1:19" ht="15.6" x14ac:dyDescent="0.3">
      <c r="A1329" s="2">
        <v>1990</v>
      </c>
      <c r="B1329" s="3">
        <v>46214</v>
      </c>
      <c r="C1329" s="4">
        <f>YEAR(SalesDataTable[[#This Row],[Order Date]])</f>
        <v>2026</v>
      </c>
      <c r="D1329" s="9" t="str">
        <f>TEXT(SalesDataTable[[#This Row],[Order Date]],"MMM")</f>
        <v>Jul</v>
      </c>
      <c r="E1329" s="9" t="str">
        <f>"Q"&amp;ROUNDUP(MONTH(SalesDataTable[[#This Row],[Order Date]])/3,0)</f>
        <v>Q3</v>
      </c>
      <c r="F1329" s="4" t="s">
        <v>18</v>
      </c>
      <c r="G1329" s="4" t="s">
        <v>68</v>
      </c>
      <c r="H1329" s="4" t="s">
        <v>20</v>
      </c>
      <c r="I1329" s="4" t="s">
        <v>21</v>
      </c>
      <c r="J1329" s="4" t="s">
        <v>41</v>
      </c>
      <c r="K1329" s="4" t="s">
        <v>58</v>
      </c>
      <c r="L1329" s="5">
        <v>3</v>
      </c>
      <c r="M1329" s="6">
        <v>82.28</v>
      </c>
      <c r="N1329" s="7">
        <v>0.1</v>
      </c>
      <c r="O1329" s="6">
        <v>39.51</v>
      </c>
      <c r="P1329" s="6">
        <f t="shared" si="80"/>
        <v>222.15600000000001</v>
      </c>
      <c r="Q1329" s="6">
        <f t="shared" si="81"/>
        <v>118.53</v>
      </c>
      <c r="R1329" s="6">
        <f t="shared" si="82"/>
        <v>103.626</v>
      </c>
      <c r="S1329" s="8">
        <f t="shared" si="83"/>
        <v>0.46645600388915898</v>
      </c>
    </row>
    <row r="1330" spans="1:19" ht="15.6" x14ac:dyDescent="0.3">
      <c r="A1330" s="2">
        <v>2298</v>
      </c>
      <c r="B1330" s="3">
        <v>46214</v>
      </c>
      <c r="C1330" s="4">
        <f>YEAR(SalesDataTable[[#This Row],[Order Date]])</f>
        <v>2026</v>
      </c>
      <c r="D1330" s="9" t="str">
        <f>TEXT(SalesDataTable[[#This Row],[Order Date]],"MMM")</f>
        <v>Jul</v>
      </c>
      <c r="E1330" s="9" t="str">
        <f>"Q"&amp;ROUNDUP(MONTH(SalesDataTable[[#This Row],[Order Date]])/3,0)</f>
        <v>Q3</v>
      </c>
      <c r="F1330" s="4" t="s">
        <v>29</v>
      </c>
      <c r="G1330" s="4" t="s">
        <v>30</v>
      </c>
      <c r="H1330" s="4" t="s">
        <v>37</v>
      </c>
      <c r="I1330" s="4" t="s">
        <v>31</v>
      </c>
      <c r="J1330" s="4" t="s">
        <v>22</v>
      </c>
      <c r="K1330" s="4" t="s">
        <v>48</v>
      </c>
      <c r="L1330" s="5">
        <v>2</v>
      </c>
      <c r="M1330" s="6">
        <v>103.17</v>
      </c>
      <c r="N1330" s="7">
        <v>0</v>
      </c>
      <c r="O1330" s="6">
        <v>50.49</v>
      </c>
      <c r="P1330" s="6">
        <f t="shared" si="80"/>
        <v>206.34</v>
      </c>
      <c r="Q1330" s="6">
        <f t="shared" si="81"/>
        <v>100.98</v>
      </c>
      <c r="R1330" s="6">
        <f t="shared" si="82"/>
        <v>105.36</v>
      </c>
      <c r="S1330" s="8">
        <f t="shared" si="83"/>
        <v>0.51061355045071244</v>
      </c>
    </row>
    <row r="1331" spans="1:19" ht="15.6" x14ac:dyDescent="0.3">
      <c r="A1331" s="2">
        <v>2886</v>
      </c>
      <c r="B1331" s="3">
        <v>46214</v>
      </c>
      <c r="C1331" s="4">
        <f>YEAR(SalesDataTable[[#This Row],[Order Date]])</f>
        <v>2026</v>
      </c>
      <c r="D1331" s="9" t="str">
        <f>TEXT(SalesDataTable[[#This Row],[Order Date]],"MMM")</f>
        <v>Jul</v>
      </c>
      <c r="E1331" s="9" t="str">
        <f>"Q"&amp;ROUNDUP(MONTH(SalesDataTable[[#This Row],[Order Date]])/3,0)</f>
        <v>Q3</v>
      </c>
      <c r="F1331" s="4" t="s">
        <v>18</v>
      </c>
      <c r="G1331" s="4" t="s">
        <v>68</v>
      </c>
      <c r="H1331" s="4" t="s">
        <v>20</v>
      </c>
      <c r="I1331" s="4" t="s">
        <v>31</v>
      </c>
      <c r="J1331" s="4" t="s">
        <v>22</v>
      </c>
      <c r="K1331" s="4" t="s">
        <v>40</v>
      </c>
      <c r="L1331" s="5">
        <v>1</v>
      </c>
      <c r="M1331" s="6">
        <v>50.33</v>
      </c>
      <c r="N1331" s="7">
        <v>0.05</v>
      </c>
      <c r="O1331" s="6">
        <v>22.06</v>
      </c>
      <c r="P1331" s="6">
        <f t="shared" si="80"/>
        <v>47.813499999999998</v>
      </c>
      <c r="Q1331" s="6">
        <f t="shared" si="81"/>
        <v>22.06</v>
      </c>
      <c r="R1331" s="6">
        <f t="shared" si="82"/>
        <v>25.753499999999999</v>
      </c>
      <c r="S1331" s="8">
        <f t="shared" si="83"/>
        <v>0.53862402877848303</v>
      </c>
    </row>
    <row r="1332" spans="1:19" ht="15.6" x14ac:dyDescent="0.3">
      <c r="A1332" s="2">
        <v>2893</v>
      </c>
      <c r="B1332" s="3">
        <v>46214</v>
      </c>
      <c r="C1332" s="4">
        <f>YEAR(SalesDataTable[[#This Row],[Order Date]])</f>
        <v>2026</v>
      </c>
      <c r="D1332" s="9" t="str">
        <f>TEXT(SalesDataTable[[#This Row],[Order Date]],"MMM")</f>
        <v>Jul</v>
      </c>
      <c r="E1332" s="9" t="str">
        <f>"Q"&amp;ROUNDUP(MONTH(SalesDataTable[[#This Row],[Order Date]])/3,0)</f>
        <v>Q3</v>
      </c>
      <c r="F1332" s="4" t="s">
        <v>24</v>
      </c>
      <c r="G1332" s="4" t="s">
        <v>59</v>
      </c>
      <c r="H1332" s="4" t="s">
        <v>26</v>
      </c>
      <c r="I1332" s="4" t="s">
        <v>34</v>
      </c>
      <c r="J1332" s="4" t="s">
        <v>27</v>
      </c>
      <c r="K1332" s="4" t="s">
        <v>35</v>
      </c>
      <c r="L1332" s="5">
        <v>6</v>
      </c>
      <c r="M1332" s="6">
        <v>142.78</v>
      </c>
      <c r="N1332" s="7">
        <v>0.15</v>
      </c>
      <c r="O1332" s="6">
        <v>80.38</v>
      </c>
      <c r="P1332" s="6">
        <f t="shared" si="80"/>
        <v>728.178</v>
      </c>
      <c r="Q1332" s="6">
        <f t="shared" si="81"/>
        <v>482.28</v>
      </c>
      <c r="R1332" s="6">
        <f t="shared" si="82"/>
        <v>245.89800000000002</v>
      </c>
      <c r="S1332" s="8">
        <f t="shared" si="83"/>
        <v>0.33768941110552642</v>
      </c>
    </row>
    <row r="1333" spans="1:19" ht="15.6" x14ac:dyDescent="0.3">
      <c r="A1333" s="2">
        <v>2939</v>
      </c>
      <c r="B1333" s="3">
        <v>46214</v>
      </c>
      <c r="C1333" s="4">
        <f>YEAR(SalesDataTable[[#This Row],[Order Date]])</f>
        <v>2026</v>
      </c>
      <c r="D1333" s="9" t="str">
        <f>TEXT(SalesDataTable[[#This Row],[Order Date]],"MMM")</f>
        <v>Jul</v>
      </c>
      <c r="E1333" s="9" t="str">
        <f>"Q"&amp;ROUNDUP(MONTH(SalesDataTable[[#This Row],[Order Date]])/3,0)</f>
        <v>Q3</v>
      </c>
      <c r="F1333" s="4" t="s">
        <v>24</v>
      </c>
      <c r="G1333" s="4" t="s">
        <v>45</v>
      </c>
      <c r="H1333" s="4" t="s">
        <v>20</v>
      </c>
      <c r="I1333" s="4" t="s">
        <v>31</v>
      </c>
      <c r="J1333" s="4" t="s">
        <v>41</v>
      </c>
      <c r="K1333" s="4" t="s">
        <v>47</v>
      </c>
      <c r="L1333" s="5">
        <v>1</v>
      </c>
      <c r="M1333" s="6">
        <v>195.38</v>
      </c>
      <c r="N1333" s="7">
        <v>0.05</v>
      </c>
      <c r="O1333" s="6">
        <v>101.67</v>
      </c>
      <c r="P1333" s="6">
        <f t="shared" si="80"/>
        <v>185.61099999999999</v>
      </c>
      <c r="Q1333" s="6">
        <f t="shared" si="81"/>
        <v>101.67</v>
      </c>
      <c r="R1333" s="6">
        <f t="shared" si="82"/>
        <v>83.940999999999988</v>
      </c>
      <c r="S1333" s="8">
        <f t="shared" si="83"/>
        <v>0.45224151585843508</v>
      </c>
    </row>
    <row r="1334" spans="1:19" ht="15.6" x14ac:dyDescent="0.3">
      <c r="A1334" s="2">
        <v>3249</v>
      </c>
      <c r="B1334" s="3">
        <v>46214</v>
      </c>
      <c r="C1334" s="4">
        <f>YEAR(SalesDataTable[[#This Row],[Order Date]])</f>
        <v>2026</v>
      </c>
      <c r="D1334" s="9" t="str">
        <f>TEXT(SalesDataTable[[#This Row],[Order Date]],"MMM")</f>
        <v>Jul</v>
      </c>
      <c r="E1334" s="9" t="str">
        <f>"Q"&amp;ROUNDUP(MONTH(SalesDataTable[[#This Row],[Order Date]])/3,0)</f>
        <v>Q3</v>
      </c>
      <c r="F1334" s="4" t="s">
        <v>38</v>
      </c>
      <c r="G1334" s="4" t="s">
        <v>39</v>
      </c>
      <c r="H1334" s="4" t="s">
        <v>37</v>
      </c>
      <c r="I1334" s="4" t="s">
        <v>21</v>
      </c>
      <c r="J1334" s="4" t="s">
        <v>22</v>
      </c>
      <c r="K1334" s="4" t="s">
        <v>48</v>
      </c>
      <c r="L1334" s="5">
        <v>5</v>
      </c>
      <c r="M1334" s="6">
        <v>104.8</v>
      </c>
      <c r="N1334" s="7">
        <v>0</v>
      </c>
      <c r="O1334" s="6">
        <v>50.94</v>
      </c>
      <c r="P1334" s="6">
        <f t="shared" si="80"/>
        <v>524</v>
      </c>
      <c r="Q1334" s="6">
        <f t="shared" si="81"/>
        <v>254.7</v>
      </c>
      <c r="R1334" s="6">
        <f t="shared" si="82"/>
        <v>269.3</v>
      </c>
      <c r="S1334" s="8">
        <f t="shared" si="83"/>
        <v>0.51393129770992374</v>
      </c>
    </row>
    <row r="1335" spans="1:19" ht="15.6" x14ac:dyDescent="0.3">
      <c r="A1335" s="2">
        <v>3832</v>
      </c>
      <c r="B1335" s="3">
        <v>46214</v>
      </c>
      <c r="C1335" s="4">
        <f>YEAR(SalesDataTable[[#This Row],[Order Date]])</f>
        <v>2026</v>
      </c>
      <c r="D1335" s="9" t="str">
        <f>TEXT(SalesDataTable[[#This Row],[Order Date]],"MMM")</f>
        <v>Jul</v>
      </c>
      <c r="E1335" s="9" t="str">
        <f>"Q"&amp;ROUNDUP(MONTH(SalesDataTable[[#This Row],[Order Date]])/3,0)</f>
        <v>Q3</v>
      </c>
      <c r="F1335" s="4" t="s">
        <v>38</v>
      </c>
      <c r="G1335" s="4" t="s">
        <v>49</v>
      </c>
      <c r="H1335" s="4" t="s">
        <v>20</v>
      </c>
      <c r="I1335" s="4" t="s">
        <v>21</v>
      </c>
      <c r="J1335" s="4" t="s">
        <v>41</v>
      </c>
      <c r="K1335" s="4" t="s">
        <v>58</v>
      </c>
      <c r="L1335" s="5">
        <v>3</v>
      </c>
      <c r="M1335" s="6">
        <v>82.26</v>
      </c>
      <c r="N1335" s="7">
        <v>0</v>
      </c>
      <c r="O1335" s="6">
        <v>40.020000000000003</v>
      </c>
      <c r="P1335" s="6">
        <f t="shared" si="80"/>
        <v>246.78000000000003</v>
      </c>
      <c r="Q1335" s="6">
        <f t="shared" si="81"/>
        <v>120.06</v>
      </c>
      <c r="R1335" s="6">
        <f t="shared" si="82"/>
        <v>126.72000000000003</v>
      </c>
      <c r="S1335" s="8">
        <f t="shared" si="83"/>
        <v>0.51349380014587898</v>
      </c>
    </row>
    <row r="1336" spans="1:19" ht="15.6" x14ac:dyDescent="0.3">
      <c r="A1336" s="2">
        <v>3868</v>
      </c>
      <c r="B1336" s="3">
        <v>46214</v>
      </c>
      <c r="C1336" s="4">
        <f>YEAR(SalesDataTable[[#This Row],[Order Date]])</f>
        <v>2026</v>
      </c>
      <c r="D1336" s="9" t="str">
        <f>TEXT(SalesDataTable[[#This Row],[Order Date]],"MMM")</f>
        <v>Jul</v>
      </c>
      <c r="E1336" s="9" t="str">
        <f>"Q"&amp;ROUNDUP(MONTH(SalesDataTable[[#This Row],[Order Date]])/3,0)</f>
        <v>Q3</v>
      </c>
      <c r="F1336" s="4" t="s">
        <v>29</v>
      </c>
      <c r="G1336" s="4" t="s">
        <v>57</v>
      </c>
      <c r="H1336" s="4" t="s">
        <v>20</v>
      </c>
      <c r="I1336" s="4" t="s">
        <v>34</v>
      </c>
      <c r="J1336" s="4" t="s">
        <v>27</v>
      </c>
      <c r="K1336" s="4" t="s">
        <v>28</v>
      </c>
      <c r="L1336" s="5">
        <v>1</v>
      </c>
      <c r="M1336" s="6">
        <v>90.79</v>
      </c>
      <c r="N1336" s="7">
        <v>0</v>
      </c>
      <c r="O1336" s="6">
        <v>46.39</v>
      </c>
      <c r="P1336" s="6">
        <f t="shared" si="80"/>
        <v>90.79</v>
      </c>
      <c r="Q1336" s="6">
        <f t="shared" si="81"/>
        <v>46.39</v>
      </c>
      <c r="R1336" s="6">
        <f t="shared" si="82"/>
        <v>44.400000000000006</v>
      </c>
      <c r="S1336" s="8">
        <f t="shared" si="83"/>
        <v>0.4890406432426479</v>
      </c>
    </row>
    <row r="1337" spans="1:19" ht="15.6" x14ac:dyDescent="0.3">
      <c r="A1337" s="2">
        <v>4365</v>
      </c>
      <c r="B1337" s="3">
        <v>46214</v>
      </c>
      <c r="C1337" s="4">
        <f>YEAR(SalesDataTable[[#This Row],[Order Date]])</f>
        <v>2026</v>
      </c>
      <c r="D1337" s="9" t="str">
        <f>TEXT(SalesDataTable[[#This Row],[Order Date]],"MMM")</f>
        <v>Jul</v>
      </c>
      <c r="E1337" s="9" t="str">
        <f>"Q"&amp;ROUNDUP(MONTH(SalesDataTable[[#This Row],[Order Date]])/3,0)</f>
        <v>Q3</v>
      </c>
      <c r="F1337" s="4" t="s">
        <v>24</v>
      </c>
      <c r="G1337" s="4" t="s">
        <v>59</v>
      </c>
      <c r="H1337" s="4" t="s">
        <v>20</v>
      </c>
      <c r="I1337" s="4" t="s">
        <v>21</v>
      </c>
      <c r="J1337" s="4" t="s">
        <v>22</v>
      </c>
      <c r="K1337" s="4" t="s">
        <v>44</v>
      </c>
      <c r="L1337" s="5">
        <v>1</v>
      </c>
      <c r="M1337" s="6">
        <v>41.33</v>
      </c>
      <c r="N1337" s="7">
        <v>0</v>
      </c>
      <c r="O1337" s="6">
        <v>17.2</v>
      </c>
      <c r="P1337" s="6">
        <f t="shared" si="80"/>
        <v>41.33</v>
      </c>
      <c r="Q1337" s="6">
        <f t="shared" si="81"/>
        <v>17.2</v>
      </c>
      <c r="R1337" s="6">
        <f t="shared" si="82"/>
        <v>24.13</v>
      </c>
      <c r="S1337" s="8">
        <f t="shared" si="83"/>
        <v>0.58383740624243896</v>
      </c>
    </row>
    <row r="1338" spans="1:19" ht="15.6" x14ac:dyDescent="0.3">
      <c r="A1338" s="2">
        <v>314</v>
      </c>
      <c r="B1338" s="3">
        <v>46215</v>
      </c>
      <c r="C1338" s="4">
        <f>YEAR(SalesDataTable[[#This Row],[Order Date]])</f>
        <v>2026</v>
      </c>
      <c r="D1338" s="9" t="str">
        <f>TEXT(SalesDataTable[[#This Row],[Order Date]],"MMM")</f>
        <v>Jul</v>
      </c>
      <c r="E1338" s="9" t="str">
        <f>"Q"&amp;ROUNDUP(MONTH(SalesDataTable[[#This Row],[Order Date]])/3,0)</f>
        <v>Q3</v>
      </c>
      <c r="F1338" s="4" t="s">
        <v>29</v>
      </c>
      <c r="G1338" s="4" t="s">
        <v>30</v>
      </c>
      <c r="H1338" s="4" t="s">
        <v>20</v>
      </c>
      <c r="I1338" s="4" t="s">
        <v>21</v>
      </c>
      <c r="J1338" s="4" t="s">
        <v>52</v>
      </c>
      <c r="K1338" s="4" t="s">
        <v>53</v>
      </c>
      <c r="L1338" s="5">
        <v>2</v>
      </c>
      <c r="M1338" s="6">
        <v>41.09</v>
      </c>
      <c r="N1338" s="7">
        <v>0.05</v>
      </c>
      <c r="O1338" s="6">
        <v>14.54</v>
      </c>
      <c r="P1338" s="6">
        <f t="shared" si="80"/>
        <v>78.070999999999998</v>
      </c>
      <c r="Q1338" s="6">
        <f t="shared" si="81"/>
        <v>29.08</v>
      </c>
      <c r="R1338" s="6">
        <f t="shared" si="82"/>
        <v>48.991</v>
      </c>
      <c r="S1338" s="8">
        <f t="shared" si="83"/>
        <v>0.62751854081541159</v>
      </c>
    </row>
    <row r="1339" spans="1:19" ht="15.6" x14ac:dyDescent="0.3">
      <c r="A1339" s="2">
        <v>552</v>
      </c>
      <c r="B1339" s="3">
        <v>46215</v>
      </c>
      <c r="C1339" s="4">
        <f>YEAR(SalesDataTable[[#This Row],[Order Date]])</f>
        <v>2026</v>
      </c>
      <c r="D1339" s="9" t="str">
        <f>TEXT(SalesDataTable[[#This Row],[Order Date]],"MMM")</f>
        <v>Jul</v>
      </c>
      <c r="E1339" s="9" t="str">
        <f>"Q"&amp;ROUNDUP(MONTH(SalesDataTable[[#This Row],[Order Date]])/3,0)</f>
        <v>Q3</v>
      </c>
      <c r="F1339" s="4" t="s">
        <v>24</v>
      </c>
      <c r="G1339" s="4" t="s">
        <v>61</v>
      </c>
      <c r="H1339" s="4" t="s">
        <v>26</v>
      </c>
      <c r="I1339" s="4" t="s">
        <v>34</v>
      </c>
      <c r="J1339" s="4" t="s">
        <v>41</v>
      </c>
      <c r="K1339" s="4" t="s">
        <v>58</v>
      </c>
      <c r="L1339" s="5">
        <v>5</v>
      </c>
      <c r="M1339" s="6">
        <v>82.39</v>
      </c>
      <c r="N1339" s="7">
        <v>0.05</v>
      </c>
      <c r="O1339" s="6">
        <v>39.479999999999997</v>
      </c>
      <c r="P1339" s="6">
        <f t="shared" si="80"/>
        <v>391.35249999999996</v>
      </c>
      <c r="Q1339" s="6">
        <f t="shared" si="81"/>
        <v>197.39999999999998</v>
      </c>
      <c r="R1339" s="6">
        <f t="shared" si="82"/>
        <v>193.95249999999999</v>
      </c>
      <c r="S1339" s="8">
        <f t="shared" si="83"/>
        <v>0.49559540312122702</v>
      </c>
    </row>
    <row r="1340" spans="1:19" ht="15.6" x14ac:dyDescent="0.3">
      <c r="A1340" s="2">
        <v>1317</v>
      </c>
      <c r="B1340" s="3">
        <v>46215</v>
      </c>
      <c r="C1340" s="4">
        <f>YEAR(SalesDataTable[[#This Row],[Order Date]])</f>
        <v>2026</v>
      </c>
      <c r="D1340" s="9" t="str">
        <f>TEXT(SalesDataTable[[#This Row],[Order Date]],"MMM")</f>
        <v>Jul</v>
      </c>
      <c r="E1340" s="9" t="str">
        <f>"Q"&amp;ROUNDUP(MONTH(SalesDataTable[[#This Row],[Order Date]])/3,0)</f>
        <v>Q3</v>
      </c>
      <c r="F1340" s="4" t="s">
        <v>24</v>
      </c>
      <c r="G1340" s="4" t="s">
        <v>67</v>
      </c>
      <c r="H1340" s="4" t="s">
        <v>20</v>
      </c>
      <c r="I1340" s="4" t="s">
        <v>34</v>
      </c>
      <c r="J1340" s="4" t="s">
        <v>52</v>
      </c>
      <c r="K1340" s="4" t="s">
        <v>60</v>
      </c>
      <c r="L1340" s="5">
        <v>3</v>
      </c>
      <c r="M1340" s="6">
        <v>37</v>
      </c>
      <c r="N1340" s="7">
        <v>0</v>
      </c>
      <c r="O1340" s="6">
        <v>13.69</v>
      </c>
      <c r="P1340" s="6">
        <f t="shared" si="80"/>
        <v>111</v>
      </c>
      <c r="Q1340" s="6">
        <f t="shared" si="81"/>
        <v>41.07</v>
      </c>
      <c r="R1340" s="6">
        <f t="shared" si="82"/>
        <v>69.930000000000007</v>
      </c>
      <c r="S1340" s="8">
        <f t="shared" si="83"/>
        <v>0.63000000000000012</v>
      </c>
    </row>
    <row r="1341" spans="1:19" ht="15.6" x14ac:dyDescent="0.3">
      <c r="A1341" s="2">
        <v>1515</v>
      </c>
      <c r="B1341" s="3">
        <v>46215</v>
      </c>
      <c r="C1341" s="4">
        <f>YEAR(SalesDataTable[[#This Row],[Order Date]])</f>
        <v>2026</v>
      </c>
      <c r="D1341" s="9" t="str">
        <f>TEXT(SalesDataTable[[#This Row],[Order Date]],"MMM")</f>
        <v>Jul</v>
      </c>
      <c r="E1341" s="9" t="str">
        <f>"Q"&amp;ROUNDUP(MONTH(SalesDataTable[[#This Row],[Order Date]])/3,0)</f>
        <v>Q3</v>
      </c>
      <c r="F1341" s="4" t="s">
        <v>38</v>
      </c>
      <c r="G1341" s="4" t="s">
        <v>51</v>
      </c>
      <c r="H1341" s="4" t="s">
        <v>37</v>
      </c>
      <c r="I1341" s="4" t="s">
        <v>31</v>
      </c>
      <c r="J1341" s="4" t="s">
        <v>52</v>
      </c>
      <c r="K1341" s="4" t="s">
        <v>53</v>
      </c>
      <c r="L1341" s="5">
        <v>2</v>
      </c>
      <c r="M1341" s="6">
        <v>40.9</v>
      </c>
      <c r="N1341" s="7">
        <v>0</v>
      </c>
      <c r="O1341" s="6">
        <v>14.81</v>
      </c>
      <c r="P1341" s="6">
        <f t="shared" si="80"/>
        <v>81.8</v>
      </c>
      <c r="Q1341" s="6">
        <f t="shared" si="81"/>
        <v>29.62</v>
      </c>
      <c r="R1341" s="6">
        <f t="shared" si="82"/>
        <v>52.179999999999993</v>
      </c>
      <c r="S1341" s="8">
        <f t="shared" si="83"/>
        <v>0.63789731051344734</v>
      </c>
    </row>
    <row r="1342" spans="1:19" ht="15.6" x14ac:dyDescent="0.3">
      <c r="A1342" s="2">
        <v>1674</v>
      </c>
      <c r="B1342" s="3">
        <v>46215</v>
      </c>
      <c r="C1342" s="4">
        <f>YEAR(SalesDataTable[[#This Row],[Order Date]])</f>
        <v>2026</v>
      </c>
      <c r="D1342" s="9" t="str">
        <f>TEXT(SalesDataTable[[#This Row],[Order Date]],"MMM")</f>
        <v>Jul</v>
      </c>
      <c r="E1342" s="9" t="str">
        <f>"Q"&amp;ROUNDUP(MONTH(SalesDataTable[[#This Row],[Order Date]])/3,0)</f>
        <v>Q3</v>
      </c>
      <c r="F1342" s="4" t="s">
        <v>18</v>
      </c>
      <c r="G1342" s="4" t="s">
        <v>19</v>
      </c>
      <c r="H1342" s="4" t="s">
        <v>20</v>
      </c>
      <c r="I1342" s="4" t="s">
        <v>31</v>
      </c>
      <c r="J1342" s="4" t="s">
        <v>52</v>
      </c>
      <c r="K1342" s="4" t="s">
        <v>56</v>
      </c>
      <c r="L1342" s="5">
        <v>1</v>
      </c>
      <c r="M1342" s="6">
        <v>123.33</v>
      </c>
      <c r="N1342" s="7">
        <v>0.1</v>
      </c>
      <c r="O1342" s="6">
        <v>70.900000000000006</v>
      </c>
      <c r="P1342" s="6">
        <f t="shared" si="80"/>
        <v>110.997</v>
      </c>
      <c r="Q1342" s="6">
        <f t="shared" si="81"/>
        <v>70.900000000000006</v>
      </c>
      <c r="R1342" s="6">
        <f t="shared" si="82"/>
        <v>40.096999999999994</v>
      </c>
      <c r="S1342" s="8">
        <f t="shared" si="83"/>
        <v>0.36124399758552028</v>
      </c>
    </row>
    <row r="1343" spans="1:19" ht="15.6" x14ac:dyDescent="0.3">
      <c r="A1343" s="2">
        <v>2407</v>
      </c>
      <c r="B1343" s="3">
        <v>46215</v>
      </c>
      <c r="C1343" s="4">
        <f>YEAR(SalesDataTable[[#This Row],[Order Date]])</f>
        <v>2026</v>
      </c>
      <c r="D1343" s="9" t="str">
        <f>TEXT(SalesDataTable[[#This Row],[Order Date]],"MMM")</f>
        <v>Jul</v>
      </c>
      <c r="E1343" s="9" t="str">
        <f>"Q"&amp;ROUNDUP(MONTH(SalesDataTable[[#This Row],[Order Date]])/3,0)</f>
        <v>Q3</v>
      </c>
      <c r="F1343" s="4" t="s">
        <v>24</v>
      </c>
      <c r="G1343" s="4" t="s">
        <v>61</v>
      </c>
      <c r="H1343" s="4" t="s">
        <v>46</v>
      </c>
      <c r="I1343" s="4" t="s">
        <v>34</v>
      </c>
      <c r="J1343" s="4" t="s">
        <v>27</v>
      </c>
      <c r="K1343" s="4" t="s">
        <v>55</v>
      </c>
      <c r="L1343" s="5">
        <v>1</v>
      </c>
      <c r="M1343" s="6">
        <v>153.25</v>
      </c>
      <c r="N1343" s="7">
        <v>0.15</v>
      </c>
      <c r="O1343" s="6">
        <v>78.28</v>
      </c>
      <c r="P1343" s="6">
        <f t="shared" si="80"/>
        <v>130.26249999999999</v>
      </c>
      <c r="Q1343" s="6">
        <f t="shared" si="81"/>
        <v>78.28</v>
      </c>
      <c r="R1343" s="6">
        <f t="shared" si="82"/>
        <v>51.982499999999987</v>
      </c>
      <c r="S1343" s="8">
        <f t="shared" si="83"/>
        <v>0.39905959121005657</v>
      </c>
    </row>
    <row r="1344" spans="1:19" ht="15.6" x14ac:dyDescent="0.3">
      <c r="A1344" s="2">
        <v>2817</v>
      </c>
      <c r="B1344" s="3">
        <v>46215</v>
      </c>
      <c r="C1344" s="4">
        <f>YEAR(SalesDataTable[[#This Row],[Order Date]])</f>
        <v>2026</v>
      </c>
      <c r="D1344" s="9" t="str">
        <f>TEXT(SalesDataTable[[#This Row],[Order Date]],"MMM")</f>
        <v>Jul</v>
      </c>
      <c r="E1344" s="9" t="str">
        <f>"Q"&amp;ROUNDUP(MONTH(SalesDataTable[[#This Row],[Order Date]])/3,0)</f>
        <v>Q3</v>
      </c>
      <c r="F1344" s="4" t="s">
        <v>38</v>
      </c>
      <c r="G1344" s="4" t="s">
        <v>49</v>
      </c>
      <c r="H1344" s="4" t="s">
        <v>46</v>
      </c>
      <c r="I1344" s="4" t="s">
        <v>31</v>
      </c>
      <c r="J1344" s="4" t="s">
        <v>32</v>
      </c>
      <c r="K1344" s="4" t="s">
        <v>62</v>
      </c>
      <c r="L1344" s="5">
        <v>3</v>
      </c>
      <c r="M1344" s="6">
        <v>134.43</v>
      </c>
      <c r="N1344" s="7">
        <v>0.1</v>
      </c>
      <c r="O1344" s="6">
        <v>65.78</v>
      </c>
      <c r="P1344" s="6">
        <f t="shared" si="80"/>
        <v>362.96100000000001</v>
      </c>
      <c r="Q1344" s="6">
        <f t="shared" si="81"/>
        <v>197.34</v>
      </c>
      <c r="R1344" s="6">
        <f t="shared" si="82"/>
        <v>165.62100000000001</v>
      </c>
      <c r="S1344" s="8">
        <f t="shared" si="83"/>
        <v>0.45630522287518493</v>
      </c>
    </row>
    <row r="1345" spans="1:19" ht="15.6" x14ac:dyDescent="0.3">
      <c r="A1345" s="2">
        <v>3059</v>
      </c>
      <c r="B1345" s="3">
        <v>46215</v>
      </c>
      <c r="C1345" s="4">
        <f>YEAR(SalesDataTable[[#This Row],[Order Date]])</f>
        <v>2026</v>
      </c>
      <c r="D1345" s="9" t="str">
        <f>TEXT(SalesDataTable[[#This Row],[Order Date]],"MMM")</f>
        <v>Jul</v>
      </c>
      <c r="E1345" s="9" t="str">
        <f>"Q"&amp;ROUNDUP(MONTH(SalesDataTable[[#This Row],[Order Date]])/3,0)</f>
        <v>Q3</v>
      </c>
      <c r="F1345" s="4" t="s">
        <v>18</v>
      </c>
      <c r="G1345" s="4" t="s">
        <v>19</v>
      </c>
      <c r="H1345" s="4" t="s">
        <v>20</v>
      </c>
      <c r="I1345" s="4" t="s">
        <v>21</v>
      </c>
      <c r="J1345" s="4" t="s">
        <v>27</v>
      </c>
      <c r="K1345" s="4" t="s">
        <v>28</v>
      </c>
      <c r="L1345" s="5">
        <v>1</v>
      </c>
      <c r="M1345" s="6">
        <v>93.73</v>
      </c>
      <c r="N1345" s="7">
        <v>0.05</v>
      </c>
      <c r="O1345" s="6">
        <v>44.51</v>
      </c>
      <c r="P1345" s="6">
        <f t="shared" si="80"/>
        <v>89.043499999999995</v>
      </c>
      <c r="Q1345" s="6">
        <f t="shared" si="81"/>
        <v>44.51</v>
      </c>
      <c r="R1345" s="6">
        <f t="shared" si="82"/>
        <v>44.533499999999997</v>
      </c>
      <c r="S1345" s="8">
        <f t="shared" si="83"/>
        <v>0.50013195797559618</v>
      </c>
    </row>
    <row r="1346" spans="1:19" ht="15.6" x14ac:dyDescent="0.3">
      <c r="A1346" s="2">
        <v>3210</v>
      </c>
      <c r="B1346" s="3">
        <v>46215</v>
      </c>
      <c r="C1346" s="4">
        <f>YEAR(SalesDataTable[[#This Row],[Order Date]])</f>
        <v>2026</v>
      </c>
      <c r="D1346" s="9" t="str">
        <f>TEXT(SalesDataTable[[#This Row],[Order Date]],"MMM")</f>
        <v>Jul</v>
      </c>
      <c r="E1346" s="9" t="str">
        <f>"Q"&amp;ROUNDUP(MONTH(SalesDataTable[[#This Row],[Order Date]])/3,0)</f>
        <v>Q3</v>
      </c>
      <c r="F1346" s="4" t="s">
        <v>18</v>
      </c>
      <c r="G1346" s="4" t="s">
        <v>19</v>
      </c>
      <c r="H1346" s="4" t="s">
        <v>20</v>
      </c>
      <c r="I1346" s="4" t="s">
        <v>21</v>
      </c>
      <c r="J1346" s="4" t="s">
        <v>32</v>
      </c>
      <c r="K1346" s="4" t="s">
        <v>33</v>
      </c>
      <c r="L1346" s="5">
        <v>1</v>
      </c>
      <c r="M1346" s="6">
        <v>37.090000000000003</v>
      </c>
      <c r="N1346" s="7">
        <v>0</v>
      </c>
      <c r="O1346" s="6">
        <v>13.43</v>
      </c>
      <c r="P1346" s="6">
        <f t="shared" ref="P1346:P1409" si="84">L1346*M1346*(1-N1346)</f>
        <v>37.090000000000003</v>
      </c>
      <c r="Q1346" s="6">
        <f t="shared" ref="Q1346:Q1409" si="85">L1346*O1346</f>
        <v>13.43</v>
      </c>
      <c r="R1346" s="6">
        <f t="shared" ref="R1346:R1409" si="86">P1346-Q1346</f>
        <v>23.660000000000004</v>
      </c>
      <c r="S1346" s="8">
        <f t="shared" ref="S1346:S1409" si="87">IFERROR(R1346/P1346,0)</f>
        <v>0.63790779185764357</v>
      </c>
    </row>
    <row r="1347" spans="1:19" ht="15.6" x14ac:dyDescent="0.3">
      <c r="A1347" s="2">
        <v>3670</v>
      </c>
      <c r="B1347" s="3">
        <v>46215</v>
      </c>
      <c r="C1347" s="4">
        <f>YEAR(SalesDataTable[[#This Row],[Order Date]])</f>
        <v>2026</v>
      </c>
      <c r="D1347" s="9" t="str">
        <f>TEXT(SalesDataTable[[#This Row],[Order Date]],"MMM")</f>
        <v>Jul</v>
      </c>
      <c r="E1347" s="9" t="str">
        <f>"Q"&amp;ROUNDUP(MONTH(SalesDataTable[[#This Row],[Order Date]])/3,0)</f>
        <v>Q3</v>
      </c>
      <c r="F1347" s="4" t="s">
        <v>18</v>
      </c>
      <c r="G1347" s="4" t="s">
        <v>19</v>
      </c>
      <c r="H1347" s="4" t="s">
        <v>37</v>
      </c>
      <c r="I1347" s="4" t="s">
        <v>31</v>
      </c>
      <c r="J1347" s="4" t="s">
        <v>32</v>
      </c>
      <c r="K1347" s="4" t="s">
        <v>50</v>
      </c>
      <c r="L1347" s="5">
        <v>1</v>
      </c>
      <c r="M1347" s="6">
        <v>45.43</v>
      </c>
      <c r="N1347" s="7">
        <v>0</v>
      </c>
      <c r="O1347" s="6">
        <v>18.66</v>
      </c>
      <c r="P1347" s="6">
        <f t="shared" si="84"/>
        <v>45.43</v>
      </c>
      <c r="Q1347" s="6">
        <f t="shared" si="85"/>
        <v>18.66</v>
      </c>
      <c r="R1347" s="6">
        <f t="shared" si="86"/>
        <v>26.77</v>
      </c>
      <c r="S1347" s="8">
        <f t="shared" si="87"/>
        <v>0.58925819942769098</v>
      </c>
    </row>
    <row r="1348" spans="1:19" ht="15.6" x14ac:dyDescent="0.3">
      <c r="A1348" s="2">
        <v>4017</v>
      </c>
      <c r="B1348" s="3">
        <v>46215</v>
      </c>
      <c r="C1348" s="4">
        <f>YEAR(SalesDataTable[[#This Row],[Order Date]])</f>
        <v>2026</v>
      </c>
      <c r="D1348" s="9" t="str">
        <f>TEXT(SalesDataTable[[#This Row],[Order Date]],"MMM")</f>
        <v>Jul</v>
      </c>
      <c r="E1348" s="9" t="str">
        <f>"Q"&amp;ROUNDUP(MONTH(SalesDataTable[[#This Row],[Order Date]])/3,0)</f>
        <v>Q3</v>
      </c>
      <c r="F1348" s="4" t="s">
        <v>38</v>
      </c>
      <c r="G1348" s="4" t="s">
        <v>51</v>
      </c>
      <c r="H1348" s="4" t="s">
        <v>46</v>
      </c>
      <c r="I1348" s="4" t="s">
        <v>31</v>
      </c>
      <c r="J1348" s="4" t="s">
        <v>52</v>
      </c>
      <c r="K1348" s="4" t="s">
        <v>53</v>
      </c>
      <c r="L1348" s="5">
        <v>1</v>
      </c>
      <c r="M1348" s="6">
        <v>39.5</v>
      </c>
      <c r="N1348" s="7">
        <v>0.1</v>
      </c>
      <c r="O1348" s="6">
        <v>14.86</v>
      </c>
      <c r="P1348" s="6">
        <f t="shared" si="84"/>
        <v>35.550000000000004</v>
      </c>
      <c r="Q1348" s="6">
        <f t="shared" si="85"/>
        <v>14.86</v>
      </c>
      <c r="R1348" s="6">
        <f t="shared" si="86"/>
        <v>20.690000000000005</v>
      </c>
      <c r="S1348" s="8">
        <f t="shared" si="87"/>
        <v>0.58199718706047832</v>
      </c>
    </row>
    <row r="1349" spans="1:19" ht="15.6" x14ac:dyDescent="0.3">
      <c r="A1349" s="2">
        <v>5012</v>
      </c>
      <c r="B1349" s="3">
        <v>46215</v>
      </c>
      <c r="C1349" s="4">
        <f>YEAR(SalesDataTable[[#This Row],[Order Date]])</f>
        <v>2026</v>
      </c>
      <c r="D1349" s="9" t="str">
        <f>TEXT(SalesDataTable[[#This Row],[Order Date]],"MMM")</f>
        <v>Jul</v>
      </c>
      <c r="E1349" s="9" t="str">
        <f>"Q"&amp;ROUNDUP(MONTH(SalesDataTable[[#This Row],[Order Date]])/3,0)</f>
        <v>Q3</v>
      </c>
      <c r="F1349" s="4" t="s">
        <v>29</v>
      </c>
      <c r="G1349" s="4" t="s">
        <v>70</v>
      </c>
      <c r="H1349" s="4" t="s">
        <v>37</v>
      </c>
      <c r="I1349" s="4" t="s">
        <v>21</v>
      </c>
      <c r="J1349" s="4" t="s">
        <v>52</v>
      </c>
      <c r="K1349" s="4" t="s">
        <v>56</v>
      </c>
      <c r="L1349" s="5">
        <v>2</v>
      </c>
      <c r="M1349" s="6">
        <v>123.58</v>
      </c>
      <c r="N1349" s="7">
        <v>0.1</v>
      </c>
      <c r="O1349" s="6">
        <v>68.739999999999995</v>
      </c>
      <c r="P1349" s="6">
        <f t="shared" si="84"/>
        <v>222.44399999999999</v>
      </c>
      <c r="Q1349" s="6">
        <f t="shared" si="85"/>
        <v>137.47999999999999</v>
      </c>
      <c r="R1349" s="6">
        <f t="shared" si="86"/>
        <v>84.963999999999999</v>
      </c>
      <c r="S1349" s="8">
        <f t="shared" si="87"/>
        <v>0.3819568071065077</v>
      </c>
    </row>
    <row r="1350" spans="1:19" ht="15.6" x14ac:dyDescent="0.3">
      <c r="A1350" s="2">
        <v>884</v>
      </c>
      <c r="B1350" s="3">
        <v>46216</v>
      </c>
      <c r="C1350" s="4">
        <f>YEAR(SalesDataTable[[#This Row],[Order Date]])</f>
        <v>2026</v>
      </c>
      <c r="D1350" s="9" t="str">
        <f>TEXT(SalesDataTable[[#This Row],[Order Date]],"MMM")</f>
        <v>Jul</v>
      </c>
      <c r="E1350" s="9" t="str">
        <f>"Q"&amp;ROUNDUP(MONTH(SalesDataTable[[#This Row],[Order Date]])/3,0)</f>
        <v>Q3</v>
      </c>
      <c r="F1350" s="4" t="s">
        <v>38</v>
      </c>
      <c r="G1350" s="4" t="s">
        <v>65</v>
      </c>
      <c r="H1350" s="4" t="s">
        <v>37</v>
      </c>
      <c r="I1350" s="4" t="s">
        <v>21</v>
      </c>
      <c r="J1350" s="4" t="s">
        <v>22</v>
      </c>
      <c r="K1350" s="4" t="s">
        <v>48</v>
      </c>
      <c r="L1350" s="5">
        <v>1</v>
      </c>
      <c r="M1350" s="6">
        <v>103.61</v>
      </c>
      <c r="N1350" s="7">
        <v>0</v>
      </c>
      <c r="O1350" s="6">
        <v>51.84</v>
      </c>
      <c r="P1350" s="6">
        <f t="shared" si="84"/>
        <v>103.61</v>
      </c>
      <c r="Q1350" s="6">
        <f t="shared" si="85"/>
        <v>51.84</v>
      </c>
      <c r="R1350" s="6">
        <f t="shared" si="86"/>
        <v>51.769999999999996</v>
      </c>
      <c r="S1350" s="8">
        <f t="shared" si="87"/>
        <v>0.49966219476884466</v>
      </c>
    </row>
    <row r="1351" spans="1:19" ht="15.6" x14ac:dyDescent="0.3">
      <c r="A1351" s="2">
        <v>1025</v>
      </c>
      <c r="B1351" s="3">
        <v>46216</v>
      </c>
      <c r="C1351" s="4">
        <f>YEAR(SalesDataTable[[#This Row],[Order Date]])</f>
        <v>2026</v>
      </c>
      <c r="D1351" s="9" t="str">
        <f>TEXT(SalesDataTable[[#This Row],[Order Date]],"MMM")</f>
        <v>Jul</v>
      </c>
      <c r="E1351" s="9" t="str">
        <f>"Q"&amp;ROUNDUP(MONTH(SalesDataTable[[#This Row],[Order Date]])/3,0)</f>
        <v>Q3</v>
      </c>
      <c r="F1351" s="4" t="s">
        <v>29</v>
      </c>
      <c r="G1351" s="4" t="s">
        <v>30</v>
      </c>
      <c r="H1351" s="4" t="s">
        <v>37</v>
      </c>
      <c r="I1351" s="4" t="s">
        <v>21</v>
      </c>
      <c r="J1351" s="4" t="s">
        <v>27</v>
      </c>
      <c r="K1351" s="4" t="s">
        <v>35</v>
      </c>
      <c r="L1351" s="5">
        <v>2</v>
      </c>
      <c r="M1351" s="6">
        <v>145.75</v>
      </c>
      <c r="N1351" s="7">
        <v>0.05</v>
      </c>
      <c r="O1351" s="6">
        <v>79.319999999999993</v>
      </c>
      <c r="P1351" s="6">
        <f t="shared" si="84"/>
        <v>276.92500000000001</v>
      </c>
      <c r="Q1351" s="6">
        <f t="shared" si="85"/>
        <v>158.63999999999999</v>
      </c>
      <c r="R1351" s="6">
        <f t="shared" si="86"/>
        <v>118.28500000000003</v>
      </c>
      <c r="S1351" s="8">
        <f t="shared" si="87"/>
        <v>0.42713731154644768</v>
      </c>
    </row>
    <row r="1352" spans="1:19" ht="15.6" x14ac:dyDescent="0.3">
      <c r="A1352" s="2">
        <v>1279</v>
      </c>
      <c r="B1352" s="3">
        <v>46216</v>
      </c>
      <c r="C1352" s="4">
        <f>YEAR(SalesDataTable[[#This Row],[Order Date]])</f>
        <v>2026</v>
      </c>
      <c r="D1352" s="9" t="str">
        <f>TEXT(SalesDataTable[[#This Row],[Order Date]],"MMM")</f>
        <v>Jul</v>
      </c>
      <c r="E1352" s="9" t="str">
        <f>"Q"&amp;ROUNDUP(MONTH(SalesDataTable[[#This Row],[Order Date]])/3,0)</f>
        <v>Q3</v>
      </c>
      <c r="F1352" s="4" t="s">
        <v>38</v>
      </c>
      <c r="G1352" s="4" t="s">
        <v>51</v>
      </c>
      <c r="H1352" s="4" t="s">
        <v>46</v>
      </c>
      <c r="I1352" s="4" t="s">
        <v>31</v>
      </c>
      <c r="J1352" s="4" t="s">
        <v>41</v>
      </c>
      <c r="K1352" s="4" t="s">
        <v>47</v>
      </c>
      <c r="L1352" s="5">
        <v>2</v>
      </c>
      <c r="M1352" s="6">
        <v>193.76</v>
      </c>
      <c r="N1352" s="7">
        <v>0.1</v>
      </c>
      <c r="O1352" s="6">
        <v>104.66</v>
      </c>
      <c r="P1352" s="6">
        <f t="shared" si="84"/>
        <v>348.76799999999997</v>
      </c>
      <c r="Q1352" s="6">
        <f t="shared" si="85"/>
        <v>209.32</v>
      </c>
      <c r="R1352" s="6">
        <f t="shared" si="86"/>
        <v>139.44799999999998</v>
      </c>
      <c r="S1352" s="8">
        <f t="shared" si="87"/>
        <v>0.39983025965684921</v>
      </c>
    </row>
    <row r="1353" spans="1:19" ht="15.6" x14ac:dyDescent="0.3">
      <c r="A1353" s="2">
        <v>1534</v>
      </c>
      <c r="B1353" s="3">
        <v>46216</v>
      </c>
      <c r="C1353" s="4">
        <f>YEAR(SalesDataTable[[#This Row],[Order Date]])</f>
        <v>2026</v>
      </c>
      <c r="D1353" s="9" t="str">
        <f>TEXT(SalesDataTable[[#This Row],[Order Date]],"MMM")</f>
        <v>Jul</v>
      </c>
      <c r="E1353" s="9" t="str">
        <f>"Q"&amp;ROUNDUP(MONTH(SalesDataTable[[#This Row],[Order Date]])/3,0)</f>
        <v>Q3</v>
      </c>
      <c r="F1353" s="4" t="s">
        <v>29</v>
      </c>
      <c r="G1353" s="4" t="s">
        <v>70</v>
      </c>
      <c r="H1353" s="4" t="s">
        <v>20</v>
      </c>
      <c r="I1353" s="4" t="s">
        <v>21</v>
      </c>
      <c r="J1353" s="4" t="s">
        <v>27</v>
      </c>
      <c r="K1353" s="4" t="s">
        <v>35</v>
      </c>
      <c r="L1353" s="5">
        <v>2</v>
      </c>
      <c r="M1353" s="6">
        <v>146.09</v>
      </c>
      <c r="N1353" s="7">
        <v>0.1</v>
      </c>
      <c r="O1353" s="6">
        <v>79.36</v>
      </c>
      <c r="P1353" s="6">
        <f t="shared" si="84"/>
        <v>262.96199999999999</v>
      </c>
      <c r="Q1353" s="6">
        <f t="shared" si="85"/>
        <v>158.72</v>
      </c>
      <c r="R1353" s="6">
        <f t="shared" si="86"/>
        <v>104.24199999999999</v>
      </c>
      <c r="S1353" s="8">
        <f t="shared" si="87"/>
        <v>0.39641469109605187</v>
      </c>
    </row>
    <row r="1354" spans="1:19" ht="15.6" x14ac:dyDescent="0.3">
      <c r="A1354" s="2">
        <v>2147</v>
      </c>
      <c r="B1354" s="3">
        <v>46216</v>
      </c>
      <c r="C1354" s="4">
        <f>YEAR(SalesDataTable[[#This Row],[Order Date]])</f>
        <v>2026</v>
      </c>
      <c r="D1354" s="9" t="str">
        <f>TEXT(SalesDataTable[[#This Row],[Order Date]],"MMM")</f>
        <v>Jul</v>
      </c>
      <c r="E1354" s="9" t="str">
        <f>"Q"&amp;ROUNDUP(MONTH(SalesDataTable[[#This Row],[Order Date]])/3,0)</f>
        <v>Q3</v>
      </c>
      <c r="F1354" s="4" t="s">
        <v>24</v>
      </c>
      <c r="G1354" s="4" t="s">
        <v>67</v>
      </c>
      <c r="H1354" s="4" t="s">
        <v>37</v>
      </c>
      <c r="I1354" s="4" t="s">
        <v>31</v>
      </c>
      <c r="J1354" s="4" t="s">
        <v>32</v>
      </c>
      <c r="K1354" s="4" t="s">
        <v>62</v>
      </c>
      <c r="L1354" s="5">
        <v>1</v>
      </c>
      <c r="M1354" s="6">
        <v>131.91999999999999</v>
      </c>
      <c r="N1354" s="7">
        <v>0</v>
      </c>
      <c r="O1354" s="6">
        <v>66.19</v>
      </c>
      <c r="P1354" s="6">
        <f t="shared" si="84"/>
        <v>131.91999999999999</v>
      </c>
      <c r="Q1354" s="6">
        <f t="shared" si="85"/>
        <v>66.19</v>
      </c>
      <c r="R1354" s="6">
        <f t="shared" si="86"/>
        <v>65.72999999999999</v>
      </c>
      <c r="S1354" s="8">
        <f t="shared" si="87"/>
        <v>0.49825651910248631</v>
      </c>
    </row>
    <row r="1355" spans="1:19" ht="15.6" x14ac:dyDescent="0.3">
      <c r="A1355" s="2">
        <v>2385</v>
      </c>
      <c r="B1355" s="3">
        <v>46216</v>
      </c>
      <c r="C1355" s="4">
        <f>YEAR(SalesDataTable[[#This Row],[Order Date]])</f>
        <v>2026</v>
      </c>
      <c r="D1355" s="9" t="str">
        <f>TEXT(SalesDataTable[[#This Row],[Order Date]],"MMM")</f>
        <v>Jul</v>
      </c>
      <c r="E1355" s="9" t="str">
        <f>"Q"&amp;ROUNDUP(MONTH(SalesDataTable[[#This Row],[Order Date]])/3,0)</f>
        <v>Q3</v>
      </c>
      <c r="F1355" s="4" t="s">
        <v>24</v>
      </c>
      <c r="G1355" s="4" t="s">
        <v>59</v>
      </c>
      <c r="H1355" s="4" t="s">
        <v>26</v>
      </c>
      <c r="I1355" s="4" t="s">
        <v>34</v>
      </c>
      <c r="J1355" s="4" t="s">
        <v>41</v>
      </c>
      <c r="K1355" s="4" t="s">
        <v>58</v>
      </c>
      <c r="L1355" s="5">
        <v>6</v>
      </c>
      <c r="M1355" s="6">
        <v>83.28</v>
      </c>
      <c r="N1355" s="7">
        <v>0.15</v>
      </c>
      <c r="O1355" s="6">
        <v>38.76</v>
      </c>
      <c r="P1355" s="6">
        <f t="shared" si="84"/>
        <v>424.72800000000001</v>
      </c>
      <c r="Q1355" s="6">
        <f t="shared" si="85"/>
        <v>232.56</v>
      </c>
      <c r="R1355" s="6">
        <f t="shared" si="86"/>
        <v>192.16800000000001</v>
      </c>
      <c r="S1355" s="8">
        <f t="shared" si="87"/>
        <v>0.45244956772334294</v>
      </c>
    </row>
    <row r="1356" spans="1:19" ht="15.6" x14ac:dyDescent="0.3">
      <c r="A1356" s="2">
        <v>2517</v>
      </c>
      <c r="B1356" s="3">
        <v>46216</v>
      </c>
      <c r="C1356" s="4">
        <f>YEAR(SalesDataTable[[#This Row],[Order Date]])</f>
        <v>2026</v>
      </c>
      <c r="D1356" s="9" t="str">
        <f>TEXT(SalesDataTable[[#This Row],[Order Date]],"MMM")</f>
        <v>Jul</v>
      </c>
      <c r="E1356" s="9" t="str">
        <f>"Q"&amp;ROUNDUP(MONTH(SalesDataTable[[#This Row],[Order Date]])/3,0)</f>
        <v>Q3</v>
      </c>
      <c r="F1356" s="4" t="s">
        <v>24</v>
      </c>
      <c r="G1356" s="4" t="s">
        <v>45</v>
      </c>
      <c r="H1356" s="4" t="s">
        <v>20</v>
      </c>
      <c r="I1356" s="4" t="s">
        <v>31</v>
      </c>
      <c r="J1356" s="4" t="s">
        <v>32</v>
      </c>
      <c r="K1356" s="4" t="s">
        <v>33</v>
      </c>
      <c r="L1356" s="5">
        <v>1</v>
      </c>
      <c r="M1356" s="6">
        <v>36.479999999999997</v>
      </c>
      <c r="N1356" s="7">
        <v>0.05</v>
      </c>
      <c r="O1356" s="6">
        <v>13.22</v>
      </c>
      <c r="P1356" s="6">
        <f t="shared" si="84"/>
        <v>34.655999999999999</v>
      </c>
      <c r="Q1356" s="6">
        <f t="shared" si="85"/>
        <v>13.22</v>
      </c>
      <c r="R1356" s="6">
        <f t="shared" si="86"/>
        <v>21.436</v>
      </c>
      <c r="S1356" s="8">
        <f t="shared" si="87"/>
        <v>0.61853647276084955</v>
      </c>
    </row>
    <row r="1357" spans="1:19" ht="15.6" x14ac:dyDescent="0.3">
      <c r="A1357" s="2">
        <v>2746</v>
      </c>
      <c r="B1357" s="3">
        <v>46216</v>
      </c>
      <c r="C1357" s="4">
        <f>YEAR(SalesDataTable[[#This Row],[Order Date]])</f>
        <v>2026</v>
      </c>
      <c r="D1357" s="9" t="str">
        <f>TEXT(SalesDataTable[[#This Row],[Order Date]],"MMM")</f>
        <v>Jul</v>
      </c>
      <c r="E1357" s="9" t="str">
        <f>"Q"&amp;ROUNDUP(MONTH(SalesDataTable[[#This Row],[Order Date]])/3,0)</f>
        <v>Q3</v>
      </c>
      <c r="F1357" s="4" t="s">
        <v>18</v>
      </c>
      <c r="G1357" s="4" t="s">
        <v>19</v>
      </c>
      <c r="H1357" s="4" t="s">
        <v>37</v>
      </c>
      <c r="I1357" s="4" t="s">
        <v>31</v>
      </c>
      <c r="J1357" s="4" t="s">
        <v>27</v>
      </c>
      <c r="K1357" s="4" t="s">
        <v>55</v>
      </c>
      <c r="L1357" s="5">
        <v>3</v>
      </c>
      <c r="M1357" s="6">
        <v>155.44</v>
      </c>
      <c r="N1357" s="7">
        <v>0.05</v>
      </c>
      <c r="O1357" s="6">
        <v>79.95</v>
      </c>
      <c r="P1357" s="6">
        <f t="shared" si="84"/>
        <v>443.00399999999996</v>
      </c>
      <c r="Q1357" s="6">
        <f t="shared" si="85"/>
        <v>239.85000000000002</v>
      </c>
      <c r="R1357" s="6">
        <f t="shared" si="86"/>
        <v>203.15399999999994</v>
      </c>
      <c r="S1357" s="8">
        <f t="shared" si="87"/>
        <v>0.45858276674702703</v>
      </c>
    </row>
    <row r="1358" spans="1:19" ht="15.6" x14ac:dyDescent="0.3">
      <c r="A1358" s="2">
        <v>3297</v>
      </c>
      <c r="B1358" s="3">
        <v>46216</v>
      </c>
      <c r="C1358" s="4">
        <f>YEAR(SalesDataTable[[#This Row],[Order Date]])</f>
        <v>2026</v>
      </c>
      <c r="D1358" s="9" t="str">
        <f>TEXT(SalesDataTable[[#This Row],[Order Date]],"MMM")</f>
        <v>Jul</v>
      </c>
      <c r="E1358" s="9" t="str">
        <f>"Q"&amp;ROUNDUP(MONTH(SalesDataTable[[#This Row],[Order Date]])/3,0)</f>
        <v>Q3</v>
      </c>
      <c r="F1358" s="4" t="s">
        <v>18</v>
      </c>
      <c r="G1358" s="4" t="s">
        <v>68</v>
      </c>
      <c r="H1358" s="4" t="s">
        <v>26</v>
      </c>
      <c r="I1358" s="4" t="s">
        <v>21</v>
      </c>
      <c r="J1358" s="4" t="s">
        <v>52</v>
      </c>
      <c r="K1358" s="4" t="s">
        <v>53</v>
      </c>
      <c r="L1358" s="5">
        <v>6</v>
      </c>
      <c r="M1358" s="6">
        <v>40.58</v>
      </c>
      <c r="N1358" s="7">
        <v>0.15</v>
      </c>
      <c r="O1358" s="6">
        <v>15.06</v>
      </c>
      <c r="P1358" s="6">
        <f t="shared" si="84"/>
        <v>206.958</v>
      </c>
      <c r="Q1358" s="6">
        <f t="shared" si="85"/>
        <v>90.36</v>
      </c>
      <c r="R1358" s="6">
        <f t="shared" si="86"/>
        <v>116.598</v>
      </c>
      <c r="S1358" s="8">
        <f t="shared" si="87"/>
        <v>0.5633896732670397</v>
      </c>
    </row>
    <row r="1359" spans="1:19" ht="15.6" x14ac:dyDescent="0.3">
      <c r="A1359" s="2">
        <v>772</v>
      </c>
      <c r="B1359" s="3">
        <v>46217</v>
      </c>
      <c r="C1359" s="4">
        <f>YEAR(SalesDataTable[[#This Row],[Order Date]])</f>
        <v>2026</v>
      </c>
      <c r="D1359" s="9" t="str">
        <f>TEXT(SalesDataTable[[#This Row],[Order Date]],"MMM")</f>
        <v>Jul</v>
      </c>
      <c r="E1359" s="9" t="str">
        <f>"Q"&amp;ROUNDUP(MONTH(SalesDataTable[[#This Row],[Order Date]])/3,0)</f>
        <v>Q3</v>
      </c>
      <c r="F1359" s="4" t="s">
        <v>38</v>
      </c>
      <c r="G1359" s="4" t="s">
        <v>65</v>
      </c>
      <c r="H1359" s="4" t="s">
        <v>20</v>
      </c>
      <c r="I1359" s="4" t="s">
        <v>21</v>
      </c>
      <c r="J1359" s="4" t="s">
        <v>22</v>
      </c>
      <c r="K1359" s="4" t="s">
        <v>48</v>
      </c>
      <c r="L1359" s="5">
        <v>2</v>
      </c>
      <c r="M1359" s="6">
        <v>101.03</v>
      </c>
      <c r="N1359" s="7">
        <v>0.1</v>
      </c>
      <c r="O1359" s="6">
        <v>50.98</v>
      </c>
      <c r="P1359" s="6">
        <f t="shared" si="84"/>
        <v>181.85400000000001</v>
      </c>
      <c r="Q1359" s="6">
        <f t="shared" si="85"/>
        <v>101.96</v>
      </c>
      <c r="R1359" s="6">
        <f t="shared" si="86"/>
        <v>79.89400000000002</v>
      </c>
      <c r="S1359" s="8">
        <f t="shared" si="87"/>
        <v>0.43933045190097558</v>
      </c>
    </row>
    <row r="1360" spans="1:19" ht="15.6" x14ac:dyDescent="0.3">
      <c r="A1360" s="2">
        <v>838</v>
      </c>
      <c r="B1360" s="3">
        <v>46217</v>
      </c>
      <c r="C1360" s="4">
        <f>YEAR(SalesDataTable[[#This Row],[Order Date]])</f>
        <v>2026</v>
      </c>
      <c r="D1360" s="9" t="str">
        <f>TEXT(SalesDataTable[[#This Row],[Order Date]],"MMM")</f>
        <v>Jul</v>
      </c>
      <c r="E1360" s="9" t="str">
        <f>"Q"&amp;ROUNDUP(MONTH(SalesDataTable[[#This Row],[Order Date]])/3,0)</f>
        <v>Q3</v>
      </c>
      <c r="F1360" s="4" t="s">
        <v>18</v>
      </c>
      <c r="G1360" s="4" t="s">
        <v>54</v>
      </c>
      <c r="H1360" s="4" t="s">
        <v>37</v>
      </c>
      <c r="I1360" s="4" t="s">
        <v>21</v>
      </c>
      <c r="J1360" s="4" t="s">
        <v>41</v>
      </c>
      <c r="K1360" s="4" t="s">
        <v>58</v>
      </c>
      <c r="L1360" s="5">
        <v>1</v>
      </c>
      <c r="M1360" s="6">
        <v>80.150000000000006</v>
      </c>
      <c r="N1360" s="7">
        <v>0.05</v>
      </c>
      <c r="O1360" s="6">
        <v>38.89</v>
      </c>
      <c r="P1360" s="6">
        <f t="shared" si="84"/>
        <v>76.142499999999998</v>
      </c>
      <c r="Q1360" s="6">
        <f t="shared" si="85"/>
        <v>38.89</v>
      </c>
      <c r="R1360" s="6">
        <f t="shared" si="86"/>
        <v>37.252499999999998</v>
      </c>
      <c r="S1360" s="8">
        <f t="shared" si="87"/>
        <v>0.48924713530551267</v>
      </c>
    </row>
    <row r="1361" spans="1:19" ht="15.6" x14ac:dyDescent="0.3">
      <c r="A1361" s="2">
        <v>1144</v>
      </c>
      <c r="B1361" s="3">
        <v>46217</v>
      </c>
      <c r="C1361" s="4">
        <f>YEAR(SalesDataTable[[#This Row],[Order Date]])</f>
        <v>2026</v>
      </c>
      <c r="D1361" s="9" t="str">
        <f>TEXT(SalesDataTable[[#This Row],[Order Date]],"MMM")</f>
        <v>Jul</v>
      </c>
      <c r="E1361" s="9" t="str">
        <f>"Q"&amp;ROUNDUP(MONTH(SalesDataTable[[#This Row],[Order Date]])/3,0)</f>
        <v>Q3</v>
      </c>
      <c r="F1361" s="4" t="s">
        <v>29</v>
      </c>
      <c r="G1361" s="4" t="s">
        <v>30</v>
      </c>
      <c r="H1361" s="4" t="s">
        <v>37</v>
      </c>
      <c r="I1361" s="4" t="s">
        <v>31</v>
      </c>
      <c r="J1361" s="4" t="s">
        <v>41</v>
      </c>
      <c r="K1361" s="4" t="s">
        <v>58</v>
      </c>
      <c r="L1361" s="5">
        <v>1</v>
      </c>
      <c r="M1361" s="6">
        <v>83.74</v>
      </c>
      <c r="N1361" s="7">
        <v>0</v>
      </c>
      <c r="O1361" s="6">
        <v>38.96</v>
      </c>
      <c r="P1361" s="6">
        <f t="shared" si="84"/>
        <v>83.74</v>
      </c>
      <c r="Q1361" s="6">
        <f t="shared" si="85"/>
        <v>38.96</v>
      </c>
      <c r="R1361" s="6">
        <f t="shared" si="86"/>
        <v>44.779999999999994</v>
      </c>
      <c r="S1361" s="8">
        <f t="shared" si="87"/>
        <v>0.53475041796035339</v>
      </c>
    </row>
    <row r="1362" spans="1:19" ht="15.6" x14ac:dyDescent="0.3">
      <c r="A1362" s="2">
        <v>1686</v>
      </c>
      <c r="B1362" s="3">
        <v>46217</v>
      </c>
      <c r="C1362" s="4">
        <f>YEAR(SalesDataTable[[#This Row],[Order Date]])</f>
        <v>2026</v>
      </c>
      <c r="D1362" s="9" t="str">
        <f>TEXT(SalesDataTable[[#This Row],[Order Date]],"MMM")</f>
        <v>Jul</v>
      </c>
      <c r="E1362" s="9" t="str">
        <f>"Q"&amp;ROUNDUP(MONTH(SalesDataTable[[#This Row],[Order Date]])/3,0)</f>
        <v>Q3</v>
      </c>
      <c r="F1362" s="4" t="s">
        <v>29</v>
      </c>
      <c r="G1362" s="4" t="s">
        <v>43</v>
      </c>
      <c r="H1362" s="4" t="s">
        <v>26</v>
      </c>
      <c r="I1362" s="4" t="s">
        <v>21</v>
      </c>
      <c r="J1362" s="4" t="s">
        <v>32</v>
      </c>
      <c r="K1362" s="4" t="s">
        <v>33</v>
      </c>
      <c r="L1362" s="5">
        <v>8</v>
      </c>
      <c r="M1362" s="6">
        <v>35.75</v>
      </c>
      <c r="N1362" s="7">
        <v>0.15</v>
      </c>
      <c r="O1362" s="6">
        <v>13.56</v>
      </c>
      <c r="P1362" s="6">
        <f t="shared" si="84"/>
        <v>243.1</v>
      </c>
      <c r="Q1362" s="6">
        <f t="shared" si="85"/>
        <v>108.48</v>
      </c>
      <c r="R1362" s="6">
        <f t="shared" si="86"/>
        <v>134.62</v>
      </c>
      <c r="S1362" s="8">
        <f t="shared" si="87"/>
        <v>0.55376388317564795</v>
      </c>
    </row>
    <row r="1363" spans="1:19" ht="15.6" x14ac:dyDescent="0.3">
      <c r="A1363" s="2">
        <v>2823</v>
      </c>
      <c r="B1363" s="3">
        <v>46217</v>
      </c>
      <c r="C1363" s="4">
        <f>YEAR(SalesDataTable[[#This Row],[Order Date]])</f>
        <v>2026</v>
      </c>
      <c r="D1363" s="9" t="str">
        <f>TEXT(SalesDataTable[[#This Row],[Order Date]],"MMM")</f>
        <v>Jul</v>
      </c>
      <c r="E1363" s="9" t="str">
        <f>"Q"&amp;ROUNDUP(MONTH(SalesDataTable[[#This Row],[Order Date]])/3,0)</f>
        <v>Q3</v>
      </c>
      <c r="F1363" s="4" t="s">
        <v>18</v>
      </c>
      <c r="G1363" s="4" t="s">
        <v>68</v>
      </c>
      <c r="H1363" s="4" t="s">
        <v>20</v>
      </c>
      <c r="I1363" s="4" t="s">
        <v>31</v>
      </c>
      <c r="J1363" s="4" t="s">
        <v>22</v>
      </c>
      <c r="K1363" s="4" t="s">
        <v>23</v>
      </c>
      <c r="L1363" s="5">
        <v>3</v>
      </c>
      <c r="M1363" s="6">
        <v>81.39</v>
      </c>
      <c r="N1363" s="7">
        <v>0</v>
      </c>
      <c r="O1363" s="6">
        <v>43.54</v>
      </c>
      <c r="P1363" s="6">
        <f t="shared" si="84"/>
        <v>244.17000000000002</v>
      </c>
      <c r="Q1363" s="6">
        <f t="shared" si="85"/>
        <v>130.62</v>
      </c>
      <c r="R1363" s="6">
        <f t="shared" si="86"/>
        <v>113.55000000000001</v>
      </c>
      <c r="S1363" s="8">
        <f t="shared" si="87"/>
        <v>0.46504484580415284</v>
      </c>
    </row>
    <row r="1364" spans="1:19" ht="15.6" x14ac:dyDescent="0.3">
      <c r="A1364" s="2">
        <v>2883</v>
      </c>
      <c r="B1364" s="3">
        <v>46217</v>
      </c>
      <c r="C1364" s="4">
        <f>YEAR(SalesDataTable[[#This Row],[Order Date]])</f>
        <v>2026</v>
      </c>
      <c r="D1364" s="9" t="str">
        <f>TEXT(SalesDataTable[[#This Row],[Order Date]],"MMM")</f>
        <v>Jul</v>
      </c>
      <c r="E1364" s="9" t="str">
        <f>"Q"&amp;ROUNDUP(MONTH(SalesDataTable[[#This Row],[Order Date]])/3,0)</f>
        <v>Q3</v>
      </c>
      <c r="F1364" s="4" t="s">
        <v>29</v>
      </c>
      <c r="G1364" s="4" t="s">
        <v>57</v>
      </c>
      <c r="H1364" s="4" t="s">
        <v>46</v>
      </c>
      <c r="I1364" s="4" t="s">
        <v>31</v>
      </c>
      <c r="J1364" s="4" t="s">
        <v>32</v>
      </c>
      <c r="K1364" s="4" t="s">
        <v>33</v>
      </c>
      <c r="L1364" s="5">
        <v>1</v>
      </c>
      <c r="M1364" s="6">
        <v>36.799999999999997</v>
      </c>
      <c r="N1364" s="7">
        <v>0</v>
      </c>
      <c r="O1364" s="6">
        <v>13.91</v>
      </c>
      <c r="P1364" s="6">
        <f t="shared" si="84"/>
        <v>36.799999999999997</v>
      </c>
      <c r="Q1364" s="6">
        <f t="shared" si="85"/>
        <v>13.91</v>
      </c>
      <c r="R1364" s="6">
        <f t="shared" si="86"/>
        <v>22.889999999999997</v>
      </c>
      <c r="S1364" s="8">
        <f t="shared" si="87"/>
        <v>0.62201086956521734</v>
      </c>
    </row>
    <row r="1365" spans="1:19" ht="15.6" x14ac:dyDescent="0.3">
      <c r="A1365" s="2">
        <v>3259</v>
      </c>
      <c r="B1365" s="3">
        <v>46217</v>
      </c>
      <c r="C1365" s="4">
        <f>YEAR(SalesDataTable[[#This Row],[Order Date]])</f>
        <v>2026</v>
      </c>
      <c r="D1365" s="9" t="str">
        <f>TEXT(SalesDataTable[[#This Row],[Order Date]],"MMM")</f>
        <v>Jul</v>
      </c>
      <c r="E1365" s="9" t="str">
        <f>"Q"&amp;ROUNDUP(MONTH(SalesDataTable[[#This Row],[Order Date]])/3,0)</f>
        <v>Q3</v>
      </c>
      <c r="F1365" s="4" t="s">
        <v>29</v>
      </c>
      <c r="G1365" s="4" t="s">
        <v>70</v>
      </c>
      <c r="H1365" s="4" t="s">
        <v>26</v>
      </c>
      <c r="I1365" s="4" t="s">
        <v>21</v>
      </c>
      <c r="J1365" s="4" t="s">
        <v>41</v>
      </c>
      <c r="K1365" s="4" t="s">
        <v>47</v>
      </c>
      <c r="L1365" s="5">
        <v>6</v>
      </c>
      <c r="M1365" s="6">
        <v>194.15</v>
      </c>
      <c r="N1365" s="7">
        <v>0.1</v>
      </c>
      <c r="O1365" s="6">
        <v>105.12</v>
      </c>
      <c r="P1365" s="6">
        <f t="shared" si="84"/>
        <v>1048.4100000000001</v>
      </c>
      <c r="Q1365" s="6">
        <f t="shared" si="85"/>
        <v>630.72</v>
      </c>
      <c r="R1365" s="6">
        <f t="shared" si="86"/>
        <v>417.69000000000005</v>
      </c>
      <c r="S1365" s="8">
        <f t="shared" si="87"/>
        <v>0.3984032964202936</v>
      </c>
    </row>
    <row r="1366" spans="1:19" ht="15.6" x14ac:dyDescent="0.3">
      <c r="A1366" s="2">
        <v>3709</v>
      </c>
      <c r="B1366" s="3">
        <v>46217</v>
      </c>
      <c r="C1366" s="4">
        <f>YEAR(SalesDataTable[[#This Row],[Order Date]])</f>
        <v>2026</v>
      </c>
      <c r="D1366" s="9" t="str">
        <f>TEXT(SalesDataTable[[#This Row],[Order Date]],"MMM")</f>
        <v>Jul</v>
      </c>
      <c r="E1366" s="9" t="str">
        <f>"Q"&amp;ROUNDUP(MONTH(SalesDataTable[[#This Row],[Order Date]])/3,0)</f>
        <v>Q3</v>
      </c>
      <c r="F1366" s="4" t="s">
        <v>18</v>
      </c>
      <c r="G1366" s="4" t="s">
        <v>54</v>
      </c>
      <c r="H1366" s="4" t="s">
        <v>20</v>
      </c>
      <c r="I1366" s="4" t="s">
        <v>31</v>
      </c>
      <c r="J1366" s="4" t="s">
        <v>52</v>
      </c>
      <c r="K1366" s="4" t="s">
        <v>63</v>
      </c>
      <c r="L1366" s="5">
        <v>1</v>
      </c>
      <c r="M1366" s="6">
        <v>50.94</v>
      </c>
      <c r="N1366" s="7">
        <v>0</v>
      </c>
      <c r="O1366" s="6">
        <v>22.28</v>
      </c>
      <c r="P1366" s="6">
        <f t="shared" si="84"/>
        <v>50.94</v>
      </c>
      <c r="Q1366" s="6">
        <f t="shared" si="85"/>
        <v>22.28</v>
      </c>
      <c r="R1366" s="6">
        <f t="shared" si="86"/>
        <v>28.659999999999997</v>
      </c>
      <c r="S1366" s="8">
        <f t="shared" si="87"/>
        <v>0.5626226933647428</v>
      </c>
    </row>
    <row r="1367" spans="1:19" ht="15.6" x14ac:dyDescent="0.3">
      <c r="A1367" s="2">
        <v>61</v>
      </c>
      <c r="B1367" s="3">
        <v>46218</v>
      </c>
      <c r="C1367" s="4">
        <f>YEAR(SalesDataTable[[#This Row],[Order Date]])</f>
        <v>2026</v>
      </c>
      <c r="D1367" s="9" t="str">
        <f>TEXT(SalesDataTable[[#This Row],[Order Date]],"MMM")</f>
        <v>Jul</v>
      </c>
      <c r="E1367" s="9" t="str">
        <f>"Q"&amp;ROUNDUP(MONTH(SalesDataTable[[#This Row],[Order Date]])/3,0)</f>
        <v>Q3</v>
      </c>
      <c r="F1367" s="4" t="s">
        <v>38</v>
      </c>
      <c r="G1367" s="4" t="s">
        <v>51</v>
      </c>
      <c r="H1367" s="4" t="s">
        <v>20</v>
      </c>
      <c r="I1367" s="4" t="s">
        <v>21</v>
      </c>
      <c r="J1367" s="4" t="s">
        <v>52</v>
      </c>
      <c r="K1367" s="4" t="s">
        <v>56</v>
      </c>
      <c r="L1367" s="5">
        <v>2</v>
      </c>
      <c r="M1367" s="6">
        <v>125.89</v>
      </c>
      <c r="N1367" s="7">
        <v>0</v>
      </c>
      <c r="O1367" s="6">
        <v>70.8</v>
      </c>
      <c r="P1367" s="6">
        <f t="shared" si="84"/>
        <v>251.78</v>
      </c>
      <c r="Q1367" s="6">
        <f t="shared" si="85"/>
        <v>141.6</v>
      </c>
      <c r="R1367" s="6">
        <f t="shared" si="86"/>
        <v>110.18</v>
      </c>
      <c r="S1367" s="8">
        <f t="shared" si="87"/>
        <v>0.43760425768528083</v>
      </c>
    </row>
    <row r="1368" spans="1:19" ht="15.6" x14ac:dyDescent="0.3">
      <c r="A1368" s="2">
        <v>357</v>
      </c>
      <c r="B1368" s="3">
        <v>46218</v>
      </c>
      <c r="C1368" s="4">
        <f>YEAR(SalesDataTable[[#This Row],[Order Date]])</f>
        <v>2026</v>
      </c>
      <c r="D1368" s="9" t="str">
        <f>TEXT(SalesDataTable[[#This Row],[Order Date]],"MMM")</f>
        <v>Jul</v>
      </c>
      <c r="E1368" s="9" t="str">
        <f>"Q"&amp;ROUNDUP(MONTH(SalesDataTable[[#This Row],[Order Date]])/3,0)</f>
        <v>Q3</v>
      </c>
      <c r="F1368" s="4" t="s">
        <v>18</v>
      </c>
      <c r="G1368" s="4" t="s">
        <v>54</v>
      </c>
      <c r="H1368" s="4" t="s">
        <v>20</v>
      </c>
      <c r="I1368" s="4" t="s">
        <v>31</v>
      </c>
      <c r="J1368" s="4" t="s">
        <v>52</v>
      </c>
      <c r="K1368" s="4" t="s">
        <v>63</v>
      </c>
      <c r="L1368" s="5">
        <v>2</v>
      </c>
      <c r="M1368" s="6">
        <v>51.9</v>
      </c>
      <c r="N1368" s="7">
        <v>0</v>
      </c>
      <c r="O1368" s="6">
        <v>21.82</v>
      </c>
      <c r="P1368" s="6">
        <f t="shared" si="84"/>
        <v>103.8</v>
      </c>
      <c r="Q1368" s="6">
        <f t="shared" si="85"/>
        <v>43.64</v>
      </c>
      <c r="R1368" s="6">
        <f t="shared" si="86"/>
        <v>60.16</v>
      </c>
      <c r="S1368" s="8">
        <f t="shared" si="87"/>
        <v>0.57957610789980729</v>
      </c>
    </row>
    <row r="1369" spans="1:19" ht="15.6" x14ac:dyDescent="0.3">
      <c r="A1369" s="2">
        <v>1607</v>
      </c>
      <c r="B1369" s="3">
        <v>46218</v>
      </c>
      <c r="C1369" s="4">
        <f>YEAR(SalesDataTable[[#This Row],[Order Date]])</f>
        <v>2026</v>
      </c>
      <c r="D1369" s="9" t="str">
        <f>TEXT(SalesDataTable[[#This Row],[Order Date]],"MMM")</f>
        <v>Jul</v>
      </c>
      <c r="E1369" s="9" t="str">
        <f>"Q"&amp;ROUNDUP(MONTH(SalesDataTable[[#This Row],[Order Date]])/3,0)</f>
        <v>Q3</v>
      </c>
      <c r="F1369" s="4" t="s">
        <v>18</v>
      </c>
      <c r="G1369" s="4" t="s">
        <v>19</v>
      </c>
      <c r="H1369" s="4" t="s">
        <v>37</v>
      </c>
      <c r="I1369" s="4" t="s">
        <v>31</v>
      </c>
      <c r="J1369" s="4" t="s">
        <v>52</v>
      </c>
      <c r="K1369" s="4" t="s">
        <v>53</v>
      </c>
      <c r="L1369" s="5">
        <v>2</v>
      </c>
      <c r="M1369" s="6">
        <v>39.75</v>
      </c>
      <c r="N1369" s="7">
        <v>0</v>
      </c>
      <c r="O1369" s="6">
        <v>14.78</v>
      </c>
      <c r="P1369" s="6">
        <f t="shared" si="84"/>
        <v>79.5</v>
      </c>
      <c r="Q1369" s="6">
        <f t="shared" si="85"/>
        <v>29.56</v>
      </c>
      <c r="R1369" s="6">
        <f t="shared" si="86"/>
        <v>49.94</v>
      </c>
      <c r="S1369" s="8">
        <f t="shared" si="87"/>
        <v>0.62817610062893081</v>
      </c>
    </row>
    <row r="1370" spans="1:19" ht="15.6" x14ac:dyDescent="0.3">
      <c r="A1370" s="2">
        <v>3295</v>
      </c>
      <c r="B1370" s="3">
        <v>46218</v>
      </c>
      <c r="C1370" s="4">
        <f>YEAR(SalesDataTable[[#This Row],[Order Date]])</f>
        <v>2026</v>
      </c>
      <c r="D1370" s="9" t="str">
        <f>TEXT(SalesDataTable[[#This Row],[Order Date]],"MMM")</f>
        <v>Jul</v>
      </c>
      <c r="E1370" s="9" t="str">
        <f>"Q"&amp;ROUNDUP(MONTH(SalesDataTable[[#This Row],[Order Date]])/3,0)</f>
        <v>Q3</v>
      </c>
      <c r="F1370" s="4" t="s">
        <v>24</v>
      </c>
      <c r="G1370" s="4" t="s">
        <v>61</v>
      </c>
      <c r="H1370" s="4" t="s">
        <v>46</v>
      </c>
      <c r="I1370" s="4" t="s">
        <v>21</v>
      </c>
      <c r="J1370" s="4" t="s">
        <v>27</v>
      </c>
      <c r="K1370" s="4" t="s">
        <v>28</v>
      </c>
      <c r="L1370" s="5">
        <v>1</v>
      </c>
      <c r="M1370" s="6">
        <v>93.46</v>
      </c>
      <c r="N1370" s="7">
        <v>0.15</v>
      </c>
      <c r="O1370" s="6">
        <v>46.65</v>
      </c>
      <c r="P1370" s="6">
        <f t="shared" si="84"/>
        <v>79.440999999999988</v>
      </c>
      <c r="Q1370" s="6">
        <f t="shared" si="85"/>
        <v>46.65</v>
      </c>
      <c r="R1370" s="6">
        <f t="shared" si="86"/>
        <v>32.79099999999999</v>
      </c>
      <c r="S1370" s="8">
        <f t="shared" si="87"/>
        <v>0.41277174255107557</v>
      </c>
    </row>
    <row r="1371" spans="1:19" ht="15.6" x14ac:dyDescent="0.3">
      <c r="A1371" s="2">
        <v>4048</v>
      </c>
      <c r="B1371" s="3">
        <v>46218</v>
      </c>
      <c r="C1371" s="4">
        <f>YEAR(SalesDataTable[[#This Row],[Order Date]])</f>
        <v>2026</v>
      </c>
      <c r="D1371" s="9" t="str">
        <f>TEXT(SalesDataTable[[#This Row],[Order Date]],"MMM")</f>
        <v>Jul</v>
      </c>
      <c r="E1371" s="9" t="str">
        <f>"Q"&amp;ROUNDUP(MONTH(SalesDataTable[[#This Row],[Order Date]])/3,0)</f>
        <v>Q3</v>
      </c>
      <c r="F1371" s="4" t="s">
        <v>38</v>
      </c>
      <c r="G1371" s="4" t="s">
        <v>65</v>
      </c>
      <c r="H1371" s="4" t="s">
        <v>26</v>
      </c>
      <c r="I1371" s="4" t="s">
        <v>34</v>
      </c>
      <c r="J1371" s="4" t="s">
        <v>22</v>
      </c>
      <c r="K1371" s="4" t="s">
        <v>23</v>
      </c>
      <c r="L1371" s="5">
        <v>3</v>
      </c>
      <c r="M1371" s="6">
        <v>82.79</v>
      </c>
      <c r="N1371" s="7">
        <v>0.1</v>
      </c>
      <c r="O1371" s="6">
        <v>43.07</v>
      </c>
      <c r="P1371" s="6">
        <f t="shared" si="84"/>
        <v>223.53300000000002</v>
      </c>
      <c r="Q1371" s="6">
        <f t="shared" si="85"/>
        <v>129.21</v>
      </c>
      <c r="R1371" s="6">
        <f t="shared" si="86"/>
        <v>94.323000000000008</v>
      </c>
      <c r="S1371" s="8">
        <f t="shared" si="87"/>
        <v>0.42196454214813922</v>
      </c>
    </row>
    <row r="1372" spans="1:19" ht="15.6" x14ac:dyDescent="0.3">
      <c r="A1372" s="2">
        <v>4424</v>
      </c>
      <c r="B1372" s="3">
        <v>46218</v>
      </c>
      <c r="C1372" s="4">
        <f>YEAR(SalesDataTable[[#This Row],[Order Date]])</f>
        <v>2026</v>
      </c>
      <c r="D1372" s="9" t="str">
        <f>TEXT(SalesDataTable[[#This Row],[Order Date]],"MMM")</f>
        <v>Jul</v>
      </c>
      <c r="E1372" s="9" t="str">
        <f>"Q"&amp;ROUNDUP(MONTH(SalesDataTable[[#This Row],[Order Date]])/3,0)</f>
        <v>Q3</v>
      </c>
      <c r="F1372" s="4" t="s">
        <v>29</v>
      </c>
      <c r="G1372" s="4" t="s">
        <v>30</v>
      </c>
      <c r="H1372" s="4" t="s">
        <v>37</v>
      </c>
      <c r="I1372" s="4" t="s">
        <v>34</v>
      </c>
      <c r="J1372" s="4" t="s">
        <v>27</v>
      </c>
      <c r="K1372" s="4" t="s">
        <v>28</v>
      </c>
      <c r="L1372" s="5">
        <v>1</v>
      </c>
      <c r="M1372" s="6">
        <v>92.54</v>
      </c>
      <c r="N1372" s="7">
        <v>0</v>
      </c>
      <c r="O1372" s="6">
        <v>44.48</v>
      </c>
      <c r="P1372" s="6">
        <f t="shared" si="84"/>
        <v>92.54</v>
      </c>
      <c r="Q1372" s="6">
        <f t="shared" si="85"/>
        <v>44.48</v>
      </c>
      <c r="R1372" s="6">
        <f t="shared" si="86"/>
        <v>48.060000000000009</v>
      </c>
      <c r="S1372" s="8">
        <f t="shared" si="87"/>
        <v>0.51934298681651181</v>
      </c>
    </row>
    <row r="1373" spans="1:19" ht="15.6" x14ac:dyDescent="0.3">
      <c r="A1373" s="2">
        <v>4732</v>
      </c>
      <c r="B1373" s="3">
        <v>46218</v>
      </c>
      <c r="C1373" s="4">
        <f>YEAR(SalesDataTable[[#This Row],[Order Date]])</f>
        <v>2026</v>
      </c>
      <c r="D1373" s="9" t="str">
        <f>TEXT(SalesDataTable[[#This Row],[Order Date]],"MMM")</f>
        <v>Jul</v>
      </c>
      <c r="E1373" s="9" t="str">
        <f>"Q"&amp;ROUNDUP(MONTH(SalesDataTable[[#This Row],[Order Date]])/3,0)</f>
        <v>Q3</v>
      </c>
      <c r="F1373" s="4" t="s">
        <v>24</v>
      </c>
      <c r="G1373" s="4" t="s">
        <v>67</v>
      </c>
      <c r="H1373" s="4" t="s">
        <v>37</v>
      </c>
      <c r="I1373" s="4" t="s">
        <v>31</v>
      </c>
      <c r="J1373" s="4" t="s">
        <v>32</v>
      </c>
      <c r="K1373" s="4" t="s">
        <v>50</v>
      </c>
      <c r="L1373" s="5">
        <v>1</v>
      </c>
      <c r="M1373" s="6">
        <v>46.53</v>
      </c>
      <c r="N1373" s="7">
        <v>0</v>
      </c>
      <c r="O1373" s="6">
        <v>18.829999999999998</v>
      </c>
      <c r="P1373" s="6">
        <f t="shared" si="84"/>
        <v>46.53</v>
      </c>
      <c r="Q1373" s="6">
        <f t="shared" si="85"/>
        <v>18.829999999999998</v>
      </c>
      <c r="R1373" s="6">
        <f t="shared" si="86"/>
        <v>27.700000000000003</v>
      </c>
      <c r="S1373" s="8">
        <f t="shared" si="87"/>
        <v>0.59531485063399958</v>
      </c>
    </row>
    <row r="1374" spans="1:19" ht="15.6" x14ac:dyDescent="0.3">
      <c r="A1374" s="2">
        <v>194</v>
      </c>
      <c r="B1374" s="3">
        <v>46219</v>
      </c>
      <c r="C1374" s="4">
        <f>YEAR(SalesDataTable[[#This Row],[Order Date]])</f>
        <v>2026</v>
      </c>
      <c r="D1374" s="9" t="str">
        <f>TEXT(SalesDataTable[[#This Row],[Order Date]],"MMM")</f>
        <v>Jul</v>
      </c>
      <c r="E1374" s="9" t="str">
        <f>"Q"&amp;ROUNDUP(MONTH(SalesDataTable[[#This Row],[Order Date]])/3,0)</f>
        <v>Q3</v>
      </c>
      <c r="F1374" s="4" t="s">
        <v>24</v>
      </c>
      <c r="G1374" s="4" t="s">
        <v>61</v>
      </c>
      <c r="H1374" s="4" t="s">
        <v>20</v>
      </c>
      <c r="I1374" s="4" t="s">
        <v>21</v>
      </c>
      <c r="J1374" s="4" t="s">
        <v>22</v>
      </c>
      <c r="K1374" s="4" t="s">
        <v>40</v>
      </c>
      <c r="L1374" s="5">
        <v>2</v>
      </c>
      <c r="M1374" s="6">
        <v>49.69</v>
      </c>
      <c r="N1374" s="7">
        <v>0</v>
      </c>
      <c r="O1374" s="6">
        <v>21.97</v>
      </c>
      <c r="P1374" s="6">
        <f t="shared" si="84"/>
        <v>99.38</v>
      </c>
      <c r="Q1374" s="6">
        <f t="shared" si="85"/>
        <v>43.94</v>
      </c>
      <c r="R1374" s="6">
        <f t="shared" si="86"/>
        <v>55.44</v>
      </c>
      <c r="S1374" s="8">
        <f t="shared" si="87"/>
        <v>0.557858724089354</v>
      </c>
    </row>
    <row r="1375" spans="1:19" ht="15.6" x14ac:dyDescent="0.3">
      <c r="A1375" s="2">
        <v>258</v>
      </c>
      <c r="B1375" s="3">
        <v>46219</v>
      </c>
      <c r="C1375" s="4">
        <f>YEAR(SalesDataTable[[#This Row],[Order Date]])</f>
        <v>2026</v>
      </c>
      <c r="D1375" s="9" t="str">
        <f>TEXT(SalesDataTable[[#This Row],[Order Date]],"MMM")</f>
        <v>Jul</v>
      </c>
      <c r="E1375" s="9" t="str">
        <f>"Q"&amp;ROUNDUP(MONTH(SalesDataTable[[#This Row],[Order Date]])/3,0)</f>
        <v>Q3</v>
      </c>
      <c r="F1375" s="4" t="s">
        <v>38</v>
      </c>
      <c r="G1375" s="4" t="s">
        <v>51</v>
      </c>
      <c r="H1375" s="4" t="s">
        <v>46</v>
      </c>
      <c r="I1375" s="4" t="s">
        <v>31</v>
      </c>
      <c r="J1375" s="4" t="s">
        <v>27</v>
      </c>
      <c r="K1375" s="4" t="s">
        <v>64</v>
      </c>
      <c r="L1375" s="5">
        <v>3</v>
      </c>
      <c r="M1375" s="6">
        <v>71.34</v>
      </c>
      <c r="N1375" s="7">
        <v>0.1</v>
      </c>
      <c r="O1375" s="6">
        <v>31.71</v>
      </c>
      <c r="P1375" s="6">
        <f t="shared" si="84"/>
        <v>192.61800000000002</v>
      </c>
      <c r="Q1375" s="6">
        <f t="shared" si="85"/>
        <v>95.13</v>
      </c>
      <c r="R1375" s="6">
        <f t="shared" si="86"/>
        <v>97.488000000000028</v>
      </c>
      <c r="S1375" s="8">
        <f t="shared" si="87"/>
        <v>0.50612092327819835</v>
      </c>
    </row>
    <row r="1376" spans="1:19" ht="15.6" x14ac:dyDescent="0.3">
      <c r="A1376" s="2">
        <v>543</v>
      </c>
      <c r="B1376" s="3">
        <v>46219</v>
      </c>
      <c r="C1376" s="4">
        <f>YEAR(SalesDataTable[[#This Row],[Order Date]])</f>
        <v>2026</v>
      </c>
      <c r="D1376" s="9" t="str">
        <f>TEXT(SalesDataTable[[#This Row],[Order Date]],"MMM")</f>
        <v>Jul</v>
      </c>
      <c r="E1376" s="9" t="str">
        <f>"Q"&amp;ROUNDUP(MONTH(SalesDataTable[[#This Row],[Order Date]])/3,0)</f>
        <v>Q3</v>
      </c>
      <c r="F1376" s="4" t="s">
        <v>24</v>
      </c>
      <c r="G1376" s="4" t="s">
        <v>67</v>
      </c>
      <c r="H1376" s="4" t="s">
        <v>46</v>
      </c>
      <c r="I1376" s="4" t="s">
        <v>21</v>
      </c>
      <c r="J1376" s="4" t="s">
        <v>22</v>
      </c>
      <c r="K1376" s="4" t="s">
        <v>23</v>
      </c>
      <c r="L1376" s="5">
        <v>1</v>
      </c>
      <c r="M1376" s="6">
        <v>83.03</v>
      </c>
      <c r="N1376" s="7">
        <v>0</v>
      </c>
      <c r="O1376" s="6">
        <v>42.41</v>
      </c>
      <c r="P1376" s="6">
        <f t="shared" si="84"/>
        <v>83.03</v>
      </c>
      <c r="Q1376" s="6">
        <f t="shared" si="85"/>
        <v>42.41</v>
      </c>
      <c r="R1376" s="6">
        <f t="shared" si="86"/>
        <v>40.620000000000005</v>
      </c>
      <c r="S1376" s="8">
        <f t="shared" si="87"/>
        <v>0.48922076357942917</v>
      </c>
    </row>
    <row r="1377" spans="1:19" ht="15.6" x14ac:dyDescent="0.3">
      <c r="A1377" s="2">
        <v>972</v>
      </c>
      <c r="B1377" s="3">
        <v>46219</v>
      </c>
      <c r="C1377" s="4">
        <f>YEAR(SalesDataTable[[#This Row],[Order Date]])</f>
        <v>2026</v>
      </c>
      <c r="D1377" s="9" t="str">
        <f>TEXT(SalesDataTable[[#This Row],[Order Date]],"MMM")</f>
        <v>Jul</v>
      </c>
      <c r="E1377" s="9" t="str">
        <f>"Q"&amp;ROUNDUP(MONTH(SalesDataTable[[#This Row],[Order Date]])/3,0)</f>
        <v>Q3</v>
      </c>
      <c r="F1377" s="4" t="s">
        <v>38</v>
      </c>
      <c r="G1377" s="4" t="s">
        <v>39</v>
      </c>
      <c r="H1377" s="4" t="s">
        <v>20</v>
      </c>
      <c r="I1377" s="4" t="s">
        <v>21</v>
      </c>
      <c r="J1377" s="4" t="s">
        <v>52</v>
      </c>
      <c r="K1377" s="4" t="s">
        <v>53</v>
      </c>
      <c r="L1377" s="5">
        <v>1</v>
      </c>
      <c r="M1377" s="6">
        <v>40.799999999999997</v>
      </c>
      <c r="N1377" s="7">
        <v>0</v>
      </c>
      <c r="O1377" s="6">
        <v>14.42</v>
      </c>
      <c r="P1377" s="6">
        <f t="shared" si="84"/>
        <v>40.799999999999997</v>
      </c>
      <c r="Q1377" s="6">
        <f t="shared" si="85"/>
        <v>14.42</v>
      </c>
      <c r="R1377" s="6">
        <f t="shared" si="86"/>
        <v>26.379999999999995</v>
      </c>
      <c r="S1377" s="8">
        <f t="shared" si="87"/>
        <v>0.64656862745098032</v>
      </c>
    </row>
    <row r="1378" spans="1:19" ht="15.6" x14ac:dyDescent="0.3">
      <c r="A1378" s="2">
        <v>1146</v>
      </c>
      <c r="B1378" s="3">
        <v>46219</v>
      </c>
      <c r="C1378" s="4">
        <f>YEAR(SalesDataTable[[#This Row],[Order Date]])</f>
        <v>2026</v>
      </c>
      <c r="D1378" s="9" t="str">
        <f>TEXT(SalesDataTable[[#This Row],[Order Date]],"MMM")</f>
        <v>Jul</v>
      </c>
      <c r="E1378" s="9" t="str">
        <f>"Q"&amp;ROUNDUP(MONTH(SalesDataTable[[#This Row],[Order Date]])/3,0)</f>
        <v>Q3</v>
      </c>
      <c r="F1378" s="4" t="s">
        <v>24</v>
      </c>
      <c r="G1378" s="4" t="s">
        <v>45</v>
      </c>
      <c r="H1378" s="4" t="s">
        <v>46</v>
      </c>
      <c r="I1378" s="4" t="s">
        <v>21</v>
      </c>
      <c r="J1378" s="4" t="s">
        <v>41</v>
      </c>
      <c r="K1378" s="4" t="s">
        <v>69</v>
      </c>
      <c r="L1378" s="5">
        <v>2</v>
      </c>
      <c r="M1378" s="6">
        <v>125.34</v>
      </c>
      <c r="N1378" s="7">
        <v>0.15</v>
      </c>
      <c r="O1378" s="6">
        <v>59.04</v>
      </c>
      <c r="P1378" s="6">
        <f t="shared" si="84"/>
        <v>213.078</v>
      </c>
      <c r="Q1378" s="6">
        <f t="shared" si="85"/>
        <v>118.08</v>
      </c>
      <c r="R1378" s="6">
        <f t="shared" si="86"/>
        <v>94.998000000000005</v>
      </c>
      <c r="S1378" s="8">
        <f t="shared" si="87"/>
        <v>0.44583673584321237</v>
      </c>
    </row>
    <row r="1379" spans="1:19" ht="15.6" x14ac:dyDescent="0.3">
      <c r="A1379" s="2">
        <v>1464</v>
      </c>
      <c r="B1379" s="3">
        <v>46219</v>
      </c>
      <c r="C1379" s="4">
        <f>YEAR(SalesDataTable[[#This Row],[Order Date]])</f>
        <v>2026</v>
      </c>
      <c r="D1379" s="9" t="str">
        <f>TEXT(SalesDataTable[[#This Row],[Order Date]],"MMM")</f>
        <v>Jul</v>
      </c>
      <c r="E1379" s="9" t="str">
        <f>"Q"&amp;ROUNDUP(MONTH(SalesDataTable[[#This Row],[Order Date]])/3,0)</f>
        <v>Q3</v>
      </c>
      <c r="F1379" s="4" t="s">
        <v>18</v>
      </c>
      <c r="G1379" s="4" t="s">
        <v>54</v>
      </c>
      <c r="H1379" s="4" t="s">
        <v>20</v>
      </c>
      <c r="I1379" s="4" t="s">
        <v>21</v>
      </c>
      <c r="J1379" s="4" t="s">
        <v>52</v>
      </c>
      <c r="K1379" s="4" t="s">
        <v>56</v>
      </c>
      <c r="L1379" s="5">
        <v>1</v>
      </c>
      <c r="M1379" s="6">
        <v>122.73</v>
      </c>
      <c r="N1379" s="7">
        <v>0.1</v>
      </c>
      <c r="O1379" s="6">
        <v>70.540000000000006</v>
      </c>
      <c r="P1379" s="6">
        <f t="shared" si="84"/>
        <v>110.45700000000001</v>
      </c>
      <c r="Q1379" s="6">
        <f t="shared" si="85"/>
        <v>70.540000000000006</v>
      </c>
      <c r="R1379" s="6">
        <f t="shared" si="86"/>
        <v>39.917000000000002</v>
      </c>
      <c r="S1379" s="8">
        <f t="shared" si="87"/>
        <v>0.36138044668966202</v>
      </c>
    </row>
    <row r="1380" spans="1:19" ht="15.6" x14ac:dyDescent="0.3">
      <c r="A1380" s="2">
        <v>1581</v>
      </c>
      <c r="B1380" s="3">
        <v>46219</v>
      </c>
      <c r="C1380" s="4">
        <f>YEAR(SalesDataTable[[#This Row],[Order Date]])</f>
        <v>2026</v>
      </c>
      <c r="D1380" s="9" t="str">
        <f>TEXT(SalesDataTable[[#This Row],[Order Date]],"MMM")</f>
        <v>Jul</v>
      </c>
      <c r="E1380" s="9" t="str">
        <f>"Q"&amp;ROUNDUP(MONTH(SalesDataTable[[#This Row],[Order Date]])/3,0)</f>
        <v>Q3</v>
      </c>
      <c r="F1380" s="4" t="s">
        <v>29</v>
      </c>
      <c r="G1380" s="4" t="s">
        <v>43</v>
      </c>
      <c r="H1380" s="4" t="s">
        <v>37</v>
      </c>
      <c r="I1380" s="4" t="s">
        <v>31</v>
      </c>
      <c r="J1380" s="4" t="s">
        <v>27</v>
      </c>
      <c r="K1380" s="4" t="s">
        <v>28</v>
      </c>
      <c r="L1380" s="5">
        <v>5</v>
      </c>
      <c r="M1380" s="6">
        <v>92.72</v>
      </c>
      <c r="N1380" s="7">
        <v>0.1</v>
      </c>
      <c r="O1380" s="6">
        <v>46.2</v>
      </c>
      <c r="P1380" s="6">
        <f t="shared" si="84"/>
        <v>417.24</v>
      </c>
      <c r="Q1380" s="6">
        <f t="shared" si="85"/>
        <v>231</v>
      </c>
      <c r="R1380" s="6">
        <f t="shared" si="86"/>
        <v>186.24</v>
      </c>
      <c r="S1380" s="8">
        <f t="shared" si="87"/>
        <v>0.44636180615473109</v>
      </c>
    </row>
    <row r="1381" spans="1:19" ht="15.6" x14ac:dyDescent="0.3">
      <c r="A1381" s="2">
        <v>1894</v>
      </c>
      <c r="B1381" s="3">
        <v>46219</v>
      </c>
      <c r="C1381" s="4">
        <f>YEAR(SalesDataTable[[#This Row],[Order Date]])</f>
        <v>2026</v>
      </c>
      <c r="D1381" s="9" t="str">
        <f>TEXT(SalesDataTable[[#This Row],[Order Date]],"MMM")</f>
        <v>Jul</v>
      </c>
      <c r="E1381" s="9" t="str">
        <f>"Q"&amp;ROUNDUP(MONTH(SalesDataTable[[#This Row],[Order Date]])/3,0)</f>
        <v>Q3</v>
      </c>
      <c r="F1381" s="4" t="s">
        <v>38</v>
      </c>
      <c r="G1381" s="4" t="s">
        <v>49</v>
      </c>
      <c r="H1381" s="4" t="s">
        <v>26</v>
      </c>
      <c r="I1381" s="4" t="s">
        <v>34</v>
      </c>
      <c r="J1381" s="4" t="s">
        <v>52</v>
      </c>
      <c r="K1381" s="4" t="s">
        <v>60</v>
      </c>
      <c r="L1381" s="5">
        <v>5</v>
      </c>
      <c r="M1381" s="6">
        <v>36.29</v>
      </c>
      <c r="N1381" s="7">
        <v>0.05</v>
      </c>
      <c r="O1381" s="6">
        <v>13.52</v>
      </c>
      <c r="P1381" s="6">
        <f t="shared" si="84"/>
        <v>172.37749999999997</v>
      </c>
      <c r="Q1381" s="6">
        <f t="shared" si="85"/>
        <v>67.599999999999994</v>
      </c>
      <c r="R1381" s="6">
        <f t="shared" si="86"/>
        <v>104.77749999999997</v>
      </c>
      <c r="S1381" s="8">
        <f t="shared" si="87"/>
        <v>0.60783744978317933</v>
      </c>
    </row>
    <row r="1382" spans="1:19" ht="15.6" x14ac:dyDescent="0.3">
      <c r="A1382" s="2">
        <v>2100</v>
      </c>
      <c r="B1382" s="3">
        <v>46219</v>
      </c>
      <c r="C1382" s="4">
        <f>YEAR(SalesDataTable[[#This Row],[Order Date]])</f>
        <v>2026</v>
      </c>
      <c r="D1382" s="9" t="str">
        <f>TEXT(SalesDataTable[[#This Row],[Order Date]],"MMM")</f>
        <v>Jul</v>
      </c>
      <c r="E1382" s="9" t="str">
        <f>"Q"&amp;ROUNDUP(MONTH(SalesDataTable[[#This Row],[Order Date]])/3,0)</f>
        <v>Q3</v>
      </c>
      <c r="F1382" s="4" t="s">
        <v>29</v>
      </c>
      <c r="G1382" s="4" t="s">
        <v>30</v>
      </c>
      <c r="H1382" s="4" t="s">
        <v>20</v>
      </c>
      <c r="I1382" s="4" t="s">
        <v>34</v>
      </c>
      <c r="J1382" s="4" t="s">
        <v>22</v>
      </c>
      <c r="K1382" s="4" t="s">
        <v>40</v>
      </c>
      <c r="L1382" s="5">
        <v>2</v>
      </c>
      <c r="M1382" s="6">
        <v>49.84</v>
      </c>
      <c r="N1382" s="7">
        <v>0.1</v>
      </c>
      <c r="O1382" s="6">
        <v>23.06</v>
      </c>
      <c r="P1382" s="6">
        <f t="shared" si="84"/>
        <v>89.712000000000003</v>
      </c>
      <c r="Q1382" s="6">
        <f t="shared" si="85"/>
        <v>46.12</v>
      </c>
      <c r="R1382" s="6">
        <f t="shared" si="86"/>
        <v>43.592000000000006</v>
      </c>
      <c r="S1382" s="8">
        <f t="shared" si="87"/>
        <v>0.48591046905653651</v>
      </c>
    </row>
    <row r="1383" spans="1:19" ht="15.6" x14ac:dyDescent="0.3">
      <c r="A1383" s="2">
        <v>2902</v>
      </c>
      <c r="B1383" s="3">
        <v>46219</v>
      </c>
      <c r="C1383" s="4">
        <f>YEAR(SalesDataTable[[#This Row],[Order Date]])</f>
        <v>2026</v>
      </c>
      <c r="D1383" s="9" t="str">
        <f>TEXT(SalesDataTable[[#This Row],[Order Date]],"MMM")</f>
        <v>Jul</v>
      </c>
      <c r="E1383" s="9" t="str">
        <f>"Q"&amp;ROUNDUP(MONTH(SalesDataTable[[#This Row],[Order Date]])/3,0)</f>
        <v>Q3</v>
      </c>
      <c r="F1383" s="4" t="s">
        <v>24</v>
      </c>
      <c r="G1383" s="4" t="s">
        <v>61</v>
      </c>
      <c r="H1383" s="4" t="s">
        <v>46</v>
      </c>
      <c r="I1383" s="4" t="s">
        <v>34</v>
      </c>
      <c r="J1383" s="4" t="s">
        <v>52</v>
      </c>
      <c r="K1383" s="4" t="s">
        <v>60</v>
      </c>
      <c r="L1383" s="5">
        <v>1</v>
      </c>
      <c r="M1383" s="6">
        <v>35.799999999999997</v>
      </c>
      <c r="N1383" s="7">
        <v>0</v>
      </c>
      <c r="O1383" s="6">
        <v>14.05</v>
      </c>
      <c r="P1383" s="6">
        <f t="shared" si="84"/>
        <v>35.799999999999997</v>
      </c>
      <c r="Q1383" s="6">
        <f t="shared" si="85"/>
        <v>14.05</v>
      </c>
      <c r="R1383" s="6">
        <f t="shared" si="86"/>
        <v>21.749999999999996</v>
      </c>
      <c r="S1383" s="8">
        <f t="shared" si="87"/>
        <v>0.60754189944134074</v>
      </c>
    </row>
    <row r="1384" spans="1:19" ht="15.6" x14ac:dyDescent="0.3">
      <c r="A1384" s="2">
        <v>3115</v>
      </c>
      <c r="B1384" s="3">
        <v>46219</v>
      </c>
      <c r="C1384" s="4">
        <f>YEAR(SalesDataTable[[#This Row],[Order Date]])</f>
        <v>2026</v>
      </c>
      <c r="D1384" s="9" t="str">
        <f>TEXT(SalesDataTable[[#This Row],[Order Date]],"MMM")</f>
        <v>Jul</v>
      </c>
      <c r="E1384" s="9" t="str">
        <f>"Q"&amp;ROUNDUP(MONTH(SalesDataTable[[#This Row],[Order Date]])/3,0)</f>
        <v>Q3</v>
      </c>
      <c r="F1384" s="4" t="s">
        <v>38</v>
      </c>
      <c r="G1384" s="4" t="s">
        <v>65</v>
      </c>
      <c r="H1384" s="4" t="s">
        <v>20</v>
      </c>
      <c r="I1384" s="4" t="s">
        <v>31</v>
      </c>
      <c r="J1384" s="4" t="s">
        <v>41</v>
      </c>
      <c r="K1384" s="4" t="s">
        <v>47</v>
      </c>
      <c r="L1384" s="5">
        <v>1</v>
      </c>
      <c r="M1384" s="6">
        <v>195.12</v>
      </c>
      <c r="N1384" s="7">
        <v>0</v>
      </c>
      <c r="O1384" s="6">
        <v>101.14</v>
      </c>
      <c r="P1384" s="6">
        <f t="shared" si="84"/>
        <v>195.12</v>
      </c>
      <c r="Q1384" s="6">
        <f t="shared" si="85"/>
        <v>101.14</v>
      </c>
      <c r="R1384" s="6">
        <f t="shared" si="86"/>
        <v>93.98</v>
      </c>
      <c r="S1384" s="8">
        <f t="shared" si="87"/>
        <v>0.48165231652316526</v>
      </c>
    </row>
    <row r="1385" spans="1:19" ht="15.6" x14ac:dyDescent="0.3">
      <c r="A1385" s="2">
        <v>3546</v>
      </c>
      <c r="B1385" s="3">
        <v>46219</v>
      </c>
      <c r="C1385" s="4">
        <f>YEAR(SalesDataTable[[#This Row],[Order Date]])</f>
        <v>2026</v>
      </c>
      <c r="D1385" s="9" t="str">
        <f>TEXT(SalesDataTable[[#This Row],[Order Date]],"MMM")</f>
        <v>Jul</v>
      </c>
      <c r="E1385" s="9" t="str">
        <f>"Q"&amp;ROUNDUP(MONTH(SalesDataTable[[#This Row],[Order Date]])/3,0)</f>
        <v>Q3</v>
      </c>
      <c r="F1385" s="4" t="s">
        <v>18</v>
      </c>
      <c r="G1385" s="4" t="s">
        <v>68</v>
      </c>
      <c r="H1385" s="4" t="s">
        <v>20</v>
      </c>
      <c r="I1385" s="4" t="s">
        <v>31</v>
      </c>
      <c r="J1385" s="4" t="s">
        <v>22</v>
      </c>
      <c r="K1385" s="4" t="s">
        <v>44</v>
      </c>
      <c r="L1385" s="5">
        <v>2</v>
      </c>
      <c r="M1385" s="6">
        <v>39.69</v>
      </c>
      <c r="N1385" s="7">
        <v>0.05</v>
      </c>
      <c r="O1385" s="6">
        <v>16.88</v>
      </c>
      <c r="P1385" s="6">
        <f t="shared" si="84"/>
        <v>75.410999999999987</v>
      </c>
      <c r="Q1385" s="6">
        <f t="shared" si="85"/>
        <v>33.76</v>
      </c>
      <c r="R1385" s="6">
        <f t="shared" si="86"/>
        <v>41.650999999999989</v>
      </c>
      <c r="S1385" s="8">
        <f t="shared" si="87"/>
        <v>0.55231995332245953</v>
      </c>
    </row>
    <row r="1386" spans="1:19" ht="15.6" x14ac:dyDescent="0.3">
      <c r="A1386" s="2">
        <v>4224</v>
      </c>
      <c r="B1386" s="3">
        <v>46219</v>
      </c>
      <c r="C1386" s="4">
        <f>YEAR(SalesDataTable[[#This Row],[Order Date]])</f>
        <v>2026</v>
      </c>
      <c r="D1386" s="9" t="str">
        <f>TEXT(SalesDataTable[[#This Row],[Order Date]],"MMM")</f>
        <v>Jul</v>
      </c>
      <c r="E1386" s="9" t="str">
        <f>"Q"&amp;ROUNDUP(MONTH(SalesDataTable[[#This Row],[Order Date]])/3,0)</f>
        <v>Q3</v>
      </c>
      <c r="F1386" s="4" t="s">
        <v>29</v>
      </c>
      <c r="G1386" s="4" t="s">
        <v>36</v>
      </c>
      <c r="H1386" s="4" t="s">
        <v>37</v>
      </c>
      <c r="I1386" s="4" t="s">
        <v>21</v>
      </c>
      <c r="J1386" s="4" t="s">
        <v>41</v>
      </c>
      <c r="K1386" s="4" t="s">
        <v>42</v>
      </c>
      <c r="L1386" s="5">
        <v>1</v>
      </c>
      <c r="M1386" s="6">
        <v>348.73</v>
      </c>
      <c r="N1386" s="7">
        <v>0.15</v>
      </c>
      <c r="O1386" s="6">
        <v>190.33</v>
      </c>
      <c r="P1386" s="6">
        <f t="shared" si="84"/>
        <v>296.4205</v>
      </c>
      <c r="Q1386" s="6">
        <f t="shared" si="85"/>
        <v>190.33</v>
      </c>
      <c r="R1386" s="6">
        <f t="shared" si="86"/>
        <v>106.09049999999999</v>
      </c>
      <c r="S1386" s="8">
        <f t="shared" si="87"/>
        <v>0.35790540802677273</v>
      </c>
    </row>
    <row r="1387" spans="1:19" ht="15.6" x14ac:dyDescent="0.3">
      <c r="A1387" s="2">
        <v>4858</v>
      </c>
      <c r="B1387" s="3">
        <v>46219</v>
      </c>
      <c r="C1387" s="4">
        <f>YEAR(SalesDataTable[[#This Row],[Order Date]])</f>
        <v>2026</v>
      </c>
      <c r="D1387" s="9" t="str">
        <f>TEXT(SalesDataTable[[#This Row],[Order Date]],"MMM")</f>
        <v>Jul</v>
      </c>
      <c r="E1387" s="9" t="str">
        <f>"Q"&amp;ROUNDUP(MONTH(SalesDataTable[[#This Row],[Order Date]])/3,0)</f>
        <v>Q3</v>
      </c>
      <c r="F1387" s="4" t="s">
        <v>24</v>
      </c>
      <c r="G1387" s="4" t="s">
        <v>61</v>
      </c>
      <c r="H1387" s="4" t="s">
        <v>37</v>
      </c>
      <c r="I1387" s="4" t="s">
        <v>21</v>
      </c>
      <c r="J1387" s="4" t="s">
        <v>32</v>
      </c>
      <c r="K1387" s="4" t="s">
        <v>33</v>
      </c>
      <c r="L1387" s="5">
        <v>1</v>
      </c>
      <c r="M1387" s="6">
        <v>35.5</v>
      </c>
      <c r="N1387" s="7">
        <v>0</v>
      </c>
      <c r="O1387" s="6">
        <v>13.26</v>
      </c>
      <c r="P1387" s="6">
        <f t="shared" si="84"/>
        <v>35.5</v>
      </c>
      <c r="Q1387" s="6">
        <f t="shared" si="85"/>
        <v>13.26</v>
      </c>
      <c r="R1387" s="6">
        <f t="shared" si="86"/>
        <v>22.240000000000002</v>
      </c>
      <c r="S1387" s="8">
        <f t="shared" si="87"/>
        <v>0.62647887323943663</v>
      </c>
    </row>
    <row r="1388" spans="1:19" ht="15.6" x14ac:dyDescent="0.3">
      <c r="A1388" s="2">
        <v>768</v>
      </c>
      <c r="B1388" s="3">
        <v>46220</v>
      </c>
      <c r="C1388" s="4">
        <f>YEAR(SalesDataTable[[#This Row],[Order Date]])</f>
        <v>2026</v>
      </c>
      <c r="D1388" s="9" t="str">
        <f>TEXT(SalesDataTable[[#This Row],[Order Date]],"MMM")</f>
        <v>Jul</v>
      </c>
      <c r="E1388" s="9" t="str">
        <f>"Q"&amp;ROUNDUP(MONTH(SalesDataTable[[#This Row],[Order Date]])/3,0)</f>
        <v>Q3</v>
      </c>
      <c r="F1388" s="4" t="s">
        <v>18</v>
      </c>
      <c r="G1388" s="4" t="s">
        <v>54</v>
      </c>
      <c r="H1388" s="4" t="s">
        <v>20</v>
      </c>
      <c r="I1388" s="4" t="s">
        <v>34</v>
      </c>
      <c r="J1388" s="4" t="s">
        <v>32</v>
      </c>
      <c r="K1388" s="4" t="s">
        <v>50</v>
      </c>
      <c r="L1388" s="5">
        <v>1</v>
      </c>
      <c r="M1388" s="6">
        <v>46.44</v>
      </c>
      <c r="N1388" s="7">
        <v>0</v>
      </c>
      <c r="O1388" s="6">
        <v>18.47</v>
      </c>
      <c r="P1388" s="6">
        <f t="shared" si="84"/>
        <v>46.44</v>
      </c>
      <c r="Q1388" s="6">
        <f t="shared" si="85"/>
        <v>18.47</v>
      </c>
      <c r="R1388" s="6">
        <f t="shared" si="86"/>
        <v>27.97</v>
      </c>
      <c r="S1388" s="8">
        <f t="shared" si="87"/>
        <v>0.60228251507321273</v>
      </c>
    </row>
    <row r="1389" spans="1:19" ht="15.6" x14ac:dyDescent="0.3">
      <c r="A1389" s="2">
        <v>1901</v>
      </c>
      <c r="B1389" s="3">
        <v>46220</v>
      </c>
      <c r="C1389" s="4">
        <f>YEAR(SalesDataTable[[#This Row],[Order Date]])</f>
        <v>2026</v>
      </c>
      <c r="D1389" s="9" t="str">
        <f>TEXT(SalesDataTable[[#This Row],[Order Date]],"MMM")</f>
        <v>Jul</v>
      </c>
      <c r="E1389" s="9" t="str">
        <f>"Q"&amp;ROUNDUP(MONTH(SalesDataTable[[#This Row],[Order Date]])/3,0)</f>
        <v>Q3</v>
      </c>
      <c r="F1389" s="4" t="s">
        <v>24</v>
      </c>
      <c r="G1389" s="4" t="s">
        <v>67</v>
      </c>
      <c r="H1389" s="4" t="s">
        <v>20</v>
      </c>
      <c r="I1389" s="4" t="s">
        <v>31</v>
      </c>
      <c r="J1389" s="4" t="s">
        <v>27</v>
      </c>
      <c r="K1389" s="4" t="s">
        <v>64</v>
      </c>
      <c r="L1389" s="5">
        <v>1</v>
      </c>
      <c r="M1389" s="6">
        <v>70.44</v>
      </c>
      <c r="N1389" s="7">
        <v>0.05</v>
      </c>
      <c r="O1389" s="6">
        <v>32.229999999999997</v>
      </c>
      <c r="P1389" s="6">
        <f t="shared" si="84"/>
        <v>66.917999999999992</v>
      </c>
      <c r="Q1389" s="6">
        <f t="shared" si="85"/>
        <v>32.229999999999997</v>
      </c>
      <c r="R1389" s="6">
        <f t="shared" si="86"/>
        <v>34.687999999999995</v>
      </c>
      <c r="S1389" s="8">
        <f t="shared" si="87"/>
        <v>0.51836576108072563</v>
      </c>
    </row>
    <row r="1390" spans="1:19" ht="15.6" x14ac:dyDescent="0.3">
      <c r="A1390" s="2">
        <v>2226</v>
      </c>
      <c r="B1390" s="3">
        <v>46220</v>
      </c>
      <c r="C1390" s="4">
        <f>YEAR(SalesDataTable[[#This Row],[Order Date]])</f>
        <v>2026</v>
      </c>
      <c r="D1390" s="9" t="str">
        <f>TEXT(SalesDataTable[[#This Row],[Order Date]],"MMM")</f>
        <v>Jul</v>
      </c>
      <c r="E1390" s="9" t="str">
        <f>"Q"&amp;ROUNDUP(MONTH(SalesDataTable[[#This Row],[Order Date]])/3,0)</f>
        <v>Q3</v>
      </c>
      <c r="F1390" s="4" t="s">
        <v>18</v>
      </c>
      <c r="G1390" s="4" t="s">
        <v>68</v>
      </c>
      <c r="H1390" s="4" t="s">
        <v>37</v>
      </c>
      <c r="I1390" s="4" t="s">
        <v>31</v>
      </c>
      <c r="J1390" s="4" t="s">
        <v>27</v>
      </c>
      <c r="K1390" s="4" t="s">
        <v>64</v>
      </c>
      <c r="L1390" s="5">
        <v>1</v>
      </c>
      <c r="M1390" s="6">
        <v>69.78</v>
      </c>
      <c r="N1390" s="7">
        <v>0.05</v>
      </c>
      <c r="O1390" s="6">
        <v>32.83</v>
      </c>
      <c r="P1390" s="6">
        <f t="shared" si="84"/>
        <v>66.290999999999997</v>
      </c>
      <c r="Q1390" s="6">
        <f t="shared" si="85"/>
        <v>32.83</v>
      </c>
      <c r="R1390" s="6">
        <f t="shared" si="86"/>
        <v>33.460999999999999</v>
      </c>
      <c r="S1390" s="8">
        <f t="shared" si="87"/>
        <v>0.50475931876121949</v>
      </c>
    </row>
    <row r="1391" spans="1:19" ht="15.6" x14ac:dyDescent="0.3">
      <c r="A1391" s="2">
        <v>2660</v>
      </c>
      <c r="B1391" s="3">
        <v>46220</v>
      </c>
      <c r="C1391" s="4">
        <f>YEAR(SalesDataTable[[#This Row],[Order Date]])</f>
        <v>2026</v>
      </c>
      <c r="D1391" s="9" t="str">
        <f>TEXT(SalesDataTable[[#This Row],[Order Date]],"MMM")</f>
        <v>Jul</v>
      </c>
      <c r="E1391" s="9" t="str">
        <f>"Q"&amp;ROUNDUP(MONTH(SalesDataTable[[#This Row],[Order Date]])/3,0)</f>
        <v>Q3</v>
      </c>
      <c r="F1391" s="4" t="s">
        <v>29</v>
      </c>
      <c r="G1391" s="4" t="s">
        <v>43</v>
      </c>
      <c r="H1391" s="4" t="s">
        <v>37</v>
      </c>
      <c r="I1391" s="4" t="s">
        <v>31</v>
      </c>
      <c r="J1391" s="4" t="s">
        <v>32</v>
      </c>
      <c r="K1391" s="4" t="s">
        <v>33</v>
      </c>
      <c r="L1391" s="5">
        <v>4</v>
      </c>
      <c r="M1391" s="6">
        <v>35.450000000000003</v>
      </c>
      <c r="N1391" s="7">
        <v>0.1</v>
      </c>
      <c r="O1391" s="6">
        <v>13.83</v>
      </c>
      <c r="P1391" s="6">
        <f t="shared" si="84"/>
        <v>127.62000000000002</v>
      </c>
      <c r="Q1391" s="6">
        <f t="shared" si="85"/>
        <v>55.32</v>
      </c>
      <c r="R1391" s="6">
        <f t="shared" si="86"/>
        <v>72.300000000000011</v>
      </c>
      <c r="S1391" s="8">
        <f t="shared" si="87"/>
        <v>0.56652562294311237</v>
      </c>
    </row>
    <row r="1392" spans="1:19" ht="15.6" x14ac:dyDescent="0.3">
      <c r="A1392" s="2">
        <v>3004</v>
      </c>
      <c r="B1392" s="3">
        <v>46220</v>
      </c>
      <c r="C1392" s="4">
        <f>YEAR(SalesDataTable[[#This Row],[Order Date]])</f>
        <v>2026</v>
      </c>
      <c r="D1392" s="9" t="str">
        <f>TEXT(SalesDataTable[[#This Row],[Order Date]],"MMM")</f>
        <v>Jul</v>
      </c>
      <c r="E1392" s="9" t="str">
        <f>"Q"&amp;ROUNDUP(MONTH(SalesDataTable[[#This Row],[Order Date]])/3,0)</f>
        <v>Q3</v>
      </c>
      <c r="F1392" s="4" t="s">
        <v>38</v>
      </c>
      <c r="G1392" s="4" t="s">
        <v>51</v>
      </c>
      <c r="H1392" s="4" t="s">
        <v>20</v>
      </c>
      <c r="I1392" s="4" t="s">
        <v>21</v>
      </c>
      <c r="J1392" s="4" t="s">
        <v>22</v>
      </c>
      <c r="K1392" s="4" t="s">
        <v>40</v>
      </c>
      <c r="L1392" s="5">
        <v>1</v>
      </c>
      <c r="M1392" s="6">
        <v>50.82</v>
      </c>
      <c r="N1392" s="7">
        <v>0.05</v>
      </c>
      <c r="O1392" s="6">
        <v>22.36</v>
      </c>
      <c r="P1392" s="6">
        <f t="shared" si="84"/>
        <v>48.278999999999996</v>
      </c>
      <c r="Q1392" s="6">
        <f t="shared" si="85"/>
        <v>22.36</v>
      </c>
      <c r="R1392" s="6">
        <f t="shared" si="86"/>
        <v>25.918999999999997</v>
      </c>
      <c r="S1392" s="8">
        <f t="shared" si="87"/>
        <v>0.5368586756146565</v>
      </c>
    </row>
    <row r="1393" spans="1:19" ht="15.6" x14ac:dyDescent="0.3">
      <c r="A1393" s="2">
        <v>4020</v>
      </c>
      <c r="B1393" s="3">
        <v>46220</v>
      </c>
      <c r="C1393" s="4">
        <f>YEAR(SalesDataTable[[#This Row],[Order Date]])</f>
        <v>2026</v>
      </c>
      <c r="D1393" s="9" t="str">
        <f>TEXT(SalesDataTable[[#This Row],[Order Date]],"MMM")</f>
        <v>Jul</v>
      </c>
      <c r="E1393" s="9" t="str">
        <f>"Q"&amp;ROUNDUP(MONTH(SalesDataTable[[#This Row],[Order Date]])/3,0)</f>
        <v>Q3</v>
      </c>
      <c r="F1393" s="4" t="s">
        <v>29</v>
      </c>
      <c r="G1393" s="4" t="s">
        <v>30</v>
      </c>
      <c r="H1393" s="4" t="s">
        <v>20</v>
      </c>
      <c r="I1393" s="4" t="s">
        <v>21</v>
      </c>
      <c r="J1393" s="4" t="s">
        <v>41</v>
      </c>
      <c r="K1393" s="4" t="s">
        <v>69</v>
      </c>
      <c r="L1393" s="5">
        <v>1</v>
      </c>
      <c r="M1393" s="6">
        <v>126.13</v>
      </c>
      <c r="N1393" s="7">
        <v>0.15</v>
      </c>
      <c r="O1393" s="6">
        <v>60.43</v>
      </c>
      <c r="P1393" s="6">
        <f t="shared" si="84"/>
        <v>107.2105</v>
      </c>
      <c r="Q1393" s="6">
        <f t="shared" si="85"/>
        <v>60.43</v>
      </c>
      <c r="R1393" s="6">
        <f t="shared" si="86"/>
        <v>46.780499999999996</v>
      </c>
      <c r="S1393" s="8">
        <f t="shared" si="87"/>
        <v>0.43634252242084498</v>
      </c>
    </row>
    <row r="1394" spans="1:19" ht="15.6" x14ac:dyDescent="0.3">
      <c r="A1394" s="2">
        <v>4154</v>
      </c>
      <c r="B1394" s="3">
        <v>46220</v>
      </c>
      <c r="C1394" s="4">
        <f>YEAR(SalesDataTable[[#This Row],[Order Date]])</f>
        <v>2026</v>
      </c>
      <c r="D1394" s="9" t="str">
        <f>TEXT(SalesDataTable[[#This Row],[Order Date]],"MMM")</f>
        <v>Jul</v>
      </c>
      <c r="E1394" s="9" t="str">
        <f>"Q"&amp;ROUNDUP(MONTH(SalesDataTable[[#This Row],[Order Date]])/3,0)</f>
        <v>Q3</v>
      </c>
      <c r="F1394" s="4" t="s">
        <v>29</v>
      </c>
      <c r="G1394" s="4" t="s">
        <v>57</v>
      </c>
      <c r="H1394" s="4" t="s">
        <v>20</v>
      </c>
      <c r="I1394" s="4" t="s">
        <v>21</v>
      </c>
      <c r="J1394" s="4" t="s">
        <v>27</v>
      </c>
      <c r="K1394" s="4" t="s">
        <v>64</v>
      </c>
      <c r="L1394" s="5">
        <v>3</v>
      </c>
      <c r="M1394" s="6">
        <v>72.150000000000006</v>
      </c>
      <c r="N1394" s="7">
        <v>0</v>
      </c>
      <c r="O1394" s="6">
        <v>33.01</v>
      </c>
      <c r="P1394" s="6">
        <f t="shared" si="84"/>
        <v>216.45000000000002</v>
      </c>
      <c r="Q1394" s="6">
        <f t="shared" si="85"/>
        <v>99.03</v>
      </c>
      <c r="R1394" s="6">
        <f t="shared" si="86"/>
        <v>117.42000000000002</v>
      </c>
      <c r="S1394" s="8">
        <f t="shared" si="87"/>
        <v>0.54248094248094247</v>
      </c>
    </row>
    <row r="1395" spans="1:19" ht="15.6" x14ac:dyDescent="0.3">
      <c r="A1395" s="2">
        <v>4957</v>
      </c>
      <c r="B1395" s="3">
        <v>46220</v>
      </c>
      <c r="C1395" s="4">
        <f>YEAR(SalesDataTable[[#This Row],[Order Date]])</f>
        <v>2026</v>
      </c>
      <c r="D1395" s="9" t="str">
        <f>TEXT(SalesDataTable[[#This Row],[Order Date]],"MMM")</f>
        <v>Jul</v>
      </c>
      <c r="E1395" s="9" t="str">
        <f>"Q"&amp;ROUNDUP(MONTH(SalesDataTable[[#This Row],[Order Date]])/3,0)</f>
        <v>Q3</v>
      </c>
      <c r="F1395" s="4" t="s">
        <v>24</v>
      </c>
      <c r="G1395" s="4" t="s">
        <v>25</v>
      </c>
      <c r="H1395" s="4" t="s">
        <v>20</v>
      </c>
      <c r="I1395" s="4" t="s">
        <v>21</v>
      </c>
      <c r="J1395" s="4" t="s">
        <v>52</v>
      </c>
      <c r="K1395" s="4" t="s">
        <v>60</v>
      </c>
      <c r="L1395" s="5">
        <v>1</v>
      </c>
      <c r="M1395" s="6">
        <v>35.58</v>
      </c>
      <c r="N1395" s="7">
        <v>0</v>
      </c>
      <c r="O1395" s="6">
        <v>13.68</v>
      </c>
      <c r="P1395" s="6">
        <f t="shared" si="84"/>
        <v>35.58</v>
      </c>
      <c r="Q1395" s="6">
        <f t="shared" si="85"/>
        <v>13.68</v>
      </c>
      <c r="R1395" s="6">
        <f t="shared" si="86"/>
        <v>21.9</v>
      </c>
      <c r="S1395" s="8">
        <f t="shared" si="87"/>
        <v>0.61551433389544685</v>
      </c>
    </row>
    <row r="1396" spans="1:19" ht="15.6" x14ac:dyDescent="0.3">
      <c r="A1396" s="2">
        <v>945</v>
      </c>
      <c r="B1396" s="3">
        <v>46221</v>
      </c>
      <c r="C1396" s="4">
        <f>YEAR(SalesDataTable[[#This Row],[Order Date]])</f>
        <v>2026</v>
      </c>
      <c r="D1396" s="9" t="str">
        <f>TEXT(SalesDataTable[[#This Row],[Order Date]],"MMM")</f>
        <v>Jul</v>
      </c>
      <c r="E1396" s="9" t="str">
        <f>"Q"&amp;ROUNDUP(MONTH(SalesDataTable[[#This Row],[Order Date]])/3,0)</f>
        <v>Q3</v>
      </c>
      <c r="F1396" s="4" t="s">
        <v>29</v>
      </c>
      <c r="G1396" s="4" t="s">
        <v>36</v>
      </c>
      <c r="H1396" s="4" t="s">
        <v>20</v>
      </c>
      <c r="I1396" s="4" t="s">
        <v>31</v>
      </c>
      <c r="J1396" s="4" t="s">
        <v>27</v>
      </c>
      <c r="K1396" s="4" t="s">
        <v>55</v>
      </c>
      <c r="L1396" s="5">
        <v>1</v>
      </c>
      <c r="M1396" s="6">
        <v>154.9</v>
      </c>
      <c r="N1396" s="7">
        <v>0.05</v>
      </c>
      <c r="O1396" s="6">
        <v>77.819999999999993</v>
      </c>
      <c r="P1396" s="6">
        <f t="shared" si="84"/>
        <v>147.155</v>
      </c>
      <c r="Q1396" s="6">
        <f t="shared" si="85"/>
        <v>77.819999999999993</v>
      </c>
      <c r="R1396" s="6">
        <f t="shared" si="86"/>
        <v>69.335000000000008</v>
      </c>
      <c r="S1396" s="8">
        <f t="shared" si="87"/>
        <v>0.47116985491488572</v>
      </c>
    </row>
    <row r="1397" spans="1:19" ht="15.6" x14ac:dyDescent="0.3">
      <c r="A1397" s="2">
        <v>1726</v>
      </c>
      <c r="B1397" s="3">
        <v>46221</v>
      </c>
      <c r="C1397" s="4">
        <f>YEAR(SalesDataTable[[#This Row],[Order Date]])</f>
        <v>2026</v>
      </c>
      <c r="D1397" s="9" t="str">
        <f>TEXT(SalesDataTable[[#This Row],[Order Date]],"MMM")</f>
        <v>Jul</v>
      </c>
      <c r="E1397" s="9" t="str">
        <f>"Q"&amp;ROUNDUP(MONTH(SalesDataTable[[#This Row],[Order Date]])/3,0)</f>
        <v>Q3</v>
      </c>
      <c r="F1397" s="4" t="s">
        <v>24</v>
      </c>
      <c r="G1397" s="4" t="s">
        <v>67</v>
      </c>
      <c r="H1397" s="4" t="s">
        <v>37</v>
      </c>
      <c r="I1397" s="4" t="s">
        <v>34</v>
      </c>
      <c r="J1397" s="4" t="s">
        <v>41</v>
      </c>
      <c r="K1397" s="4" t="s">
        <v>58</v>
      </c>
      <c r="L1397" s="5">
        <v>2</v>
      </c>
      <c r="M1397" s="6">
        <v>80.98</v>
      </c>
      <c r="N1397" s="7">
        <v>0.05</v>
      </c>
      <c r="O1397" s="6">
        <v>39.85</v>
      </c>
      <c r="P1397" s="6">
        <f t="shared" si="84"/>
        <v>153.86199999999999</v>
      </c>
      <c r="Q1397" s="6">
        <f t="shared" si="85"/>
        <v>79.7</v>
      </c>
      <c r="R1397" s="6">
        <f t="shared" si="86"/>
        <v>74.161999999999992</v>
      </c>
      <c r="S1397" s="8">
        <f t="shared" si="87"/>
        <v>0.48200335365457353</v>
      </c>
    </row>
    <row r="1398" spans="1:19" ht="15.6" x14ac:dyDescent="0.3">
      <c r="A1398" s="2">
        <v>1790</v>
      </c>
      <c r="B1398" s="3">
        <v>46221</v>
      </c>
      <c r="C1398" s="4">
        <f>YEAR(SalesDataTable[[#This Row],[Order Date]])</f>
        <v>2026</v>
      </c>
      <c r="D1398" s="9" t="str">
        <f>TEXT(SalesDataTable[[#This Row],[Order Date]],"MMM")</f>
        <v>Jul</v>
      </c>
      <c r="E1398" s="9" t="str">
        <f>"Q"&amp;ROUNDUP(MONTH(SalesDataTable[[#This Row],[Order Date]])/3,0)</f>
        <v>Q3</v>
      </c>
      <c r="F1398" s="4" t="s">
        <v>24</v>
      </c>
      <c r="G1398" s="4" t="s">
        <v>61</v>
      </c>
      <c r="H1398" s="4" t="s">
        <v>20</v>
      </c>
      <c r="I1398" s="4" t="s">
        <v>31</v>
      </c>
      <c r="J1398" s="4" t="s">
        <v>27</v>
      </c>
      <c r="K1398" s="4" t="s">
        <v>28</v>
      </c>
      <c r="L1398" s="5">
        <v>1</v>
      </c>
      <c r="M1398" s="6">
        <v>91.36</v>
      </c>
      <c r="N1398" s="7">
        <v>0</v>
      </c>
      <c r="O1398" s="6">
        <v>44.86</v>
      </c>
      <c r="P1398" s="6">
        <f t="shared" si="84"/>
        <v>91.36</v>
      </c>
      <c r="Q1398" s="6">
        <f t="shared" si="85"/>
        <v>44.86</v>
      </c>
      <c r="R1398" s="6">
        <f t="shared" si="86"/>
        <v>46.5</v>
      </c>
      <c r="S1398" s="8">
        <f t="shared" si="87"/>
        <v>0.50897548161120842</v>
      </c>
    </row>
    <row r="1399" spans="1:19" ht="15.6" x14ac:dyDescent="0.3">
      <c r="A1399" s="2">
        <v>2193</v>
      </c>
      <c r="B1399" s="3">
        <v>46221</v>
      </c>
      <c r="C1399" s="4">
        <f>YEAR(SalesDataTable[[#This Row],[Order Date]])</f>
        <v>2026</v>
      </c>
      <c r="D1399" s="9" t="str">
        <f>TEXT(SalesDataTable[[#This Row],[Order Date]],"MMM")</f>
        <v>Jul</v>
      </c>
      <c r="E1399" s="9" t="str">
        <f>"Q"&amp;ROUNDUP(MONTH(SalesDataTable[[#This Row],[Order Date]])/3,0)</f>
        <v>Q3</v>
      </c>
      <c r="F1399" s="4" t="s">
        <v>29</v>
      </c>
      <c r="G1399" s="4" t="s">
        <v>30</v>
      </c>
      <c r="H1399" s="4" t="s">
        <v>20</v>
      </c>
      <c r="I1399" s="4" t="s">
        <v>21</v>
      </c>
      <c r="J1399" s="4" t="s">
        <v>22</v>
      </c>
      <c r="K1399" s="4" t="s">
        <v>44</v>
      </c>
      <c r="L1399" s="5">
        <v>2</v>
      </c>
      <c r="M1399" s="6">
        <v>39.409999999999997</v>
      </c>
      <c r="N1399" s="7">
        <v>0</v>
      </c>
      <c r="O1399" s="6">
        <v>16.8</v>
      </c>
      <c r="P1399" s="6">
        <f t="shared" si="84"/>
        <v>78.819999999999993</v>
      </c>
      <c r="Q1399" s="6">
        <f t="shared" si="85"/>
        <v>33.6</v>
      </c>
      <c r="R1399" s="6">
        <f t="shared" si="86"/>
        <v>45.219999999999992</v>
      </c>
      <c r="S1399" s="8">
        <f t="shared" si="87"/>
        <v>0.57371225577264651</v>
      </c>
    </row>
    <row r="1400" spans="1:19" ht="15.6" x14ac:dyDescent="0.3">
      <c r="A1400" s="2">
        <v>2781</v>
      </c>
      <c r="B1400" s="3">
        <v>46221</v>
      </c>
      <c r="C1400" s="4">
        <f>YEAR(SalesDataTable[[#This Row],[Order Date]])</f>
        <v>2026</v>
      </c>
      <c r="D1400" s="9" t="str">
        <f>TEXT(SalesDataTable[[#This Row],[Order Date]],"MMM")</f>
        <v>Jul</v>
      </c>
      <c r="E1400" s="9" t="str">
        <f>"Q"&amp;ROUNDUP(MONTH(SalesDataTable[[#This Row],[Order Date]])/3,0)</f>
        <v>Q3</v>
      </c>
      <c r="F1400" s="4" t="s">
        <v>18</v>
      </c>
      <c r="G1400" s="4" t="s">
        <v>19</v>
      </c>
      <c r="H1400" s="4" t="s">
        <v>20</v>
      </c>
      <c r="I1400" s="4" t="s">
        <v>21</v>
      </c>
      <c r="J1400" s="4" t="s">
        <v>32</v>
      </c>
      <c r="K1400" s="4" t="s">
        <v>62</v>
      </c>
      <c r="L1400" s="5">
        <v>2</v>
      </c>
      <c r="M1400" s="6">
        <v>134.99</v>
      </c>
      <c r="N1400" s="7">
        <v>0</v>
      </c>
      <c r="O1400" s="6">
        <v>68.77</v>
      </c>
      <c r="P1400" s="6">
        <f t="shared" si="84"/>
        <v>269.98</v>
      </c>
      <c r="Q1400" s="6">
        <f t="shared" si="85"/>
        <v>137.54</v>
      </c>
      <c r="R1400" s="6">
        <f t="shared" si="86"/>
        <v>132.44000000000003</v>
      </c>
      <c r="S1400" s="8">
        <f t="shared" si="87"/>
        <v>0.49055485591525305</v>
      </c>
    </row>
    <row r="1401" spans="1:19" ht="15.6" x14ac:dyDescent="0.3">
      <c r="A1401" s="2">
        <v>3043</v>
      </c>
      <c r="B1401" s="3">
        <v>46221</v>
      </c>
      <c r="C1401" s="4">
        <f>YEAR(SalesDataTable[[#This Row],[Order Date]])</f>
        <v>2026</v>
      </c>
      <c r="D1401" s="9" t="str">
        <f>TEXT(SalesDataTable[[#This Row],[Order Date]],"MMM")</f>
        <v>Jul</v>
      </c>
      <c r="E1401" s="9" t="str">
        <f>"Q"&amp;ROUNDUP(MONTH(SalesDataTable[[#This Row],[Order Date]])/3,0)</f>
        <v>Q3</v>
      </c>
      <c r="F1401" s="4" t="s">
        <v>24</v>
      </c>
      <c r="G1401" s="4" t="s">
        <v>61</v>
      </c>
      <c r="H1401" s="4" t="s">
        <v>46</v>
      </c>
      <c r="I1401" s="4" t="s">
        <v>31</v>
      </c>
      <c r="J1401" s="4" t="s">
        <v>22</v>
      </c>
      <c r="K1401" s="4" t="s">
        <v>44</v>
      </c>
      <c r="L1401" s="5">
        <v>2</v>
      </c>
      <c r="M1401" s="6">
        <v>40.93</v>
      </c>
      <c r="N1401" s="7">
        <v>0.05</v>
      </c>
      <c r="O1401" s="6">
        <v>16.89</v>
      </c>
      <c r="P1401" s="6">
        <f t="shared" si="84"/>
        <v>77.766999999999996</v>
      </c>
      <c r="Q1401" s="6">
        <f t="shared" si="85"/>
        <v>33.78</v>
      </c>
      <c r="R1401" s="6">
        <f t="shared" si="86"/>
        <v>43.986999999999995</v>
      </c>
      <c r="S1401" s="8">
        <f t="shared" si="87"/>
        <v>0.56562552239381736</v>
      </c>
    </row>
    <row r="1402" spans="1:19" ht="15.6" x14ac:dyDescent="0.3">
      <c r="A1402" s="2">
        <v>3102</v>
      </c>
      <c r="B1402" s="3">
        <v>46221</v>
      </c>
      <c r="C1402" s="4">
        <f>YEAR(SalesDataTable[[#This Row],[Order Date]])</f>
        <v>2026</v>
      </c>
      <c r="D1402" s="9" t="str">
        <f>TEXT(SalesDataTable[[#This Row],[Order Date]],"MMM")</f>
        <v>Jul</v>
      </c>
      <c r="E1402" s="9" t="str">
        <f>"Q"&amp;ROUNDUP(MONTH(SalesDataTable[[#This Row],[Order Date]])/3,0)</f>
        <v>Q3</v>
      </c>
      <c r="F1402" s="4" t="s">
        <v>38</v>
      </c>
      <c r="G1402" s="4" t="s">
        <v>65</v>
      </c>
      <c r="H1402" s="4" t="s">
        <v>46</v>
      </c>
      <c r="I1402" s="4" t="s">
        <v>21</v>
      </c>
      <c r="J1402" s="4" t="s">
        <v>27</v>
      </c>
      <c r="K1402" s="4" t="s">
        <v>28</v>
      </c>
      <c r="L1402" s="5">
        <v>1</v>
      </c>
      <c r="M1402" s="6">
        <v>90.02</v>
      </c>
      <c r="N1402" s="7">
        <v>0.05</v>
      </c>
      <c r="O1402" s="6">
        <v>45.83</v>
      </c>
      <c r="P1402" s="6">
        <f t="shared" si="84"/>
        <v>85.518999999999991</v>
      </c>
      <c r="Q1402" s="6">
        <f t="shared" si="85"/>
        <v>45.83</v>
      </c>
      <c r="R1402" s="6">
        <f t="shared" si="86"/>
        <v>39.688999999999993</v>
      </c>
      <c r="S1402" s="8">
        <f t="shared" si="87"/>
        <v>0.46409569803201622</v>
      </c>
    </row>
    <row r="1403" spans="1:19" ht="15.6" x14ac:dyDescent="0.3">
      <c r="A1403" s="2">
        <v>3156</v>
      </c>
      <c r="B1403" s="3">
        <v>46221</v>
      </c>
      <c r="C1403" s="4">
        <f>YEAR(SalesDataTable[[#This Row],[Order Date]])</f>
        <v>2026</v>
      </c>
      <c r="D1403" s="9" t="str">
        <f>TEXT(SalesDataTable[[#This Row],[Order Date]],"MMM")</f>
        <v>Jul</v>
      </c>
      <c r="E1403" s="9" t="str">
        <f>"Q"&amp;ROUNDUP(MONTH(SalesDataTable[[#This Row],[Order Date]])/3,0)</f>
        <v>Q3</v>
      </c>
      <c r="F1403" s="4" t="s">
        <v>18</v>
      </c>
      <c r="G1403" s="4" t="s">
        <v>19</v>
      </c>
      <c r="H1403" s="4" t="s">
        <v>37</v>
      </c>
      <c r="I1403" s="4" t="s">
        <v>21</v>
      </c>
      <c r="J1403" s="4" t="s">
        <v>52</v>
      </c>
      <c r="K1403" s="4" t="s">
        <v>63</v>
      </c>
      <c r="L1403" s="5">
        <v>2</v>
      </c>
      <c r="M1403" s="6">
        <v>50.73</v>
      </c>
      <c r="N1403" s="7">
        <v>0</v>
      </c>
      <c r="O1403" s="6">
        <v>21.87</v>
      </c>
      <c r="P1403" s="6">
        <f t="shared" si="84"/>
        <v>101.46</v>
      </c>
      <c r="Q1403" s="6">
        <f t="shared" si="85"/>
        <v>43.74</v>
      </c>
      <c r="R1403" s="6">
        <f t="shared" si="86"/>
        <v>57.719999999999992</v>
      </c>
      <c r="S1403" s="8">
        <f t="shared" si="87"/>
        <v>0.56889414547604966</v>
      </c>
    </row>
    <row r="1404" spans="1:19" ht="15.6" x14ac:dyDescent="0.3">
      <c r="A1404" s="2">
        <v>3308</v>
      </c>
      <c r="B1404" s="3">
        <v>46221</v>
      </c>
      <c r="C1404" s="4">
        <f>YEAR(SalesDataTable[[#This Row],[Order Date]])</f>
        <v>2026</v>
      </c>
      <c r="D1404" s="9" t="str">
        <f>TEXT(SalesDataTable[[#This Row],[Order Date]],"MMM")</f>
        <v>Jul</v>
      </c>
      <c r="E1404" s="9" t="str">
        <f>"Q"&amp;ROUNDUP(MONTH(SalesDataTable[[#This Row],[Order Date]])/3,0)</f>
        <v>Q3</v>
      </c>
      <c r="F1404" s="4" t="s">
        <v>38</v>
      </c>
      <c r="G1404" s="4" t="s">
        <v>65</v>
      </c>
      <c r="H1404" s="4" t="s">
        <v>37</v>
      </c>
      <c r="I1404" s="4" t="s">
        <v>31</v>
      </c>
      <c r="J1404" s="4" t="s">
        <v>52</v>
      </c>
      <c r="K1404" s="4" t="s">
        <v>56</v>
      </c>
      <c r="L1404" s="5">
        <v>3</v>
      </c>
      <c r="M1404" s="6">
        <v>121.05</v>
      </c>
      <c r="N1404" s="7">
        <v>0.05</v>
      </c>
      <c r="O1404" s="6">
        <v>68.56</v>
      </c>
      <c r="P1404" s="6">
        <f t="shared" si="84"/>
        <v>344.99249999999995</v>
      </c>
      <c r="Q1404" s="6">
        <f t="shared" si="85"/>
        <v>205.68</v>
      </c>
      <c r="R1404" s="6">
        <f t="shared" si="86"/>
        <v>139.31249999999994</v>
      </c>
      <c r="S1404" s="8">
        <f t="shared" si="87"/>
        <v>0.40381312637231231</v>
      </c>
    </row>
    <row r="1405" spans="1:19" ht="15.6" x14ac:dyDescent="0.3">
      <c r="A1405" s="2">
        <v>3329</v>
      </c>
      <c r="B1405" s="3">
        <v>46221</v>
      </c>
      <c r="C1405" s="4">
        <f>YEAR(SalesDataTable[[#This Row],[Order Date]])</f>
        <v>2026</v>
      </c>
      <c r="D1405" s="9" t="str">
        <f>TEXT(SalesDataTable[[#This Row],[Order Date]],"MMM")</f>
        <v>Jul</v>
      </c>
      <c r="E1405" s="9" t="str">
        <f>"Q"&amp;ROUNDUP(MONTH(SalesDataTable[[#This Row],[Order Date]])/3,0)</f>
        <v>Q3</v>
      </c>
      <c r="F1405" s="4" t="s">
        <v>24</v>
      </c>
      <c r="G1405" s="4" t="s">
        <v>59</v>
      </c>
      <c r="H1405" s="4" t="s">
        <v>20</v>
      </c>
      <c r="I1405" s="4" t="s">
        <v>31</v>
      </c>
      <c r="J1405" s="4" t="s">
        <v>22</v>
      </c>
      <c r="K1405" s="4" t="s">
        <v>23</v>
      </c>
      <c r="L1405" s="5">
        <v>2</v>
      </c>
      <c r="M1405" s="6">
        <v>81.739999999999995</v>
      </c>
      <c r="N1405" s="7">
        <v>0</v>
      </c>
      <c r="O1405" s="6">
        <v>42.75</v>
      </c>
      <c r="P1405" s="6">
        <f t="shared" si="84"/>
        <v>163.47999999999999</v>
      </c>
      <c r="Q1405" s="6">
        <f t="shared" si="85"/>
        <v>85.5</v>
      </c>
      <c r="R1405" s="6">
        <f t="shared" si="86"/>
        <v>77.97999999999999</v>
      </c>
      <c r="S1405" s="8">
        <f t="shared" si="87"/>
        <v>0.47700024467824809</v>
      </c>
    </row>
    <row r="1406" spans="1:19" ht="15.6" x14ac:dyDescent="0.3">
      <c r="A1406" s="2">
        <v>4102</v>
      </c>
      <c r="B1406" s="3">
        <v>46221</v>
      </c>
      <c r="C1406" s="4">
        <f>YEAR(SalesDataTable[[#This Row],[Order Date]])</f>
        <v>2026</v>
      </c>
      <c r="D1406" s="9" t="str">
        <f>TEXT(SalesDataTable[[#This Row],[Order Date]],"MMM")</f>
        <v>Jul</v>
      </c>
      <c r="E1406" s="9" t="str">
        <f>"Q"&amp;ROUNDUP(MONTH(SalesDataTable[[#This Row],[Order Date]])/3,0)</f>
        <v>Q3</v>
      </c>
      <c r="F1406" s="4" t="s">
        <v>24</v>
      </c>
      <c r="G1406" s="4" t="s">
        <v>61</v>
      </c>
      <c r="H1406" s="4" t="s">
        <v>20</v>
      </c>
      <c r="I1406" s="4" t="s">
        <v>21</v>
      </c>
      <c r="J1406" s="4" t="s">
        <v>27</v>
      </c>
      <c r="K1406" s="4" t="s">
        <v>55</v>
      </c>
      <c r="L1406" s="5">
        <v>3</v>
      </c>
      <c r="M1406" s="6">
        <v>154.01</v>
      </c>
      <c r="N1406" s="7">
        <v>0.1</v>
      </c>
      <c r="O1406" s="6">
        <v>78.78</v>
      </c>
      <c r="P1406" s="6">
        <f t="shared" si="84"/>
        <v>415.827</v>
      </c>
      <c r="Q1406" s="6">
        <f t="shared" si="85"/>
        <v>236.34</v>
      </c>
      <c r="R1406" s="6">
        <f t="shared" si="86"/>
        <v>179.48699999999999</v>
      </c>
      <c r="S1406" s="8">
        <f t="shared" si="87"/>
        <v>0.43163863818366771</v>
      </c>
    </row>
    <row r="1407" spans="1:19" ht="15.6" x14ac:dyDescent="0.3">
      <c r="A1407" s="2">
        <v>4109</v>
      </c>
      <c r="B1407" s="3">
        <v>46221</v>
      </c>
      <c r="C1407" s="4">
        <f>YEAR(SalesDataTable[[#This Row],[Order Date]])</f>
        <v>2026</v>
      </c>
      <c r="D1407" s="9" t="str">
        <f>TEXT(SalesDataTable[[#This Row],[Order Date]],"MMM")</f>
        <v>Jul</v>
      </c>
      <c r="E1407" s="9" t="str">
        <f>"Q"&amp;ROUNDUP(MONTH(SalesDataTable[[#This Row],[Order Date]])/3,0)</f>
        <v>Q3</v>
      </c>
      <c r="F1407" s="4" t="s">
        <v>24</v>
      </c>
      <c r="G1407" s="4" t="s">
        <v>61</v>
      </c>
      <c r="H1407" s="4" t="s">
        <v>46</v>
      </c>
      <c r="I1407" s="4" t="s">
        <v>31</v>
      </c>
      <c r="J1407" s="4" t="s">
        <v>22</v>
      </c>
      <c r="K1407" s="4" t="s">
        <v>48</v>
      </c>
      <c r="L1407" s="5">
        <v>4</v>
      </c>
      <c r="M1407" s="6">
        <v>101.61</v>
      </c>
      <c r="N1407" s="7">
        <v>0</v>
      </c>
      <c r="O1407" s="6">
        <v>51.68</v>
      </c>
      <c r="P1407" s="6">
        <f t="shared" si="84"/>
        <v>406.44</v>
      </c>
      <c r="Q1407" s="6">
        <f t="shared" si="85"/>
        <v>206.72</v>
      </c>
      <c r="R1407" s="6">
        <f t="shared" si="86"/>
        <v>199.72</v>
      </c>
      <c r="S1407" s="8">
        <f t="shared" si="87"/>
        <v>0.49138864285011319</v>
      </c>
    </row>
    <row r="1408" spans="1:19" ht="15.6" x14ac:dyDescent="0.3">
      <c r="A1408" s="2">
        <v>4813</v>
      </c>
      <c r="B1408" s="3">
        <v>46221</v>
      </c>
      <c r="C1408" s="4">
        <f>YEAR(SalesDataTable[[#This Row],[Order Date]])</f>
        <v>2026</v>
      </c>
      <c r="D1408" s="9" t="str">
        <f>TEXT(SalesDataTable[[#This Row],[Order Date]],"MMM")</f>
        <v>Jul</v>
      </c>
      <c r="E1408" s="9" t="str">
        <f>"Q"&amp;ROUNDUP(MONTH(SalesDataTable[[#This Row],[Order Date]])/3,0)</f>
        <v>Q3</v>
      </c>
      <c r="F1408" s="4" t="s">
        <v>29</v>
      </c>
      <c r="G1408" s="4" t="s">
        <v>57</v>
      </c>
      <c r="H1408" s="4" t="s">
        <v>37</v>
      </c>
      <c r="I1408" s="4" t="s">
        <v>21</v>
      </c>
      <c r="J1408" s="4" t="s">
        <v>52</v>
      </c>
      <c r="K1408" s="4" t="s">
        <v>60</v>
      </c>
      <c r="L1408" s="5">
        <v>2</v>
      </c>
      <c r="M1408" s="6">
        <v>36.869999999999997</v>
      </c>
      <c r="N1408" s="7">
        <v>0.15</v>
      </c>
      <c r="O1408" s="6">
        <v>13.94</v>
      </c>
      <c r="P1408" s="6">
        <f t="shared" si="84"/>
        <v>62.678999999999995</v>
      </c>
      <c r="Q1408" s="6">
        <f t="shared" si="85"/>
        <v>27.88</v>
      </c>
      <c r="R1408" s="6">
        <f t="shared" si="86"/>
        <v>34.798999999999992</v>
      </c>
      <c r="S1408" s="8">
        <f t="shared" si="87"/>
        <v>0.55519392459994565</v>
      </c>
    </row>
    <row r="1409" spans="1:19" ht="15.6" x14ac:dyDescent="0.3">
      <c r="A1409" s="2">
        <v>5054</v>
      </c>
      <c r="B1409" s="3">
        <v>46221</v>
      </c>
      <c r="C1409" s="4">
        <f>YEAR(SalesDataTable[[#This Row],[Order Date]])</f>
        <v>2026</v>
      </c>
      <c r="D1409" s="9" t="str">
        <f>TEXT(SalesDataTable[[#This Row],[Order Date]],"MMM")</f>
        <v>Jul</v>
      </c>
      <c r="E1409" s="9" t="str">
        <f>"Q"&amp;ROUNDUP(MONTH(SalesDataTable[[#This Row],[Order Date]])/3,0)</f>
        <v>Q3</v>
      </c>
      <c r="F1409" s="4" t="s">
        <v>38</v>
      </c>
      <c r="G1409" s="4" t="s">
        <v>51</v>
      </c>
      <c r="H1409" s="4" t="s">
        <v>20</v>
      </c>
      <c r="I1409" s="4" t="s">
        <v>31</v>
      </c>
      <c r="J1409" s="4" t="s">
        <v>41</v>
      </c>
      <c r="K1409" s="4" t="s">
        <v>69</v>
      </c>
      <c r="L1409" s="5">
        <v>2</v>
      </c>
      <c r="M1409" s="6">
        <v>121.06</v>
      </c>
      <c r="N1409" s="7">
        <v>0</v>
      </c>
      <c r="O1409" s="6">
        <v>59.62</v>
      </c>
      <c r="P1409" s="6">
        <f t="shared" si="84"/>
        <v>242.12</v>
      </c>
      <c r="Q1409" s="6">
        <f t="shared" si="85"/>
        <v>119.24</v>
      </c>
      <c r="R1409" s="6">
        <f t="shared" si="86"/>
        <v>122.88000000000001</v>
      </c>
      <c r="S1409" s="8">
        <f t="shared" si="87"/>
        <v>0.50751693375185858</v>
      </c>
    </row>
    <row r="1410" spans="1:19" ht="15.6" x14ac:dyDescent="0.3">
      <c r="A1410" s="2">
        <v>138</v>
      </c>
      <c r="B1410" s="3">
        <v>46222</v>
      </c>
      <c r="C1410" s="4">
        <f>YEAR(SalesDataTable[[#This Row],[Order Date]])</f>
        <v>2026</v>
      </c>
      <c r="D1410" s="9" t="str">
        <f>TEXT(SalesDataTable[[#This Row],[Order Date]],"MMM")</f>
        <v>Jul</v>
      </c>
      <c r="E1410" s="9" t="str">
        <f>"Q"&amp;ROUNDUP(MONTH(SalesDataTable[[#This Row],[Order Date]])/3,0)</f>
        <v>Q3</v>
      </c>
      <c r="F1410" s="4" t="s">
        <v>24</v>
      </c>
      <c r="G1410" s="4" t="s">
        <v>61</v>
      </c>
      <c r="H1410" s="4" t="s">
        <v>20</v>
      </c>
      <c r="I1410" s="4" t="s">
        <v>31</v>
      </c>
      <c r="J1410" s="4" t="s">
        <v>27</v>
      </c>
      <c r="K1410" s="4" t="s">
        <v>64</v>
      </c>
      <c r="L1410" s="5">
        <v>2</v>
      </c>
      <c r="M1410" s="6">
        <v>71.81</v>
      </c>
      <c r="N1410" s="7">
        <v>0</v>
      </c>
      <c r="O1410" s="6">
        <v>32.35</v>
      </c>
      <c r="P1410" s="6">
        <f t="shared" ref="P1410:P1473" si="88">L1410*M1410*(1-N1410)</f>
        <v>143.62</v>
      </c>
      <c r="Q1410" s="6">
        <f t="shared" ref="Q1410:Q1473" si="89">L1410*O1410</f>
        <v>64.7</v>
      </c>
      <c r="R1410" s="6">
        <f t="shared" ref="R1410:R1473" si="90">P1410-Q1410</f>
        <v>78.92</v>
      </c>
      <c r="S1410" s="8">
        <f t="shared" ref="S1410:S1473" si="91">IFERROR(R1410/P1410,0)</f>
        <v>0.54950563988302459</v>
      </c>
    </row>
    <row r="1411" spans="1:19" ht="15.6" x14ac:dyDescent="0.3">
      <c r="A1411" s="2">
        <v>433</v>
      </c>
      <c r="B1411" s="3">
        <v>46222</v>
      </c>
      <c r="C1411" s="4">
        <f>YEAR(SalesDataTable[[#This Row],[Order Date]])</f>
        <v>2026</v>
      </c>
      <c r="D1411" s="9" t="str">
        <f>TEXT(SalesDataTable[[#This Row],[Order Date]],"MMM")</f>
        <v>Jul</v>
      </c>
      <c r="E1411" s="9" t="str">
        <f>"Q"&amp;ROUNDUP(MONTH(SalesDataTable[[#This Row],[Order Date]])/3,0)</f>
        <v>Q3</v>
      </c>
      <c r="F1411" s="4" t="s">
        <v>24</v>
      </c>
      <c r="G1411" s="4" t="s">
        <v>61</v>
      </c>
      <c r="H1411" s="4" t="s">
        <v>20</v>
      </c>
      <c r="I1411" s="4" t="s">
        <v>31</v>
      </c>
      <c r="J1411" s="4" t="s">
        <v>27</v>
      </c>
      <c r="K1411" s="4" t="s">
        <v>35</v>
      </c>
      <c r="L1411" s="5">
        <v>4</v>
      </c>
      <c r="M1411" s="6">
        <v>145.18</v>
      </c>
      <c r="N1411" s="7">
        <v>0</v>
      </c>
      <c r="O1411" s="6">
        <v>79.540000000000006</v>
      </c>
      <c r="P1411" s="6">
        <f t="shared" si="88"/>
        <v>580.72</v>
      </c>
      <c r="Q1411" s="6">
        <f t="shared" si="89"/>
        <v>318.16000000000003</v>
      </c>
      <c r="R1411" s="6">
        <f t="shared" si="90"/>
        <v>262.56</v>
      </c>
      <c r="S1411" s="8">
        <f t="shared" si="91"/>
        <v>0.45212839234054275</v>
      </c>
    </row>
    <row r="1412" spans="1:19" ht="15.6" x14ac:dyDescent="0.3">
      <c r="A1412" s="2">
        <v>484</v>
      </c>
      <c r="B1412" s="3">
        <v>46222</v>
      </c>
      <c r="C1412" s="4">
        <f>YEAR(SalesDataTable[[#This Row],[Order Date]])</f>
        <v>2026</v>
      </c>
      <c r="D1412" s="9" t="str">
        <f>TEXT(SalesDataTable[[#This Row],[Order Date]],"MMM")</f>
        <v>Jul</v>
      </c>
      <c r="E1412" s="9" t="str">
        <f>"Q"&amp;ROUNDUP(MONTH(SalesDataTable[[#This Row],[Order Date]])/3,0)</f>
        <v>Q3</v>
      </c>
      <c r="F1412" s="4" t="s">
        <v>24</v>
      </c>
      <c r="G1412" s="4" t="s">
        <v>61</v>
      </c>
      <c r="H1412" s="4" t="s">
        <v>20</v>
      </c>
      <c r="I1412" s="4" t="s">
        <v>31</v>
      </c>
      <c r="J1412" s="4" t="s">
        <v>52</v>
      </c>
      <c r="K1412" s="4" t="s">
        <v>60</v>
      </c>
      <c r="L1412" s="5">
        <v>2</v>
      </c>
      <c r="M1412" s="6">
        <v>36.07</v>
      </c>
      <c r="N1412" s="7">
        <v>0</v>
      </c>
      <c r="O1412" s="6">
        <v>13.6</v>
      </c>
      <c r="P1412" s="6">
        <f t="shared" si="88"/>
        <v>72.14</v>
      </c>
      <c r="Q1412" s="6">
        <f t="shared" si="89"/>
        <v>27.2</v>
      </c>
      <c r="R1412" s="6">
        <f t="shared" si="90"/>
        <v>44.94</v>
      </c>
      <c r="S1412" s="8">
        <f t="shared" si="91"/>
        <v>0.62295536456889378</v>
      </c>
    </row>
    <row r="1413" spans="1:19" ht="15.6" x14ac:dyDescent="0.3">
      <c r="A1413" s="2">
        <v>492</v>
      </c>
      <c r="B1413" s="3">
        <v>46222</v>
      </c>
      <c r="C1413" s="4">
        <f>YEAR(SalesDataTable[[#This Row],[Order Date]])</f>
        <v>2026</v>
      </c>
      <c r="D1413" s="9" t="str">
        <f>TEXT(SalesDataTable[[#This Row],[Order Date]],"MMM")</f>
        <v>Jul</v>
      </c>
      <c r="E1413" s="9" t="str">
        <f>"Q"&amp;ROUNDUP(MONTH(SalesDataTable[[#This Row],[Order Date]])/3,0)</f>
        <v>Q3</v>
      </c>
      <c r="F1413" s="4" t="s">
        <v>24</v>
      </c>
      <c r="G1413" s="4" t="s">
        <v>67</v>
      </c>
      <c r="H1413" s="4" t="s">
        <v>37</v>
      </c>
      <c r="I1413" s="4" t="s">
        <v>31</v>
      </c>
      <c r="J1413" s="4" t="s">
        <v>27</v>
      </c>
      <c r="K1413" s="4" t="s">
        <v>64</v>
      </c>
      <c r="L1413" s="5">
        <v>3</v>
      </c>
      <c r="M1413" s="6">
        <v>72.23</v>
      </c>
      <c r="N1413" s="7">
        <v>0.1</v>
      </c>
      <c r="O1413" s="6">
        <v>31.67</v>
      </c>
      <c r="P1413" s="6">
        <f t="shared" si="88"/>
        <v>195.02100000000002</v>
      </c>
      <c r="Q1413" s="6">
        <f t="shared" si="89"/>
        <v>95.01</v>
      </c>
      <c r="R1413" s="6">
        <f t="shared" si="90"/>
        <v>100.01100000000001</v>
      </c>
      <c r="S1413" s="8">
        <f t="shared" si="91"/>
        <v>0.5128216961250327</v>
      </c>
    </row>
    <row r="1414" spans="1:19" ht="15.6" x14ac:dyDescent="0.3">
      <c r="A1414" s="2">
        <v>626</v>
      </c>
      <c r="B1414" s="3">
        <v>46222</v>
      </c>
      <c r="C1414" s="4">
        <f>YEAR(SalesDataTable[[#This Row],[Order Date]])</f>
        <v>2026</v>
      </c>
      <c r="D1414" s="9" t="str">
        <f>TEXT(SalesDataTable[[#This Row],[Order Date]],"MMM")</f>
        <v>Jul</v>
      </c>
      <c r="E1414" s="9" t="str">
        <f>"Q"&amp;ROUNDUP(MONTH(SalesDataTable[[#This Row],[Order Date]])/3,0)</f>
        <v>Q3</v>
      </c>
      <c r="F1414" s="4" t="s">
        <v>24</v>
      </c>
      <c r="G1414" s="4" t="s">
        <v>67</v>
      </c>
      <c r="H1414" s="4" t="s">
        <v>37</v>
      </c>
      <c r="I1414" s="4" t="s">
        <v>21</v>
      </c>
      <c r="J1414" s="4" t="s">
        <v>32</v>
      </c>
      <c r="K1414" s="4" t="s">
        <v>33</v>
      </c>
      <c r="L1414" s="5">
        <v>1</v>
      </c>
      <c r="M1414" s="6">
        <v>36.549999999999997</v>
      </c>
      <c r="N1414" s="7">
        <v>0.1</v>
      </c>
      <c r="O1414" s="6">
        <v>13.2</v>
      </c>
      <c r="P1414" s="6">
        <f t="shared" si="88"/>
        <v>32.894999999999996</v>
      </c>
      <c r="Q1414" s="6">
        <f t="shared" si="89"/>
        <v>13.2</v>
      </c>
      <c r="R1414" s="6">
        <f t="shared" si="90"/>
        <v>19.694999999999997</v>
      </c>
      <c r="S1414" s="8">
        <f t="shared" si="91"/>
        <v>0.59872321021431829</v>
      </c>
    </row>
    <row r="1415" spans="1:19" ht="15.6" x14ac:dyDescent="0.3">
      <c r="A1415" s="2">
        <v>1409</v>
      </c>
      <c r="B1415" s="3">
        <v>46222</v>
      </c>
      <c r="C1415" s="4">
        <f>YEAR(SalesDataTable[[#This Row],[Order Date]])</f>
        <v>2026</v>
      </c>
      <c r="D1415" s="9" t="str">
        <f>TEXT(SalesDataTable[[#This Row],[Order Date]],"MMM")</f>
        <v>Jul</v>
      </c>
      <c r="E1415" s="9" t="str">
        <f>"Q"&amp;ROUNDUP(MONTH(SalesDataTable[[#This Row],[Order Date]])/3,0)</f>
        <v>Q3</v>
      </c>
      <c r="F1415" s="4" t="s">
        <v>24</v>
      </c>
      <c r="G1415" s="4" t="s">
        <v>67</v>
      </c>
      <c r="H1415" s="4" t="s">
        <v>20</v>
      </c>
      <c r="I1415" s="4" t="s">
        <v>31</v>
      </c>
      <c r="J1415" s="4" t="s">
        <v>41</v>
      </c>
      <c r="K1415" s="4" t="s">
        <v>69</v>
      </c>
      <c r="L1415" s="5">
        <v>5</v>
      </c>
      <c r="M1415" s="6">
        <v>124.68</v>
      </c>
      <c r="N1415" s="7">
        <v>0.05</v>
      </c>
      <c r="O1415" s="6">
        <v>60.61</v>
      </c>
      <c r="P1415" s="6">
        <f t="shared" si="88"/>
        <v>592.23</v>
      </c>
      <c r="Q1415" s="6">
        <f t="shared" si="89"/>
        <v>303.05</v>
      </c>
      <c r="R1415" s="6">
        <f t="shared" si="90"/>
        <v>289.18</v>
      </c>
      <c r="S1415" s="8">
        <f t="shared" si="91"/>
        <v>0.48829002245749115</v>
      </c>
    </row>
    <row r="1416" spans="1:19" ht="15.6" x14ac:dyDescent="0.3">
      <c r="A1416" s="2">
        <v>1486</v>
      </c>
      <c r="B1416" s="3">
        <v>46222</v>
      </c>
      <c r="C1416" s="4">
        <f>YEAR(SalesDataTable[[#This Row],[Order Date]])</f>
        <v>2026</v>
      </c>
      <c r="D1416" s="9" t="str">
        <f>TEXT(SalesDataTable[[#This Row],[Order Date]],"MMM")</f>
        <v>Jul</v>
      </c>
      <c r="E1416" s="9" t="str">
        <f>"Q"&amp;ROUNDUP(MONTH(SalesDataTable[[#This Row],[Order Date]])/3,0)</f>
        <v>Q3</v>
      </c>
      <c r="F1416" s="4" t="s">
        <v>38</v>
      </c>
      <c r="G1416" s="4" t="s">
        <v>51</v>
      </c>
      <c r="H1416" s="4" t="s">
        <v>20</v>
      </c>
      <c r="I1416" s="4" t="s">
        <v>21</v>
      </c>
      <c r="J1416" s="4" t="s">
        <v>22</v>
      </c>
      <c r="K1416" s="4" t="s">
        <v>48</v>
      </c>
      <c r="L1416" s="5">
        <v>1</v>
      </c>
      <c r="M1416" s="6">
        <v>101.7</v>
      </c>
      <c r="N1416" s="7">
        <v>0.05</v>
      </c>
      <c r="O1416" s="6">
        <v>49.92</v>
      </c>
      <c r="P1416" s="6">
        <f t="shared" si="88"/>
        <v>96.614999999999995</v>
      </c>
      <c r="Q1416" s="6">
        <f t="shared" si="89"/>
        <v>49.92</v>
      </c>
      <c r="R1416" s="6">
        <f t="shared" si="90"/>
        <v>46.694999999999993</v>
      </c>
      <c r="S1416" s="8">
        <f t="shared" si="91"/>
        <v>0.48331004502406455</v>
      </c>
    </row>
    <row r="1417" spans="1:19" ht="15.6" x14ac:dyDescent="0.3">
      <c r="A1417" s="2">
        <v>1940</v>
      </c>
      <c r="B1417" s="3">
        <v>46222</v>
      </c>
      <c r="C1417" s="4">
        <f>YEAR(SalesDataTable[[#This Row],[Order Date]])</f>
        <v>2026</v>
      </c>
      <c r="D1417" s="9" t="str">
        <f>TEXT(SalesDataTable[[#This Row],[Order Date]],"MMM")</f>
        <v>Jul</v>
      </c>
      <c r="E1417" s="9" t="str">
        <f>"Q"&amp;ROUNDUP(MONTH(SalesDataTable[[#This Row],[Order Date]])/3,0)</f>
        <v>Q3</v>
      </c>
      <c r="F1417" s="4" t="s">
        <v>29</v>
      </c>
      <c r="G1417" s="4" t="s">
        <v>70</v>
      </c>
      <c r="H1417" s="4" t="s">
        <v>20</v>
      </c>
      <c r="I1417" s="4" t="s">
        <v>31</v>
      </c>
      <c r="J1417" s="4" t="s">
        <v>52</v>
      </c>
      <c r="K1417" s="4" t="s">
        <v>63</v>
      </c>
      <c r="L1417" s="5">
        <v>2</v>
      </c>
      <c r="M1417" s="6">
        <v>50.24</v>
      </c>
      <c r="N1417" s="7">
        <v>0.05</v>
      </c>
      <c r="O1417" s="6">
        <v>21.88</v>
      </c>
      <c r="P1417" s="6">
        <f t="shared" si="88"/>
        <v>95.456000000000003</v>
      </c>
      <c r="Q1417" s="6">
        <f t="shared" si="89"/>
        <v>43.76</v>
      </c>
      <c r="R1417" s="6">
        <f t="shared" si="90"/>
        <v>51.696000000000005</v>
      </c>
      <c r="S1417" s="8">
        <f t="shared" si="91"/>
        <v>0.54156889037881328</v>
      </c>
    </row>
    <row r="1418" spans="1:19" ht="15.6" x14ac:dyDescent="0.3">
      <c r="A1418" s="2">
        <v>2215</v>
      </c>
      <c r="B1418" s="3">
        <v>46222</v>
      </c>
      <c r="C1418" s="4">
        <f>YEAR(SalesDataTable[[#This Row],[Order Date]])</f>
        <v>2026</v>
      </c>
      <c r="D1418" s="9" t="str">
        <f>TEXT(SalesDataTable[[#This Row],[Order Date]],"MMM")</f>
        <v>Jul</v>
      </c>
      <c r="E1418" s="9" t="str">
        <f>"Q"&amp;ROUNDUP(MONTH(SalesDataTable[[#This Row],[Order Date]])/3,0)</f>
        <v>Q3</v>
      </c>
      <c r="F1418" s="4" t="s">
        <v>38</v>
      </c>
      <c r="G1418" s="4" t="s">
        <v>65</v>
      </c>
      <c r="H1418" s="4" t="s">
        <v>37</v>
      </c>
      <c r="I1418" s="4" t="s">
        <v>21</v>
      </c>
      <c r="J1418" s="4" t="s">
        <v>52</v>
      </c>
      <c r="K1418" s="4" t="s">
        <v>60</v>
      </c>
      <c r="L1418" s="5">
        <v>3</v>
      </c>
      <c r="M1418" s="6">
        <v>35.53</v>
      </c>
      <c r="N1418" s="7">
        <v>0</v>
      </c>
      <c r="O1418" s="6">
        <v>14</v>
      </c>
      <c r="P1418" s="6">
        <f t="shared" si="88"/>
        <v>106.59</v>
      </c>
      <c r="Q1418" s="6">
        <f t="shared" si="89"/>
        <v>42</v>
      </c>
      <c r="R1418" s="6">
        <f t="shared" si="90"/>
        <v>64.59</v>
      </c>
      <c r="S1418" s="8">
        <f t="shared" si="91"/>
        <v>0.60596678862932729</v>
      </c>
    </row>
    <row r="1419" spans="1:19" ht="15.6" x14ac:dyDescent="0.3">
      <c r="A1419" s="2">
        <v>2555</v>
      </c>
      <c r="B1419" s="3">
        <v>46222</v>
      </c>
      <c r="C1419" s="4">
        <f>YEAR(SalesDataTable[[#This Row],[Order Date]])</f>
        <v>2026</v>
      </c>
      <c r="D1419" s="9" t="str">
        <f>TEXT(SalesDataTable[[#This Row],[Order Date]],"MMM")</f>
        <v>Jul</v>
      </c>
      <c r="E1419" s="9" t="str">
        <f>"Q"&amp;ROUNDUP(MONTH(SalesDataTable[[#This Row],[Order Date]])/3,0)</f>
        <v>Q3</v>
      </c>
      <c r="F1419" s="4" t="s">
        <v>29</v>
      </c>
      <c r="G1419" s="4" t="s">
        <v>30</v>
      </c>
      <c r="H1419" s="4" t="s">
        <v>46</v>
      </c>
      <c r="I1419" s="4" t="s">
        <v>31</v>
      </c>
      <c r="J1419" s="4" t="s">
        <v>32</v>
      </c>
      <c r="K1419" s="4" t="s">
        <v>50</v>
      </c>
      <c r="L1419" s="5">
        <v>2</v>
      </c>
      <c r="M1419" s="6">
        <v>46.89</v>
      </c>
      <c r="N1419" s="7">
        <v>0.1</v>
      </c>
      <c r="O1419" s="6">
        <v>18.53</v>
      </c>
      <c r="P1419" s="6">
        <f t="shared" si="88"/>
        <v>84.402000000000001</v>
      </c>
      <c r="Q1419" s="6">
        <f t="shared" si="89"/>
        <v>37.06</v>
      </c>
      <c r="R1419" s="6">
        <f t="shared" si="90"/>
        <v>47.341999999999999</v>
      </c>
      <c r="S1419" s="8">
        <f t="shared" si="91"/>
        <v>0.56091087888912583</v>
      </c>
    </row>
    <row r="1420" spans="1:19" ht="15.6" x14ac:dyDescent="0.3">
      <c r="A1420" s="2">
        <v>4710</v>
      </c>
      <c r="B1420" s="3">
        <v>46222</v>
      </c>
      <c r="C1420" s="4">
        <f>YEAR(SalesDataTable[[#This Row],[Order Date]])</f>
        <v>2026</v>
      </c>
      <c r="D1420" s="9" t="str">
        <f>TEXT(SalesDataTable[[#This Row],[Order Date]],"MMM")</f>
        <v>Jul</v>
      </c>
      <c r="E1420" s="9" t="str">
        <f>"Q"&amp;ROUNDUP(MONTH(SalesDataTable[[#This Row],[Order Date]])/3,0)</f>
        <v>Q3</v>
      </c>
      <c r="F1420" s="4" t="s">
        <v>18</v>
      </c>
      <c r="G1420" s="4" t="s">
        <v>19</v>
      </c>
      <c r="H1420" s="4" t="s">
        <v>37</v>
      </c>
      <c r="I1420" s="4" t="s">
        <v>21</v>
      </c>
      <c r="J1420" s="4" t="s">
        <v>41</v>
      </c>
      <c r="K1420" s="4" t="s">
        <v>47</v>
      </c>
      <c r="L1420" s="5">
        <v>1</v>
      </c>
      <c r="M1420" s="6">
        <v>197.29</v>
      </c>
      <c r="N1420" s="7">
        <v>0.1</v>
      </c>
      <c r="O1420" s="6">
        <v>104.7</v>
      </c>
      <c r="P1420" s="6">
        <f t="shared" si="88"/>
        <v>177.56100000000001</v>
      </c>
      <c r="Q1420" s="6">
        <f t="shared" si="89"/>
        <v>104.7</v>
      </c>
      <c r="R1420" s="6">
        <f t="shared" si="90"/>
        <v>72.861000000000004</v>
      </c>
      <c r="S1420" s="8">
        <f t="shared" si="91"/>
        <v>0.4103434875901803</v>
      </c>
    </row>
    <row r="1421" spans="1:19" ht="15.6" x14ac:dyDescent="0.3">
      <c r="A1421" s="2">
        <v>4974</v>
      </c>
      <c r="B1421" s="3">
        <v>46222</v>
      </c>
      <c r="C1421" s="4">
        <f>YEAR(SalesDataTable[[#This Row],[Order Date]])</f>
        <v>2026</v>
      </c>
      <c r="D1421" s="9" t="str">
        <f>TEXT(SalesDataTable[[#This Row],[Order Date]],"MMM")</f>
        <v>Jul</v>
      </c>
      <c r="E1421" s="9" t="str">
        <f>"Q"&amp;ROUNDUP(MONTH(SalesDataTable[[#This Row],[Order Date]])/3,0)</f>
        <v>Q3</v>
      </c>
      <c r="F1421" s="4" t="s">
        <v>18</v>
      </c>
      <c r="G1421" s="4" t="s">
        <v>54</v>
      </c>
      <c r="H1421" s="4" t="s">
        <v>37</v>
      </c>
      <c r="I1421" s="4" t="s">
        <v>34</v>
      </c>
      <c r="J1421" s="4" t="s">
        <v>27</v>
      </c>
      <c r="K1421" s="4" t="s">
        <v>64</v>
      </c>
      <c r="L1421" s="5">
        <v>1</v>
      </c>
      <c r="M1421" s="6">
        <v>70.52</v>
      </c>
      <c r="N1421" s="7">
        <v>0.1</v>
      </c>
      <c r="O1421" s="6">
        <v>33.28</v>
      </c>
      <c r="P1421" s="6">
        <f t="shared" si="88"/>
        <v>63.467999999999996</v>
      </c>
      <c r="Q1421" s="6">
        <f t="shared" si="89"/>
        <v>33.28</v>
      </c>
      <c r="R1421" s="6">
        <f t="shared" si="90"/>
        <v>30.187999999999995</v>
      </c>
      <c r="S1421" s="8">
        <f t="shared" si="91"/>
        <v>0.47564126804058732</v>
      </c>
    </row>
    <row r="1422" spans="1:19" ht="15.6" x14ac:dyDescent="0.3">
      <c r="A1422" s="2">
        <v>5048</v>
      </c>
      <c r="B1422" s="3">
        <v>46222</v>
      </c>
      <c r="C1422" s="4">
        <f>YEAR(SalesDataTable[[#This Row],[Order Date]])</f>
        <v>2026</v>
      </c>
      <c r="D1422" s="9" t="str">
        <f>TEXT(SalesDataTable[[#This Row],[Order Date]],"MMM")</f>
        <v>Jul</v>
      </c>
      <c r="E1422" s="9" t="str">
        <f>"Q"&amp;ROUNDUP(MONTH(SalesDataTable[[#This Row],[Order Date]])/3,0)</f>
        <v>Q3</v>
      </c>
      <c r="F1422" s="4" t="s">
        <v>24</v>
      </c>
      <c r="G1422" s="4" t="s">
        <v>61</v>
      </c>
      <c r="H1422" s="4" t="s">
        <v>46</v>
      </c>
      <c r="I1422" s="4" t="s">
        <v>31</v>
      </c>
      <c r="J1422" s="4" t="s">
        <v>52</v>
      </c>
      <c r="K1422" s="4" t="s">
        <v>63</v>
      </c>
      <c r="L1422" s="5">
        <v>3</v>
      </c>
      <c r="M1422" s="6">
        <v>49.9</v>
      </c>
      <c r="N1422" s="7">
        <v>0.05</v>
      </c>
      <c r="O1422" s="6">
        <v>22.27</v>
      </c>
      <c r="P1422" s="6">
        <f t="shared" si="88"/>
        <v>142.21499999999997</v>
      </c>
      <c r="Q1422" s="6">
        <f t="shared" si="89"/>
        <v>66.81</v>
      </c>
      <c r="R1422" s="6">
        <f t="shared" si="90"/>
        <v>75.404999999999973</v>
      </c>
      <c r="S1422" s="8">
        <f t="shared" si="91"/>
        <v>0.53021833139964125</v>
      </c>
    </row>
    <row r="1423" spans="1:19" ht="15.6" x14ac:dyDescent="0.3">
      <c r="A1423" s="2">
        <v>1</v>
      </c>
      <c r="B1423" s="3">
        <v>46223</v>
      </c>
      <c r="C1423" s="4">
        <f>YEAR(SalesDataTable[[#This Row],[Order Date]])</f>
        <v>2026</v>
      </c>
      <c r="D1423" s="9" t="str">
        <f>TEXT(SalesDataTable[[#This Row],[Order Date]],"MMM")</f>
        <v>Jul</v>
      </c>
      <c r="E1423" s="9" t="str">
        <f>"Q"&amp;ROUNDUP(MONTH(SalesDataTable[[#This Row],[Order Date]])/3,0)</f>
        <v>Q3</v>
      </c>
      <c r="F1423" s="4" t="s">
        <v>38</v>
      </c>
      <c r="G1423" s="4" t="s">
        <v>49</v>
      </c>
      <c r="H1423" s="4" t="s">
        <v>37</v>
      </c>
      <c r="I1423" s="4" t="s">
        <v>31</v>
      </c>
      <c r="J1423" s="4" t="s">
        <v>27</v>
      </c>
      <c r="K1423" s="4" t="s">
        <v>55</v>
      </c>
      <c r="L1423" s="5">
        <v>3</v>
      </c>
      <c r="M1423" s="6">
        <v>156.25</v>
      </c>
      <c r="N1423" s="7">
        <v>0</v>
      </c>
      <c r="O1423" s="6">
        <v>79.900000000000006</v>
      </c>
      <c r="P1423" s="6">
        <f t="shared" si="88"/>
        <v>468.75</v>
      </c>
      <c r="Q1423" s="6">
        <f t="shared" si="89"/>
        <v>239.70000000000002</v>
      </c>
      <c r="R1423" s="6">
        <f t="shared" si="90"/>
        <v>229.04999999999998</v>
      </c>
      <c r="S1423" s="8">
        <f t="shared" si="91"/>
        <v>0.48863999999999996</v>
      </c>
    </row>
    <row r="1424" spans="1:19" ht="15.6" x14ac:dyDescent="0.3">
      <c r="A1424" s="2">
        <v>270</v>
      </c>
      <c r="B1424" s="3">
        <v>46223</v>
      </c>
      <c r="C1424" s="4">
        <f>YEAR(SalesDataTable[[#This Row],[Order Date]])</f>
        <v>2026</v>
      </c>
      <c r="D1424" s="9" t="str">
        <f>TEXT(SalesDataTable[[#This Row],[Order Date]],"MMM")</f>
        <v>Jul</v>
      </c>
      <c r="E1424" s="9" t="str">
        <f>"Q"&amp;ROUNDUP(MONTH(SalesDataTable[[#This Row],[Order Date]])/3,0)</f>
        <v>Q3</v>
      </c>
      <c r="F1424" s="4" t="s">
        <v>29</v>
      </c>
      <c r="G1424" s="4" t="s">
        <v>30</v>
      </c>
      <c r="H1424" s="4" t="s">
        <v>46</v>
      </c>
      <c r="I1424" s="4" t="s">
        <v>21</v>
      </c>
      <c r="J1424" s="4" t="s">
        <v>41</v>
      </c>
      <c r="K1424" s="4" t="s">
        <v>69</v>
      </c>
      <c r="L1424" s="5">
        <v>3</v>
      </c>
      <c r="M1424" s="6">
        <v>120.14</v>
      </c>
      <c r="N1424" s="7">
        <v>0</v>
      </c>
      <c r="O1424" s="6">
        <v>58.9</v>
      </c>
      <c r="P1424" s="6">
        <f t="shared" si="88"/>
        <v>360.42</v>
      </c>
      <c r="Q1424" s="6">
        <f t="shared" si="89"/>
        <v>176.7</v>
      </c>
      <c r="R1424" s="6">
        <f t="shared" si="90"/>
        <v>183.72000000000003</v>
      </c>
      <c r="S1424" s="8">
        <f t="shared" si="91"/>
        <v>0.5097386382553688</v>
      </c>
    </row>
    <row r="1425" spans="1:19" ht="15.6" x14ac:dyDescent="0.3">
      <c r="A1425" s="2">
        <v>2130</v>
      </c>
      <c r="B1425" s="3">
        <v>46223</v>
      </c>
      <c r="C1425" s="4">
        <f>YEAR(SalesDataTable[[#This Row],[Order Date]])</f>
        <v>2026</v>
      </c>
      <c r="D1425" s="9" t="str">
        <f>TEXT(SalesDataTable[[#This Row],[Order Date]],"MMM")</f>
        <v>Jul</v>
      </c>
      <c r="E1425" s="9" t="str">
        <f>"Q"&amp;ROUNDUP(MONTH(SalesDataTable[[#This Row],[Order Date]])/3,0)</f>
        <v>Q3</v>
      </c>
      <c r="F1425" s="4" t="s">
        <v>24</v>
      </c>
      <c r="G1425" s="4" t="s">
        <v>67</v>
      </c>
      <c r="H1425" s="4" t="s">
        <v>37</v>
      </c>
      <c r="I1425" s="4" t="s">
        <v>21</v>
      </c>
      <c r="J1425" s="4" t="s">
        <v>27</v>
      </c>
      <c r="K1425" s="4" t="s">
        <v>35</v>
      </c>
      <c r="L1425" s="5">
        <v>1</v>
      </c>
      <c r="M1425" s="6">
        <v>145.21</v>
      </c>
      <c r="N1425" s="7">
        <v>0</v>
      </c>
      <c r="O1425" s="6">
        <v>80.52</v>
      </c>
      <c r="P1425" s="6">
        <f t="shared" si="88"/>
        <v>145.21</v>
      </c>
      <c r="Q1425" s="6">
        <f t="shared" si="89"/>
        <v>80.52</v>
      </c>
      <c r="R1425" s="6">
        <f t="shared" si="90"/>
        <v>64.690000000000012</v>
      </c>
      <c r="S1425" s="8">
        <f t="shared" si="91"/>
        <v>0.44549273466014744</v>
      </c>
    </row>
    <row r="1426" spans="1:19" ht="15.6" x14ac:dyDescent="0.3">
      <c r="A1426" s="2">
        <v>2474</v>
      </c>
      <c r="B1426" s="3">
        <v>46223</v>
      </c>
      <c r="C1426" s="4">
        <f>YEAR(SalesDataTable[[#This Row],[Order Date]])</f>
        <v>2026</v>
      </c>
      <c r="D1426" s="9" t="str">
        <f>TEXT(SalesDataTable[[#This Row],[Order Date]],"MMM")</f>
        <v>Jul</v>
      </c>
      <c r="E1426" s="9" t="str">
        <f>"Q"&amp;ROUNDUP(MONTH(SalesDataTable[[#This Row],[Order Date]])/3,0)</f>
        <v>Q3</v>
      </c>
      <c r="F1426" s="4" t="s">
        <v>29</v>
      </c>
      <c r="G1426" s="4" t="s">
        <v>30</v>
      </c>
      <c r="H1426" s="4" t="s">
        <v>37</v>
      </c>
      <c r="I1426" s="4" t="s">
        <v>21</v>
      </c>
      <c r="J1426" s="4" t="s">
        <v>22</v>
      </c>
      <c r="K1426" s="4" t="s">
        <v>44</v>
      </c>
      <c r="L1426" s="5">
        <v>2</v>
      </c>
      <c r="M1426" s="6">
        <v>39.78</v>
      </c>
      <c r="N1426" s="7">
        <v>0.1</v>
      </c>
      <c r="O1426" s="6">
        <v>16.260000000000002</v>
      </c>
      <c r="P1426" s="6">
        <f t="shared" si="88"/>
        <v>71.603999999999999</v>
      </c>
      <c r="Q1426" s="6">
        <f t="shared" si="89"/>
        <v>32.520000000000003</v>
      </c>
      <c r="R1426" s="6">
        <f t="shared" si="90"/>
        <v>39.083999999999996</v>
      </c>
      <c r="S1426" s="8">
        <f t="shared" si="91"/>
        <v>0.54583542818836928</v>
      </c>
    </row>
    <row r="1427" spans="1:19" ht="15.6" x14ac:dyDescent="0.3">
      <c r="A1427" s="2">
        <v>2514</v>
      </c>
      <c r="B1427" s="3">
        <v>46223</v>
      </c>
      <c r="C1427" s="4">
        <f>YEAR(SalesDataTable[[#This Row],[Order Date]])</f>
        <v>2026</v>
      </c>
      <c r="D1427" s="9" t="str">
        <f>TEXT(SalesDataTable[[#This Row],[Order Date]],"MMM")</f>
        <v>Jul</v>
      </c>
      <c r="E1427" s="9" t="str">
        <f>"Q"&amp;ROUNDUP(MONTH(SalesDataTable[[#This Row],[Order Date]])/3,0)</f>
        <v>Q3</v>
      </c>
      <c r="F1427" s="4" t="s">
        <v>24</v>
      </c>
      <c r="G1427" s="4" t="s">
        <v>45</v>
      </c>
      <c r="H1427" s="4" t="s">
        <v>20</v>
      </c>
      <c r="I1427" s="4" t="s">
        <v>31</v>
      </c>
      <c r="J1427" s="4" t="s">
        <v>32</v>
      </c>
      <c r="K1427" s="4" t="s">
        <v>66</v>
      </c>
      <c r="L1427" s="5">
        <v>2</v>
      </c>
      <c r="M1427" s="6">
        <v>161.97</v>
      </c>
      <c r="N1427" s="7">
        <v>0.1</v>
      </c>
      <c r="O1427" s="6">
        <v>88.57</v>
      </c>
      <c r="P1427" s="6">
        <f t="shared" si="88"/>
        <v>291.54599999999999</v>
      </c>
      <c r="Q1427" s="6">
        <f t="shared" si="89"/>
        <v>177.14</v>
      </c>
      <c r="R1427" s="6">
        <f t="shared" si="90"/>
        <v>114.40600000000001</v>
      </c>
      <c r="S1427" s="8">
        <f t="shared" si="91"/>
        <v>0.39241148909606033</v>
      </c>
    </row>
    <row r="1428" spans="1:19" ht="15.6" x14ac:dyDescent="0.3">
      <c r="A1428" s="2">
        <v>2616</v>
      </c>
      <c r="B1428" s="3">
        <v>46223</v>
      </c>
      <c r="C1428" s="4">
        <f>YEAR(SalesDataTable[[#This Row],[Order Date]])</f>
        <v>2026</v>
      </c>
      <c r="D1428" s="9" t="str">
        <f>TEXT(SalesDataTable[[#This Row],[Order Date]],"MMM")</f>
        <v>Jul</v>
      </c>
      <c r="E1428" s="9" t="str">
        <f>"Q"&amp;ROUNDUP(MONTH(SalesDataTable[[#This Row],[Order Date]])/3,0)</f>
        <v>Q3</v>
      </c>
      <c r="F1428" s="4" t="s">
        <v>29</v>
      </c>
      <c r="G1428" s="4" t="s">
        <v>36</v>
      </c>
      <c r="H1428" s="4" t="s">
        <v>37</v>
      </c>
      <c r="I1428" s="4" t="s">
        <v>31</v>
      </c>
      <c r="J1428" s="4" t="s">
        <v>52</v>
      </c>
      <c r="K1428" s="4" t="s">
        <v>56</v>
      </c>
      <c r="L1428" s="5">
        <v>2</v>
      </c>
      <c r="M1428" s="6">
        <v>125.37</v>
      </c>
      <c r="N1428" s="7">
        <v>0</v>
      </c>
      <c r="O1428" s="6">
        <v>68.040000000000006</v>
      </c>
      <c r="P1428" s="6">
        <f t="shared" si="88"/>
        <v>250.74</v>
      </c>
      <c r="Q1428" s="6">
        <f t="shared" si="89"/>
        <v>136.08000000000001</v>
      </c>
      <c r="R1428" s="6">
        <f t="shared" si="90"/>
        <v>114.66</v>
      </c>
      <c r="S1428" s="8">
        <f t="shared" si="91"/>
        <v>0.457286432160804</v>
      </c>
    </row>
    <row r="1429" spans="1:19" ht="15.6" x14ac:dyDescent="0.3">
      <c r="A1429" s="2">
        <v>2632</v>
      </c>
      <c r="B1429" s="3">
        <v>46223</v>
      </c>
      <c r="C1429" s="4">
        <f>YEAR(SalesDataTable[[#This Row],[Order Date]])</f>
        <v>2026</v>
      </c>
      <c r="D1429" s="9" t="str">
        <f>TEXT(SalesDataTable[[#This Row],[Order Date]],"MMM")</f>
        <v>Jul</v>
      </c>
      <c r="E1429" s="9" t="str">
        <f>"Q"&amp;ROUNDUP(MONTH(SalesDataTable[[#This Row],[Order Date]])/3,0)</f>
        <v>Q3</v>
      </c>
      <c r="F1429" s="4" t="s">
        <v>18</v>
      </c>
      <c r="G1429" s="4" t="s">
        <v>68</v>
      </c>
      <c r="H1429" s="4" t="s">
        <v>20</v>
      </c>
      <c r="I1429" s="4" t="s">
        <v>31</v>
      </c>
      <c r="J1429" s="4" t="s">
        <v>41</v>
      </c>
      <c r="K1429" s="4" t="s">
        <v>47</v>
      </c>
      <c r="L1429" s="5">
        <v>1</v>
      </c>
      <c r="M1429" s="6">
        <v>196.57</v>
      </c>
      <c r="N1429" s="7">
        <v>0</v>
      </c>
      <c r="O1429" s="6">
        <v>104.78</v>
      </c>
      <c r="P1429" s="6">
        <f t="shared" si="88"/>
        <v>196.57</v>
      </c>
      <c r="Q1429" s="6">
        <f t="shared" si="89"/>
        <v>104.78</v>
      </c>
      <c r="R1429" s="6">
        <f t="shared" si="90"/>
        <v>91.789999999999992</v>
      </c>
      <c r="S1429" s="8">
        <f t="shared" si="91"/>
        <v>0.46695833545301924</v>
      </c>
    </row>
    <row r="1430" spans="1:19" ht="15.6" x14ac:dyDescent="0.3">
      <c r="A1430" s="2">
        <v>3725</v>
      </c>
      <c r="B1430" s="3">
        <v>46223</v>
      </c>
      <c r="C1430" s="4">
        <f>YEAR(SalesDataTable[[#This Row],[Order Date]])</f>
        <v>2026</v>
      </c>
      <c r="D1430" s="9" t="str">
        <f>TEXT(SalesDataTable[[#This Row],[Order Date]],"MMM")</f>
        <v>Jul</v>
      </c>
      <c r="E1430" s="9" t="str">
        <f>"Q"&amp;ROUNDUP(MONTH(SalesDataTable[[#This Row],[Order Date]])/3,0)</f>
        <v>Q3</v>
      </c>
      <c r="F1430" s="4" t="s">
        <v>29</v>
      </c>
      <c r="G1430" s="4" t="s">
        <v>70</v>
      </c>
      <c r="H1430" s="4" t="s">
        <v>20</v>
      </c>
      <c r="I1430" s="4" t="s">
        <v>21</v>
      </c>
      <c r="J1430" s="4" t="s">
        <v>41</v>
      </c>
      <c r="K1430" s="4" t="s">
        <v>47</v>
      </c>
      <c r="L1430" s="5">
        <v>2</v>
      </c>
      <c r="M1430" s="6">
        <v>195.74</v>
      </c>
      <c r="N1430" s="7">
        <v>0.05</v>
      </c>
      <c r="O1430" s="6">
        <v>107.17</v>
      </c>
      <c r="P1430" s="6">
        <f t="shared" si="88"/>
        <v>371.90600000000001</v>
      </c>
      <c r="Q1430" s="6">
        <f t="shared" si="89"/>
        <v>214.34</v>
      </c>
      <c r="R1430" s="6">
        <f t="shared" si="90"/>
        <v>157.566</v>
      </c>
      <c r="S1430" s="8">
        <f t="shared" si="91"/>
        <v>0.4236715729243411</v>
      </c>
    </row>
    <row r="1431" spans="1:19" ht="15.6" x14ac:dyDescent="0.3">
      <c r="A1431" s="2">
        <v>3834</v>
      </c>
      <c r="B1431" s="3">
        <v>46223</v>
      </c>
      <c r="C1431" s="4">
        <f>YEAR(SalesDataTable[[#This Row],[Order Date]])</f>
        <v>2026</v>
      </c>
      <c r="D1431" s="9" t="str">
        <f>TEXT(SalesDataTable[[#This Row],[Order Date]],"MMM")</f>
        <v>Jul</v>
      </c>
      <c r="E1431" s="9" t="str">
        <f>"Q"&amp;ROUNDUP(MONTH(SalesDataTable[[#This Row],[Order Date]])/3,0)</f>
        <v>Q3</v>
      </c>
      <c r="F1431" s="4" t="s">
        <v>24</v>
      </c>
      <c r="G1431" s="4" t="s">
        <v>67</v>
      </c>
      <c r="H1431" s="4" t="s">
        <v>37</v>
      </c>
      <c r="I1431" s="4" t="s">
        <v>31</v>
      </c>
      <c r="J1431" s="4" t="s">
        <v>41</v>
      </c>
      <c r="K1431" s="4" t="s">
        <v>47</v>
      </c>
      <c r="L1431" s="5">
        <v>3</v>
      </c>
      <c r="M1431" s="6">
        <v>192.28</v>
      </c>
      <c r="N1431" s="7">
        <v>0</v>
      </c>
      <c r="O1431" s="6">
        <v>104.3</v>
      </c>
      <c r="P1431" s="6">
        <f t="shared" si="88"/>
        <v>576.84</v>
      </c>
      <c r="Q1431" s="6">
        <f t="shared" si="89"/>
        <v>312.89999999999998</v>
      </c>
      <c r="R1431" s="6">
        <f t="shared" si="90"/>
        <v>263.94000000000005</v>
      </c>
      <c r="S1431" s="8">
        <f t="shared" si="91"/>
        <v>0.45756188891200339</v>
      </c>
    </row>
    <row r="1432" spans="1:19" ht="15.6" x14ac:dyDescent="0.3">
      <c r="A1432" s="2">
        <v>159</v>
      </c>
      <c r="B1432" s="3">
        <v>46224</v>
      </c>
      <c r="C1432" s="4">
        <f>YEAR(SalesDataTable[[#This Row],[Order Date]])</f>
        <v>2026</v>
      </c>
      <c r="D1432" s="9" t="str">
        <f>TEXT(SalesDataTable[[#This Row],[Order Date]],"MMM")</f>
        <v>Jul</v>
      </c>
      <c r="E1432" s="9" t="str">
        <f>"Q"&amp;ROUNDUP(MONTH(SalesDataTable[[#This Row],[Order Date]])/3,0)</f>
        <v>Q3</v>
      </c>
      <c r="F1432" s="4" t="s">
        <v>24</v>
      </c>
      <c r="G1432" s="4" t="s">
        <v>25</v>
      </c>
      <c r="H1432" s="4" t="s">
        <v>20</v>
      </c>
      <c r="I1432" s="4" t="s">
        <v>21</v>
      </c>
      <c r="J1432" s="4" t="s">
        <v>27</v>
      </c>
      <c r="K1432" s="4" t="s">
        <v>64</v>
      </c>
      <c r="L1432" s="5">
        <v>2</v>
      </c>
      <c r="M1432" s="6">
        <v>70.150000000000006</v>
      </c>
      <c r="N1432" s="7">
        <v>0.05</v>
      </c>
      <c r="O1432" s="6">
        <v>32.950000000000003</v>
      </c>
      <c r="P1432" s="6">
        <f t="shared" si="88"/>
        <v>133.285</v>
      </c>
      <c r="Q1432" s="6">
        <f t="shared" si="89"/>
        <v>65.900000000000006</v>
      </c>
      <c r="R1432" s="6">
        <f t="shared" si="90"/>
        <v>67.384999999999991</v>
      </c>
      <c r="S1432" s="8">
        <f t="shared" si="91"/>
        <v>0.50557076940390888</v>
      </c>
    </row>
    <row r="1433" spans="1:19" ht="15.6" x14ac:dyDescent="0.3">
      <c r="A1433" s="2">
        <v>435</v>
      </c>
      <c r="B1433" s="3">
        <v>46224</v>
      </c>
      <c r="C1433" s="4">
        <f>YEAR(SalesDataTable[[#This Row],[Order Date]])</f>
        <v>2026</v>
      </c>
      <c r="D1433" s="9" t="str">
        <f>TEXT(SalesDataTable[[#This Row],[Order Date]],"MMM")</f>
        <v>Jul</v>
      </c>
      <c r="E1433" s="9" t="str">
        <f>"Q"&amp;ROUNDUP(MONTH(SalesDataTable[[#This Row],[Order Date]])/3,0)</f>
        <v>Q3</v>
      </c>
      <c r="F1433" s="4" t="s">
        <v>29</v>
      </c>
      <c r="G1433" s="4" t="s">
        <v>30</v>
      </c>
      <c r="H1433" s="4" t="s">
        <v>20</v>
      </c>
      <c r="I1433" s="4" t="s">
        <v>21</v>
      </c>
      <c r="J1433" s="4" t="s">
        <v>41</v>
      </c>
      <c r="K1433" s="4" t="s">
        <v>42</v>
      </c>
      <c r="L1433" s="5">
        <v>2</v>
      </c>
      <c r="M1433" s="6">
        <v>342.38</v>
      </c>
      <c r="N1433" s="7">
        <v>0.05</v>
      </c>
      <c r="O1433" s="6">
        <v>192.01</v>
      </c>
      <c r="P1433" s="6">
        <f t="shared" si="88"/>
        <v>650.52199999999993</v>
      </c>
      <c r="Q1433" s="6">
        <f t="shared" si="89"/>
        <v>384.02</v>
      </c>
      <c r="R1433" s="6">
        <f t="shared" si="90"/>
        <v>266.50199999999995</v>
      </c>
      <c r="S1433" s="8">
        <f t="shared" si="91"/>
        <v>0.40967407712575438</v>
      </c>
    </row>
    <row r="1434" spans="1:19" ht="15.6" x14ac:dyDescent="0.3">
      <c r="A1434" s="2">
        <v>1467</v>
      </c>
      <c r="B1434" s="3">
        <v>46224</v>
      </c>
      <c r="C1434" s="4">
        <f>YEAR(SalesDataTable[[#This Row],[Order Date]])</f>
        <v>2026</v>
      </c>
      <c r="D1434" s="9" t="str">
        <f>TEXT(SalesDataTable[[#This Row],[Order Date]],"MMM")</f>
        <v>Jul</v>
      </c>
      <c r="E1434" s="9" t="str">
        <f>"Q"&amp;ROUNDUP(MONTH(SalesDataTable[[#This Row],[Order Date]])/3,0)</f>
        <v>Q3</v>
      </c>
      <c r="F1434" s="4" t="s">
        <v>24</v>
      </c>
      <c r="G1434" s="4" t="s">
        <v>67</v>
      </c>
      <c r="H1434" s="4" t="s">
        <v>46</v>
      </c>
      <c r="I1434" s="4" t="s">
        <v>31</v>
      </c>
      <c r="J1434" s="4" t="s">
        <v>52</v>
      </c>
      <c r="K1434" s="4" t="s">
        <v>63</v>
      </c>
      <c r="L1434" s="5">
        <v>1</v>
      </c>
      <c r="M1434" s="6">
        <v>50.59</v>
      </c>
      <c r="N1434" s="7">
        <v>0.05</v>
      </c>
      <c r="O1434" s="6">
        <v>22.04</v>
      </c>
      <c r="P1434" s="6">
        <f t="shared" si="88"/>
        <v>48.060499999999998</v>
      </c>
      <c r="Q1434" s="6">
        <f t="shared" si="89"/>
        <v>22.04</v>
      </c>
      <c r="R1434" s="6">
        <f t="shared" si="90"/>
        <v>26.020499999999998</v>
      </c>
      <c r="S1434" s="8">
        <f t="shared" si="91"/>
        <v>0.54141134611583319</v>
      </c>
    </row>
    <row r="1435" spans="1:19" ht="15.6" x14ac:dyDescent="0.3">
      <c r="A1435" s="2">
        <v>1552</v>
      </c>
      <c r="B1435" s="3">
        <v>46224</v>
      </c>
      <c r="C1435" s="4">
        <f>YEAR(SalesDataTable[[#This Row],[Order Date]])</f>
        <v>2026</v>
      </c>
      <c r="D1435" s="9" t="str">
        <f>TEXT(SalesDataTable[[#This Row],[Order Date]],"MMM")</f>
        <v>Jul</v>
      </c>
      <c r="E1435" s="9" t="str">
        <f>"Q"&amp;ROUNDUP(MONTH(SalesDataTable[[#This Row],[Order Date]])/3,0)</f>
        <v>Q3</v>
      </c>
      <c r="F1435" s="4" t="s">
        <v>38</v>
      </c>
      <c r="G1435" s="4" t="s">
        <v>39</v>
      </c>
      <c r="H1435" s="4" t="s">
        <v>37</v>
      </c>
      <c r="I1435" s="4" t="s">
        <v>31</v>
      </c>
      <c r="J1435" s="4" t="s">
        <v>32</v>
      </c>
      <c r="K1435" s="4" t="s">
        <v>50</v>
      </c>
      <c r="L1435" s="5">
        <v>2</v>
      </c>
      <c r="M1435" s="6">
        <v>46.34</v>
      </c>
      <c r="N1435" s="7">
        <v>0.1</v>
      </c>
      <c r="O1435" s="6">
        <v>18.41</v>
      </c>
      <c r="P1435" s="6">
        <f t="shared" si="88"/>
        <v>83.412000000000006</v>
      </c>
      <c r="Q1435" s="6">
        <f t="shared" si="89"/>
        <v>36.82</v>
      </c>
      <c r="R1435" s="6">
        <f t="shared" si="90"/>
        <v>46.592000000000006</v>
      </c>
      <c r="S1435" s="8">
        <f t="shared" si="91"/>
        <v>0.55857670359180933</v>
      </c>
    </row>
    <row r="1436" spans="1:19" ht="15.6" x14ac:dyDescent="0.3">
      <c r="A1436" s="2">
        <v>1745</v>
      </c>
      <c r="B1436" s="3">
        <v>46224</v>
      </c>
      <c r="C1436" s="4">
        <f>YEAR(SalesDataTable[[#This Row],[Order Date]])</f>
        <v>2026</v>
      </c>
      <c r="D1436" s="9" t="str">
        <f>TEXT(SalesDataTable[[#This Row],[Order Date]],"MMM")</f>
        <v>Jul</v>
      </c>
      <c r="E1436" s="9" t="str">
        <f>"Q"&amp;ROUNDUP(MONTH(SalesDataTable[[#This Row],[Order Date]])/3,0)</f>
        <v>Q3</v>
      </c>
      <c r="F1436" s="4" t="s">
        <v>24</v>
      </c>
      <c r="G1436" s="4" t="s">
        <v>45</v>
      </c>
      <c r="H1436" s="4" t="s">
        <v>46</v>
      </c>
      <c r="I1436" s="4" t="s">
        <v>31</v>
      </c>
      <c r="J1436" s="4" t="s">
        <v>27</v>
      </c>
      <c r="K1436" s="4" t="s">
        <v>28</v>
      </c>
      <c r="L1436" s="5">
        <v>1</v>
      </c>
      <c r="M1436" s="6">
        <v>91.45</v>
      </c>
      <c r="N1436" s="7">
        <v>0</v>
      </c>
      <c r="O1436" s="6">
        <v>44.16</v>
      </c>
      <c r="P1436" s="6">
        <f t="shared" si="88"/>
        <v>91.45</v>
      </c>
      <c r="Q1436" s="6">
        <f t="shared" si="89"/>
        <v>44.16</v>
      </c>
      <c r="R1436" s="6">
        <f t="shared" si="90"/>
        <v>47.290000000000006</v>
      </c>
      <c r="S1436" s="8">
        <f t="shared" si="91"/>
        <v>0.51711317659923461</v>
      </c>
    </row>
    <row r="1437" spans="1:19" ht="15.6" x14ac:dyDescent="0.3">
      <c r="A1437" s="2">
        <v>2174</v>
      </c>
      <c r="B1437" s="3">
        <v>46224</v>
      </c>
      <c r="C1437" s="4">
        <f>YEAR(SalesDataTable[[#This Row],[Order Date]])</f>
        <v>2026</v>
      </c>
      <c r="D1437" s="9" t="str">
        <f>TEXT(SalesDataTable[[#This Row],[Order Date]],"MMM")</f>
        <v>Jul</v>
      </c>
      <c r="E1437" s="9" t="str">
        <f>"Q"&amp;ROUNDUP(MONTH(SalesDataTable[[#This Row],[Order Date]])/3,0)</f>
        <v>Q3</v>
      </c>
      <c r="F1437" s="4" t="s">
        <v>38</v>
      </c>
      <c r="G1437" s="4" t="s">
        <v>51</v>
      </c>
      <c r="H1437" s="4" t="s">
        <v>46</v>
      </c>
      <c r="I1437" s="4" t="s">
        <v>21</v>
      </c>
      <c r="J1437" s="4" t="s">
        <v>22</v>
      </c>
      <c r="K1437" s="4" t="s">
        <v>44</v>
      </c>
      <c r="L1437" s="5">
        <v>3</v>
      </c>
      <c r="M1437" s="6">
        <v>40.28</v>
      </c>
      <c r="N1437" s="7">
        <v>0</v>
      </c>
      <c r="O1437" s="6">
        <v>17.12</v>
      </c>
      <c r="P1437" s="6">
        <f t="shared" si="88"/>
        <v>120.84</v>
      </c>
      <c r="Q1437" s="6">
        <f t="shared" si="89"/>
        <v>51.36</v>
      </c>
      <c r="R1437" s="6">
        <f t="shared" si="90"/>
        <v>69.48</v>
      </c>
      <c r="S1437" s="8">
        <f t="shared" si="91"/>
        <v>0.57497517378351537</v>
      </c>
    </row>
    <row r="1438" spans="1:19" ht="15.6" x14ac:dyDescent="0.3">
      <c r="A1438" s="2">
        <v>3444</v>
      </c>
      <c r="B1438" s="3">
        <v>46224</v>
      </c>
      <c r="C1438" s="4">
        <f>YEAR(SalesDataTable[[#This Row],[Order Date]])</f>
        <v>2026</v>
      </c>
      <c r="D1438" s="9" t="str">
        <f>TEXT(SalesDataTable[[#This Row],[Order Date]],"MMM")</f>
        <v>Jul</v>
      </c>
      <c r="E1438" s="9" t="str">
        <f>"Q"&amp;ROUNDUP(MONTH(SalesDataTable[[#This Row],[Order Date]])/3,0)</f>
        <v>Q3</v>
      </c>
      <c r="F1438" s="4" t="s">
        <v>24</v>
      </c>
      <c r="G1438" s="4" t="s">
        <v>67</v>
      </c>
      <c r="H1438" s="4" t="s">
        <v>20</v>
      </c>
      <c r="I1438" s="4" t="s">
        <v>21</v>
      </c>
      <c r="J1438" s="4" t="s">
        <v>52</v>
      </c>
      <c r="K1438" s="4" t="s">
        <v>60</v>
      </c>
      <c r="L1438" s="5">
        <v>2</v>
      </c>
      <c r="M1438" s="6">
        <v>36.93</v>
      </c>
      <c r="N1438" s="7">
        <v>0</v>
      </c>
      <c r="O1438" s="6">
        <v>13.63</v>
      </c>
      <c r="P1438" s="6">
        <f t="shared" si="88"/>
        <v>73.86</v>
      </c>
      <c r="Q1438" s="6">
        <f t="shared" si="89"/>
        <v>27.26</v>
      </c>
      <c r="R1438" s="6">
        <f t="shared" si="90"/>
        <v>46.599999999999994</v>
      </c>
      <c r="S1438" s="8">
        <f t="shared" si="91"/>
        <v>0.63092336853506625</v>
      </c>
    </row>
    <row r="1439" spans="1:19" ht="15.6" x14ac:dyDescent="0.3">
      <c r="A1439" s="2">
        <v>3646</v>
      </c>
      <c r="B1439" s="3">
        <v>46224</v>
      </c>
      <c r="C1439" s="4">
        <f>YEAR(SalesDataTable[[#This Row],[Order Date]])</f>
        <v>2026</v>
      </c>
      <c r="D1439" s="9" t="str">
        <f>TEXT(SalesDataTable[[#This Row],[Order Date]],"MMM")</f>
        <v>Jul</v>
      </c>
      <c r="E1439" s="9" t="str">
        <f>"Q"&amp;ROUNDUP(MONTH(SalesDataTable[[#This Row],[Order Date]])/3,0)</f>
        <v>Q3</v>
      </c>
      <c r="F1439" s="4" t="s">
        <v>29</v>
      </c>
      <c r="G1439" s="4" t="s">
        <v>30</v>
      </c>
      <c r="H1439" s="4" t="s">
        <v>46</v>
      </c>
      <c r="I1439" s="4" t="s">
        <v>21</v>
      </c>
      <c r="J1439" s="4" t="s">
        <v>27</v>
      </c>
      <c r="K1439" s="4" t="s">
        <v>35</v>
      </c>
      <c r="L1439" s="5">
        <v>1</v>
      </c>
      <c r="M1439" s="6">
        <v>143.69</v>
      </c>
      <c r="N1439" s="7">
        <v>0</v>
      </c>
      <c r="O1439" s="6">
        <v>80.87</v>
      </c>
      <c r="P1439" s="6">
        <f t="shared" si="88"/>
        <v>143.69</v>
      </c>
      <c r="Q1439" s="6">
        <f t="shared" si="89"/>
        <v>80.87</v>
      </c>
      <c r="R1439" s="6">
        <f t="shared" si="90"/>
        <v>62.819999999999993</v>
      </c>
      <c r="S1439" s="8">
        <f t="shared" si="91"/>
        <v>0.43719117544714309</v>
      </c>
    </row>
    <row r="1440" spans="1:19" ht="15.6" x14ac:dyDescent="0.3">
      <c r="A1440" s="2">
        <v>4558</v>
      </c>
      <c r="B1440" s="3">
        <v>46224</v>
      </c>
      <c r="C1440" s="4">
        <f>YEAR(SalesDataTable[[#This Row],[Order Date]])</f>
        <v>2026</v>
      </c>
      <c r="D1440" s="9" t="str">
        <f>TEXT(SalesDataTable[[#This Row],[Order Date]],"MMM")</f>
        <v>Jul</v>
      </c>
      <c r="E1440" s="9" t="str">
        <f>"Q"&amp;ROUNDUP(MONTH(SalesDataTable[[#This Row],[Order Date]])/3,0)</f>
        <v>Q3</v>
      </c>
      <c r="F1440" s="4" t="s">
        <v>24</v>
      </c>
      <c r="G1440" s="4" t="s">
        <v>67</v>
      </c>
      <c r="H1440" s="4" t="s">
        <v>46</v>
      </c>
      <c r="I1440" s="4" t="s">
        <v>31</v>
      </c>
      <c r="J1440" s="4" t="s">
        <v>27</v>
      </c>
      <c r="K1440" s="4" t="s">
        <v>35</v>
      </c>
      <c r="L1440" s="5">
        <v>2</v>
      </c>
      <c r="M1440" s="6">
        <v>147.09</v>
      </c>
      <c r="N1440" s="7">
        <v>0</v>
      </c>
      <c r="O1440" s="6">
        <v>81.58</v>
      </c>
      <c r="P1440" s="6">
        <f t="shared" si="88"/>
        <v>294.18</v>
      </c>
      <c r="Q1440" s="6">
        <f t="shared" si="89"/>
        <v>163.16</v>
      </c>
      <c r="R1440" s="6">
        <f t="shared" si="90"/>
        <v>131.02000000000001</v>
      </c>
      <c r="S1440" s="8">
        <f t="shared" si="91"/>
        <v>0.44537358080087025</v>
      </c>
    </row>
    <row r="1441" spans="1:19" ht="15.6" x14ac:dyDescent="0.3">
      <c r="A1441" s="2">
        <v>4564</v>
      </c>
      <c r="B1441" s="3">
        <v>46224</v>
      </c>
      <c r="C1441" s="4">
        <f>YEAR(SalesDataTable[[#This Row],[Order Date]])</f>
        <v>2026</v>
      </c>
      <c r="D1441" s="9" t="str">
        <f>TEXT(SalesDataTable[[#This Row],[Order Date]],"MMM")</f>
        <v>Jul</v>
      </c>
      <c r="E1441" s="9" t="str">
        <f>"Q"&amp;ROUNDUP(MONTH(SalesDataTable[[#This Row],[Order Date]])/3,0)</f>
        <v>Q3</v>
      </c>
      <c r="F1441" s="4" t="s">
        <v>29</v>
      </c>
      <c r="G1441" s="4" t="s">
        <v>43</v>
      </c>
      <c r="H1441" s="4" t="s">
        <v>20</v>
      </c>
      <c r="I1441" s="4" t="s">
        <v>31</v>
      </c>
      <c r="J1441" s="4" t="s">
        <v>27</v>
      </c>
      <c r="K1441" s="4" t="s">
        <v>55</v>
      </c>
      <c r="L1441" s="5">
        <v>1</v>
      </c>
      <c r="M1441" s="6">
        <v>153.88</v>
      </c>
      <c r="N1441" s="7">
        <v>0</v>
      </c>
      <c r="O1441" s="6">
        <v>80.98</v>
      </c>
      <c r="P1441" s="6">
        <f t="shared" si="88"/>
        <v>153.88</v>
      </c>
      <c r="Q1441" s="6">
        <f t="shared" si="89"/>
        <v>80.98</v>
      </c>
      <c r="R1441" s="6">
        <f t="shared" si="90"/>
        <v>72.899999999999991</v>
      </c>
      <c r="S1441" s="8">
        <f t="shared" si="91"/>
        <v>0.47374577592929551</v>
      </c>
    </row>
    <row r="1442" spans="1:19" ht="15.6" x14ac:dyDescent="0.3">
      <c r="A1442" s="2">
        <v>4616</v>
      </c>
      <c r="B1442" s="3">
        <v>46224</v>
      </c>
      <c r="C1442" s="4">
        <f>YEAR(SalesDataTable[[#This Row],[Order Date]])</f>
        <v>2026</v>
      </c>
      <c r="D1442" s="9" t="str">
        <f>TEXT(SalesDataTable[[#This Row],[Order Date]],"MMM")</f>
        <v>Jul</v>
      </c>
      <c r="E1442" s="9" t="str">
        <f>"Q"&amp;ROUNDUP(MONTH(SalesDataTable[[#This Row],[Order Date]])/3,0)</f>
        <v>Q3</v>
      </c>
      <c r="F1442" s="4" t="s">
        <v>38</v>
      </c>
      <c r="G1442" s="4" t="s">
        <v>65</v>
      </c>
      <c r="H1442" s="4" t="s">
        <v>46</v>
      </c>
      <c r="I1442" s="4" t="s">
        <v>31</v>
      </c>
      <c r="J1442" s="4" t="s">
        <v>27</v>
      </c>
      <c r="K1442" s="4" t="s">
        <v>64</v>
      </c>
      <c r="L1442" s="5">
        <v>3</v>
      </c>
      <c r="M1442" s="6">
        <v>72.2</v>
      </c>
      <c r="N1442" s="7">
        <v>0</v>
      </c>
      <c r="O1442" s="6">
        <v>31.45</v>
      </c>
      <c r="P1442" s="6">
        <f t="shared" si="88"/>
        <v>216.60000000000002</v>
      </c>
      <c r="Q1442" s="6">
        <f t="shared" si="89"/>
        <v>94.35</v>
      </c>
      <c r="R1442" s="6">
        <f t="shared" si="90"/>
        <v>122.25000000000003</v>
      </c>
      <c r="S1442" s="8">
        <f t="shared" si="91"/>
        <v>0.5644044321329641</v>
      </c>
    </row>
    <row r="1443" spans="1:19" ht="15.6" x14ac:dyDescent="0.3">
      <c r="A1443" s="2">
        <v>536</v>
      </c>
      <c r="B1443" s="3">
        <v>46225</v>
      </c>
      <c r="C1443" s="4">
        <f>YEAR(SalesDataTable[[#This Row],[Order Date]])</f>
        <v>2026</v>
      </c>
      <c r="D1443" s="9" t="str">
        <f>TEXT(SalesDataTable[[#This Row],[Order Date]],"MMM")</f>
        <v>Jul</v>
      </c>
      <c r="E1443" s="9" t="str">
        <f>"Q"&amp;ROUNDUP(MONTH(SalesDataTable[[#This Row],[Order Date]])/3,0)</f>
        <v>Q3</v>
      </c>
      <c r="F1443" s="4" t="s">
        <v>38</v>
      </c>
      <c r="G1443" s="4" t="s">
        <v>65</v>
      </c>
      <c r="H1443" s="4" t="s">
        <v>37</v>
      </c>
      <c r="I1443" s="4" t="s">
        <v>34</v>
      </c>
      <c r="J1443" s="4" t="s">
        <v>52</v>
      </c>
      <c r="K1443" s="4" t="s">
        <v>53</v>
      </c>
      <c r="L1443" s="5">
        <v>1</v>
      </c>
      <c r="M1443" s="6">
        <v>40.67</v>
      </c>
      <c r="N1443" s="7">
        <v>0</v>
      </c>
      <c r="O1443" s="6">
        <v>14.28</v>
      </c>
      <c r="P1443" s="6">
        <f t="shared" si="88"/>
        <v>40.67</v>
      </c>
      <c r="Q1443" s="6">
        <f t="shared" si="89"/>
        <v>14.28</v>
      </c>
      <c r="R1443" s="6">
        <f t="shared" si="90"/>
        <v>26.39</v>
      </c>
      <c r="S1443" s="8">
        <f t="shared" si="91"/>
        <v>0.64888123924268504</v>
      </c>
    </row>
    <row r="1444" spans="1:19" ht="15.6" x14ac:dyDescent="0.3">
      <c r="A1444" s="2">
        <v>571</v>
      </c>
      <c r="B1444" s="3">
        <v>46225</v>
      </c>
      <c r="C1444" s="4">
        <f>YEAR(SalesDataTable[[#This Row],[Order Date]])</f>
        <v>2026</v>
      </c>
      <c r="D1444" s="9" t="str">
        <f>TEXT(SalesDataTable[[#This Row],[Order Date]],"MMM")</f>
        <v>Jul</v>
      </c>
      <c r="E1444" s="9" t="str">
        <f>"Q"&amp;ROUNDUP(MONTH(SalesDataTable[[#This Row],[Order Date]])/3,0)</f>
        <v>Q3</v>
      </c>
      <c r="F1444" s="4" t="s">
        <v>18</v>
      </c>
      <c r="G1444" s="4" t="s">
        <v>19</v>
      </c>
      <c r="H1444" s="4" t="s">
        <v>20</v>
      </c>
      <c r="I1444" s="4" t="s">
        <v>31</v>
      </c>
      <c r="J1444" s="4" t="s">
        <v>27</v>
      </c>
      <c r="K1444" s="4" t="s">
        <v>55</v>
      </c>
      <c r="L1444" s="5">
        <v>3</v>
      </c>
      <c r="M1444" s="6">
        <v>152.53</v>
      </c>
      <c r="N1444" s="7">
        <v>0</v>
      </c>
      <c r="O1444" s="6">
        <v>80.88</v>
      </c>
      <c r="P1444" s="6">
        <f t="shared" si="88"/>
        <v>457.59000000000003</v>
      </c>
      <c r="Q1444" s="6">
        <f t="shared" si="89"/>
        <v>242.64</v>
      </c>
      <c r="R1444" s="6">
        <f t="shared" si="90"/>
        <v>214.95000000000005</v>
      </c>
      <c r="S1444" s="8">
        <f t="shared" si="91"/>
        <v>0.46974365698551113</v>
      </c>
    </row>
    <row r="1445" spans="1:19" ht="15.6" x14ac:dyDescent="0.3">
      <c r="A1445" s="2">
        <v>965</v>
      </c>
      <c r="B1445" s="3">
        <v>46225</v>
      </c>
      <c r="C1445" s="4">
        <f>YEAR(SalesDataTable[[#This Row],[Order Date]])</f>
        <v>2026</v>
      </c>
      <c r="D1445" s="9" t="str">
        <f>TEXT(SalesDataTable[[#This Row],[Order Date]],"MMM")</f>
        <v>Jul</v>
      </c>
      <c r="E1445" s="9" t="str">
        <f>"Q"&amp;ROUNDUP(MONTH(SalesDataTable[[#This Row],[Order Date]])/3,0)</f>
        <v>Q3</v>
      </c>
      <c r="F1445" s="4" t="s">
        <v>24</v>
      </c>
      <c r="G1445" s="4" t="s">
        <v>59</v>
      </c>
      <c r="H1445" s="4" t="s">
        <v>37</v>
      </c>
      <c r="I1445" s="4" t="s">
        <v>21</v>
      </c>
      <c r="J1445" s="4" t="s">
        <v>32</v>
      </c>
      <c r="K1445" s="4" t="s">
        <v>33</v>
      </c>
      <c r="L1445" s="5">
        <v>2</v>
      </c>
      <c r="M1445" s="6">
        <v>35.39</v>
      </c>
      <c r="N1445" s="7">
        <v>0.05</v>
      </c>
      <c r="O1445" s="6">
        <v>13.39</v>
      </c>
      <c r="P1445" s="6">
        <f t="shared" si="88"/>
        <v>67.241</v>
      </c>
      <c r="Q1445" s="6">
        <f t="shared" si="89"/>
        <v>26.78</v>
      </c>
      <c r="R1445" s="6">
        <f t="shared" si="90"/>
        <v>40.460999999999999</v>
      </c>
      <c r="S1445" s="8">
        <f t="shared" si="91"/>
        <v>0.60173108668818132</v>
      </c>
    </row>
    <row r="1446" spans="1:19" ht="15.6" x14ac:dyDescent="0.3">
      <c r="A1446" s="2">
        <v>1504</v>
      </c>
      <c r="B1446" s="3">
        <v>46225</v>
      </c>
      <c r="C1446" s="4">
        <f>YEAR(SalesDataTable[[#This Row],[Order Date]])</f>
        <v>2026</v>
      </c>
      <c r="D1446" s="9" t="str">
        <f>TEXT(SalesDataTable[[#This Row],[Order Date]],"MMM")</f>
        <v>Jul</v>
      </c>
      <c r="E1446" s="9" t="str">
        <f>"Q"&amp;ROUNDUP(MONTH(SalesDataTable[[#This Row],[Order Date]])/3,0)</f>
        <v>Q3</v>
      </c>
      <c r="F1446" s="4" t="s">
        <v>38</v>
      </c>
      <c r="G1446" s="4" t="s">
        <v>39</v>
      </c>
      <c r="H1446" s="4" t="s">
        <v>20</v>
      </c>
      <c r="I1446" s="4" t="s">
        <v>21</v>
      </c>
      <c r="J1446" s="4" t="s">
        <v>27</v>
      </c>
      <c r="K1446" s="4" t="s">
        <v>28</v>
      </c>
      <c r="L1446" s="5">
        <v>5</v>
      </c>
      <c r="M1446" s="6">
        <v>93.35</v>
      </c>
      <c r="N1446" s="7">
        <v>0</v>
      </c>
      <c r="O1446" s="6">
        <v>46.31</v>
      </c>
      <c r="P1446" s="6">
        <f t="shared" si="88"/>
        <v>466.75</v>
      </c>
      <c r="Q1446" s="6">
        <f t="shared" si="89"/>
        <v>231.55</v>
      </c>
      <c r="R1446" s="6">
        <f t="shared" si="90"/>
        <v>235.2</v>
      </c>
      <c r="S1446" s="8">
        <f t="shared" si="91"/>
        <v>0.50391001606855912</v>
      </c>
    </row>
    <row r="1447" spans="1:19" ht="15.6" x14ac:dyDescent="0.3">
      <c r="A1447" s="2">
        <v>2560</v>
      </c>
      <c r="B1447" s="3">
        <v>46225</v>
      </c>
      <c r="C1447" s="4">
        <f>YEAR(SalesDataTable[[#This Row],[Order Date]])</f>
        <v>2026</v>
      </c>
      <c r="D1447" s="9" t="str">
        <f>TEXT(SalesDataTable[[#This Row],[Order Date]],"MMM")</f>
        <v>Jul</v>
      </c>
      <c r="E1447" s="9" t="str">
        <f>"Q"&amp;ROUNDUP(MONTH(SalesDataTable[[#This Row],[Order Date]])/3,0)</f>
        <v>Q3</v>
      </c>
      <c r="F1447" s="4" t="s">
        <v>24</v>
      </c>
      <c r="G1447" s="4" t="s">
        <v>61</v>
      </c>
      <c r="H1447" s="4" t="s">
        <v>20</v>
      </c>
      <c r="I1447" s="4" t="s">
        <v>21</v>
      </c>
      <c r="J1447" s="4" t="s">
        <v>22</v>
      </c>
      <c r="K1447" s="4" t="s">
        <v>40</v>
      </c>
      <c r="L1447" s="5">
        <v>2</v>
      </c>
      <c r="M1447" s="6">
        <v>51.71</v>
      </c>
      <c r="N1447" s="7">
        <v>0</v>
      </c>
      <c r="O1447" s="6">
        <v>22.75</v>
      </c>
      <c r="P1447" s="6">
        <f t="shared" si="88"/>
        <v>103.42</v>
      </c>
      <c r="Q1447" s="6">
        <f t="shared" si="89"/>
        <v>45.5</v>
      </c>
      <c r="R1447" s="6">
        <f t="shared" si="90"/>
        <v>57.92</v>
      </c>
      <c r="S1447" s="8">
        <f t="shared" si="91"/>
        <v>0.5600464126861342</v>
      </c>
    </row>
    <row r="1448" spans="1:19" ht="15.6" x14ac:dyDescent="0.3">
      <c r="A1448" s="2">
        <v>2758</v>
      </c>
      <c r="B1448" s="3">
        <v>46225</v>
      </c>
      <c r="C1448" s="4">
        <f>YEAR(SalesDataTable[[#This Row],[Order Date]])</f>
        <v>2026</v>
      </c>
      <c r="D1448" s="9" t="str">
        <f>TEXT(SalesDataTable[[#This Row],[Order Date]],"MMM")</f>
        <v>Jul</v>
      </c>
      <c r="E1448" s="9" t="str">
        <f>"Q"&amp;ROUNDUP(MONTH(SalesDataTable[[#This Row],[Order Date]])/3,0)</f>
        <v>Q3</v>
      </c>
      <c r="F1448" s="4" t="s">
        <v>18</v>
      </c>
      <c r="G1448" s="4" t="s">
        <v>19</v>
      </c>
      <c r="H1448" s="4" t="s">
        <v>20</v>
      </c>
      <c r="I1448" s="4" t="s">
        <v>31</v>
      </c>
      <c r="J1448" s="4" t="s">
        <v>22</v>
      </c>
      <c r="K1448" s="4" t="s">
        <v>44</v>
      </c>
      <c r="L1448" s="5">
        <v>1</v>
      </c>
      <c r="M1448" s="6">
        <v>39.86</v>
      </c>
      <c r="N1448" s="7">
        <v>0</v>
      </c>
      <c r="O1448" s="6">
        <v>16.53</v>
      </c>
      <c r="P1448" s="6">
        <f t="shared" si="88"/>
        <v>39.86</v>
      </c>
      <c r="Q1448" s="6">
        <f t="shared" si="89"/>
        <v>16.53</v>
      </c>
      <c r="R1448" s="6">
        <f t="shared" si="90"/>
        <v>23.33</v>
      </c>
      <c r="S1448" s="8">
        <f t="shared" si="91"/>
        <v>0.58529854490717503</v>
      </c>
    </row>
    <row r="1449" spans="1:19" ht="15.6" x14ac:dyDescent="0.3">
      <c r="A1449" s="2">
        <v>4030</v>
      </c>
      <c r="B1449" s="3">
        <v>46225</v>
      </c>
      <c r="C1449" s="4">
        <f>YEAR(SalesDataTable[[#This Row],[Order Date]])</f>
        <v>2026</v>
      </c>
      <c r="D1449" s="9" t="str">
        <f>TEXT(SalesDataTable[[#This Row],[Order Date]],"MMM")</f>
        <v>Jul</v>
      </c>
      <c r="E1449" s="9" t="str">
        <f>"Q"&amp;ROUNDUP(MONTH(SalesDataTable[[#This Row],[Order Date]])/3,0)</f>
        <v>Q3</v>
      </c>
      <c r="F1449" s="4" t="s">
        <v>38</v>
      </c>
      <c r="G1449" s="4" t="s">
        <v>51</v>
      </c>
      <c r="H1449" s="4" t="s">
        <v>20</v>
      </c>
      <c r="I1449" s="4" t="s">
        <v>31</v>
      </c>
      <c r="J1449" s="4" t="s">
        <v>41</v>
      </c>
      <c r="K1449" s="4" t="s">
        <v>58</v>
      </c>
      <c r="L1449" s="5">
        <v>2</v>
      </c>
      <c r="M1449" s="6">
        <v>83.71</v>
      </c>
      <c r="N1449" s="7">
        <v>0</v>
      </c>
      <c r="O1449" s="6">
        <v>39.29</v>
      </c>
      <c r="P1449" s="6">
        <f t="shared" si="88"/>
        <v>167.42</v>
      </c>
      <c r="Q1449" s="6">
        <f t="shared" si="89"/>
        <v>78.58</v>
      </c>
      <c r="R1449" s="6">
        <f t="shared" si="90"/>
        <v>88.839999999999989</v>
      </c>
      <c r="S1449" s="8">
        <f t="shared" si="91"/>
        <v>0.53064150041811009</v>
      </c>
    </row>
    <row r="1450" spans="1:19" ht="15.6" x14ac:dyDescent="0.3">
      <c r="A1450" s="2">
        <v>4337</v>
      </c>
      <c r="B1450" s="3">
        <v>46225</v>
      </c>
      <c r="C1450" s="4">
        <f>YEAR(SalesDataTable[[#This Row],[Order Date]])</f>
        <v>2026</v>
      </c>
      <c r="D1450" s="9" t="str">
        <f>TEXT(SalesDataTable[[#This Row],[Order Date]],"MMM")</f>
        <v>Jul</v>
      </c>
      <c r="E1450" s="9" t="str">
        <f>"Q"&amp;ROUNDUP(MONTH(SalesDataTable[[#This Row],[Order Date]])/3,0)</f>
        <v>Q3</v>
      </c>
      <c r="F1450" s="4" t="s">
        <v>24</v>
      </c>
      <c r="G1450" s="4" t="s">
        <v>67</v>
      </c>
      <c r="H1450" s="4" t="s">
        <v>37</v>
      </c>
      <c r="I1450" s="4" t="s">
        <v>31</v>
      </c>
      <c r="J1450" s="4" t="s">
        <v>32</v>
      </c>
      <c r="K1450" s="4" t="s">
        <v>50</v>
      </c>
      <c r="L1450" s="5">
        <v>1</v>
      </c>
      <c r="M1450" s="6">
        <v>47.62</v>
      </c>
      <c r="N1450" s="7">
        <v>0</v>
      </c>
      <c r="O1450" s="6">
        <v>17.82</v>
      </c>
      <c r="P1450" s="6">
        <f t="shared" si="88"/>
        <v>47.62</v>
      </c>
      <c r="Q1450" s="6">
        <f t="shared" si="89"/>
        <v>17.82</v>
      </c>
      <c r="R1450" s="6">
        <f t="shared" si="90"/>
        <v>29.799999999999997</v>
      </c>
      <c r="S1450" s="8">
        <f t="shared" si="91"/>
        <v>0.62578748425031494</v>
      </c>
    </row>
    <row r="1451" spans="1:19" ht="15.6" x14ac:dyDescent="0.3">
      <c r="A1451" s="2">
        <v>5129</v>
      </c>
      <c r="B1451" s="3">
        <v>46225</v>
      </c>
      <c r="C1451" s="4">
        <f>YEAR(SalesDataTable[[#This Row],[Order Date]])</f>
        <v>2026</v>
      </c>
      <c r="D1451" s="9" t="str">
        <f>TEXT(SalesDataTable[[#This Row],[Order Date]],"MMM")</f>
        <v>Jul</v>
      </c>
      <c r="E1451" s="9" t="str">
        <f>"Q"&amp;ROUNDUP(MONTH(SalesDataTable[[#This Row],[Order Date]])/3,0)</f>
        <v>Q3</v>
      </c>
      <c r="F1451" s="4" t="s">
        <v>24</v>
      </c>
      <c r="G1451" s="4" t="s">
        <v>61</v>
      </c>
      <c r="H1451" s="4" t="s">
        <v>20</v>
      </c>
      <c r="I1451" s="4" t="s">
        <v>21</v>
      </c>
      <c r="J1451" s="4" t="s">
        <v>22</v>
      </c>
      <c r="K1451" s="4" t="s">
        <v>23</v>
      </c>
      <c r="L1451" s="5">
        <v>1</v>
      </c>
      <c r="M1451" s="6">
        <v>80.05</v>
      </c>
      <c r="N1451" s="7">
        <v>0.05</v>
      </c>
      <c r="O1451" s="6">
        <v>43.81</v>
      </c>
      <c r="P1451" s="6">
        <f t="shared" si="88"/>
        <v>76.047499999999999</v>
      </c>
      <c r="Q1451" s="6">
        <f t="shared" si="89"/>
        <v>43.81</v>
      </c>
      <c r="R1451" s="6">
        <f t="shared" si="90"/>
        <v>32.237499999999997</v>
      </c>
      <c r="S1451" s="8">
        <f t="shared" si="91"/>
        <v>0.42391268615010352</v>
      </c>
    </row>
    <row r="1452" spans="1:19" ht="15.6" x14ac:dyDescent="0.3">
      <c r="A1452" s="2">
        <v>81</v>
      </c>
      <c r="B1452" s="3">
        <v>46226</v>
      </c>
      <c r="C1452" s="4">
        <f>YEAR(SalesDataTable[[#This Row],[Order Date]])</f>
        <v>2026</v>
      </c>
      <c r="D1452" s="9" t="str">
        <f>TEXT(SalesDataTable[[#This Row],[Order Date]],"MMM")</f>
        <v>Jul</v>
      </c>
      <c r="E1452" s="9" t="str">
        <f>"Q"&amp;ROUNDUP(MONTH(SalesDataTable[[#This Row],[Order Date]])/3,0)</f>
        <v>Q3</v>
      </c>
      <c r="F1452" s="4" t="s">
        <v>38</v>
      </c>
      <c r="G1452" s="4" t="s">
        <v>51</v>
      </c>
      <c r="H1452" s="4" t="s">
        <v>37</v>
      </c>
      <c r="I1452" s="4" t="s">
        <v>21</v>
      </c>
      <c r="J1452" s="4" t="s">
        <v>52</v>
      </c>
      <c r="K1452" s="4" t="s">
        <v>63</v>
      </c>
      <c r="L1452" s="5">
        <v>1</v>
      </c>
      <c r="M1452" s="6">
        <v>51.82</v>
      </c>
      <c r="N1452" s="7">
        <v>0</v>
      </c>
      <c r="O1452" s="6">
        <v>21.43</v>
      </c>
      <c r="P1452" s="6">
        <f t="shared" si="88"/>
        <v>51.82</v>
      </c>
      <c r="Q1452" s="6">
        <f t="shared" si="89"/>
        <v>21.43</v>
      </c>
      <c r="R1452" s="6">
        <f t="shared" si="90"/>
        <v>30.39</v>
      </c>
      <c r="S1452" s="8">
        <f t="shared" si="91"/>
        <v>0.58645310690852959</v>
      </c>
    </row>
    <row r="1453" spans="1:19" ht="15.6" x14ac:dyDescent="0.3">
      <c r="A1453" s="2">
        <v>493</v>
      </c>
      <c r="B1453" s="3">
        <v>46226</v>
      </c>
      <c r="C1453" s="4">
        <f>YEAR(SalesDataTable[[#This Row],[Order Date]])</f>
        <v>2026</v>
      </c>
      <c r="D1453" s="9" t="str">
        <f>TEXT(SalesDataTable[[#This Row],[Order Date]],"MMM")</f>
        <v>Jul</v>
      </c>
      <c r="E1453" s="9" t="str">
        <f>"Q"&amp;ROUNDUP(MONTH(SalesDataTable[[#This Row],[Order Date]])/3,0)</f>
        <v>Q3</v>
      </c>
      <c r="F1453" s="4" t="s">
        <v>24</v>
      </c>
      <c r="G1453" s="4" t="s">
        <v>59</v>
      </c>
      <c r="H1453" s="4" t="s">
        <v>20</v>
      </c>
      <c r="I1453" s="4" t="s">
        <v>34</v>
      </c>
      <c r="J1453" s="4" t="s">
        <v>32</v>
      </c>
      <c r="K1453" s="4" t="s">
        <v>66</v>
      </c>
      <c r="L1453" s="5">
        <v>4</v>
      </c>
      <c r="M1453" s="6">
        <v>161.28</v>
      </c>
      <c r="N1453" s="7">
        <v>0.15</v>
      </c>
      <c r="O1453" s="6">
        <v>89.2</v>
      </c>
      <c r="P1453" s="6">
        <f t="shared" si="88"/>
        <v>548.35199999999998</v>
      </c>
      <c r="Q1453" s="6">
        <f t="shared" si="89"/>
        <v>356.8</v>
      </c>
      <c r="R1453" s="6">
        <f t="shared" si="90"/>
        <v>191.55199999999996</v>
      </c>
      <c r="S1453" s="8">
        <f t="shared" si="91"/>
        <v>0.3493230625583566</v>
      </c>
    </row>
    <row r="1454" spans="1:19" ht="15.6" x14ac:dyDescent="0.3">
      <c r="A1454" s="2">
        <v>613</v>
      </c>
      <c r="B1454" s="3">
        <v>46226</v>
      </c>
      <c r="C1454" s="4">
        <f>YEAR(SalesDataTable[[#This Row],[Order Date]])</f>
        <v>2026</v>
      </c>
      <c r="D1454" s="9" t="str">
        <f>TEXT(SalesDataTable[[#This Row],[Order Date]],"MMM")</f>
        <v>Jul</v>
      </c>
      <c r="E1454" s="9" t="str">
        <f>"Q"&amp;ROUNDUP(MONTH(SalesDataTable[[#This Row],[Order Date]])/3,0)</f>
        <v>Q3</v>
      </c>
      <c r="F1454" s="4" t="s">
        <v>18</v>
      </c>
      <c r="G1454" s="4" t="s">
        <v>19</v>
      </c>
      <c r="H1454" s="4" t="s">
        <v>20</v>
      </c>
      <c r="I1454" s="4" t="s">
        <v>31</v>
      </c>
      <c r="J1454" s="4" t="s">
        <v>22</v>
      </c>
      <c r="K1454" s="4" t="s">
        <v>44</v>
      </c>
      <c r="L1454" s="5">
        <v>1</v>
      </c>
      <c r="M1454" s="6">
        <v>39.86</v>
      </c>
      <c r="N1454" s="7">
        <v>0.05</v>
      </c>
      <c r="O1454" s="6">
        <v>16.989999999999998</v>
      </c>
      <c r="P1454" s="6">
        <f t="shared" si="88"/>
        <v>37.866999999999997</v>
      </c>
      <c r="Q1454" s="6">
        <f t="shared" si="89"/>
        <v>16.989999999999998</v>
      </c>
      <c r="R1454" s="6">
        <f t="shared" si="90"/>
        <v>20.876999999999999</v>
      </c>
      <c r="S1454" s="8">
        <f t="shared" si="91"/>
        <v>0.55132437214461139</v>
      </c>
    </row>
    <row r="1455" spans="1:19" ht="15.6" x14ac:dyDescent="0.3">
      <c r="A1455" s="2">
        <v>958</v>
      </c>
      <c r="B1455" s="3">
        <v>46226</v>
      </c>
      <c r="C1455" s="4">
        <f>YEAR(SalesDataTable[[#This Row],[Order Date]])</f>
        <v>2026</v>
      </c>
      <c r="D1455" s="9" t="str">
        <f>TEXT(SalesDataTable[[#This Row],[Order Date]],"MMM")</f>
        <v>Jul</v>
      </c>
      <c r="E1455" s="9" t="str">
        <f>"Q"&amp;ROUNDUP(MONTH(SalesDataTable[[#This Row],[Order Date]])/3,0)</f>
        <v>Q3</v>
      </c>
      <c r="F1455" s="4" t="s">
        <v>38</v>
      </c>
      <c r="G1455" s="4" t="s">
        <v>51</v>
      </c>
      <c r="H1455" s="4" t="s">
        <v>46</v>
      </c>
      <c r="I1455" s="4" t="s">
        <v>31</v>
      </c>
      <c r="J1455" s="4" t="s">
        <v>22</v>
      </c>
      <c r="K1455" s="4" t="s">
        <v>48</v>
      </c>
      <c r="L1455" s="5">
        <v>6</v>
      </c>
      <c r="M1455" s="6">
        <v>102.96</v>
      </c>
      <c r="N1455" s="7">
        <v>0.05</v>
      </c>
      <c r="O1455" s="6">
        <v>51.74</v>
      </c>
      <c r="P1455" s="6">
        <f t="shared" si="88"/>
        <v>586.87199999999996</v>
      </c>
      <c r="Q1455" s="6">
        <f t="shared" si="89"/>
        <v>310.44</v>
      </c>
      <c r="R1455" s="6">
        <f t="shared" si="90"/>
        <v>276.43199999999996</v>
      </c>
      <c r="S1455" s="8">
        <f t="shared" si="91"/>
        <v>0.47102604997341835</v>
      </c>
    </row>
    <row r="1456" spans="1:19" ht="15.6" x14ac:dyDescent="0.3">
      <c r="A1456" s="2">
        <v>1270</v>
      </c>
      <c r="B1456" s="3">
        <v>46226</v>
      </c>
      <c r="C1456" s="4">
        <f>YEAR(SalesDataTable[[#This Row],[Order Date]])</f>
        <v>2026</v>
      </c>
      <c r="D1456" s="9" t="str">
        <f>TEXT(SalesDataTable[[#This Row],[Order Date]],"MMM")</f>
        <v>Jul</v>
      </c>
      <c r="E1456" s="9" t="str">
        <f>"Q"&amp;ROUNDUP(MONTH(SalesDataTable[[#This Row],[Order Date]])/3,0)</f>
        <v>Q3</v>
      </c>
      <c r="F1456" s="4" t="s">
        <v>24</v>
      </c>
      <c r="G1456" s="4" t="s">
        <v>61</v>
      </c>
      <c r="H1456" s="4" t="s">
        <v>46</v>
      </c>
      <c r="I1456" s="4" t="s">
        <v>21</v>
      </c>
      <c r="J1456" s="4" t="s">
        <v>27</v>
      </c>
      <c r="K1456" s="4" t="s">
        <v>28</v>
      </c>
      <c r="L1456" s="5">
        <v>1</v>
      </c>
      <c r="M1456" s="6">
        <v>94.04</v>
      </c>
      <c r="N1456" s="7">
        <v>0</v>
      </c>
      <c r="O1456" s="6">
        <v>44.88</v>
      </c>
      <c r="P1456" s="6">
        <f t="shared" si="88"/>
        <v>94.04</v>
      </c>
      <c r="Q1456" s="6">
        <f t="shared" si="89"/>
        <v>44.88</v>
      </c>
      <c r="R1456" s="6">
        <f t="shared" si="90"/>
        <v>49.160000000000004</v>
      </c>
      <c r="S1456" s="8">
        <f t="shared" si="91"/>
        <v>0.52275627392598889</v>
      </c>
    </row>
    <row r="1457" spans="1:19" ht="15.6" x14ac:dyDescent="0.3">
      <c r="A1457" s="2">
        <v>1513</v>
      </c>
      <c r="B1457" s="3">
        <v>46226</v>
      </c>
      <c r="C1457" s="4">
        <f>YEAR(SalesDataTable[[#This Row],[Order Date]])</f>
        <v>2026</v>
      </c>
      <c r="D1457" s="9" t="str">
        <f>TEXT(SalesDataTable[[#This Row],[Order Date]],"MMM")</f>
        <v>Jul</v>
      </c>
      <c r="E1457" s="9" t="str">
        <f>"Q"&amp;ROUNDUP(MONTH(SalesDataTable[[#This Row],[Order Date]])/3,0)</f>
        <v>Q3</v>
      </c>
      <c r="F1457" s="4" t="s">
        <v>38</v>
      </c>
      <c r="G1457" s="4" t="s">
        <v>51</v>
      </c>
      <c r="H1457" s="4" t="s">
        <v>20</v>
      </c>
      <c r="I1457" s="4" t="s">
        <v>31</v>
      </c>
      <c r="J1457" s="4" t="s">
        <v>27</v>
      </c>
      <c r="K1457" s="4" t="s">
        <v>64</v>
      </c>
      <c r="L1457" s="5">
        <v>2</v>
      </c>
      <c r="M1457" s="6">
        <v>70.790000000000006</v>
      </c>
      <c r="N1457" s="7">
        <v>0</v>
      </c>
      <c r="O1457" s="6">
        <v>32.44</v>
      </c>
      <c r="P1457" s="6">
        <f t="shared" si="88"/>
        <v>141.58000000000001</v>
      </c>
      <c r="Q1457" s="6">
        <f t="shared" si="89"/>
        <v>64.88</v>
      </c>
      <c r="R1457" s="6">
        <f t="shared" si="90"/>
        <v>76.700000000000017</v>
      </c>
      <c r="S1457" s="8">
        <f t="shared" si="91"/>
        <v>0.541743184065546</v>
      </c>
    </row>
    <row r="1458" spans="1:19" ht="15.6" x14ac:dyDescent="0.3">
      <c r="A1458" s="2">
        <v>2009</v>
      </c>
      <c r="B1458" s="3">
        <v>46226</v>
      </c>
      <c r="C1458" s="4">
        <f>YEAR(SalesDataTable[[#This Row],[Order Date]])</f>
        <v>2026</v>
      </c>
      <c r="D1458" s="9" t="str">
        <f>TEXT(SalesDataTable[[#This Row],[Order Date]],"MMM")</f>
        <v>Jul</v>
      </c>
      <c r="E1458" s="9" t="str">
        <f>"Q"&amp;ROUNDUP(MONTH(SalesDataTable[[#This Row],[Order Date]])/3,0)</f>
        <v>Q3</v>
      </c>
      <c r="F1458" s="4" t="s">
        <v>29</v>
      </c>
      <c r="G1458" s="4" t="s">
        <v>57</v>
      </c>
      <c r="H1458" s="4" t="s">
        <v>20</v>
      </c>
      <c r="I1458" s="4" t="s">
        <v>31</v>
      </c>
      <c r="J1458" s="4" t="s">
        <v>32</v>
      </c>
      <c r="K1458" s="4" t="s">
        <v>50</v>
      </c>
      <c r="L1458" s="5">
        <v>2</v>
      </c>
      <c r="M1458" s="6">
        <v>46.41</v>
      </c>
      <c r="N1458" s="7">
        <v>0</v>
      </c>
      <c r="O1458" s="6">
        <v>18.600000000000001</v>
      </c>
      <c r="P1458" s="6">
        <f t="shared" si="88"/>
        <v>92.82</v>
      </c>
      <c r="Q1458" s="6">
        <f t="shared" si="89"/>
        <v>37.200000000000003</v>
      </c>
      <c r="R1458" s="6">
        <f t="shared" si="90"/>
        <v>55.61999999999999</v>
      </c>
      <c r="S1458" s="8">
        <f t="shared" si="91"/>
        <v>0.59922430510665803</v>
      </c>
    </row>
    <row r="1459" spans="1:19" ht="15.6" x14ac:dyDescent="0.3">
      <c r="A1459" s="2">
        <v>2838</v>
      </c>
      <c r="B1459" s="3">
        <v>46226</v>
      </c>
      <c r="C1459" s="4">
        <f>YEAR(SalesDataTable[[#This Row],[Order Date]])</f>
        <v>2026</v>
      </c>
      <c r="D1459" s="9" t="str">
        <f>TEXT(SalesDataTable[[#This Row],[Order Date]],"MMM")</f>
        <v>Jul</v>
      </c>
      <c r="E1459" s="9" t="str">
        <f>"Q"&amp;ROUNDUP(MONTH(SalesDataTable[[#This Row],[Order Date]])/3,0)</f>
        <v>Q3</v>
      </c>
      <c r="F1459" s="4" t="s">
        <v>38</v>
      </c>
      <c r="G1459" s="4" t="s">
        <v>65</v>
      </c>
      <c r="H1459" s="4" t="s">
        <v>46</v>
      </c>
      <c r="I1459" s="4" t="s">
        <v>31</v>
      </c>
      <c r="J1459" s="4" t="s">
        <v>27</v>
      </c>
      <c r="K1459" s="4" t="s">
        <v>64</v>
      </c>
      <c r="L1459" s="5">
        <v>1</v>
      </c>
      <c r="M1459" s="6">
        <v>69.75</v>
      </c>
      <c r="N1459" s="7">
        <v>0</v>
      </c>
      <c r="O1459" s="6">
        <v>33.299999999999997</v>
      </c>
      <c r="P1459" s="6">
        <f t="shared" si="88"/>
        <v>69.75</v>
      </c>
      <c r="Q1459" s="6">
        <f t="shared" si="89"/>
        <v>33.299999999999997</v>
      </c>
      <c r="R1459" s="6">
        <f t="shared" si="90"/>
        <v>36.450000000000003</v>
      </c>
      <c r="S1459" s="8">
        <f t="shared" si="91"/>
        <v>0.52258064516129032</v>
      </c>
    </row>
    <row r="1460" spans="1:19" ht="15.6" x14ac:dyDescent="0.3">
      <c r="A1460" s="2">
        <v>3730</v>
      </c>
      <c r="B1460" s="3">
        <v>46226</v>
      </c>
      <c r="C1460" s="4">
        <f>YEAR(SalesDataTable[[#This Row],[Order Date]])</f>
        <v>2026</v>
      </c>
      <c r="D1460" s="9" t="str">
        <f>TEXT(SalesDataTable[[#This Row],[Order Date]],"MMM")</f>
        <v>Jul</v>
      </c>
      <c r="E1460" s="9" t="str">
        <f>"Q"&amp;ROUNDUP(MONTH(SalesDataTable[[#This Row],[Order Date]])/3,0)</f>
        <v>Q3</v>
      </c>
      <c r="F1460" s="4" t="s">
        <v>18</v>
      </c>
      <c r="G1460" s="4" t="s">
        <v>68</v>
      </c>
      <c r="H1460" s="4" t="s">
        <v>37</v>
      </c>
      <c r="I1460" s="4" t="s">
        <v>34</v>
      </c>
      <c r="J1460" s="4" t="s">
        <v>22</v>
      </c>
      <c r="K1460" s="4" t="s">
        <v>44</v>
      </c>
      <c r="L1460" s="5">
        <v>3</v>
      </c>
      <c r="M1460" s="6">
        <v>40.81</v>
      </c>
      <c r="N1460" s="7">
        <v>0</v>
      </c>
      <c r="O1460" s="6">
        <v>16.86</v>
      </c>
      <c r="P1460" s="6">
        <f t="shared" si="88"/>
        <v>122.43</v>
      </c>
      <c r="Q1460" s="6">
        <f t="shared" si="89"/>
        <v>50.58</v>
      </c>
      <c r="R1460" s="6">
        <f t="shared" si="90"/>
        <v>71.850000000000009</v>
      </c>
      <c r="S1460" s="8">
        <f t="shared" si="91"/>
        <v>0.58686596422445481</v>
      </c>
    </row>
    <row r="1461" spans="1:19" ht="15.6" x14ac:dyDescent="0.3">
      <c r="A1461" s="2">
        <v>4287</v>
      </c>
      <c r="B1461" s="3">
        <v>46226</v>
      </c>
      <c r="C1461" s="4">
        <f>YEAR(SalesDataTable[[#This Row],[Order Date]])</f>
        <v>2026</v>
      </c>
      <c r="D1461" s="9" t="str">
        <f>TEXT(SalesDataTable[[#This Row],[Order Date]],"MMM")</f>
        <v>Jul</v>
      </c>
      <c r="E1461" s="9" t="str">
        <f>"Q"&amp;ROUNDUP(MONTH(SalesDataTable[[#This Row],[Order Date]])/3,0)</f>
        <v>Q3</v>
      </c>
      <c r="F1461" s="4" t="s">
        <v>38</v>
      </c>
      <c r="G1461" s="4" t="s">
        <v>51</v>
      </c>
      <c r="H1461" s="4" t="s">
        <v>46</v>
      </c>
      <c r="I1461" s="4" t="s">
        <v>21</v>
      </c>
      <c r="J1461" s="4" t="s">
        <v>27</v>
      </c>
      <c r="K1461" s="4" t="s">
        <v>55</v>
      </c>
      <c r="L1461" s="5">
        <v>5</v>
      </c>
      <c r="M1461" s="6">
        <v>156.69</v>
      </c>
      <c r="N1461" s="7">
        <v>0</v>
      </c>
      <c r="O1461" s="6">
        <v>80.489999999999995</v>
      </c>
      <c r="P1461" s="6">
        <f t="shared" si="88"/>
        <v>783.45</v>
      </c>
      <c r="Q1461" s="6">
        <f t="shared" si="89"/>
        <v>402.45</v>
      </c>
      <c r="R1461" s="6">
        <f t="shared" si="90"/>
        <v>381.00000000000006</v>
      </c>
      <c r="S1461" s="8">
        <f t="shared" si="91"/>
        <v>0.48631054949262881</v>
      </c>
    </row>
    <row r="1462" spans="1:19" ht="15.6" x14ac:dyDescent="0.3">
      <c r="A1462" s="2">
        <v>4297</v>
      </c>
      <c r="B1462" s="3">
        <v>46226</v>
      </c>
      <c r="C1462" s="4">
        <f>YEAR(SalesDataTable[[#This Row],[Order Date]])</f>
        <v>2026</v>
      </c>
      <c r="D1462" s="9" t="str">
        <f>TEXT(SalesDataTable[[#This Row],[Order Date]],"MMM")</f>
        <v>Jul</v>
      </c>
      <c r="E1462" s="9" t="str">
        <f>"Q"&amp;ROUNDUP(MONTH(SalesDataTable[[#This Row],[Order Date]])/3,0)</f>
        <v>Q3</v>
      </c>
      <c r="F1462" s="4" t="s">
        <v>24</v>
      </c>
      <c r="G1462" s="4" t="s">
        <v>45</v>
      </c>
      <c r="H1462" s="4" t="s">
        <v>46</v>
      </c>
      <c r="I1462" s="4" t="s">
        <v>21</v>
      </c>
      <c r="J1462" s="4" t="s">
        <v>32</v>
      </c>
      <c r="K1462" s="4" t="s">
        <v>66</v>
      </c>
      <c r="L1462" s="5">
        <v>1</v>
      </c>
      <c r="M1462" s="6">
        <v>168.59</v>
      </c>
      <c r="N1462" s="7">
        <v>0.1</v>
      </c>
      <c r="O1462" s="6">
        <v>88.8</v>
      </c>
      <c r="P1462" s="6">
        <f t="shared" si="88"/>
        <v>151.73099999999999</v>
      </c>
      <c r="Q1462" s="6">
        <f t="shared" si="89"/>
        <v>88.8</v>
      </c>
      <c r="R1462" s="6">
        <f t="shared" si="90"/>
        <v>62.930999999999997</v>
      </c>
      <c r="S1462" s="8">
        <f t="shared" si="91"/>
        <v>0.41475374181940405</v>
      </c>
    </row>
    <row r="1463" spans="1:19" ht="15.6" x14ac:dyDescent="0.3">
      <c r="A1463" s="2">
        <v>5118</v>
      </c>
      <c r="B1463" s="3">
        <v>46226</v>
      </c>
      <c r="C1463" s="4">
        <f>YEAR(SalesDataTable[[#This Row],[Order Date]])</f>
        <v>2026</v>
      </c>
      <c r="D1463" s="9" t="str">
        <f>TEXT(SalesDataTable[[#This Row],[Order Date]],"MMM")</f>
        <v>Jul</v>
      </c>
      <c r="E1463" s="9" t="str">
        <f>"Q"&amp;ROUNDUP(MONTH(SalesDataTable[[#This Row],[Order Date]])/3,0)</f>
        <v>Q3</v>
      </c>
      <c r="F1463" s="4" t="s">
        <v>24</v>
      </c>
      <c r="G1463" s="4" t="s">
        <v>61</v>
      </c>
      <c r="H1463" s="4" t="s">
        <v>20</v>
      </c>
      <c r="I1463" s="4" t="s">
        <v>34</v>
      </c>
      <c r="J1463" s="4" t="s">
        <v>32</v>
      </c>
      <c r="K1463" s="4" t="s">
        <v>33</v>
      </c>
      <c r="L1463" s="5">
        <v>5</v>
      </c>
      <c r="M1463" s="6">
        <v>36.880000000000003</v>
      </c>
      <c r="N1463" s="7">
        <v>0.1</v>
      </c>
      <c r="O1463" s="6">
        <v>13.76</v>
      </c>
      <c r="P1463" s="6">
        <f t="shared" si="88"/>
        <v>165.96</v>
      </c>
      <c r="Q1463" s="6">
        <f t="shared" si="89"/>
        <v>68.8</v>
      </c>
      <c r="R1463" s="6">
        <f t="shared" si="90"/>
        <v>97.160000000000011</v>
      </c>
      <c r="S1463" s="8">
        <f t="shared" si="91"/>
        <v>0.58544227524704751</v>
      </c>
    </row>
    <row r="1464" spans="1:19" ht="15.6" x14ac:dyDescent="0.3">
      <c r="A1464" s="2">
        <v>363</v>
      </c>
      <c r="B1464" s="3">
        <v>46227</v>
      </c>
      <c r="C1464" s="4">
        <f>YEAR(SalesDataTable[[#This Row],[Order Date]])</f>
        <v>2026</v>
      </c>
      <c r="D1464" s="9" t="str">
        <f>TEXT(SalesDataTable[[#This Row],[Order Date]],"MMM")</f>
        <v>Jul</v>
      </c>
      <c r="E1464" s="9" t="str">
        <f>"Q"&amp;ROUNDUP(MONTH(SalesDataTable[[#This Row],[Order Date]])/3,0)</f>
        <v>Q3</v>
      </c>
      <c r="F1464" s="4" t="s">
        <v>18</v>
      </c>
      <c r="G1464" s="4" t="s">
        <v>19</v>
      </c>
      <c r="H1464" s="4" t="s">
        <v>26</v>
      </c>
      <c r="I1464" s="4" t="s">
        <v>34</v>
      </c>
      <c r="J1464" s="4" t="s">
        <v>32</v>
      </c>
      <c r="K1464" s="4" t="s">
        <v>62</v>
      </c>
      <c r="L1464" s="5">
        <v>8</v>
      </c>
      <c r="M1464" s="6">
        <v>136.13</v>
      </c>
      <c r="N1464" s="7">
        <v>0.1</v>
      </c>
      <c r="O1464" s="6">
        <v>66.55</v>
      </c>
      <c r="P1464" s="6">
        <f t="shared" si="88"/>
        <v>980.13599999999997</v>
      </c>
      <c r="Q1464" s="6">
        <f t="shared" si="89"/>
        <v>532.4</v>
      </c>
      <c r="R1464" s="6">
        <f t="shared" si="90"/>
        <v>447.73599999999999</v>
      </c>
      <c r="S1464" s="8">
        <f t="shared" si="91"/>
        <v>0.45681007533648393</v>
      </c>
    </row>
    <row r="1465" spans="1:19" ht="15.6" x14ac:dyDescent="0.3">
      <c r="A1465" s="2">
        <v>4243</v>
      </c>
      <c r="B1465" s="3">
        <v>46227</v>
      </c>
      <c r="C1465" s="4">
        <f>YEAR(SalesDataTable[[#This Row],[Order Date]])</f>
        <v>2026</v>
      </c>
      <c r="D1465" s="9" t="str">
        <f>TEXT(SalesDataTable[[#This Row],[Order Date]],"MMM")</f>
        <v>Jul</v>
      </c>
      <c r="E1465" s="9" t="str">
        <f>"Q"&amp;ROUNDUP(MONTH(SalesDataTable[[#This Row],[Order Date]])/3,0)</f>
        <v>Q3</v>
      </c>
      <c r="F1465" s="4" t="s">
        <v>24</v>
      </c>
      <c r="G1465" s="4" t="s">
        <v>67</v>
      </c>
      <c r="H1465" s="4" t="s">
        <v>46</v>
      </c>
      <c r="I1465" s="4" t="s">
        <v>21</v>
      </c>
      <c r="J1465" s="4" t="s">
        <v>22</v>
      </c>
      <c r="K1465" s="4" t="s">
        <v>44</v>
      </c>
      <c r="L1465" s="5">
        <v>2</v>
      </c>
      <c r="M1465" s="6">
        <v>40.479999999999997</v>
      </c>
      <c r="N1465" s="7">
        <v>0.05</v>
      </c>
      <c r="O1465" s="6">
        <v>16.93</v>
      </c>
      <c r="P1465" s="6">
        <f t="shared" si="88"/>
        <v>76.911999999999992</v>
      </c>
      <c r="Q1465" s="6">
        <f t="shared" si="89"/>
        <v>33.86</v>
      </c>
      <c r="R1465" s="6">
        <f t="shared" si="90"/>
        <v>43.051999999999992</v>
      </c>
      <c r="S1465" s="8">
        <f t="shared" si="91"/>
        <v>0.5597566049511129</v>
      </c>
    </row>
    <row r="1466" spans="1:19" ht="15.6" x14ac:dyDescent="0.3">
      <c r="A1466" s="2">
        <v>4348</v>
      </c>
      <c r="B1466" s="3">
        <v>46227</v>
      </c>
      <c r="C1466" s="4">
        <f>YEAR(SalesDataTable[[#This Row],[Order Date]])</f>
        <v>2026</v>
      </c>
      <c r="D1466" s="9" t="str">
        <f>TEXT(SalesDataTable[[#This Row],[Order Date]],"MMM")</f>
        <v>Jul</v>
      </c>
      <c r="E1466" s="9" t="str">
        <f>"Q"&amp;ROUNDUP(MONTH(SalesDataTable[[#This Row],[Order Date]])/3,0)</f>
        <v>Q3</v>
      </c>
      <c r="F1466" s="4" t="s">
        <v>18</v>
      </c>
      <c r="G1466" s="4" t="s">
        <v>19</v>
      </c>
      <c r="H1466" s="4" t="s">
        <v>20</v>
      </c>
      <c r="I1466" s="4" t="s">
        <v>31</v>
      </c>
      <c r="J1466" s="4" t="s">
        <v>22</v>
      </c>
      <c r="K1466" s="4" t="s">
        <v>40</v>
      </c>
      <c r="L1466" s="5">
        <v>4</v>
      </c>
      <c r="M1466" s="6">
        <v>50.09</v>
      </c>
      <c r="N1466" s="7">
        <v>0</v>
      </c>
      <c r="O1466" s="6">
        <v>22.11</v>
      </c>
      <c r="P1466" s="6">
        <f t="shared" si="88"/>
        <v>200.36</v>
      </c>
      <c r="Q1466" s="6">
        <f t="shared" si="89"/>
        <v>88.44</v>
      </c>
      <c r="R1466" s="6">
        <f t="shared" si="90"/>
        <v>111.92000000000002</v>
      </c>
      <c r="S1466" s="8">
        <f t="shared" si="91"/>
        <v>0.55859452984627678</v>
      </c>
    </row>
    <row r="1467" spans="1:19" ht="15.6" x14ac:dyDescent="0.3">
      <c r="A1467" s="2">
        <v>4405</v>
      </c>
      <c r="B1467" s="3">
        <v>46227</v>
      </c>
      <c r="C1467" s="4">
        <f>YEAR(SalesDataTable[[#This Row],[Order Date]])</f>
        <v>2026</v>
      </c>
      <c r="D1467" s="9" t="str">
        <f>TEXT(SalesDataTable[[#This Row],[Order Date]],"MMM")</f>
        <v>Jul</v>
      </c>
      <c r="E1467" s="9" t="str">
        <f>"Q"&amp;ROUNDUP(MONTH(SalesDataTable[[#This Row],[Order Date]])/3,0)</f>
        <v>Q3</v>
      </c>
      <c r="F1467" s="4" t="s">
        <v>38</v>
      </c>
      <c r="G1467" s="4" t="s">
        <v>51</v>
      </c>
      <c r="H1467" s="4" t="s">
        <v>20</v>
      </c>
      <c r="I1467" s="4" t="s">
        <v>21</v>
      </c>
      <c r="J1467" s="4" t="s">
        <v>27</v>
      </c>
      <c r="K1467" s="4" t="s">
        <v>55</v>
      </c>
      <c r="L1467" s="5">
        <v>1</v>
      </c>
      <c r="M1467" s="6">
        <v>156.54</v>
      </c>
      <c r="N1467" s="7">
        <v>0.1</v>
      </c>
      <c r="O1467" s="6">
        <v>77.38</v>
      </c>
      <c r="P1467" s="6">
        <f t="shared" si="88"/>
        <v>140.886</v>
      </c>
      <c r="Q1467" s="6">
        <f t="shared" si="89"/>
        <v>77.38</v>
      </c>
      <c r="R1467" s="6">
        <f t="shared" si="90"/>
        <v>63.506</v>
      </c>
      <c r="S1467" s="8">
        <f t="shared" si="91"/>
        <v>0.4507616086765186</v>
      </c>
    </row>
    <row r="1468" spans="1:19" ht="15.6" x14ac:dyDescent="0.3">
      <c r="A1468" s="2">
        <v>4857</v>
      </c>
      <c r="B1468" s="3">
        <v>46227</v>
      </c>
      <c r="C1468" s="4">
        <f>YEAR(SalesDataTable[[#This Row],[Order Date]])</f>
        <v>2026</v>
      </c>
      <c r="D1468" s="9" t="str">
        <f>TEXT(SalesDataTable[[#This Row],[Order Date]],"MMM")</f>
        <v>Jul</v>
      </c>
      <c r="E1468" s="9" t="str">
        <f>"Q"&amp;ROUNDUP(MONTH(SalesDataTable[[#This Row],[Order Date]])/3,0)</f>
        <v>Q3</v>
      </c>
      <c r="F1468" s="4" t="s">
        <v>24</v>
      </c>
      <c r="G1468" s="4" t="s">
        <v>45</v>
      </c>
      <c r="H1468" s="4" t="s">
        <v>37</v>
      </c>
      <c r="I1468" s="4" t="s">
        <v>21</v>
      </c>
      <c r="J1468" s="4" t="s">
        <v>27</v>
      </c>
      <c r="K1468" s="4" t="s">
        <v>55</v>
      </c>
      <c r="L1468" s="5">
        <v>1</v>
      </c>
      <c r="M1468" s="6">
        <v>152.1</v>
      </c>
      <c r="N1468" s="7">
        <v>0.1</v>
      </c>
      <c r="O1468" s="6">
        <v>80.459999999999994</v>
      </c>
      <c r="P1468" s="6">
        <f t="shared" si="88"/>
        <v>136.88999999999999</v>
      </c>
      <c r="Q1468" s="6">
        <f t="shared" si="89"/>
        <v>80.459999999999994</v>
      </c>
      <c r="R1468" s="6">
        <f t="shared" si="90"/>
        <v>56.429999999999993</v>
      </c>
      <c r="S1468" s="8">
        <f t="shared" si="91"/>
        <v>0.41222879684418146</v>
      </c>
    </row>
    <row r="1469" spans="1:19" ht="15.6" x14ac:dyDescent="0.3">
      <c r="A1469" s="2">
        <v>87</v>
      </c>
      <c r="B1469" s="3">
        <v>46228</v>
      </c>
      <c r="C1469" s="4">
        <f>YEAR(SalesDataTable[[#This Row],[Order Date]])</f>
        <v>2026</v>
      </c>
      <c r="D1469" s="9" t="str">
        <f>TEXT(SalesDataTable[[#This Row],[Order Date]],"MMM")</f>
        <v>Jul</v>
      </c>
      <c r="E1469" s="9" t="str">
        <f>"Q"&amp;ROUNDUP(MONTH(SalesDataTable[[#This Row],[Order Date]])/3,0)</f>
        <v>Q3</v>
      </c>
      <c r="F1469" s="4" t="s">
        <v>24</v>
      </c>
      <c r="G1469" s="4" t="s">
        <v>59</v>
      </c>
      <c r="H1469" s="4" t="s">
        <v>20</v>
      </c>
      <c r="I1469" s="4" t="s">
        <v>21</v>
      </c>
      <c r="J1469" s="4" t="s">
        <v>27</v>
      </c>
      <c r="K1469" s="4" t="s">
        <v>55</v>
      </c>
      <c r="L1469" s="5">
        <v>1</v>
      </c>
      <c r="M1469" s="6">
        <v>155.35</v>
      </c>
      <c r="N1469" s="7">
        <v>0</v>
      </c>
      <c r="O1469" s="6">
        <v>80.47</v>
      </c>
      <c r="P1469" s="6">
        <f t="shared" si="88"/>
        <v>155.35</v>
      </c>
      <c r="Q1469" s="6">
        <f t="shared" si="89"/>
        <v>80.47</v>
      </c>
      <c r="R1469" s="6">
        <f t="shared" si="90"/>
        <v>74.88</v>
      </c>
      <c r="S1469" s="8">
        <f t="shared" si="91"/>
        <v>0.48200836820083681</v>
      </c>
    </row>
    <row r="1470" spans="1:19" ht="15.6" x14ac:dyDescent="0.3">
      <c r="A1470" s="2">
        <v>315</v>
      </c>
      <c r="B1470" s="3">
        <v>46228</v>
      </c>
      <c r="C1470" s="4">
        <f>YEAR(SalesDataTable[[#This Row],[Order Date]])</f>
        <v>2026</v>
      </c>
      <c r="D1470" s="9" t="str">
        <f>TEXT(SalesDataTable[[#This Row],[Order Date]],"MMM")</f>
        <v>Jul</v>
      </c>
      <c r="E1470" s="9" t="str">
        <f>"Q"&amp;ROUNDUP(MONTH(SalesDataTable[[#This Row],[Order Date]])/3,0)</f>
        <v>Q3</v>
      </c>
      <c r="F1470" s="4" t="s">
        <v>29</v>
      </c>
      <c r="G1470" s="4" t="s">
        <v>36</v>
      </c>
      <c r="H1470" s="4" t="s">
        <v>46</v>
      </c>
      <c r="I1470" s="4" t="s">
        <v>31</v>
      </c>
      <c r="J1470" s="4" t="s">
        <v>22</v>
      </c>
      <c r="K1470" s="4" t="s">
        <v>23</v>
      </c>
      <c r="L1470" s="5">
        <v>1</v>
      </c>
      <c r="M1470" s="6">
        <v>81.13</v>
      </c>
      <c r="N1470" s="7">
        <v>0.05</v>
      </c>
      <c r="O1470" s="6">
        <v>42.41</v>
      </c>
      <c r="P1470" s="6">
        <f t="shared" si="88"/>
        <v>77.073499999999996</v>
      </c>
      <c r="Q1470" s="6">
        <f t="shared" si="89"/>
        <v>42.41</v>
      </c>
      <c r="R1470" s="6">
        <f t="shared" si="90"/>
        <v>34.663499999999999</v>
      </c>
      <c r="S1470" s="8">
        <f t="shared" si="91"/>
        <v>0.44974602165465433</v>
      </c>
    </row>
    <row r="1471" spans="1:19" ht="15.6" x14ac:dyDescent="0.3">
      <c r="A1471" s="2">
        <v>970</v>
      </c>
      <c r="B1471" s="3">
        <v>46228</v>
      </c>
      <c r="C1471" s="4">
        <f>YEAR(SalesDataTable[[#This Row],[Order Date]])</f>
        <v>2026</v>
      </c>
      <c r="D1471" s="9" t="str">
        <f>TEXT(SalesDataTable[[#This Row],[Order Date]],"MMM")</f>
        <v>Jul</v>
      </c>
      <c r="E1471" s="9" t="str">
        <f>"Q"&amp;ROUNDUP(MONTH(SalesDataTable[[#This Row],[Order Date]])/3,0)</f>
        <v>Q3</v>
      </c>
      <c r="F1471" s="4" t="s">
        <v>24</v>
      </c>
      <c r="G1471" s="4" t="s">
        <v>59</v>
      </c>
      <c r="H1471" s="4" t="s">
        <v>20</v>
      </c>
      <c r="I1471" s="4" t="s">
        <v>31</v>
      </c>
      <c r="J1471" s="4" t="s">
        <v>27</v>
      </c>
      <c r="K1471" s="4" t="s">
        <v>35</v>
      </c>
      <c r="L1471" s="5">
        <v>1</v>
      </c>
      <c r="M1471" s="6">
        <v>145.87</v>
      </c>
      <c r="N1471" s="7">
        <v>0</v>
      </c>
      <c r="O1471" s="6">
        <v>81.430000000000007</v>
      </c>
      <c r="P1471" s="6">
        <f t="shared" si="88"/>
        <v>145.87</v>
      </c>
      <c r="Q1471" s="6">
        <f t="shared" si="89"/>
        <v>81.430000000000007</v>
      </c>
      <c r="R1471" s="6">
        <f t="shared" si="90"/>
        <v>64.44</v>
      </c>
      <c r="S1471" s="8">
        <f t="shared" si="91"/>
        <v>0.44176321382052508</v>
      </c>
    </row>
    <row r="1472" spans="1:19" ht="15.6" x14ac:dyDescent="0.3">
      <c r="A1472" s="2">
        <v>1891</v>
      </c>
      <c r="B1472" s="3">
        <v>46228</v>
      </c>
      <c r="C1472" s="4">
        <f>YEAR(SalesDataTable[[#This Row],[Order Date]])</f>
        <v>2026</v>
      </c>
      <c r="D1472" s="9" t="str">
        <f>TEXT(SalesDataTable[[#This Row],[Order Date]],"MMM")</f>
        <v>Jul</v>
      </c>
      <c r="E1472" s="9" t="str">
        <f>"Q"&amp;ROUNDUP(MONTH(SalesDataTable[[#This Row],[Order Date]])/3,0)</f>
        <v>Q3</v>
      </c>
      <c r="F1472" s="4" t="s">
        <v>24</v>
      </c>
      <c r="G1472" s="4" t="s">
        <v>61</v>
      </c>
      <c r="H1472" s="4" t="s">
        <v>20</v>
      </c>
      <c r="I1472" s="4" t="s">
        <v>31</v>
      </c>
      <c r="J1472" s="4" t="s">
        <v>27</v>
      </c>
      <c r="K1472" s="4" t="s">
        <v>55</v>
      </c>
      <c r="L1472" s="5">
        <v>6</v>
      </c>
      <c r="M1472" s="6">
        <v>151.88999999999999</v>
      </c>
      <c r="N1472" s="7">
        <v>0.15</v>
      </c>
      <c r="O1472" s="6">
        <v>76.83</v>
      </c>
      <c r="P1472" s="6">
        <f t="shared" si="88"/>
        <v>774.6389999999999</v>
      </c>
      <c r="Q1472" s="6">
        <f t="shared" si="89"/>
        <v>460.98</v>
      </c>
      <c r="R1472" s="6">
        <f t="shared" si="90"/>
        <v>313.65899999999988</v>
      </c>
      <c r="S1472" s="8">
        <f t="shared" si="91"/>
        <v>0.40490989996630677</v>
      </c>
    </row>
    <row r="1473" spans="1:19" ht="15.6" x14ac:dyDescent="0.3">
      <c r="A1473" s="2">
        <v>2148</v>
      </c>
      <c r="B1473" s="3">
        <v>46228</v>
      </c>
      <c r="C1473" s="4">
        <f>YEAR(SalesDataTable[[#This Row],[Order Date]])</f>
        <v>2026</v>
      </c>
      <c r="D1473" s="9" t="str">
        <f>TEXT(SalesDataTable[[#This Row],[Order Date]],"MMM")</f>
        <v>Jul</v>
      </c>
      <c r="E1473" s="9" t="str">
        <f>"Q"&amp;ROUNDUP(MONTH(SalesDataTable[[#This Row],[Order Date]])/3,0)</f>
        <v>Q3</v>
      </c>
      <c r="F1473" s="4" t="s">
        <v>29</v>
      </c>
      <c r="G1473" s="4" t="s">
        <v>57</v>
      </c>
      <c r="H1473" s="4" t="s">
        <v>20</v>
      </c>
      <c r="I1473" s="4" t="s">
        <v>31</v>
      </c>
      <c r="J1473" s="4" t="s">
        <v>52</v>
      </c>
      <c r="K1473" s="4" t="s">
        <v>53</v>
      </c>
      <c r="L1473" s="5">
        <v>2</v>
      </c>
      <c r="M1473" s="6">
        <v>41.14</v>
      </c>
      <c r="N1473" s="7">
        <v>0.1</v>
      </c>
      <c r="O1473" s="6">
        <v>14.84</v>
      </c>
      <c r="P1473" s="6">
        <f t="shared" si="88"/>
        <v>74.052000000000007</v>
      </c>
      <c r="Q1473" s="6">
        <f t="shared" si="89"/>
        <v>29.68</v>
      </c>
      <c r="R1473" s="6">
        <f t="shared" si="90"/>
        <v>44.372000000000007</v>
      </c>
      <c r="S1473" s="8">
        <f t="shared" si="91"/>
        <v>0.59920056176740677</v>
      </c>
    </row>
    <row r="1474" spans="1:19" ht="15.6" x14ac:dyDescent="0.3">
      <c r="A1474" s="2">
        <v>2467</v>
      </c>
      <c r="B1474" s="3">
        <v>46228</v>
      </c>
      <c r="C1474" s="4">
        <f>YEAR(SalesDataTable[[#This Row],[Order Date]])</f>
        <v>2026</v>
      </c>
      <c r="D1474" s="9" t="str">
        <f>TEXT(SalesDataTable[[#This Row],[Order Date]],"MMM")</f>
        <v>Jul</v>
      </c>
      <c r="E1474" s="9" t="str">
        <f>"Q"&amp;ROUNDUP(MONTH(SalesDataTable[[#This Row],[Order Date]])/3,0)</f>
        <v>Q3</v>
      </c>
      <c r="F1474" s="4" t="s">
        <v>38</v>
      </c>
      <c r="G1474" s="4" t="s">
        <v>39</v>
      </c>
      <c r="H1474" s="4" t="s">
        <v>37</v>
      </c>
      <c r="I1474" s="4" t="s">
        <v>21</v>
      </c>
      <c r="J1474" s="4" t="s">
        <v>22</v>
      </c>
      <c r="K1474" s="4" t="s">
        <v>40</v>
      </c>
      <c r="L1474" s="5">
        <v>1</v>
      </c>
      <c r="M1474" s="6">
        <v>49.5</v>
      </c>
      <c r="N1474" s="7">
        <v>0</v>
      </c>
      <c r="O1474" s="6">
        <v>21.83</v>
      </c>
      <c r="P1474" s="6">
        <f t="shared" ref="P1474:P1537" si="92">L1474*M1474*(1-N1474)</f>
        <v>49.5</v>
      </c>
      <c r="Q1474" s="6">
        <f t="shared" ref="Q1474:Q1537" si="93">L1474*O1474</f>
        <v>21.83</v>
      </c>
      <c r="R1474" s="6">
        <f t="shared" ref="R1474:R1537" si="94">P1474-Q1474</f>
        <v>27.67</v>
      </c>
      <c r="S1474" s="8">
        <f t="shared" ref="S1474:S1537" si="95">IFERROR(R1474/P1474,0)</f>
        <v>0.55898989898989904</v>
      </c>
    </row>
    <row r="1475" spans="1:19" ht="15.6" x14ac:dyDescent="0.3">
      <c r="A1475" s="2">
        <v>3710</v>
      </c>
      <c r="B1475" s="3">
        <v>46228</v>
      </c>
      <c r="C1475" s="4">
        <f>YEAR(SalesDataTable[[#This Row],[Order Date]])</f>
        <v>2026</v>
      </c>
      <c r="D1475" s="9" t="str">
        <f>TEXT(SalesDataTable[[#This Row],[Order Date]],"MMM")</f>
        <v>Jul</v>
      </c>
      <c r="E1475" s="9" t="str">
        <f>"Q"&amp;ROUNDUP(MONTH(SalesDataTable[[#This Row],[Order Date]])/3,0)</f>
        <v>Q3</v>
      </c>
      <c r="F1475" s="4" t="s">
        <v>38</v>
      </c>
      <c r="G1475" s="4" t="s">
        <v>49</v>
      </c>
      <c r="H1475" s="4" t="s">
        <v>20</v>
      </c>
      <c r="I1475" s="4" t="s">
        <v>31</v>
      </c>
      <c r="J1475" s="4" t="s">
        <v>32</v>
      </c>
      <c r="K1475" s="4" t="s">
        <v>50</v>
      </c>
      <c r="L1475" s="5">
        <v>2</v>
      </c>
      <c r="M1475" s="6">
        <v>46.48</v>
      </c>
      <c r="N1475" s="7">
        <v>0.05</v>
      </c>
      <c r="O1475" s="6">
        <v>18.760000000000002</v>
      </c>
      <c r="P1475" s="6">
        <f t="shared" si="92"/>
        <v>88.311999999999983</v>
      </c>
      <c r="Q1475" s="6">
        <f t="shared" si="93"/>
        <v>37.520000000000003</v>
      </c>
      <c r="R1475" s="6">
        <f t="shared" si="94"/>
        <v>50.79199999999998</v>
      </c>
      <c r="S1475" s="8">
        <f t="shared" si="95"/>
        <v>0.57514267596702584</v>
      </c>
    </row>
    <row r="1476" spans="1:19" ht="15.6" x14ac:dyDescent="0.3">
      <c r="A1476" s="2">
        <v>3714</v>
      </c>
      <c r="B1476" s="3">
        <v>46228</v>
      </c>
      <c r="C1476" s="4">
        <f>YEAR(SalesDataTable[[#This Row],[Order Date]])</f>
        <v>2026</v>
      </c>
      <c r="D1476" s="9" t="str">
        <f>TEXT(SalesDataTable[[#This Row],[Order Date]],"MMM")</f>
        <v>Jul</v>
      </c>
      <c r="E1476" s="9" t="str">
        <f>"Q"&amp;ROUNDUP(MONTH(SalesDataTable[[#This Row],[Order Date]])/3,0)</f>
        <v>Q3</v>
      </c>
      <c r="F1476" s="4" t="s">
        <v>29</v>
      </c>
      <c r="G1476" s="4" t="s">
        <v>30</v>
      </c>
      <c r="H1476" s="4" t="s">
        <v>46</v>
      </c>
      <c r="I1476" s="4" t="s">
        <v>21</v>
      </c>
      <c r="J1476" s="4" t="s">
        <v>32</v>
      </c>
      <c r="K1476" s="4" t="s">
        <v>33</v>
      </c>
      <c r="L1476" s="5">
        <v>1</v>
      </c>
      <c r="M1476" s="6">
        <v>36.909999999999997</v>
      </c>
      <c r="N1476" s="7">
        <v>0</v>
      </c>
      <c r="O1476" s="6">
        <v>13.56</v>
      </c>
      <c r="P1476" s="6">
        <f t="shared" si="92"/>
        <v>36.909999999999997</v>
      </c>
      <c r="Q1476" s="6">
        <f t="shared" si="93"/>
        <v>13.56</v>
      </c>
      <c r="R1476" s="6">
        <f t="shared" si="94"/>
        <v>23.349999999999994</v>
      </c>
      <c r="S1476" s="8">
        <f t="shared" si="95"/>
        <v>0.63261988620969922</v>
      </c>
    </row>
    <row r="1477" spans="1:19" ht="15.6" x14ac:dyDescent="0.3">
      <c r="A1477" s="2">
        <v>3893</v>
      </c>
      <c r="B1477" s="3">
        <v>46228</v>
      </c>
      <c r="C1477" s="4">
        <f>YEAR(SalesDataTable[[#This Row],[Order Date]])</f>
        <v>2026</v>
      </c>
      <c r="D1477" s="9" t="str">
        <f>TEXT(SalesDataTable[[#This Row],[Order Date]],"MMM")</f>
        <v>Jul</v>
      </c>
      <c r="E1477" s="9" t="str">
        <f>"Q"&amp;ROUNDUP(MONTH(SalesDataTable[[#This Row],[Order Date]])/3,0)</f>
        <v>Q3</v>
      </c>
      <c r="F1477" s="4" t="s">
        <v>18</v>
      </c>
      <c r="G1477" s="4" t="s">
        <v>19</v>
      </c>
      <c r="H1477" s="4" t="s">
        <v>20</v>
      </c>
      <c r="I1477" s="4" t="s">
        <v>21</v>
      </c>
      <c r="J1477" s="4" t="s">
        <v>32</v>
      </c>
      <c r="K1477" s="4" t="s">
        <v>33</v>
      </c>
      <c r="L1477" s="5">
        <v>1</v>
      </c>
      <c r="M1477" s="6">
        <v>35.6</v>
      </c>
      <c r="N1477" s="7">
        <v>0</v>
      </c>
      <c r="O1477" s="6">
        <v>13.91</v>
      </c>
      <c r="P1477" s="6">
        <f t="shared" si="92"/>
        <v>35.6</v>
      </c>
      <c r="Q1477" s="6">
        <f t="shared" si="93"/>
        <v>13.91</v>
      </c>
      <c r="R1477" s="6">
        <f t="shared" si="94"/>
        <v>21.69</v>
      </c>
      <c r="S1477" s="8">
        <f t="shared" si="95"/>
        <v>0.60926966292134832</v>
      </c>
    </row>
    <row r="1478" spans="1:19" ht="15.6" x14ac:dyDescent="0.3">
      <c r="A1478" s="2">
        <v>4136</v>
      </c>
      <c r="B1478" s="3">
        <v>46228</v>
      </c>
      <c r="C1478" s="4">
        <f>YEAR(SalesDataTable[[#This Row],[Order Date]])</f>
        <v>2026</v>
      </c>
      <c r="D1478" s="9" t="str">
        <f>TEXT(SalesDataTable[[#This Row],[Order Date]],"MMM")</f>
        <v>Jul</v>
      </c>
      <c r="E1478" s="9" t="str">
        <f>"Q"&amp;ROUNDUP(MONTH(SalesDataTable[[#This Row],[Order Date]])/3,0)</f>
        <v>Q3</v>
      </c>
      <c r="F1478" s="4" t="s">
        <v>24</v>
      </c>
      <c r="G1478" s="4" t="s">
        <v>59</v>
      </c>
      <c r="H1478" s="4" t="s">
        <v>37</v>
      </c>
      <c r="I1478" s="4" t="s">
        <v>31</v>
      </c>
      <c r="J1478" s="4" t="s">
        <v>22</v>
      </c>
      <c r="K1478" s="4" t="s">
        <v>23</v>
      </c>
      <c r="L1478" s="5">
        <v>2</v>
      </c>
      <c r="M1478" s="6">
        <v>80.25</v>
      </c>
      <c r="N1478" s="7">
        <v>0.05</v>
      </c>
      <c r="O1478" s="6">
        <v>42.39</v>
      </c>
      <c r="P1478" s="6">
        <f t="shared" si="92"/>
        <v>152.47499999999999</v>
      </c>
      <c r="Q1478" s="6">
        <f t="shared" si="93"/>
        <v>84.78</v>
      </c>
      <c r="R1478" s="6">
        <f t="shared" si="94"/>
        <v>67.694999999999993</v>
      </c>
      <c r="S1478" s="8">
        <f t="shared" si="95"/>
        <v>0.44397442203639936</v>
      </c>
    </row>
    <row r="1479" spans="1:19" ht="15.6" x14ac:dyDescent="0.3">
      <c r="A1479" s="2">
        <v>4212</v>
      </c>
      <c r="B1479" s="3">
        <v>46228</v>
      </c>
      <c r="C1479" s="4">
        <f>YEAR(SalesDataTable[[#This Row],[Order Date]])</f>
        <v>2026</v>
      </c>
      <c r="D1479" s="9" t="str">
        <f>TEXT(SalesDataTable[[#This Row],[Order Date]],"MMM")</f>
        <v>Jul</v>
      </c>
      <c r="E1479" s="9" t="str">
        <f>"Q"&amp;ROUNDUP(MONTH(SalesDataTable[[#This Row],[Order Date]])/3,0)</f>
        <v>Q3</v>
      </c>
      <c r="F1479" s="4" t="s">
        <v>18</v>
      </c>
      <c r="G1479" s="4" t="s">
        <v>19</v>
      </c>
      <c r="H1479" s="4" t="s">
        <v>46</v>
      </c>
      <c r="I1479" s="4" t="s">
        <v>21</v>
      </c>
      <c r="J1479" s="4" t="s">
        <v>32</v>
      </c>
      <c r="K1479" s="4" t="s">
        <v>50</v>
      </c>
      <c r="L1479" s="5">
        <v>2</v>
      </c>
      <c r="M1479" s="6">
        <v>47.52</v>
      </c>
      <c r="N1479" s="7">
        <v>0.1</v>
      </c>
      <c r="O1479" s="6">
        <v>17.86</v>
      </c>
      <c r="P1479" s="6">
        <f t="shared" si="92"/>
        <v>85.536000000000001</v>
      </c>
      <c r="Q1479" s="6">
        <f t="shared" si="93"/>
        <v>35.72</v>
      </c>
      <c r="R1479" s="6">
        <f t="shared" si="94"/>
        <v>49.816000000000003</v>
      </c>
      <c r="S1479" s="8">
        <f t="shared" si="95"/>
        <v>0.58239805462027683</v>
      </c>
    </row>
    <row r="1480" spans="1:19" ht="15.6" x14ac:dyDescent="0.3">
      <c r="A1480" s="2">
        <v>4332</v>
      </c>
      <c r="B1480" s="3">
        <v>46228</v>
      </c>
      <c r="C1480" s="4">
        <f>YEAR(SalesDataTable[[#This Row],[Order Date]])</f>
        <v>2026</v>
      </c>
      <c r="D1480" s="9" t="str">
        <f>TEXT(SalesDataTable[[#This Row],[Order Date]],"MMM")</f>
        <v>Jul</v>
      </c>
      <c r="E1480" s="9" t="str">
        <f>"Q"&amp;ROUNDUP(MONTH(SalesDataTable[[#This Row],[Order Date]])/3,0)</f>
        <v>Q3</v>
      </c>
      <c r="F1480" s="4" t="s">
        <v>38</v>
      </c>
      <c r="G1480" s="4" t="s">
        <v>65</v>
      </c>
      <c r="H1480" s="4" t="s">
        <v>20</v>
      </c>
      <c r="I1480" s="4" t="s">
        <v>31</v>
      </c>
      <c r="J1480" s="4" t="s">
        <v>32</v>
      </c>
      <c r="K1480" s="4" t="s">
        <v>66</v>
      </c>
      <c r="L1480" s="5">
        <v>2</v>
      </c>
      <c r="M1480" s="6">
        <v>164.58</v>
      </c>
      <c r="N1480" s="7">
        <v>0.1</v>
      </c>
      <c r="O1480" s="6">
        <v>86.55</v>
      </c>
      <c r="P1480" s="6">
        <f t="shared" si="92"/>
        <v>296.24400000000003</v>
      </c>
      <c r="Q1480" s="6">
        <f t="shared" si="93"/>
        <v>173.1</v>
      </c>
      <c r="R1480" s="6">
        <f t="shared" si="94"/>
        <v>123.14400000000003</v>
      </c>
      <c r="S1480" s="8">
        <f t="shared" si="95"/>
        <v>0.41568436829100341</v>
      </c>
    </row>
    <row r="1481" spans="1:19" ht="15.6" x14ac:dyDescent="0.3">
      <c r="A1481" s="2">
        <v>702</v>
      </c>
      <c r="B1481" s="3">
        <v>46229</v>
      </c>
      <c r="C1481" s="4">
        <f>YEAR(SalesDataTable[[#This Row],[Order Date]])</f>
        <v>2026</v>
      </c>
      <c r="D1481" s="9" t="str">
        <f>TEXT(SalesDataTable[[#This Row],[Order Date]],"MMM")</f>
        <v>Jul</v>
      </c>
      <c r="E1481" s="9" t="str">
        <f>"Q"&amp;ROUNDUP(MONTH(SalesDataTable[[#This Row],[Order Date]])/3,0)</f>
        <v>Q3</v>
      </c>
      <c r="F1481" s="4" t="s">
        <v>18</v>
      </c>
      <c r="G1481" s="4" t="s">
        <v>54</v>
      </c>
      <c r="H1481" s="4" t="s">
        <v>20</v>
      </c>
      <c r="I1481" s="4" t="s">
        <v>31</v>
      </c>
      <c r="J1481" s="4" t="s">
        <v>22</v>
      </c>
      <c r="K1481" s="4" t="s">
        <v>44</v>
      </c>
      <c r="L1481" s="5">
        <v>1</v>
      </c>
      <c r="M1481" s="6">
        <v>39.99</v>
      </c>
      <c r="N1481" s="7">
        <v>0.05</v>
      </c>
      <c r="O1481" s="6">
        <v>16.739999999999998</v>
      </c>
      <c r="P1481" s="6">
        <f t="shared" si="92"/>
        <v>37.990499999999997</v>
      </c>
      <c r="Q1481" s="6">
        <f t="shared" si="93"/>
        <v>16.739999999999998</v>
      </c>
      <c r="R1481" s="6">
        <f t="shared" si="94"/>
        <v>21.250499999999999</v>
      </c>
      <c r="S1481" s="8">
        <f t="shared" si="95"/>
        <v>0.55936352509179932</v>
      </c>
    </row>
    <row r="1482" spans="1:19" ht="15.6" x14ac:dyDescent="0.3">
      <c r="A1482" s="2">
        <v>1223</v>
      </c>
      <c r="B1482" s="3">
        <v>46229</v>
      </c>
      <c r="C1482" s="4">
        <f>YEAR(SalesDataTable[[#This Row],[Order Date]])</f>
        <v>2026</v>
      </c>
      <c r="D1482" s="9" t="str">
        <f>TEXT(SalesDataTable[[#This Row],[Order Date]],"MMM")</f>
        <v>Jul</v>
      </c>
      <c r="E1482" s="9" t="str">
        <f>"Q"&amp;ROUNDUP(MONTH(SalesDataTable[[#This Row],[Order Date]])/3,0)</f>
        <v>Q3</v>
      </c>
      <c r="F1482" s="4" t="s">
        <v>24</v>
      </c>
      <c r="G1482" s="4" t="s">
        <v>61</v>
      </c>
      <c r="H1482" s="4" t="s">
        <v>37</v>
      </c>
      <c r="I1482" s="4" t="s">
        <v>31</v>
      </c>
      <c r="J1482" s="4" t="s">
        <v>27</v>
      </c>
      <c r="K1482" s="4" t="s">
        <v>35</v>
      </c>
      <c r="L1482" s="5">
        <v>1</v>
      </c>
      <c r="M1482" s="6">
        <v>140.44</v>
      </c>
      <c r="N1482" s="7">
        <v>0</v>
      </c>
      <c r="O1482" s="6">
        <v>77.08</v>
      </c>
      <c r="P1482" s="6">
        <f t="shared" si="92"/>
        <v>140.44</v>
      </c>
      <c r="Q1482" s="6">
        <f t="shared" si="93"/>
        <v>77.08</v>
      </c>
      <c r="R1482" s="6">
        <f t="shared" si="94"/>
        <v>63.36</v>
      </c>
      <c r="S1482" s="8">
        <f t="shared" si="95"/>
        <v>0.45115351751637711</v>
      </c>
    </row>
    <row r="1483" spans="1:19" ht="15.6" x14ac:dyDescent="0.3">
      <c r="A1483" s="2">
        <v>1370</v>
      </c>
      <c r="B1483" s="3">
        <v>46229</v>
      </c>
      <c r="C1483" s="4">
        <f>YEAR(SalesDataTable[[#This Row],[Order Date]])</f>
        <v>2026</v>
      </c>
      <c r="D1483" s="9" t="str">
        <f>TEXT(SalesDataTable[[#This Row],[Order Date]],"MMM")</f>
        <v>Jul</v>
      </c>
      <c r="E1483" s="9" t="str">
        <f>"Q"&amp;ROUNDUP(MONTH(SalesDataTable[[#This Row],[Order Date]])/3,0)</f>
        <v>Q3</v>
      </c>
      <c r="F1483" s="4" t="s">
        <v>29</v>
      </c>
      <c r="G1483" s="4" t="s">
        <v>57</v>
      </c>
      <c r="H1483" s="4" t="s">
        <v>46</v>
      </c>
      <c r="I1483" s="4" t="s">
        <v>31</v>
      </c>
      <c r="J1483" s="4" t="s">
        <v>52</v>
      </c>
      <c r="K1483" s="4" t="s">
        <v>56</v>
      </c>
      <c r="L1483" s="5">
        <v>2</v>
      </c>
      <c r="M1483" s="6">
        <v>123.73</v>
      </c>
      <c r="N1483" s="7">
        <v>0.05</v>
      </c>
      <c r="O1483" s="6">
        <v>68.22</v>
      </c>
      <c r="P1483" s="6">
        <f t="shared" si="92"/>
        <v>235.08699999999999</v>
      </c>
      <c r="Q1483" s="6">
        <f t="shared" si="93"/>
        <v>136.44</v>
      </c>
      <c r="R1483" s="6">
        <f t="shared" si="94"/>
        <v>98.646999999999991</v>
      </c>
      <c r="S1483" s="8">
        <f t="shared" si="95"/>
        <v>0.41961911973014243</v>
      </c>
    </row>
    <row r="1484" spans="1:19" ht="15.6" x14ac:dyDescent="0.3">
      <c r="A1484" s="2">
        <v>3476</v>
      </c>
      <c r="B1484" s="3">
        <v>46229</v>
      </c>
      <c r="C1484" s="4">
        <f>YEAR(SalesDataTable[[#This Row],[Order Date]])</f>
        <v>2026</v>
      </c>
      <c r="D1484" s="9" t="str">
        <f>TEXT(SalesDataTable[[#This Row],[Order Date]],"MMM")</f>
        <v>Jul</v>
      </c>
      <c r="E1484" s="9" t="str">
        <f>"Q"&amp;ROUNDUP(MONTH(SalesDataTable[[#This Row],[Order Date]])/3,0)</f>
        <v>Q3</v>
      </c>
      <c r="F1484" s="4" t="s">
        <v>38</v>
      </c>
      <c r="G1484" s="4" t="s">
        <v>65</v>
      </c>
      <c r="H1484" s="4" t="s">
        <v>26</v>
      </c>
      <c r="I1484" s="4" t="s">
        <v>31</v>
      </c>
      <c r="J1484" s="4" t="s">
        <v>32</v>
      </c>
      <c r="K1484" s="4" t="s">
        <v>62</v>
      </c>
      <c r="L1484" s="5">
        <v>3</v>
      </c>
      <c r="M1484" s="6">
        <v>132.68</v>
      </c>
      <c r="N1484" s="7">
        <v>0.15</v>
      </c>
      <c r="O1484" s="6">
        <v>67.38</v>
      </c>
      <c r="P1484" s="6">
        <f t="shared" si="92"/>
        <v>338.334</v>
      </c>
      <c r="Q1484" s="6">
        <f t="shared" si="93"/>
        <v>202.14</v>
      </c>
      <c r="R1484" s="6">
        <f t="shared" si="94"/>
        <v>136.19400000000002</v>
      </c>
      <c r="S1484" s="8">
        <f t="shared" si="95"/>
        <v>0.40254304917625783</v>
      </c>
    </row>
    <row r="1485" spans="1:19" ht="15.6" x14ac:dyDescent="0.3">
      <c r="A1485" s="2">
        <v>4066</v>
      </c>
      <c r="B1485" s="3">
        <v>46229</v>
      </c>
      <c r="C1485" s="4">
        <f>YEAR(SalesDataTable[[#This Row],[Order Date]])</f>
        <v>2026</v>
      </c>
      <c r="D1485" s="9" t="str">
        <f>TEXT(SalesDataTable[[#This Row],[Order Date]],"MMM")</f>
        <v>Jul</v>
      </c>
      <c r="E1485" s="9" t="str">
        <f>"Q"&amp;ROUNDUP(MONTH(SalesDataTable[[#This Row],[Order Date]])/3,0)</f>
        <v>Q3</v>
      </c>
      <c r="F1485" s="4" t="s">
        <v>38</v>
      </c>
      <c r="G1485" s="4" t="s">
        <v>49</v>
      </c>
      <c r="H1485" s="4" t="s">
        <v>37</v>
      </c>
      <c r="I1485" s="4" t="s">
        <v>31</v>
      </c>
      <c r="J1485" s="4" t="s">
        <v>52</v>
      </c>
      <c r="K1485" s="4" t="s">
        <v>60</v>
      </c>
      <c r="L1485" s="5">
        <v>1</v>
      </c>
      <c r="M1485" s="6">
        <v>35.479999999999997</v>
      </c>
      <c r="N1485" s="7">
        <v>0.05</v>
      </c>
      <c r="O1485" s="6">
        <v>14.15</v>
      </c>
      <c r="P1485" s="6">
        <f t="shared" si="92"/>
        <v>33.705999999999996</v>
      </c>
      <c r="Q1485" s="6">
        <f t="shared" si="93"/>
        <v>14.15</v>
      </c>
      <c r="R1485" s="6">
        <f t="shared" si="94"/>
        <v>19.555999999999997</v>
      </c>
      <c r="S1485" s="8">
        <f t="shared" si="95"/>
        <v>0.58019343737020113</v>
      </c>
    </row>
    <row r="1486" spans="1:19" ht="15.6" x14ac:dyDescent="0.3">
      <c r="A1486" s="2">
        <v>4153</v>
      </c>
      <c r="B1486" s="3">
        <v>46229</v>
      </c>
      <c r="C1486" s="4">
        <f>YEAR(SalesDataTable[[#This Row],[Order Date]])</f>
        <v>2026</v>
      </c>
      <c r="D1486" s="9" t="str">
        <f>TEXT(SalesDataTable[[#This Row],[Order Date]],"MMM")</f>
        <v>Jul</v>
      </c>
      <c r="E1486" s="9" t="str">
        <f>"Q"&amp;ROUNDUP(MONTH(SalesDataTable[[#This Row],[Order Date]])/3,0)</f>
        <v>Q3</v>
      </c>
      <c r="F1486" s="4" t="s">
        <v>38</v>
      </c>
      <c r="G1486" s="4" t="s">
        <v>49</v>
      </c>
      <c r="H1486" s="4" t="s">
        <v>20</v>
      </c>
      <c r="I1486" s="4" t="s">
        <v>34</v>
      </c>
      <c r="J1486" s="4" t="s">
        <v>32</v>
      </c>
      <c r="K1486" s="4" t="s">
        <v>62</v>
      </c>
      <c r="L1486" s="5">
        <v>3</v>
      </c>
      <c r="M1486" s="6">
        <v>134.63</v>
      </c>
      <c r="N1486" s="7">
        <v>0</v>
      </c>
      <c r="O1486" s="6">
        <v>67.2</v>
      </c>
      <c r="P1486" s="6">
        <f t="shared" si="92"/>
        <v>403.89</v>
      </c>
      <c r="Q1486" s="6">
        <f t="shared" si="93"/>
        <v>201.60000000000002</v>
      </c>
      <c r="R1486" s="6">
        <f t="shared" si="94"/>
        <v>202.28999999999996</v>
      </c>
      <c r="S1486" s="8">
        <f t="shared" si="95"/>
        <v>0.50085419297333422</v>
      </c>
    </row>
    <row r="1487" spans="1:19" ht="15.6" x14ac:dyDescent="0.3">
      <c r="A1487" s="2">
        <v>379</v>
      </c>
      <c r="B1487" s="3">
        <v>46230</v>
      </c>
      <c r="C1487" s="4">
        <f>YEAR(SalesDataTable[[#This Row],[Order Date]])</f>
        <v>2026</v>
      </c>
      <c r="D1487" s="9" t="str">
        <f>TEXT(SalesDataTable[[#This Row],[Order Date]],"MMM")</f>
        <v>Jul</v>
      </c>
      <c r="E1487" s="9" t="str">
        <f>"Q"&amp;ROUNDUP(MONTH(SalesDataTable[[#This Row],[Order Date]])/3,0)</f>
        <v>Q3</v>
      </c>
      <c r="F1487" s="4" t="s">
        <v>18</v>
      </c>
      <c r="G1487" s="4" t="s">
        <v>54</v>
      </c>
      <c r="H1487" s="4" t="s">
        <v>46</v>
      </c>
      <c r="I1487" s="4" t="s">
        <v>31</v>
      </c>
      <c r="J1487" s="4" t="s">
        <v>27</v>
      </c>
      <c r="K1487" s="4" t="s">
        <v>64</v>
      </c>
      <c r="L1487" s="5">
        <v>3</v>
      </c>
      <c r="M1487" s="6">
        <v>72.03</v>
      </c>
      <c r="N1487" s="7">
        <v>0</v>
      </c>
      <c r="O1487" s="6">
        <v>32.46</v>
      </c>
      <c r="P1487" s="6">
        <f t="shared" si="92"/>
        <v>216.09</v>
      </c>
      <c r="Q1487" s="6">
        <f t="shared" si="93"/>
        <v>97.38</v>
      </c>
      <c r="R1487" s="6">
        <f t="shared" si="94"/>
        <v>118.71000000000001</v>
      </c>
      <c r="S1487" s="8">
        <f t="shared" si="95"/>
        <v>0.54935443565181175</v>
      </c>
    </row>
    <row r="1488" spans="1:19" ht="15.6" x14ac:dyDescent="0.3">
      <c r="A1488" s="2">
        <v>820</v>
      </c>
      <c r="B1488" s="3">
        <v>46230</v>
      </c>
      <c r="C1488" s="4">
        <f>YEAR(SalesDataTable[[#This Row],[Order Date]])</f>
        <v>2026</v>
      </c>
      <c r="D1488" s="9" t="str">
        <f>TEXT(SalesDataTable[[#This Row],[Order Date]],"MMM")</f>
        <v>Jul</v>
      </c>
      <c r="E1488" s="9" t="str">
        <f>"Q"&amp;ROUNDUP(MONTH(SalesDataTable[[#This Row],[Order Date]])/3,0)</f>
        <v>Q3</v>
      </c>
      <c r="F1488" s="4" t="s">
        <v>38</v>
      </c>
      <c r="G1488" s="4" t="s">
        <v>49</v>
      </c>
      <c r="H1488" s="4" t="s">
        <v>46</v>
      </c>
      <c r="I1488" s="4" t="s">
        <v>21</v>
      </c>
      <c r="J1488" s="4" t="s">
        <v>52</v>
      </c>
      <c r="K1488" s="4" t="s">
        <v>53</v>
      </c>
      <c r="L1488" s="5">
        <v>1</v>
      </c>
      <c r="M1488" s="6">
        <v>40.24</v>
      </c>
      <c r="N1488" s="7">
        <v>0</v>
      </c>
      <c r="O1488" s="6">
        <v>15.05</v>
      </c>
      <c r="P1488" s="6">
        <f t="shared" si="92"/>
        <v>40.24</v>
      </c>
      <c r="Q1488" s="6">
        <f t="shared" si="93"/>
        <v>15.05</v>
      </c>
      <c r="R1488" s="6">
        <f t="shared" si="94"/>
        <v>25.19</v>
      </c>
      <c r="S1488" s="8">
        <f t="shared" si="95"/>
        <v>0.62599403578528823</v>
      </c>
    </row>
    <row r="1489" spans="1:19" ht="15.6" x14ac:dyDescent="0.3">
      <c r="A1489" s="2">
        <v>2003</v>
      </c>
      <c r="B1489" s="3">
        <v>46230</v>
      </c>
      <c r="C1489" s="4">
        <f>YEAR(SalesDataTable[[#This Row],[Order Date]])</f>
        <v>2026</v>
      </c>
      <c r="D1489" s="9" t="str">
        <f>TEXT(SalesDataTable[[#This Row],[Order Date]],"MMM")</f>
        <v>Jul</v>
      </c>
      <c r="E1489" s="9" t="str">
        <f>"Q"&amp;ROUNDUP(MONTH(SalesDataTable[[#This Row],[Order Date]])/3,0)</f>
        <v>Q3</v>
      </c>
      <c r="F1489" s="4" t="s">
        <v>29</v>
      </c>
      <c r="G1489" s="4" t="s">
        <v>43</v>
      </c>
      <c r="H1489" s="4" t="s">
        <v>37</v>
      </c>
      <c r="I1489" s="4" t="s">
        <v>21</v>
      </c>
      <c r="J1489" s="4" t="s">
        <v>32</v>
      </c>
      <c r="K1489" s="4" t="s">
        <v>33</v>
      </c>
      <c r="L1489" s="5">
        <v>1</v>
      </c>
      <c r="M1489" s="6">
        <v>36.14</v>
      </c>
      <c r="N1489" s="7">
        <v>0</v>
      </c>
      <c r="O1489" s="6">
        <v>13.52</v>
      </c>
      <c r="P1489" s="6">
        <f t="shared" si="92"/>
        <v>36.14</v>
      </c>
      <c r="Q1489" s="6">
        <f t="shared" si="93"/>
        <v>13.52</v>
      </c>
      <c r="R1489" s="6">
        <f t="shared" si="94"/>
        <v>22.62</v>
      </c>
      <c r="S1489" s="8">
        <f t="shared" si="95"/>
        <v>0.62589928057553956</v>
      </c>
    </row>
    <row r="1490" spans="1:19" ht="15.6" x14ac:dyDescent="0.3">
      <c r="A1490" s="2">
        <v>2682</v>
      </c>
      <c r="B1490" s="3">
        <v>46230</v>
      </c>
      <c r="C1490" s="4">
        <f>YEAR(SalesDataTable[[#This Row],[Order Date]])</f>
        <v>2026</v>
      </c>
      <c r="D1490" s="9" t="str">
        <f>TEXT(SalesDataTable[[#This Row],[Order Date]],"MMM")</f>
        <v>Jul</v>
      </c>
      <c r="E1490" s="9" t="str">
        <f>"Q"&amp;ROUNDUP(MONTH(SalesDataTable[[#This Row],[Order Date]])/3,0)</f>
        <v>Q3</v>
      </c>
      <c r="F1490" s="4" t="s">
        <v>24</v>
      </c>
      <c r="G1490" s="4" t="s">
        <v>59</v>
      </c>
      <c r="H1490" s="4" t="s">
        <v>20</v>
      </c>
      <c r="I1490" s="4" t="s">
        <v>31</v>
      </c>
      <c r="J1490" s="4" t="s">
        <v>52</v>
      </c>
      <c r="K1490" s="4" t="s">
        <v>53</v>
      </c>
      <c r="L1490" s="5">
        <v>2</v>
      </c>
      <c r="M1490" s="6">
        <v>40.22</v>
      </c>
      <c r="N1490" s="7">
        <v>0.05</v>
      </c>
      <c r="O1490" s="6">
        <v>14.72</v>
      </c>
      <c r="P1490" s="6">
        <f t="shared" si="92"/>
        <v>76.417999999999992</v>
      </c>
      <c r="Q1490" s="6">
        <f t="shared" si="93"/>
        <v>29.44</v>
      </c>
      <c r="R1490" s="6">
        <f t="shared" si="94"/>
        <v>46.977999999999994</v>
      </c>
      <c r="S1490" s="8">
        <f t="shared" si="95"/>
        <v>0.61475045146431473</v>
      </c>
    </row>
    <row r="1491" spans="1:19" ht="15.6" x14ac:dyDescent="0.3">
      <c r="A1491" s="2">
        <v>3860</v>
      </c>
      <c r="B1491" s="3">
        <v>46230</v>
      </c>
      <c r="C1491" s="4">
        <f>YEAR(SalesDataTable[[#This Row],[Order Date]])</f>
        <v>2026</v>
      </c>
      <c r="D1491" s="9" t="str">
        <f>TEXT(SalesDataTable[[#This Row],[Order Date]],"MMM")</f>
        <v>Jul</v>
      </c>
      <c r="E1491" s="9" t="str">
        <f>"Q"&amp;ROUNDUP(MONTH(SalesDataTable[[#This Row],[Order Date]])/3,0)</f>
        <v>Q3</v>
      </c>
      <c r="F1491" s="4" t="s">
        <v>38</v>
      </c>
      <c r="G1491" s="4" t="s">
        <v>49</v>
      </c>
      <c r="H1491" s="4" t="s">
        <v>20</v>
      </c>
      <c r="I1491" s="4" t="s">
        <v>21</v>
      </c>
      <c r="J1491" s="4" t="s">
        <v>52</v>
      </c>
      <c r="K1491" s="4" t="s">
        <v>60</v>
      </c>
      <c r="L1491" s="5">
        <v>3</v>
      </c>
      <c r="M1491" s="6">
        <v>37.130000000000003</v>
      </c>
      <c r="N1491" s="7">
        <v>0.05</v>
      </c>
      <c r="O1491" s="6">
        <v>14.29</v>
      </c>
      <c r="P1491" s="6">
        <f t="shared" si="92"/>
        <v>105.82050000000001</v>
      </c>
      <c r="Q1491" s="6">
        <f t="shared" si="93"/>
        <v>42.87</v>
      </c>
      <c r="R1491" s="6">
        <f t="shared" si="94"/>
        <v>62.950500000000012</v>
      </c>
      <c r="S1491" s="8">
        <f t="shared" si="95"/>
        <v>0.59488000907196625</v>
      </c>
    </row>
    <row r="1492" spans="1:19" ht="15.6" x14ac:dyDescent="0.3">
      <c r="A1492" s="2">
        <v>4063</v>
      </c>
      <c r="B1492" s="3">
        <v>46230</v>
      </c>
      <c r="C1492" s="4">
        <f>YEAR(SalesDataTable[[#This Row],[Order Date]])</f>
        <v>2026</v>
      </c>
      <c r="D1492" s="9" t="str">
        <f>TEXT(SalesDataTable[[#This Row],[Order Date]],"MMM")</f>
        <v>Jul</v>
      </c>
      <c r="E1492" s="9" t="str">
        <f>"Q"&amp;ROUNDUP(MONTH(SalesDataTable[[#This Row],[Order Date]])/3,0)</f>
        <v>Q3</v>
      </c>
      <c r="F1492" s="4" t="s">
        <v>18</v>
      </c>
      <c r="G1492" s="4" t="s">
        <v>54</v>
      </c>
      <c r="H1492" s="4" t="s">
        <v>20</v>
      </c>
      <c r="I1492" s="4" t="s">
        <v>31</v>
      </c>
      <c r="J1492" s="4" t="s">
        <v>41</v>
      </c>
      <c r="K1492" s="4" t="s">
        <v>69</v>
      </c>
      <c r="L1492" s="5">
        <v>4</v>
      </c>
      <c r="M1492" s="6">
        <v>125.07</v>
      </c>
      <c r="N1492" s="7">
        <v>0.05</v>
      </c>
      <c r="O1492" s="6">
        <v>60</v>
      </c>
      <c r="P1492" s="6">
        <f t="shared" si="92"/>
        <v>475.26599999999996</v>
      </c>
      <c r="Q1492" s="6">
        <f t="shared" si="93"/>
        <v>240</v>
      </c>
      <c r="R1492" s="6">
        <f t="shared" si="94"/>
        <v>235.26599999999996</v>
      </c>
      <c r="S1492" s="8">
        <f t="shared" si="95"/>
        <v>0.4950196311118405</v>
      </c>
    </row>
    <row r="1493" spans="1:19" ht="15.6" x14ac:dyDescent="0.3">
      <c r="A1493" s="2">
        <v>4474</v>
      </c>
      <c r="B1493" s="3">
        <v>46230</v>
      </c>
      <c r="C1493" s="4">
        <f>YEAR(SalesDataTable[[#This Row],[Order Date]])</f>
        <v>2026</v>
      </c>
      <c r="D1493" s="9" t="str">
        <f>TEXT(SalesDataTable[[#This Row],[Order Date]],"MMM")</f>
        <v>Jul</v>
      </c>
      <c r="E1493" s="9" t="str">
        <f>"Q"&amp;ROUNDUP(MONTH(SalesDataTable[[#This Row],[Order Date]])/3,0)</f>
        <v>Q3</v>
      </c>
      <c r="F1493" s="4" t="s">
        <v>38</v>
      </c>
      <c r="G1493" s="4" t="s">
        <v>65</v>
      </c>
      <c r="H1493" s="4" t="s">
        <v>26</v>
      </c>
      <c r="I1493" s="4" t="s">
        <v>21</v>
      </c>
      <c r="J1493" s="4" t="s">
        <v>52</v>
      </c>
      <c r="K1493" s="4" t="s">
        <v>56</v>
      </c>
      <c r="L1493" s="5">
        <v>5</v>
      </c>
      <c r="M1493" s="6">
        <v>122.14</v>
      </c>
      <c r="N1493" s="7">
        <v>0.05</v>
      </c>
      <c r="O1493" s="6">
        <v>70.64</v>
      </c>
      <c r="P1493" s="6">
        <f t="shared" si="92"/>
        <v>580.16499999999996</v>
      </c>
      <c r="Q1493" s="6">
        <f t="shared" si="93"/>
        <v>353.2</v>
      </c>
      <c r="R1493" s="6">
        <f t="shared" si="94"/>
        <v>226.96499999999997</v>
      </c>
      <c r="S1493" s="8">
        <f t="shared" si="95"/>
        <v>0.39120767367903958</v>
      </c>
    </row>
    <row r="1494" spans="1:19" ht="15.6" x14ac:dyDescent="0.3">
      <c r="A1494" s="2">
        <v>21</v>
      </c>
      <c r="B1494" s="3">
        <v>46231</v>
      </c>
      <c r="C1494" s="4">
        <f>YEAR(SalesDataTable[[#This Row],[Order Date]])</f>
        <v>2026</v>
      </c>
      <c r="D1494" s="9" t="str">
        <f>TEXT(SalesDataTable[[#This Row],[Order Date]],"MMM")</f>
        <v>Jul</v>
      </c>
      <c r="E1494" s="9" t="str">
        <f>"Q"&amp;ROUNDUP(MONTH(SalesDataTable[[#This Row],[Order Date]])/3,0)</f>
        <v>Q3</v>
      </c>
      <c r="F1494" s="4" t="s">
        <v>24</v>
      </c>
      <c r="G1494" s="4" t="s">
        <v>59</v>
      </c>
      <c r="H1494" s="4" t="s">
        <v>20</v>
      </c>
      <c r="I1494" s="4" t="s">
        <v>34</v>
      </c>
      <c r="J1494" s="4" t="s">
        <v>41</v>
      </c>
      <c r="K1494" s="4" t="s">
        <v>69</v>
      </c>
      <c r="L1494" s="5">
        <v>1</v>
      </c>
      <c r="M1494" s="6">
        <v>120.09</v>
      </c>
      <c r="N1494" s="7">
        <v>0</v>
      </c>
      <c r="O1494" s="6">
        <v>62.18</v>
      </c>
      <c r="P1494" s="6">
        <f t="shared" si="92"/>
        <v>120.09</v>
      </c>
      <c r="Q1494" s="6">
        <f t="shared" si="93"/>
        <v>62.18</v>
      </c>
      <c r="R1494" s="6">
        <f t="shared" si="94"/>
        <v>57.910000000000004</v>
      </c>
      <c r="S1494" s="8">
        <f t="shared" si="95"/>
        <v>0.48222166708302111</v>
      </c>
    </row>
    <row r="1495" spans="1:19" ht="15.6" x14ac:dyDescent="0.3">
      <c r="A1495" s="2">
        <v>368</v>
      </c>
      <c r="B1495" s="3">
        <v>46231</v>
      </c>
      <c r="C1495" s="4">
        <f>YEAR(SalesDataTable[[#This Row],[Order Date]])</f>
        <v>2026</v>
      </c>
      <c r="D1495" s="9" t="str">
        <f>TEXT(SalesDataTable[[#This Row],[Order Date]],"MMM")</f>
        <v>Jul</v>
      </c>
      <c r="E1495" s="9" t="str">
        <f>"Q"&amp;ROUNDUP(MONTH(SalesDataTable[[#This Row],[Order Date]])/3,0)</f>
        <v>Q3</v>
      </c>
      <c r="F1495" s="4" t="s">
        <v>38</v>
      </c>
      <c r="G1495" s="4" t="s">
        <v>39</v>
      </c>
      <c r="H1495" s="4" t="s">
        <v>46</v>
      </c>
      <c r="I1495" s="4" t="s">
        <v>21</v>
      </c>
      <c r="J1495" s="4" t="s">
        <v>22</v>
      </c>
      <c r="K1495" s="4" t="s">
        <v>48</v>
      </c>
      <c r="L1495" s="5">
        <v>6</v>
      </c>
      <c r="M1495" s="6">
        <v>102.75</v>
      </c>
      <c r="N1495" s="7">
        <v>0</v>
      </c>
      <c r="O1495" s="6">
        <v>51.55</v>
      </c>
      <c r="P1495" s="6">
        <f t="shared" si="92"/>
        <v>616.5</v>
      </c>
      <c r="Q1495" s="6">
        <f t="shared" si="93"/>
        <v>309.29999999999995</v>
      </c>
      <c r="R1495" s="6">
        <f t="shared" si="94"/>
        <v>307.20000000000005</v>
      </c>
      <c r="S1495" s="8">
        <f t="shared" si="95"/>
        <v>0.49829683698296845</v>
      </c>
    </row>
    <row r="1496" spans="1:19" ht="15.6" x14ac:dyDescent="0.3">
      <c r="A1496" s="2">
        <v>457</v>
      </c>
      <c r="B1496" s="3">
        <v>46231</v>
      </c>
      <c r="C1496" s="4">
        <f>YEAR(SalesDataTable[[#This Row],[Order Date]])</f>
        <v>2026</v>
      </c>
      <c r="D1496" s="9" t="str">
        <f>TEXT(SalesDataTable[[#This Row],[Order Date]],"MMM")</f>
        <v>Jul</v>
      </c>
      <c r="E1496" s="9" t="str">
        <f>"Q"&amp;ROUNDUP(MONTH(SalesDataTable[[#This Row],[Order Date]])/3,0)</f>
        <v>Q3</v>
      </c>
      <c r="F1496" s="4" t="s">
        <v>29</v>
      </c>
      <c r="G1496" s="4" t="s">
        <v>30</v>
      </c>
      <c r="H1496" s="4" t="s">
        <v>20</v>
      </c>
      <c r="I1496" s="4" t="s">
        <v>21</v>
      </c>
      <c r="J1496" s="4" t="s">
        <v>41</v>
      </c>
      <c r="K1496" s="4" t="s">
        <v>47</v>
      </c>
      <c r="L1496" s="5">
        <v>4</v>
      </c>
      <c r="M1496" s="6">
        <v>191.15</v>
      </c>
      <c r="N1496" s="7">
        <v>0</v>
      </c>
      <c r="O1496" s="6">
        <v>105.01</v>
      </c>
      <c r="P1496" s="6">
        <f t="shared" si="92"/>
        <v>764.6</v>
      </c>
      <c r="Q1496" s="6">
        <f t="shared" si="93"/>
        <v>420.04</v>
      </c>
      <c r="R1496" s="6">
        <f t="shared" si="94"/>
        <v>344.56</v>
      </c>
      <c r="S1496" s="8">
        <f t="shared" si="95"/>
        <v>0.45064085796494896</v>
      </c>
    </row>
    <row r="1497" spans="1:19" ht="15.6" x14ac:dyDescent="0.3">
      <c r="A1497" s="2">
        <v>1516</v>
      </c>
      <c r="B1497" s="3">
        <v>46231</v>
      </c>
      <c r="C1497" s="4">
        <f>YEAR(SalesDataTable[[#This Row],[Order Date]])</f>
        <v>2026</v>
      </c>
      <c r="D1497" s="9" t="str">
        <f>TEXT(SalesDataTable[[#This Row],[Order Date]],"MMM")</f>
        <v>Jul</v>
      </c>
      <c r="E1497" s="9" t="str">
        <f>"Q"&amp;ROUNDUP(MONTH(SalesDataTable[[#This Row],[Order Date]])/3,0)</f>
        <v>Q3</v>
      </c>
      <c r="F1497" s="4" t="s">
        <v>18</v>
      </c>
      <c r="G1497" s="4" t="s">
        <v>54</v>
      </c>
      <c r="H1497" s="4" t="s">
        <v>20</v>
      </c>
      <c r="I1497" s="4" t="s">
        <v>34</v>
      </c>
      <c r="J1497" s="4" t="s">
        <v>52</v>
      </c>
      <c r="K1497" s="4" t="s">
        <v>53</v>
      </c>
      <c r="L1497" s="5">
        <v>2</v>
      </c>
      <c r="M1497" s="6">
        <v>40.15</v>
      </c>
      <c r="N1497" s="7">
        <v>0.1</v>
      </c>
      <c r="O1497" s="6">
        <v>14.86</v>
      </c>
      <c r="P1497" s="6">
        <f t="shared" si="92"/>
        <v>72.27</v>
      </c>
      <c r="Q1497" s="6">
        <f t="shared" si="93"/>
        <v>29.72</v>
      </c>
      <c r="R1497" s="6">
        <f t="shared" si="94"/>
        <v>42.55</v>
      </c>
      <c r="S1497" s="8">
        <f t="shared" si="95"/>
        <v>0.58876435588764353</v>
      </c>
    </row>
    <row r="1498" spans="1:19" ht="15.6" x14ac:dyDescent="0.3">
      <c r="A1498" s="2">
        <v>2266</v>
      </c>
      <c r="B1498" s="3">
        <v>46231</v>
      </c>
      <c r="C1498" s="4">
        <f>YEAR(SalesDataTable[[#This Row],[Order Date]])</f>
        <v>2026</v>
      </c>
      <c r="D1498" s="9" t="str">
        <f>TEXT(SalesDataTable[[#This Row],[Order Date]],"MMM")</f>
        <v>Jul</v>
      </c>
      <c r="E1498" s="9" t="str">
        <f>"Q"&amp;ROUNDUP(MONTH(SalesDataTable[[#This Row],[Order Date]])/3,0)</f>
        <v>Q3</v>
      </c>
      <c r="F1498" s="4" t="s">
        <v>24</v>
      </c>
      <c r="G1498" s="4" t="s">
        <v>59</v>
      </c>
      <c r="H1498" s="4" t="s">
        <v>46</v>
      </c>
      <c r="I1498" s="4" t="s">
        <v>34</v>
      </c>
      <c r="J1498" s="4" t="s">
        <v>41</v>
      </c>
      <c r="K1498" s="4" t="s">
        <v>58</v>
      </c>
      <c r="L1498" s="5">
        <v>1</v>
      </c>
      <c r="M1498" s="6">
        <v>83.05</v>
      </c>
      <c r="N1498" s="7">
        <v>0</v>
      </c>
      <c r="O1498" s="6">
        <v>38.86</v>
      </c>
      <c r="P1498" s="6">
        <f t="shared" si="92"/>
        <v>83.05</v>
      </c>
      <c r="Q1498" s="6">
        <f t="shared" si="93"/>
        <v>38.86</v>
      </c>
      <c r="R1498" s="6">
        <f t="shared" si="94"/>
        <v>44.19</v>
      </c>
      <c r="S1498" s="8">
        <f t="shared" si="95"/>
        <v>0.53208910295003009</v>
      </c>
    </row>
    <row r="1499" spans="1:19" ht="15.6" x14ac:dyDescent="0.3">
      <c r="A1499" s="2">
        <v>2802</v>
      </c>
      <c r="B1499" s="3">
        <v>46231</v>
      </c>
      <c r="C1499" s="4">
        <f>YEAR(SalesDataTable[[#This Row],[Order Date]])</f>
        <v>2026</v>
      </c>
      <c r="D1499" s="9" t="str">
        <f>TEXT(SalesDataTable[[#This Row],[Order Date]],"MMM")</f>
        <v>Jul</v>
      </c>
      <c r="E1499" s="9" t="str">
        <f>"Q"&amp;ROUNDUP(MONTH(SalesDataTable[[#This Row],[Order Date]])/3,0)</f>
        <v>Q3</v>
      </c>
      <c r="F1499" s="4" t="s">
        <v>18</v>
      </c>
      <c r="G1499" s="4" t="s">
        <v>54</v>
      </c>
      <c r="H1499" s="4" t="s">
        <v>20</v>
      </c>
      <c r="I1499" s="4" t="s">
        <v>21</v>
      </c>
      <c r="J1499" s="4" t="s">
        <v>27</v>
      </c>
      <c r="K1499" s="4" t="s">
        <v>35</v>
      </c>
      <c r="L1499" s="5">
        <v>2</v>
      </c>
      <c r="M1499" s="6">
        <v>146.22999999999999</v>
      </c>
      <c r="N1499" s="7">
        <v>0</v>
      </c>
      <c r="O1499" s="6">
        <v>79.040000000000006</v>
      </c>
      <c r="P1499" s="6">
        <f t="shared" si="92"/>
        <v>292.45999999999998</v>
      </c>
      <c r="Q1499" s="6">
        <f t="shared" si="93"/>
        <v>158.08000000000001</v>
      </c>
      <c r="R1499" s="6">
        <f t="shared" si="94"/>
        <v>134.37999999999997</v>
      </c>
      <c r="S1499" s="8">
        <f t="shared" si="95"/>
        <v>0.45948163851466861</v>
      </c>
    </row>
    <row r="1500" spans="1:19" ht="15.6" x14ac:dyDescent="0.3">
      <c r="A1500" s="2">
        <v>3604</v>
      </c>
      <c r="B1500" s="3">
        <v>46231</v>
      </c>
      <c r="C1500" s="4">
        <f>YEAR(SalesDataTable[[#This Row],[Order Date]])</f>
        <v>2026</v>
      </c>
      <c r="D1500" s="9" t="str">
        <f>TEXT(SalesDataTable[[#This Row],[Order Date]],"MMM")</f>
        <v>Jul</v>
      </c>
      <c r="E1500" s="9" t="str">
        <f>"Q"&amp;ROUNDUP(MONTH(SalesDataTable[[#This Row],[Order Date]])/3,0)</f>
        <v>Q3</v>
      </c>
      <c r="F1500" s="4" t="s">
        <v>24</v>
      </c>
      <c r="G1500" s="4" t="s">
        <v>67</v>
      </c>
      <c r="H1500" s="4" t="s">
        <v>20</v>
      </c>
      <c r="I1500" s="4" t="s">
        <v>21</v>
      </c>
      <c r="J1500" s="4" t="s">
        <v>27</v>
      </c>
      <c r="K1500" s="4" t="s">
        <v>35</v>
      </c>
      <c r="L1500" s="5">
        <v>2</v>
      </c>
      <c r="M1500" s="6">
        <v>144.09</v>
      </c>
      <c r="N1500" s="7">
        <v>0</v>
      </c>
      <c r="O1500" s="6">
        <v>77.67</v>
      </c>
      <c r="P1500" s="6">
        <f t="shared" si="92"/>
        <v>288.18</v>
      </c>
      <c r="Q1500" s="6">
        <f t="shared" si="93"/>
        <v>155.34</v>
      </c>
      <c r="R1500" s="6">
        <f t="shared" si="94"/>
        <v>132.84</v>
      </c>
      <c r="S1500" s="8">
        <f t="shared" si="95"/>
        <v>0.46096189881324173</v>
      </c>
    </row>
    <row r="1501" spans="1:19" ht="15.6" x14ac:dyDescent="0.3">
      <c r="A1501" s="2">
        <v>3644</v>
      </c>
      <c r="B1501" s="3">
        <v>46231</v>
      </c>
      <c r="C1501" s="4">
        <f>YEAR(SalesDataTable[[#This Row],[Order Date]])</f>
        <v>2026</v>
      </c>
      <c r="D1501" s="9" t="str">
        <f>TEXT(SalesDataTable[[#This Row],[Order Date]],"MMM")</f>
        <v>Jul</v>
      </c>
      <c r="E1501" s="9" t="str">
        <f>"Q"&amp;ROUNDUP(MONTH(SalesDataTable[[#This Row],[Order Date]])/3,0)</f>
        <v>Q3</v>
      </c>
      <c r="F1501" s="4" t="s">
        <v>29</v>
      </c>
      <c r="G1501" s="4" t="s">
        <v>57</v>
      </c>
      <c r="H1501" s="4" t="s">
        <v>37</v>
      </c>
      <c r="I1501" s="4" t="s">
        <v>34</v>
      </c>
      <c r="J1501" s="4" t="s">
        <v>27</v>
      </c>
      <c r="K1501" s="4" t="s">
        <v>28</v>
      </c>
      <c r="L1501" s="5">
        <v>3</v>
      </c>
      <c r="M1501" s="6">
        <v>93.01</v>
      </c>
      <c r="N1501" s="7">
        <v>0.15</v>
      </c>
      <c r="O1501" s="6">
        <v>46.68</v>
      </c>
      <c r="P1501" s="6">
        <f t="shared" si="92"/>
        <v>237.17550000000003</v>
      </c>
      <c r="Q1501" s="6">
        <f t="shared" si="93"/>
        <v>140.04</v>
      </c>
      <c r="R1501" s="6">
        <f t="shared" si="94"/>
        <v>97.135500000000036</v>
      </c>
      <c r="S1501" s="8">
        <f t="shared" si="95"/>
        <v>0.4095511551572571</v>
      </c>
    </row>
    <row r="1502" spans="1:19" ht="15.6" x14ac:dyDescent="0.3">
      <c r="A1502" s="2">
        <v>4271</v>
      </c>
      <c r="B1502" s="3">
        <v>46231</v>
      </c>
      <c r="C1502" s="4">
        <f>YEAR(SalesDataTable[[#This Row],[Order Date]])</f>
        <v>2026</v>
      </c>
      <c r="D1502" s="9" t="str">
        <f>TEXT(SalesDataTable[[#This Row],[Order Date]],"MMM")</f>
        <v>Jul</v>
      </c>
      <c r="E1502" s="9" t="str">
        <f>"Q"&amp;ROUNDUP(MONTH(SalesDataTable[[#This Row],[Order Date]])/3,0)</f>
        <v>Q3</v>
      </c>
      <c r="F1502" s="4" t="s">
        <v>18</v>
      </c>
      <c r="G1502" s="4" t="s">
        <v>19</v>
      </c>
      <c r="H1502" s="4" t="s">
        <v>37</v>
      </c>
      <c r="I1502" s="4" t="s">
        <v>31</v>
      </c>
      <c r="J1502" s="4" t="s">
        <v>41</v>
      </c>
      <c r="K1502" s="4" t="s">
        <v>69</v>
      </c>
      <c r="L1502" s="5">
        <v>1</v>
      </c>
      <c r="M1502" s="6">
        <v>121.61</v>
      </c>
      <c r="N1502" s="7">
        <v>0.1</v>
      </c>
      <c r="O1502" s="6">
        <v>60.58</v>
      </c>
      <c r="P1502" s="6">
        <f t="shared" si="92"/>
        <v>109.449</v>
      </c>
      <c r="Q1502" s="6">
        <f t="shared" si="93"/>
        <v>60.58</v>
      </c>
      <c r="R1502" s="6">
        <f t="shared" si="94"/>
        <v>48.869</v>
      </c>
      <c r="S1502" s="8">
        <f t="shared" si="95"/>
        <v>0.4465001964385239</v>
      </c>
    </row>
    <row r="1503" spans="1:19" ht="15.6" x14ac:dyDescent="0.3">
      <c r="A1503" s="2">
        <v>272</v>
      </c>
      <c r="B1503" s="3">
        <v>46232</v>
      </c>
      <c r="C1503" s="4">
        <f>YEAR(SalesDataTable[[#This Row],[Order Date]])</f>
        <v>2026</v>
      </c>
      <c r="D1503" s="9" t="str">
        <f>TEXT(SalesDataTable[[#This Row],[Order Date]],"MMM")</f>
        <v>Jul</v>
      </c>
      <c r="E1503" s="9" t="str">
        <f>"Q"&amp;ROUNDUP(MONTH(SalesDataTable[[#This Row],[Order Date]])/3,0)</f>
        <v>Q3</v>
      </c>
      <c r="F1503" s="4" t="s">
        <v>38</v>
      </c>
      <c r="G1503" s="4" t="s">
        <v>39</v>
      </c>
      <c r="H1503" s="4" t="s">
        <v>20</v>
      </c>
      <c r="I1503" s="4" t="s">
        <v>34</v>
      </c>
      <c r="J1503" s="4" t="s">
        <v>41</v>
      </c>
      <c r="K1503" s="4" t="s">
        <v>47</v>
      </c>
      <c r="L1503" s="5">
        <v>2</v>
      </c>
      <c r="M1503" s="6">
        <v>195.09</v>
      </c>
      <c r="N1503" s="7">
        <v>0</v>
      </c>
      <c r="O1503" s="6">
        <v>106.82</v>
      </c>
      <c r="P1503" s="6">
        <f t="shared" si="92"/>
        <v>390.18</v>
      </c>
      <c r="Q1503" s="6">
        <f t="shared" si="93"/>
        <v>213.64</v>
      </c>
      <c r="R1503" s="6">
        <f t="shared" si="94"/>
        <v>176.54000000000002</v>
      </c>
      <c r="S1503" s="8">
        <f t="shared" si="95"/>
        <v>0.45245783997129535</v>
      </c>
    </row>
    <row r="1504" spans="1:19" ht="15.6" x14ac:dyDescent="0.3">
      <c r="A1504" s="2">
        <v>1469</v>
      </c>
      <c r="B1504" s="3">
        <v>46232</v>
      </c>
      <c r="C1504" s="4">
        <f>YEAR(SalesDataTable[[#This Row],[Order Date]])</f>
        <v>2026</v>
      </c>
      <c r="D1504" s="9" t="str">
        <f>TEXT(SalesDataTable[[#This Row],[Order Date]],"MMM")</f>
        <v>Jul</v>
      </c>
      <c r="E1504" s="9" t="str">
        <f>"Q"&amp;ROUNDUP(MONTH(SalesDataTable[[#This Row],[Order Date]])/3,0)</f>
        <v>Q3</v>
      </c>
      <c r="F1504" s="4" t="s">
        <v>29</v>
      </c>
      <c r="G1504" s="4" t="s">
        <v>57</v>
      </c>
      <c r="H1504" s="4" t="s">
        <v>37</v>
      </c>
      <c r="I1504" s="4" t="s">
        <v>21</v>
      </c>
      <c r="J1504" s="4" t="s">
        <v>32</v>
      </c>
      <c r="K1504" s="4" t="s">
        <v>66</v>
      </c>
      <c r="L1504" s="5">
        <v>3</v>
      </c>
      <c r="M1504" s="6">
        <v>167.52</v>
      </c>
      <c r="N1504" s="7">
        <v>0</v>
      </c>
      <c r="O1504" s="6">
        <v>87.26</v>
      </c>
      <c r="P1504" s="6">
        <f t="shared" si="92"/>
        <v>502.56000000000006</v>
      </c>
      <c r="Q1504" s="6">
        <f t="shared" si="93"/>
        <v>261.78000000000003</v>
      </c>
      <c r="R1504" s="6">
        <f t="shared" si="94"/>
        <v>240.78000000000003</v>
      </c>
      <c r="S1504" s="8">
        <f t="shared" si="95"/>
        <v>0.4791069723018147</v>
      </c>
    </row>
    <row r="1505" spans="1:19" ht="15.6" x14ac:dyDescent="0.3">
      <c r="A1505" s="2">
        <v>2253</v>
      </c>
      <c r="B1505" s="3">
        <v>46232</v>
      </c>
      <c r="C1505" s="4">
        <f>YEAR(SalesDataTable[[#This Row],[Order Date]])</f>
        <v>2026</v>
      </c>
      <c r="D1505" s="9" t="str">
        <f>TEXT(SalesDataTable[[#This Row],[Order Date]],"MMM")</f>
        <v>Jul</v>
      </c>
      <c r="E1505" s="9" t="str">
        <f>"Q"&amp;ROUNDUP(MONTH(SalesDataTable[[#This Row],[Order Date]])/3,0)</f>
        <v>Q3</v>
      </c>
      <c r="F1505" s="4" t="s">
        <v>24</v>
      </c>
      <c r="G1505" s="4" t="s">
        <v>67</v>
      </c>
      <c r="H1505" s="4" t="s">
        <v>46</v>
      </c>
      <c r="I1505" s="4" t="s">
        <v>31</v>
      </c>
      <c r="J1505" s="4" t="s">
        <v>22</v>
      </c>
      <c r="K1505" s="4" t="s">
        <v>40</v>
      </c>
      <c r="L1505" s="5">
        <v>3</v>
      </c>
      <c r="M1505" s="6">
        <v>50.98</v>
      </c>
      <c r="N1505" s="7">
        <v>0</v>
      </c>
      <c r="O1505" s="6">
        <v>22.63</v>
      </c>
      <c r="P1505" s="6">
        <f t="shared" si="92"/>
        <v>152.94</v>
      </c>
      <c r="Q1505" s="6">
        <f t="shared" si="93"/>
        <v>67.89</v>
      </c>
      <c r="R1505" s="6">
        <f t="shared" si="94"/>
        <v>85.05</v>
      </c>
      <c r="S1505" s="8">
        <f t="shared" si="95"/>
        <v>0.55610043154178113</v>
      </c>
    </row>
    <row r="1506" spans="1:19" ht="15.6" x14ac:dyDescent="0.3">
      <c r="A1506" s="2">
        <v>2554</v>
      </c>
      <c r="B1506" s="3">
        <v>46232</v>
      </c>
      <c r="C1506" s="4">
        <f>YEAR(SalesDataTable[[#This Row],[Order Date]])</f>
        <v>2026</v>
      </c>
      <c r="D1506" s="9" t="str">
        <f>TEXT(SalesDataTable[[#This Row],[Order Date]],"MMM")</f>
        <v>Jul</v>
      </c>
      <c r="E1506" s="9" t="str">
        <f>"Q"&amp;ROUNDUP(MONTH(SalesDataTable[[#This Row],[Order Date]])/3,0)</f>
        <v>Q3</v>
      </c>
      <c r="F1506" s="4" t="s">
        <v>24</v>
      </c>
      <c r="G1506" s="4" t="s">
        <v>59</v>
      </c>
      <c r="H1506" s="4" t="s">
        <v>46</v>
      </c>
      <c r="I1506" s="4" t="s">
        <v>31</v>
      </c>
      <c r="J1506" s="4" t="s">
        <v>52</v>
      </c>
      <c r="K1506" s="4" t="s">
        <v>63</v>
      </c>
      <c r="L1506" s="5">
        <v>2</v>
      </c>
      <c r="M1506" s="6">
        <v>49.98</v>
      </c>
      <c r="N1506" s="7">
        <v>0.1</v>
      </c>
      <c r="O1506" s="6">
        <v>21.91</v>
      </c>
      <c r="P1506" s="6">
        <f t="shared" si="92"/>
        <v>89.963999999999999</v>
      </c>
      <c r="Q1506" s="6">
        <f t="shared" si="93"/>
        <v>43.82</v>
      </c>
      <c r="R1506" s="6">
        <f t="shared" si="94"/>
        <v>46.143999999999998</v>
      </c>
      <c r="S1506" s="8">
        <f t="shared" si="95"/>
        <v>0.51291627762215997</v>
      </c>
    </row>
    <row r="1507" spans="1:19" ht="15.6" x14ac:dyDescent="0.3">
      <c r="A1507" s="2">
        <v>2624</v>
      </c>
      <c r="B1507" s="3">
        <v>46232</v>
      </c>
      <c r="C1507" s="4">
        <f>YEAR(SalesDataTable[[#This Row],[Order Date]])</f>
        <v>2026</v>
      </c>
      <c r="D1507" s="9" t="str">
        <f>TEXT(SalesDataTable[[#This Row],[Order Date]],"MMM")</f>
        <v>Jul</v>
      </c>
      <c r="E1507" s="9" t="str">
        <f>"Q"&amp;ROUNDUP(MONTH(SalesDataTable[[#This Row],[Order Date]])/3,0)</f>
        <v>Q3</v>
      </c>
      <c r="F1507" s="4" t="s">
        <v>38</v>
      </c>
      <c r="G1507" s="4" t="s">
        <v>39</v>
      </c>
      <c r="H1507" s="4" t="s">
        <v>26</v>
      </c>
      <c r="I1507" s="4" t="s">
        <v>34</v>
      </c>
      <c r="J1507" s="4" t="s">
        <v>32</v>
      </c>
      <c r="K1507" s="4" t="s">
        <v>33</v>
      </c>
      <c r="L1507" s="5">
        <v>4</v>
      </c>
      <c r="M1507" s="6">
        <v>36.44</v>
      </c>
      <c r="N1507" s="7">
        <v>0.15</v>
      </c>
      <c r="O1507" s="6">
        <v>13.32</v>
      </c>
      <c r="P1507" s="6">
        <f t="shared" si="92"/>
        <v>123.89599999999999</v>
      </c>
      <c r="Q1507" s="6">
        <f t="shared" si="93"/>
        <v>53.28</v>
      </c>
      <c r="R1507" s="6">
        <f t="shared" si="94"/>
        <v>70.615999999999985</v>
      </c>
      <c r="S1507" s="8">
        <f t="shared" si="95"/>
        <v>0.5699619035319945</v>
      </c>
    </row>
    <row r="1508" spans="1:19" ht="15.6" x14ac:dyDescent="0.3">
      <c r="A1508" s="2">
        <v>3338</v>
      </c>
      <c r="B1508" s="3">
        <v>46232</v>
      </c>
      <c r="C1508" s="4">
        <f>YEAR(SalesDataTable[[#This Row],[Order Date]])</f>
        <v>2026</v>
      </c>
      <c r="D1508" s="9" t="str">
        <f>TEXT(SalesDataTable[[#This Row],[Order Date]],"MMM")</f>
        <v>Jul</v>
      </c>
      <c r="E1508" s="9" t="str">
        <f>"Q"&amp;ROUNDUP(MONTH(SalesDataTable[[#This Row],[Order Date]])/3,0)</f>
        <v>Q3</v>
      </c>
      <c r="F1508" s="4" t="s">
        <v>18</v>
      </c>
      <c r="G1508" s="4" t="s">
        <v>19</v>
      </c>
      <c r="H1508" s="4" t="s">
        <v>20</v>
      </c>
      <c r="I1508" s="4" t="s">
        <v>21</v>
      </c>
      <c r="J1508" s="4" t="s">
        <v>41</v>
      </c>
      <c r="K1508" s="4" t="s">
        <v>47</v>
      </c>
      <c r="L1508" s="5">
        <v>1</v>
      </c>
      <c r="M1508" s="6">
        <v>195.34</v>
      </c>
      <c r="N1508" s="7">
        <v>0.05</v>
      </c>
      <c r="O1508" s="6">
        <v>106.6</v>
      </c>
      <c r="P1508" s="6">
        <f t="shared" si="92"/>
        <v>185.57300000000001</v>
      </c>
      <c r="Q1508" s="6">
        <f t="shared" si="93"/>
        <v>106.6</v>
      </c>
      <c r="R1508" s="6">
        <f t="shared" si="94"/>
        <v>78.973000000000013</v>
      </c>
      <c r="S1508" s="8">
        <f t="shared" si="95"/>
        <v>0.42556298599472991</v>
      </c>
    </row>
    <row r="1509" spans="1:19" ht="15.6" x14ac:dyDescent="0.3">
      <c r="A1509" s="2">
        <v>4575</v>
      </c>
      <c r="B1509" s="3">
        <v>46232</v>
      </c>
      <c r="C1509" s="4">
        <f>YEAR(SalesDataTable[[#This Row],[Order Date]])</f>
        <v>2026</v>
      </c>
      <c r="D1509" s="9" t="str">
        <f>TEXT(SalesDataTable[[#This Row],[Order Date]],"MMM")</f>
        <v>Jul</v>
      </c>
      <c r="E1509" s="9" t="str">
        <f>"Q"&amp;ROUNDUP(MONTH(SalesDataTable[[#This Row],[Order Date]])/3,0)</f>
        <v>Q3</v>
      </c>
      <c r="F1509" s="4" t="s">
        <v>29</v>
      </c>
      <c r="G1509" s="4" t="s">
        <v>43</v>
      </c>
      <c r="H1509" s="4" t="s">
        <v>20</v>
      </c>
      <c r="I1509" s="4" t="s">
        <v>34</v>
      </c>
      <c r="J1509" s="4" t="s">
        <v>22</v>
      </c>
      <c r="K1509" s="4" t="s">
        <v>48</v>
      </c>
      <c r="L1509" s="5">
        <v>1</v>
      </c>
      <c r="M1509" s="6">
        <v>103.31</v>
      </c>
      <c r="N1509" s="7">
        <v>0</v>
      </c>
      <c r="O1509" s="6">
        <v>50.93</v>
      </c>
      <c r="P1509" s="6">
        <f t="shared" si="92"/>
        <v>103.31</v>
      </c>
      <c r="Q1509" s="6">
        <f t="shared" si="93"/>
        <v>50.93</v>
      </c>
      <c r="R1509" s="6">
        <f t="shared" si="94"/>
        <v>52.38</v>
      </c>
      <c r="S1509" s="8">
        <f t="shared" si="95"/>
        <v>0.50701771367728199</v>
      </c>
    </row>
    <row r="1510" spans="1:19" ht="15.6" x14ac:dyDescent="0.3">
      <c r="A1510" s="2">
        <v>4871</v>
      </c>
      <c r="B1510" s="3">
        <v>46232</v>
      </c>
      <c r="C1510" s="4">
        <f>YEAR(SalesDataTable[[#This Row],[Order Date]])</f>
        <v>2026</v>
      </c>
      <c r="D1510" s="9" t="str">
        <f>TEXT(SalesDataTable[[#This Row],[Order Date]],"MMM")</f>
        <v>Jul</v>
      </c>
      <c r="E1510" s="9" t="str">
        <f>"Q"&amp;ROUNDUP(MONTH(SalesDataTable[[#This Row],[Order Date]])/3,0)</f>
        <v>Q3</v>
      </c>
      <c r="F1510" s="4" t="s">
        <v>18</v>
      </c>
      <c r="G1510" s="4" t="s">
        <v>19</v>
      </c>
      <c r="H1510" s="4" t="s">
        <v>20</v>
      </c>
      <c r="I1510" s="4" t="s">
        <v>31</v>
      </c>
      <c r="J1510" s="4" t="s">
        <v>41</v>
      </c>
      <c r="K1510" s="4" t="s">
        <v>69</v>
      </c>
      <c r="L1510" s="5">
        <v>3</v>
      </c>
      <c r="M1510" s="6">
        <v>123.31</v>
      </c>
      <c r="N1510" s="7">
        <v>0</v>
      </c>
      <c r="O1510" s="6">
        <v>59.16</v>
      </c>
      <c r="P1510" s="6">
        <f t="shared" si="92"/>
        <v>369.93</v>
      </c>
      <c r="Q1510" s="6">
        <f t="shared" si="93"/>
        <v>177.48</v>
      </c>
      <c r="R1510" s="6">
        <f t="shared" si="94"/>
        <v>192.45000000000002</v>
      </c>
      <c r="S1510" s="8">
        <f t="shared" si="95"/>
        <v>0.52023355770010549</v>
      </c>
    </row>
    <row r="1511" spans="1:19" ht="15.6" x14ac:dyDescent="0.3">
      <c r="A1511" s="2">
        <v>4931</v>
      </c>
      <c r="B1511" s="3">
        <v>46232</v>
      </c>
      <c r="C1511" s="4">
        <f>YEAR(SalesDataTable[[#This Row],[Order Date]])</f>
        <v>2026</v>
      </c>
      <c r="D1511" s="9" t="str">
        <f>TEXT(SalesDataTable[[#This Row],[Order Date]],"MMM")</f>
        <v>Jul</v>
      </c>
      <c r="E1511" s="9" t="str">
        <f>"Q"&amp;ROUNDUP(MONTH(SalesDataTable[[#This Row],[Order Date]])/3,0)</f>
        <v>Q3</v>
      </c>
      <c r="F1511" s="4" t="s">
        <v>18</v>
      </c>
      <c r="G1511" s="4" t="s">
        <v>68</v>
      </c>
      <c r="H1511" s="4" t="s">
        <v>20</v>
      </c>
      <c r="I1511" s="4" t="s">
        <v>31</v>
      </c>
      <c r="J1511" s="4" t="s">
        <v>52</v>
      </c>
      <c r="K1511" s="4" t="s">
        <v>53</v>
      </c>
      <c r="L1511" s="5">
        <v>1</v>
      </c>
      <c r="M1511" s="6">
        <v>40.36</v>
      </c>
      <c r="N1511" s="7">
        <v>0.1</v>
      </c>
      <c r="O1511" s="6">
        <v>14.82</v>
      </c>
      <c r="P1511" s="6">
        <f t="shared" si="92"/>
        <v>36.323999999999998</v>
      </c>
      <c r="Q1511" s="6">
        <f t="shared" si="93"/>
        <v>14.82</v>
      </c>
      <c r="R1511" s="6">
        <f t="shared" si="94"/>
        <v>21.503999999999998</v>
      </c>
      <c r="S1511" s="8">
        <f t="shared" si="95"/>
        <v>0.59200528576148004</v>
      </c>
    </row>
    <row r="1512" spans="1:19" ht="15.6" x14ac:dyDescent="0.3">
      <c r="A1512" s="2">
        <v>4962</v>
      </c>
      <c r="B1512" s="3">
        <v>46232</v>
      </c>
      <c r="C1512" s="4">
        <f>YEAR(SalesDataTable[[#This Row],[Order Date]])</f>
        <v>2026</v>
      </c>
      <c r="D1512" s="9" t="str">
        <f>TEXT(SalesDataTable[[#This Row],[Order Date]],"MMM")</f>
        <v>Jul</v>
      </c>
      <c r="E1512" s="9" t="str">
        <f>"Q"&amp;ROUNDUP(MONTH(SalesDataTable[[#This Row],[Order Date]])/3,0)</f>
        <v>Q3</v>
      </c>
      <c r="F1512" s="4" t="s">
        <v>18</v>
      </c>
      <c r="G1512" s="4" t="s">
        <v>68</v>
      </c>
      <c r="H1512" s="4" t="s">
        <v>37</v>
      </c>
      <c r="I1512" s="4" t="s">
        <v>31</v>
      </c>
      <c r="J1512" s="4" t="s">
        <v>41</v>
      </c>
      <c r="K1512" s="4" t="s">
        <v>58</v>
      </c>
      <c r="L1512" s="5">
        <v>2</v>
      </c>
      <c r="M1512" s="6">
        <v>83.06</v>
      </c>
      <c r="N1512" s="7">
        <v>0</v>
      </c>
      <c r="O1512" s="6">
        <v>38.74</v>
      </c>
      <c r="P1512" s="6">
        <f t="shared" si="92"/>
        <v>166.12</v>
      </c>
      <c r="Q1512" s="6">
        <f t="shared" si="93"/>
        <v>77.48</v>
      </c>
      <c r="R1512" s="6">
        <f t="shared" si="94"/>
        <v>88.64</v>
      </c>
      <c r="S1512" s="8">
        <f t="shared" si="95"/>
        <v>0.5335901757765471</v>
      </c>
    </row>
    <row r="1513" spans="1:19" ht="15.6" x14ac:dyDescent="0.3">
      <c r="A1513" s="2">
        <v>5006</v>
      </c>
      <c r="B1513" s="3">
        <v>46232</v>
      </c>
      <c r="C1513" s="4">
        <f>YEAR(SalesDataTable[[#This Row],[Order Date]])</f>
        <v>2026</v>
      </c>
      <c r="D1513" s="9" t="str">
        <f>TEXT(SalesDataTable[[#This Row],[Order Date]],"MMM")</f>
        <v>Jul</v>
      </c>
      <c r="E1513" s="9" t="str">
        <f>"Q"&amp;ROUNDUP(MONTH(SalesDataTable[[#This Row],[Order Date]])/3,0)</f>
        <v>Q3</v>
      </c>
      <c r="F1513" s="4" t="s">
        <v>29</v>
      </c>
      <c r="G1513" s="4" t="s">
        <v>36</v>
      </c>
      <c r="H1513" s="4" t="s">
        <v>20</v>
      </c>
      <c r="I1513" s="4" t="s">
        <v>21</v>
      </c>
      <c r="J1513" s="4" t="s">
        <v>27</v>
      </c>
      <c r="K1513" s="4" t="s">
        <v>55</v>
      </c>
      <c r="L1513" s="5">
        <v>2</v>
      </c>
      <c r="M1513" s="6">
        <v>151.72999999999999</v>
      </c>
      <c r="N1513" s="7">
        <v>0</v>
      </c>
      <c r="O1513" s="6">
        <v>81.209999999999994</v>
      </c>
      <c r="P1513" s="6">
        <f t="shared" si="92"/>
        <v>303.45999999999998</v>
      </c>
      <c r="Q1513" s="6">
        <f t="shared" si="93"/>
        <v>162.41999999999999</v>
      </c>
      <c r="R1513" s="6">
        <f t="shared" si="94"/>
        <v>141.04</v>
      </c>
      <c r="S1513" s="8">
        <f t="shared" si="95"/>
        <v>0.46477295195412904</v>
      </c>
    </row>
    <row r="1514" spans="1:19" ht="15.6" x14ac:dyDescent="0.3">
      <c r="A1514" s="2">
        <v>5033</v>
      </c>
      <c r="B1514" s="3">
        <v>46232</v>
      </c>
      <c r="C1514" s="4">
        <f>YEAR(SalesDataTable[[#This Row],[Order Date]])</f>
        <v>2026</v>
      </c>
      <c r="D1514" s="9" t="str">
        <f>TEXT(SalesDataTable[[#This Row],[Order Date]],"MMM")</f>
        <v>Jul</v>
      </c>
      <c r="E1514" s="9" t="str">
        <f>"Q"&amp;ROUNDUP(MONTH(SalesDataTable[[#This Row],[Order Date]])/3,0)</f>
        <v>Q3</v>
      </c>
      <c r="F1514" s="4" t="s">
        <v>38</v>
      </c>
      <c r="G1514" s="4" t="s">
        <v>51</v>
      </c>
      <c r="H1514" s="4" t="s">
        <v>20</v>
      </c>
      <c r="I1514" s="4" t="s">
        <v>31</v>
      </c>
      <c r="J1514" s="4" t="s">
        <v>27</v>
      </c>
      <c r="K1514" s="4" t="s">
        <v>64</v>
      </c>
      <c r="L1514" s="5">
        <v>4</v>
      </c>
      <c r="M1514" s="6">
        <v>72.010000000000005</v>
      </c>
      <c r="N1514" s="7">
        <v>0.05</v>
      </c>
      <c r="O1514" s="6">
        <v>32.36</v>
      </c>
      <c r="P1514" s="6">
        <f t="shared" si="92"/>
        <v>273.63800000000003</v>
      </c>
      <c r="Q1514" s="6">
        <f t="shared" si="93"/>
        <v>129.44</v>
      </c>
      <c r="R1514" s="6">
        <f t="shared" si="94"/>
        <v>144.19800000000004</v>
      </c>
      <c r="S1514" s="8">
        <f t="shared" si="95"/>
        <v>0.52696628392255473</v>
      </c>
    </row>
    <row r="1515" spans="1:19" ht="15.6" x14ac:dyDescent="0.3">
      <c r="A1515" s="2">
        <v>5117</v>
      </c>
      <c r="B1515" s="3">
        <v>46232</v>
      </c>
      <c r="C1515" s="4">
        <f>YEAR(SalesDataTable[[#This Row],[Order Date]])</f>
        <v>2026</v>
      </c>
      <c r="D1515" s="9" t="str">
        <f>TEXT(SalesDataTable[[#This Row],[Order Date]],"MMM")</f>
        <v>Jul</v>
      </c>
      <c r="E1515" s="9" t="str">
        <f>"Q"&amp;ROUNDUP(MONTH(SalesDataTable[[#This Row],[Order Date]])/3,0)</f>
        <v>Q3</v>
      </c>
      <c r="F1515" s="4" t="s">
        <v>24</v>
      </c>
      <c r="G1515" s="4" t="s">
        <v>59</v>
      </c>
      <c r="H1515" s="4" t="s">
        <v>20</v>
      </c>
      <c r="I1515" s="4" t="s">
        <v>34</v>
      </c>
      <c r="J1515" s="4" t="s">
        <v>27</v>
      </c>
      <c r="K1515" s="4" t="s">
        <v>55</v>
      </c>
      <c r="L1515" s="5">
        <v>1</v>
      </c>
      <c r="M1515" s="6">
        <v>154.87</v>
      </c>
      <c r="N1515" s="7">
        <v>0</v>
      </c>
      <c r="O1515" s="6">
        <v>80.459999999999994</v>
      </c>
      <c r="P1515" s="6">
        <f t="shared" si="92"/>
        <v>154.87</v>
      </c>
      <c r="Q1515" s="6">
        <f t="shared" si="93"/>
        <v>80.459999999999994</v>
      </c>
      <c r="R1515" s="6">
        <f t="shared" si="94"/>
        <v>74.410000000000011</v>
      </c>
      <c r="S1515" s="8">
        <f t="shared" si="95"/>
        <v>0.48046748886162594</v>
      </c>
    </row>
    <row r="1516" spans="1:19" ht="15.6" x14ac:dyDescent="0.3">
      <c r="A1516" s="2">
        <v>954</v>
      </c>
      <c r="B1516" s="3">
        <v>46233</v>
      </c>
      <c r="C1516" s="4">
        <f>YEAR(SalesDataTable[[#This Row],[Order Date]])</f>
        <v>2026</v>
      </c>
      <c r="D1516" s="9" t="str">
        <f>TEXT(SalesDataTable[[#This Row],[Order Date]],"MMM")</f>
        <v>Jul</v>
      </c>
      <c r="E1516" s="9" t="str">
        <f>"Q"&amp;ROUNDUP(MONTH(SalesDataTable[[#This Row],[Order Date]])/3,0)</f>
        <v>Q3</v>
      </c>
      <c r="F1516" s="4" t="s">
        <v>24</v>
      </c>
      <c r="G1516" s="4" t="s">
        <v>25</v>
      </c>
      <c r="H1516" s="4" t="s">
        <v>20</v>
      </c>
      <c r="I1516" s="4" t="s">
        <v>31</v>
      </c>
      <c r="J1516" s="4" t="s">
        <v>32</v>
      </c>
      <c r="K1516" s="4" t="s">
        <v>62</v>
      </c>
      <c r="L1516" s="5">
        <v>3</v>
      </c>
      <c r="M1516" s="6">
        <v>134.61000000000001</v>
      </c>
      <c r="N1516" s="7">
        <v>0.1</v>
      </c>
      <c r="O1516" s="6">
        <v>65.77</v>
      </c>
      <c r="P1516" s="6">
        <f t="shared" si="92"/>
        <v>363.44700000000006</v>
      </c>
      <c r="Q1516" s="6">
        <f t="shared" si="93"/>
        <v>197.31</v>
      </c>
      <c r="R1516" s="6">
        <f t="shared" si="94"/>
        <v>166.13700000000006</v>
      </c>
      <c r="S1516" s="8">
        <f t="shared" si="95"/>
        <v>0.45711479252820914</v>
      </c>
    </row>
    <row r="1517" spans="1:19" ht="15.6" x14ac:dyDescent="0.3">
      <c r="A1517" s="2">
        <v>1644</v>
      </c>
      <c r="B1517" s="3">
        <v>46233</v>
      </c>
      <c r="C1517" s="4">
        <f>YEAR(SalesDataTable[[#This Row],[Order Date]])</f>
        <v>2026</v>
      </c>
      <c r="D1517" s="9" t="str">
        <f>TEXT(SalesDataTable[[#This Row],[Order Date]],"MMM")</f>
        <v>Jul</v>
      </c>
      <c r="E1517" s="9" t="str">
        <f>"Q"&amp;ROUNDUP(MONTH(SalesDataTable[[#This Row],[Order Date]])/3,0)</f>
        <v>Q3</v>
      </c>
      <c r="F1517" s="4" t="s">
        <v>38</v>
      </c>
      <c r="G1517" s="4" t="s">
        <v>65</v>
      </c>
      <c r="H1517" s="4" t="s">
        <v>20</v>
      </c>
      <c r="I1517" s="4" t="s">
        <v>21</v>
      </c>
      <c r="J1517" s="4" t="s">
        <v>22</v>
      </c>
      <c r="K1517" s="4" t="s">
        <v>23</v>
      </c>
      <c r="L1517" s="5">
        <v>3</v>
      </c>
      <c r="M1517" s="6">
        <v>81.5</v>
      </c>
      <c r="N1517" s="7">
        <v>0.05</v>
      </c>
      <c r="O1517" s="6">
        <v>43.85</v>
      </c>
      <c r="P1517" s="6">
        <f t="shared" si="92"/>
        <v>232.27499999999998</v>
      </c>
      <c r="Q1517" s="6">
        <f t="shared" si="93"/>
        <v>131.55000000000001</v>
      </c>
      <c r="R1517" s="6">
        <f t="shared" si="94"/>
        <v>100.72499999999997</v>
      </c>
      <c r="S1517" s="8">
        <f t="shared" si="95"/>
        <v>0.43364546335163051</v>
      </c>
    </row>
    <row r="1518" spans="1:19" ht="15.6" x14ac:dyDescent="0.3">
      <c r="A1518" s="2">
        <v>2030</v>
      </c>
      <c r="B1518" s="3">
        <v>46233</v>
      </c>
      <c r="C1518" s="4">
        <f>YEAR(SalesDataTable[[#This Row],[Order Date]])</f>
        <v>2026</v>
      </c>
      <c r="D1518" s="9" t="str">
        <f>TEXT(SalesDataTable[[#This Row],[Order Date]],"MMM")</f>
        <v>Jul</v>
      </c>
      <c r="E1518" s="9" t="str">
        <f>"Q"&amp;ROUNDUP(MONTH(SalesDataTable[[#This Row],[Order Date]])/3,0)</f>
        <v>Q3</v>
      </c>
      <c r="F1518" s="4" t="s">
        <v>18</v>
      </c>
      <c r="G1518" s="4" t="s">
        <v>19</v>
      </c>
      <c r="H1518" s="4" t="s">
        <v>46</v>
      </c>
      <c r="I1518" s="4" t="s">
        <v>34</v>
      </c>
      <c r="J1518" s="4" t="s">
        <v>32</v>
      </c>
      <c r="K1518" s="4" t="s">
        <v>62</v>
      </c>
      <c r="L1518" s="5">
        <v>2</v>
      </c>
      <c r="M1518" s="6">
        <v>135.63</v>
      </c>
      <c r="N1518" s="7">
        <v>0</v>
      </c>
      <c r="O1518" s="6">
        <v>66.63</v>
      </c>
      <c r="P1518" s="6">
        <f t="shared" si="92"/>
        <v>271.26</v>
      </c>
      <c r="Q1518" s="6">
        <f t="shared" si="93"/>
        <v>133.26</v>
      </c>
      <c r="R1518" s="6">
        <f t="shared" si="94"/>
        <v>138</v>
      </c>
      <c r="S1518" s="8">
        <f t="shared" si="95"/>
        <v>0.50873700508737008</v>
      </c>
    </row>
    <row r="1519" spans="1:19" ht="15.6" x14ac:dyDescent="0.3">
      <c r="A1519" s="2">
        <v>2595</v>
      </c>
      <c r="B1519" s="3">
        <v>46233</v>
      </c>
      <c r="C1519" s="4">
        <f>YEAR(SalesDataTable[[#This Row],[Order Date]])</f>
        <v>2026</v>
      </c>
      <c r="D1519" s="9" t="str">
        <f>TEXT(SalesDataTable[[#This Row],[Order Date]],"MMM")</f>
        <v>Jul</v>
      </c>
      <c r="E1519" s="9" t="str">
        <f>"Q"&amp;ROUNDUP(MONTH(SalesDataTable[[#This Row],[Order Date]])/3,0)</f>
        <v>Q3</v>
      </c>
      <c r="F1519" s="4" t="s">
        <v>18</v>
      </c>
      <c r="G1519" s="4" t="s">
        <v>54</v>
      </c>
      <c r="H1519" s="4" t="s">
        <v>26</v>
      </c>
      <c r="I1519" s="4" t="s">
        <v>34</v>
      </c>
      <c r="J1519" s="4" t="s">
        <v>32</v>
      </c>
      <c r="K1519" s="4" t="s">
        <v>62</v>
      </c>
      <c r="L1519" s="5">
        <v>15</v>
      </c>
      <c r="M1519" s="6">
        <v>133.44999999999999</v>
      </c>
      <c r="N1519" s="7">
        <v>0.2</v>
      </c>
      <c r="O1519" s="6">
        <v>65.819999999999993</v>
      </c>
      <c r="P1519" s="6">
        <f t="shared" si="92"/>
        <v>1601.3999999999999</v>
      </c>
      <c r="Q1519" s="6">
        <f t="shared" si="93"/>
        <v>987.3</v>
      </c>
      <c r="R1519" s="6">
        <f t="shared" si="94"/>
        <v>614.09999999999991</v>
      </c>
      <c r="S1519" s="8">
        <f t="shared" si="95"/>
        <v>0.3834769576620457</v>
      </c>
    </row>
    <row r="1520" spans="1:19" ht="15.6" x14ac:dyDescent="0.3">
      <c r="A1520" s="2">
        <v>2763</v>
      </c>
      <c r="B1520" s="3">
        <v>46233</v>
      </c>
      <c r="C1520" s="4">
        <f>YEAR(SalesDataTable[[#This Row],[Order Date]])</f>
        <v>2026</v>
      </c>
      <c r="D1520" s="9" t="str">
        <f>TEXT(SalesDataTable[[#This Row],[Order Date]],"MMM")</f>
        <v>Jul</v>
      </c>
      <c r="E1520" s="9" t="str">
        <f>"Q"&amp;ROUNDUP(MONTH(SalesDataTable[[#This Row],[Order Date]])/3,0)</f>
        <v>Q3</v>
      </c>
      <c r="F1520" s="4" t="s">
        <v>18</v>
      </c>
      <c r="G1520" s="4" t="s">
        <v>68</v>
      </c>
      <c r="H1520" s="4" t="s">
        <v>20</v>
      </c>
      <c r="I1520" s="4" t="s">
        <v>34</v>
      </c>
      <c r="J1520" s="4" t="s">
        <v>41</v>
      </c>
      <c r="K1520" s="4" t="s">
        <v>69</v>
      </c>
      <c r="L1520" s="5">
        <v>1</v>
      </c>
      <c r="M1520" s="6">
        <v>120.94</v>
      </c>
      <c r="N1520" s="7">
        <v>0</v>
      </c>
      <c r="O1520" s="6">
        <v>62.24</v>
      </c>
      <c r="P1520" s="6">
        <f t="shared" si="92"/>
        <v>120.94</v>
      </c>
      <c r="Q1520" s="6">
        <f t="shared" si="93"/>
        <v>62.24</v>
      </c>
      <c r="R1520" s="6">
        <f t="shared" si="94"/>
        <v>58.699999999999996</v>
      </c>
      <c r="S1520" s="8">
        <f t="shared" si="95"/>
        <v>0.48536464362493797</v>
      </c>
    </row>
    <row r="1521" spans="1:19" ht="15.6" x14ac:dyDescent="0.3">
      <c r="A1521" s="2">
        <v>3537</v>
      </c>
      <c r="B1521" s="3">
        <v>46233</v>
      </c>
      <c r="C1521" s="4">
        <f>YEAR(SalesDataTable[[#This Row],[Order Date]])</f>
        <v>2026</v>
      </c>
      <c r="D1521" s="9" t="str">
        <f>TEXT(SalesDataTable[[#This Row],[Order Date]],"MMM")</f>
        <v>Jul</v>
      </c>
      <c r="E1521" s="9" t="str">
        <f>"Q"&amp;ROUNDUP(MONTH(SalesDataTable[[#This Row],[Order Date]])/3,0)</f>
        <v>Q3</v>
      </c>
      <c r="F1521" s="4" t="s">
        <v>24</v>
      </c>
      <c r="G1521" s="4" t="s">
        <v>59</v>
      </c>
      <c r="H1521" s="4" t="s">
        <v>20</v>
      </c>
      <c r="I1521" s="4" t="s">
        <v>21</v>
      </c>
      <c r="J1521" s="4" t="s">
        <v>41</v>
      </c>
      <c r="K1521" s="4" t="s">
        <v>42</v>
      </c>
      <c r="L1521" s="5">
        <v>2</v>
      </c>
      <c r="M1521" s="6">
        <v>332.99</v>
      </c>
      <c r="N1521" s="7">
        <v>0.15</v>
      </c>
      <c r="O1521" s="6">
        <v>199.09</v>
      </c>
      <c r="P1521" s="6">
        <f t="shared" si="92"/>
        <v>566.08299999999997</v>
      </c>
      <c r="Q1521" s="6">
        <f t="shared" si="93"/>
        <v>398.18</v>
      </c>
      <c r="R1521" s="6">
        <f t="shared" si="94"/>
        <v>167.90299999999996</v>
      </c>
      <c r="S1521" s="8">
        <f t="shared" si="95"/>
        <v>0.29660491482697759</v>
      </c>
    </row>
    <row r="1522" spans="1:19" ht="15.6" x14ac:dyDescent="0.3">
      <c r="A1522" s="2">
        <v>3550</v>
      </c>
      <c r="B1522" s="3">
        <v>46233</v>
      </c>
      <c r="C1522" s="4">
        <f>YEAR(SalesDataTable[[#This Row],[Order Date]])</f>
        <v>2026</v>
      </c>
      <c r="D1522" s="9" t="str">
        <f>TEXT(SalesDataTable[[#This Row],[Order Date]],"MMM")</f>
        <v>Jul</v>
      </c>
      <c r="E1522" s="9" t="str">
        <f>"Q"&amp;ROUNDUP(MONTH(SalesDataTable[[#This Row],[Order Date]])/3,0)</f>
        <v>Q3</v>
      </c>
      <c r="F1522" s="4" t="s">
        <v>18</v>
      </c>
      <c r="G1522" s="4" t="s">
        <v>68</v>
      </c>
      <c r="H1522" s="4" t="s">
        <v>20</v>
      </c>
      <c r="I1522" s="4" t="s">
        <v>21</v>
      </c>
      <c r="J1522" s="4" t="s">
        <v>41</v>
      </c>
      <c r="K1522" s="4" t="s">
        <v>69</v>
      </c>
      <c r="L1522" s="5">
        <v>3</v>
      </c>
      <c r="M1522" s="6">
        <v>120.88</v>
      </c>
      <c r="N1522" s="7">
        <v>0</v>
      </c>
      <c r="O1522" s="6">
        <v>60.97</v>
      </c>
      <c r="P1522" s="6">
        <f t="shared" si="92"/>
        <v>362.64</v>
      </c>
      <c r="Q1522" s="6">
        <f t="shared" si="93"/>
        <v>182.91</v>
      </c>
      <c r="R1522" s="6">
        <f t="shared" si="94"/>
        <v>179.73</v>
      </c>
      <c r="S1522" s="8">
        <f t="shared" si="95"/>
        <v>0.49561548643282594</v>
      </c>
    </row>
    <row r="1523" spans="1:19" ht="15.6" x14ac:dyDescent="0.3">
      <c r="A1523" s="2">
        <v>3875</v>
      </c>
      <c r="B1523" s="3">
        <v>46233</v>
      </c>
      <c r="C1523" s="4">
        <f>YEAR(SalesDataTable[[#This Row],[Order Date]])</f>
        <v>2026</v>
      </c>
      <c r="D1523" s="9" t="str">
        <f>TEXT(SalesDataTable[[#This Row],[Order Date]],"MMM")</f>
        <v>Jul</v>
      </c>
      <c r="E1523" s="9" t="str">
        <f>"Q"&amp;ROUNDUP(MONTH(SalesDataTable[[#This Row],[Order Date]])/3,0)</f>
        <v>Q3</v>
      </c>
      <c r="F1523" s="4" t="s">
        <v>38</v>
      </c>
      <c r="G1523" s="4" t="s">
        <v>51</v>
      </c>
      <c r="H1523" s="4" t="s">
        <v>20</v>
      </c>
      <c r="I1523" s="4" t="s">
        <v>21</v>
      </c>
      <c r="J1523" s="4" t="s">
        <v>22</v>
      </c>
      <c r="K1523" s="4" t="s">
        <v>48</v>
      </c>
      <c r="L1523" s="5">
        <v>1</v>
      </c>
      <c r="M1523" s="6">
        <v>101.73</v>
      </c>
      <c r="N1523" s="7">
        <v>0.05</v>
      </c>
      <c r="O1523" s="6">
        <v>51.63</v>
      </c>
      <c r="P1523" s="6">
        <f t="shared" si="92"/>
        <v>96.643500000000003</v>
      </c>
      <c r="Q1523" s="6">
        <f t="shared" si="93"/>
        <v>51.63</v>
      </c>
      <c r="R1523" s="6">
        <f t="shared" si="94"/>
        <v>45.013500000000001</v>
      </c>
      <c r="S1523" s="8">
        <f t="shared" si="95"/>
        <v>0.46576852038678235</v>
      </c>
    </row>
    <row r="1524" spans="1:19" ht="15.6" x14ac:dyDescent="0.3">
      <c r="A1524" s="2">
        <v>4467</v>
      </c>
      <c r="B1524" s="3">
        <v>46233</v>
      </c>
      <c r="C1524" s="4">
        <f>YEAR(SalesDataTable[[#This Row],[Order Date]])</f>
        <v>2026</v>
      </c>
      <c r="D1524" s="9" t="str">
        <f>TEXT(SalesDataTable[[#This Row],[Order Date]],"MMM")</f>
        <v>Jul</v>
      </c>
      <c r="E1524" s="9" t="str">
        <f>"Q"&amp;ROUNDUP(MONTH(SalesDataTable[[#This Row],[Order Date]])/3,0)</f>
        <v>Q3</v>
      </c>
      <c r="F1524" s="4" t="s">
        <v>38</v>
      </c>
      <c r="G1524" s="4" t="s">
        <v>49</v>
      </c>
      <c r="H1524" s="4" t="s">
        <v>20</v>
      </c>
      <c r="I1524" s="4" t="s">
        <v>21</v>
      </c>
      <c r="J1524" s="4" t="s">
        <v>32</v>
      </c>
      <c r="K1524" s="4" t="s">
        <v>33</v>
      </c>
      <c r="L1524" s="5">
        <v>2</v>
      </c>
      <c r="M1524" s="6">
        <v>36.21</v>
      </c>
      <c r="N1524" s="7">
        <v>0</v>
      </c>
      <c r="O1524" s="6">
        <v>13.5</v>
      </c>
      <c r="P1524" s="6">
        <f t="shared" si="92"/>
        <v>72.42</v>
      </c>
      <c r="Q1524" s="6">
        <f t="shared" si="93"/>
        <v>27</v>
      </c>
      <c r="R1524" s="6">
        <f t="shared" si="94"/>
        <v>45.42</v>
      </c>
      <c r="S1524" s="8">
        <f t="shared" si="95"/>
        <v>0.62717481358740679</v>
      </c>
    </row>
    <row r="1525" spans="1:19" ht="15.6" x14ac:dyDescent="0.3">
      <c r="A1525" s="2">
        <v>739</v>
      </c>
      <c r="B1525" s="3">
        <v>46234</v>
      </c>
      <c r="C1525" s="4">
        <f>YEAR(SalesDataTable[[#This Row],[Order Date]])</f>
        <v>2026</v>
      </c>
      <c r="D1525" s="9" t="str">
        <f>TEXT(SalesDataTable[[#This Row],[Order Date]],"MMM")</f>
        <v>Jul</v>
      </c>
      <c r="E1525" s="9" t="str">
        <f>"Q"&amp;ROUNDUP(MONTH(SalesDataTable[[#This Row],[Order Date]])/3,0)</f>
        <v>Q3</v>
      </c>
      <c r="F1525" s="4" t="s">
        <v>38</v>
      </c>
      <c r="G1525" s="4" t="s">
        <v>49</v>
      </c>
      <c r="H1525" s="4" t="s">
        <v>20</v>
      </c>
      <c r="I1525" s="4" t="s">
        <v>34</v>
      </c>
      <c r="J1525" s="4" t="s">
        <v>22</v>
      </c>
      <c r="K1525" s="4" t="s">
        <v>48</v>
      </c>
      <c r="L1525" s="5">
        <v>5</v>
      </c>
      <c r="M1525" s="6">
        <v>104.65</v>
      </c>
      <c r="N1525" s="7">
        <v>0</v>
      </c>
      <c r="O1525" s="6">
        <v>49.2</v>
      </c>
      <c r="P1525" s="6">
        <f t="shared" si="92"/>
        <v>523.25</v>
      </c>
      <c r="Q1525" s="6">
        <f t="shared" si="93"/>
        <v>246</v>
      </c>
      <c r="R1525" s="6">
        <f t="shared" si="94"/>
        <v>277.25</v>
      </c>
      <c r="S1525" s="8">
        <f t="shared" si="95"/>
        <v>0.52986144290492121</v>
      </c>
    </row>
    <row r="1526" spans="1:19" ht="15.6" x14ac:dyDescent="0.3">
      <c r="A1526" s="2">
        <v>2376</v>
      </c>
      <c r="B1526" s="3">
        <v>46234</v>
      </c>
      <c r="C1526" s="4">
        <f>YEAR(SalesDataTable[[#This Row],[Order Date]])</f>
        <v>2026</v>
      </c>
      <c r="D1526" s="9" t="str">
        <f>TEXT(SalesDataTable[[#This Row],[Order Date]],"MMM")</f>
        <v>Jul</v>
      </c>
      <c r="E1526" s="9" t="str">
        <f>"Q"&amp;ROUNDUP(MONTH(SalesDataTable[[#This Row],[Order Date]])/3,0)</f>
        <v>Q3</v>
      </c>
      <c r="F1526" s="4" t="s">
        <v>29</v>
      </c>
      <c r="G1526" s="4" t="s">
        <v>43</v>
      </c>
      <c r="H1526" s="4" t="s">
        <v>26</v>
      </c>
      <c r="I1526" s="4" t="s">
        <v>21</v>
      </c>
      <c r="J1526" s="4" t="s">
        <v>41</v>
      </c>
      <c r="K1526" s="4" t="s">
        <v>47</v>
      </c>
      <c r="L1526" s="5">
        <v>5</v>
      </c>
      <c r="M1526" s="6">
        <v>198.35</v>
      </c>
      <c r="N1526" s="7">
        <v>0.05</v>
      </c>
      <c r="O1526" s="6">
        <v>104.96</v>
      </c>
      <c r="P1526" s="6">
        <f t="shared" si="92"/>
        <v>942.16249999999991</v>
      </c>
      <c r="Q1526" s="6">
        <f t="shared" si="93"/>
        <v>524.79999999999995</v>
      </c>
      <c r="R1526" s="6">
        <f t="shared" si="94"/>
        <v>417.36249999999995</v>
      </c>
      <c r="S1526" s="8">
        <f t="shared" si="95"/>
        <v>0.44298356175288234</v>
      </c>
    </row>
    <row r="1527" spans="1:19" ht="15.6" x14ac:dyDescent="0.3">
      <c r="A1527" s="2">
        <v>3109</v>
      </c>
      <c r="B1527" s="3">
        <v>46234</v>
      </c>
      <c r="C1527" s="4">
        <f>YEAR(SalesDataTable[[#This Row],[Order Date]])</f>
        <v>2026</v>
      </c>
      <c r="D1527" s="9" t="str">
        <f>TEXT(SalesDataTable[[#This Row],[Order Date]],"MMM")</f>
        <v>Jul</v>
      </c>
      <c r="E1527" s="9" t="str">
        <f>"Q"&amp;ROUNDUP(MONTH(SalesDataTable[[#This Row],[Order Date]])/3,0)</f>
        <v>Q3</v>
      </c>
      <c r="F1527" s="4" t="s">
        <v>18</v>
      </c>
      <c r="G1527" s="4" t="s">
        <v>19</v>
      </c>
      <c r="H1527" s="4" t="s">
        <v>46</v>
      </c>
      <c r="I1527" s="4" t="s">
        <v>21</v>
      </c>
      <c r="J1527" s="4" t="s">
        <v>52</v>
      </c>
      <c r="K1527" s="4" t="s">
        <v>60</v>
      </c>
      <c r="L1527" s="5">
        <v>2</v>
      </c>
      <c r="M1527" s="6">
        <v>36.56</v>
      </c>
      <c r="N1527" s="7">
        <v>0.05</v>
      </c>
      <c r="O1527" s="6">
        <v>13.76</v>
      </c>
      <c r="P1527" s="6">
        <f t="shared" si="92"/>
        <v>69.463999999999999</v>
      </c>
      <c r="Q1527" s="6">
        <f t="shared" si="93"/>
        <v>27.52</v>
      </c>
      <c r="R1527" s="6">
        <f t="shared" si="94"/>
        <v>41.944000000000003</v>
      </c>
      <c r="S1527" s="8">
        <f t="shared" si="95"/>
        <v>0.60382356328457909</v>
      </c>
    </row>
    <row r="1528" spans="1:19" ht="15.6" x14ac:dyDescent="0.3">
      <c r="A1528" s="2">
        <v>4362</v>
      </c>
      <c r="B1528" s="3">
        <v>46234</v>
      </c>
      <c r="C1528" s="4">
        <f>YEAR(SalesDataTable[[#This Row],[Order Date]])</f>
        <v>2026</v>
      </c>
      <c r="D1528" s="9" t="str">
        <f>TEXT(SalesDataTable[[#This Row],[Order Date]],"MMM")</f>
        <v>Jul</v>
      </c>
      <c r="E1528" s="9" t="str">
        <f>"Q"&amp;ROUNDUP(MONTH(SalesDataTable[[#This Row],[Order Date]])/3,0)</f>
        <v>Q3</v>
      </c>
      <c r="F1528" s="4" t="s">
        <v>24</v>
      </c>
      <c r="G1528" s="4" t="s">
        <v>67</v>
      </c>
      <c r="H1528" s="4" t="s">
        <v>20</v>
      </c>
      <c r="I1528" s="4" t="s">
        <v>21</v>
      </c>
      <c r="J1528" s="4" t="s">
        <v>27</v>
      </c>
      <c r="K1528" s="4" t="s">
        <v>28</v>
      </c>
      <c r="L1528" s="5">
        <v>5</v>
      </c>
      <c r="M1528" s="6">
        <v>92.41</v>
      </c>
      <c r="N1528" s="7">
        <v>0</v>
      </c>
      <c r="O1528" s="6">
        <v>44.29</v>
      </c>
      <c r="P1528" s="6">
        <f t="shared" si="92"/>
        <v>462.04999999999995</v>
      </c>
      <c r="Q1528" s="6">
        <f t="shared" si="93"/>
        <v>221.45</v>
      </c>
      <c r="R1528" s="6">
        <f t="shared" si="94"/>
        <v>240.59999999999997</v>
      </c>
      <c r="S1528" s="8">
        <f t="shared" si="95"/>
        <v>0.52072286549074775</v>
      </c>
    </row>
    <row r="1529" spans="1:19" ht="15.6" x14ac:dyDescent="0.3">
      <c r="A1529" s="2">
        <v>777</v>
      </c>
      <c r="B1529" s="3">
        <v>46235</v>
      </c>
      <c r="C1529" s="4">
        <f>YEAR(SalesDataTable[[#This Row],[Order Date]])</f>
        <v>2026</v>
      </c>
      <c r="D1529" s="9" t="str">
        <f>TEXT(SalesDataTable[[#This Row],[Order Date]],"MMM")</f>
        <v>Aug</v>
      </c>
      <c r="E1529" s="9" t="str">
        <f>"Q"&amp;ROUNDUP(MONTH(SalesDataTable[[#This Row],[Order Date]])/3,0)</f>
        <v>Q3</v>
      </c>
      <c r="F1529" s="4" t="s">
        <v>38</v>
      </c>
      <c r="G1529" s="4" t="s">
        <v>65</v>
      </c>
      <c r="H1529" s="4" t="s">
        <v>20</v>
      </c>
      <c r="I1529" s="4" t="s">
        <v>21</v>
      </c>
      <c r="J1529" s="4" t="s">
        <v>41</v>
      </c>
      <c r="K1529" s="4" t="s">
        <v>69</v>
      </c>
      <c r="L1529" s="5">
        <v>4</v>
      </c>
      <c r="M1529" s="6">
        <v>121.87</v>
      </c>
      <c r="N1529" s="7">
        <v>0</v>
      </c>
      <c r="O1529" s="6">
        <v>59.89</v>
      </c>
      <c r="P1529" s="6">
        <f t="shared" si="92"/>
        <v>487.48</v>
      </c>
      <c r="Q1529" s="6">
        <f t="shared" si="93"/>
        <v>239.56</v>
      </c>
      <c r="R1529" s="6">
        <f t="shared" si="94"/>
        <v>247.92000000000002</v>
      </c>
      <c r="S1529" s="8">
        <f t="shared" si="95"/>
        <v>0.50857471075736438</v>
      </c>
    </row>
    <row r="1530" spans="1:19" ht="15.6" x14ac:dyDescent="0.3">
      <c r="A1530" s="2">
        <v>831</v>
      </c>
      <c r="B1530" s="3">
        <v>46235</v>
      </c>
      <c r="C1530" s="4">
        <f>YEAR(SalesDataTable[[#This Row],[Order Date]])</f>
        <v>2026</v>
      </c>
      <c r="D1530" s="9" t="str">
        <f>TEXT(SalesDataTable[[#This Row],[Order Date]],"MMM")</f>
        <v>Aug</v>
      </c>
      <c r="E1530" s="9" t="str">
        <f>"Q"&amp;ROUNDUP(MONTH(SalesDataTable[[#This Row],[Order Date]])/3,0)</f>
        <v>Q3</v>
      </c>
      <c r="F1530" s="4" t="s">
        <v>38</v>
      </c>
      <c r="G1530" s="4" t="s">
        <v>51</v>
      </c>
      <c r="H1530" s="4" t="s">
        <v>20</v>
      </c>
      <c r="I1530" s="4" t="s">
        <v>21</v>
      </c>
      <c r="J1530" s="4" t="s">
        <v>32</v>
      </c>
      <c r="K1530" s="4" t="s">
        <v>62</v>
      </c>
      <c r="L1530" s="5">
        <v>2</v>
      </c>
      <c r="M1530" s="6">
        <v>130.9</v>
      </c>
      <c r="N1530" s="7">
        <v>0.05</v>
      </c>
      <c r="O1530" s="6">
        <v>67.959999999999994</v>
      </c>
      <c r="P1530" s="6">
        <f t="shared" si="92"/>
        <v>248.71</v>
      </c>
      <c r="Q1530" s="6">
        <f t="shared" si="93"/>
        <v>135.91999999999999</v>
      </c>
      <c r="R1530" s="6">
        <f t="shared" si="94"/>
        <v>112.79000000000002</v>
      </c>
      <c r="S1530" s="8">
        <f t="shared" si="95"/>
        <v>0.45350006031120588</v>
      </c>
    </row>
    <row r="1531" spans="1:19" ht="15.6" x14ac:dyDescent="0.3">
      <c r="A1531" s="2">
        <v>2059</v>
      </c>
      <c r="B1531" s="3">
        <v>46235</v>
      </c>
      <c r="C1531" s="4">
        <f>YEAR(SalesDataTable[[#This Row],[Order Date]])</f>
        <v>2026</v>
      </c>
      <c r="D1531" s="9" t="str">
        <f>TEXT(SalesDataTable[[#This Row],[Order Date]],"MMM")</f>
        <v>Aug</v>
      </c>
      <c r="E1531" s="9" t="str">
        <f>"Q"&amp;ROUNDUP(MONTH(SalesDataTable[[#This Row],[Order Date]])/3,0)</f>
        <v>Q3</v>
      </c>
      <c r="F1531" s="4" t="s">
        <v>29</v>
      </c>
      <c r="G1531" s="4" t="s">
        <v>30</v>
      </c>
      <c r="H1531" s="4" t="s">
        <v>37</v>
      </c>
      <c r="I1531" s="4" t="s">
        <v>31</v>
      </c>
      <c r="J1531" s="4" t="s">
        <v>22</v>
      </c>
      <c r="K1531" s="4" t="s">
        <v>40</v>
      </c>
      <c r="L1531" s="5">
        <v>1</v>
      </c>
      <c r="M1531" s="6">
        <v>50.98</v>
      </c>
      <c r="N1531" s="7">
        <v>0</v>
      </c>
      <c r="O1531" s="6">
        <v>22.92</v>
      </c>
      <c r="P1531" s="6">
        <f t="shared" si="92"/>
        <v>50.98</v>
      </c>
      <c r="Q1531" s="6">
        <f t="shared" si="93"/>
        <v>22.92</v>
      </c>
      <c r="R1531" s="6">
        <f t="shared" si="94"/>
        <v>28.059999999999995</v>
      </c>
      <c r="S1531" s="8">
        <f t="shared" si="95"/>
        <v>0.55041192624558644</v>
      </c>
    </row>
    <row r="1532" spans="1:19" ht="15.6" x14ac:dyDescent="0.3">
      <c r="A1532" s="2">
        <v>2519</v>
      </c>
      <c r="B1532" s="3">
        <v>46235</v>
      </c>
      <c r="C1532" s="4">
        <f>YEAR(SalesDataTable[[#This Row],[Order Date]])</f>
        <v>2026</v>
      </c>
      <c r="D1532" s="9" t="str">
        <f>TEXT(SalesDataTable[[#This Row],[Order Date]],"MMM")</f>
        <v>Aug</v>
      </c>
      <c r="E1532" s="9" t="str">
        <f>"Q"&amp;ROUNDUP(MONTH(SalesDataTable[[#This Row],[Order Date]])/3,0)</f>
        <v>Q3</v>
      </c>
      <c r="F1532" s="4" t="s">
        <v>29</v>
      </c>
      <c r="G1532" s="4" t="s">
        <v>30</v>
      </c>
      <c r="H1532" s="4" t="s">
        <v>20</v>
      </c>
      <c r="I1532" s="4" t="s">
        <v>21</v>
      </c>
      <c r="J1532" s="4" t="s">
        <v>27</v>
      </c>
      <c r="K1532" s="4" t="s">
        <v>28</v>
      </c>
      <c r="L1532" s="5">
        <v>2</v>
      </c>
      <c r="M1532" s="6">
        <v>91.11</v>
      </c>
      <c r="N1532" s="7">
        <v>0</v>
      </c>
      <c r="O1532" s="6">
        <v>44.19</v>
      </c>
      <c r="P1532" s="6">
        <f t="shared" si="92"/>
        <v>182.22</v>
      </c>
      <c r="Q1532" s="6">
        <f t="shared" si="93"/>
        <v>88.38</v>
      </c>
      <c r="R1532" s="6">
        <f t="shared" si="94"/>
        <v>93.84</v>
      </c>
      <c r="S1532" s="8">
        <f t="shared" si="95"/>
        <v>0.51498189002304906</v>
      </c>
    </row>
    <row r="1533" spans="1:19" ht="15.6" x14ac:dyDescent="0.3">
      <c r="A1533" s="2">
        <v>2644</v>
      </c>
      <c r="B1533" s="3">
        <v>46235</v>
      </c>
      <c r="C1533" s="4">
        <f>YEAR(SalesDataTable[[#This Row],[Order Date]])</f>
        <v>2026</v>
      </c>
      <c r="D1533" s="9" t="str">
        <f>TEXT(SalesDataTable[[#This Row],[Order Date]],"MMM")</f>
        <v>Aug</v>
      </c>
      <c r="E1533" s="9" t="str">
        <f>"Q"&amp;ROUNDUP(MONTH(SalesDataTable[[#This Row],[Order Date]])/3,0)</f>
        <v>Q3</v>
      </c>
      <c r="F1533" s="4" t="s">
        <v>18</v>
      </c>
      <c r="G1533" s="4" t="s">
        <v>19</v>
      </c>
      <c r="H1533" s="4" t="s">
        <v>46</v>
      </c>
      <c r="I1533" s="4" t="s">
        <v>21</v>
      </c>
      <c r="J1533" s="4" t="s">
        <v>32</v>
      </c>
      <c r="K1533" s="4" t="s">
        <v>33</v>
      </c>
      <c r="L1533" s="5">
        <v>3</v>
      </c>
      <c r="M1533" s="6">
        <v>35.619999999999997</v>
      </c>
      <c r="N1533" s="7">
        <v>0.05</v>
      </c>
      <c r="O1533" s="6">
        <v>13.47</v>
      </c>
      <c r="P1533" s="6">
        <f t="shared" si="92"/>
        <v>101.51699999999998</v>
      </c>
      <c r="Q1533" s="6">
        <f t="shared" si="93"/>
        <v>40.410000000000004</v>
      </c>
      <c r="R1533" s="6">
        <f t="shared" si="94"/>
        <v>61.106999999999978</v>
      </c>
      <c r="S1533" s="8">
        <f t="shared" si="95"/>
        <v>0.60193859156594454</v>
      </c>
    </row>
    <row r="1534" spans="1:19" ht="15.6" x14ac:dyDescent="0.3">
      <c r="A1534" s="2">
        <v>4141</v>
      </c>
      <c r="B1534" s="3">
        <v>46235</v>
      </c>
      <c r="C1534" s="4">
        <f>YEAR(SalesDataTable[[#This Row],[Order Date]])</f>
        <v>2026</v>
      </c>
      <c r="D1534" s="9" t="str">
        <f>TEXT(SalesDataTable[[#This Row],[Order Date]],"MMM")</f>
        <v>Aug</v>
      </c>
      <c r="E1534" s="9" t="str">
        <f>"Q"&amp;ROUNDUP(MONTH(SalesDataTable[[#This Row],[Order Date]])/3,0)</f>
        <v>Q3</v>
      </c>
      <c r="F1534" s="4" t="s">
        <v>38</v>
      </c>
      <c r="G1534" s="4" t="s">
        <v>65</v>
      </c>
      <c r="H1534" s="4" t="s">
        <v>20</v>
      </c>
      <c r="I1534" s="4" t="s">
        <v>31</v>
      </c>
      <c r="J1534" s="4" t="s">
        <v>27</v>
      </c>
      <c r="K1534" s="4" t="s">
        <v>28</v>
      </c>
      <c r="L1534" s="5">
        <v>1</v>
      </c>
      <c r="M1534" s="6">
        <v>91.95</v>
      </c>
      <c r="N1534" s="7">
        <v>0.05</v>
      </c>
      <c r="O1534" s="6">
        <v>46.47</v>
      </c>
      <c r="P1534" s="6">
        <f t="shared" si="92"/>
        <v>87.352499999999992</v>
      </c>
      <c r="Q1534" s="6">
        <f t="shared" si="93"/>
        <v>46.47</v>
      </c>
      <c r="R1534" s="6">
        <f t="shared" si="94"/>
        <v>40.882499999999993</v>
      </c>
      <c r="S1534" s="8">
        <f t="shared" si="95"/>
        <v>0.46801751523997592</v>
      </c>
    </row>
    <row r="1535" spans="1:19" ht="15.6" x14ac:dyDescent="0.3">
      <c r="A1535" s="2">
        <v>4804</v>
      </c>
      <c r="B1535" s="3">
        <v>46235</v>
      </c>
      <c r="C1535" s="4">
        <f>YEAR(SalesDataTable[[#This Row],[Order Date]])</f>
        <v>2026</v>
      </c>
      <c r="D1535" s="9" t="str">
        <f>TEXT(SalesDataTable[[#This Row],[Order Date]],"MMM")</f>
        <v>Aug</v>
      </c>
      <c r="E1535" s="9" t="str">
        <f>"Q"&amp;ROUNDUP(MONTH(SalesDataTable[[#This Row],[Order Date]])/3,0)</f>
        <v>Q3</v>
      </c>
      <c r="F1535" s="4" t="s">
        <v>18</v>
      </c>
      <c r="G1535" s="4" t="s">
        <v>54</v>
      </c>
      <c r="H1535" s="4" t="s">
        <v>20</v>
      </c>
      <c r="I1535" s="4" t="s">
        <v>21</v>
      </c>
      <c r="J1535" s="4" t="s">
        <v>52</v>
      </c>
      <c r="K1535" s="4" t="s">
        <v>63</v>
      </c>
      <c r="L1535" s="5">
        <v>1</v>
      </c>
      <c r="M1535" s="6">
        <v>49.46</v>
      </c>
      <c r="N1535" s="7">
        <v>0</v>
      </c>
      <c r="O1535" s="6">
        <v>21.47</v>
      </c>
      <c r="P1535" s="6">
        <f t="shared" si="92"/>
        <v>49.46</v>
      </c>
      <c r="Q1535" s="6">
        <f t="shared" si="93"/>
        <v>21.47</v>
      </c>
      <c r="R1535" s="6">
        <f t="shared" si="94"/>
        <v>27.990000000000002</v>
      </c>
      <c r="S1535" s="8">
        <f t="shared" si="95"/>
        <v>0.5659118479579458</v>
      </c>
    </row>
    <row r="1536" spans="1:19" ht="15.6" x14ac:dyDescent="0.3">
      <c r="A1536" s="2">
        <v>5161</v>
      </c>
      <c r="B1536" s="3">
        <v>46235</v>
      </c>
      <c r="C1536" s="4">
        <f>YEAR(SalesDataTable[[#This Row],[Order Date]])</f>
        <v>2026</v>
      </c>
      <c r="D1536" s="9" t="str">
        <f>TEXT(SalesDataTable[[#This Row],[Order Date]],"MMM")</f>
        <v>Aug</v>
      </c>
      <c r="E1536" s="9" t="str">
        <f>"Q"&amp;ROUNDUP(MONTH(SalesDataTable[[#This Row],[Order Date]])/3,0)</f>
        <v>Q3</v>
      </c>
      <c r="F1536" s="4" t="s">
        <v>18</v>
      </c>
      <c r="G1536" s="4" t="s">
        <v>68</v>
      </c>
      <c r="H1536" s="4" t="s">
        <v>20</v>
      </c>
      <c r="I1536" s="4" t="s">
        <v>31</v>
      </c>
      <c r="J1536" s="4" t="s">
        <v>22</v>
      </c>
      <c r="K1536" s="4" t="s">
        <v>44</v>
      </c>
      <c r="L1536" s="5">
        <v>1</v>
      </c>
      <c r="M1536" s="6">
        <v>41.25</v>
      </c>
      <c r="N1536" s="7">
        <v>0.05</v>
      </c>
      <c r="O1536" s="6">
        <v>16.98</v>
      </c>
      <c r="P1536" s="6">
        <f t="shared" si="92"/>
        <v>39.1875</v>
      </c>
      <c r="Q1536" s="6">
        <f t="shared" si="93"/>
        <v>16.98</v>
      </c>
      <c r="R1536" s="6">
        <f t="shared" si="94"/>
        <v>22.2075</v>
      </c>
      <c r="S1536" s="8">
        <f t="shared" si="95"/>
        <v>0.56669856459330148</v>
      </c>
    </row>
    <row r="1537" spans="1:19" ht="15.6" x14ac:dyDescent="0.3">
      <c r="A1537" s="2">
        <v>590</v>
      </c>
      <c r="B1537" s="3">
        <v>46236</v>
      </c>
      <c r="C1537" s="4">
        <f>YEAR(SalesDataTable[[#This Row],[Order Date]])</f>
        <v>2026</v>
      </c>
      <c r="D1537" s="9" t="str">
        <f>TEXT(SalesDataTable[[#This Row],[Order Date]],"MMM")</f>
        <v>Aug</v>
      </c>
      <c r="E1537" s="9" t="str">
        <f>"Q"&amp;ROUNDUP(MONTH(SalesDataTable[[#This Row],[Order Date]])/3,0)</f>
        <v>Q3</v>
      </c>
      <c r="F1537" s="4" t="s">
        <v>29</v>
      </c>
      <c r="G1537" s="4" t="s">
        <v>43</v>
      </c>
      <c r="H1537" s="4" t="s">
        <v>20</v>
      </c>
      <c r="I1537" s="4" t="s">
        <v>21</v>
      </c>
      <c r="J1537" s="4" t="s">
        <v>32</v>
      </c>
      <c r="K1537" s="4" t="s">
        <v>62</v>
      </c>
      <c r="L1537" s="5">
        <v>4</v>
      </c>
      <c r="M1537" s="6">
        <v>133.65</v>
      </c>
      <c r="N1537" s="7">
        <v>0</v>
      </c>
      <c r="O1537" s="6">
        <v>66</v>
      </c>
      <c r="P1537" s="6">
        <f t="shared" si="92"/>
        <v>534.6</v>
      </c>
      <c r="Q1537" s="6">
        <f t="shared" si="93"/>
        <v>264</v>
      </c>
      <c r="R1537" s="6">
        <f t="shared" si="94"/>
        <v>270.60000000000002</v>
      </c>
      <c r="S1537" s="8">
        <f t="shared" si="95"/>
        <v>0.50617283950617287</v>
      </c>
    </row>
    <row r="1538" spans="1:19" ht="15.6" x14ac:dyDescent="0.3">
      <c r="A1538" s="2">
        <v>1599</v>
      </c>
      <c r="B1538" s="3">
        <v>46236</v>
      </c>
      <c r="C1538" s="4">
        <f>YEAR(SalesDataTable[[#This Row],[Order Date]])</f>
        <v>2026</v>
      </c>
      <c r="D1538" s="9" t="str">
        <f>TEXT(SalesDataTable[[#This Row],[Order Date]],"MMM")</f>
        <v>Aug</v>
      </c>
      <c r="E1538" s="9" t="str">
        <f>"Q"&amp;ROUNDUP(MONTH(SalesDataTable[[#This Row],[Order Date]])/3,0)</f>
        <v>Q3</v>
      </c>
      <c r="F1538" s="4" t="s">
        <v>38</v>
      </c>
      <c r="G1538" s="4" t="s">
        <v>39</v>
      </c>
      <c r="H1538" s="4" t="s">
        <v>20</v>
      </c>
      <c r="I1538" s="4" t="s">
        <v>21</v>
      </c>
      <c r="J1538" s="4" t="s">
        <v>41</v>
      </c>
      <c r="K1538" s="4" t="s">
        <v>47</v>
      </c>
      <c r="L1538" s="5">
        <v>2</v>
      </c>
      <c r="M1538" s="6">
        <v>200.45</v>
      </c>
      <c r="N1538" s="7">
        <v>0.05</v>
      </c>
      <c r="O1538" s="6">
        <v>105.42</v>
      </c>
      <c r="P1538" s="6">
        <f t="shared" ref="P1538:P1601" si="96">L1538*M1538*(1-N1538)</f>
        <v>380.85499999999996</v>
      </c>
      <c r="Q1538" s="6">
        <f t="shared" ref="Q1538:Q1601" si="97">L1538*O1538</f>
        <v>210.84</v>
      </c>
      <c r="R1538" s="6">
        <f t="shared" ref="R1538:R1601" si="98">P1538-Q1538</f>
        <v>170.01499999999996</v>
      </c>
      <c r="S1538" s="8">
        <f t="shared" ref="S1538:S1601" si="99">IFERROR(R1538/P1538,0)</f>
        <v>0.44640348689133652</v>
      </c>
    </row>
    <row r="1539" spans="1:19" ht="15.6" x14ac:dyDescent="0.3">
      <c r="A1539" s="2">
        <v>1665</v>
      </c>
      <c r="B1539" s="3">
        <v>46236</v>
      </c>
      <c r="C1539" s="4">
        <f>YEAR(SalesDataTable[[#This Row],[Order Date]])</f>
        <v>2026</v>
      </c>
      <c r="D1539" s="9" t="str">
        <f>TEXT(SalesDataTable[[#This Row],[Order Date]],"MMM")</f>
        <v>Aug</v>
      </c>
      <c r="E1539" s="9" t="str">
        <f>"Q"&amp;ROUNDUP(MONTH(SalesDataTable[[#This Row],[Order Date]])/3,0)</f>
        <v>Q3</v>
      </c>
      <c r="F1539" s="4" t="s">
        <v>18</v>
      </c>
      <c r="G1539" s="4" t="s">
        <v>19</v>
      </c>
      <c r="H1539" s="4" t="s">
        <v>46</v>
      </c>
      <c r="I1539" s="4" t="s">
        <v>21</v>
      </c>
      <c r="J1539" s="4" t="s">
        <v>22</v>
      </c>
      <c r="K1539" s="4" t="s">
        <v>40</v>
      </c>
      <c r="L1539" s="5">
        <v>2</v>
      </c>
      <c r="M1539" s="6">
        <v>51.87</v>
      </c>
      <c r="N1539" s="7">
        <v>0.05</v>
      </c>
      <c r="O1539" s="6">
        <v>21.98</v>
      </c>
      <c r="P1539" s="6">
        <f t="shared" si="96"/>
        <v>98.552999999999997</v>
      </c>
      <c r="Q1539" s="6">
        <f t="shared" si="97"/>
        <v>43.96</v>
      </c>
      <c r="R1539" s="6">
        <f t="shared" si="98"/>
        <v>54.592999999999996</v>
      </c>
      <c r="S1539" s="8">
        <f t="shared" si="99"/>
        <v>0.55394559272675614</v>
      </c>
    </row>
    <row r="1540" spans="1:19" ht="15.6" x14ac:dyDescent="0.3">
      <c r="A1540" s="2">
        <v>2409</v>
      </c>
      <c r="B1540" s="3">
        <v>46236</v>
      </c>
      <c r="C1540" s="4">
        <f>YEAR(SalesDataTable[[#This Row],[Order Date]])</f>
        <v>2026</v>
      </c>
      <c r="D1540" s="9" t="str">
        <f>TEXT(SalesDataTable[[#This Row],[Order Date]],"MMM")</f>
        <v>Aug</v>
      </c>
      <c r="E1540" s="9" t="str">
        <f>"Q"&amp;ROUNDUP(MONTH(SalesDataTable[[#This Row],[Order Date]])/3,0)</f>
        <v>Q3</v>
      </c>
      <c r="F1540" s="4" t="s">
        <v>38</v>
      </c>
      <c r="G1540" s="4" t="s">
        <v>65</v>
      </c>
      <c r="H1540" s="4" t="s">
        <v>20</v>
      </c>
      <c r="I1540" s="4" t="s">
        <v>21</v>
      </c>
      <c r="J1540" s="4" t="s">
        <v>41</v>
      </c>
      <c r="K1540" s="4" t="s">
        <v>58</v>
      </c>
      <c r="L1540" s="5">
        <v>1</v>
      </c>
      <c r="M1540" s="6">
        <v>83.6</v>
      </c>
      <c r="N1540" s="7">
        <v>0.05</v>
      </c>
      <c r="O1540" s="6">
        <v>38.51</v>
      </c>
      <c r="P1540" s="6">
        <f t="shared" si="96"/>
        <v>79.419999999999987</v>
      </c>
      <c r="Q1540" s="6">
        <f t="shared" si="97"/>
        <v>38.51</v>
      </c>
      <c r="R1540" s="6">
        <f t="shared" si="98"/>
        <v>40.909999999999989</v>
      </c>
      <c r="S1540" s="8">
        <f t="shared" si="99"/>
        <v>0.51510954419541677</v>
      </c>
    </row>
    <row r="1541" spans="1:19" ht="15.6" x14ac:dyDescent="0.3">
      <c r="A1541" s="2">
        <v>2936</v>
      </c>
      <c r="B1541" s="3">
        <v>46236</v>
      </c>
      <c r="C1541" s="4">
        <f>YEAR(SalesDataTable[[#This Row],[Order Date]])</f>
        <v>2026</v>
      </c>
      <c r="D1541" s="9" t="str">
        <f>TEXT(SalesDataTable[[#This Row],[Order Date]],"MMM")</f>
        <v>Aug</v>
      </c>
      <c r="E1541" s="9" t="str">
        <f>"Q"&amp;ROUNDUP(MONTH(SalesDataTable[[#This Row],[Order Date]])/3,0)</f>
        <v>Q3</v>
      </c>
      <c r="F1541" s="4" t="s">
        <v>29</v>
      </c>
      <c r="G1541" s="4" t="s">
        <v>70</v>
      </c>
      <c r="H1541" s="4" t="s">
        <v>20</v>
      </c>
      <c r="I1541" s="4" t="s">
        <v>31</v>
      </c>
      <c r="J1541" s="4" t="s">
        <v>32</v>
      </c>
      <c r="K1541" s="4" t="s">
        <v>33</v>
      </c>
      <c r="L1541" s="5">
        <v>1</v>
      </c>
      <c r="M1541" s="6">
        <v>35.74</v>
      </c>
      <c r="N1541" s="7">
        <v>0</v>
      </c>
      <c r="O1541" s="6">
        <v>13.49</v>
      </c>
      <c r="P1541" s="6">
        <f t="shared" si="96"/>
        <v>35.74</v>
      </c>
      <c r="Q1541" s="6">
        <f t="shared" si="97"/>
        <v>13.49</v>
      </c>
      <c r="R1541" s="6">
        <f t="shared" si="98"/>
        <v>22.25</v>
      </c>
      <c r="S1541" s="8">
        <f t="shared" si="99"/>
        <v>0.62255176273083379</v>
      </c>
    </row>
    <row r="1542" spans="1:19" ht="15.6" x14ac:dyDescent="0.3">
      <c r="A1542" s="2">
        <v>3397</v>
      </c>
      <c r="B1542" s="3">
        <v>46236</v>
      </c>
      <c r="C1542" s="4">
        <f>YEAR(SalesDataTable[[#This Row],[Order Date]])</f>
        <v>2026</v>
      </c>
      <c r="D1542" s="9" t="str">
        <f>TEXT(SalesDataTable[[#This Row],[Order Date]],"MMM")</f>
        <v>Aug</v>
      </c>
      <c r="E1542" s="9" t="str">
        <f>"Q"&amp;ROUNDUP(MONTH(SalesDataTable[[#This Row],[Order Date]])/3,0)</f>
        <v>Q3</v>
      </c>
      <c r="F1542" s="4" t="s">
        <v>38</v>
      </c>
      <c r="G1542" s="4" t="s">
        <v>39</v>
      </c>
      <c r="H1542" s="4" t="s">
        <v>20</v>
      </c>
      <c r="I1542" s="4" t="s">
        <v>21</v>
      </c>
      <c r="J1542" s="4" t="s">
        <v>22</v>
      </c>
      <c r="K1542" s="4" t="s">
        <v>23</v>
      </c>
      <c r="L1542" s="5">
        <v>1</v>
      </c>
      <c r="M1542" s="6">
        <v>79.849999999999994</v>
      </c>
      <c r="N1542" s="7">
        <v>0.1</v>
      </c>
      <c r="O1542" s="6">
        <v>43.11</v>
      </c>
      <c r="P1542" s="6">
        <f t="shared" si="96"/>
        <v>71.864999999999995</v>
      </c>
      <c r="Q1542" s="6">
        <f t="shared" si="97"/>
        <v>43.11</v>
      </c>
      <c r="R1542" s="6">
        <f t="shared" si="98"/>
        <v>28.754999999999995</v>
      </c>
      <c r="S1542" s="8">
        <f t="shared" si="99"/>
        <v>0.40012523481527862</v>
      </c>
    </row>
    <row r="1543" spans="1:19" ht="15.6" x14ac:dyDescent="0.3">
      <c r="A1543" s="2">
        <v>4556</v>
      </c>
      <c r="B1543" s="3">
        <v>46236</v>
      </c>
      <c r="C1543" s="4">
        <f>YEAR(SalesDataTable[[#This Row],[Order Date]])</f>
        <v>2026</v>
      </c>
      <c r="D1543" s="9" t="str">
        <f>TEXT(SalesDataTable[[#This Row],[Order Date]],"MMM")</f>
        <v>Aug</v>
      </c>
      <c r="E1543" s="9" t="str">
        <f>"Q"&amp;ROUNDUP(MONTH(SalesDataTable[[#This Row],[Order Date]])/3,0)</f>
        <v>Q3</v>
      </c>
      <c r="F1543" s="4" t="s">
        <v>18</v>
      </c>
      <c r="G1543" s="4" t="s">
        <v>68</v>
      </c>
      <c r="H1543" s="4" t="s">
        <v>20</v>
      </c>
      <c r="I1543" s="4" t="s">
        <v>21</v>
      </c>
      <c r="J1543" s="4" t="s">
        <v>32</v>
      </c>
      <c r="K1543" s="4" t="s">
        <v>50</v>
      </c>
      <c r="L1543" s="5">
        <v>2</v>
      </c>
      <c r="M1543" s="6">
        <v>46.44</v>
      </c>
      <c r="N1543" s="7">
        <v>0</v>
      </c>
      <c r="O1543" s="6">
        <v>18.489999999999998</v>
      </c>
      <c r="P1543" s="6">
        <f t="shared" si="96"/>
        <v>92.88</v>
      </c>
      <c r="Q1543" s="6">
        <f t="shared" si="97"/>
        <v>36.979999999999997</v>
      </c>
      <c r="R1543" s="6">
        <f t="shared" si="98"/>
        <v>55.9</v>
      </c>
      <c r="S1543" s="8">
        <f t="shared" si="99"/>
        <v>0.60185185185185186</v>
      </c>
    </row>
    <row r="1544" spans="1:19" ht="15.6" x14ac:dyDescent="0.3">
      <c r="A1544" s="2">
        <v>4614</v>
      </c>
      <c r="B1544" s="3">
        <v>46236</v>
      </c>
      <c r="C1544" s="4">
        <f>YEAR(SalesDataTable[[#This Row],[Order Date]])</f>
        <v>2026</v>
      </c>
      <c r="D1544" s="9" t="str">
        <f>TEXT(SalesDataTable[[#This Row],[Order Date]],"MMM")</f>
        <v>Aug</v>
      </c>
      <c r="E1544" s="9" t="str">
        <f>"Q"&amp;ROUNDUP(MONTH(SalesDataTable[[#This Row],[Order Date]])/3,0)</f>
        <v>Q3</v>
      </c>
      <c r="F1544" s="4" t="s">
        <v>38</v>
      </c>
      <c r="G1544" s="4" t="s">
        <v>51</v>
      </c>
      <c r="H1544" s="4" t="s">
        <v>37</v>
      </c>
      <c r="I1544" s="4" t="s">
        <v>21</v>
      </c>
      <c r="J1544" s="4" t="s">
        <v>22</v>
      </c>
      <c r="K1544" s="4" t="s">
        <v>40</v>
      </c>
      <c r="L1544" s="5">
        <v>2</v>
      </c>
      <c r="M1544" s="6">
        <v>50.44</v>
      </c>
      <c r="N1544" s="7">
        <v>0</v>
      </c>
      <c r="O1544" s="6">
        <v>22.99</v>
      </c>
      <c r="P1544" s="6">
        <f t="shared" si="96"/>
        <v>100.88</v>
      </c>
      <c r="Q1544" s="6">
        <f t="shared" si="97"/>
        <v>45.98</v>
      </c>
      <c r="R1544" s="6">
        <f t="shared" si="98"/>
        <v>54.9</v>
      </c>
      <c r="S1544" s="8">
        <f t="shared" si="99"/>
        <v>0.54421094369547984</v>
      </c>
    </row>
    <row r="1545" spans="1:19" ht="15.6" x14ac:dyDescent="0.3">
      <c r="A1545" s="2">
        <v>4999</v>
      </c>
      <c r="B1545" s="3">
        <v>46236</v>
      </c>
      <c r="C1545" s="4">
        <f>YEAR(SalesDataTable[[#This Row],[Order Date]])</f>
        <v>2026</v>
      </c>
      <c r="D1545" s="9" t="str">
        <f>TEXT(SalesDataTable[[#This Row],[Order Date]],"MMM")</f>
        <v>Aug</v>
      </c>
      <c r="E1545" s="9" t="str">
        <f>"Q"&amp;ROUNDUP(MONTH(SalesDataTable[[#This Row],[Order Date]])/3,0)</f>
        <v>Q3</v>
      </c>
      <c r="F1545" s="4" t="s">
        <v>38</v>
      </c>
      <c r="G1545" s="4" t="s">
        <v>51</v>
      </c>
      <c r="H1545" s="4" t="s">
        <v>20</v>
      </c>
      <c r="I1545" s="4" t="s">
        <v>21</v>
      </c>
      <c r="J1545" s="4" t="s">
        <v>22</v>
      </c>
      <c r="K1545" s="4" t="s">
        <v>23</v>
      </c>
      <c r="L1545" s="5">
        <v>2</v>
      </c>
      <c r="M1545" s="6">
        <v>81.38</v>
      </c>
      <c r="N1545" s="7">
        <v>0</v>
      </c>
      <c r="O1545" s="6">
        <v>42.19</v>
      </c>
      <c r="P1545" s="6">
        <f t="shared" si="96"/>
        <v>162.76</v>
      </c>
      <c r="Q1545" s="6">
        <f t="shared" si="97"/>
        <v>84.38</v>
      </c>
      <c r="R1545" s="6">
        <f t="shared" si="98"/>
        <v>78.38</v>
      </c>
      <c r="S1545" s="8">
        <f t="shared" si="99"/>
        <v>0.4815679528139592</v>
      </c>
    </row>
    <row r="1546" spans="1:19" ht="15.6" x14ac:dyDescent="0.3">
      <c r="A1546" s="2">
        <v>207</v>
      </c>
      <c r="B1546" s="3">
        <v>46237</v>
      </c>
      <c r="C1546" s="4">
        <f>YEAR(SalesDataTable[[#This Row],[Order Date]])</f>
        <v>2026</v>
      </c>
      <c r="D1546" s="9" t="str">
        <f>TEXT(SalesDataTable[[#This Row],[Order Date]],"MMM")</f>
        <v>Aug</v>
      </c>
      <c r="E1546" s="9" t="str">
        <f>"Q"&amp;ROUNDUP(MONTH(SalesDataTable[[#This Row],[Order Date]])/3,0)</f>
        <v>Q3</v>
      </c>
      <c r="F1546" s="4" t="s">
        <v>29</v>
      </c>
      <c r="G1546" s="4" t="s">
        <v>70</v>
      </c>
      <c r="H1546" s="4" t="s">
        <v>20</v>
      </c>
      <c r="I1546" s="4" t="s">
        <v>21</v>
      </c>
      <c r="J1546" s="4" t="s">
        <v>52</v>
      </c>
      <c r="K1546" s="4" t="s">
        <v>53</v>
      </c>
      <c r="L1546" s="5">
        <v>1</v>
      </c>
      <c r="M1546" s="6">
        <v>41.3</v>
      </c>
      <c r="N1546" s="7">
        <v>0</v>
      </c>
      <c r="O1546" s="6">
        <v>14.52</v>
      </c>
      <c r="P1546" s="6">
        <f t="shared" si="96"/>
        <v>41.3</v>
      </c>
      <c r="Q1546" s="6">
        <f t="shared" si="97"/>
        <v>14.52</v>
      </c>
      <c r="R1546" s="6">
        <f t="shared" si="98"/>
        <v>26.779999999999998</v>
      </c>
      <c r="S1546" s="8">
        <f t="shared" si="99"/>
        <v>0.64842615012106541</v>
      </c>
    </row>
    <row r="1547" spans="1:19" ht="15.6" x14ac:dyDescent="0.3">
      <c r="A1547" s="2">
        <v>295</v>
      </c>
      <c r="B1547" s="3">
        <v>46237</v>
      </c>
      <c r="C1547" s="4">
        <f>YEAR(SalesDataTable[[#This Row],[Order Date]])</f>
        <v>2026</v>
      </c>
      <c r="D1547" s="9" t="str">
        <f>TEXT(SalesDataTable[[#This Row],[Order Date]],"MMM")</f>
        <v>Aug</v>
      </c>
      <c r="E1547" s="9" t="str">
        <f>"Q"&amp;ROUNDUP(MONTH(SalesDataTable[[#This Row],[Order Date]])/3,0)</f>
        <v>Q3</v>
      </c>
      <c r="F1547" s="4" t="s">
        <v>38</v>
      </c>
      <c r="G1547" s="4" t="s">
        <v>51</v>
      </c>
      <c r="H1547" s="4" t="s">
        <v>46</v>
      </c>
      <c r="I1547" s="4" t="s">
        <v>21</v>
      </c>
      <c r="J1547" s="4" t="s">
        <v>32</v>
      </c>
      <c r="K1547" s="4" t="s">
        <v>33</v>
      </c>
      <c r="L1547" s="5">
        <v>2</v>
      </c>
      <c r="M1547" s="6">
        <v>36.15</v>
      </c>
      <c r="N1547" s="7">
        <v>0.1</v>
      </c>
      <c r="O1547" s="6">
        <v>13.19</v>
      </c>
      <c r="P1547" s="6">
        <f t="shared" si="96"/>
        <v>65.069999999999993</v>
      </c>
      <c r="Q1547" s="6">
        <f t="shared" si="97"/>
        <v>26.38</v>
      </c>
      <c r="R1547" s="6">
        <f t="shared" si="98"/>
        <v>38.69</v>
      </c>
      <c r="S1547" s="8">
        <f t="shared" si="99"/>
        <v>0.59459044106347014</v>
      </c>
    </row>
    <row r="1548" spans="1:19" ht="15.6" x14ac:dyDescent="0.3">
      <c r="A1548" s="2">
        <v>657</v>
      </c>
      <c r="B1548" s="3">
        <v>46237</v>
      </c>
      <c r="C1548" s="4">
        <f>YEAR(SalesDataTable[[#This Row],[Order Date]])</f>
        <v>2026</v>
      </c>
      <c r="D1548" s="9" t="str">
        <f>TEXT(SalesDataTable[[#This Row],[Order Date]],"MMM")</f>
        <v>Aug</v>
      </c>
      <c r="E1548" s="9" t="str">
        <f>"Q"&amp;ROUNDUP(MONTH(SalesDataTable[[#This Row],[Order Date]])/3,0)</f>
        <v>Q3</v>
      </c>
      <c r="F1548" s="4" t="s">
        <v>24</v>
      </c>
      <c r="G1548" s="4" t="s">
        <v>61</v>
      </c>
      <c r="H1548" s="4" t="s">
        <v>20</v>
      </c>
      <c r="I1548" s="4" t="s">
        <v>21</v>
      </c>
      <c r="J1548" s="4" t="s">
        <v>32</v>
      </c>
      <c r="K1548" s="4" t="s">
        <v>62</v>
      </c>
      <c r="L1548" s="5">
        <v>3</v>
      </c>
      <c r="M1548" s="6">
        <v>132.59</v>
      </c>
      <c r="N1548" s="7">
        <v>0.1</v>
      </c>
      <c r="O1548" s="6">
        <v>66.040000000000006</v>
      </c>
      <c r="P1548" s="6">
        <f t="shared" si="96"/>
        <v>357.99299999999999</v>
      </c>
      <c r="Q1548" s="6">
        <f t="shared" si="97"/>
        <v>198.12</v>
      </c>
      <c r="R1548" s="6">
        <f t="shared" si="98"/>
        <v>159.87299999999999</v>
      </c>
      <c r="S1548" s="8">
        <f t="shared" si="99"/>
        <v>0.44658135773604507</v>
      </c>
    </row>
    <row r="1549" spans="1:19" ht="15.6" x14ac:dyDescent="0.3">
      <c r="A1549" s="2">
        <v>694</v>
      </c>
      <c r="B1549" s="3">
        <v>46237</v>
      </c>
      <c r="C1549" s="4">
        <f>YEAR(SalesDataTable[[#This Row],[Order Date]])</f>
        <v>2026</v>
      </c>
      <c r="D1549" s="9" t="str">
        <f>TEXT(SalesDataTable[[#This Row],[Order Date]],"MMM")</f>
        <v>Aug</v>
      </c>
      <c r="E1549" s="9" t="str">
        <f>"Q"&amp;ROUNDUP(MONTH(SalesDataTable[[#This Row],[Order Date]])/3,0)</f>
        <v>Q3</v>
      </c>
      <c r="F1549" s="4" t="s">
        <v>29</v>
      </c>
      <c r="G1549" s="4" t="s">
        <v>36</v>
      </c>
      <c r="H1549" s="4" t="s">
        <v>20</v>
      </c>
      <c r="I1549" s="4" t="s">
        <v>31</v>
      </c>
      <c r="J1549" s="4" t="s">
        <v>27</v>
      </c>
      <c r="K1549" s="4" t="s">
        <v>35</v>
      </c>
      <c r="L1549" s="5">
        <v>3</v>
      </c>
      <c r="M1549" s="6">
        <v>144</v>
      </c>
      <c r="N1549" s="7">
        <v>0</v>
      </c>
      <c r="O1549" s="6">
        <v>78.89</v>
      </c>
      <c r="P1549" s="6">
        <f t="shared" si="96"/>
        <v>432</v>
      </c>
      <c r="Q1549" s="6">
        <f t="shared" si="97"/>
        <v>236.67000000000002</v>
      </c>
      <c r="R1549" s="6">
        <f t="shared" si="98"/>
        <v>195.32999999999998</v>
      </c>
      <c r="S1549" s="8">
        <f t="shared" si="99"/>
        <v>0.45215277777777774</v>
      </c>
    </row>
    <row r="1550" spans="1:19" ht="15.6" x14ac:dyDescent="0.3">
      <c r="A1550" s="2">
        <v>1187</v>
      </c>
      <c r="B1550" s="3">
        <v>46237</v>
      </c>
      <c r="C1550" s="4">
        <f>YEAR(SalesDataTable[[#This Row],[Order Date]])</f>
        <v>2026</v>
      </c>
      <c r="D1550" s="9" t="str">
        <f>TEXT(SalesDataTable[[#This Row],[Order Date]],"MMM")</f>
        <v>Aug</v>
      </c>
      <c r="E1550" s="9" t="str">
        <f>"Q"&amp;ROUNDUP(MONTH(SalesDataTable[[#This Row],[Order Date]])/3,0)</f>
        <v>Q3</v>
      </c>
      <c r="F1550" s="4" t="s">
        <v>18</v>
      </c>
      <c r="G1550" s="4" t="s">
        <v>19</v>
      </c>
      <c r="H1550" s="4" t="s">
        <v>20</v>
      </c>
      <c r="I1550" s="4" t="s">
        <v>21</v>
      </c>
      <c r="J1550" s="4" t="s">
        <v>32</v>
      </c>
      <c r="K1550" s="4" t="s">
        <v>50</v>
      </c>
      <c r="L1550" s="5">
        <v>2</v>
      </c>
      <c r="M1550" s="6">
        <v>45.45</v>
      </c>
      <c r="N1550" s="7">
        <v>0.05</v>
      </c>
      <c r="O1550" s="6">
        <v>18.829999999999998</v>
      </c>
      <c r="P1550" s="6">
        <f t="shared" si="96"/>
        <v>86.355000000000004</v>
      </c>
      <c r="Q1550" s="6">
        <f t="shared" si="97"/>
        <v>37.659999999999997</v>
      </c>
      <c r="R1550" s="6">
        <f t="shared" si="98"/>
        <v>48.695000000000007</v>
      </c>
      <c r="S1550" s="8">
        <f t="shared" si="99"/>
        <v>0.56389323142840608</v>
      </c>
    </row>
    <row r="1551" spans="1:19" ht="15.6" x14ac:dyDescent="0.3">
      <c r="A1551" s="2">
        <v>1915</v>
      </c>
      <c r="B1551" s="3">
        <v>46237</v>
      </c>
      <c r="C1551" s="4">
        <f>YEAR(SalesDataTable[[#This Row],[Order Date]])</f>
        <v>2026</v>
      </c>
      <c r="D1551" s="9" t="str">
        <f>TEXT(SalesDataTable[[#This Row],[Order Date]],"MMM")</f>
        <v>Aug</v>
      </c>
      <c r="E1551" s="9" t="str">
        <f>"Q"&amp;ROUNDUP(MONTH(SalesDataTable[[#This Row],[Order Date]])/3,0)</f>
        <v>Q3</v>
      </c>
      <c r="F1551" s="4" t="s">
        <v>24</v>
      </c>
      <c r="G1551" s="4" t="s">
        <v>45</v>
      </c>
      <c r="H1551" s="4" t="s">
        <v>20</v>
      </c>
      <c r="I1551" s="4" t="s">
        <v>21</v>
      </c>
      <c r="J1551" s="4" t="s">
        <v>22</v>
      </c>
      <c r="K1551" s="4" t="s">
        <v>44</v>
      </c>
      <c r="L1551" s="5">
        <v>1</v>
      </c>
      <c r="M1551" s="6">
        <v>41.16</v>
      </c>
      <c r="N1551" s="7">
        <v>0.05</v>
      </c>
      <c r="O1551" s="6">
        <v>16.66</v>
      </c>
      <c r="P1551" s="6">
        <f t="shared" si="96"/>
        <v>39.101999999999997</v>
      </c>
      <c r="Q1551" s="6">
        <f t="shared" si="97"/>
        <v>16.66</v>
      </c>
      <c r="R1551" s="6">
        <f t="shared" si="98"/>
        <v>22.441999999999997</v>
      </c>
      <c r="S1551" s="8">
        <f t="shared" si="99"/>
        <v>0.57393483709273174</v>
      </c>
    </row>
    <row r="1552" spans="1:19" ht="15.6" x14ac:dyDescent="0.3">
      <c r="A1552" s="2">
        <v>2156</v>
      </c>
      <c r="B1552" s="3">
        <v>46237</v>
      </c>
      <c r="C1552" s="4">
        <f>YEAR(SalesDataTable[[#This Row],[Order Date]])</f>
        <v>2026</v>
      </c>
      <c r="D1552" s="9" t="str">
        <f>TEXT(SalesDataTable[[#This Row],[Order Date]],"MMM")</f>
        <v>Aug</v>
      </c>
      <c r="E1552" s="9" t="str">
        <f>"Q"&amp;ROUNDUP(MONTH(SalesDataTable[[#This Row],[Order Date]])/3,0)</f>
        <v>Q3</v>
      </c>
      <c r="F1552" s="4" t="s">
        <v>18</v>
      </c>
      <c r="G1552" s="4" t="s">
        <v>19</v>
      </c>
      <c r="H1552" s="4" t="s">
        <v>37</v>
      </c>
      <c r="I1552" s="4" t="s">
        <v>21</v>
      </c>
      <c r="J1552" s="4" t="s">
        <v>32</v>
      </c>
      <c r="K1552" s="4" t="s">
        <v>66</v>
      </c>
      <c r="L1552" s="5">
        <v>1</v>
      </c>
      <c r="M1552" s="6">
        <v>162.78</v>
      </c>
      <c r="N1552" s="7">
        <v>0</v>
      </c>
      <c r="O1552" s="6">
        <v>85.08</v>
      </c>
      <c r="P1552" s="6">
        <f t="shared" si="96"/>
        <v>162.78</v>
      </c>
      <c r="Q1552" s="6">
        <f t="shared" si="97"/>
        <v>85.08</v>
      </c>
      <c r="R1552" s="6">
        <f t="shared" si="98"/>
        <v>77.7</v>
      </c>
      <c r="S1552" s="8">
        <f t="shared" si="99"/>
        <v>0.47733136748986366</v>
      </c>
    </row>
    <row r="1553" spans="1:19" ht="15.6" x14ac:dyDescent="0.3">
      <c r="A1553" s="2">
        <v>2539</v>
      </c>
      <c r="B1553" s="3">
        <v>46237</v>
      </c>
      <c r="C1553" s="4">
        <f>YEAR(SalesDataTable[[#This Row],[Order Date]])</f>
        <v>2026</v>
      </c>
      <c r="D1553" s="9" t="str">
        <f>TEXT(SalesDataTable[[#This Row],[Order Date]],"MMM")</f>
        <v>Aug</v>
      </c>
      <c r="E1553" s="9" t="str">
        <f>"Q"&amp;ROUNDUP(MONTH(SalesDataTable[[#This Row],[Order Date]])/3,0)</f>
        <v>Q3</v>
      </c>
      <c r="F1553" s="4" t="s">
        <v>29</v>
      </c>
      <c r="G1553" s="4" t="s">
        <v>70</v>
      </c>
      <c r="H1553" s="4" t="s">
        <v>37</v>
      </c>
      <c r="I1553" s="4" t="s">
        <v>31</v>
      </c>
      <c r="J1553" s="4" t="s">
        <v>22</v>
      </c>
      <c r="K1553" s="4" t="s">
        <v>23</v>
      </c>
      <c r="L1553" s="5">
        <v>1</v>
      </c>
      <c r="M1553" s="6">
        <v>80.040000000000006</v>
      </c>
      <c r="N1553" s="7">
        <v>0.1</v>
      </c>
      <c r="O1553" s="6">
        <v>41.88</v>
      </c>
      <c r="P1553" s="6">
        <f t="shared" si="96"/>
        <v>72.036000000000001</v>
      </c>
      <c r="Q1553" s="6">
        <f t="shared" si="97"/>
        <v>41.88</v>
      </c>
      <c r="R1553" s="6">
        <f t="shared" si="98"/>
        <v>30.155999999999999</v>
      </c>
      <c r="S1553" s="8">
        <f t="shared" si="99"/>
        <v>0.41862402132267196</v>
      </c>
    </row>
    <row r="1554" spans="1:19" ht="15.6" x14ac:dyDescent="0.3">
      <c r="A1554" s="2">
        <v>3803</v>
      </c>
      <c r="B1554" s="3">
        <v>46237</v>
      </c>
      <c r="C1554" s="4">
        <f>YEAR(SalesDataTable[[#This Row],[Order Date]])</f>
        <v>2026</v>
      </c>
      <c r="D1554" s="9" t="str">
        <f>TEXT(SalesDataTable[[#This Row],[Order Date]],"MMM")</f>
        <v>Aug</v>
      </c>
      <c r="E1554" s="9" t="str">
        <f>"Q"&amp;ROUNDUP(MONTH(SalesDataTable[[#This Row],[Order Date]])/3,0)</f>
        <v>Q3</v>
      </c>
      <c r="F1554" s="4" t="s">
        <v>29</v>
      </c>
      <c r="G1554" s="4" t="s">
        <v>43</v>
      </c>
      <c r="H1554" s="4" t="s">
        <v>20</v>
      </c>
      <c r="I1554" s="4" t="s">
        <v>31</v>
      </c>
      <c r="J1554" s="4" t="s">
        <v>27</v>
      </c>
      <c r="K1554" s="4" t="s">
        <v>28</v>
      </c>
      <c r="L1554" s="5">
        <v>1</v>
      </c>
      <c r="M1554" s="6">
        <v>90.21</v>
      </c>
      <c r="N1554" s="7">
        <v>0</v>
      </c>
      <c r="O1554" s="6">
        <v>46.31</v>
      </c>
      <c r="P1554" s="6">
        <f t="shared" si="96"/>
        <v>90.21</v>
      </c>
      <c r="Q1554" s="6">
        <f t="shared" si="97"/>
        <v>46.31</v>
      </c>
      <c r="R1554" s="6">
        <f t="shared" si="98"/>
        <v>43.899999999999991</v>
      </c>
      <c r="S1554" s="8">
        <f t="shared" si="99"/>
        <v>0.48664227912648261</v>
      </c>
    </row>
    <row r="1555" spans="1:19" ht="15.6" x14ac:dyDescent="0.3">
      <c r="A1555" s="2">
        <v>100</v>
      </c>
      <c r="B1555" s="3">
        <v>46238</v>
      </c>
      <c r="C1555" s="4">
        <f>YEAR(SalesDataTable[[#This Row],[Order Date]])</f>
        <v>2026</v>
      </c>
      <c r="D1555" s="9" t="str">
        <f>TEXT(SalesDataTable[[#This Row],[Order Date]],"MMM")</f>
        <v>Aug</v>
      </c>
      <c r="E1555" s="9" t="str">
        <f>"Q"&amp;ROUNDUP(MONTH(SalesDataTable[[#This Row],[Order Date]])/3,0)</f>
        <v>Q3</v>
      </c>
      <c r="F1555" s="4" t="s">
        <v>18</v>
      </c>
      <c r="G1555" s="4" t="s">
        <v>54</v>
      </c>
      <c r="H1555" s="4" t="s">
        <v>37</v>
      </c>
      <c r="I1555" s="4" t="s">
        <v>34</v>
      </c>
      <c r="J1555" s="4" t="s">
        <v>32</v>
      </c>
      <c r="K1555" s="4" t="s">
        <v>62</v>
      </c>
      <c r="L1555" s="5">
        <v>1</v>
      </c>
      <c r="M1555" s="6">
        <v>133.6</v>
      </c>
      <c r="N1555" s="7">
        <v>0.1</v>
      </c>
      <c r="O1555" s="6">
        <v>67.3</v>
      </c>
      <c r="P1555" s="6">
        <f t="shared" si="96"/>
        <v>120.24</v>
      </c>
      <c r="Q1555" s="6">
        <f t="shared" si="97"/>
        <v>67.3</v>
      </c>
      <c r="R1555" s="6">
        <f t="shared" si="98"/>
        <v>52.94</v>
      </c>
      <c r="S1555" s="8">
        <f t="shared" si="99"/>
        <v>0.44028609447771122</v>
      </c>
    </row>
    <row r="1556" spans="1:19" ht="15.6" x14ac:dyDescent="0.3">
      <c r="A1556" s="2">
        <v>118</v>
      </c>
      <c r="B1556" s="3">
        <v>46238</v>
      </c>
      <c r="C1556" s="4">
        <f>YEAR(SalesDataTable[[#This Row],[Order Date]])</f>
        <v>2026</v>
      </c>
      <c r="D1556" s="9" t="str">
        <f>TEXT(SalesDataTable[[#This Row],[Order Date]],"MMM")</f>
        <v>Aug</v>
      </c>
      <c r="E1556" s="9" t="str">
        <f>"Q"&amp;ROUNDUP(MONTH(SalesDataTable[[#This Row],[Order Date]])/3,0)</f>
        <v>Q3</v>
      </c>
      <c r="F1556" s="4" t="s">
        <v>38</v>
      </c>
      <c r="G1556" s="4" t="s">
        <v>39</v>
      </c>
      <c r="H1556" s="4" t="s">
        <v>20</v>
      </c>
      <c r="I1556" s="4" t="s">
        <v>21</v>
      </c>
      <c r="J1556" s="4" t="s">
        <v>32</v>
      </c>
      <c r="K1556" s="4" t="s">
        <v>50</v>
      </c>
      <c r="L1556" s="5">
        <v>1</v>
      </c>
      <c r="M1556" s="6">
        <v>47.53</v>
      </c>
      <c r="N1556" s="7">
        <v>0</v>
      </c>
      <c r="O1556" s="6">
        <v>18.04</v>
      </c>
      <c r="P1556" s="6">
        <f t="shared" si="96"/>
        <v>47.53</v>
      </c>
      <c r="Q1556" s="6">
        <f t="shared" si="97"/>
        <v>18.04</v>
      </c>
      <c r="R1556" s="6">
        <f t="shared" si="98"/>
        <v>29.490000000000002</v>
      </c>
      <c r="S1556" s="8">
        <f t="shared" si="99"/>
        <v>0.62045024195245113</v>
      </c>
    </row>
    <row r="1557" spans="1:19" ht="15.6" x14ac:dyDescent="0.3">
      <c r="A1557" s="2">
        <v>220</v>
      </c>
      <c r="B1557" s="3">
        <v>46238</v>
      </c>
      <c r="C1557" s="4">
        <f>YEAR(SalesDataTable[[#This Row],[Order Date]])</f>
        <v>2026</v>
      </c>
      <c r="D1557" s="9" t="str">
        <f>TEXT(SalesDataTable[[#This Row],[Order Date]],"MMM")</f>
        <v>Aug</v>
      </c>
      <c r="E1557" s="9" t="str">
        <f>"Q"&amp;ROUNDUP(MONTH(SalesDataTable[[#This Row],[Order Date]])/3,0)</f>
        <v>Q3</v>
      </c>
      <c r="F1557" s="4" t="s">
        <v>18</v>
      </c>
      <c r="G1557" s="4" t="s">
        <v>68</v>
      </c>
      <c r="H1557" s="4" t="s">
        <v>20</v>
      </c>
      <c r="I1557" s="4" t="s">
        <v>21</v>
      </c>
      <c r="J1557" s="4" t="s">
        <v>32</v>
      </c>
      <c r="K1557" s="4" t="s">
        <v>50</v>
      </c>
      <c r="L1557" s="5">
        <v>2</v>
      </c>
      <c r="M1557" s="6">
        <v>46.71</v>
      </c>
      <c r="N1557" s="7">
        <v>0</v>
      </c>
      <c r="O1557" s="6">
        <v>18.41</v>
      </c>
      <c r="P1557" s="6">
        <f t="shared" si="96"/>
        <v>93.42</v>
      </c>
      <c r="Q1557" s="6">
        <f t="shared" si="97"/>
        <v>36.82</v>
      </c>
      <c r="R1557" s="6">
        <f t="shared" si="98"/>
        <v>56.6</v>
      </c>
      <c r="S1557" s="8">
        <f t="shared" si="99"/>
        <v>0.60586598158852489</v>
      </c>
    </row>
    <row r="1558" spans="1:19" ht="15.6" x14ac:dyDescent="0.3">
      <c r="A1558" s="2">
        <v>1145</v>
      </c>
      <c r="B1558" s="3">
        <v>46238</v>
      </c>
      <c r="C1558" s="4">
        <f>YEAR(SalesDataTable[[#This Row],[Order Date]])</f>
        <v>2026</v>
      </c>
      <c r="D1558" s="9" t="str">
        <f>TEXT(SalesDataTable[[#This Row],[Order Date]],"MMM")</f>
        <v>Aug</v>
      </c>
      <c r="E1558" s="9" t="str">
        <f>"Q"&amp;ROUNDUP(MONTH(SalesDataTable[[#This Row],[Order Date]])/3,0)</f>
        <v>Q3</v>
      </c>
      <c r="F1558" s="4" t="s">
        <v>29</v>
      </c>
      <c r="G1558" s="4" t="s">
        <v>70</v>
      </c>
      <c r="H1558" s="4" t="s">
        <v>46</v>
      </c>
      <c r="I1558" s="4" t="s">
        <v>31</v>
      </c>
      <c r="J1558" s="4" t="s">
        <v>41</v>
      </c>
      <c r="K1558" s="4" t="s">
        <v>47</v>
      </c>
      <c r="L1558" s="5">
        <v>1</v>
      </c>
      <c r="M1558" s="6">
        <v>197.26</v>
      </c>
      <c r="N1558" s="7">
        <v>0</v>
      </c>
      <c r="O1558" s="6">
        <v>104.09</v>
      </c>
      <c r="P1558" s="6">
        <f t="shared" si="96"/>
        <v>197.26</v>
      </c>
      <c r="Q1558" s="6">
        <f t="shared" si="97"/>
        <v>104.09</v>
      </c>
      <c r="R1558" s="6">
        <f t="shared" si="98"/>
        <v>93.169999999999987</v>
      </c>
      <c r="S1558" s="8">
        <f t="shared" si="99"/>
        <v>0.47232079488999285</v>
      </c>
    </row>
    <row r="1559" spans="1:19" ht="15.6" x14ac:dyDescent="0.3">
      <c r="A1559" s="2">
        <v>1289</v>
      </c>
      <c r="B1559" s="3">
        <v>46238</v>
      </c>
      <c r="C1559" s="4">
        <f>YEAR(SalesDataTable[[#This Row],[Order Date]])</f>
        <v>2026</v>
      </c>
      <c r="D1559" s="9" t="str">
        <f>TEXT(SalesDataTable[[#This Row],[Order Date]],"MMM")</f>
        <v>Aug</v>
      </c>
      <c r="E1559" s="9" t="str">
        <f>"Q"&amp;ROUNDUP(MONTH(SalesDataTable[[#This Row],[Order Date]])/3,0)</f>
        <v>Q3</v>
      </c>
      <c r="F1559" s="4" t="s">
        <v>29</v>
      </c>
      <c r="G1559" s="4" t="s">
        <v>70</v>
      </c>
      <c r="H1559" s="4" t="s">
        <v>46</v>
      </c>
      <c r="I1559" s="4" t="s">
        <v>31</v>
      </c>
      <c r="J1559" s="4" t="s">
        <v>27</v>
      </c>
      <c r="K1559" s="4" t="s">
        <v>64</v>
      </c>
      <c r="L1559" s="5">
        <v>1</v>
      </c>
      <c r="M1559" s="6">
        <v>70.56</v>
      </c>
      <c r="N1559" s="7">
        <v>0</v>
      </c>
      <c r="O1559" s="6">
        <v>32.11</v>
      </c>
      <c r="P1559" s="6">
        <f t="shared" si="96"/>
        <v>70.56</v>
      </c>
      <c r="Q1559" s="6">
        <f t="shared" si="97"/>
        <v>32.11</v>
      </c>
      <c r="R1559" s="6">
        <f t="shared" si="98"/>
        <v>38.450000000000003</v>
      </c>
      <c r="S1559" s="8">
        <f t="shared" si="99"/>
        <v>0.54492630385487528</v>
      </c>
    </row>
    <row r="1560" spans="1:19" ht="15.6" x14ac:dyDescent="0.3">
      <c r="A1560" s="2">
        <v>1411</v>
      </c>
      <c r="B1560" s="3">
        <v>46238</v>
      </c>
      <c r="C1560" s="4">
        <f>YEAR(SalesDataTable[[#This Row],[Order Date]])</f>
        <v>2026</v>
      </c>
      <c r="D1560" s="9" t="str">
        <f>TEXT(SalesDataTable[[#This Row],[Order Date]],"MMM")</f>
        <v>Aug</v>
      </c>
      <c r="E1560" s="9" t="str">
        <f>"Q"&amp;ROUNDUP(MONTH(SalesDataTable[[#This Row],[Order Date]])/3,0)</f>
        <v>Q3</v>
      </c>
      <c r="F1560" s="4" t="s">
        <v>24</v>
      </c>
      <c r="G1560" s="4" t="s">
        <v>61</v>
      </c>
      <c r="H1560" s="4" t="s">
        <v>20</v>
      </c>
      <c r="I1560" s="4" t="s">
        <v>34</v>
      </c>
      <c r="J1560" s="4" t="s">
        <v>52</v>
      </c>
      <c r="K1560" s="4" t="s">
        <v>60</v>
      </c>
      <c r="L1560" s="5">
        <v>1</v>
      </c>
      <c r="M1560" s="6">
        <v>36.58</v>
      </c>
      <c r="N1560" s="7">
        <v>0</v>
      </c>
      <c r="O1560" s="6">
        <v>13.98</v>
      </c>
      <c r="P1560" s="6">
        <f t="shared" si="96"/>
        <v>36.58</v>
      </c>
      <c r="Q1560" s="6">
        <f t="shared" si="97"/>
        <v>13.98</v>
      </c>
      <c r="R1560" s="6">
        <f t="shared" si="98"/>
        <v>22.599999999999998</v>
      </c>
      <c r="S1560" s="8">
        <f t="shared" si="99"/>
        <v>0.61782394751230174</v>
      </c>
    </row>
    <row r="1561" spans="1:19" ht="15.6" x14ac:dyDescent="0.3">
      <c r="A1561" s="2">
        <v>1799</v>
      </c>
      <c r="B1561" s="3">
        <v>46238</v>
      </c>
      <c r="C1561" s="4">
        <f>YEAR(SalesDataTable[[#This Row],[Order Date]])</f>
        <v>2026</v>
      </c>
      <c r="D1561" s="9" t="str">
        <f>TEXT(SalesDataTable[[#This Row],[Order Date]],"MMM")</f>
        <v>Aug</v>
      </c>
      <c r="E1561" s="9" t="str">
        <f>"Q"&amp;ROUNDUP(MONTH(SalesDataTable[[#This Row],[Order Date]])/3,0)</f>
        <v>Q3</v>
      </c>
      <c r="F1561" s="4" t="s">
        <v>38</v>
      </c>
      <c r="G1561" s="4" t="s">
        <v>65</v>
      </c>
      <c r="H1561" s="4" t="s">
        <v>26</v>
      </c>
      <c r="I1561" s="4" t="s">
        <v>34</v>
      </c>
      <c r="J1561" s="4" t="s">
        <v>22</v>
      </c>
      <c r="K1561" s="4" t="s">
        <v>23</v>
      </c>
      <c r="L1561" s="5">
        <v>4</v>
      </c>
      <c r="M1561" s="6">
        <v>82.98</v>
      </c>
      <c r="N1561" s="7">
        <v>0.05</v>
      </c>
      <c r="O1561" s="6">
        <v>43.79</v>
      </c>
      <c r="P1561" s="6">
        <f t="shared" si="96"/>
        <v>315.32400000000001</v>
      </c>
      <c r="Q1561" s="6">
        <f t="shared" si="97"/>
        <v>175.16</v>
      </c>
      <c r="R1561" s="6">
        <f t="shared" si="98"/>
        <v>140.16400000000002</v>
      </c>
      <c r="S1561" s="8">
        <f t="shared" si="99"/>
        <v>0.44450787126891711</v>
      </c>
    </row>
    <row r="1562" spans="1:19" ht="15.6" x14ac:dyDescent="0.3">
      <c r="A1562" s="2">
        <v>1871</v>
      </c>
      <c r="B1562" s="3">
        <v>46238</v>
      </c>
      <c r="C1562" s="4">
        <f>YEAR(SalesDataTable[[#This Row],[Order Date]])</f>
        <v>2026</v>
      </c>
      <c r="D1562" s="9" t="str">
        <f>TEXT(SalesDataTable[[#This Row],[Order Date]],"MMM")</f>
        <v>Aug</v>
      </c>
      <c r="E1562" s="9" t="str">
        <f>"Q"&amp;ROUNDUP(MONTH(SalesDataTable[[#This Row],[Order Date]])/3,0)</f>
        <v>Q3</v>
      </c>
      <c r="F1562" s="4" t="s">
        <v>18</v>
      </c>
      <c r="G1562" s="4" t="s">
        <v>19</v>
      </c>
      <c r="H1562" s="4" t="s">
        <v>20</v>
      </c>
      <c r="I1562" s="4" t="s">
        <v>31</v>
      </c>
      <c r="J1562" s="4" t="s">
        <v>22</v>
      </c>
      <c r="K1562" s="4" t="s">
        <v>44</v>
      </c>
      <c r="L1562" s="5">
        <v>1</v>
      </c>
      <c r="M1562" s="6">
        <v>41.25</v>
      </c>
      <c r="N1562" s="7">
        <v>0</v>
      </c>
      <c r="O1562" s="6">
        <v>17.02</v>
      </c>
      <c r="P1562" s="6">
        <f t="shared" si="96"/>
        <v>41.25</v>
      </c>
      <c r="Q1562" s="6">
        <f t="shared" si="97"/>
        <v>17.02</v>
      </c>
      <c r="R1562" s="6">
        <f t="shared" si="98"/>
        <v>24.23</v>
      </c>
      <c r="S1562" s="8">
        <f t="shared" si="99"/>
        <v>0.58739393939393936</v>
      </c>
    </row>
    <row r="1563" spans="1:19" ht="15.6" x14ac:dyDescent="0.3">
      <c r="A1563" s="2">
        <v>4180</v>
      </c>
      <c r="B1563" s="3">
        <v>46238</v>
      </c>
      <c r="C1563" s="4">
        <f>YEAR(SalesDataTable[[#This Row],[Order Date]])</f>
        <v>2026</v>
      </c>
      <c r="D1563" s="9" t="str">
        <f>TEXT(SalesDataTable[[#This Row],[Order Date]],"MMM")</f>
        <v>Aug</v>
      </c>
      <c r="E1563" s="9" t="str">
        <f>"Q"&amp;ROUNDUP(MONTH(SalesDataTable[[#This Row],[Order Date]])/3,0)</f>
        <v>Q3</v>
      </c>
      <c r="F1563" s="4" t="s">
        <v>29</v>
      </c>
      <c r="G1563" s="4" t="s">
        <v>36</v>
      </c>
      <c r="H1563" s="4" t="s">
        <v>20</v>
      </c>
      <c r="I1563" s="4" t="s">
        <v>21</v>
      </c>
      <c r="J1563" s="4" t="s">
        <v>22</v>
      </c>
      <c r="K1563" s="4" t="s">
        <v>48</v>
      </c>
      <c r="L1563" s="5">
        <v>1</v>
      </c>
      <c r="M1563" s="6">
        <v>101.37</v>
      </c>
      <c r="N1563" s="7">
        <v>0</v>
      </c>
      <c r="O1563" s="6">
        <v>51.56</v>
      </c>
      <c r="P1563" s="6">
        <f t="shared" si="96"/>
        <v>101.37</v>
      </c>
      <c r="Q1563" s="6">
        <f t="shared" si="97"/>
        <v>51.56</v>
      </c>
      <c r="R1563" s="6">
        <f t="shared" si="98"/>
        <v>49.81</v>
      </c>
      <c r="S1563" s="8">
        <f t="shared" si="99"/>
        <v>0.49136825490776365</v>
      </c>
    </row>
    <row r="1564" spans="1:19" ht="15.6" x14ac:dyDescent="0.3">
      <c r="A1564" s="2">
        <v>4338</v>
      </c>
      <c r="B1564" s="3">
        <v>46238</v>
      </c>
      <c r="C1564" s="4">
        <f>YEAR(SalesDataTable[[#This Row],[Order Date]])</f>
        <v>2026</v>
      </c>
      <c r="D1564" s="9" t="str">
        <f>TEXT(SalesDataTable[[#This Row],[Order Date]],"MMM")</f>
        <v>Aug</v>
      </c>
      <c r="E1564" s="9" t="str">
        <f>"Q"&amp;ROUNDUP(MONTH(SalesDataTable[[#This Row],[Order Date]])/3,0)</f>
        <v>Q3</v>
      </c>
      <c r="F1564" s="4" t="s">
        <v>29</v>
      </c>
      <c r="G1564" s="4" t="s">
        <v>70</v>
      </c>
      <c r="H1564" s="4" t="s">
        <v>20</v>
      </c>
      <c r="I1564" s="4" t="s">
        <v>21</v>
      </c>
      <c r="J1564" s="4" t="s">
        <v>41</v>
      </c>
      <c r="K1564" s="4" t="s">
        <v>42</v>
      </c>
      <c r="L1564" s="5">
        <v>1</v>
      </c>
      <c r="M1564" s="6">
        <v>340.66</v>
      </c>
      <c r="N1564" s="7">
        <v>0.05</v>
      </c>
      <c r="O1564" s="6">
        <v>194.13</v>
      </c>
      <c r="P1564" s="6">
        <f t="shared" si="96"/>
        <v>323.62700000000001</v>
      </c>
      <c r="Q1564" s="6">
        <f t="shared" si="97"/>
        <v>194.13</v>
      </c>
      <c r="R1564" s="6">
        <f t="shared" si="98"/>
        <v>129.49700000000001</v>
      </c>
      <c r="S1564" s="8">
        <f t="shared" si="99"/>
        <v>0.40014275693931595</v>
      </c>
    </row>
    <row r="1565" spans="1:19" ht="15.6" x14ac:dyDescent="0.3">
      <c r="A1565" s="2">
        <v>4463</v>
      </c>
      <c r="B1565" s="3">
        <v>46238</v>
      </c>
      <c r="C1565" s="4">
        <f>YEAR(SalesDataTable[[#This Row],[Order Date]])</f>
        <v>2026</v>
      </c>
      <c r="D1565" s="9" t="str">
        <f>TEXT(SalesDataTable[[#This Row],[Order Date]],"MMM")</f>
        <v>Aug</v>
      </c>
      <c r="E1565" s="9" t="str">
        <f>"Q"&amp;ROUNDUP(MONTH(SalesDataTable[[#This Row],[Order Date]])/3,0)</f>
        <v>Q3</v>
      </c>
      <c r="F1565" s="4" t="s">
        <v>29</v>
      </c>
      <c r="G1565" s="4" t="s">
        <v>30</v>
      </c>
      <c r="H1565" s="4" t="s">
        <v>46</v>
      </c>
      <c r="I1565" s="4" t="s">
        <v>34</v>
      </c>
      <c r="J1565" s="4" t="s">
        <v>22</v>
      </c>
      <c r="K1565" s="4" t="s">
        <v>40</v>
      </c>
      <c r="L1565" s="5">
        <v>1</v>
      </c>
      <c r="M1565" s="6">
        <v>50.43</v>
      </c>
      <c r="N1565" s="7">
        <v>0.15</v>
      </c>
      <c r="O1565" s="6">
        <v>22.94</v>
      </c>
      <c r="P1565" s="6">
        <f t="shared" si="96"/>
        <v>42.865499999999997</v>
      </c>
      <c r="Q1565" s="6">
        <f t="shared" si="97"/>
        <v>22.94</v>
      </c>
      <c r="R1565" s="6">
        <f t="shared" si="98"/>
        <v>19.925499999999996</v>
      </c>
      <c r="S1565" s="8">
        <f t="shared" si="99"/>
        <v>0.46483768998378644</v>
      </c>
    </row>
    <row r="1566" spans="1:19" ht="15.6" x14ac:dyDescent="0.3">
      <c r="A1566" s="2">
        <v>382</v>
      </c>
      <c r="B1566" s="3">
        <v>46239</v>
      </c>
      <c r="C1566" s="4">
        <f>YEAR(SalesDataTable[[#This Row],[Order Date]])</f>
        <v>2026</v>
      </c>
      <c r="D1566" s="9" t="str">
        <f>TEXT(SalesDataTable[[#This Row],[Order Date]],"MMM")</f>
        <v>Aug</v>
      </c>
      <c r="E1566" s="9" t="str">
        <f>"Q"&amp;ROUNDUP(MONTH(SalesDataTable[[#This Row],[Order Date]])/3,0)</f>
        <v>Q3</v>
      </c>
      <c r="F1566" s="4" t="s">
        <v>38</v>
      </c>
      <c r="G1566" s="4" t="s">
        <v>51</v>
      </c>
      <c r="H1566" s="4" t="s">
        <v>20</v>
      </c>
      <c r="I1566" s="4" t="s">
        <v>31</v>
      </c>
      <c r="J1566" s="4" t="s">
        <v>52</v>
      </c>
      <c r="K1566" s="4" t="s">
        <v>53</v>
      </c>
      <c r="L1566" s="5">
        <v>1</v>
      </c>
      <c r="M1566" s="6">
        <v>40.42</v>
      </c>
      <c r="N1566" s="7">
        <v>0.05</v>
      </c>
      <c r="O1566" s="6">
        <v>14.33</v>
      </c>
      <c r="P1566" s="6">
        <f t="shared" si="96"/>
        <v>38.399000000000001</v>
      </c>
      <c r="Q1566" s="6">
        <f t="shared" si="97"/>
        <v>14.33</v>
      </c>
      <c r="R1566" s="6">
        <f t="shared" si="98"/>
        <v>24.069000000000003</v>
      </c>
      <c r="S1566" s="8">
        <f t="shared" si="99"/>
        <v>0.62681319826037141</v>
      </c>
    </row>
    <row r="1567" spans="1:19" ht="15.6" x14ac:dyDescent="0.3">
      <c r="A1567" s="2">
        <v>1011</v>
      </c>
      <c r="B1567" s="3">
        <v>46239</v>
      </c>
      <c r="C1567" s="4">
        <f>YEAR(SalesDataTable[[#This Row],[Order Date]])</f>
        <v>2026</v>
      </c>
      <c r="D1567" s="9" t="str">
        <f>TEXT(SalesDataTable[[#This Row],[Order Date]],"MMM")</f>
        <v>Aug</v>
      </c>
      <c r="E1567" s="9" t="str">
        <f>"Q"&amp;ROUNDUP(MONTH(SalesDataTable[[#This Row],[Order Date]])/3,0)</f>
        <v>Q3</v>
      </c>
      <c r="F1567" s="4" t="s">
        <v>18</v>
      </c>
      <c r="G1567" s="4" t="s">
        <v>19</v>
      </c>
      <c r="H1567" s="4" t="s">
        <v>20</v>
      </c>
      <c r="I1567" s="4" t="s">
        <v>31</v>
      </c>
      <c r="J1567" s="4" t="s">
        <v>22</v>
      </c>
      <c r="K1567" s="4" t="s">
        <v>40</v>
      </c>
      <c r="L1567" s="5">
        <v>1</v>
      </c>
      <c r="M1567" s="6">
        <v>51.81</v>
      </c>
      <c r="N1567" s="7">
        <v>0.05</v>
      </c>
      <c r="O1567" s="6">
        <v>22.28</v>
      </c>
      <c r="P1567" s="6">
        <f t="shared" si="96"/>
        <v>49.219499999999996</v>
      </c>
      <c r="Q1567" s="6">
        <f t="shared" si="97"/>
        <v>22.28</v>
      </c>
      <c r="R1567" s="6">
        <f t="shared" si="98"/>
        <v>26.939499999999995</v>
      </c>
      <c r="S1567" s="8">
        <f t="shared" si="99"/>
        <v>0.54733388189640275</v>
      </c>
    </row>
    <row r="1568" spans="1:19" ht="15.6" x14ac:dyDescent="0.3">
      <c r="A1568" s="2">
        <v>1148</v>
      </c>
      <c r="B1568" s="3">
        <v>46239</v>
      </c>
      <c r="C1568" s="4">
        <f>YEAR(SalesDataTable[[#This Row],[Order Date]])</f>
        <v>2026</v>
      </c>
      <c r="D1568" s="9" t="str">
        <f>TEXT(SalesDataTable[[#This Row],[Order Date]],"MMM")</f>
        <v>Aug</v>
      </c>
      <c r="E1568" s="9" t="str">
        <f>"Q"&amp;ROUNDUP(MONTH(SalesDataTable[[#This Row],[Order Date]])/3,0)</f>
        <v>Q3</v>
      </c>
      <c r="F1568" s="4" t="s">
        <v>29</v>
      </c>
      <c r="G1568" s="4" t="s">
        <v>30</v>
      </c>
      <c r="H1568" s="4" t="s">
        <v>37</v>
      </c>
      <c r="I1568" s="4" t="s">
        <v>31</v>
      </c>
      <c r="J1568" s="4" t="s">
        <v>52</v>
      </c>
      <c r="K1568" s="4" t="s">
        <v>60</v>
      </c>
      <c r="L1568" s="5">
        <v>3</v>
      </c>
      <c r="M1568" s="6">
        <v>35.9</v>
      </c>
      <c r="N1568" s="7">
        <v>0</v>
      </c>
      <c r="O1568" s="6">
        <v>14.11</v>
      </c>
      <c r="P1568" s="6">
        <f t="shared" si="96"/>
        <v>107.69999999999999</v>
      </c>
      <c r="Q1568" s="6">
        <f t="shared" si="97"/>
        <v>42.33</v>
      </c>
      <c r="R1568" s="6">
        <f t="shared" si="98"/>
        <v>65.36999999999999</v>
      </c>
      <c r="S1568" s="8">
        <f t="shared" si="99"/>
        <v>0.60696378830083564</v>
      </c>
    </row>
    <row r="1569" spans="1:19" ht="15.6" x14ac:dyDescent="0.3">
      <c r="A1569" s="2">
        <v>1397</v>
      </c>
      <c r="B1569" s="3">
        <v>46239</v>
      </c>
      <c r="C1569" s="4">
        <f>YEAR(SalesDataTable[[#This Row],[Order Date]])</f>
        <v>2026</v>
      </c>
      <c r="D1569" s="9" t="str">
        <f>TEXT(SalesDataTable[[#This Row],[Order Date]],"MMM")</f>
        <v>Aug</v>
      </c>
      <c r="E1569" s="9" t="str">
        <f>"Q"&amp;ROUNDUP(MONTH(SalesDataTable[[#This Row],[Order Date]])/3,0)</f>
        <v>Q3</v>
      </c>
      <c r="F1569" s="4" t="s">
        <v>24</v>
      </c>
      <c r="G1569" s="4" t="s">
        <v>67</v>
      </c>
      <c r="H1569" s="4" t="s">
        <v>37</v>
      </c>
      <c r="I1569" s="4" t="s">
        <v>34</v>
      </c>
      <c r="J1569" s="4" t="s">
        <v>27</v>
      </c>
      <c r="K1569" s="4" t="s">
        <v>28</v>
      </c>
      <c r="L1569" s="5">
        <v>2</v>
      </c>
      <c r="M1569" s="6">
        <v>90.27</v>
      </c>
      <c r="N1569" s="7">
        <v>0.05</v>
      </c>
      <c r="O1569" s="6">
        <v>46.38</v>
      </c>
      <c r="P1569" s="6">
        <f t="shared" si="96"/>
        <v>171.51299999999998</v>
      </c>
      <c r="Q1569" s="6">
        <f t="shared" si="97"/>
        <v>92.76</v>
      </c>
      <c r="R1569" s="6">
        <f t="shared" si="98"/>
        <v>78.752999999999972</v>
      </c>
      <c r="S1569" s="8">
        <f t="shared" si="99"/>
        <v>0.45916636056742044</v>
      </c>
    </row>
    <row r="1570" spans="1:19" ht="15.6" x14ac:dyDescent="0.3">
      <c r="A1570" s="2">
        <v>2252</v>
      </c>
      <c r="B1570" s="3">
        <v>46239</v>
      </c>
      <c r="C1570" s="4">
        <f>YEAR(SalesDataTable[[#This Row],[Order Date]])</f>
        <v>2026</v>
      </c>
      <c r="D1570" s="9" t="str">
        <f>TEXT(SalesDataTable[[#This Row],[Order Date]],"MMM")</f>
        <v>Aug</v>
      </c>
      <c r="E1570" s="9" t="str">
        <f>"Q"&amp;ROUNDUP(MONTH(SalesDataTable[[#This Row],[Order Date]])/3,0)</f>
        <v>Q3</v>
      </c>
      <c r="F1570" s="4" t="s">
        <v>24</v>
      </c>
      <c r="G1570" s="4" t="s">
        <v>59</v>
      </c>
      <c r="H1570" s="4" t="s">
        <v>20</v>
      </c>
      <c r="I1570" s="4" t="s">
        <v>31</v>
      </c>
      <c r="J1570" s="4" t="s">
        <v>22</v>
      </c>
      <c r="K1570" s="4" t="s">
        <v>40</v>
      </c>
      <c r="L1570" s="5">
        <v>1</v>
      </c>
      <c r="M1570" s="6">
        <v>49.68</v>
      </c>
      <c r="N1570" s="7">
        <v>0.05</v>
      </c>
      <c r="O1570" s="6">
        <v>22.02</v>
      </c>
      <c r="P1570" s="6">
        <f t="shared" si="96"/>
        <v>47.195999999999998</v>
      </c>
      <c r="Q1570" s="6">
        <f t="shared" si="97"/>
        <v>22.02</v>
      </c>
      <c r="R1570" s="6">
        <f t="shared" si="98"/>
        <v>25.175999999999998</v>
      </c>
      <c r="S1570" s="8">
        <f t="shared" si="99"/>
        <v>0.53343503686753113</v>
      </c>
    </row>
    <row r="1571" spans="1:19" ht="15.6" x14ac:dyDescent="0.3">
      <c r="A1571" s="2">
        <v>2415</v>
      </c>
      <c r="B1571" s="3">
        <v>46239</v>
      </c>
      <c r="C1571" s="4">
        <f>YEAR(SalesDataTable[[#This Row],[Order Date]])</f>
        <v>2026</v>
      </c>
      <c r="D1571" s="9" t="str">
        <f>TEXT(SalesDataTable[[#This Row],[Order Date]],"MMM")</f>
        <v>Aug</v>
      </c>
      <c r="E1571" s="9" t="str">
        <f>"Q"&amp;ROUNDUP(MONTH(SalesDataTable[[#This Row],[Order Date]])/3,0)</f>
        <v>Q3</v>
      </c>
      <c r="F1571" s="4" t="s">
        <v>24</v>
      </c>
      <c r="G1571" s="4" t="s">
        <v>61</v>
      </c>
      <c r="H1571" s="4" t="s">
        <v>20</v>
      </c>
      <c r="I1571" s="4" t="s">
        <v>31</v>
      </c>
      <c r="J1571" s="4" t="s">
        <v>32</v>
      </c>
      <c r="K1571" s="4" t="s">
        <v>62</v>
      </c>
      <c r="L1571" s="5">
        <v>2</v>
      </c>
      <c r="M1571" s="6">
        <v>131.25</v>
      </c>
      <c r="N1571" s="7">
        <v>0.05</v>
      </c>
      <c r="O1571" s="6">
        <v>65.42</v>
      </c>
      <c r="P1571" s="6">
        <f t="shared" si="96"/>
        <v>249.375</v>
      </c>
      <c r="Q1571" s="6">
        <f t="shared" si="97"/>
        <v>130.84</v>
      </c>
      <c r="R1571" s="6">
        <f t="shared" si="98"/>
        <v>118.535</v>
      </c>
      <c r="S1571" s="8">
        <f t="shared" si="99"/>
        <v>0.47532832080200499</v>
      </c>
    </row>
    <row r="1572" spans="1:19" ht="15.6" x14ac:dyDescent="0.3">
      <c r="A1572" s="2">
        <v>2525</v>
      </c>
      <c r="B1572" s="3">
        <v>46239</v>
      </c>
      <c r="C1572" s="4">
        <f>YEAR(SalesDataTable[[#This Row],[Order Date]])</f>
        <v>2026</v>
      </c>
      <c r="D1572" s="9" t="str">
        <f>TEXT(SalesDataTable[[#This Row],[Order Date]],"MMM")</f>
        <v>Aug</v>
      </c>
      <c r="E1572" s="9" t="str">
        <f>"Q"&amp;ROUNDUP(MONTH(SalesDataTable[[#This Row],[Order Date]])/3,0)</f>
        <v>Q3</v>
      </c>
      <c r="F1572" s="4" t="s">
        <v>38</v>
      </c>
      <c r="G1572" s="4" t="s">
        <v>39</v>
      </c>
      <c r="H1572" s="4" t="s">
        <v>37</v>
      </c>
      <c r="I1572" s="4" t="s">
        <v>31</v>
      </c>
      <c r="J1572" s="4" t="s">
        <v>52</v>
      </c>
      <c r="K1572" s="4" t="s">
        <v>60</v>
      </c>
      <c r="L1572" s="5">
        <v>2</v>
      </c>
      <c r="M1572" s="6">
        <v>36.78</v>
      </c>
      <c r="N1572" s="7">
        <v>0.05</v>
      </c>
      <c r="O1572" s="6">
        <v>13.85</v>
      </c>
      <c r="P1572" s="6">
        <f t="shared" si="96"/>
        <v>69.882000000000005</v>
      </c>
      <c r="Q1572" s="6">
        <f t="shared" si="97"/>
        <v>27.7</v>
      </c>
      <c r="R1572" s="6">
        <f t="shared" si="98"/>
        <v>42.182000000000002</v>
      </c>
      <c r="S1572" s="8">
        <f t="shared" si="99"/>
        <v>0.60361752668784519</v>
      </c>
    </row>
    <row r="1573" spans="1:19" ht="15.6" x14ac:dyDescent="0.3">
      <c r="A1573" s="2">
        <v>2652</v>
      </c>
      <c r="B1573" s="3">
        <v>46239</v>
      </c>
      <c r="C1573" s="4">
        <f>YEAR(SalesDataTable[[#This Row],[Order Date]])</f>
        <v>2026</v>
      </c>
      <c r="D1573" s="9" t="str">
        <f>TEXT(SalesDataTable[[#This Row],[Order Date]],"MMM")</f>
        <v>Aug</v>
      </c>
      <c r="E1573" s="9" t="str">
        <f>"Q"&amp;ROUNDUP(MONTH(SalesDataTable[[#This Row],[Order Date]])/3,0)</f>
        <v>Q3</v>
      </c>
      <c r="F1573" s="4" t="s">
        <v>29</v>
      </c>
      <c r="G1573" s="4" t="s">
        <v>30</v>
      </c>
      <c r="H1573" s="4" t="s">
        <v>37</v>
      </c>
      <c r="I1573" s="4" t="s">
        <v>21</v>
      </c>
      <c r="J1573" s="4" t="s">
        <v>22</v>
      </c>
      <c r="K1573" s="4" t="s">
        <v>23</v>
      </c>
      <c r="L1573" s="5">
        <v>1</v>
      </c>
      <c r="M1573" s="6">
        <v>80.790000000000006</v>
      </c>
      <c r="N1573" s="7">
        <v>0.1</v>
      </c>
      <c r="O1573" s="6">
        <v>43.65</v>
      </c>
      <c r="P1573" s="6">
        <f t="shared" si="96"/>
        <v>72.711000000000013</v>
      </c>
      <c r="Q1573" s="6">
        <f t="shared" si="97"/>
        <v>43.65</v>
      </c>
      <c r="R1573" s="6">
        <f t="shared" si="98"/>
        <v>29.061000000000014</v>
      </c>
      <c r="S1573" s="8">
        <f t="shared" si="99"/>
        <v>0.39967817799232591</v>
      </c>
    </row>
    <row r="1574" spans="1:19" ht="15.6" x14ac:dyDescent="0.3">
      <c r="A1574" s="2">
        <v>4035</v>
      </c>
      <c r="B1574" s="3">
        <v>46239</v>
      </c>
      <c r="C1574" s="4">
        <f>YEAR(SalesDataTable[[#This Row],[Order Date]])</f>
        <v>2026</v>
      </c>
      <c r="D1574" s="9" t="str">
        <f>TEXT(SalesDataTable[[#This Row],[Order Date]],"MMM")</f>
        <v>Aug</v>
      </c>
      <c r="E1574" s="9" t="str">
        <f>"Q"&amp;ROUNDUP(MONTH(SalesDataTable[[#This Row],[Order Date]])/3,0)</f>
        <v>Q3</v>
      </c>
      <c r="F1574" s="4" t="s">
        <v>18</v>
      </c>
      <c r="G1574" s="4" t="s">
        <v>54</v>
      </c>
      <c r="H1574" s="4" t="s">
        <v>20</v>
      </c>
      <c r="I1574" s="4" t="s">
        <v>21</v>
      </c>
      <c r="J1574" s="4" t="s">
        <v>22</v>
      </c>
      <c r="K1574" s="4" t="s">
        <v>44</v>
      </c>
      <c r="L1574" s="5">
        <v>2</v>
      </c>
      <c r="M1574" s="6">
        <v>40.53</v>
      </c>
      <c r="N1574" s="7">
        <v>0.05</v>
      </c>
      <c r="O1574" s="6">
        <v>17.100000000000001</v>
      </c>
      <c r="P1574" s="6">
        <f t="shared" si="96"/>
        <v>77.007000000000005</v>
      </c>
      <c r="Q1574" s="6">
        <f t="shared" si="97"/>
        <v>34.200000000000003</v>
      </c>
      <c r="R1574" s="6">
        <f t="shared" si="98"/>
        <v>42.807000000000002</v>
      </c>
      <c r="S1574" s="8">
        <f t="shared" si="99"/>
        <v>0.55588452997779425</v>
      </c>
    </row>
    <row r="1575" spans="1:19" ht="15.6" x14ac:dyDescent="0.3">
      <c r="A1575" s="2">
        <v>4377</v>
      </c>
      <c r="B1575" s="3">
        <v>46239</v>
      </c>
      <c r="C1575" s="4">
        <f>YEAR(SalesDataTable[[#This Row],[Order Date]])</f>
        <v>2026</v>
      </c>
      <c r="D1575" s="9" t="str">
        <f>TEXT(SalesDataTable[[#This Row],[Order Date]],"MMM")</f>
        <v>Aug</v>
      </c>
      <c r="E1575" s="9" t="str">
        <f>"Q"&amp;ROUNDUP(MONTH(SalesDataTable[[#This Row],[Order Date]])/3,0)</f>
        <v>Q3</v>
      </c>
      <c r="F1575" s="4" t="s">
        <v>29</v>
      </c>
      <c r="G1575" s="4" t="s">
        <v>30</v>
      </c>
      <c r="H1575" s="4" t="s">
        <v>46</v>
      </c>
      <c r="I1575" s="4" t="s">
        <v>31</v>
      </c>
      <c r="J1575" s="4" t="s">
        <v>22</v>
      </c>
      <c r="K1575" s="4" t="s">
        <v>23</v>
      </c>
      <c r="L1575" s="5">
        <v>2</v>
      </c>
      <c r="M1575" s="6">
        <v>81.66</v>
      </c>
      <c r="N1575" s="7">
        <v>0</v>
      </c>
      <c r="O1575" s="6">
        <v>42.11</v>
      </c>
      <c r="P1575" s="6">
        <f t="shared" si="96"/>
        <v>163.32</v>
      </c>
      <c r="Q1575" s="6">
        <f t="shared" si="97"/>
        <v>84.22</v>
      </c>
      <c r="R1575" s="6">
        <f t="shared" si="98"/>
        <v>79.099999999999994</v>
      </c>
      <c r="S1575" s="8">
        <f t="shared" si="99"/>
        <v>0.48432525104090129</v>
      </c>
    </row>
    <row r="1576" spans="1:19" ht="15.6" x14ac:dyDescent="0.3">
      <c r="A1576" s="2">
        <v>4734</v>
      </c>
      <c r="B1576" s="3">
        <v>46239</v>
      </c>
      <c r="C1576" s="4">
        <f>YEAR(SalesDataTable[[#This Row],[Order Date]])</f>
        <v>2026</v>
      </c>
      <c r="D1576" s="9" t="str">
        <f>TEXT(SalesDataTable[[#This Row],[Order Date]],"MMM")</f>
        <v>Aug</v>
      </c>
      <c r="E1576" s="9" t="str">
        <f>"Q"&amp;ROUNDUP(MONTH(SalesDataTable[[#This Row],[Order Date]])/3,0)</f>
        <v>Q3</v>
      </c>
      <c r="F1576" s="4" t="s">
        <v>24</v>
      </c>
      <c r="G1576" s="4" t="s">
        <v>61</v>
      </c>
      <c r="H1576" s="4" t="s">
        <v>46</v>
      </c>
      <c r="I1576" s="4" t="s">
        <v>21</v>
      </c>
      <c r="J1576" s="4" t="s">
        <v>27</v>
      </c>
      <c r="K1576" s="4" t="s">
        <v>35</v>
      </c>
      <c r="L1576" s="5">
        <v>1</v>
      </c>
      <c r="M1576" s="6">
        <v>146.55000000000001</v>
      </c>
      <c r="N1576" s="7">
        <v>0</v>
      </c>
      <c r="O1576" s="6">
        <v>78.8</v>
      </c>
      <c r="P1576" s="6">
        <f t="shared" si="96"/>
        <v>146.55000000000001</v>
      </c>
      <c r="Q1576" s="6">
        <f t="shared" si="97"/>
        <v>78.8</v>
      </c>
      <c r="R1576" s="6">
        <f t="shared" si="98"/>
        <v>67.750000000000014</v>
      </c>
      <c r="S1576" s="8">
        <f t="shared" si="99"/>
        <v>0.46229955646537024</v>
      </c>
    </row>
    <row r="1577" spans="1:19" ht="15.6" x14ac:dyDescent="0.3">
      <c r="A1577" s="2">
        <v>4892</v>
      </c>
      <c r="B1577" s="3">
        <v>46239</v>
      </c>
      <c r="C1577" s="4">
        <f>YEAR(SalesDataTable[[#This Row],[Order Date]])</f>
        <v>2026</v>
      </c>
      <c r="D1577" s="9" t="str">
        <f>TEXT(SalesDataTable[[#This Row],[Order Date]],"MMM")</f>
        <v>Aug</v>
      </c>
      <c r="E1577" s="9" t="str">
        <f>"Q"&amp;ROUNDUP(MONTH(SalesDataTable[[#This Row],[Order Date]])/3,0)</f>
        <v>Q3</v>
      </c>
      <c r="F1577" s="4" t="s">
        <v>24</v>
      </c>
      <c r="G1577" s="4" t="s">
        <v>25</v>
      </c>
      <c r="H1577" s="4" t="s">
        <v>37</v>
      </c>
      <c r="I1577" s="4" t="s">
        <v>21</v>
      </c>
      <c r="J1577" s="4" t="s">
        <v>32</v>
      </c>
      <c r="K1577" s="4" t="s">
        <v>66</v>
      </c>
      <c r="L1577" s="5">
        <v>2</v>
      </c>
      <c r="M1577" s="6">
        <v>161.75</v>
      </c>
      <c r="N1577" s="7">
        <v>0.1</v>
      </c>
      <c r="O1577" s="6">
        <v>85.85</v>
      </c>
      <c r="P1577" s="6">
        <f t="shared" si="96"/>
        <v>291.15000000000003</v>
      </c>
      <c r="Q1577" s="6">
        <f t="shared" si="97"/>
        <v>171.7</v>
      </c>
      <c r="R1577" s="6">
        <f t="shared" si="98"/>
        <v>119.45000000000005</v>
      </c>
      <c r="S1577" s="8">
        <f t="shared" si="99"/>
        <v>0.41026962047054794</v>
      </c>
    </row>
    <row r="1578" spans="1:19" ht="15.6" x14ac:dyDescent="0.3">
      <c r="A1578" s="2">
        <v>5059</v>
      </c>
      <c r="B1578" s="3">
        <v>46239</v>
      </c>
      <c r="C1578" s="4">
        <f>YEAR(SalesDataTable[[#This Row],[Order Date]])</f>
        <v>2026</v>
      </c>
      <c r="D1578" s="9" t="str">
        <f>TEXT(SalesDataTable[[#This Row],[Order Date]],"MMM")</f>
        <v>Aug</v>
      </c>
      <c r="E1578" s="9" t="str">
        <f>"Q"&amp;ROUNDUP(MONTH(SalesDataTable[[#This Row],[Order Date]])/3,0)</f>
        <v>Q3</v>
      </c>
      <c r="F1578" s="4" t="s">
        <v>24</v>
      </c>
      <c r="G1578" s="4" t="s">
        <v>25</v>
      </c>
      <c r="H1578" s="4" t="s">
        <v>46</v>
      </c>
      <c r="I1578" s="4" t="s">
        <v>21</v>
      </c>
      <c r="J1578" s="4" t="s">
        <v>41</v>
      </c>
      <c r="K1578" s="4" t="s">
        <v>69</v>
      </c>
      <c r="L1578" s="5">
        <v>2</v>
      </c>
      <c r="M1578" s="6">
        <v>122.47</v>
      </c>
      <c r="N1578" s="7">
        <v>0</v>
      </c>
      <c r="O1578" s="6">
        <v>59.73</v>
      </c>
      <c r="P1578" s="6">
        <f t="shared" si="96"/>
        <v>244.94</v>
      </c>
      <c r="Q1578" s="6">
        <f t="shared" si="97"/>
        <v>119.46</v>
      </c>
      <c r="R1578" s="6">
        <f t="shared" si="98"/>
        <v>125.48</v>
      </c>
      <c r="S1578" s="8">
        <f t="shared" si="99"/>
        <v>0.5122887237690863</v>
      </c>
    </row>
    <row r="1579" spans="1:19" ht="15.6" x14ac:dyDescent="0.3">
      <c r="A1579" s="2">
        <v>835</v>
      </c>
      <c r="B1579" s="3">
        <v>46240</v>
      </c>
      <c r="C1579" s="4">
        <f>YEAR(SalesDataTable[[#This Row],[Order Date]])</f>
        <v>2026</v>
      </c>
      <c r="D1579" s="9" t="str">
        <f>TEXT(SalesDataTable[[#This Row],[Order Date]],"MMM")</f>
        <v>Aug</v>
      </c>
      <c r="E1579" s="9" t="str">
        <f>"Q"&amp;ROUNDUP(MONTH(SalesDataTable[[#This Row],[Order Date]])/3,0)</f>
        <v>Q3</v>
      </c>
      <c r="F1579" s="4" t="s">
        <v>38</v>
      </c>
      <c r="G1579" s="4" t="s">
        <v>49</v>
      </c>
      <c r="H1579" s="4" t="s">
        <v>46</v>
      </c>
      <c r="I1579" s="4" t="s">
        <v>21</v>
      </c>
      <c r="J1579" s="4" t="s">
        <v>27</v>
      </c>
      <c r="K1579" s="4" t="s">
        <v>64</v>
      </c>
      <c r="L1579" s="5">
        <v>3</v>
      </c>
      <c r="M1579" s="6">
        <v>70.930000000000007</v>
      </c>
      <c r="N1579" s="7">
        <v>0</v>
      </c>
      <c r="O1579" s="6">
        <v>32.9</v>
      </c>
      <c r="P1579" s="6">
        <f t="shared" si="96"/>
        <v>212.79000000000002</v>
      </c>
      <c r="Q1579" s="6">
        <f t="shared" si="97"/>
        <v>98.699999999999989</v>
      </c>
      <c r="R1579" s="6">
        <f t="shared" si="98"/>
        <v>114.09000000000003</v>
      </c>
      <c r="S1579" s="8">
        <f t="shared" si="99"/>
        <v>0.53616241364725792</v>
      </c>
    </row>
    <row r="1580" spans="1:19" ht="15.6" x14ac:dyDescent="0.3">
      <c r="A1580" s="2">
        <v>1104</v>
      </c>
      <c r="B1580" s="3">
        <v>46240</v>
      </c>
      <c r="C1580" s="4">
        <f>YEAR(SalesDataTable[[#This Row],[Order Date]])</f>
        <v>2026</v>
      </c>
      <c r="D1580" s="9" t="str">
        <f>TEXT(SalesDataTable[[#This Row],[Order Date]],"MMM")</f>
        <v>Aug</v>
      </c>
      <c r="E1580" s="9" t="str">
        <f>"Q"&amp;ROUNDUP(MONTH(SalesDataTable[[#This Row],[Order Date]])/3,0)</f>
        <v>Q3</v>
      </c>
      <c r="F1580" s="4" t="s">
        <v>18</v>
      </c>
      <c r="G1580" s="4" t="s">
        <v>68</v>
      </c>
      <c r="H1580" s="4" t="s">
        <v>20</v>
      </c>
      <c r="I1580" s="4" t="s">
        <v>21</v>
      </c>
      <c r="J1580" s="4" t="s">
        <v>41</v>
      </c>
      <c r="K1580" s="4" t="s">
        <v>47</v>
      </c>
      <c r="L1580" s="5">
        <v>1</v>
      </c>
      <c r="M1580" s="6">
        <v>191.44</v>
      </c>
      <c r="N1580" s="7">
        <v>0</v>
      </c>
      <c r="O1580" s="6">
        <v>102.13</v>
      </c>
      <c r="P1580" s="6">
        <f t="shared" si="96"/>
        <v>191.44</v>
      </c>
      <c r="Q1580" s="6">
        <f t="shared" si="97"/>
        <v>102.13</v>
      </c>
      <c r="R1580" s="6">
        <f t="shared" si="98"/>
        <v>89.31</v>
      </c>
      <c r="S1580" s="8">
        <f t="shared" si="99"/>
        <v>0.46651692436272463</v>
      </c>
    </row>
    <row r="1581" spans="1:19" ht="15.6" x14ac:dyDescent="0.3">
      <c r="A1581" s="2">
        <v>1976</v>
      </c>
      <c r="B1581" s="3">
        <v>46240</v>
      </c>
      <c r="C1581" s="4">
        <f>YEAR(SalesDataTable[[#This Row],[Order Date]])</f>
        <v>2026</v>
      </c>
      <c r="D1581" s="9" t="str">
        <f>TEXT(SalesDataTable[[#This Row],[Order Date]],"MMM")</f>
        <v>Aug</v>
      </c>
      <c r="E1581" s="9" t="str">
        <f>"Q"&amp;ROUNDUP(MONTH(SalesDataTable[[#This Row],[Order Date]])/3,0)</f>
        <v>Q3</v>
      </c>
      <c r="F1581" s="4" t="s">
        <v>38</v>
      </c>
      <c r="G1581" s="4" t="s">
        <v>51</v>
      </c>
      <c r="H1581" s="4" t="s">
        <v>20</v>
      </c>
      <c r="I1581" s="4" t="s">
        <v>21</v>
      </c>
      <c r="J1581" s="4" t="s">
        <v>22</v>
      </c>
      <c r="K1581" s="4" t="s">
        <v>23</v>
      </c>
      <c r="L1581" s="5">
        <v>2</v>
      </c>
      <c r="M1581" s="6">
        <v>82.92</v>
      </c>
      <c r="N1581" s="7">
        <v>0</v>
      </c>
      <c r="O1581" s="6">
        <v>41.64</v>
      </c>
      <c r="P1581" s="6">
        <f t="shared" si="96"/>
        <v>165.84</v>
      </c>
      <c r="Q1581" s="6">
        <f t="shared" si="97"/>
        <v>83.28</v>
      </c>
      <c r="R1581" s="6">
        <f t="shared" si="98"/>
        <v>82.56</v>
      </c>
      <c r="S1581" s="8">
        <f t="shared" si="99"/>
        <v>0.49782923299565845</v>
      </c>
    </row>
    <row r="1582" spans="1:19" ht="15.6" x14ac:dyDescent="0.3">
      <c r="A1582" s="2">
        <v>2596</v>
      </c>
      <c r="B1582" s="3">
        <v>46240</v>
      </c>
      <c r="C1582" s="4">
        <f>YEAR(SalesDataTable[[#This Row],[Order Date]])</f>
        <v>2026</v>
      </c>
      <c r="D1582" s="9" t="str">
        <f>TEXT(SalesDataTable[[#This Row],[Order Date]],"MMM")</f>
        <v>Aug</v>
      </c>
      <c r="E1582" s="9" t="str">
        <f>"Q"&amp;ROUNDUP(MONTH(SalesDataTable[[#This Row],[Order Date]])/3,0)</f>
        <v>Q3</v>
      </c>
      <c r="F1582" s="4" t="s">
        <v>29</v>
      </c>
      <c r="G1582" s="4" t="s">
        <v>36</v>
      </c>
      <c r="H1582" s="4" t="s">
        <v>37</v>
      </c>
      <c r="I1582" s="4" t="s">
        <v>21</v>
      </c>
      <c r="J1582" s="4" t="s">
        <v>41</v>
      </c>
      <c r="K1582" s="4" t="s">
        <v>58</v>
      </c>
      <c r="L1582" s="5">
        <v>1</v>
      </c>
      <c r="M1582" s="6">
        <v>82.82</v>
      </c>
      <c r="N1582" s="7">
        <v>0</v>
      </c>
      <c r="O1582" s="6">
        <v>38.83</v>
      </c>
      <c r="P1582" s="6">
        <f t="shared" si="96"/>
        <v>82.82</v>
      </c>
      <c r="Q1582" s="6">
        <f t="shared" si="97"/>
        <v>38.83</v>
      </c>
      <c r="R1582" s="6">
        <f t="shared" si="98"/>
        <v>43.989999999999995</v>
      </c>
      <c r="S1582" s="8">
        <f t="shared" si="99"/>
        <v>0.53115189567737264</v>
      </c>
    </row>
    <row r="1583" spans="1:19" ht="15.6" x14ac:dyDescent="0.3">
      <c r="A1583" s="2">
        <v>2693</v>
      </c>
      <c r="B1583" s="3">
        <v>46240</v>
      </c>
      <c r="C1583" s="4">
        <f>YEAR(SalesDataTable[[#This Row],[Order Date]])</f>
        <v>2026</v>
      </c>
      <c r="D1583" s="9" t="str">
        <f>TEXT(SalesDataTable[[#This Row],[Order Date]],"MMM")</f>
        <v>Aug</v>
      </c>
      <c r="E1583" s="9" t="str">
        <f>"Q"&amp;ROUNDUP(MONTH(SalesDataTable[[#This Row],[Order Date]])/3,0)</f>
        <v>Q3</v>
      </c>
      <c r="F1583" s="4" t="s">
        <v>38</v>
      </c>
      <c r="G1583" s="4" t="s">
        <v>51</v>
      </c>
      <c r="H1583" s="4" t="s">
        <v>20</v>
      </c>
      <c r="I1583" s="4" t="s">
        <v>31</v>
      </c>
      <c r="J1583" s="4" t="s">
        <v>41</v>
      </c>
      <c r="K1583" s="4" t="s">
        <v>42</v>
      </c>
      <c r="L1583" s="5">
        <v>1</v>
      </c>
      <c r="M1583" s="6">
        <v>335.26</v>
      </c>
      <c r="N1583" s="7">
        <v>0.05</v>
      </c>
      <c r="O1583" s="6">
        <v>193.73</v>
      </c>
      <c r="P1583" s="6">
        <f t="shared" si="96"/>
        <v>318.49699999999996</v>
      </c>
      <c r="Q1583" s="6">
        <f t="shared" si="97"/>
        <v>193.73</v>
      </c>
      <c r="R1583" s="6">
        <f t="shared" si="98"/>
        <v>124.76699999999997</v>
      </c>
      <c r="S1583" s="8">
        <f t="shared" si="99"/>
        <v>0.39173681384754011</v>
      </c>
    </row>
    <row r="1584" spans="1:19" ht="15.6" x14ac:dyDescent="0.3">
      <c r="A1584" s="2">
        <v>3045</v>
      </c>
      <c r="B1584" s="3">
        <v>46240</v>
      </c>
      <c r="C1584" s="4">
        <f>YEAR(SalesDataTable[[#This Row],[Order Date]])</f>
        <v>2026</v>
      </c>
      <c r="D1584" s="9" t="str">
        <f>TEXT(SalesDataTable[[#This Row],[Order Date]],"MMM")</f>
        <v>Aug</v>
      </c>
      <c r="E1584" s="9" t="str">
        <f>"Q"&amp;ROUNDUP(MONTH(SalesDataTable[[#This Row],[Order Date]])/3,0)</f>
        <v>Q3</v>
      </c>
      <c r="F1584" s="4" t="s">
        <v>29</v>
      </c>
      <c r="G1584" s="4" t="s">
        <v>70</v>
      </c>
      <c r="H1584" s="4" t="s">
        <v>46</v>
      </c>
      <c r="I1584" s="4" t="s">
        <v>34</v>
      </c>
      <c r="J1584" s="4" t="s">
        <v>32</v>
      </c>
      <c r="K1584" s="4" t="s">
        <v>50</v>
      </c>
      <c r="L1584" s="5">
        <v>1</v>
      </c>
      <c r="M1584" s="6">
        <v>47.19</v>
      </c>
      <c r="N1584" s="7">
        <v>0.05</v>
      </c>
      <c r="O1584" s="6">
        <v>18.11</v>
      </c>
      <c r="P1584" s="6">
        <f t="shared" si="96"/>
        <v>44.830499999999994</v>
      </c>
      <c r="Q1584" s="6">
        <f t="shared" si="97"/>
        <v>18.11</v>
      </c>
      <c r="R1584" s="6">
        <f t="shared" si="98"/>
        <v>26.720499999999994</v>
      </c>
      <c r="S1584" s="8">
        <f t="shared" si="99"/>
        <v>0.59603395010093574</v>
      </c>
    </row>
    <row r="1585" spans="1:19" ht="15.6" x14ac:dyDescent="0.3">
      <c r="A1585" s="2">
        <v>3340</v>
      </c>
      <c r="B1585" s="3">
        <v>46240</v>
      </c>
      <c r="C1585" s="4">
        <f>YEAR(SalesDataTable[[#This Row],[Order Date]])</f>
        <v>2026</v>
      </c>
      <c r="D1585" s="9" t="str">
        <f>TEXT(SalesDataTable[[#This Row],[Order Date]],"MMM")</f>
        <v>Aug</v>
      </c>
      <c r="E1585" s="9" t="str">
        <f>"Q"&amp;ROUNDUP(MONTH(SalesDataTable[[#This Row],[Order Date]])/3,0)</f>
        <v>Q3</v>
      </c>
      <c r="F1585" s="4" t="s">
        <v>29</v>
      </c>
      <c r="G1585" s="4" t="s">
        <v>70</v>
      </c>
      <c r="H1585" s="4" t="s">
        <v>46</v>
      </c>
      <c r="I1585" s="4" t="s">
        <v>21</v>
      </c>
      <c r="J1585" s="4" t="s">
        <v>27</v>
      </c>
      <c r="K1585" s="4" t="s">
        <v>28</v>
      </c>
      <c r="L1585" s="5">
        <v>3</v>
      </c>
      <c r="M1585" s="6">
        <v>91.57</v>
      </c>
      <c r="N1585" s="7">
        <v>0</v>
      </c>
      <c r="O1585" s="6">
        <v>44.52</v>
      </c>
      <c r="P1585" s="6">
        <f t="shared" si="96"/>
        <v>274.70999999999998</v>
      </c>
      <c r="Q1585" s="6">
        <f t="shared" si="97"/>
        <v>133.56</v>
      </c>
      <c r="R1585" s="6">
        <f t="shared" si="98"/>
        <v>141.14999999999998</v>
      </c>
      <c r="S1585" s="8">
        <f t="shared" si="99"/>
        <v>0.51381456808998571</v>
      </c>
    </row>
    <row r="1586" spans="1:19" ht="15.6" x14ac:dyDescent="0.3">
      <c r="A1586" s="2">
        <v>3553</v>
      </c>
      <c r="B1586" s="3">
        <v>46240</v>
      </c>
      <c r="C1586" s="4">
        <f>YEAR(SalesDataTable[[#This Row],[Order Date]])</f>
        <v>2026</v>
      </c>
      <c r="D1586" s="9" t="str">
        <f>TEXT(SalesDataTable[[#This Row],[Order Date]],"MMM")</f>
        <v>Aug</v>
      </c>
      <c r="E1586" s="9" t="str">
        <f>"Q"&amp;ROUNDUP(MONTH(SalesDataTable[[#This Row],[Order Date]])/3,0)</f>
        <v>Q3</v>
      </c>
      <c r="F1586" s="4" t="s">
        <v>38</v>
      </c>
      <c r="G1586" s="4" t="s">
        <v>65</v>
      </c>
      <c r="H1586" s="4" t="s">
        <v>20</v>
      </c>
      <c r="I1586" s="4" t="s">
        <v>31</v>
      </c>
      <c r="J1586" s="4" t="s">
        <v>27</v>
      </c>
      <c r="K1586" s="4" t="s">
        <v>55</v>
      </c>
      <c r="L1586" s="5">
        <v>4</v>
      </c>
      <c r="M1586" s="6">
        <v>154.41999999999999</v>
      </c>
      <c r="N1586" s="7">
        <v>0</v>
      </c>
      <c r="O1586" s="6">
        <v>77.86</v>
      </c>
      <c r="P1586" s="6">
        <f t="shared" si="96"/>
        <v>617.67999999999995</v>
      </c>
      <c r="Q1586" s="6">
        <f t="shared" si="97"/>
        <v>311.44</v>
      </c>
      <c r="R1586" s="6">
        <f t="shared" si="98"/>
        <v>306.23999999999995</v>
      </c>
      <c r="S1586" s="8">
        <f t="shared" si="99"/>
        <v>0.49579070068643954</v>
      </c>
    </row>
    <row r="1587" spans="1:19" ht="15.6" x14ac:dyDescent="0.3">
      <c r="A1587" s="2">
        <v>3807</v>
      </c>
      <c r="B1587" s="3">
        <v>46240</v>
      </c>
      <c r="C1587" s="4">
        <f>YEAR(SalesDataTable[[#This Row],[Order Date]])</f>
        <v>2026</v>
      </c>
      <c r="D1587" s="9" t="str">
        <f>TEXT(SalesDataTable[[#This Row],[Order Date]],"MMM")</f>
        <v>Aug</v>
      </c>
      <c r="E1587" s="9" t="str">
        <f>"Q"&amp;ROUNDUP(MONTH(SalesDataTable[[#This Row],[Order Date]])/3,0)</f>
        <v>Q3</v>
      </c>
      <c r="F1587" s="4" t="s">
        <v>18</v>
      </c>
      <c r="G1587" s="4" t="s">
        <v>19</v>
      </c>
      <c r="H1587" s="4" t="s">
        <v>46</v>
      </c>
      <c r="I1587" s="4" t="s">
        <v>21</v>
      </c>
      <c r="J1587" s="4" t="s">
        <v>22</v>
      </c>
      <c r="K1587" s="4" t="s">
        <v>40</v>
      </c>
      <c r="L1587" s="5">
        <v>2</v>
      </c>
      <c r="M1587" s="6">
        <v>49.91</v>
      </c>
      <c r="N1587" s="7">
        <v>0.05</v>
      </c>
      <c r="O1587" s="6">
        <v>21.86</v>
      </c>
      <c r="P1587" s="6">
        <f t="shared" si="96"/>
        <v>94.828999999999994</v>
      </c>
      <c r="Q1587" s="6">
        <f t="shared" si="97"/>
        <v>43.72</v>
      </c>
      <c r="R1587" s="6">
        <f t="shared" si="98"/>
        <v>51.108999999999995</v>
      </c>
      <c r="S1587" s="8">
        <f t="shared" si="99"/>
        <v>0.53895960096594919</v>
      </c>
    </row>
    <row r="1588" spans="1:19" ht="15.6" x14ac:dyDescent="0.3">
      <c r="A1588" s="2">
        <v>4061</v>
      </c>
      <c r="B1588" s="3">
        <v>46240</v>
      </c>
      <c r="C1588" s="4">
        <f>YEAR(SalesDataTable[[#This Row],[Order Date]])</f>
        <v>2026</v>
      </c>
      <c r="D1588" s="9" t="str">
        <f>TEXT(SalesDataTable[[#This Row],[Order Date]],"MMM")</f>
        <v>Aug</v>
      </c>
      <c r="E1588" s="9" t="str">
        <f>"Q"&amp;ROUNDUP(MONTH(SalesDataTable[[#This Row],[Order Date]])/3,0)</f>
        <v>Q3</v>
      </c>
      <c r="F1588" s="4" t="s">
        <v>38</v>
      </c>
      <c r="G1588" s="4" t="s">
        <v>51</v>
      </c>
      <c r="H1588" s="4" t="s">
        <v>46</v>
      </c>
      <c r="I1588" s="4" t="s">
        <v>21</v>
      </c>
      <c r="J1588" s="4" t="s">
        <v>27</v>
      </c>
      <c r="K1588" s="4" t="s">
        <v>28</v>
      </c>
      <c r="L1588" s="5">
        <v>1</v>
      </c>
      <c r="M1588" s="6">
        <v>91.58</v>
      </c>
      <c r="N1588" s="7">
        <v>0.1</v>
      </c>
      <c r="O1588" s="6">
        <v>44.87</v>
      </c>
      <c r="P1588" s="6">
        <f t="shared" si="96"/>
        <v>82.421999999999997</v>
      </c>
      <c r="Q1588" s="6">
        <f t="shared" si="97"/>
        <v>44.87</v>
      </c>
      <c r="R1588" s="6">
        <f t="shared" si="98"/>
        <v>37.552</v>
      </c>
      <c r="S1588" s="8">
        <f t="shared" si="99"/>
        <v>0.45560651282424597</v>
      </c>
    </row>
    <row r="1589" spans="1:19" ht="15.6" x14ac:dyDescent="0.3">
      <c r="A1589" s="2">
        <v>4645</v>
      </c>
      <c r="B1589" s="3">
        <v>46240</v>
      </c>
      <c r="C1589" s="4">
        <f>YEAR(SalesDataTable[[#This Row],[Order Date]])</f>
        <v>2026</v>
      </c>
      <c r="D1589" s="9" t="str">
        <f>TEXT(SalesDataTable[[#This Row],[Order Date]],"MMM")</f>
        <v>Aug</v>
      </c>
      <c r="E1589" s="9" t="str">
        <f>"Q"&amp;ROUNDUP(MONTH(SalesDataTable[[#This Row],[Order Date]])/3,0)</f>
        <v>Q3</v>
      </c>
      <c r="F1589" s="4" t="s">
        <v>29</v>
      </c>
      <c r="G1589" s="4" t="s">
        <v>57</v>
      </c>
      <c r="H1589" s="4" t="s">
        <v>20</v>
      </c>
      <c r="I1589" s="4" t="s">
        <v>31</v>
      </c>
      <c r="J1589" s="4" t="s">
        <v>52</v>
      </c>
      <c r="K1589" s="4" t="s">
        <v>53</v>
      </c>
      <c r="L1589" s="5">
        <v>3</v>
      </c>
      <c r="M1589" s="6">
        <v>41.11</v>
      </c>
      <c r="N1589" s="7">
        <v>0</v>
      </c>
      <c r="O1589" s="6">
        <v>14.49</v>
      </c>
      <c r="P1589" s="6">
        <f t="shared" si="96"/>
        <v>123.33</v>
      </c>
      <c r="Q1589" s="6">
        <f t="shared" si="97"/>
        <v>43.47</v>
      </c>
      <c r="R1589" s="6">
        <f t="shared" si="98"/>
        <v>79.86</v>
      </c>
      <c r="S1589" s="8">
        <f t="shared" si="99"/>
        <v>0.64753101435173921</v>
      </c>
    </row>
    <row r="1590" spans="1:19" ht="15.6" x14ac:dyDescent="0.3">
      <c r="A1590" s="2">
        <v>5104</v>
      </c>
      <c r="B1590" s="3">
        <v>46240</v>
      </c>
      <c r="C1590" s="4">
        <f>YEAR(SalesDataTable[[#This Row],[Order Date]])</f>
        <v>2026</v>
      </c>
      <c r="D1590" s="9" t="str">
        <f>TEXT(SalesDataTable[[#This Row],[Order Date]],"MMM")</f>
        <v>Aug</v>
      </c>
      <c r="E1590" s="9" t="str">
        <f>"Q"&amp;ROUNDUP(MONTH(SalesDataTable[[#This Row],[Order Date]])/3,0)</f>
        <v>Q3</v>
      </c>
      <c r="F1590" s="4" t="s">
        <v>24</v>
      </c>
      <c r="G1590" s="4" t="s">
        <v>61</v>
      </c>
      <c r="H1590" s="4" t="s">
        <v>20</v>
      </c>
      <c r="I1590" s="4" t="s">
        <v>21</v>
      </c>
      <c r="J1590" s="4" t="s">
        <v>32</v>
      </c>
      <c r="K1590" s="4" t="s">
        <v>33</v>
      </c>
      <c r="L1590" s="5">
        <v>4</v>
      </c>
      <c r="M1590" s="6">
        <v>35.9</v>
      </c>
      <c r="N1590" s="7">
        <v>0</v>
      </c>
      <c r="O1590" s="6">
        <v>13.49</v>
      </c>
      <c r="P1590" s="6">
        <f t="shared" si="96"/>
        <v>143.6</v>
      </c>
      <c r="Q1590" s="6">
        <f t="shared" si="97"/>
        <v>53.96</v>
      </c>
      <c r="R1590" s="6">
        <f t="shared" si="98"/>
        <v>89.639999999999986</v>
      </c>
      <c r="S1590" s="8">
        <f t="shared" si="99"/>
        <v>0.62423398328690805</v>
      </c>
    </row>
    <row r="1591" spans="1:19" ht="15.6" x14ac:dyDescent="0.3">
      <c r="A1591" s="2">
        <v>813</v>
      </c>
      <c r="B1591" s="3">
        <v>46241</v>
      </c>
      <c r="C1591" s="4">
        <f>YEAR(SalesDataTable[[#This Row],[Order Date]])</f>
        <v>2026</v>
      </c>
      <c r="D1591" s="9" t="str">
        <f>TEXT(SalesDataTable[[#This Row],[Order Date]],"MMM")</f>
        <v>Aug</v>
      </c>
      <c r="E1591" s="9" t="str">
        <f>"Q"&amp;ROUNDUP(MONTH(SalesDataTable[[#This Row],[Order Date]])/3,0)</f>
        <v>Q3</v>
      </c>
      <c r="F1591" s="4" t="s">
        <v>29</v>
      </c>
      <c r="G1591" s="4" t="s">
        <v>70</v>
      </c>
      <c r="H1591" s="4" t="s">
        <v>20</v>
      </c>
      <c r="I1591" s="4" t="s">
        <v>21</v>
      </c>
      <c r="J1591" s="4" t="s">
        <v>52</v>
      </c>
      <c r="K1591" s="4" t="s">
        <v>60</v>
      </c>
      <c r="L1591" s="5">
        <v>1</v>
      </c>
      <c r="M1591" s="6">
        <v>36.33</v>
      </c>
      <c r="N1591" s="7">
        <v>0.05</v>
      </c>
      <c r="O1591" s="6">
        <v>13.78</v>
      </c>
      <c r="P1591" s="6">
        <f t="shared" si="96"/>
        <v>34.513499999999993</v>
      </c>
      <c r="Q1591" s="6">
        <f t="shared" si="97"/>
        <v>13.78</v>
      </c>
      <c r="R1591" s="6">
        <f t="shared" si="98"/>
        <v>20.733499999999992</v>
      </c>
      <c r="S1591" s="8">
        <f t="shared" si="99"/>
        <v>0.60073594390600771</v>
      </c>
    </row>
    <row r="1592" spans="1:19" ht="15.6" x14ac:dyDescent="0.3">
      <c r="A1592" s="2">
        <v>836</v>
      </c>
      <c r="B1592" s="3">
        <v>46241</v>
      </c>
      <c r="C1592" s="4">
        <f>YEAR(SalesDataTable[[#This Row],[Order Date]])</f>
        <v>2026</v>
      </c>
      <c r="D1592" s="9" t="str">
        <f>TEXT(SalesDataTable[[#This Row],[Order Date]],"MMM")</f>
        <v>Aug</v>
      </c>
      <c r="E1592" s="9" t="str">
        <f>"Q"&amp;ROUNDUP(MONTH(SalesDataTable[[#This Row],[Order Date]])/3,0)</f>
        <v>Q3</v>
      </c>
      <c r="F1592" s="4" t="s">
        <v>24</v>
      </c>
      <c r="G1592" s="4" t="s">
        <v>67</v>
      </c>
      <c r="H1592" s="4" t="s">
        <v>46</v>
      </c>
      <c r="I1592" s="4" t="s">
        <v>31</v>
      </c>
      <c r="J1592" s="4" t="s">
        <v>32</v>
      </c>
      <c r="K1592" s="4" t="s">
        <v>50</v>
      </c>
      <c r="L1592" s="5">
        <v>5</v>
      </c>
      <c r="M1592" s="6">
        <v>45.94</v>
      </c>
      <c r="N1592" s="7">
        <v>0.05</v>
      </c>
      <c r="O1592" s="6">
        <v>18.059999999999999</v>
      </c>
      <c r="P1592" s="6">
        <f t="shared" si="96"/>
        <v>218.21499999999997</v>
      </c>
      <c r="Q1592" s="6">
        <f t="shared" si="97"/>
        <v>90.3</v>
      </c>
      <c r="R1592" s="6">
        <f t="shared" si="98"/>
        <v>127.91499999999998</v>
      </c>
      <c r="S1592" s="8">
        <f t="shared" si="99"/>
        <v>0.5861879339183832</v>
      </c>
    </row>
    <row r="1593" spans="1:19" ht="15.6" x14ac:dyDescent="0.3">
      <c r="A1593" s="2">
        <v>1266</v>
      </c>
      <c r="B1593" s="3">
        <v>46241</v>
      </c>
      <c r="C1593" s="4">
        <f>YEAR(SalesDataTable[[#This Row],[Order Date]])</f>
        <v>2026</v>
      </c>
      <c r="D1593" s="9" t="str">
        <f>TEXT(SalesDataTable[[#This Row],[Order Date]],"MMM")</f>
        <v>Aug</v>
      </c>
      <c r="E1593" s="9" t="str">
        <f>"Q"&amp;ROUNDUP(MONTH(SalesDataTable[[#This Row],[Order Date]])/3,0)</f>
        <v>Q3</v>
      </c>
      <c r="F1593" s="4" t="s">
        <v>18</v>
      </c>
      <c r="G1593" s="4" t="s">
        <v>68</v>
      </c>
      <c r="H1593" s="4" t="s">
        <v>37</v>
      </c>
      <c r="I1593" s="4" t="s">
        <v>21</v>
      </c>
      <c r="J1593" s="4" t="s">
        <v>52</v>
      </c>
      <c r="K1593" s="4" t="s">
        <v>60</v>
      </c>
      <c r="L1593" s="5">
        <v>1</v>
      </c>
      <c r="M1593" s="6">
        <v>36.630000000000003</v>
      </c>
      <c r="N1593" s="7">
        <v>0</v>
      </c>
      <c r="O1593" s="6">
        <v>13.7</v>
      </c>
      <c r="P1593" s="6">
        <f t="shared" si="96"/>
        <v>36.630000000000003</v>
      </c>
      <c r="Q1593" s="6">
        <f t="shared" si="97"/>
        <v>13.7</v>
      </c>
      <c r="R1593" s="6">
        <f t="shared" si="98"/>
        <v>22.930000000000003</v>
      </c>
      <c r="S1593" s="8">
        <f t="shared" si="99"/>
        <v>0.62598962598962604</v>
      </c>
    </row>
    <row r="1594" spans="1:19" ht="15.6" x14ac:dyDescent="0.3">
      <c r="A1594" s="2">
        <v>2201</v>
      </c>
      <c r="B1594" s="3">
        <v>46241</v>
      </c>
      <c r="C1594" s="4">
        <f>YEAR(SalesDataTable[[#This Row],[Order Date]])</f>
        <v>2026</v>
      </c>
      <c r="D1594" s="9" t="str">
        <f>TEXT(SalesDataTable[[#This Row],[Order Date]],"MMM")</f>
        <v>Aug</v>
      </c>
      <c r="E1594" s="9" t="str">
        <f>"Q"&amp;ROUNDUP(MONTH(SalesDataTable[[#This Row],[Order Date]])/3,0)</f>
        <v>Q3</v>
      </c>
      <c r="F1594" s="4" t="s">
        <v>24</v>
      </c>
      <c r="G1594" s="4" t="s">
        <v>25</v>
      </c>
      <c r="H1594" s="4" t="s">
        <v>20</v>
      </c>
      <c r="I1594" s="4" t="s">
        <v>21</v>
      </c>
      <c r="J1594" s="4" t="s">
        <v>27</v>
      </c>
      <c r="K1594" s="4" t="s">
        <v>35</v>
      </c>
      <c r="L1594" s="5">
        <v>1</v>
      </c>
      <c r="M1594" s="6">
        <v>141.38</v>
      </c>
      <c r="N1594" s="7">
        <v>0.05</v>
      </c>
      <c r="O1594" s="6">
        <v>77.14</v>
      </c>
      <c r="P1594" s="6">
        <f t="shared" si="96"/>
        <v>134.31099999999998</v>
      </c>
      <c r="Q1594" s="6">
        <f t="shared" si="97"/>
        <v>77.14</v>
      </c>
      <c r="R1594" s="6">
        <f t="shared" si="98"/>
        <v>57.170999999999978</v>
      </c>
      <c r="S1594" s="8">
        <f t="shared" si="99"/>
        <v>0.42566133823737434</v>
      </c>
    </row>
    <row r="1595" spans="1:19" ht="15.6" x14ac:dyDescent="0.3">
      <c r="A1595" s="2">
        <v>2382</v>
      </c>
      <c r="B1595" s="3">
        <v>46241</v>
      </c>
      <c r="C1595" s="4">
        <f>YEAR(SalesDataTable[[#This Row],[Order Date]])</f>
        <v>2026</v>
      </c>
      <c r="D1595" s="9" t="str">
        <f>TEXT(SalesDataTable[[#This Row],[Order Date]],"MMM")</f>
        <v>Aug</v>
      </c>
      <c r="E1595" s="9" t="str">
        <f>"Q"&amp;ROUNDUP(MONTH(SalesDataTable[[#This Row],[Order Date]])/3,0)</f>
        <v>Q3</v>
      </c>
      <c r="F1595" s="4" t="s">
        <v>24</v>
      </c>
      <c r="G1595" s="4" t="s">
        <v>67</v>
      </c>
      <c r="H1595" s="4" t="s">
        <v>37</v>
      </c>
      <c r="I1595" s="4" t="s">
        <v>21</v>
      </c>
      <c r="J1595" s="4" t="s">
        <v>41</v>
      </c>
      <c r="K1595" s="4" t="s">
        <v>42</v>
      </c>
      <c r="L1595" s="5">
        <v>3</v>
      </c>
      <c r="M1595" s="6">
        <v>343.45</v>
      </c>
      <c r="N1595" s="7">
        <v>0.05</v>
      </c>
      <c r="O1595" s="6">
        <v>195.73</v>
      </c>
      <c r="P1595" s="6">
        <f t="shared" si="96"/>
        <v>978.83249999999987</v>
      </c>
      <c r="Q1595" s="6">
        <f t="shared" si="97"/>
        <v>587.18999999999994</v>
      </c>
      <c r="R1595" s="6">
        <f t="shared" si="98"/>
        <v>391.64249999999993</v>
      </c>
      <c r="S1595" s="8">
        <f t="shared" si="99"/>
        <v>0.40011186796515236</v>
      </c>
    </row>
    <row r="1596" spans="1:19" ht="15.6" x14ac:dyDescent="0.3">
      <c r="A1596" s="2">
        <v>1227</v>
      </c>
      <c r="B1596" s="3">
        <v>46242</v>
      </c>
      <c r="C1596" s="4">
        <f>YEAR(SalesDataTable[[#This Row],[Order Date]])</f>
        <v>2026</v>
      </c>
      <c r="D1596" s="9" t="str">
        <f>TEXT(SalesDataTable[[#This Row],[Order Date]],"MMM")</f>
        <v>Aug</v>
      </c>
      <c r="E1596" s="9" t="str">
        <f>"Q"&amp;ROUNDUP(MONTH(SalesDataTable[[#This Row],[Order Date]])/3,0)</f>
        <v>Q3</v>
      </c>
      <c r="F1596" s="4" t="s">
        <v>38</v>
      </c>
      <c r="G1596" s="4" t="s">
        <v>51</v>
      </c>
      <c r="H1596" s="4" t="s">
        <v>20</v>
      </c>
      <c r="I1596" s="4" t="s">
        <v>21</v>
      </c>
      <c r="J1596" s="4" t="s">
        <v>22</v>
      </c>
      <c r="K1596" s="4" t="s">
        <v>48</v>
      </c>
      <c r="L1596" s="5">
        <v>1</v>
      </c>
      <c r="M1596" s="6">
        <v>104.69</v>
      </c>
      <c r="N1596" s="7">
        <v>0</v>
      </c>
      <c r="O1596" s="6">
        <v>49.06</v>
      </c>
      <c r="P1596" s="6">
        <f t="shared" si="96"/>
        <v>104.69</v>
      </c>
      <c r="Q1596" s="6">
        <f t="shared" si="97"/>
        <v>49.06</v>
      </c>
      <c r="R1596" s="6">
        <f t="shared" si="98"/>
        <v>55.629999999999995</v>
      </c>
      <c r="S1596" s="8">
        <f t="shared" si="99"/>
        <v>0.53137835514375775</v>
      </c>
    </row>
    <row r="1597" spans="1:19" ht="15.6" x14ac:dyDescent="0.3">
      <c r="A1597" s="2">
        <v>1843</v>
      </c>
      <c r="B1597" s="3">
        <v>46242</v>
      </c>
      <c r="C1597" s="4">
        <f>YEAR(SalesDataTable[[#This Row],[Order Date]])</f>
        <v>2026</v>
      </c>
      <c r="D1597" s="9" t="str">
        <f>TEXT(SalesDataTable[[#This Row],[Order Date]],"MMM")</f>
        <v>Aug</v>
      </c>
      <c r="E1597" s="9" t="str">
        <f>"Q"&amp;ROUNDUP(MONTH(SalesDataTable[[#This Row],[Order Date]])/3,0)</f>
        <v>Q3</v>
      </c>
      <c r="F1597" s="4" t="s">
        <v>38</v>
      </c>
      <c r="G1597" s="4" t="s">
        <v>51</v>
      </c>
      <c r="H1597" s="4" t="s">
        <v>20</v>
      </c>
      <c r="I1597" s="4" t="s">
        <v>31</v>
      </c>
      <c r="J1597" s="4" t="s">
        <v>41</v>
      </c>
      <c r="K1597" s="4" t="s">
        <v>42</v>
      </c>
      <c r="L1597" s="5">
        <v>2</v>
      </c>
      <c r="M1597" s="6">
        <v>341.23</v>
      </c>
      <c r="N1597" s="7">
        <v>0.05</v>
      </c>
      <c r="O1597" s="6">
        <v>192.5</v>
      </c>
      <c r="P1597" s="6">
        <f t="shared" si="96"/>
        <v>648.33699999999999</v>
      </c>
      <c r="Q1597" s="6">
        <f t="shared" si="97"/>
        <v>385</v>
      </c>
      <c r="R1597" s="6">
        <f t="shared" si="98"/>
        <v>263.33699999999999</v>
      </c>
      <c r="S1597" s="8">
        <f t="shared" si="99"/>
        <v>0.40617302421425894</v>
      </c>
    </row>
    <row r="1598" spans="1:19" ht="15.6" x14ac:dyDescent="0.3">
      <c r="A1598" s="2">
        <v>2369</v>
      </c>
      <c r="B1598" s="3">
        <v>46242</v>
      </c>
      <c r="C1598" s="4">
        <f>YEAR(SalesDataTable[[#This Row],[Order Date]])</f>
        <v>2026</v>
      </c>
      <c r="D1598" s="9" t="str">
        <f>TEXT(SalesDataTable[[#This Row],[Order Date]],"MMM")</f>
        <v>Aug</v>
      </c>
      <c r="E1598" s="9" t="str">
        <f>"Q"&amp;ROUNDUP(MONTH(SalesDataTable[[#This Row],[Order Date]])/3,0)</f>
        <v>Q3</v>
      </c>
      <c r="F1598" s="4" t="s">
        <v>38</v>
      </c>
      <c r="G1598" s="4" t="s">
        <v>51</v>
      </c>
      <c r="H1598" s="4" t="s">
        <v>37</v>
      </c>
      <c r="I1598" s="4" t="s">
        <v>31</v>
      </c>
      <c r="J1598" s="4" t="s">
        <v>41</v>
      </c>
      <c r="K1598" s="4" t="s">
        <v>69</v>
      </c>
      <c r="L1598" s="5">
        <v>1</v>
      </c>
      <c r="M1598" s="6">
        <v>125.95</v>
      </c>
      <c r="N1598" s="7">
        <v>0.05</v>
      </c>
      <c r="O1598" s="6">
        <v>61.9</v>
      </c>
      <c r="P1598" s="6">
        <f t="shared" si="96"/>
        <v>119.6525</v>
      </c>
      <c r="Q1598" s="6">
        <f t="shared" si="97"/>
        <v>61.9</v>
      </c>
      <c r="R1598" s="6">
        <f t="shared" si="98"/>
        <v>57.752500000000005</v>
      </c>
      <c r="S1598" s="8">
        <f t="shared" si="99"/>
        <v>0.48266856104134892</v>
      </c>
    </row>
    <row r="1599" spans="1:19" ht="15.6" x14ac:dyDescent="0.3">
      <c r="A1599" s="2">
        <v>2386</v>
      </c>
      <c r="B1599" s="3">
        <v>46242</v>
      </c>
      <c r="C1599" s="4">
        <f>YEAR(SalesDataTable[[#This Row],[Order Date]])</f>
        <v>2026</v>
      </c>
      <c r="D1599" s="9" t="str">
        <f>TEXT(SalesDataTable[[#This Row],[Order Date]],"MMM")</f>
        <v>Aug</v>
      </c>
      <c r="E1599" s="9" t="str">
        <f>"Q"&amp;ROUNDUP(MONTH(SalesDataTable[[#This Row],[Order Date]])/3,0)</f>
        <v>Q3</v>
      </c>
      <c r="F1599" s="4" t="s">
        <v>24</v>
      </c>
      <c r="G1599" s="4" t="s">
        <v>25</v>
      </c>
      <c r="H1599" s="4" t="s">
        <v>20</v>
      </c>
      <c r="I1599" s="4" t="s">
        <v>21</v>
      </c>
      <c r="J1599" s="4" t="s">
        <v>27</v>
      </c>
      <c r="K1599" s="4" t="s">
        <v>28</v>
      </c>
      <c r="L1599" s="5">
        <v>6</v>
      </c>
      <c r="M1599" s="6">
        <v>91.9</v>
      </c>
      <c r="N1599" s="7">
        <v>0.05</v>
      </c>
      <c r="O1599" s="6">
        <v>44.69</v>
      </c>
      <c r="P1599" s="6">
        <f t="shared" si="96"/>
        <v>523.83000000000004</v>
      </c>
      <c r="Q1599" s="6">
        <f t="shared" si="97"/>
        <v>268.14</v>
      </c>
      <c r="R1599" s="6">
        <f t="shared" si="98"/>
        <v>255.69000000000005</v>
      </c>
      <c r="S1599" s="8">
        <f t="shared" si="99"/>
        <v>0.48811637363266713</v>
      </c>
    </row>
    <row r="1600" spans="1:19" ht="15.6" x14ac:dyDescent="0.3">
      <c r="A1600" s="2">
        <v>2579</v>
      </c>
      <c r="B1600" s="3">
        <v>46242</v>
      </c>
      <c r="C1600" s="4">
        <f>YEAR(SalesDataTable[[#This Row],[Order Date]])</f>
        <v>2026</v>
      </c>
      <c r="D1600" s="9" t="str">
        <f>TEXT(SalesDataTable[[#This Row],[Order Date]],"MMM")</f>
        <v>Aug</v>
      </c>
      <c r="E1600" s="9" t="str">
        <f>"Q"&amp;ROUNDUP(MONTH(SalesDataTable[[#This Row],[Order Date]])/3,0)</f>
        <v>Q3</v>
      </c>
      <c r="F1600" s="4" t="s">
        <v>38</v>
      </c>
      <c r="G1600" s="4" t="s">
        <v>51</v>
      </c>
      <c r="H1600" s="4" t="s">
        <v>37</v>
      </c>
      <c r="I1600" s="4" t="s">
        <v>21</v>
      </c>
      <c r="J1600" s="4" t="s">
        <v>41</v>
      </c>
      <c r="K1600" s="4" t="s">
        <v>58</v>
      </c>
      <c r="L1600" s="5">
        <v>1</v>
      </c>
      <c r="M1600" s="6">
        <v>81.22</v>
      </c>
      <c r="N1600" s="7">
        <v>0</v>
      </c>
      <c r="O1600" s="6">
        <v>39.18</v>
      </c>
      <c r="P1600" s="6">
        <f t="shared" si="96"/>
        <v>81.22</v>
      </c>
      <c r="Q1600" s="6">
        <f t="shared" si="97"/>
        <v>39.18</v>
      </c>
      <c r="R1600" s="6">
        <f t="shared" si="98"/>
        <v>42.04</v>
      </c>
      <c r="S1600" s="8">
        <f t="shared" si="99"/>
        <v>0.51760650086185667</v>
      </c>
    </row>
    <row r="1601" spans="1:19" ht="15.6" x14ac:dyDescent="0.3">
      <c r="A1601" s="2">
        <v>3075</v>
      </c>
      <c r="B1601" s="3">
        <v>46242</v>
      </c>
      <c r="C1601" s="4">
        <f>YEAR(SalesDataTable[[#This Row],[Order Date]])</f>
        <v>2026</v>
      </c>
      <c r="D1601" s="9" t="str">
        <f>TEXT(SalesDataTable[[#This Row],[Order Date]],"MMM")</f>
        <v>Aug</v>
      </c>
      <c r="E1601" s="9" t="str">
        <f>"Q"&amp;ROUNDUP(MONTH(SalesDataTable[[#This Row],[Order Date]])/3,0)</f>
        <v>Q3</v>
      </c>
      <c r="F1601" s="4" t="s">
        <v>18</v>
      </c>
      <c r="G1601" s="4" t="s">
        <v>19</v>
      </c>
      <c r="H1601" s="4" t="s">
        <v>20</v>
      </c>
      <c r="I1601" s="4" t="s">
        <v>34</v>
      </c>
      <c r="J1601" s="4" t="s">
        <v>27</v>
      </c>
      <c r="K1601" s="4" t="s">
        <v>64</v>
      </c>
      <c r="L1601" s="5">
        <v>2</v>
      </c>
      <c r="M1601" s="6">
        <v>72.31</v>
      </c>
      <c r="N1601" s="7">
        <v>0</v>
      </c>
      <c r="O1601" s="6">
        <v>31.75</v>
      </c>
      <c r="P1601" s="6">
        <f t="shared" si="96"/>
        <v>144.62</v>
      </c>
      <c r="Q1601" s="6">
        <f t="shared" si="97"/>
        <v>63.5</v>
      </c>
      <c r="R1601" s="6">
        <f t="shared" si="98"/>
        <v>81.12</v>
      </c>
      <c r="S1601" s="8">
        <f t="shared" si="99"/>
        <v>0.56091826856589688</v>
      </c>
    </row>
    <row r="1602" spans="1:19" ht="15.6" x14ac:dyDescent="0.3">
      <c r="A1602" s="2">
        <v>3982</v>
      </c>
      <c r="B1602" s="3">
        <v>46242</v>
      </c>
      <c r="C1602" s="4">
        <f>YEAR(SalesDataTable[[#This Row],[Order Date]])</f>
        <v>2026</v>
      </c>
      <c r="D1602" s="9" t="str">
        <f>TEXT(SalesDataTable[[#This Row],[Order Date]],"MMM")</f>
        <v>Aug</v>
      </c>
      <c r="E1602" s="9" t="str">
        <f>"Q"&amp;ROUNDUP(MONTH(SalesDataTable[[#This Row],[Order Date]])/3,0)</f>
        <v>Q3</v>
      </c>
      <c r="F1602" s="4" t="s">
        <v>29</v>
      </c>
      <c r="G1602" s="4" t="s">
        <v>30</v>
      </c>
      <c r="H1602" s="4" t="s">
        <v>37</v>
      </c>
      <c r="I1602" s="4" t="s">
        <v>21</v>
      </c>
      <c r="J1602" s="4" t="s">
        <v>41</v>
      </c>
      <c r="K1602" s="4" t="s">
        <v>58</v>
      </c>
      <c r="L1602" s="5">
        <v>1</v>
      </c>
      <c r="M1602" s="6">
        <v>79.989999999999995</v>
      </c>
      <c r="N1602" s="7">
        <v>0.05</v>
      </c>
      <c r="O1602" s="6">
        <v>40.25</v>
      </c>
      <c r="P1602" s="6">
        <f t="shared" ref="P1602:P1665" si="100">L1602*M1602*(1-N1602)</f>
        <v>75.990499999999997</v>
      </c>
      <c r="Q1602" s="6">
        <f t="shared" ref="Q1602:Q1665" si="101">L1602*O1602</f>
        <v>40.25</v>
      </c>
      <c r="R1602" s="6">
        <f t="shared" ref="R1602:R1665" si="102">P1602-Q1602</f>
        <v>35.740499999999997</v>
      </c>
      <c r="S1602" s="8">
        <f t="shared" ref="S1602:S1665" si="103">IFERROR(R1602/P1602,0)</f>
        <v>0.47032852790809376</v>
      </c>
    </row>
    <row r="1603" spans="1:19" ht="15.6" x14ac:dyDescent="0.3">
      <c r="A1603" s="2">
        <v>4530</v>
      </c>
      <c r="B1603" s="3">
        <v>46242</v>
      </c>
      <c r="C1603" s="4">
        <f>YEAR(SalesDataTable[[#This Row],[Order Date]])</f>
        <v>2026</v>
      </c>
      <c r="D1603" s="9" t="str">
        <f>TEXT(SalesDataTable[[#This Row],[Order Date]],"MMM")</f>
        <v>Aug</v>
      </c>
      <c r="E1603" s="9" t="str">
        <f>"Q"&amp;ROUNDUP(MONTH(SalesDataTable[[#This Row],[Order Date]])/3,0)</f>
        <v>Q3</v>
      </c>
      <c r="F1603" s="4" t="s">
        <v>38</v>
      </c>
      <c r="G1603" s="4" t="s">
        <v>65</v>
      </c>
      <c r="H1603" s="4" t="s">
        <v>20</v>
      </c>
      <c r="I1603" s="4" t="s">
        <v>31</v>
      </c>
      <c r="J1603" s="4" t="s">
        <v>27</v>
      </c>
      <c r="K1603" s="4" t="s">
        <v>55</v>
      </c>
      <c r="L1603" s="5">
        <v>1</v>
      </c>
      <c r="M1603" s="6">
        <v>151.87</v>
      </c>
      <c r="N1603" s="7">
        <v>0.1</v>
      </c>
      <c r="O1603" s="6">
        <v>76.97</v>
      </c>
      <c r="P1603" s="6">
        <f t="shared" si="100"/>
        <v>136.68300000000002</v>
      </c>
      <c r="Q1603" s="6">
        <f t="shared" si="101"/>
        <v>76.97</v>
      </c>
      <c r="R1603" s="6">
        <f t="shared" si="102"/>
        <v>59.713000000000022</v>
      </c>
      <c r="S1603" s="8">
        <f t="shared" si="103"/>
        <v>0.4368721786908395</v>
      </c>
    </row>
    <row r="1604" spans="1:19" ht="15.6" x14ac:dyDescent="0.3">
      <c r="A1604" s="2">
        <v>4641</v>
      </c>
      <c r="B1604" s="3">
        <v>46242</v>
      </c>
      <c r="C1604" s="4">
        <f>YEAR(SalesDataTable[[#This Row],[Order Date]])</f>
        <v>2026</v>
      </c>
      <c r="D1604" s="9" t="str">
        <f>TEXT(SalesDataTable[[#This Row],[Order Date]],"MMM")</f>
        <v>Aug</v>
      </c>
      <c r="E1604" s="9" t="str">
        <f>"Q"&amp;ROUNDUP(MONTH(SalesDataTable[[#This Row],[Order Date]])/3,0)</f>
        <v>Q3</v>
      </c>
      <c r="F1604" s="4" t="s">
        <v>38</v>
      </c>
      <c r="G1604" s="4" t="s">
        <v>51</v>
      </c>
      <c r="H1604" s="4" t="s">
        <v>46</v>
      </c>
      <c r="I1604" s="4" t="s">
        <v>31</v>
      </c>
      <c r="J1604" s="4" t="s">
        <v>27</v>
      </c>
      <c r="K1604" s="4" t="s">
        <v>55</v>
      </c>
      <c r="L1604" s="5">
        <v>1</v>
      </c>
      <c r="M1604" s="6">
        <v>156.55000000000001</v>
      </c>
      <c r="N1604" s="7">
        <v>0</v>
      </c>
      <c r="O1604" s="6">
        <v>80.430000000000007</v>
      </c>
      <c r="P1604" s="6">
        <f t="shared" si="100"/>
        <v>156.55000000000001</v>
      </c>
      <c r="Q1604" s="6">
        <f t="shared" si="101"/>
        <v>80.430000000000007</v>
      </c>
      <c r="R1604" s="6">
        <f t="shared" si="102"/>
        <v>76.12</v>
      </c>
      <c r="S1604" s="8">
        <f t="shared" si="103"/>
        <v>0.48623442989460236</v>
      </c>
    </row>
    <row r="1605" spans="1:19" ht="15.6" x14ac:dyDescent="0.3">
      <c r="A1605" s="2">
        <v>4778</v>
      </c>
      <c r="B1605" s="3">
        <v>46242</v>
      </c>
      <c r="C1605" s="4">
        <f>YEAR(SalesDataTable[[#This Row],[Order Date]])</f>
        <v>2026</v>
      </c>
      <c r="D1605" s="9" t="str">
        <f>TEXT(SalesDataTable[[#This Row],[Order Date]],"MMM")</f>
        <v>Aug</v>
      </c>
      <c r="E1605" s="9" t="str">
        <f>"Q"&amp;ROUNDUP(MONTH(SalesDataTable[[#This Row],[Order Date]])/3,0)</f>
        <v>Q3</v>
      </c>
      <c r="F1605" s="4" t="s">
        <v>24</v>
      </c>
      <c r="G1605" s="4" t="s">
        <v>61</v>
      </c>
      <c r="H1605" s="4" t="s">
        <v>37</v>
      </c>
      <c r="I1605" s="4" t="s">
        <v>31</v>
      </c>
      <c r="J1605" s="4" t="s">
        <v>27</v>
      </c>
      <c r="K1605" s="4" t="s">
        <v>55</v>
      </c>
      <c r="L1605" s="5">
        <v>1</v>
      </c>
      <c r="M1605" s="6">
        <v>152.72</v>
      </c>
      <c r="N1605" s="7">
        <v>0</v>
      </c>
      <c r="O1605" s="6">
        <v>77.73</v>
      </c>
      <c r="P1605" s="6">
        <f t="shared" si="100"/>
        <v>152.72</v>
      </c>
      <c r="Q1605" s="6">
        <f t="shared" si="101"/>
        <v>77.73</v>
      </c>
      <c r="R1605" s="6">
        <f t="shared" si="102"/>
        <v>74.989999999999995</v>
      </c>
      <c r="S1605" s="8">
        <f t="shared" si="103"/>
        <v>0.4910293347302252</v>
      </c>
    </row>
    <row r="1606" spans="1:19" ht="15.6" x14ac:dyDescent="0.3">
      <c r="A1606" s="2">
        <v>5132</v>
      </c>
      <c r="B1606" s="3">
        <v>46242</v>
      </c>
      <c r="C1606" s="4">
        <f>YEAR(SalesDataTable[[#This Row],[Order Date]])</f>
        <v>2026</v>
      </c>
      <c r="D1606" s="9" t="str">
        <f>TEXT(SalesDataTable[[#This Row],[Order Date]],"MMM")</f>
        <v>Aug</v>
      </c>
      <c r="E1606" s="9" t="str">
        <f>"Q"&amp;ROUNDUP(MONTH(SalesDataTable[[#This Row],[Order Date]])/3,0)</f>
        <v>Q3</v>
      </c>
      <c r="F1606" s="4" t="s">
        <v>24</v>
      </c>
      <c r="G1606" s="4" t="s">
        <v>61</v>
      </c>
      <c r="H1606" s="4" t="s">
        <v>20</v>
      </c>
      <c r="I1606" s="4" t="s">
        <v>34</v>
      </c>
      <c r="J1606" s="4" t="s">
        <v>22</v>
      </c>
      <c r="K1606" s="4" t="s">
        <v>44</v>
      </c>
      <c r="L1606" s="5">
        <v>1</v>
      </c>
      <c r="M1606" s="6">
        <v>40.51</v>
      </c>
      <c r="N1606" s="7">
        <v>0.05</v>
      </c>
      <c r="O1606" s="6">
        <v>16.29</v>
      </c>
      <c r="P1606" s="6">
        <f t="shared" si="100"/>
        <v>38.484499999999997</v>
      </c>
      <c r="Q1606" s="6">
        <f t="shared" si="101"/>
        <v>16.29</v>
      </c>
      <c r="R1606" s="6">
        <f t="shared" si="102"/>
        <v>22.194499999999998</v>
      </c>
      <c r="S1606" s="8">
        <f t="shared" si="103"/>
        <v>0.57671270251659756</v>
      </c>
    </row>
    <row r="1607" spans="1:19" ht="15.6" x14ac:dyDescent="0.3">
      <c r="A1607" s="2">
        <v>227</v>
      </c>
      <c r="B1607" s="3">
        <v>46243</v>
      </c>
      <c r="C1607" s="4">
        <f>YEAR(SalesDataTable[[#This Row],[Order Date]])</f>
        <v>2026</v>
      </c>
      <c r="D1607" s="9" t="str">
        <f>TEXT(SalesDataTable[[#This Row],[Order Date]],"MMM")</f>
        <v>Aug</v>
      </c>
      <c r="E1607" s="9" t="str">
        <f>"Q"&amp;ROUNDUP(MONTH(SalesDataTable[[#This Row],[Order Date]])/3,0)</f>
        <v>Q3</v>
      </c>
      <c r="F1607" s="4" t="s">
        <v>38</v>
      </c>
      <c r="G1607" s="4" t="s">
        <v>49</v>
      </c>
      <c r="H1607" s="4" t="s">
        <v>46</v>
      </c>
      <c r="I1607" s="4" t="s">
        <v>21</v>
      </c>
      <c r="J1607" s="4" t="s">
        <v>52</v>
      </c>
      <c r="K1607" s="4" t="s">
        <v>53</v>
      </c>
      <c r="L1607" s="5">
        <v>3</v>
      </c>
      <c r="M1607" s="6">
        <v>40.61</v>
      </c>
      <c r="N1607" s="7">
        <v>0</v>
      </c>
      <c r="O1607" s="6">
        <v>14.72</v>
      </c>
      <c r="P1607" s="6">
        <f t="shared" si="100"/>
        <v>121.83</v>
      </c>
      <c r="Q1607" s="6">
        <f t="shared" si="101"/>
        <v>44.160000000000004</v>
      </c>
      <c r="R1607" s="6">
        <f t="shared" si="102"/>
        <v>77.669999999999987</v>
      </c>
      <c r="S1607" s="8">
        <f t="shared" si="103"/>
        <v>0.63752770253632096</v>
      </c>
    </row>
    <row r="1608" spans="1:19" ht="15.6" x14ac:dyDescent="0.3">
      <c r="A1608" s="2">
        <v>390</v>
      </c>
      <c r="B1608" s="3">
        <v>46243</v>
      </c>
      <c r="C1608" s="4">
        <f>YEAR(SalesDataTable[[#This Row],[Order Date]])</f>
        <v>2026</v>
      </c>
      <c r="D1608" s="9" t="str">
        <f>TEXT(SalesDataTable[[#This Row],[Order Date]],"MMM")</f>
        <v>Aug</v>
      </c>
      <c r="E1608" s="9" t="str">
        <f>"Q"&amp;ROUNDUP(MONTH(SalesDataTable[[#This Row],[Order Date]])/3,0)</f>
        <v>Q3</v>
      </c>
      <c r="F1608" s="4" t="s">
        <v>29</v>
      </c>
      <c r="G1608" s="4" t="s">
        <v>43</v>
      </c>
      <c r="H1608" s="4" t="s">
        <v>37</v>
      </c>
      <c r="I1608" s="4" t="s">
        <v>31</v>
      </c>
      <c r="J1608" s="4" t="s">
        <v>27</v>
      </c>
      <c r="K1608" s="4" t="s">
        <v>28</v>
      </c>
      <c r="L1608" s="5">
        <v>1</v>
      </c>
      <c r="M1608" s="6">
        <v>93.41</v>
      </c>
      <c r="N1608" s="7">
        <v>0.05</v>
      </c>
      <c r="O1608" s="6">
        <v>44.7</v>
      </c>
      <c r="P1608" s="6">
        <f t="shared" si="100"/>
        <v>88.739499999999992</v>
      </c>
      <c r="Q1608" s="6">
        <f t="shared" si="101"/>
        <v>44.7</v>
      </c>
      <c r="R1608" s="6">
        <f t="shared" si="102"/>
        <v>44.03949999999999</v>
      </c>
      <c r="S1608" s="8">
        <f t="shared" si="103"/>
        <v>0.49627843294136198</v>
      </c>
    </row>
    <row r="1609" spans="1:19" ht="15.6" x14ac:dyDescent="0.3">
      <c r="A1609" s="2">
        <v>859</v>
      </c>
      <c r="B1609" s="3">
        <v>46243</v>
      </c>
      <c r="C1609" s="4">
        <f>YEAR(SalesDataTable[[#This Row],[Order Date]])</f>
        <v>2026</v>
      </c>
      <c r="D1609" s="9" t="str">
        <f>TEXT(SalesDataTable[[#This Row],[Order Date]],"MMM")</f>
        <v>Aug</v>
      </c>
      <c r="E1609" s="9" t="str">
        <f>"Q"&amp;ROUNDUP(MONTH(SalesDataTable[[#This Row],[Order Date]])/3,0)</f>
        <v>Q3</v>
      </c>
      <c r="F1609" s="4" t="s">
        <v>18</v>
      </c>
      <c r="G1609" s="4" t="s">
        <v>19</v>
      </c>
      <c r="H1609" s="4" t="s">
        <v>37</v>
      </c>
      <c r="I1609" s="4" t="s">
        <v>31</v>
      </c>
      <c r="J1609" s="4" t="s">
        <v>27</v>
      </c>
      <c r="K1609" s="4" t="s">
        <v>28</v>
      </c>
      <c r="L1609" s="5">
        <v>2</v>
      </c>
      <c r="M1609" s="6">
        <v>90.23</v>
      </c>
      <c r="N1609" s="7">
        <v>0</v>
      </c>
      <c r="O1609" s="6">
        <v>44.22</v>
      </c>
      <c r="P1609" s="6">
        <f t="shared" si="100"/>
        <v>180.46</v>
      </c>
      <c r="Q1609" s="6">
        <f t="shared" si="101"/>
        <v>88.44</v>
      </c>
      <c r="R1609" s="6">
        <f t="shared" si="102"/>
        <v>92.02000000000001</v>
      </c>
      <c r="S1609" s="8">
        <f t="shared" si="103"/>
        <v>0.50991909564446414</v>
      </c>
    </row>
    <row r="1610" spans="1:19" ht="15.6" x14ac:dyDescent="0.3">
      <c r="A1610" s="2">
        <v>1468</v>
      </c>
      <c r="B1610" s="3">
        <v>46243</v>
      </c>
      <c r="C1610" s="4">
        <f>YEAR(SalesDataTable[[#This Row],[Order Date]])</f>
        <v>2026</v>
      </c>
      <c r="D1610" s="9" t="str">
        <f>TEXT(SalesDataTable[[#This Row],[Order Date]],"MMM")</f>
        <v>Aug</v>
      </c>
      <c r="E1610" s="9" t="str">
        <f>"Q"&amp;ROUNDUP(MONTH(SalesDataTable[[#This Row],[Order Date]])/3,0)</f>
        <v>Q3</v>
      </c>
      <c r="F1610" s="4" t="s">
        <v>24</v>
      </c>
      <c r="G1610" s="4" t="s">
        <v>59</v>
      </c>
      <c r="H1610" s="4" t="s">
        <v>37</v>
      </c>
      <c r="I1610" s="4" t="s">
        <v>21</v>
      </c>
      <c r="J1610" s="4" t="s">
        <v>22</v>
      </c>
      <c r="K1610" s="4" t="s">
        <v>40</v>
      </c>
      <c r="L1610" s="5">
        <v>1</v>
      </c>
      <c r="M1610" s="6">
        <v>51.75</v>
      </c>
      <c r="N1610" s="7">
        <v>0</v>
      </c>
      <c r="O1610" s="6">
        <v>22.36</v>
      </c>
      <c r="P1610" s="6">
        <f t="shared" si="100"/>
        <v>51.75</v>
      </c>
      <c r="Q1610" s="6">
        <f t="shared" si="101"/>
        <v>22.36</v>
      </c>
      <c r="R1610" s="6">
        <f t="shared" si="102"/>
        <v>29.39</v>
      </c>
      <c r="S1610" s="8">
        <f t="shared" si="103"/>
        <v>0.56792270531400968</v>
      </c>
    </row>
    <row r="1611" spans="1:19" ht="15.6" x14ac:dyDescent="0.3">
      <c r="A1611" s="2">
        <v>2356</v>
      </c>
      <c r="B1611" s="3">
        <v>46243</v>
      </c>
      <c r="C1611" s="4">
        <f>YEAR(SalesDataTable[[#This Row],[Order Date]])</f>
        <v>2026</v>
      </c>
      <c r="D1611" s="9" t="str">
        <f>TEXT(SalesDataTable[[#This Row],[Order Date]],"MMM")</f>
        <v>Aug</v>
      </c>
      <c r="E1611" s="9" t="str">
        <f>"Q"&amp;ROUNDUP(MONTH(SalesDataTable[[#This Row],[Order Date]])/3,0)</f>
        <v>Q3</v>
      </c>
      <c r="F1611" s="4" t="s">
        <v>38</v>
      </c>
      <c r="G1611" s="4" t="s">
        <v>65</v>
      </c>
      <c r="H1611" s="4" t="s">
        <v>37</v>
      </c>
      <c r="I1611" s="4" t="s">
        <v>31</v>
      </c>
      <c r="J1611" s="4" t="s">
        <v>22</v>
      </c>
      <c r="K1611" s="4" t="s">
        <v>48</v>
      </c>
      <c r="L1611" s="5">
        <v>3</v>
      </c>
      <c r="M1611" s="6">
        <v>102.91</v>
      </c>
      <c r="N1611" s="7">
        <v>0.1</v>
      </c>
      <c r="O1611" s="6">
        <v>50.23</v>
      </c>
      <c r="P1611" s="6">
        <f t="shared" si="100"/>
        <v>277.85700000000003</v>
      </c>
      <c r="Q1611" s="6">
        <f t="shared" si="101"/>
        <v>150.69</v>
      </c>
      <c r="R1611" s="6">
        <f t="shared" si="102"/>
        <v>127.16700000000003</v>
      </c>
      <c r="S1611" s="8">
        <f t="shared" si="103"/>
        <v>0.45767067232425318</v>
      </c>
    </row>
    <row r="1612" spans="1:19" ht="15.6" x14ac:dyDescent="0.3">
      <c r="A1612" s="2">
        <v>3556</v>
      </c>
      <c r="B1612" s="3">
        <v>46243</v>
      </c>
      <c r="C1612" s="4">
        <f>YEAR(SalesDataTable[[#This Row],[Order Date]])</f>
        <v>2026</v>
      </c>
      <c r="D1612" s="9" t="str">
        <f>TEXT(SalesDataTable[[#This Row],[Order Date]],"MMM")</f>
        <v>Aug</v>
      </c>
      <c r="E1612" s="9" t="str">
        <f>"Q"&amp;ROUNDUP(MONTH(SalesDataTable[[#This Row],[Order Date]])/3,0)</f>
        <v>Q3</v>
      </c>
      <c r="F1612" s="4" t="s">
        <v>29</v>
      </c>
      <c r="G1612" s="4" t="s">
        <v>70</v>
      </c>
      <c r="H1612" s="4" t="s">
        <v>20</v>
      </c>
      <c r="I1612" s="4" t="s">
        <v>31</v>
      </c>
      <c r="J1612" s="4" t="s">
        <v>22</v>
      </c>
      <c r="K1612" s="4" t="s">
        <v>23</v>
      </c>
      <c r="L1612" s="5">
        <v>4</v>
      </c>
      <c r="M1612" s="6">
        <v>82.63</v>
      </c>
      <c r="N1612" s="7">
        <v>0.1</v>
      </c>
      <c r="O1612" s="6">
        <v>43.78</v>
      </c>
      <c r="P1612" s="6">
        <f t="shared" si="100"/>
        <v>297.46800000000002</v>
      </c>
      <c r="Q1612" s="6">
        <f t="shared" si="101"/>
        <v>175.12</v>
      </c>
      <c r="R1612" s="6">
        <f t="shared" si="102"/>
        <v>122.34800000000001</v>
      </c>
      <c r="S1612" s="8">
        <f t="shared" si="103"/>
        <v>0.41129802197211129</v>
      </c>
    </row>
    <row r="1613" spans="1:19" ht="15.6" x14ac:dyDescent="0.3">
      <c r="A1613" s="2">
        <v>925</v>
      </c>
      <c r="B1613" s="3">
        <v>46244</v>
      </c>
      <c r="C1613" s="4">
        <f>YEAR(SalesDataTable[[#This Row],[Order Date]])</f>
        <v>2026</v>
      </c>
      <c r="D1613" s="9" t="str">
        <f>TEXT(SalesDataTable[[#This Row],[Order Date]],"MMM")</f>
        <v>Aug</v>
      </c>
      <c r="E1613" s="9" t="str">
        <f>"Q"&amp;ROUNDUP(MONTH(SalesDataTable[[#This Row],[Order Date]])/3,0)</f>
        <v>Q3</v>
      </c>
      <c r="F1613" s="4" t="s">
        <v>18</v>
      </c>
      <c r="G1613" s="4" t="s">
        <v>19</v>
      </c>
      <c r="H1613" s="4" t="s">
        <v>37</v>
      </c>
      <c r="I1613" s="4" t="s">
        <v>21</v>
      </c>
      <c r="J1613" s="4" t="s">
        <v>41</v>
      </c>
      <c r="K1613" s="4" t="s">
        <v>47</v>
      </c>
      <c r="L1613" s="5">
        <v>1</v>
      </c>
      <c r="M1613" s="6">
        <v>196.39</v>
      </c>
      <c r="N1613" s="7">
        <v>0</v>
      </c>
      <c r="O1613" s="6">
        <v>102.92</v>
      </c>
      <c r="P1613" s="6">
        <f t="shared" si="100"/>
        <v>196.39</v>
      </c>
      <c r="Q1613" s="6">
        <f t="shared" si="101"/>
        <v>102.92</v>
      </c>
      <c r="R1613" s="6">
        <f t="shared" si="102"/>
        <v>93.469999999999985</v>
      </c>
      <c r="S1613" s="8">
        <f t="shared" si="103"/>
        <v>0.47594073017974436</v>
      </c>
    </row>
    <row r="1614" spans="1:19" ht="15.6" x14ac:dyDescent="0.3">
      <c r="A1614" s="2">
        <v>1563</v>
      </c>
      <c r="B1614" s="3">
        <v>46244</v>
      </c>
      <c r="C1614" s="4">
        <f>YEAR(SalesDataTable[[#This Row],[Order Date]])</f>
        <v>2026</v>
      </c>
      <c r="D1614" s="9" t="str">
        <f>TEXT(SalesDataTable[[#This Row],[Order Date]],"MMM")</f>
        <v>Aug</v>
      </c>
      <c r="E1614" s="9" t="str">
        <f>"Q"&amp;ROUNDUP(MONTH(SalesDataTable[[#This Row],[Order Date]])/3,0)</f>
        <v>Q3</v>
      </c>
      <c r="F1614" s="4" t="s">
        <v>29</v>
      </c>
      <c r="G1614" s="4" t="s">
        <v>57</v>
      </c>
      <c r="H1614" s="4" t="s">
        <v>46</v>
      </c>
      <c r="I1614" s="4" t="s">
        <v>34</v>
      </c>
      <c r="J1614" s="4" t="s">
        <v>32</v>
      </c>
      <c r="K1614" s="4" t="s">
        <v>33</v>
      </c>
      <c r="L1614" s="5">
        <v>2</v>
      </c>
      <c r="M1614" s="6">
        <v>36.25</v>
      </c>
      <c r="N1614" s="7">
        <v>0</v>
      </c>
      <c r="O1614" s="6">
        <v>13.77</v>
      </c>
      <c r="P1614" s="6">
        <f t="shared" si="100"/>
        <v>72.5</v>
      </c>
      <c r="Q1614" s="6">
        <f t="shared" si="101"/>
        <v>27.54</v>
      </c>
      <c r="R1614" s="6">
        <f t="shared" si="102"/>
        <v>44.96</v>
      </c>
      <c r="S1614" s="8">
        <f t="shared" si="103"/>
        <v>0.62013793103448278</v>
      </c>
    </row>
    <row r="1615" spans="1:19" ht="15.6" x14ac:dyDescent="0.3">
      <c r="A1615" s="2">
        <v>1634</v>
      </c>
      <c r="B1615" s="3">
        <v>46244</v>
      </c>
      <c r="C1615" s="4">
        <f>YEAR(SalesDataTable[[#This Row],[Order Date]])</f>
        <v>2026</v>
      </c>
      <c r="D1615" s="9" t="str">
        <f>TEXT(SalesDataTable[[#This Row],[Order Date]],"MMM")</f>
        <v>Aug</v>
      </c>
      <c r="E1615" s="9" t="str">
        <f>"Q"&amp;ROUNDUP(MONTH(SalesDataTable[[#This Row],[Order Date]])/3,0)</f>
        <v>Q3</v>
      </c>
      <c r="F1615" s="4" t="s">
        <v>24</v>
      </c>
      <c r="G1615" s="4" t="s">
        <v>25</v>
      </c>
      <c r="H1615" s="4" t="s">
        <v>37</v>
      </c>
      <c r="I1615" s="4" t="s">
        <v>21</v>
      </c>
      <c r="J1615" s="4" t="s">
        <v>41</v>
      </c>
      <c r="K1615" s="4" t="s">
        <v>47</v>
      </c>
      <c r="L1615" s="5">
        <v>2</v>
      </c>
      <c r="M1615" s="6">
        <v>199.85</v>
      </c>
      <c r="N1615" s="7">
        <v>0.05</v>
      </c>
      <c r="O1615" s="6">
        <v>104.34</v>
      </c>
      <c r="P1615" s="6">
        <f t="shared" si="100"/>
        <v>379.71499999999997</v>
      </c>
      <c r="Q1615" s="6">
        <f t="shared" si="101"/>
        <v>208.68</v>
      </c>
      <c r="R1615" s="6">
        <f t="shared" si="102"/>
        <v>171.03499999999997</v>
      </c>
      <c r="S1615" s="8">
        <f t="shared" si="103"/>
        <v>0.45042992770893953</v>
      </c>
    </row>
    <row r="1616" spans="1:19" ht="15.6" x14ac:dyDescent="0.3">
      <c r="A1616" s="2">
        <v>2187</v>
      </c>
      <c r="B1616" s="3">
        <v>46244</v>
      </c>
      <c r="C1616" s="4">
        <f>YEAR(SalesDataTable[[#This Row],[Order Date]])</f>
        <v>2026</v>
      </c>
      <c r="D1616" s="9" t="str">
        <f>TEXT(SalesDataTable[[#This Row],[Order Date]],"MMM")</f>
        <v>Aug</v>
      </c>
      <c r="E1616" s="9" t="str">
        <f>"Q"&amp;ROUNDUP(MONTH(SalesDataTable[[#This Row],[Order Date]])/3,0)</f>
        <v>Q3</v>
      </c>
      <c r="F1616" s="4" t="s">
        <v>29</v>
      </c>
      <c r="G1616" s="4" t="s">
        <v>30</v>
      </c>
      <c r="H1616" s="4" t="s">
        <v>37</v>
      </c>
      <c r="I1616" s="4" t="s">
        <v>31</v>
      </c>
      <c r="J1616" s="4" t="s">
        <v>32</v>
      </c>
      <c r="K1616" s="4" t="s">
        <v>50</v>
      </c>
      <c r="L1616" s="5">
        <v>1</v>
      </c>
      <c r="M1616" s="6">
        <v>46.32</v>
      </c>
      <c r="N1616" s="7">
        <v>0.05</v>
      </c>
      <c r="O1616" s="6">
        <v>18.34</v>
      </c>
      <c r="P1616" s="6">
        <f t="shared" si="100"/>
        <v>44.003999999999998</v>
      </c>
      <c r="Q1616" s="6">
        <f t="shared" si="101"/>
        <v>18.34</v>
      </c>
      <c r="R1616" s="6">
        <f t="shared" si="102"/>
        <v>25.663999999999998</v>
      </c>
      <c r="S1616" s="8">
        <f t="shared" si="103"/>
        <v>0.58321970729933637</v>
      </c>
    </row>
    <row r="1617" spans="1:19" ht="15.6" x14ac:dyDescent="0.3">
      <c r="A1617" s="2">
        <v>2773</v>
      </c>
      <c r="B1617" s="3">
        <v>46244</v>
      </c>
      <c r="C1617" s="4">
        <f>YEAR(SalesDataTable[[#This Row],[Order Date]])</f>
        <v>2026</v>
      </c>
      <c r="D1617" s="9" t="str">
        <f>TEXT(SalesDataTable[[#This Row],[Order Date]],"MMM")</f>
        <v>Aug</v>
      </c>
      <c r="E1617" s="9" t="str">
        <f>"Q"&amp;ROUNDUP(MONTH(SalesDataTable[[#This Row],[Order Date]])/3,0)</f>
        <v>Q3</v>
      </c>
      <c r="F1617" s="4" t="s">
        <v>24</v>
      </c>
      <c r="G1617" s="4" t="s">
        <v>67</v>
      </c>
      <c r="H1617" s="4" t="s">
        <v>20</v>
      </c>
      <c r="I1617" s="4" t="s">
        <v>31</v>
      </c>
      <c r="J1617" s="4" t="s">
        <v>27</v>
      </c>
      <c r="K1617" s="4" t="s">
        <v>55</v>
      </c>
      <c r="L1617" s="5">
        <v>4</v>
      </c>
      <c r="M1617" s="6">
        <v>151.06</v>
      </c>
      <c r="N1617" s="7">
        <v>0</v>
      </c>
      <c r="O1617" s="6">
        <v>77.67</v>
      </c>
      <c r="P1617" s="6">
        <f t="shared" si="100"/>
        <v>604.24</v>
      </c>
      <c r="Q1617" s="6">
        <f t="shared" si="101"/>
        <v>310.68</v>
      </c>
      <c r="R1617" s="6">
        <f t="shared" si="102"/>
        <v>293.56</v>
      </c>
      <c r="S1617" s="8">
        <f t="shared" si="103"/>
        <v>0.48583344366476894</v>
      </c>
    </row>
    <row r="1618" spans="1:19" ht="15.6" x14ac:dyDescent="0.3">
      <c r="A1618" s="2">
        <v>5040</v>
      </c>
      <c r="B1618" s="3">
        <v>46244</v>
      </c>
      <c r="C1618" s="4">
        <f>YEAR(SalesDataTable[[#This Row],[Order Date]])</f>
        <v>2026</v>
      </c>
      <c r="D1618" s="9" t="str">
        <f>TEXT(SalesDataTable[[#This Row],[Order Date]],"MMM")</f>
        <v>Aug</v>
      </c>
      <c r="E1618" s="9" t="str">
        <f>"Q"&amp;ROUNDUP(MONTH(SalesDataTable[[#This Row],[Order Date]])/3,0)</f>
        <v>Q3</v>
      </c>
      <c r="F1618" s="4" t="s">
        <v>38</v>
      </c>
      <c r="G1618" s="4" t="s">
        <v>49</v>
      </c>
      <c r="H1618" s="4" t="s">
        <v>20</v>
      </c>
      <c r="I1618" s="4" t="s">
        <v>21</v>
      </c>
      <c r="J1618" s="4" t="s">
        <v>27</v>
      </c>
      <c r="K1618" s="4" t="s">
        <v>64</v>
      </c>
      <c r="L1618" s="5">
        <v>1</v>
      </c>
      <c r="M1618" s="6">
        <v>72.39</v>
      </c>
      <c r="N1618" s="7">
        <v>0.1</v>
      </c>
      <c r="O1618" s="6">
        <v>31.64</v>
      </c>
      <c r="P1618" s="6">
        <f t="shared" si="100"/>
        <v>65.150999999999996</v>
      </c>
      <c r="Q1618" s="6">
        <f t="shared" si="101"/>
        <v>31.64</v>
      </c>
      <c r="R1618" s="6">
        <f t="shared" si="102"/>
        <v>33.510999999999996</v>
      </c>
      <c r="S1618" s="8">
        <f t="shared" si="103"/>
        <v>0.51435895074519189</v>
      </c>
    </row>
    <row r="1619" spans="1:19" ht="15.6" x14ac:dyDescent="0.3">
      <c r="A1619" s="2">
        <v>415</v>
      </c>
      <c r="B1619" s="3">
        <v>46245</v>
      </c>
      <c r="C1619" s="4">
        <f>YEAR(SalesDataTable[[#This Row],[Order Date]])</f>
        <v>2026</v>
      </c>
      <c r="D1619" s="9" t="str">
        <f>TEXT(SalesDataTable[[#This Row],[Order Date]],"MMM")</f>
        <v>Aug</v>
      </c>
      <c r="E1619" s="9" t="str">
        <f>"Q"&amp;ROUNDUP(MONTH(SalesDataTable[[#This Row],[Order Date]])/3,0)</f>
        <v>Q3</v>
      </c>
      <c r="F1619" s="4" t="s">
        <v>18</v>
      </c>
      <c r="G1619" s="4" t="s">
        <v>54</v>
      </c>
      <c r="H1619" s="4" t="s">
        <v>37</v>
      </c>
      <c r="I1619" s="4" t="s">
        <v>21</v>
      </c>
      <c r="J1619" s="4" t="s">
        <v>27</v>
      </c>
      <c r="K1619" s="4" t="s">
        <v>64</v>
      </c>
      <c r="L1619" s="5">
        <v>1</v>
      </c>
      <c r="M1619" s="6">
        <v>72.650000000000006</v>
      </c>
      <c r="N1619" s="7">
        <v>0</v>
      </c>
      <c r="O1619" s="6">
        <v>31.72</v>
      </c>
      <c r="P1619" s="6">
        <f t="shared" si="100"/>
        <v>72.650000000000006</v>
      </c>
      <c r="Q1619" s="6">
        <f t="shared" si="101"/>
        <v>31.72</v>
      </c>
      <c r="R1619" s="6">
        <f t="shared" si="102"/>
        <v>40.930000000000007</v>
      </c>
      <c r="S1619" s="8">
        <f t="shared" si="103"/>
        <v>0.56338609772883697</v>
      </c>
    </row>
    <row r="1620" spans="1:19" ht="15.6" x14ac:dyDescent="0.3">
      <c r="A1620" s="2">
        <v>1111</v>
      </c>
      <c r="B1620" s="3">
        <v>46245</v>
      </c>
      <c r="C1620" s="4">
        <f>YEAR(SalesDataTable[[#This Row],[Order Date]])</f>
        <v>2026</v>
      </c>
      <c r="D1620" s="9" t="str">
        <f>TEXT(SalesDataTable[[#This Row],[Order Date]],"MMM")</f>
        <v>Aug</v>
      </c>
      <c r="E1620" s="9" t="str">
        <f>"Q"&amp;ROUNDUP(MONTH(SalesDataTable[[#This Row],[Order Date]])/3,0)</f>
        <v>Q3</v>
      </c>
      <c r="F1620" s="4" t="s">
        <v>38</v>
      </c>
      <c r="G1620" s="4" t="s">
        <v>65</v>
      </c>
      <c r="H1620" s="4" t="s">
        <v>20</v>
      </c>
      <c r="I1620" s="4" t="s">
        <v>31</v>
      </c>
      <c r="J1620" s="4" t="s">
        <v>41</v>
      </c>
      <c r="K1620" s="4" t="s">
        <v>47</v>
      </c>
      <c r="L1620" s="5">
        <v>1</v>
      </c>
      <c r="M1620" s="6">
        <v>198.44</v>
      </c>
      <c r="N1620" s="7">
        <v>0</v>
      </c>
      <c r="O1620" s="6">
        <v>106.79</v>
      </c>
      <c r="P1620" s="6">
        <f t="shared" si="100"/>
        <v>198.44</v>
      </c>
      <c r="Q1620" s="6">
        <f t="shared" si="101"/>
        <v>106.79</v>
      </c>
      <c r="R1620" s="6">
        <f t="shared" si="102"/>
        <v>91.649999999999991</v>
      </c>
      <c r="S1620" s="8">
        <f t="shared" si="103"/>
        <v>0.46185244910300338</v>
      </c>
    </row>
    <row r="1621" spans="1:19" ht="15.6" x14ac:dyDescent="0.3">
      <c r="A1621" s="2">
        <v>1243</v>
      </c>
      <c r="B1621" s="3">
        <v>46245</v>
      </c>
      <c r="C1621" s="4">
        <f>YEAR(SalesDataTable[[#This Row],[Order Date]])</f>
        <v>2026</v>
      </c>
      <c r="D1621" s="9" t="str">
        <f>TEXT(SalesDataTable[[#This Row],[Order Date]],"MMM")</f>
        <v>Aug</v>
      </c>
      <c r="E1621" s="9" t="str">
        <f>"Q"&amp;ROUNDUP(MONTH(SalesDataTable[[#This Row],[Order Date]])/3,0)</f>
        <v>Q3</v>
      </c>
      <c r="F1621" s="4" t="s">
        <v>29</v>
      </c>
      <c r="G1621" s="4" t="s">
        <v>70</v>
      </c>
      <c r="H1621" s="4" t="s">
        <v>20</v>
      </c>
      <c r="I1621" s="4" t="s">
        <v>21</v>
      </c>
      <c r="J1621" s="4" t="s">
        <v>41</v>
      </c>
      <c r="K1621" s="4" t="s">
        <v>47</v>
      </c>
      <c r="L1621" s="5">
        <v>1</v>
      </c>
      <c r="M1621" s="6">
        <v>193.67</v>
      </c>
      <c r="N1621" s="7">
        <v>0</v>
      </c>
      <c r="O1621" s="6">
        <v>103.79</v>
      </c>
      <c r="P1621" s="6">
        <f t="shared" si="100"/>
        <v>193.67</v>
      </c>
      <c r="Q1621" s="6">
        <f t="shared" si="101"/>
        <v>103.79</v>
      </c>
      <c r="R1621" s="6">
        <f t="shared" si="102"/>
        <v>89.879999999999981</v>
      </c>
      <c r="S1621" s="8">
        <f t="shared" si="103"/>
        <v>0.46408839779005517</v>
      </c>
    </row>
    <row r="1622" spans="1:19" ht="15.6" x14ac:dyDescent="0.3">
      <c r="A1622" s="2">
        <v>1326</v>
      </c>
      <c r="B1622" s="3">
        <v>46245</v>
      </c>
      <c r="C1622" s="4">
        <f>YEAR(SalesDataTable[[#This Row],[Order Date]])</f>
        <v>2026</v>
      </c>
      <c r="D1622" s="9" t="str">
        <f>TEXT(SalesDataTable[[#This Row],[Order Date]],"MMM")</f>
        <v>Aug</v>
      </c>
      <c r="E1622" s="9" t="str">
        <f>"Q"&amp;ROUNDUP(MONTH(SalesDataTable[[#This Row],[Order Date]])/3,0)</f>
        <v>Q3</v>
      </c>
      <c r="F1622" s="4" t="s">
        <v>38</v>
      </c>
      <c r="G1622" s="4" t="s">
        <v>51</v>
      </c>
      <c r="H1622" s="4" t="s">
        <v>20</v>
      </c>
      <c r="I1622" s="4" t="s">
        <v>21</v>
      </c>
      <c r="J1622" s="4" t="s">
        <v>32</v>
      </c>
      <c r="K1622" s="4" t="s">
        <v>66</v>
      </c>
      <c r="L1622" s="5">
        <v>5</v>
      </c>
      <c r="M1622" s="6">
        <v>166.03</v>
      </c>
      <c r="N1622" s="7">
        <v>0</v>
      </c>
      <c r="O1622" s="6">
        <v>87.46</v>
      </c>
      <c r="P1622" s="6">
        <f t="shared" si="100"/>
        <v>830.15</v>
      </c>
      <c r="Q1622" s="6">
        <f t="shared" si="101"/>
        <v>437.29999999999995</v>
      </c>
      <c r="R1622" s="6">
        <f t="shared" si="102"/>
        <v>392.85</v>
      </c>
      <c r="S1622" s="8">
        <f t="shared" si="103"/>
        <v>0.47322772992832624</v>
      </c>
    </row>
    <row r="1623" spans="1:19" ht="15.6" x14ac:dyDescent="0.3">
      <c r="A1623" s="2">
        <v>1682</v>
      </c>
      <c r="B1623" s="3">
        <v>46245</v>
      </c>
      <c r="C1623" s="4">
        <f>YEAR(SalesDataTable[[#This Row],[Order Date]])</f>
        <v>2026</v>
      </c>
      <c r="D1623" s="9" t="str">
        <f>TEXT(SalesDataTable[[#This Row],[Order Date]],"MMM")</f>
        <v>Aug</v>
      </c>
      <c r="E1623" s="9" t="str">
        <f>"Q"&amp;ROUNDUP(MONTH(SalesDataTable[[#This Row],[Order Date]])/3,0)</f>
        <v>Q3</v>
      </c>
      <c r="F1623" s="4" t="s">
        <v>18</v>
      </c>
      <c r="G1623" s="4" t="s">
        <v>19</v>
      </c>
      <c r="H1623" s="4" t="s">
        <v>20</v>
      </c>
      <c r="I1623" s="4" t="s">
        <v>34</v>
      </c>
      <c r="J1623" s="4" t="s">
        <v>41</v>
      </c>
      <c r="K1623" s="4" t="s">
        <v>58</v>
      </c>
      <c r="L1623" s="5">
        <v>2</v>
      </c>
      <c r="M1623" s="6">
        <v>81.569999999999993</v>
      </c>
      <c r="N1623" s="7">
        <v>0</v>
      </c>
      <c r="O1623" s="6">
        <v>40.36</v>
      </c>
      <c r="P1623" s="6">
        <f t="shared" si="100"/>
        <v>163.13999999999999</v>
      </c>
      <c r="Q1623" s="6">
        <f t="shared" si="101"/>
        <v>80.72</v>
      </c>
      <c r="R1623" s="6">
        <f t="shared" si="102"/>
        <v>82.419999999999987</v>
      </c>
      <c r="S1623" s="8">
        <f t="shared" si="103"/>
        <v>0.50521024886600463</v>
      </c>
    </row>
    <row r="1624" spans="1:19" ht="15.6" x14ac:dyDescent="0.3">
      <c r="A1624" s="2">
        <v>2618</v>
      </c>
      <c r="B1624" s="3">
        <v>46245</v>
      </c>
      <c r="C1624" s="4">
        <f>YEAR(SalesDataTable[[#This Row],[Order Date]])</f>
        <v>2026</v>
      </c>
      <c r="D1624" s="9" t="str">
        <f>TEXT(SalesDataTable[[#This Row],[Order Date]],"MMM")</f>
        <v>Aug</v>
      </c>
      <c r="E1624" s="9" t="str">
        <f>"Q"&amp;ROUNDUP(MONTH(SalesDataTable[[#This Row],[Order Date]])/3,0)</f>
        <v>Q3</v>
      </c>
      <c r="F1624" s="4" t="s">
        <v>18</v>
      </c>
      <c r="G1624" s="4" t="s">
        <v>68</v>
      </c>
      <c r="H1624" s="4" t="s">
        <v>37</v>
      </c>
      <c r="I1624" s="4" t="s">
        <v>34</v>
      </c>
      <c r="J1624" s="4" t="s">
        <v>27</v>
      </c>
      <c r="K1624" s="4" t="s">
        <v>35</v>
      </c>
      <c r="L1624" s="5">
        <v>2</v>
      </c>
      <c r="M1624" s="6">
        <v>143.86000000000001</v>
      </c>
      <c r="N1624" s="7">
        <v>0</v>
      </c>
      <c r="O1624" s="6">
        <v>81.23</v>
      </c>
      <c r="P1624" s="6">
        <f t="shared" si="100"/>
        <v>287.72000000000003</v>
      </c>
      <c r="Q1624" s="6">
        <f t="shared" si="101"/>
        <v>162.46</v>
      </c>
      <c r="R1624" s="6">
        <f t="shared" si="102"/>
        <v>125.26000000000002</v>
      </c>
      <c r="S1624" s="8">
        <f t="shared" si="103"/>
        <v>0.43535381621020441</v>
      </c>
    </row>
    <row r="1625" spans="1:19" ht="15.6" x14ac:dyDescent="0.3">
      <c r="A1625" s="2">
        <v>3319</v>
      </c>
      <c r="B1625" s="3">
        <v>46245</v>
      </c>
      <c r="C1625" s="4">
        <f>YEAR(SalesDataTable[[#This Row],[Order Date]])</f>
        <v>2026</v>
      </c>
      <c r="D1625" s="9" t="str">
        <f>TEXT(SalesDataTable[[#This Row],[Order Date]],"MMM")</f>
        <v>Aug</v>
      </c>
      <c r="E1625" s="9" t="str">
        <f>"Q"&amp;ROUNDUP(MONTH(SalesDataTable[[#This Row],[Order Date]])/3,0)</f>
        <v>Q3</v>
      </c>
      <c r="F1625" s="4" t="s">
        <v>24</v>
      </c>
      <c r="G1625" s="4" t="s">
        <v>67</v>
      </c>
      <c r="H1625" s="4" t="s">
        <v>20</v>
      </c>
      <c r="I1625" s="4" t="s">
        <v>21</v>
      </c>
      <c r="J1625" s="4" t="s">
        <v>27</v>
      </c>
      <c r="K1625" s="4" t="s">
        <v>28</v>
      </c>
      <c r="L1625" s="5">
        <v>3</v>
      </c>
      <c r="M1625" s="6">
        <v>93.53</v>
      </c>
      <c r="N1625" s="7">
        <v>0</v>
      </c>
      <c r="O1625" s="6">
        <v>46.19</v>
      </c>
      <c r="P1625" s="6">
        <f t="shared" si="100"/>
        <v>280.59000000000003</v>
      </c>
      <c r="Q1625" s="6">
        <f t="shared" si="101"/>
        <v>138.57</v>
      </c>
      <c r="R1625" s="6">
        <f t="shared" si="102"/>
        <v>142.02000000000004</v>
      </c>
      <c r="S1625" s="8">
        <f t="shared" si="103"/>
        <v>0.5061477600769807</v>
      </c>
    </row>
    <row r="1626" spans="1:19" ht="15.6" x14ac:dyDescent="0.3">
      <c r="A1626" s="2">
        <v>4600</v>
      </c>
      <c r="B1626" s="3">
        <v>46245</v>
      </c>
      <c r="C1626" s="4">
        <f>YEAR(SalesDataTable[[#This Row],[Order Date]])</f>
        <v>2026</v>
      </c>
      <c r="D1626" s="9" t="str">
        <f>TEXT(SalesDataTable[[#This Row],[Order Date]],"MMM")</f>
        <v>Aug</v>
      </c>
      <c r="E1626" s="9" t="str">
        <f>"Q"&amp;ROUNDUP(MONTH(SalesDataTable[[#This Row],[Order Date]])/3,0)</f>
        <v>Q3</v>
      </c>
      <c r="F1626" s="4" t="s">
        <v>38</v>
      </c>
      <c r="G1626" s="4" t="s">
        <v>39</v>
      </c>
      <c r="H1626" s="4" t="s">
        <v>26</v>
      </c>
      <c r="I1626" s="4" t="s">
        <v>34</v>
      </c>
      <c r="J1626" s="4" t="s">
        <v>32</v>
      </c>
      <c r="K1626" s="4" t="s">
        <v>66</v>
      </c>
      <c r="L1626" s="5">
        <v>10</v>
      </c>
      <c r="M1626" s="6">
        <v>162.38</v>
      </c>
      <c r="N1626" s="7">
        <v>0.05</v>
      </c>
      <c r="O1626" s="6">
        <v>85.82</v>
      </c>
      <c r="P1626" s="6">
        <f t="shared" si="100"/>
        <v>1542.61</v>
      </c>
      <c r="Q1626" s="6">
        <f t="shared" si="101"/>
        <v>858.19999999999993</v>
      </c>
      <c r="R1626" s="6">
        <f t="shared" si="102"/>
        <v>684.41</v>
      </c>
      <c r="S1626" s="8">
        <f t="shared" si="103"/>
        <v>0.44367014345816508</v>
      </c>
    </row>
    <row r="1627" spans="1:19" ht="15.6" x14ac:dyDescent="0.3">
      <c r="A1627" s="2">
        <v>5168</v>
      </c>
      <c r="B1627" s="3">
        <v>46245</v>
      </c>
      <c r="C1627" s="4">
        <f>YEAR(SalesDataTable[[#This Row],[Order Date]])</f>
        <v>2026</v>
      </c>
      <c r="D1627" s="9" t="str">
        <f>TEXT(SalesDataTable[[#This Row],[Order Date]],"MMM")</f>
        <v>Aug</v>
      </c>
      <c r="E1627" s="9" t="str">
        <f>"Q"&amp;ROUNDUP(MONTH(SalesDataTable[[#This Row],[Order Date]])/3,0)</f>
        <v>Q3</v>
      </c>
      <c r="F1627" s="4" t="s">
        <v>18</v>
      </c>
      <c r="G1627" s="4" t="s">
        <v>68</v>
      </c>
      <c r="H1627" s="4" t="s">
        <v>46</v>
      </c>
      <c r="I1627" s="4" t="s">
        <v>34</v>
      </c>
      <c r="J1627" s="4" t="s">
        <v>52</v>
      </c>
      <c r="K1627" s="4" t="s">
        <v>56</v>
      </c>
      <c r="L1627" s="5">
        <v>1</v>
      </c>
      <c r="M1627" s="6">
        <v>122.52</v>
      </c>
      <c r="N1627" s="7">
        <v>0.05</v>
      </c>
      <c r="O1627" s="6">
        <v>69.66</v>
      </c>
      <c r="P1627" s="6">
        <f t="shared" si="100"/>
        <v>116.39399999999999</v>
      </c>
      <c r="Q1627" s="6">
        <f t="shared" si="101"/>
        <v>69.66</v>
      </c>
      <c r="R1627" s="6">
        <f t="shared" si="102"/>
        <v>46.733999999999995</v>
      </c>
      <c r="S1627" s="8">
        <f t="shared" si="103"/>
        <v>0.40151554203824935</v>
      </c>
    </row>
    <row r="1628" spans="1:19" ht="15.6" x14ac:dyDescent="0.3">
      <c r="A1628" s="2">
        <v>245</v>
      </c>
      <c r="B1628" s="3">
        <v>46246</v>
      </c>
      <c r="C1628" s="4">
        <f>YEAR(SalesDataTable[[#This Row],[Order Date]])</f>
        <v>2026</v>
      </c>
      <c r="D1628" s="9" t="str">
        <f>TEXT(SalesDataTable[[#This Row],[Order Date]],"MMM")</f>
        <v>Aug</v>
      </c>
      <c r="E1628" s="9" t="str">
        <f>"Q"&amp;ROUNDUP(MONTH(SalesDataTable[[#This Row],[Order Date]])/3,0)</f>
        <v>Q3</v>
      </c>
      <c r="F1628" s="4" t="s">
        <v>38</v>
      </c>
      <c r="G1628" s="4" t="s">
        <v>65</v>
      </c>
      <c r="H1628" s="4" t="s">
        <v>46</v>
      </c>
      <c r="I1628" s="4" t="s">
        <v>21</v>
      </c>
      <c r="J1628" s="4" t="s">
        <v>27</v>
      </c>
      <c r="K1628" s="4" t="s">
        <v>35</v>
      </c>
      <c r="L1628" s="5">
        <v>1</v>
      </c>
      <c r="M1628" s="6">
        <v>142.84</v>
      </c>
      <c r="N1628" s="7">
        <v>0</v>
      </c>
      <c r="O1628" s="6">
        <v>77.7</v>
      </c>
      <c r="P1628" s="6">
        <f t="shared" si="100"/>
        <v>142.84</v>
      </c>
      <c r="Q1628" s="6">
        <f t="shared" si="101"/>
        <v>77.7</v>
      </c>
      <c r="R1628" s="6">
        <f t="shared" si="102"/>
        <v>65.14</v>
      </c>
      <c r="S1628" s="8">
        <f t="shared" si="103"/>
        <v>0.4560347241669</v>
      </c>
    </row>
    <row r="1629" spans="1:19" ht="15.6" x14ac:dyDescent="0.3">
      <c r="A1629" s="2">
        <v>322</v>
      </c>
      <c r="B1629" s="3">
        <v>46246</v>
      </c>
      <c r="C1629" s="4">
        <f>YEAR(SalesDataTable[[#This Row],[Order Date]])</f>
        <v>2026</v>
      </c>
      <c r="D1629" s="9" t="str">
        <f>TEXT(SalesDataTable[[#This Row],[Order Date]],"MMM")</f>
        <v>Aug</v>
      </c>
      <c r="E1629" s="9" t="str">
        <f>"Q"&amp;ROUNDUP(MONTH(SalesDataTable[[#This Row],[Order Date]])/3,0)</f>
        <v>Q3</v>
      </c>
      <c r="F1629" s="4" t="s">
        <v>24</v>
      </c>
      <c r="G1629" s="4" t="s">
        <v>67</v>
      </c>
      <c r="H1629" s="4" t="s">
        <v>37</v>
      </c>
      <c r="I1629" s="4" t="s">
        <v>21</v>
      </c>
      <c r="J1629" s="4" t="s">
        <v>27</v>
      </c>
      <c r="K1629" s="4" t="s">
        <v>64</v>
      </c>
      <c r="L1629" s="5">
        <v>3</v>
      </c>
      <c r="M1629" s="6">
        <v>72.349999999999994</v>
      </c>
      <c r="N1629" s="7">
        <v>0</v>
      </c>
      <c r="O1629" s="6">
        <v>32.119999999999997</v>
      </c>
      <c r="P1629" s="6">
        <f t="shared" si="100"/>
        <v>217.04999999999998</v>
      </c>
      <c r="Q1629" s="6">
        <f t="shared" si="101"/>
        <v>96.359999999999985</v>
      </c>
      <c r="R1629" s="6">
        <f t="shared" si="102"/>
        <v>120.69</v>
      </c>
      <c r="S1629" s="8">
        <f t="shared" si="103"/>
        <v>0.55604699378023503</v>
      </c>
    </row>
    <row r="1630" spans="1:19" ht="15.6" x14ac:dyDescent="0.3">
      <c r="A1630" s="2">
        <v>1101</v>
      </c>
      <c r="B1630" s="3">
        <v>46246</v>
      </c>
      <c r="C1630" s="4">
        <f>YEAR(SalesDataTable[[#This Row],[Order Date]])</f>
        <v>2026</v>
      </c>
      <c r="D1630" s="9" t="str">
        <f>TEXT(SalesDataTable[[#This Row],[Order Date]],"MMM")</f>
        <v>Aug</v>
      </c>
      <c r="E1630" s="9" t="str">
        <f>"Q"&amp;ROUNDUP(MONTH(SalesDataTable[[#This Row],[Order Date]])/3,0)</f>
        <v>Q3</v>
      </c>
      <c r="F1630" s="4" t="s">
        <v>38</v>
      </c>
      <c r="G1630" s="4" t="s">
        <v>39</v>
      </c>
      <c r="H1630" s="4" t="s">
        <v>20</v>
      </c>
      <c r="I1630" s="4" t="s">
        <v>31</v>
      </c>
      <c r="J1630" s="4" t="s">
        <v>52</v>
      </c>
      <c r="K1630" s="4" t="s">
        <v>53</v>
      </c>
      <c r="L1630" s="5">
        <v>3</v>
      </c>
      <c r="M1630" s="6">
        <v>40.14</v>
      </c>
      <c r="N1630" s="7">
        <v>0.05</v>
      </c>
      <c r="O1630" s="6">
        <v>14.53</v>
      </c>
      <c r="P1630" s="6">
        <f t="shared" si="100"/>
        <v>114.399</v>
      </c>
      <c r="Q1630" s="6">
        <f t="shared" si="101"/>
        <v>43.589999999999996</v>
      </c>
      <c r="R1630" s="6">
        <f t="shared" si="102"/>
        <v>70.808999999999997</v>
      </c>
      <c r="S1630" s="8">
        <f t="shared" si="103"/>
        <v>0.61896520074476169</v>
      </c>
    </row>
    <row r="1631" spans="1:19" ht="15.6" x14ac:dyDescent="0.3">
      <c r="A1631" s="2">
        <v>1564</v>
      </c>
      <c r="B1631" s="3">
        <v>46246</v>
      </c>
      <c r="C1631" s="4">
        <f>YEAR(SalesDataTable[[#This Row],[Order Date]])</f>
        <v>2026</v>
      </c>
      <c r="D1631" s="9" t="str">
        <f>TEXT(SalesDataTable[[#This Row],[Order Date]],"MMM")</f>
        <v>Aug</v>
      </c>
      <c r="E1631" s="9" t="str">
        <f>"Q"&amp;ROUNDUP(MONTH(SalesDataTable[[#This Row],[Order Date]])/3,0)</f>
        <v>Q3</v>
      </c>
      <c r="F1631" s="4" t="s">
        <v>38</v>
      </c>
      <c r="G1631" s="4" t="s">
        <v>65</v>
      </c>
      <c r="H1631" s="4" t="s">
        <v>20</v>
      </c>
      <c r="I1631" s="4" t="s">
        <v>31</v>
      </c>
      <c r="J1631" s="4" t="s">
        <v>52</v>
      </c>
      <c r="K1631" s="4" t="s">
        <v>63</v>
      </c>
      <c r="L1631" s="5">
        <v>2</v>
      </c>
      <c r="M1631" s="6">
        <v>51.84</v>
      </c>
      <c r="N1631" s="7">
        <v>0</v>
      </c>
      <c r="O1631" s="6">
        <v>21.62</v>
      </c>
      <c r="P1631" s="6">
        <f t="shared" si="100"/>
        <v>103.68</v>
      </c>
      <c r="Q1631" s="6">
        <f t="shared" si="101"/>
        <v>43.24</v>
      </c>
      <c r="R1631" s="6">
        <f t="shared" si="102"/>
        <v>60.440000000000005</v>
      </c>
      <c r="S1631" s="8">
        <f t="shared" si="103"/>
        <v>0.58294753086419759</v>
      </c>
    </row>
    <row r="1632" spans="1:19" ht="15.6" x14ac:dyDescent="0.3">
      <c r="A1632" s="2">
        <v>3712</v>
      </c>
      <c r="B1632" s="3">
        <v>46246</v>
      </c>
      <c r="C1632" s="4">
        <f>YEAR(SalesDataTable[[#This Row],[Order Date]])</f>
        <v>2026</v>
      </c>
      <c r="D1632" s="9" t="str">
        <f>TEXT(SalesDataTable[[#This Row],[Order Date]],"MMM")</f>
        <v>Aug</v>
      </c>
      <c r="E1632" s="9" t="str">
        <f>"Q"&amp;ROUNDUP(MONTH(SalesDataTable[[#This Row],[Order Date]])/3,0)</f>
        <v>Q3</v>
      </c>
      <c r="F1632" s="4" t="s">
        <v>38</v>
      </c>
      <c r="G1632" s="4" t="s">
        <v>51</v>
      </c>
      <c r="H1632" s="4" t="s">
        <v>20</v>
      </c>
      <c r="I1632" s="4" t="s">
        <v>31</v>
      </c>
      <c r="J1632" s="4" t="s">
        <v>22</v>
      </c>
      <c r="K1632" s="4" t="s">
        <v>23</v>
      </c>
      <c r="L1632" s="5">
        <v>3</v>
      </c>
      <c r="M1632" s="6">
        <v>82.32</v>
      </c>
      <c r="N1632" s="7">
        <v>0.15</v>
      </c>
      <c r="O1632" s="6">
        <v>41.95</v>
      </c>
      <c r="P1632" s="6">
        <f t="shared" si="100"/>
        <v>209.91599999999997</v>
      </c>
      <c r="Q1632" s="6">
        <f t="shared" si="101"/>
        <v>125.85000000000001</v>
      </c>
      <c r="R1632" s="6">
        <f t="shared" si="102"/>
        <v>84.06599999999996</v>
      </c>
      <c r="S1632" s="8">
        <f t="shared" si="103"/>
        <v>0.40047447550448739</v>
      </c>
    </row>
    <row r="1633" spans="1:19" ht="15.6" x14ac:dyDescent="0.3">
      <c r="A1633" s="2">
        <v>771</v>
      </c>
      <c r="B1633" s="3">
        <v>46247</v>
      </c>
      <c r="C1633" s="4">
        <f>YEAR(SalesDataTable[[#This Row],[Order Date]])</f>
        <v>2026</v>
      </c>
      <c r="D1633" s="9" t="str">
        <f>TEXT(SalesDataTable[[#This Row],[Order Date]],"MMM")</f>
        <v>Aug</v>
      </c>
      <c r="E1633" s="9" t="str">
        <f>"Q"&amp;ROUNDUP(MONTH(SalesDataTable[[#This Row],[Order Date]])/3,0)</f>
        <v>Q3</v>
      </c>
      <c r="F1633" s="4" t="s">
        <v>29</v>
      </c>
      <c r="G1633" s="4" t="s">
        <v>43</v>
      </c>
      <c r="H1633" s="4" t="s">
        <v>20</v>
      </c>
      <c r="I1633" s="4" t="s">
        <v>21</v>
      </c>
      <c r="J1633" s="4" t="s">
        <v>27</v>
      </c>
      <c r="K1633" s="4" t="s">
        <v>28</v>
      </c>
      <c r="L1633" s="5">
        <v>1</v>
      </c>
      <c r="M1633" s="6">
        <v>91.78</v>
      </c>
      <c r="N1633" s="7">
        <v>0</v>
      </c>
      <c r="O1633" s="6">
        <v>46.15</v>
      </c>
      <c r="P1633" s="6">
        <f t="shared" si="100"/>
        <v>91.78</v>
      </c>
      <c r="Q1633" s="6">
        <f t="shared" si="101"/>
        <v>46.15</v>
      </c>
      <c r="R1633" s="6">
        <f t="shared" si="102"/>
        <v>45.63</v>
      </c>
      <c r="S1633" s="8">
        <f t="shared" si="103"/>
        <v>0.49716713881019831</v>
      </c>
    </row>
    <row r="1634" spans="1:19" ht="15.6" x14ac:dyDescent="0.3">
      <c r="A1634" s="2">
        <v>2749</v>
      </c>
      <c r="B1634" s="3">
        <v>46247</v>
      </c>
      <c r="C1634" s="4">
        <f>YEAR(SalesDataTable[[#This Row],[Order Date]])</f>
        <v>2026</v>
      </c>
      <c r="D1634" s="9" t="str">
        <f>TEXT(SalesDataTable[[#This Row],[Order Date]],"MMM")</f>
        <v>Aug</v>
      </c>
      <c r="E1634" s="9" t="str">
        <f>"Q"&amp;ROUNDUP(MONTH(SalesDataTable[[#This Row],[Order Date]])/3,0)</f>
        <v>Q3</v>
      </c>
      <c r="F1634" s="4" t="s">
        <v>24</v>
      </c>
      <c r="G1634" s="4" t="s">
        <v>67</v>
      </c>
      <c r="H1634" s="4" t="s">
        <v>20</v>
      </c>
      <c r="I1634" s="4" t="s">
        <v>34</v>
      </c>
      <c r="J1634" s="4" t="s">
        <v>27</v>
      </c>
      <c r="K1634" s="4" t="s">
        <v>28</v>
      </c>
      <c r="L1634" s="5">
        <v>2</v>
      </c>
      <c r="M1634" s="6">
        <v>93.13</v>
      </c>
      <c r="N1634" s="7">
        <v>0</v>
      </c>
      <c r="O1634" s="6">
        <v>45.68</v>
      </c>
      <c r="P1634" s="6">
        <f t="shared" si="100"/>
        <v>186.26</v>
      </c>
      <c r="Q1634" s="6">
        <f t="shared" si="101"/>
        <v>91.36</v>
      </c>
      <c r="R1634" s="6">
        <f t="shared" si="102"/>
        <v>94.899999999999991</v>
      </c>
      <c r="S1634" s="8">
        <f t="shared" si="103"/>
        <v>0.50950284548480618</v>
      </c>
    </row>
    <row r="1635" spans="1:19" ht="15.6" x14ac:dyDescent="0.3">
      <c r="A1635" s="2">
        <v>4252</v>
      </c>
      <c r="B1635" s="3">
        <v>46247</v>
      </c>
      <c r="C1635" s="4">
        <f>YEAR(SalesDataTable[[#This Row],[Order Date]])</f>
        <v>2026</v>
      </c>
      <c r="D1635" s="9" t="str">
        <f>TEXT(SalesDataTable[[#This Row],[Order Date]],"MMM")</f>
        <v>Aug</v>
      </c>
      <c r="E1635" s="9" t="str">
        <f>"Q"&amp;ROUNDUP(MONTH(SalesDataTable[[#This Row],[Order Date]])/3,0)</f>
        <v>Q3</v>
      </c>
      <c r="F1635" s="4" t="s">
        <v>24</v>
      </c>
      <c r="G1635" s="4" t="s">
        <v>61</v>
      </c>
      <c r="H1635" s="4" t="s">
        <v>20</v>
      </c>
      <c r="I1635" s="4" t="s">
        <v>21</v>
      </c>
      <c r="J1635" s="4" t="s">
        <v>32</v>
      </c>
      <c r="K1635" s="4" t="s">
        <v>33</v>
      </c>
      <c r="L1635" s="5">
        <v>1</v>
      </c>
      <c r="M1635" s="6">
        <v>36.67</v>
      </c>
      <c r="N1635" s="7">
        <v>0.1</v>
      </c>
      <c r="O1635" s="6">
        <v>13.18</v>
      </c>
      <c r="P1635" s="6">
        <f t="shared" si="100"/>
        <v>33.003</v>
      </c>
      <c r="Q1635" s="6">
        <f t="shared" si="101"/>
        <v>13.18</v>
      </c>
      <c r="R1635" s="6">
        <f t="shared" si="102"/>
        <v>19.823</v>
      </c>
      <c r="S1635" s="8">
        <f t="shared" si="103"/>
        <v>0.60064236584552921</v>
      </c>
    </row>
    <row r="1636" spans="1:19" ht="15.6" x14ac:dyDescent="0.3">
      <c r="A1636" s="2">
        <v>4665</v>
      </c>
      <c r="B1636" s="3">
        <v>46247</v>
      </c>
      <c r="C1636" s="4">
        <f>YEAR(SalesDataTable[[#This Row],[Order Date]])</f>
        <v>2026</v>
      </c>
      <c r="D1636" s="9" t="str">
        <f>TEXT(SalesDataTable[[#This Row],[Order Date]],"MMM")</f>
        <v>Aug</v>
      </c>
      <c r="E1636" s="9" t="str">
        <f>"Q"&amp;ROUNDUP(MONTH(SalesDataTable[[#This Row],[Order Date]])/3,0)</f>
        <v>Q3</v>
      </c>
      <c r="F1636" s="4" t="s">
        <v>38</v>
      </c>
      <c r="G1636" s="4" t="s">
        <v>51</v>
      </c>
      <c r="H1636" s="4" t="s">
        <v>26</v>
      </c>
      <c r="I1636" s="4" t="s">
        <v>21</v>
      </c>
      <c r="J1636" s="4" t="s">
        <v>52</v>
      </c>
      <c r="K1636" s="4" t="s">
        <v>63</v>
      </c>
      <c r="L1636" s="5">
        <v>4</v>
      </c>
      <c r="M1636" s="6">
        <v>51.25</v>
      </c>
      <c r="N1636" s="7">
        <v>0.1</v>
      </c>
      <c r="O1636" s="6">
        <v>21.77</v>
      </c>
      <c r="P1636" s="6">
        <f t="shared" si="100"/>
        <v>184.5</v>
      </c>
      <c r="Q1636" s="6">
        <f t="shared" si="101"/>
        <v>87.08</v>
      </c>
      <c r="R1636" s="6">
        <f t="shared" si="102"/>
        <v>97.42</v>
      </c>
      <c r="S1636" s="8">
        <f t="shared" si="103"/>
        <v>0.52802168021680218</v>
      </c>
    </row>
    <row r="1637" spans="1:19" ht="15.6" x14ac:dyDescent="0.3">
      <c r="A1637" s="2">
        <v>4767</v>
      </c>
      <c r="B1637" s="3">
        <v>46247</v>
      </c>
      <c r="C1637" s="4">
        <f>YEAR(SalesDataTable[[#This Row],[Order Date]])</f>
        <v>2026</v>
      </c>
      <c r="D1637" s="9" t="str">
        <f>TEXT(SalesDataTable[[#This Row],[Order Date]],"MMM")</f>
        <v>Aug</v>
      </c>
      <c r="E1637" s="9" t="str">
        <f>"Q"&amp;ROUNDUP(MONTH(SalesDataTable[[#This Row],[Order Date]])/3,0)</f>
        <v>Q3</v>
      </c>
      <c r="F1637" s="4" t="s">
        <v>38</v>
      </c>
      <c r="G1637" s="4" t="s">
        <v>51</v>
      </c>
      <c r="H1637" s="4" t="s">
        <v>46</v>
      </c>
      <c r="I1637" s="4" t="s">
        <v>34</v>
      </c>
      <c r="J1637" s="4" t="s">
        <v>52</v>
      </c>
      <c r="K1637" s="4" t="s">
        <v>53</v>
      </c>
      <c r="L1637" s="5">
        <v>1</v>
      </c>
      <c r="M1637" s="6">
        <v>39.61</v>
      </c>
      <c r="N1637" s="7">
        <v>0.1</v>
      </c>
      <c r="O1637" s="6">
        <v>14.85</v>
      </c>
      <c r="P1637" s="6">
        <f t="shared" si="100"/>
        <v>35.649000000000001</v>
      </c>
      <c r="Q1637" s="6">
        <f t="shared" si="101"/>
        <v>14.85</v>
      </c>
      <c r="R1637" s="6">
        <f t="shared" si="102"/>
        <v>20.798999999999999</v>
      </c>
      <c r="S1637" s="8">
        <f t="shared" si="103"/>
        <v>0.58343852562484222</v>
      </c>
    </row>
    <row r="1638" spans="1:19" ht="15.6" x14ac:dyDescent="0.3">
      <c r="A1638" s="2">
        <v>4832</v>
      </c>
      <c r="B1638" s="3">
        <v>46247</v>
      </c>
      <c r="C1638" s="4">
        <f>YEAR(SalesDataTable[[#This Row],[Order Date]])</f>
        <v>2026</v>
      </c>
      <c r="D1638" s="9" t="str">
        <f>TEXT(SalesDataTable[[#This Row],[Order Date]],"MMM")</f>
        <v>Aug</v>
      </c>
      <c r="E1638" s="9" t="str">
        <f>"Q"&amp;ROUNDUP(MONTH(SalesDataTable[[#This Row],[Order Date]])/3,0)</f>
        <v>Q3</v>
      </c>
      <c r="F1638" s="4" t="s">
        <v>18</v>
      </c>
      <c r="G1638" s="4" t="s">
        <v>68</v>
      </c>
      <c r="H1638" s="4" t="s">
        <v>46</v>
      </c>
      <c r="I1638" s="4" t="s">
        <v>21</v>
      </c>
      <c r="J1638" s="4" t="s">
        <v>22</v>
      </c>
      <c r="K1638" s="4" t="s">
        <v>23</v>
      </c>
      <c r="L1638" s="5">
        <v>2</v>
      </c>
      <c r="M1638" s="6">
        <v>81.59</v>
      </c>
      <c r="N1638" s="7">
        <v>0.15</v>
      </c>
      <c r="O1638" s="6">
        <v>43.9</v>
      </c>
      <c r="P1638" s="6">
        <f t="shared" si="100"/>
        <v>138.703</v>
      </c>
      <c r="Q1638" s="6">
        <f t="shared" si="101"/>
        <v>87.8</v>
      </c>
      <c r="R1638" s="6">
        <f t="shared" si="102"/>
        <v>50.903000000000006</v>
      </c>
      <c r="S1638" s="8">
        <f t="shared" si="103"/>
        <v>0.3669927831409559</v>
      </c>
    </row>
    <row r="1639" spans="1:19" ht="15.6" x14ac:dyDescent="0.3">
      <c r="A1639" s="2">
        <v>747</v>
      </c>
      <c r="B1639" s="3">
        <v>46248</v>
      </c>
      <c r="C1639" s="4">
        <f>YEAR(SalesDataTable[[#This Row],[Order Date]])</f>
        <v>2026</v>
      </c>
      <c r="D1639" s="9" t="str">
        <f>TEXT(SalesDataTable[[#This Row],[Order Date]],"MMM")</f>
        <v>Aug</v>
      </c>
      <c r="E1639" s="9" t="str">
        <f>"Q"&amp;ROUNDUP(MONTH(SalesDataTable[[#This Row],[Order Date]])/3,0)</f>
        <v>Q3</v>
      </c>
      <c r="F1639" s="4" t="s">
        <v>24</v>
      </c>
      <c r="G1639" s="4" t="s">
        <v>25</v>
      </c>
      <c r="H1639" s="4" t="s">
        <v>37</v>
      </c>
      <c r="I1639" s="4" t="s">
        <v>31</v>
      </c>
      <c r="J1639" s="4" t="s">
        <v>52</v>
      </c>
      <c r="K1639" s="4" t="s">
        <v>56</v>
      </c>
      <c r="L1639" s="5">
        <v>3</v>
      </c>
      <c r="M1639" s="6">
        <v>122.96</v>
      </c>
      <c r="N1639" s="7">
        <v>0.1</v>
      </c>
      <c r="O1639" s="6">
        <v>67.62</v>
      </c>
      <c r="P1639" s="6">
        <f t="shared" si="100"/>
        <v>331.99200000000002</v>
      </c>
      <c r="Q1639" s="6">
        <f t="shared" si="101"/>
        <v>202.86</v>
      </c>
      <c r="R1639" s="6">
        <f t="shared" si="102"/>
        <v>129.13200000000001</v>
      </c>
      <c r="S1639" s="8">
        <f t="shared" si="103"/>
        <v>0.38896117978746475</v>
      </c>
    </row>
    <row r="1640" spans="1:19" ht="15.6" x14ac:dyDescent="0.3">
      <c r="A1640" s="2">
        <v>2281</v>
      </c>
      <c r="B1640" s="3">
        <v>46248</v>
      </c>
      <c r="C1640" s="4">
        <f>YEAR(SalesDataTable[[#This Row],[Order Date]])</f>
        <v>2026</v>
      </c>
      <c r="D1640" s="9" t="str">
        <f>TEXT(SalesDataTable[[#This Row],[Order Date]],"MMM")</f>
        <v>Aug</v>
      </c>
      <c r="E1640" s="9" t="str">
        <f>"Q"&amp;ROUNDUP(MONTH(SalesDataTable[[#This Row],[Order Date]])/3,0)</f>
        <v>Q3</v>
      </c>
      <c r="F1640" s="4" t="s">
        <v>24</v>
      </c>
      <c r="G1640" s="4" t="s">
        <v>59</v>
      </c>
      <c r="H1640" s="4" t="s">
        <v>37</v>
      </c>
      <c r="I1640" s="4" t="s">
        <v>21</v>
      </c>
      <c r="J1640" s="4" t="s">
        <v>27</v>
      </c>
      <c r="K1640" s="4" t="s">
        <v>64</v>
      </c>
      <c r="L1640" s="5">
        <v>1</v>
      </c>
      <c r="M1640" s="6">
        <v>70.91</v>
      </c>
      <c r="N1640" s="7">
        <v>0</v>
      </c>
      <c r="O1640" s="6">
        <v>33.11</v>
      </c>
      <c r="P1640" s="6">
        <f t="shared" si="100"/>
        <v>70.91</v>
      </c>
      <c r="Q1640" s="6">
        <f t="shared" si="101"/>
        <v>33.11</v>
      </c>
      <c r="R1640" s="6">
        <f t="shared" si="102"/>
        <v>37.799999999999997</v>
      </c>
      <c r="S1640" s="8">
        <f t="shared" si="103"/>
        <v>0.53307008884501483</v>
      </c>
    </row>
    <row r="1641" spans="1:19" ht="15.6" x14ac:dyDescent="0.3">
      <c r="A1641" s="2">
        <v>2414</v>
      </c>
      <c r="B1641" s="3">
        <v>46248</v>
      </c>
      <c r="C1641" s="4">
        <f>YEAR(SalesDataTable[[#This Row],[Order Date]])</f>
        <v>2026</v>
      </c>
      <c r="D1641" s="9" t="str">
        <f>TEXT(SalesDataTable[[#This Row],[Order Date]],"MMM")</f>
        <v>Aug</v>
      </c>
      <c r="E1641" s="9" t="str">
        <f>"Q"&amp;ROUNDUP(MONTH(SalesDataTable[[#This Row],[Order Date]])/3,0)</f>
        <v>Q3</v>
      </c>
      <c r="F1641" s="4" t="s">
        <v>24</v>
      </c>
      <c r="G1641" s="4" t="s">
        <v>45</v>
      </c>
      <c r="H1641" s="4" t="s">
        <v>26</v>
      </c>
      <c r="I1641" s="4" t="s">
        <v>34</v>
      </c>
      <c r="J1641" s="4" t="s">
        <v>22</v>
      </c>
      <c r="K1641" s="4" t="s">
        <v>40</v>
      </c>
      <c r="L1641" s="5">
        <v>6</v>
      </c>
      <c r="M1641" s="6">
        <v>50.94</v>
      </c>
      <c r="N1641" s="7">
        <v>0.1</v>
      </c>
      <c r="O1641" s="6">
        <v>22.76</v>
      </c>
      <c r="P1641" s="6">
        <f t="shared" si="100"/>
        <v>275.07600000000002</v>
      </c>
      <c r="Q1641" s="6">
        <f t="shared" si="101"/>
        <v>136.56</v>
      </c>
      <c r="R1641" s="6">
        <f t="shared" si="102"/>
        <v>138.51600000000002</v>
      </c>
      <c r="S1641" s="8">
        <f t="shared" si="103"/>
        <v>0.50355538105832576</v>
      </c>
    </row>
    <row r="1642" spans="1:19" ht="15.6" x14ac:dyDescent="0.3">
      <c r="A1642" s="2">
        <v>3162</v>
      </c>
      <c r="B1642" s="3">
        <v>46248</v>
      </c>
      <c r="C1642" s="4">
        <f>YEAR(SalesDataTable[[#This Row],[Order Date]])</f>
        <v>2026</v>
      </c>
      <c r="D1642" s="9" t="str">
        <f>TEXT(SalesDataTable[[#This Row],[Order Date]],"MMM")</f>
        <v>Aug</v>
      </c>
      <c r="E1642" s="9" t="str">
        <f>"Q"&amp;ROUNDUP(MONTH(SalesDataTable[[#This Row],[Order Date]])/3,0)</f>
        <v>Q3</v>
      </c>
      <c r="F1642" s="4" t="s">
        <v>24</v>
      </c>
      <c r="G1642" s="4" t="s">
        <v>25</v>
      </c>
      <c r="H1642" s="4" t="s">
        <v>20</v>
      </c>
      <c r="I1642" s="4" t="s">
        <v>31</v>
      </c>
      <c r="J1642" s="4" t="s">
        <v>27</v>
      </c>
      <c r="K1642" s="4" t="s">
        <v>35</v>
      </c>
      <c r="L1642" s="5">
        <v>1</v>
      </c>
      <c r="M1642" s="6">
        <v>144.96</v>
      </c>
      <c r="N1642" s="7">
        <v>0.05</v>
      </c>
      <c r="O1642" s="6">
        <v>77.959999999999994</v>
      </c>
      <c r="P1642" s="6">
        <f t="shared" si="100"/>
        <v>137.71199999999999</v>
      </c>
      <c r="Q1642" s="6">
        <f t="shared" si="101"/>
        <v>77.959999999999994</v>
      </c>
      <c r="R1642" s="6">
        <f t="shared" si="102"/>
        <v>59.751999999999995</v>
      </c>
      <c r="S1642" s="8">
        <f t="shared" si="103"/>
        <v>0.43389101893807364</v>
      </c>
    </row>
    <row r="1643" spans="1:19" ht="15.6" x14ac:dyDescent="0.3">
      <c r="A1643" s="2">
        <v>3200</v>
      </c>
      <c r="B1643" s="3">
        <v>46248</v>
      </c>
      <c r="C1643" s="4">
        <f>YEAR(SalesDataTable[[#This Row],[Order Date]])</f>
        <v>2026</v>
      </c>
      <c r="D1643" s="9" t="str">
        <f>TEXT(SalesDataTable[[#This Row],[Order Date]],"MMM")</f>
        <v>Aug</v>
      </c>
      <c r="E1643" s="9" t="str">
        <f>"Q"&amp;ROUNDUP(MONTH(SalesDataTable[[#This Row],[Order Date]])/3,0)</f>
        <v>Q3</v>
      </c>
      <c r="F1643" s="4" t="s">
        <v>38</v>
      </c>
      <c r="G1643" s="4" t="s">
        <v>51</v>
      </c>
      <c r="H1643" s="4" t="s">
        <v>37</v>
      </c>
      <c r="I1643" s="4" t="s">
        <v>31</v>
      </c>
      <c r="J1643" s="4" t="s">
        <v>27</v>
      </c>
      <c r="K1643" s="4" t="s">
        <v>55</v>
      </c>
      <c r="L1643" s="5">
        <v>1</v>
      </c>
      <c r="M1643" s="6">
        <v>152.97</v>
      </c>
      <c r="N1643" s="7">
        <v>0</v>
      </c>
      <c r="O1643" s="6">
        <v>79.66</v>
      </c>
      <c r="P1643" s="6">
        <f t="shared" si="100"/>
        <v>152.97</v>
      </c>
      <c r="Q1643" s="6">
        <f t="shared" si="101"/>
        <v>79.66</v>
      </c>
      <c r="R1643" s="6">
        <f t="shared" si="102"/>
        <v>73.31</v>
      </c>
      <c r="S1643" s="8">
        <f t="shared" si="103"/>
        <v>0.47924429626724196</v>
      </c>
    </row>
    <row r="1644" spans="1:19" ht="15.6" x14ac:dyDescent="0.3">
      <c r="A1644" s="2">
        <v>3521</v>
      </c>
      <c r="B1644" s="3">
        <v>46248</v>
      </c>
      <c r="C1644" s="4">
        <f>YEAR(SalesDataTable[[#This Row],[Order Date]])</f>
        <v>2026</v>
      </c>
      <c r="D1644" s="9" t="str">
        <f>TEXT(SalesDataTable[[#This Row],[Order Date]],"MMM")</f>
        <v>Aug</v>
      </c>
      <c r="E1644" s="9" t="str">
        <f>"Q"&amp;ROUNDUP(MONTH(SalesDataTable[[#This Row],[Order Date]])/3,0)</f>
        <v>Q3</v>
      </c>
      <c r="F1644" s="4" t="s">
        <v>29</v>
      </c>
      <c r="G1644" s="4" t="s">
        <v>70</v>
      </c>
      <c r="H1644" s="4" t="s">
        <v>20</v>
      </c>
      <c r="I1644" s="4" t="s">
        <v>34</v>
      </c>
      <c r="J1644" s="4" t="s">
        <v>32</v>
      </c>
      <c r="K1644" s="4" t="s">
        <v>50</v>
      </c>
      <c r="L1644" s="5">
        <v>2</v>
      </c>
      <c r="M1644" s="6">
        <v>45.79</v>
      </c>
      <c r="N1644" s="7">
        <v>0</v>
      </c>
      <c r="O1644" s="6">
        <v>18.23</v>
      </c>
      <c r="P1644" s="6">
        <f t="shared" si="100"/>
        <v>91.58</v>
      </c>
      <c r="Q1644" s="6">
        <f t="shared" si="101"/>
        <v>36.46</v>
      </c>
      <c r="R1644" s="6">
        <f t="shared" si="102"/>
        <v>55.12</v>
      </c>
      <c r="S1644" s="8">
        <f t="shared" si="103"/>
        <v>0.60187813933173184</v>
      </c>
    </row>
    <row r="1645" spans="1:19" ht="15.6" x14ac:dyDescent="0.3">
      <c r="A1645" s="2">
        <v>4447</v>
      </c>
      <c r="B1645" s="3">
        <v>46248</v>
      </c>
      <c r="C1645" s="4">
        <f>YEAR(SalesDataTable[[#This Row],[Order Date]])</f>
        <v>2026</v>
      </c>
      <c r="D1645" s="9" t="str">
        <f>TEXT(SalesDataTable[[#This Row],[Order Date]],"MMM")</f>
        <v>Aug</v>
      </c>
      <c r="E1645" s="9" t="str">
        <f>"Q"&amp;ROUNDUP(MONTH(SalesDataTable[[#This Row],[Order Date]])/3,0)</f>
        <v>Q3</v>
      </c>
      <c r="F1645" s="4" t="s">
        <v>24</v>
      </c>
      <c r="G1645" s="4" t="s">
        <v>45</v>
      </c>
      <c r="H1645" s="4" t="s">
        <v>20</v>
      </c>
      <c r="I1645" s="4" t="s">
        <v>31</v>
      </c>
      <c r="J1645" s="4" t="s">
        <v>32</v>
      </c>
      <c r="K1645" s="4" t="s">
        <v>66</v>
      </c>
      <c r="L1645" s="5">
        <v>1</v>
      </c>
      <c r="M1645" s="6">
        <v>161.31</v>
      </c>
      <c r="N1645" s="7">
        <v>0</v>
      </c>
      <c r="O1645" s="6">
        <v>87.81</v>
      </c>
      <c r="P1645" s="6">
        <f t="shared" si="100"/>
        <v>161.31</v>
      </c>
      <c r="Q1645" s="6">
        <f t="shared" si="101"/>
        <v>87.81</v>
      </c>
      <c r="R1645" s="6">
        <f t="shared" si="102"/>
        <v>73.5</v>
      </c>
      <c r="S1645" s="8">
        <f t="shared" si="103"/>
        <v>0.45564441138181139</v>
      </c>
    </row>
    <row r="1646" spans="1:19" ht="15.6" x14ac:dyDescent="0.3">
      <c r="A1646" s="2">
        <v>421</v>
      </c>
      <c r="B1646" s="3">
        <v>46249</v>
      </c>
      <c r="C1646" s="4">
        <f>YEAR(SalesDataTable[[#This Row],[Order Date]])</f>
        <v>2026</v>
      </c>
      <c r="D1646" s="9" t="str">
        <f>TEXT(SalesDataTable[[#This Row],[Order Date]],"MMM")</f>
        <v>Aug</v>
      </c>
      <c r="E1646" s="9" t="str">
        <f>"Q"&amp;ROUNDUP(MONTH(SalesDataTable[[#This Row],[Order Date]])/3,0)</f>
        <v>Q3</v>
      </c>
      <c r="F1646" s="4" t="s">
        <v>38</v>
      </c>
      <c r="G1646" s="4" t="s">
        <v>49</v>
      </c>
      <c r="H1646" s="4" t="s">
        <v>20</v>
      </c>
      <c r="I1646" s="4" t="s">
        <v>31</v>
      </c>
      <c r="J1646" s="4" t="s">
        <v>52</v>
      </c>
      <c r="K1646" s="4" t="s">
        <v>60</v>
      </c>
      <c r="L1646" s="5">
        <v>2</v>
      </c>
      <c r="M1646" s="6">
        <v>35.97</v>
      </c>
      <c r="N1646" s="7">
        <v>0.05</v>
      </c>
      <c r="O1646" s="6">
        <v>14.28</v>
      </c>
      <c r="P1646" s="6">
        <f t="shared" si="100"/>
        <v>68.342999999999989</v>
      </c>
      <c r="Q1646" s="6">
        <f t="shared" si="101"/>
        <v>28.56</v>
      </c>
      <c r="R1646" s="6">
        <f t="shared" si="102"/>
        <v>39.782999999999987</v>
      </c>
      <c r="S1646" s="8">
        <f t="shared" si="103"/>
        <v>0.58210789693165343</v>
      </c>
    </row>
    <row r="1647" spans="1:19" ht="15.6" x14ac:dyDescent="0.3">
      <c r="A1647" s="2">
        <v>962</v>
      </c>
      <c r="B1647" s="3">
        <v>46249</v>
      </c>
      <c r="C1647" s="4">
        <f>YEAR(SalesDataTable[[#This Row],[Order Date]])</f>
        <v>2026</v>
      </c>
      <c r="D1647" s="9" t="str">
        <f>TEXT(SalesDataTable[[#This Row],[Order Date]],"MMM")</f>
        <v>Aug</v>
      </c>
      <c r="E1647" s="9" t="str">
        <f>"Q"&amp;ROUNDUP(MONTH(SalesDataTable[[#This Row],[Order Date]])/3,0)</f>
        <v>Q3</v>
      </c>
      <c r="F1647" s="4" t="s">
        <v>18</v>
      </c>
      <c r="G1647" s="4" t="s">
        <v>19</v>
      </c>
      <c r="H1647" s="4" t="s">
        <v>37</v>
      </c>
      <c r="I1647" s="4" t="s">
        <v>31</v>
      </c>
      <c r="J1647" s="4" t="s">
        <v>52</v>
      </c>
      <c r="K1647" s="4" t="s">
        <v>53</v>
      </c>
      <c r="L1647" s="5">
        <v>2</v>
      </c>
      <c r="M1647" s="6">
        <v>39.729999999999997</v>
      </c>
      <c r="N1647" s="7">
        <v>0</v>
      </c>
      <c r="O1647" s="6">
        <v>14.95</v>
      </c>
      <c r="P1647" s="6">
        <f t="shared" si="100"/>
        <v>79.459999999999994</v>
      </c>
      <c r="Q1647" s="6">
        <f t="shared" si="101"/>
        <v>29.9</v>
      </c>
      <c r="R1647" s="6">
        <f t="shared" si="102"/>
        <v>49.559999999999995</v>
      </c>
      <c r="S1647" s="8">
        <f t="shared" si="103"/>
        <v>0.62371004278882458</v>
      </c>
    </row>
    <row r="1648" spans="1:19" ht="15.6" x14ac:dyDescent="0.3">
      <c r="A1648" s="2">
        <v>1386</v>
      </c>
      <c r="B1648" s="3">
        <v>46249</v>
      </c>
      <c r="C1648" s="4">
        <f>YEAR(SalesDataTable[[#This Row],[Order Date]])</f>
        <v>2026</v>
      </c>
      <c r="D1648" s="9" t="str">
        <f>TEXT(SalesDataTable[[#This Row],[Order Date]],"MMM")</f>
        <v>Aug</v>
      </c>
      <c r="E1648" s="9" t="str">
        <f>"Q"&amp;ROUNDUP(MONTH(SalesDataTable[[#This Row],[Order Date]])/3,0)</f>
        <v>Q3</v>
      </c>
      <c r="F1648" s="4" t="s">
        <v>24</v>
      </c>
      <c r="G1648" s="4" t="s">
        <v>61</v>
      </c>
      <c r="H1648" s="4" t="s">
        <v>20</v>
      </c>
      <c r="I1648" s="4" t="s">
        <v>34</v>
      </c>
      <c r="J1648" s="4" t="s">
        <v>32</v>
      </c>
      <c r="K1648" s="4" t="s">
        <v>33</v>
      </c>
      <c r="L1648" s="5">
        <v>2</v>
      </c>
      <c r="M1648" s="6">
        <v>36.049999999999997</v>
      </c>
      <c r="N1648" s="7">
        <v>0</v>
      </c>
      <c r="O1648" s="6">
        <v>13.8</v>
      </c>
      <c r="P1648" s="6">
        <f t="shared" si="100"/>
        <v>72.099999999999994</v>
      </c>
      <c r="Q1648" s="6">
        <f t="shared" si="101"/>
        <v>27.6</v>
      </c>
      <c r="R1648" s="6">
        <f t="shared" si="102"/>
        <v>44.499999999999993</v>
      </c>
      <c r="S1648" s="8">
        <f t="shared" si="103"/>
        <v>0.61719833564493753</v>
      </c>
    </row>
    <row r="1649" spans="1:19" ht="15.6" x14ac:dyDescent="0.3">
      <c r="A1649" s="2">
        <v>3083</v>
      </c>
      <c r="B1649" s="3">
        <v>46249</v>
      </c>
      <c r="C1649" s="4">
        <f>YEAR(SalesDataTable[[#This Row],[Order Date]])</f>
        <v>2026</v>
      </c>
      <c r="D1649" s="9" t="str">
        <f>TEXT(SalesDataTable[[#This Row],[Order Date]],"MMM")</f>
        <v>Aug</v>
      </c>
      <c r="E1649" s="9" t="str">
        <f>"Q"&amp;ROUNDUP(MONTH(SalesDataTable[[#This Row],[Order Date]])/3,0)</f>
        <v>Q3</v>
      </c>
      <c r="F1649" s="4" t="s">
        <v>38</v>
      </c>
      <c r="G1649" s="4" t="s">
        <v>49</v>
      </c>
      <c r="H1649" s="4" t="s">
        <v>20</v>
      </c>
      <c r="I1649" s="4" t="s">
        <v>31</v>
      </c>
      <c r="J1649" s="4" t="s">
        <v>41</v>
      </c>
      <c r="K1649" s="4" t="s">
        <v>47</v>
      </c>
      <c r="L1649" s="5">
        <v>1</v>
      </c>
      <c r="M1649" s="6">
        <v>194.36</v>
      </c>
      <c r="N1649" s="7">
        <v>0</v>
      </c>
      <c r="O1649" s="6">
        <v>106.01</v>
      </c>
      <c r="P1649" s="6">
        <f t="shared" si="100"/>
        <v>194.36</v>
      </c>
      <c r="Q1649" s="6">
        <f t="shared" si="101"/>
        <v>106.01</v>
      </c>
      <c r="R1649" s="6">
        <f t="shared" si="102"/>
        <v>88.350000000000009</v>
      </c>
      <c r="S1649" s="8">
        <f t="shared" si="103"/>
        <v>0.45456884132537562</v>
      </c>
    </row>
    <row r="1650" spans="1:19" ht="15.6" x14ac:dyDescent="0.3">
      <c r="A1650" s="2">
        <v>3174</v>
      </c>
      <c r="B1650" s="3">
        <v>46249</v>
      </c>
      <c r="C1650" s="4">
        <f>YEAR(SalesDataTable[[#This Row],[Order Date]])</f>
        <v>2026</v>
      </c>
      <c r="D1650" s="9" t="str">
        <f>TEXT(SalesDataTable[[#This Row],[Order Date]],"MMM")</f>
        <v>Aug</v>
      </c>
      <c r="E1650" s="9" t="str">
        <f>"Q"&amp;ROUNDUP(MONTH(SalesDataTable[[#This Row],[Order Date]])/3,0)</f>
        <v>Q3</v>
      </c>
      <c r="F1650" s="4" t="s">
        <v>38</v>
      </c>
      <c r="G1650" s="4" t="s">
        <v>39</v>
      </c>
      <c r="H1650" s="4" t="s">
        <v>37</v>
      </c>
      <c r="I1650" s="4" t="s">
        <v>21</v>
      </c>
      <c r="J1650" s="4" t="s">
        <v>41</v>
      </c>
      <c r="K1650" s="4" t="s">
        <v>47</v>
      </c>
      <c r="L1650" s="5">
        <v>1</v>
      </c>
      <c r="M1650" s="6">
        <v>192.67</v>
      </c>
      <c r="N1650" s="7">
        <v>0.05</v>
      </c>
      <c r="O1650" s="6">
        <v>103.37</v>
      </c>
      <c r="P1650" s="6">
        <f t="shared" si="100"/>
        <v>183.03649999999999</v>
      </c>
      <c r="Q1650" s="6">
        <f t="shared" si="101"/>
        <v>103.37</v>
      </c>
      <c r="R1650" s="6">
        <f t="shared" si="102"/>
        <v>79.666499999999985</v>
      </c>
      <c r="S1650" s="8">
        <f t="shared" si="103"/>
        <v>0.43524925356417976</v>
      </c>
    </row>
    <row r="1651" spans="1:19" ht="15.6" x14ac:dyDescent="0.3">
      <c r="A1651" s="2">
        <v>4045</v>
      </c>
      <c r="B1651" s="3">
        <v>46249</v>
      </c>
      <c r="C1651" s="4">
        <f>YEAR(SalesDataTable[[#This Row],[Order Date]])</f>
        <v>2026</v>
      </c>
      <c r="D1651" s="9" t="str">
        <f>TEXT(SalesDataTable[[#This Row],[Order Date]],"MMM")</f>
        <v>Aug</v>
      </c>
      <c r="E1651" s="9" t="str">
        <f>"Q"&amp;ROUNDUP(MONTH(SalesDataTable[[#This Row],[Order Date]])/3,0)</f>
        <v>Q3</v>
      </c>
      <c r="F1651" s="4" t="s">
        <v>29</v>
      </c>
      <c r="G1651" s="4" t="s">
        <v>70</v>
      </c>
      <c r="H1651" s="4" t="s">
        <v>20</v>
      </c>
      <c r="I1651" s="4" t="s">
        <v>31</v>
      </c>
      <c r="J1651" s="4" t="s">
        <v>27</v>
      </c>
      <c r="K1651" s="4" t="s">
        <v>28</v>
      </c>
      <c r="L1651" s="5">
        <v>3</v>
      </c>
      <c r="M1651" s="6">
        <v>92.12</v>
      </c>
      <c r="N1651" s="7">
        <v>0.1</v>
      </c>
      <c r="O1651" s="6">
        <v>44.1</v>
      </c>
      <c r="P1651" s="6">
        <f t="shared" si="100"/>
        <v>248.72400000000002</v>
      </c>
      <c r="Q1651" s="6">
        <f t="shared" si="101"/>
        <v>132.30000000000001</v>
      </c>
      <c r="R1651" s="6">
        <f t="shared" si="102"/>
        <v>116.42400000000001</v>
      </c>
      <c r="S1651" s="8">
        <f t="shared" si="103"/>
        <v>0.46808510638297873</v>
      </c>
    </row>
    <row r="1652" spans="1:19" ht="15.6" x14ac:dyDescent="0.3">
      <c r="A1652" s="2">
        <v>4850</v>
      </c>
      <c r="B1652" s="3">
        <v>46249</v>
      </c>
      <c r="C1652" s="4">
        <f>YEAR(SalesDataTable[[#This Row],[Order Date]])</f>
        <v>2026</v>
      </c>
      <c r="D1652" s="9" t="str">
        <f>TEXT(SalesDataTable[[#This Row],[Order Date]],"MMM")</f>
        <v>Aug</v>
      </c>
      <c r="E1652" s="9" t="str">
        <f>"Q"&amp;ROUNDUP(MONTH(SalesDataTable[[#This Row],[Order Date]])/3,0)</f>
        <v>Q3</v>
      </c>
      <c r="F1652" s="4" t="s">
        <v>24</v>
      </c>
      <c r="G1652" s="4" t="s">
        <v>25</v>
      </c>
      <c r="H1652" s="4" t="s">
        <v>37</v>
      </c>
      <c r="I1652" s="4" t="s">
        <v>34</v>
      </c>
      <c r="J1652" s="4" t="s">
        <v>41</v>
      </c>
      <c r="K1652" s="4" t="s">
        <v>47</v>
      </c>
      <c r="L1652" s="5">
        <v>1</v>
      </c>
      <c r="M1652" s="6">
        <v>192.82</v>
      </c>
      <c r="N1652" s="7">
        <v>0</v>
      </c>
      <c r="O1652" s="6">
        <v>104.98</v>
      </c>
      <c r="P1652" s="6">
        <f t="shared" si="100"/>
        <v>192.82</v>
      </c>
      <c r="Q1652" s="6">
        <f t="shared" si="101"/>
        <v>104.98</v>
      </c>
      <c r="R1652" s="6">
        <f t="shared" si="102"/>
        <v>87.839999999999989</v>
      </c>
      <c r="S1652" s="8">
        <f t="shared" si="103"/>
        <v>0.45555440307022088</v>
      </c>
    </row>
    <row r="1653" spans="1:19" ht="15.6" x14ac:dyDescent="0.3">
      <c r="A1653" s="2">
        <v>71</v>
      </c>
      <c r="B1653" s="3">
        <v>46250</v>
      </c>
      <c r="C1653" s="4">
        <f>YEAR(SalesDataTable[[#This Row],[Order Date]])</f>
        <v>2026</v>
      </c>
      <c r="D1653" s="9" t="str">
        <f>TEXT(SalesDataTable[[#This Row],[Order Date]],"MMM")</f>
        <v>Aug</v>
      </c>
      <c r="E1653" s="9" t="str">
        <f>"Q"&amp;ROUNDUP(MONTH(SalesDataTable[[#This Row],[Order Date]])/3,0)</f>
        <v>Q3</v>
      </c>
      <c r="F1653" s="4" t="s">
        <v>29</v>
      </c>
      <c r="G1653" s="4" t="s">
        <v>70</v>
      </c>
      <c r="H1653" s="4" t="s">
        <v>20</v>
      </c>
      <c r="I1653" s="4" t="s">
        <v>31</v>
      </c>
      <c r="J1653" s="4" t="s">
        <v>22</v>
      </c>
      <c r="K1653" s="4" t="s">
        <v>23</v>
      </c>
      <c r="L1653" s="5">
        <v>3</v>
      </c>
      <c r="M1653" s="6">
        <v>80.099999999999994</v>
      </c>
      <c r="N1653" s="7">
        <v>0</v>
      </c>
      <c r="O1653" s="6">
        <v>42.41</v>
      </c>
      <c r="P1653" s="6">
        <f t="shared" si="100"/>
        <v>240.29999999999998</v>
      </c>
      <c r="Q1653" s="6">
        <f t="shared" si="101"/>
        <v>127.22999999999999</v>
      </c>
      <c r="R1653" s="6">
        <f t="shared" si="102"/>
        <v>113.07</v>
      </c>
      <c r="S1653" s="8">
        <f t="shared" si="103"/>
        <v>0.47053682896379528</v>
      </c>
    </row>
    <row r="1654" spans="1:19" ht="15.6" x14ac:dyDescent="0.3">
      <c r="A1654" s="2">
        <v>627</v>
      </c>
      <c r="B1654" s="3">
        <v>46250</v>
      </c>
      <c r="C1654" s="4">
        <f>YEAR(SalesDataTable[[#This Row],[Order Date]])</f>
        <v>2026</v>
      </c>
      <c r="D1654" s="9" t="str">
        <f>TEXT(SalesDataTable[[#This Row],[Order Date]],"MMM")</f>
        <v>Aug</v>
      </c>
      <c r="E1654" s="9" t="str">
        <f>"Q"&amp;ROUNDUP(MONTH(SalesDataTable[[#This Row],[Order Date]])/3,0)</f>
        <v>Q3</v>
      </c>
      <c r="F1654" s="4" t="s">
        <v>38</v>
      </c>
      <c r="G1654" s="4" t="s">
        <v>49</v>
      </c>
      <c r="H1654" s="4" t="s">
        <v>46</v>
      </c>
      <c r="I1654" s="4" t="s">
        <v>31</v>
      </c>
      <c r="J1654" s="4" t="s">
        <v>22</v>
      </c>
      <c r="K1654" s="4" t="s">
        <v>23</v>
      </c>
      <c r="L1654" s="5">
        <v>6</v>
      </c>
      <c r="M1654" s="6">
        <v>83.26</v>
      </c>
      <c r="N1654" s="7">
        <v>0</v>
      </c>
      <c r="O1654" s="6">
        <v>43.8</v>
      </c>
      <c r="P1654" s="6">
        <f t="shared" si="100"/>
        <v>499.56000000000006</v>
      </c>
      <c r="Q1654" s="6">
        <f t="shared" si="101"/>
        <v>262.79999999999995</v>
      </c>
      <c r="R1654" s="6">
        <f t="shared" si="102"/>
        <v>236.7600000000001</v>
      </c>
      <c r="S1654" s="8">
        <f t="shared" si="103"/>
        <v>0.47393706461686297</v>
      </c>
    </row>
    <row r="1655" spans="1:19" ht="15.6" x14ac:dyDescent="0.3">
      <c r="A1655" s="2">
        <v>959</v>
      </c>
      <c r="B1655" s="3">
        <v>46250</v>
      </c>
      <c r="C1655" s="4">
        <f>YEAR(SalesDataTable[[#This Row],[Order Date]])</f>
        <v>2026</v>
      </c>
      <c r="D1655" s="9" t="str">
        <f>TEXT(SalesDataTable[[#This Row],[Order Date]],"MMM")</f>
        <v>Aug</v>
      </c>
      <c r="E1655" s="9" t="str">
        <f>"Q"&amp;ROUNDUP(MONTH(SalesDataTable[[#This Row],[Order Date]])/3,0)</f>
        <v>Q3</v>
      </c>
      <c r="F1655" s="4" t="s">
        <v>24</v>
      </c>
      <c r="G1655" s="4" t="s">
        <v>25</v>
      </c>
      <c r="H1655" s="4" t="s">
        <v>37</v>
      </c>
      <c r="I1655" s="4" t="s">
        <v>21</v>
      </c>
      <c r="J1655" s="4" t="s">
        <v>52</v>
      </c>
      <c r="K1655" s="4" t="s">
        <v>53</v>
      </c>
      <c r="L1655" s="5">
        <v>4</v>
      </c>
      <c r="M1655" s="6">
        <v>40.46</v>
      </c>
      <c r="N1655" s="7">
        <v>0</v>
      </c>
      <c r="O1655" s="6">
        <v>15.12</v>
      </c>
      <c r="P1655" s="6">
        <f t="shared" si="100"/>
        <v>161.84</v>
      </c>
      <c r="Q1655" s="6">
        <f t="shared" si="101"/>
        <v>60.48</v>
      </c>
      <c r="R1655" s="6">
        <f t="shared" si="102"/>
        <v>101.36000000000001</v>
      </c>
      <c r="S1655" s="8">
        <f t="shared" si="103"/>
        <v>0.62629757785467133</v>
      </c>
    </row>
    <row r="1656" spans="1:19" ht="15.6" x14ac:dyDescent="0.3">
      <c r="A1656" s="2">
        <v>967</v>
      </c>
      <c r="B1656" s="3">
        <v>46250</v>
      </c>
      <c r="C1656" s="4">
        <f>YEAR(SalesDataTable[[#This Row],[Order Date]])</f>
        <v>2026</v>
      </c>
      <c r="D1656" s="9" t="str">
        <f>TEXT(SalesDataTable[[#This Row],[Order Date]],"MMM")</f>
        <v>Aug</v>
      </c>
      <c r="E1656" s="9" t="str">
        <f>"Q"&amp;ROUNDUP(MONTH(SalesDataTable[[#This Row],[Order Date]])/3,0)</f>
        <v>Q3</v>
      </c>
      <c r="F1656" s="4" t="s">
        <v>29</v>
      </c>
      <c r="G1656" s="4" t="s">
        <v>70</v>
      </c>
      <c r="H1656" s="4" t="s">
        <v>26</v>
      </c>
      <c r="I1656" s="4" t="s">
        <v>21</v>
      </c>
      <c r="J1656" s="4" t="s">
        <v>22</v>
      </c>
      <c r="K1656" s="4" t="s">
        <v>23</v>
      </c>
      <c r="L1656" s="5">
        <v>5</v>
      </c>
      <c r="M1656" s="6">
        <v>81.55</v>
      </c>
      <c r="N1656" s="7">
        <v>0.2</v>
      </c>
      <c r="O1656" s="6">
        <v>42.09</v>
      </c>
      <c r="P1656" s="6">
        <f t="shared" si="100"/>
        <v>326.20000000000005</v>
      </c>
      <c r="Q1656" s="6">
        <f t="shared" si="101"/>
        <v>210.45000000000002</v>
      </c>
      <c r="R1656" s="6">
        <f t="shared" si="102"/>
        <v>115.75000000000003</v>
      </c>
      <c r="S1656" s="8">
        <f t="shared" si="103"/>
        <v>0.3548436541998774</v>
      </c>
    </row>
    <row r="1657" spans="1:19" ht="15.6" x14ac:dyDescent="0.3">
      <c r="A1657" s="2">
        <v>1267</v>
      </c>
      <c r="B1657" s="3">
        <v>46250</v>
      </c>
      <c r="C1657" s="4">
        <f>YEAR(SalesDataTable[[#This Row],[Order Date]])</f>
        <v>2026</v>
      </c>
      <c r="D1657" s="9" t="str">
        <f>TEXT(SalesDataTable[[#This Row],[Order Date]],"MMM")</f>
        <v>Aug</v>
      </c>
      <c r="E1657" s="9" t="str">
        <f>"Q"&amp;ROUNDUP(MONTH(SalesDataTable[[#This Row],[Order Date]])/3,0)</f>
        <v>Q3</v>
      </c>
      <c r="F1657" s="4" t="s">
        <v>24</v>
      </c>
      <c r="G1657" s="4" t="s">
        <v>61</v>
      </c>
      <c r="H1657" s="4" t="s">
        <v>37</v>
      </c>
      <c r="I1657" s="4" t="s">
        <v>31</v>
      </c>
      <c r="J1657" s="4" t="s">
        <v>41</v>
      </c>
      <c r="K1657" s="4" t="s">
        <v>58</v>
      </c>
      <c r="L1657" s="5">
        <v>2</v>
      </c>
      <c r="M1657" s="6">
        <v>83.56</v>
      </c>
      <c r="N1657" s="7">
        <v>0</v>
      </c>
      <c r="O1657" s="6">
        <v>39.119999999999997</v>
      </c>
      <c r="P1657" s="6">
        <f t="shared" si="100"/>
        <v>167.12</v>
      </c>
      <c r="Q1657" s="6">
        <f t="shared" si="101"/>
        <v>78.239999999999995</v>
      </c>
      <c r="R1657" s="6">
        <f t="shared" si="102"/>
        <v>88.88000000000001</v>
      </c>
      <c r="S1657" s="8">
        <f t="shared" si="103"/>
        <v>0.53183341311632359</v>
      </c>
    </row>
    <row r="1658" spans="1:19" ht="15.6" x14ac:dyDescent="0.3">
      <c r="A1658" s="2">
        <v>1394</v>
      </c>
      <c r="B1658" s="3">
        <v>46250</v>
      </c>
      <c r="C1658" s="4">
        <f>YEAR(SalesDataTable[[#This Row],[Order Date]])</f>
        <v>2026</v>
      </c>
      <c r="D1658" s="9" t="str">
        <f>TEXT(SalesDataTable[[#This Row],[Order Date]],"MMM")</f>
        <v>Aug</v>
      </c>
      <c r="E1658" s="9" t="str">
        <f>"Q"&amp;ROUNDUP(MONTH(SalesDataTable[[#This Row],[Order Date]])/3,0)</f>
        <v>Q3</v>
      </c>
      <c r="F1658" s="4" t="s">
        <v>29</v>
      </c>
      <c r="G1658" s="4" t="s">
        <v>57</v>
      </c>
      <c r="H1658" s="4" t="s">
        <v>20</v>
      </c>
      <c r="I1658" s="4" t="s">
        <v>21</v>
      </c>
      <c r="J1658" s="4" t="s">
        <v>41</v>
      </c>
      <c r="K1658" s="4" t="s">
        <v>69</v>
      </c>
      <c r="L1658" s="5">
        <v>3</v>
      </c>
      <c r="M1658" s="6">
        <v>125.75</v>
      </c>
      <c r="N1658" s="7">
        <v>0</v>
      </c>
      <c r="O1658" s="6">
        <v>62.05</v>
      </c>
      <c r="P1658" s="6">
        <f t="shared" si="100"/>
        <v>377.25</v>
      </c>
      <c r="Q1658" s="6">
        <f t="shared" si="101"/>
        <v>186.14999999999998</v>
      </c>
      <c r="R1658" s="6">
        <f t="shared" si="102"/>
        <v>191.10000000000002</v>
      </c>
      <c r="S1658" s="8">
        <f t="shared" si="103"/>
        <v>0.50656063618290259</v>
      </c>
    </row>
    <row r="1659" spans="1:19" ht="15.6" x14ac:dyDescent="0.3">
      <c r="A1659" s="2">
        <v>1652</v>
      </c>
      <c r="B1659" s="3">
        <v>46250</v>
      </c>
      <c r="C1659" s="4">
        <f>YEAR(SalesDataTable[[#This Row],[Order Date]])</f>
        <v>2026</v>
      </c>
      <c r="D1659" s="9" t="str">
        <f>TEXT(SalesDataTable[[#This Row],[Order Date]],"MMM")</f>
        <v>Aug</v>
      </c>
      <c r="E1659" s="9" t="str">
        <f>"Q"&amp;ROUNDUP(MONTH(SalesDataTable[[#This Row],[Order Date]])/3,0)</f>
        <v>Q3</v>
      </c>
      <c r="F1659" s="4" t="s">
        <v>18</v>
      </c>
      <c r="G1659" s="4" t="s">
        <v>19</v>
      </c>
      <c r="H1659" s="4" t="s">
        <v>20</v>
      </c>
      <c r="I1659" s="4" t="s">
        <v>21</v>
      </c>
      <c r="J1659" s="4" t="s">
        <v>32</v>
      </c>
      <c r="K1659" s="4" t="s">
        <v>33</v>
      </c>
      <c r="L1659" s="5">
        <v>1</v>
      </c>
      <c r="M1659" s="6">
        <v>35.619999999999997</v>
      </c>
      <c r="N1659" s="7">
        <v>0.1</v>
      </c>
      <c r="O1659" s="6">
        <v>13.55</v>
      </c>
      <c r="P1659" s="6">
        <f t="shared" si="100"/>
        <v>32.058</v>
      </c>
      <c r="Q1659" s="6">
        <f t="shared" si="101"/>
        <v>13.55</v>
      </c>
      <c r="R1659" s="6">
        <f t="shared" si="102"/>
        <v>18.507999999999999</v>
      </c>
      <c r="S1659" s="8">
        <f t="shared" si="103"/>
        <v>0.57732859192713204</v>
      </c>
    </row>
    <row r="1660" spans="1:19" ht="15.6" x14ac:dyDescent="0.3">
      <c r="A1660" s="2">
        <v>2126</v>
      </c>
      <c r="B1660" s="3">
        <v>46250</v>
      </c>
      <c r="C1660" s="4">
        <f>YEAR(SalesDataTable[[#This Row],[Order Date]])</f>
        <v>2026</v>
      </c>
      <c r="D1660" s="9" t="str">
        <f>TEXT(SalesDataTable[[#This Row],[Order Date]],"MMM")</f>
        <v>Aug</v>
      </c>
      <c r="E1660" s="9" t="str">
        <f>"Q"&amp;ROUNDUP(MONTH(SalesDataTable[[#This Row],[Order Date]])/3,0)</f>
        <v>Q3</v>
      </c>
      <c r="F1660" s="4" t="s">
        <v>24</v>
      </c>
      <c r="G1660" s="4" t="s">
        <v>67</v>
      </c>
      <c r="H1660" s="4" t="s">
        <v>20</v>
      </c>
      <c r="I1660" s="4" t="s">
        <v>34</v>
      </c>
      <c r="J1660" s="4" t="s">
        <v>22</v>
      </c>
      <c r="K1660" s="4" t="s">
        <v>48</v>
      </c>
      <c r="L1660" s="5">
        <v>2</v>
      </c>
      <c r="M1660" s="6">
        <v>104.02</v>
      </c>
      <c r="N1660" s="7">
        <v>0</v>
      </c>
      <c r="O1660" s="6">
        <v>50.26</v>
      </c>
      <c r="P1660" s="6">
        <f t="shared" si="100"/>
        <v>208.04</v>
      </c>
      <c r="Q1660" s="6">
        <f t="shared" si="101"/>
        <v>100.52</v>
      </c>
      <c r="R1660" s="6">
        <f t="shared" si="102"/>
        <v>107.52</v>
      </c>
      <c r="S1660" s="8">
        <f t="shared" si="103"/>
        <v>0.51682368775235532</v>
      </c>
    </row>
    <row r="1661" spans="1:19" ht="15.6" x14ac:dyDescent="0.3">
      <c r="A1661" s="2">
        <v>2282</v>
      </c>
      <c r="B1661" s="3">
        <v>46250</v>
      </c>
      <c r="C1661" s="4">
        <f>YEAR(SalesDataTable[[#This Row],[Order Date]])</f>
        <v>2026</v>
      </c>
      <c r="D1661" s="9" t="str">
        <f>TEXT(SalesDataTable[[#This Row],[Order Date]],"MMM")</f>
        <v>Aug</v>
      </c>
      <c r="E1661" s="9" t="str">
        <f>"Q"&amp;ROUNDUP(MONTH(SalesDataTable[[#This Row],[Order Date]])/3,0)</f>
        <v>Q3</v>
      </c>
      <c r="F1661" s="4" t="s">
        <v>24</v>
      </c>
      <c r="G1661" s="4" t="s">
        <v>45</v>
      </c>
      <c r="H1661" s="4" t="s">
        <v>26</v>
      </c>
      <c r="I1661" s="4" t="s">
        <v>34</v>
      </c>
      <c r="J1661" s="4" t="s">
        <v>27</v>
      </c>
      <c r="K1661" s="4" t="s">
        <v>28</v>
      </c>
      <c r="L1661" s="5">
        <v>8</v>
      </c>
      <c r="M1661" s="6">
        <v>92.71</v>
      </c>
      <c r="N1661" s="7">
        <v>0.1</v>
      </c>
      <c r="O1661" s="6">
        <v>44.83</v>
      </c>
      <c r="P1661" s="6">
        <f t="shared" si="100"/>
        <v>667.51199999999994</v>
      </c>
      <c r="Q1661" s="6">
        <f t="shared" si="101"/>
        <v>358.64</v>
      </c>
      <c r="R1661" s="6">
        <f t="shared" si="102"/>
        <v>308.87199999999996</v>
      </c>
      <c r="S1661" s="8">
        <f t="shared" si="103"/>
        <v>0.46272126943036229</v>
      </c>
    </row>
    <row r="1662" spans="1:19" ht="15.6" x14ac:dyDescent="0.3">
      <c r="A1662" s="2">
        <v>2426</v>
      </c>
      <c r="B1662" s="3">
        <v>46250</v>
      </c>
      <c r="C1662" s="4">
        <f>YEAR(SalesDataTable[[#This Row],[Order Date]])</f>
        <v>2026</v>
      </c>
      <c r="D1662" s="9" t="str">
        <f>TEXT(SalesDataTable[[#This Row],[Order Date]],"MMM")</f>
        <v>Aug</v>
      </c>
      <c r="E1662" s="9" t="str">
        <f>"Q"&amp;ROUNDUP(MONTH(SalesDataTable[[#This Row],[Order Date]])/3,0)</f>
        <v>Q3</v>
      </c>
      <c r="F1662" s="4" t="s">
        <v>24</v>
      </c>
      <c r="G1662" s="4" t="s">
        <v>61</v>
      </c>
      <c r="H1662" s="4" t="s">
        <v>20</v>
      </c>
      <c r="I1662" s="4" t="s">
        <v>31</v>
      </c>
      <c r="J1662" s="4" t="s">
        <v>27</v>
      </c>
      <c r="K1662" s="4" t="s">
        <v>28</v>
      </c>
      <c r="L1662" s="5">
        <v>1</v>
      </c>
      <c r="M1662" s="6">
        <v>90.58</v>
      </c>
      <c r="N1662" s="7">
        <v>0</v>
      </c>
      <c r="O1662" s="6">
        <v>44.53</v>
      </c>
      <c r="P1662" s="6">
        <f t="shared" si="100"/>
        <v>90.58</v>
      </c>
      <c r="Q1662" s="6">
        <f t="shared" si="101"/>
        <v>44.53</v>
      </c>
      <c r="R1662" s="6">
        <f t="shared" si="102"/>
        <v>46.05</v>
      </c>
      <c r="S1662" s="8">
        <f t="shared" si="103"/>
        <v>0.50839037315080593</v>
      </c>
    </row>
    <row r="1663" spans="1:19" ht="15.6" x14ac:dyDescent="0.3">
      <c r="A1663" s="2">
        <v>2534</v>
      </c>
      <c r="B1663" s="3">
        <v>46250</v>
      </c>
      <c r="C1663" s="4">
        <f>YEAR(SalesDataTable[[#This Row],[Order Date]])</f>
        <v>2026</v>
      </c>
      <c r="D1663" s="9" t="str">
        <f>TEXT(SalesDataTable[[#This Row],[Order Date]],"MMM")</f>
        <v>Aug</v>
      </c>
      <c r="E1663" s="9" t="str">
        <f>"Q"&amp;ROUNDUP(MONTH(SalesDataTable[[#This Row],[Order Date]])/3,0)</f>
        <v>Q3</v>
      </c>
      <c r="F1663" s="4" t="s">
        <v>24</v>
      </c>
      <c r="G1663" s="4" t="s">
        <v>67</v>
      </c>
      <c r="H1663" s="4" t="s">
        <v>20</v>
      </c>
      <c r="I1663" s="4" t="s">
        <v>31</v>
      </c>
      <c r="J1663" s="4" t="s">
        <v>41</v>
      </c>
      <c r="K1663" s="4" t="s">
        <v>69</v>
      </c>
      <c r="L1663" s="5">
        <v>1</v>
      </c>
      <c r="M1663" s="6">
        <v>120.22</v>
      </c>
      <c r="N1663" s="7">
        <v>0</v>
      </c>
      <c r="O1663" s="6">
        <v>62.31</v>
      </c>
      <c r="P1663" s="6">
        <f t="shared" si="100"/>
        <v>120.22</v>
      </c>
      <c r="Q1663" s="6">
        <f t="shared" si="101"/>
        <v>62.31</v>
      </c>
      <c r="R1663" s="6">
        <f t="shared" si="102"/>
        <v>57.91</v>
      </c>
      <c r="S1663" s="8">
        <f t="shared" si="103"/>
        <v>0.48170021627017134</v>
      </c>
    </row>
    <row r="1664" spans="1:19" ht="15.6" x14ac:dyDescent="0.3">
      <c r="A1664" s="2">
        <v>2948</v>
      </c>
      <c r="B1664" s="3">
        <v>46250</v>
      </c>
      <c r="C1664" s="4">
        <f>YEAR(SalesDataTable[[#This Row],[Order Date]])</f>
        <v>2026</v>
      </c>
      <c r="D1664" s="9" t="str">
        <f>TEXT(SalesDataTable[[#This Row],[Order Date]],"MMM")</f>
        <v>Aug</v>
      </c>
      <c r="E1664" s="9" t="str">
        <f>"Q"&amp;ROUNDUP(MONTH(SalesDataTable[[#This Row],[Order Date]])/3,0)</f>
        <v>Q3</v>
      </c>
      <c r="F1664" s="4" t="s">
        <v>29</v>
      </c>
      <c r="G1664" s="4" t="s">
        <v>30</v>
      </c>
      <c r="H1664" s="4" t="s">
        <v>37</v>
      </c>
      <c r="I1664" s="4" t="s">
        <v>31</v>
      </c>
      <c r="J1664" s="4" t="s">
        <v>32</v>
      </c>
      <c r="K1664" s="4" t="s">
        <v>33</v>
      </c>
      <c r="L1664" s="5">
        <v>3</v>
      </c>
      <c r="M1664" s="6">
        <v>36.35</v>
      </c>
      <c r="N1664" s="7">
        <v>0</v>
      </c>
      <c r="O1664" s="6">
        <v>13.42</v>
      </c>
      <c r="P1664" s="6">
        <f t="shared" si="100"/>
        <v>109.05000000000001</v>
      </c>
      <c r="Q1664" s="6">
        <f t="shared" si="101"/>
        <v>40.26</v>
      </c>
      <c r="R1664" s="6">
        <f t="shared" si="102"/>
        <v>68.79000000000002</v>
      </c>
      <c r="S1664" s="8">
        <f t="shared" si="103"/>
        <v>0.63081155433287495</v>
      </c>
    </row>
    <row r="1665" spans="1:19" ht="15.6" x14ac:dyDescent="0.3">
      <c r="A1665" s="2">
        <v>3141</v>
      </c>
      <c r="B1665" s="3">
        <v>46250</v>
      </c>
      <c r="C1665" s="4">
        <f>YEAR(SalesDataTable[[#This Row],[Order Date]])</f>
        <v>2026</v>
      </c>
      <c r="D1665" s="9" t="str">
        <f>TEXT(SalesDataTable[[#This Row],[Order Date]],"MMM")</f>
        <v>Aug</v>
      </c>
      <c r="E1665" s="9" t="str">
        <f>"Q"&amp;ROUNDUP(MONTH(SalesDataTable[[#This Row],[Order Date]])/3,0)</f>
        <v>Q3</v>
      </c>
      <c r="F1665" s="4" t="s">
        <v>24</v>
      </c>
      <c r="G1665" s="4" t="s">
        <v>61</v>
      </c>
      <c r="H1665" s="4" t="s">
        <v>46</v>
      </c>
      <c r="I1665" s="4" t="s">
        <v>21</v>
      </c>
      <c r="J1665" s="4" t="s">
        <v>41</v>
      </c>
      <c r="K1665" s="4" t="s">
        <v>47</v>
      </c>
      <c r="L1665" s="5">
        <v>2</v>
      </c>
      <c r="M1665" s="6">
        <v>195.28</v>
      </c>
      <c r="N1665" s="7">
        <v>0</v>
      </c>
      <c r="O1665" s="6">
        <v>102.24</v>
      </c>
      <c r="P1665" s="6">
        <f t="shared" si="100"/>
        <v>390.56</v>
      </c>
      <c r="Q1665" s="6">
        <f t="shared" si="101"/>
        <v>204.48</v>
      </c>
      <c r="R1665" s="6">
        <f t="shared" si="102"/>
        <v>186.08</v>
      </c>
      <c r="S1665" s="8">
        <f t="shared" si="103"/>
        <v>0.4764440802949611</v>
      </c>
    </row>
    <row r="1666" spans="1:19" ht="15.6" x14ac:dyDescent="0.3">
      <c r="A1666" s="2">
        <v>3935</v>
      </c>
      <c r="B1666" s="3">
        <v>46250</v>
      </c>
      <c r="C1666" s="4">
        <f>YEAR(SalesDataTable[[#This Row],[Order Date]])</f>
        <v>2026</v>
      </c>
      <c r="D1666" s="9" t="str">
        <f>TEXT(SalesDataTable[[#This Row],[Order Date]],"MMM")</f>
        <v>Aug</v>
      </c>
      <c r="E1666" s="9" t="str">
        <f>"Q"&amp;ROUNDUP(MONTH(SalesDataTable[[#This Row],[Order Date]])/3,0)</f>
        <v>Q3</v>
      </c>
      <c r="F1666" s="4" t="s">
        <v>29</v>
      </c>
      <c r="G1666" s="4" t="s">
        <v>70</v>
      </c>
      <c r="H1666" s="4" t="s">
        <v>46</v>
      </c>
      <c r="I1666" s="4" t="s">
        <v>21</v>
      </c>
      <c r="J1666" s="4" t="s">
        <v>32</v>
      </c>
      <c r="K1666" s="4" t="s">
        <v>50</v>
      </c>
      <c r="L1666" s="5">
        <v>4</v>
      </c>
      <c r="M1666" s="6">
        <v>46.05</v>
      </c>
      <c r="N1666" s="7">
        <v>0</v>
      </c>
      <c r="O1666" s="6">
        <v>18.75</v>
      </c>
      <c r="P1666" s="6">
        <f t="shared" ref="P1666:P1729" si="104">L1666*M1666*(1-N1666)</f>
        <v>184.2</v>
      </c>
      <c r="Q1666" s="6">
        <f t="shared" ref="Q1666:Q1729" si="105">L1666*O1666</f>
        <v>75</v>
      </c>
      <c r="R1666" s="6">
        <f t="shared" ref="R1666:R1729" si="106">P1666-Q1666</f>
        <v>109.19999999999999</v>
      </c>
      <c r="S1666" s="8">
        <f t="shared" ref="S1666:S1729" si="107">IFERROR(R1666/P1666,0)</f>
        <v>0.5928338762214983</v>
      </c>
    </row>
    <row r="1667" spans="1:19" ht="15.6" x14ac:dyDescent="0.3">
      <c r="A1667" s="2">
        <v>4636</v>
      </c>
      <c r="B1667" s="3">
        <v>46250</v>
      </c>
      <c r="C1667" s="4">
        <f>YEAR(SalesDataTable[[#This Row],[Order Date]])</f>
        <v>2026</v>
      </c>
      <c r="D1667" s="9" t="str">
        <f>TEXT(SalesDataTable[[#This Row],[Order Date]],"MMM")</f>
        <v>Aug</v>
      </c>
      <c r="E1667" s="9" t="str">
        <f>"Q"&amp;ROUNDUP(MONTH(SalesDataTable[[#This Row],[Order Date]])/3,0)</f>
        <v>Q3</v>
      </c>
      <c r="F1667" s="4" t="s">
        <v>18</v>
      </c>
      <c r="G1667" s="4" t="s">
        <v>19</v>
      </c>
      <c r="H1667" s="4" t="s">
        <v>37</v>
      </c>
      <c r="I1667" s="4" t="s">
        <v>21</v>
      </c>
      <c r="J1667" s="4" t="s">
        <v>41</v>
      </c>
      <c r="K1667" s="4" t="s">
        <v>58</v>
      </c>
      <c r="L1667" s="5">
        <v>1</v>
      </c>
      <c r="M1667" s="6">
        <v>81.040000000000006</v>
      </c>
      <c r="N1667" s="7">
        <v>0.1</v>
      </c>
      <c r="O1667" s="6">
        <v>39.29</v>
      </c>
      <c r="P1667" s="6">
        <f t="shared" si="104"/>
        <v>72.936000000000007</v>
      </c>
      <c r="Q1667" s="6">
        <f t="shared" si="105"/>
        <v>39.29</v>
      </c>
      <c r="R1667" s="6">
        <f t="shared" si="106"/>
        <v>33.646000000000008</v>
      </c>
      <c r="S1667" s="8">
        <f t="shared" si="107"/>
        <v>0.46130854447735009</v>
      </c>
    </row>
    <row r="1668" spans="1:19" ht="15.6" x14ac:dyDescent="0.3">
      <c r="A1668" s="2">
        <v>4895</v>
      </c>
      <c r="B1668" s="3">
        <v>46250</v>
      </c>
      <c r="C1668" s="4">
        <f>YEAR(SalesDataTable[[#This Row],[Order Date]])</f>
        <v>2026</v>
      </c>
      <c r="D1668" s="9" t="str">
        <f>TEXT(SalesDataTable[[#This Row],[Order Date]],"MMM")</f>
        <v>Aug</v>
      </c>
      <c r="E1668" s="9" t="str">
        <f>"Q"&amp;ROUNDUP(MONTH(SalesDataTable[[#This Row],[Order Date]])/3,0)</f>
        <v>Q3</v>
      </c>
      <c r="F1668" s="4" t="s">
        <v>18</v>
      </c>
      <c r="G1668" s="4" t="s">
        <v>68</v>
      </c>
      <c r="H1668" s="4" t="s">
        <v>37</v>
      </c>
      <c r="I1668" s="4" t="s">
        <v>34</v>
      </c>
      <c r="J1668" s="4" t="s">
        <v>41</v>
      </c>
      <c r="K1668" s="4" t="s">
        <v>47</v>
      </c>
      <c r="L1668" s="5">
        <v>1</v>
      </c>
      <c r="M1668" s="6">
        <v>191.12</v>
      </c>
      <c r="N1668" s="7">
        <v>0.05</v>
      </c>
      <c r="O1668" s="6">
        <v>106.14</v>
      </c>
      <c r="P1668" s="6">
        <f t="shared" si="104"/>
        <v>181.56399999999999</v>
      </c>
      <c r="Q1668" s="6">
        <f t="shared" si="105"/>
        <v>106.14</v>
      </c>
      <c r="R1668" s="6">
        <f t="shared" si="106"/>
        <v>75.423999999999992</v>
      </c>
      <c r="S1668" s="8">
        <f t="shared" si="107"/>
        <v>0.41541274702033443</v>
      </c>
    </row>
    <row r="1669" spans="1:19" ht="15.6" x14ac:dyDescent="0.3">
      <c r="A1669" s="2">
        <v>5029</v>
      </c>
      <c r="B1669" s="3">
        <v>46250</v>
      </c>
      <c r="C1669" s="4">
        <f>YEAR(SalesDataTable[[#This Row],[Order Date]])</f>
        <v>2026</v>
      </c>
      <c r="D1669" s="9" t="str">
        <f>TEXT(SalesDataTable[[#This Row],[Order Date]],"MMM")</f>
        <v>Aug</v>
      </c>
      <c r="E1669" s="9" t="str">
        <f>"Q"&amp;ROUNDUP(MONTH(SalesDataTable[[#This Row],[Order Date]])/3,0)</f>
        <v>Q3</v>
      </c>
      <c r="F1669" s="4" t="s">
        <v>18</v>
      </c>
      <c r="G1669" s="4" t="s">
        <v>68</v>
      </c>
      <c r="H1669" s="4" t="s">
        <v>20</v>
      </c>
      <c r="I1669" s="4" t="s">
        <v>31</v>
      </c>
      <c r="J1669" s="4" t="s">
        <v>27</v>
      </c>
      <c r="K1669" s="4" t="s">
        <v>55</v>
      </c>
      <c r="L1669" s="5">
        <v>1</v>
      </c>
      <c r="M1669" s="6">
        <v>156.19</v>
      </c>
      <c r="N1669" s="7">
        <v>0</v>
      </c>
      <c r="O1669" s="6">
        <v>79.239999999999995</v>
      </c>
      <c r="P1669" s="6">
        <f t="shared" si="104"/>
        <v>156.19</v>
      </c>
      <c r="Q1669" s="6">
        <f t="shared" si="105"/>
        <v>79.239999999999995</v>
      </c>
      <c r="R1669" s="6">
        <f t="shared" si="106"/>
        <v>76.95</v>
      </c>
      <c r="S1669" s="8">
        <f t="shared" si="107"/>
        <v>0.49266918496702738</v>
      </c>
    </row>
    <row r="1670" spans="1:19" ht="15.6" x14ac:dyDescent="0.3">
      <c r="A1670" s="2">
        <v>1965</v>
      </c>
      <c r="B1670" s="3">
        <v>46251</v>
      </c>
      <c r="C1670" s="4">
        <f>YEAR(SalesDataTable[[#This Row],[Order Date]])</f>
        <v>2026</v>
      </c>
      <c r="D1670" s="9" t="str">
        <f>TEXT(SalesDataTable[[#This Row],[Order Date]],"MMM")</f>
        <v>Aug</v>
      </c>
      <c r="E1670" s="9" t="str">
        <f>"Q"&amp;ROUNDUP(MONTH(SalesDataTable[[#This Row],[Order Date]])/3,0)</f>
        <v>Q3</v>
      </c>
      <c r="F1670" s="4" t="s">
        <v>24</v>
      </c>
      <c r="G1670" s="4" t="s">
        <v>59</v>
      </c>
      <c r="H1670" s="4" t="s">
        <v>20</v>
      </c>
      <c r="I1670" s="4" t="s">
        <v>21</v>
      </c>
      <c r="J1670" s="4" t="s">
        <v>32</v>
      </c>
      <c r="K1670" s="4" t="s">
        <v>33</v>
      </c>
      <c r="L1670" s="5">
        <v>4</v>
      </c>
      <c r="M1670" s="6">
        <v>36.93</v>
      </c>
      <c r="N1670" s="7">
        <v>0</v>
      </c>
      <c r="O1670" s="6">
        <v>13.36</v>
      </c>
      <c r="P1670" s="6">
        <f t="shared" si="104"/>
        <v>147.72</v>
      </c>
      <c r="Q1670" s="6">
        <f t="shared" si="105"/>
        <v>53.44</v>
      </c>
      <c r="R1670" s="6">
        <f t="shared" si="106"/>
        <v>94.28</v>
      </c>
      <c r="S1670" s="8">
        <f t="shared" si="107"/>
        <v>0.63823449769834828</v>
      </c>
    </row>
    <row r="1671" spans="1:19" ht="15.6" x14ac:dyDescent="0.3">
      <c r="A1671" s="2">
        <v>3647</v>
      </c>
      <c r="B1671" s="3">
        <v>46251</v>
      </c>
      <c r="C1671" s="4">
        <f>YEAR(SalesDataTable[[#This Row],[Order Date]])</f>
        <v>2026</v>
      </c>
      <c r="D1671" s="9" t="str">
        <f>TEXT(SalesDataTable[[#This Row],[Order Date]],"MMM")</f>
        <v>Aug</v>
      </c>
      <c r="E1671" s="9" t="str">
        <f>"Q"&amp;ROUNDUP(MONTH(SalesDataTable[[#This Row],[Order Date]])/3,0)</f>
        <v>Q3</v>
      </c>
      <c r="F1671" s="4" t="s">
        <v>24</v>
      </c>
      <c r="G1671" s="4" t="s">
        <v>61</v>
      </c>
      <c r="H1671" s="4" t="s">
        <v>37</v>
      </c>
      <c r="I1671" s="4" t="s">
        <v>21</v>
      </c>
      <c r="J1671" s="4" t="s">
        <v>22</v>
      </c>
      <c r="K1671" s="4" t="s">
        <v>48</v>
      </c>
      <c r="L1671" s="5">
        <v>3</v>
      </c>
      <c r="M1671" s="6">
        <v>104.96</v>
      </c>
      <c r="N1671" s="7">
        <v>0.05</v>
      </c>
      <c r="O1671" s="6">
        <v>51.66</v>
      </c>
      <c r="P1671" s="6">
        <f t="shared" si="104"/>
        <v>299.13599999999997</v>
      </c>
      <c r="Q1671" s="6">
        <f t="shared" si="105"/>
        <v>154.97999999999999</v>
      </c>
      <c r="R1671" s="6">
        <f t="shared" si="106"/>
        <v>144.15599999999998</v>
      </c>
      <c r="S1671" s="8">
        <f t="shared" si="107"/>
        <v>0.48190789473684209</v>
      </c>
    </row>
    <row r="1672" spans="1:19" ht="15.6" x14ac:dyDescent="0.3">
      <c r="A1672" s="2">
        <v>3918</v>
      </c>
      <c r="B1672" s="3">
        <v>46251</v>
      </c>
      <c r="C1672" s="4">
        <f>YEAR(SalesDataTable[[#This Row],[Order Date]])</f>
        <v>2026</v>
      </c>
      <c r="D1672" s="9" t="str">
        <f>TEXT(SalesDataTable[[#This Row],[Order Date]],"MMM")</f>
        <v>Aug</v>
      </c>
      <c r="E1672" s="9" t="str">
        <f>"Q"&amp;ROUNDUP(MONTH(SalesDataTable[[#This Row],[Order Date]])/3,0)</f>
        <v>Q3</v>
      </c>
      <c r="F1672" s="4" t="s">
        <v>24</v>
      </c>
      <c r="G1672" s="4" t="s">
        <v>25</v>
      </c>
      <c r="H1672" s="4" t="s">
        <v>46</v>
      </c>
      <c r="I1672" s="4" t="s">
        <v>31</v>
      </c>
      <c r="J1672" s="4" t="s">
        <v>32</v>
      </c>
      <c r="K1672" s="4" t="s">
        <v>66</v>
      </c>
      <c r="L1672" s="5">
        <v>3</v>
      </c>
      <c r="M1672" s="6">
        <v>168.51</v>
      </c>
      <c r="N1672" s="7">
        <v>0</v>
      </c>
      <c r="O1672" s="6">
        <v>85.34</v>
      </c>
      <c r="P1672" s="6">
        <f t="shared" si="104"/>
        <v>505.53</v>
      </c>
      <c r="Q1672" s="6">
        <f t="shared" si="105"/>
        <v>256.02</v>
      </c>
      <c r="R1672" s="6">
        <f t="shared" si="106"/>
        <v>249.51</v>
      </c>
      <c r="S1672" s="8">
        <f t="shared" si="107"/>
        <v>0.49356121298439265</v>
      </c>
    </row>
    <row r="1673" spans="1:19" ht="15.6" x14ac:dyDescent="0.3">
      <c r="A1673" s="2">
        <v>4256</v>
      </c>
      <c r="B1673" s="3">
        <v>46251</v>
      </c>
      <c r="C1673" s="4">
        <f>YEAR(SalesDataTable[[#This Row],[Order Date]])</f>
        <v>2026</v>
      </c>
      <c r="D1673" s="9" t="str">
        <f>TEXT(SalesDataTable[[#This Row],[Order Date]],"MMM")</f>
        <v>Aug</v>
      </c>
      <c r="E1673" s="9" t="str">
        <f>"Q"&amp;ROUNDUP(MONTH(SalesDataTable[[#This Row],[Order Date]])/3,0)</f>
        <v>Q3</v>
      </c>
      <c r="F1673" s="4" t="s">
        <v>24</v>
      </c>
      <c r="G1673" s="4" t="s">
        <v>61</v>
      </c>
      <c r="H1673" s="4" t="s">
        <v>37</v>
      </c>
      <c r="I1673" s="4" t="s">
        <v>31</v>
      </c>
      <c r="J1673" s="4" t="s">
        <v>32</v>
      </c>
      <c r="K1673" s="4" t="s">
        <v>50</v>
      </c>
      <c r="L1673" s="5">
        <v>1</v>
      </c>
      <c r="M1673" s="6">
        <v>46.44</v>
      </c>
      <c r="N1673" s="7">
        <v>0.05</v>
      </c>
      <c r="O1673" s="6">
        <v>18.59</v>
      </c>
      <c r="P1673" s="6">
        <f t="shared" si="104"/>
        <v>44.117999999999995</v>
      </c>
      <c r="Q1673" s="6">
        <f t="shared" si="105"/>
        <v>18.59</v>
      </c>
      <c r="R1673" s="6">
        <f t="shared" si="106"/>
        <v>25.527999999999995</v>
      </c>
      <c r="S1673" s="8">
        <f t="shared" si="107"/>
        <v>0.57863003762636556</v>
      </c>
    </row>
    <row r="1674" spans="1:19" ht="15.6" x14ac:dyDescent="0.3">
      <c r="A1674" s="2">
        <v>5087</v>
      </c>
      <c r="B1674" s="3">
        <v>46251</v>
      </c>
      <c r="C1674" s="4">
        <f>YEAR(SalesDataTable[[#This Row],[Order Date]])</f>
        <v>2026</v>
      </c>
      <c r="D1674" s="9" t="str">
        <f>TEXT(SalesDataTable[[#This Row],[Order Date]],"MMM")</f>
        <v>Aug</v>
      </c>
      <c r="E1674" s="9" t="str">
        <f>"Q"&amp;ROUNDUP(MONTH(SalesDataTable[[#This Row],[Order Date]])/3,0)</f>
        <v>Q3</v>
      </c>
      <c r="F1674" s="4" t="s">
        <v>18</v>
      </c>
      <c r="G1674" s="4" t="s">
        <v>19</v>
      </c>
      <c r="H1674" s="4" t="s">
        <v>20</v>
      </c>
      <c r="I1674" s="4" t="s">
        <v>31</v>
      </c>
      <c r="J1674" s="4" t="s">
        <v>27</v>
      </c>
      <c r="K1674" s="4" t="s">
        <v>64</v>
      </c>
      <c r="L1674" s="5">
        <v>1</v>
      </c>
      <c r="M1674" s="6">
        <v>69.900000000000006</v>
      </c>
      <c r="N1674" s="7">
        <v>0.1</v>
      </c>
      <c r="O1674" s="6">
        <v>31.43</v>
      </c>
      <c r="P1674" s="6">
        <f t="shared" si="104"/>
        <v>62.910000000000004</v>
      </c>
      <c r="Q1674" s="6">
        <f t="shared" si="105"/>
        <v>31.43</v>
      </c>
      <c r="R1674" s="6">
        <f t="shared" si="106"/>
        <v>31.480000000000004</v>
      </c>
      <c r="S1674" s="8">
        <f t="shared" si="107"/>
        <v>0.50039739310125575</v>
      </c>
    </row>
    <row r="1675" spans="1:19" ht="15.6" x14ac:dyDescent="0.3">
      <c r="A1675" s="2">
        <v>1921</v>
      </c>
      <c r="B1675" s="3">
        <v>46252</v>
      </c>
      <c r="C1675" s="4">
        <f>YEAR(SalesDataTable[[#This Row],[Order Date]])</f>
        <v>2026</v>
      </c>
      <c r="D1675" s="9" t="str">
        <f>TEXT(SalesDataTable[[#This Row],[Order Date]],"MMM")</f>
        <v>Aug</v>
      </c>
      <c r="E1675" s="9" t="str">
        <f>"Q"&amp;ROUNDUP(MONTH(SalesDataTable[[#This Row],[Order Date]])/3,0)</f>
        <v>Q3</v>
      </c>
      <c r="F1675" s="4" t="s">
        <v>38</v>
      </c>
      <c r="G1675" s="4" t="s">
        <v>65</v>
      </c>
      <c r="H1675" s="4" t="s">
        <v>20</v>
      </c>
      <c r="I1675" s="4" t="s">
        <v>31</v>
      </c>
      <c r="J1675" s="4" t="s">
        <v>22</v>
      </c>
      <c r="K1675" s="4" t="s">
        <v>44</v>
      </c>
      <c r="L1675" s="5">
        <v>2</v>
      </c>
      <c r="M1675" s="6">
        <v>39.83</v>
      </c>
      <c r="N1675" s="7">
        <v>0</v>
      </c>
      <c r="O1675" s="6">
        <v>17.18</v>
      </c>
      <c r="P1675" s="6">
        <f t="shared" si="104"/>
        <v>79.66</v>
      </c>
      <c r="Q1675" s="6">
        <f t="shared" si="105"/>
        <v>34.36</v>
      </c>
      <c r="R1675" s="6">
        <f t="shared" si="106"/>
        <v>45.3</v>
      </c>
      <c r="S1675" s="8">
        <f t="shared" si="107"/>
        <v>0.56866683404468987</v>
      </c>
    </row>
    <row r="1676" spans="1:19" ht="15.6" x14ac:dyDescent="0.3">
      <c r="A1676" s="2">
        <v>1966</v>
      </c>
      <c r="B1676" s="3">
        <v>46252</v>
      </c>
      <c r="C1676" s="4">
        <f>YEAR(SalesDataTable[[#This Row],[Order Date]])</f>
        <v>2026</v>
      </c>
      <c r="D1676" s="9" t="str">
        <f>TEXT(SalesDataTable[[#This Row],[Order Date]],"MMM")</f>
        <v>Aug</v>
      </c>
      <c r="E1676" s="9" t="str">
        <f>"Q"&amp;ROUNDUP(MONTH(SalesDataTable[[#This Row],[Order Date]])/3,0)</f>
        <v>Q3</v>
      </c>
      <c r="F1676" s="4" t="s">
        <v>18</v>
      </c>
      <c r="G1676" s="4" t="s">
        <v>54</v>
      </c>
      <c r="H1676" s="4" t="s">
        <v>20</v>
      </c>
      <c r="I1676" s="4" t="s">
        <v>31</v>
      </c>
      <c r="J1676" s="4" t="s">
        <v>32</v>
      </c>
      <c r="K1676" s="4" t="s">
        <v>33</v>
      </c>
      <c r="L1676" s="5">
        <v>2</v>
      </c>
      <c r="M1676" s="6">
        <v>36.020000000000003</v>
      </c>
      <c r="N1676" s="7">
        <v>0</v>
      </c>
      <c r="O1676" s="6">
        <v>13.87</v>
      </c>
      <c r="P1676" s="6">
        <f t="shared" si="104"/>
        <v>72.040000000000006</v>
      </c>
      <c r="Q1676" s="6">
        <f t="shared" si="105"/>
        <v>27.74</v>
      </c>
      <c r="R1676" s="6">
        <f t="shared" si="106"/>
        <v>44.300000000000011</v>
      </c>
      <c r="S1676" s="8">
        <f t="shared" si="107"/>
        <v>0.61493614658523055</v>
      </c>
    </row>
    <row r="1677" spans="1:19" ht="15.6" x14ac:dyDescent="0.3">
      <c r="A1677" s="2">
        <v>2431</v>
      </c>
      <c r="B1677" s="3">
        <v>46252</v>
      </c>
      <c r="C1677" s="4">
        <f>YEAR(SalesDataTable[[#This Row],[Order Date]])</f>
        <v>2026</v>
      </c>
      <c r="D1677" s="9" t="str">
        <f>TEXT(SalesDataTable[[#This Row],[Order Date]],"MMM")</f>
        <v>Aug</v>
      </c>
      <c r="E1677" s="9" t="str">
        <f>"Q"&amp;ROUNDUP(MONTH(SalesDataTable[[#This Row],[Order Date]])/3,0)</f>
        <v>Q3</v>
      </c>
      <c r="F1677" s="4" t="s">
        <v>18</v>
      </c>
      <c r="G1677" s="4" t="s">
        <v>68</v>
      </c>
      <c r="H1677" s="4" t="s">
        <v>46</v>
      </c>
      <c r="I1677" s="4" t="s">
        <v>34</v>
      </c>
      <c r="J1677" s="4" t="s">
        <v>52</v>
      </c>
      <c r="K1677" s="4" t="s">
        <v>56</v>
      </c>
      <c r="L1677" s="5">
        <v>3</v>
      </c>
      <c r="M1677" s="6">
        <v>125.31</v>
      </c>
      <c r="N1677" s="7">
        <v>0</v>
      </c>
      <c r="O1677" s="6">
        <v>67.64</v>
      </c>
      <c r="P1677" s="6">
        <f t="shared" si="104"/>
        <v>375.93</v>
      </c>
      <c r="Q1677" s="6">
        <f t="shared" si="105"/>
        <v>202.92000000000002</v>
      </c>
      <c r="R1677" s="6">
        <f t="shared" si="106"/>
        <v>173.01</v>
      </c>
      <c r="S1677" s="8">
        <f t="shared" si="107"/>
        <v>0.46021865772883247</v>
      </c>
    </row>
    <row r="1678" spans="1:19" ht="15.6" x14ac:dyDescent="0.3">
      <c r="A1678" s="2">
        <v>3676</v>
      </c>
      <c r="B1678" s="3">
        <v>46252</v>
      </c>
      <c r="C1678" s="4">
        <f>YEAR(SalesDataTable[[#This Row],[Order Date]])</f>
        <v>2026</v>
      </c>
      <c r="D1678" s="9" t="str">
        <f>TEXT(SalesDataTable[[#This Row],[Order Date]],"MMM")</f>
        <v>Aug</v>
      </c>
      <c r="E1678" s="9" t="str">
        <f>"Q"&amp;ROUNDUP(MONTH(SalesDataTable[[#This Row],[Order Date]])/3,0)</f>
        <v>Q3</v>
      </c>
      <c r="F1678" s="4" t="s">
        <v>24</v>
      </c>
      <c r="G1678" s="4" t="s">
        <v>61</v>
      </c>
      <c r="H1678" s="4" t="s">
        <v>20</v>
      </c>
      <c r="I1678" s="4" t="s">
        <v>21</v>
      </c>
      <c r="J1678" s="4" t="s">
        <v>27</v>
      </c>
      <c r="K1678" s="4" t="s">
        <v>28</v>
      </c>
      <c r="L1678" s="5">
        <v>3</v>
      </c>
      <c r="M1678" s="6">
        <v>92.5</v>
      </c>
      <c r="N1678" s="7">
        <v>0.1</v>
      </c>
      <c r="O1678" s="6">
        <v>46.38</v>
      </c>
      <c r="P1678" s="6">
        <f t="shared" si="104"/>
        <v>249.75</v>
      </c>
      <c r="Q1678" s="6">
        <f t="shared" si="105"/>
        <v>139.14000000000001</v>
      </c>
      <c r="R1678" s="6">
        <f t="shared" si="106"/>
        <v>110.60999999999999</v>
      </c>
      <c r="S1678" s="8">
        <f t="shared" si="107"/>
        <v>0.4428828828828828</v>
      </c>
    </row>
    <row r="1679" spans="1:19" ht="15.6" x14ac:dyDescent="0.3">
      <c r="A1679" s="2">
        <v>3972</v>
      </c>
      <c r="B1679" s="3">
        <v>46252</v>
      </c>
      <c r="C1679" s="4">
        <f>YEAR(SalesDataTable[[#This Row],[Order Date]])</f>
        <v>2026</v>
      </c>
      <c r="D1679" s="9" t="str">
        <f>TEXT(SalesDataTable[[#This Row],[Order Date]],"MMM")</f>
        <v>Aug</v>
      </c>
      <c r="E1679" s="9" t="str">
        <f>"Q"&amp;ROUNDUP(MONTH(SalesDataTable[[#This Row],[Order Date]])/3,0)</f>
        <v>Q3</v>
      </c>
      <c r="F1679" s="4" t="s">
        <v>24</v>
      </c>
      <c r="G1679" s="4" t="s">
        <v>25</v>
      </c>
      <c r="H1679" s="4" t="s">
        <v>26</v>
      </c>
      <c r="I1679" s="4" t="s">
        <v>34</v>
      </c>
      <c r="J1679" s="4" t="s">
        <v>22</v>
      </c>
      <c r="K1679" s="4" t="s">
        <v>48</v>
      </c>
      <c r="L1679" s="5">
        <v>5</v>
      </c>
      <c r="M1679" s="6">
        <v>100.48</v>
      </c>
      <c r="N1679" s="7">
        <v>0.1</v>
      </c>
      <c r="O1679" s="6">
        <v>49.67</v>
      </c>
      <c r="P1679" s="6">
        <f t="shared" si="104"/>
        <v>452.16</v>
      </c>
      <c r="Q1679" s="6">
        <f t="shared" si="105"/>
        <v>248.35000000000002</v>
      </c>
      <c r="R1679" s="6">
        <f t="shared" si="106"/>
        <v>203.81</v>
      </c>
      <c r="S1679" s="8">
        <f t="shared" si="107"/>
        <v>0.45074752300070769</v>
      </c>
    </row>
    <row r="1680" spans="1:19" ht="15.6" x14ac:dyDescent="0.3">
      <c r="A1680" s="2">
        <v>4056</v>
      </c>
      <c r="B1680" s="3">
        <v>46252</v>
      </c>
      <c r="C1680" s="4">
        <f>YEAR(SalesDataTable[[#This Row],[Order Date]])</f>
        <v>2026</v>
      </c>
      <c r="D1680" s="9" t="str">
        <f>TEXT(SalesDataTable[[#This Row],[Order Date]],"MMM")</f>
        <v>Aug</v>
      </c>
      <c r="E1680" s="9" t="str">
        <f>"Q"&amp;ROUNDUP(MONTH(SalesDataTable[[#This Row],[Order Date]])/3,0)</f>
        <v>Q3</v>
      </c>
      <c r="F1680" s="4" t="s">
        <v>18</v>
      </c>
      <c r="G1680" s="4" t="s">
        <v>68</v>
      </c>
      <c r="H1680" s="4" t="s">
        <v>46</v>
      </c>
      <c r="I1680" s="4" t="s">
        <v>31</v>
      </c>
      <c r="J1680" s="4" t="s">
        <v>41</v>
      </c>
      <c r="K1680" s="4" t="s">
        <v>58</v>
      </c>
      <c r="L1680" s="5">
        <v>2</v>
      </c>
      <c r="M1680" s="6">
        <v>79.78</v>
      </c>
      <c r="N1680" s="7">
        <v>0</v>
      </c>
      <c r="O1680" s="6">
        <v>38.770000000000003</v>
      </c>
      <c r="P1680" s="6">
        <f t="shared" si="104"/>
        <v>159.56</v>
      </c>
      <c r="Q1680" s="6">
        <f t="shared" si="105"/>
        <v>77.540000000000006</v>
      </c>
      <c r="R1680" s="6">
        <f t="shared" si="106"/>
        <v>82.02</v>
      </c>
      <c r="S1680" s="8">
        <f t="shared" si="107"/>
        <v>0.51403860616695907</v>
      </c>
    </row>
    <row r="1681" spans="1:19" ht="15.6" x14ac:dyDescent="0.3">
      <c r="A1681" s="2">
        <v>4471</v>
      </c>
      <c r="B1681" s="3">
        <v>46252</v>
      </c>
      <c r="C1681" s="4">
        <f>YEAR(SalesDataTable[[#This Row],[Order Date]])</f>
        <v>2026</v>
      </c>
      <c r="D1681" s="9" t="str">
        <f>TEXT(SalesDataTable[[#This Row],[Order Date]],"MMM")</f>
        <v>Aug</v>
      </c>
      <c r="E1681" s="9" t="str">
        <f>"Q"&amp;ROUNDUP(MONTH(SalesDataTable[[#This Row],[Order Date]])/3,0)</f>
        <v>Q3</v>
      </c>
      <c r="F1681" s="4" t="s">
        <v>29</v>
      </c>
      <c r="G1681" s="4" t="s">
        <v>57</v>
      </c>
      <c r="H1681" s="4" t="s">
        <v>26</v>
      </c>
      <c r="I1681" s="4" t="s">
        <v>34</v>
      </c>
      <c r="J1681" s="4" t="s">
        <v>27</v>
      </c>
      <c r="K1681" s="4" t="s">
        <v>35</v>
      </c>
      <c r="L1681" s="5">
        <v>4</v>
      </c>
      <c r="M1681" s="6">
        <v>144.44</v>
      </c>
      <c r="N1681" s="7">
        <v>0.1</v>
      </c>
      <c r="O1681" s="6">
        <v>77.66</v>
      </c>
      <c r="P1681" s="6">
        <f t="shared" si="104"/>
        <v>519.98400000000004</v>
      </c>
      <c r="Q1681" s="6">
        <f t="shared" si="105"/>
        <v>310.64</v>
      </c>
      <c r="R1681" s="6">
        <f t="shared" si="106"/>
        <v>209.34400000000005</v>
      </c>
      <c r="S1681" s="8">
        <f t="shared" si="107"/>
        <v>0.4025970029847073</v>
      </c>
    </row>
    <row r="1682" spans="1:19" ht="15.6" x14ac:dyDescent="0.3">
      <c r="A1682" s="2">
        <v>1054</v>
      </c>
      <c r="B1682" s="3">
        <v>46253</v>
      </c>
      <c r="C1682" s="4">
        <f>YEAR(SalesDataTable[[#This Row],[Order Date]])</f>
        <v>2026</v>
      </c>
      <c r="D1682" s="9" t="str">
        <f>TEXT(SalesDataTable[[#This Row],[Order Date]],"MMM")</f>
        <v>Aug</v>
      </c>
      <c r="E1682" s="9" t="str">
        <f>"Q"&amp;ROUNDUP(MONTH(SalesDataTable[[#This Row],[Order Date]])/3,0)</f>
        <v>Q3</v>
      </c>
      <c r="F1682" s="4" t="s">
        <v>24</v>
      </c>
      <c r="G1682" s="4" t="s">
        <v>25</v>
      </c>
      <c r="H1682" s="4" t="s">
        <v>20</v>
      </c>
      <c r="I1682" s="4" t="s">
        <v>21</v>
      </c>
      <c r="J1682" s="4" t="s">
        <v>27</v>
      </c>
      <c r="K1682" s="4" t="s">
        <v>55</v>
      </c>
      <c r="L1682" s="5">
        <v>3</v>
      </c>
      <c r="M1682" s="6">
        <v>157.41999999999999</v>
      </c>
      <c r="N1682" s="7">
        <v>0</v>
      </c>
      <c r="O1682" s="6">
        <v>77.989999999999995</v>
      </c>
      <c r="P1682" s="6">
        <f t="shared" si="104"/>
        <v>472.26</v>
      </c>
      <c r="Q1682" s="6">
        <f t="shared" si="105"/>
        <v>233.96999999999997</v>
      </c>
      <c r="R1682" s="6">
        <f t="shared" si="106"/>
        <v>238.29000000000002</v>
      </c>
      <c r="S1682" s="8">
        <f t="shared" si="107"/>
        <v>0.5045737517469191</v>
      </c>
    </row>
    <row r="1683" spans="1:19" ht="15.6" x14ac:dyDescent="0.3">
      <c r="A1683" s="2">
        <v>1854</v>
      </c>
      <c r="B1683" s="3">
        <v>46253</v>
      </c>
      <c r="C1683" s="4">
        <f>YEAR(SalesDataTable[[#This Row],[Order Date]])</f>
        <v>2026</v>
      </c>
      <c r="D1683" s="9" t="str">
        <f>TEXT(SalesDataTable[[#This Row],[Order Date]],"MMM")</f>
        <v>Aug</v>
      </c>
      <c r="E1683" s="9" t="str">
        <f>"Q"&amp;ROUNDUP(MONTH(SalesDataTable[[#This Row],[Order Date]])/3,0)</f>
        <v>Q3</v>
      </c>
      <c r="F1683" s="4" t="s">
        <v>24</v>
      </c>
      <c r="G1683" s="4" t="s">
        <v>67</v>
      </c>
      <c r="H1683" s="4" t="s">
        <v>46</v>
      </c>
      <c r="I1683" s="4" t="s">
        <v>34</v>
      </c>
      <c r="J1683" s="4" t="s">
        <v>27</v>
      </c>
      <c r="K1683" s="4" t="s">
        <v>28</v>
      </c>
      <c r="L1683" s="5">
        <v>1</v>
      </c>
      <c r="M1683" s="6">
        <v>90.37</v>
      </c>
      <c r="N1683" s="7">
        <v>0.05</v>
      </c>
      <c r="O1683" s="6">
        <v>45.89</v>
      </c>
      <c r="P1683" s="6">
        <f t="shared" si="104"/>
        <v>85.851500000000001</v>
      </c>
      <c r="Q1683" s="6">
        <f t="shared" si="105"/>
        <v>45.89</v>
      </c>
      <c r="R1683" s="6">
        <f t="shared" si="106"/>
        <v>39.961500000000001</v>
      </c>
      <c r="S1683" s="8">
        <f t="shared" si="107"/>
        <v>0.46547235633623174</v>
      </c>
    </row>
    <row r="1684" spans="1:19" ht="15.6" x14ac:dyDescent="0.3">
      <c r="A1684" s="2">
        <v>2140</v>
      </c>
      <c r="B1684" s="3">
        <v>46253</v>
      </c>
      <c r="C1684" s="4">
        <f>YEAR(SalesDataTable[[#This Row],[Order Date]])</f>
        <v>2026</v>
      </c>
      <c r="D1684" s="9" t="str">
        <f>TEXT(SalesDataTable[[#This Row],[Order Date]],"MMM")</f>
        <v>Aug</v>
      </c>
      <c r="E1684" s="9" t="str">
        <f>"Q"&amp;ROUNDUP(MONTH(SalesDataTable[[#This Row],[Order Date]])/3,0)</f>
        <v>Q3</v>
      </c>
      <c r="F1684" s="4" t="s">
        <v>24</v>
      </c>
      <c r="G1684" s="4" t="s">
        <v>45</v>
      </c>
      <c r="H1684" s="4" t="s">
        <v>26</v>
      </c>
      <c r="I1684" s="4" t="s">
        <v>34</v>
      </c>
      <c r="J1684" s="4" t="s">
        <v>22</v>
      </c>
      <c r="K1684" s="4" t="s">
        <v>48</v>
      </c>
      <c r="L1684" s="5">
        <v>15</v>
      </c>
      <c r="M1684" s="6">
        <v>104.79</v>
      </c>
      <c r="N1684" s="7">
        <v>0.15</v>
      </c>
      <c r="O1684" s="6">
        <v>49.67</v>
      </c>
      <c r="P1684" s="6">
        <f t="shared" si="104"/>
        <v>1336.0725</v>
      </c>
      <c r="Q1684" s="6">
        <f t="shared" si="105"/>
        <v>745.05000000000007</v>
      </c>
      <c r="R1684" s="6">
        <f t="shared" si="106"/>
        <v>591.02249999999992</v>
      </c>
      <c r="S1684" s="8">
        <f t="shared" si="107"/>
        <v>0.44235810556687599</v>
      </c>
    </row>
    <row r="1685" spans="1:19" ht="15.6" x14ac:dyDescent="0.3">
      <c r="A1685" s="2">
        <v>2328</v>
      </c>
      <c r="B1685" s="3">
        <v>46253</v>
      </c>
      <c r="C1685" s="4">
        <f>YEAR(SalesDataTable[[#This Row],[Order Date]])</f>
        <v>2026</v>
      </c>
      <c r="D1685" s="9" t="str">
        <f>TEXT(SalesDataTable[[#This Row],[Order Date]],"MMM")</f>
        <v>Aug</v>
      </c>
      <c r="E1685" s="9" t="str">
        <f>"Q"&amp;ROUNDUP(MONTH(SalesDataTable[[#This Row],[Order Date]])/3,0)</f>
        <v>Q3</v>
      </c>
      <c r="F1685" s="4" t="s">
        <v>29</v>
      </c>
      <c r="G1685" s="4" t="s">
        <v>30</v>
      </c>
      <c r="H1685" s="4" t="s">
        <v>20</v>
      </c>
      <c r="I1685" s="4" t="s">
        <v>21</v>
      </c>
      <c r="J1685" s="4" t="s">
        <v>32</v>
      </c>
      <c r="K1685" s="4" t="s">
        <v>62</v>
      </c>
      <c r="L1685" s="5">
        <v>1</v>
      </c>
      <c r="M1685" s="6">
        <v>130.94</v>
      </c>
      <c r="N1685" s="7">
        <v>0</v>
      </c>
      <c r="O1685" s="6">
        <v>66.06</v>
      </c>
      <c r="P1685" s="6">
        <f t="shared" si="104"/>
        <v>130.94</v>
      </c>
      <c r="Q1685" s="6">
        <f t="shared" si="105"/>
        <v>66.06</v>
      </c>
      <c r="R1685" s="6">
        <f t="shared" si="106"/>
        <v>64.88</v>
      </c>
      <c r="S1685" s="8">
        <f t="shared" si="107"/>
        <v>0.49549411944402011</v>
      </c>
    </row>
    <row r="1686" spans="1:19" ht="15.6" x14ac:dyDescent="0.3">
      <c r="A1686" s="2">
        <v>4215</v>
      </c>
      <c r="B1686" s="3">
        <v>46253</v>
      </c>
      <c r="C1686" s="4">
        <f>YEAR(SalesDataTable[[#This Row],[Order Date]])</f>
        <v>2026</v>
      </c>
      <c r="D1686" s="9" t="str">
        <f>TEXT(SalesDataTable[[#This Row],[Order Date]],"MMM")</f>
        <v>Aug</v>
      </c>
      <c r="E1686" s="9" t="str">
        <f>"Q"&amp;ROUNDUP(MONTH(SalesDataTable[[#This Row],[Order Date]])/3,0)</f>
        <v>Q3</v>
      </c>
      <c r="F1686" s="4" t="s">
        <v>24</v>
      </c>
      <c r="G1686" s="4" t="s">
        <v>45</v>
      </c>
      <c r="H1686" s="4" t="s">
        <v>20</v>
      </c>
      <c r="I1686" s="4" t="s">
        <v>21</v>
      </c>
      <c r="J1686" s="4" t="s">
        <v>22</v>
      </c>
      <c r="K1686" s="4" t="s">
        <v>44</v>
      </c>
      <c r="L1686" s="5">
        <v>1</v>
      </c>
      <c r="M1686" s="6">
        <v>40.42</v>
      </c>
      <c r="N1686" s="7">
        <v>0.05</v>
      </c>
      <c r="O1686" s="6">
        <v>16.62</v>
      </c>
      <c r="P1686" s="6">
        <f t="shared" si="104"/>
        <v>38.399000000000001</v>
      </c>
      <c r="Q1686" s="6">
        <f t="shared" si="105"/>
        <v>16.62</v>
      </c>
      <c r="R1686" s="6">
        <f t="shared" si="106"/>
        <v>21.779</v>
      </c>
      <c r="S1686" s="8">
        <f t="shared" si="107"/>
        <v>0.5671762285476184</v>
      </c>
    </row>
    <row r="1687" spans="1:19" ht="15.6" x14ac:dyDescent="0.3">
      <c r="A1687" s="2">
        <v>4563</v>
      </c>
      <c r="B1687" s="3">
        <v>46253</v>
      </c>
      <c r="C1687" s="4">
        <f>YEAR(SalesDataTable[[#This Row],[Order Date]])</f>
        <v>2026</v>
      </c>
      <c r="D1687" s="9" t="str">
        <f>TEXT(SalesDataTable[[#This Row],[Order Date]],"MMM")</f>
        <v>Aug</v>
      </c>
      <c r="E1687" s="9" t="str">
        <f>"Q"&amp;ROUNDUP(MONTH(SalesDataTable[[#This Row],[Order Date]])/3,0)</f>
        <v>Q3</v>
      </c>
      <c r="F1687" s="4" t="s">
        <v>24</v>
      </c>
      <c r="G1687" s="4" t="s">
        <v>59</v>
      </c>
      <c r="H1687" s="4" t="s">
        <v>46</v>
      </c>
      <c r="I1687" s="4" t="s">
        <v>21</v>
      </c>
      <c r="J1687" s="4" t="s">
        <v>41</v>
      </c>
      <c r="K1687" s="4" t="s">
        <v>42</v>
      </c>
      <c r="L1687" s="5">
        <v>1</v>
      </c>
      <c r="M1687" s="6">
        <v>338.45</v>
      </c>
      <c r="N1687" s="7">
        <v>0.15</v>
      </c>
      <c r="O1687" s="6">
        <v>197.2</v>
      </c>
      <c r="P1687" s="6">
        <f t="shared" si="104"/>
        <v>287.6825</v>
      </c>
      <c r="Q1687" s="6">
        <f t="shared" si="105"/>
        <v>197.2</v>
      </c>
      <c r="R1687" s="6">
        <f t="shared" si="106"/>
        <v>90.482500000000016</v>
      </c>
      <c r="S1687" s="8">
        <f t="shared" si="107"/>
        <v>0.31452208598020392</v>
      </c>
    </row>
    <row r="1688" spans="1:19" ht="15.6" x14ac:dyDescent="0.3">
      <c r="A1688" s="2">
        <v>4775</v>
      </c>
      <c r="B1688" s="3">
        <v>46253</v>
      </c>
      <c r="C1688" s="4">
        <f>YEAR(SalesDataTable[[#This Row],[Order Date]])</f>
        <v>2026</v>
      </c>
      <c r="D1688" s="9" t="str">
        <f>TEXT(SalesDataTable[[#This Row],[Order Date]],"MMM")</f>
        <v>Aug</v>
      </c>
      <c r="E1688" s="9" t="str">
        <f>"Q"&amp;ROUNDUP(MONTH(SalesDataTable[[#This Row],[Order Date]])/3,0)</f>
        <v>Q3</v>
      </c>
      <c r="F1688" s="4" t="s">
        <v>29</v>
      </c>
      <c r="G1688" s="4" t="s">
        <v>57</v>
      </c>
      <c r="H1688" s="4" t="s">
        <v>46</v>
      </c>
      <c r="I1688" s="4" t="s">
        <v>21</v>
      </c>
      <c r="J1688" s="4" t="s">
        <v>22</v>
      </c>
      <c r="K1688" s="4" t="s">
        <v>48</v>
      </c>
      <c r="L1688" s="5">
        <v>1</v>
      </c>
      <c r="M1688" s="6">
        <v>103.92</v>
      </c>
      <c r="N1688" s="7">
        <v>0.05</v>
      </c>
      <c r="O1688" s="6">
        <v>50.71</v>
      </c>
      <c r="P1688" s="6">
        <f t="shared" si="104"/>
        <v>98.724000000000004</v>
      </c>
      <c r="Q1688" s="6">
        <f t="shared" si="105"/>
        <v>50.71</v>
      </c>
      <c r="R1688" s="6">
        <f t="shared" si="106"/>
        <v>48.014000000000003</v>
      </c>
      <c r="S1688" s="8">
        <f t="shared" si="107"/>
        <v>0.48634577205137558</v>
      </c>
    </row>
    <row r="1689" spans="1:19" ht="15.6" x14ac:dyDescent="0.3">
      <c r="A1689" s="2">
        <v>247</v>
      </c>
      <c r="B1689" s="3">
        <v>46254</v>
      </c>
      <c r="C1689" s="4">
        <f>YEAR(SalesDataTable[[#This Row],[Order Date]])</f>
        <v>2026</v>
      </c>
      <c r="D1689" s="9" t="str">
        <f>TEXT(SalesDataTable[[#This Row],[Order Date]],"MMM")</f>
        <v>Aug</v>
      </c>
      <c r="E1689" s="9" t="str">
        <f>"Q"&amp;ROUNDUP(MONTH(SalesDataTable[[#This Row],[Order Date]])/3,0)</f>
        <v>Q3</v>
      </c>
      <c r="F1689" s="4" t="s">
        <v>18</v>
      </c>
      <c r="G1689" s="4" t="s">
        <v>54</v>
      </c>
      <c r="H1689" s="4" t="s">
        <v>20</v>
      </c>
      <c r="I1689" s="4" t="s">
        <v>31</v>
      </c>
      <c r="J1689" s="4" t="s">
        <v>22</v>
      </c>
      <c r="K1689" s="4" t="s">
        <v>40</v>
      </c>
      <c r="L1689" s="5">
        <v>6</v>
      </c>
      <c r="M1689" s="6">
        <v>51.67</v>
      </c>
      <c r="N1689" s="7">
        <v>0.1</v>
      </c>
      <c r="O1689" s="6">
        <v>23.1</v>
      </c>
      <c r="P1689" s="6">
        <f t="shared" si="104"/>
        <v>279.01799999999997</v>
      </c>
      <c r="Q1689" s="6">
        <f t="shared" si="105"/>
        <v>138.60000000000002</v>
      </c>
      <c r="R1689" s="6">
        <f t="shared" si="106"/>
        <v>140.41799999999995</v>
      </c>
      <c r="S1689" s="8">
        <f t="shared" si="107"/>
        <v>0.50325785433197845</v>
      </c>
    </row>
    <row r="1690" spans="1:19" ht="15.6" x14ac:dyDescent="0.3">
      <c r="A1690" s="2">
        <v>827</v>
      </c>
      <c r="B1690" s="3">
        <v>46254</v>
      </c>
      <c r="C1690" s="4">
        <f>YEAR(SalesDataTable[[#This Row],[Order Date]])</f>
        <v>2026</v>
      </c>
      <c r="D1690" s="9" t="str">
        <f>TEXT(SalesDataTable[[#This Row],[Order Date]],"MMM")</f>
        <v>Aug</v>
      </c>
      <c r="E1690" s="9" t="str">
        <f>"Q"&amp;ROUNDUP(MONTH(SalesDataTable[[#This Row],[Order Date]])/3,0)</f>
        <v>Q3</v>
      </c>
      <c r="F1690" s="4" t="s">
        <v>24</v>
      </c>
      <c r="G1690" s="4" t="s">
        <v>61</v>
      </c>
      <c r="H1690" s="4" t="s">
        <v>26</v>
      </c>
      <c r="I1690" s="4" t="s">
        <v>21</v>
      </c>
      <c r="J1690" s="4" t="s">
        <v>32</v>
      </c>
      <c r="K1690" s="4" t="s">
        <v>66</v>
      </c>
      <c r="L1690" s="5">
        <v>4</v>
      </c>
      <c r="M1690" s="6">
        <v>166.02</v>
      </c>
      <c r="N1690" s="7">
        <v>0.1</v>
      </c>
      <c r="O1690" s="6">
        <v>87.99</v>
      </c>
      <c r="P1690" s="6">
        <f t="shared" si="104"/>
        <v>597.67200000000003</v>
      </c>
      <c r="Q1690" s="6">
        <f t="shared" si="105"/>
        <v>351.96</v>
      </c>
      <c r="R1690" s="6">
        <f t="shared" si="106"/>
        <v>245.71200000000005</v>
      </c>
      <c r="S1690" s="8">
        <f t="shared" si="107"/>
        <v>0.4111151266915633</v>
      </c>
    </row>
    <row r="1691" spans="1:19" ht="15.6" x14ac:dyDescent="0.3">
      <c r="A1691" s="2">
        <v>1156</v>
      </c>
      <c r="B1691" s="3">
        <v>46254</v>
      </c>
      <c r="C1691" s="4">
        <f>YEAR(SalesDataTable[[#This Row],[Order Date]])</f>
        <v>2026</v>
      </c>
      <c r="D1691" s="9" t="str">
        <f>TEXT(SalesDataTable[[#This Row],[Order Date]],"MMM")</f>
        <v>Aug</v>
      </c>
      <c r="E1691" s="9" t="str">
        <f>"Q"&amp;ROUNDUP(MONTH(SalesDataTable[[#This Row],[Order Date]])/3,0)</f>
        <v>Q3</v>
      </c>
      <c r="F1691" s="4" t="s">
        <v>29</v>
      </c>
      <c r="G1691" s="4" t="s">
        <v>43</v>
      </c>
      <c r="H1691" s="4" t="s">
        <v>37</v>
      </c>
      <c r="I1691" s="4" t="s">
        <v>31</v>
      </c>
      <c r="J1691" s="4" t="s">
        <v>22</v>
      </c>
      <c r="K1691" s="4" t="s">
        <v>40</v>
      </c>
      <c r="L1691" s="5">
        <v>2</v>
      </c>
      <c r="M1691" s="6">
        <v>50.59</v>
      </c>
      <c r="N1691" s="7">
        <v>0.1</v>
      </c>
      <c r="O1691" s="6">
        <v>22.68</v>
      </c>
      <c r="P1691" s="6">
        <f t="shared" si="104"/>
        <v>91.062000000000012</v>
      </c>
      <c r="Q1691" s="6">
        <f t="shared" si="105"/>
        <v>45.36</v>
      </c>
      <c r="R1691" s="6">
        <f t="shared" si="106"/>
        <v>45.702000000000012</v>
      </c>
      <c r="S1691" s="8">
        <f t="shared" si="107"/>
        <v>0.5018778414706464</v>
      </c>
    </row>
    <row r="1692" spans="1:19" ht="15.6" x14ac:dyDescent="0.3">
      <c r="A1692" s="2">
        <v>1543</v>
      </c>
      <c r="B1692" s="3">
        <v>46254</v>
      </c>
      <c r="C1692" s="4">
        <f>YEAR(SalesDataTable[[#This Row],[Order Date]])</f>
        <v>2026</v>
      </c>
      <c r="D1692" s="9" t="str">
        <f>TEXT(SalesDataTable[[#This Row],[Order Date]],"MMM")</f>
        <v>Aug</v>
      </c>
      <c r="E1692" s="9" t="str">
        <f>"Q"&amp;ROUNDUP(MONTH(SalesDataTable[[#This Row],[Order Date]])/3,0)</f>
        <v>Q3</v>
      </c>
      <c r="F1692" s="4" t="s">
        <v>38</v>
      </c>
      <c r="G1692" s="4" t="s">
        <v>49</v>
      </c>
      <c r="H1692" s="4" t="s">
        <v>37</v>
      </c>
      <c r="I1692" s="4" t="s">
        <v>21</v>
      </c>
      <c r="J1692" s="4" t="s">
        <v>27</v>
      </c>
      <c r="K1692" s="4" t="s">
        <v>55</v>
      </c>
      <c r="L1692" s="5">
        <v>1</v>
      </c>
      <c r="M1692" s="6">
        <v>155.83000000000001</v>
      </c>
      <c r="N1692" s="7">
        <v>0</v>
      </c>
      <c r="O1692" s="6">
        <v>77.260000000000005</v>
      </c>
      <c r="P1692" s="6">
        <f t="shared" si="104"/>
        <v>155.83000000000001</v>
      </c>
      <c r="Q1692" s="6">
        <f t="shared" si="105"/>
        <v>77.260000000000005</v>
      </c>
      <c r="R1692" s="6">
        <f t="shared" si="106"/>
        <v>78.570000000000007</v>
      </c>
      <c r="S1692" s="8">
        <f t="shared" si="107"/>
        <v>0.50420329846627732</v>
      </c>
    </row>
    <row r="1693" spans="1:19" ht="15.6" x14ac:dyDescent="0.3">
      <c r="A1693" s="2">
        <v>2613</v>
      </c>
      <c r="B1693" s="3">
        <v>46254</v>
      </c>
      <c r="C1693" s="4">
        <f>YEAR(SalesDataTable[[#This Row],[Order Date]])</f>
        <v>2026</v>
      </c>
      <c r="D1693" s="9" t="str">
        <f>TEXT(SalesDataTable[[#This Row],[Order Date]],"MMM")</f>
        <v>Aug</v>
      </c>
      <c r="E1693" s="9" t="str">
        <f>"Q"&amp;ROUNDUP(MONTH(SalesDataTable[[#This Row],[Order Date]])/3,0)</f>
        <v>Q3</v>
      </c>
      <c r="F1693" s="4" t="s">
        <v>38</v>
      </c>
      <c r="G1693" s="4" t="s">
        <v>39</v>
      </c>
      <c r="H1693" s="4" t="s">
        <v>20</v>
      </c>
      <c r="I1693" s="4" t="s">
        <v>31</v>
      </c>
      <c r="J1693" s="4" t="s">
        <v>52</v>
      </c>
      <c r="K1693" s="4" t="s">
        <v>60</v>
      </c>
      <c r="L1693" s="5">
        <v>1</v>
      </c>
      <c r="M1693" s="6">
        <v>36.380000000000003</v>
      </c>
      <c r="N1693" s="7">
        <v>0.05</v>
      </c>
      <c r="O1693" s="6">
        <v>14.2</v>
      </c>
      <c r="P1693" s="6">
        <f t="shared" si="104"/>
        <v>34.561</v>
      </c>
      <c r="Q1693" s="6">
        <f t="shared" si="105"/>
        <v>14.2</v>
      </c>
      <c r="R1693" s="6">
        <f t="shared" si="106"/>
        <v>20.361000000000001</v>
      </c>
      <c r="S1693" s="8">
        <f t="shared" si="107"/>
        <v>0.58913225890454557</v>
      </c>
    </row>
    <row r="1694" spans="1:19" ht="15.6" x14ac:dyDescent="0.3">
      <c r="A1694" s="2">
        <v>3002</v>
      </c>
      <c r="B1694" s="3">
        <v>46254</v>
      </c>
      <c r="C1694" s="4">
        <f>YEAR(SalesDataTable[[#This Row],[Order Date]])</f>
        <v>2026</v>
      </c>
      <c r="D1694" s="9" t="str">
        <f>TEXT(SalesDataTable[[#This Row],[Order Date]],"MMM")</f>
        <v>Aug</v>
      </c>
      <c r="E1694" s="9" t="str">
        <f>"Q"&amp;ROUNDUP(MONTH(SalesDataTable[[#This Row],[Order Date]])/3,0)</f>
        <v>Q3</v>
      </c>
      <c r="F1694" s="4" t="s">
        <v>24</v>
      </c>
      <c r="G1694" s="4" t="s">
        <v>61</v>
      </c>
      <c r="H1694" s="4" t="s">
        <v>37</v>
      </c>
      <c r="I1694" s="4" t="s">
        <v>31</v>
      </c>
      <c r="J1694" s="4" t="s">
        <v>41</v>
      </c>
      <c r="K1694" s="4" t="s">
        <v>69</v>
      </c>
      <c r="L1694" s="5">
        <v>2</v>
      </c>
      <c r="M1694" s="6">
        <v>124.09</v>
      </c>
      <c r="N1694" s="7">
        <v>0</v>
      </c>
      <c r="O1694" s="6">
        <v>60.39</v>
      </c>
      <c r="P1694" s="6">
        <f t="shared" si="104"/>
        <v>248.18</v>
      </c>
      <c r="Q1694" s="6">
        <f t="shared" si="105"/>
        <v>120.78</v>
      </c>
      <c r="R1694" s="6">
        <f t="shared" si="106"/>
        <v>127.4</v>
      </c>
      <c r="S1694" s="8">
        <f t="shared" si="107"/>
        <v>0.513337094044645</v>
      </c>
    </row>
    <row r="1695" spans="1:19" ht="15.6" x14ac:dyDescent="0.3">
      <c r="A1695" s="2">
        <v>3103</v>
      </c>
      <c r="B1695" s="3">
        <v>46254</v>
      </c>
      <c r="C1695" s="4">
        <f>YEAR(SalesDataTable[[#This Row],[Order Date]])</f>
        <v>2026</v>
      </c>
      <c r="D1695" s="9" t="str">
        <f>TEXT(SalesDataTable[[#This Row],[Order Date]],"MMM")</f>
        <v>Aug</v>
      </c>
      <c r="E1695" s="9" t="str">
        <f>"Q"&amp;ROUNDUP(MONTH(SalesDataTable[[#This Row],[Order Date]])/3,0)</f>
        <v>Q3</v>
      </c>
      <c r="F1695" s="4" t="s">
        <v>38</v>
      </c>
      <c r="G1695" s="4" t="s">
        <v>51</v>
      </c>
      <c r="H1695" s="4" t="s">
        <v>20</v>
      </c>
      <c r="I1695" s="4" t="s">
        <v>31</v>
      </c>
      <c r="J1695" s="4" t="s">
        <v>27</v>
      </c>
      <c r="K1695" s="4" t="s">
        <v>35</v>
      </c>
      <c r="L1695" s="5">
        <v>1</v>
      </c>
      <c r="M1695" s="6">
        <v>141.97999999999999</v>
      </c>
      <c r="N1695" s="7">
        <v>0.05</v>
      </c>
      <c r="O1695" s="6">
        <v>79.510000000000005</v>
      </c>
      <c r="P1695" s="6">
        <f t="shared" si="104"/>
        <v>134.88099999999997</v>
      </c>
      <c r="Q1695" s="6">
        <f t="shared" si="105"/>
        <v>79.510000000000005</v>
      </c>
      <c r="R1695" s="6">
        <f t="shared" si="106"/>
        <v>55.370999999999967</v>
      </c>
      <c r="S1695" s="8">
        <f t="shared" si="107"/>
        <v>0.41051741905828082</v>
      </c>
    </row>
    <row r="1696" spans="1:19" ht="15.6" x14ac:dyDescent="0.3">
      <c r="A1696" s="2">
        <v>3234</v>
      </c>
      <c r="B1696" s="3">
        <v>46254</v>
      </c>
      <c r="C1696" s="4">
        <f>YEAR(SalesDataTable[[#This Row],[Order Date]])</f>
        <v>2026</v>
      </c>
      <c r="D1696" s="9" t="str">
        <f>TEXT(SalesDataTable[[#This Row],[Order Date]],"MMM")</f>
        <v>Aug</v>
      </c>
      <c r="E1696" s="9" t="str">
        <f>"Q"&amp;ROUNDUP(MONTH(SalesDataTable[[#This Row],[Order Date]])/3,0)</f>
        <v>Q3</v>
      </c>
      <c r="F1696" s="4" t="s">
        <v>38</v>
      </c>
      <c r="G1696" s="4" t="s">
        <v>65</v>
      </c>
      <c r="H1696" s="4" t="s">
        <v>37</v>
      </c>
      <c r="I1696" s="4" t="s">
        <v>31</v>
      </c>
      <c r="J1696" s="4" t="s">
        <v>41</v>
      </c>
      <c r="K1696" s="4" t="s">
        <v>69</v>
      </c>
      <c r="L1696" s="5">
        <v>5</v>
      </c>
      <c r="M1696" s="6">
        <v>121.93</v>
      </c>
      <c r="N1696" s="7">
        <v>0.15</v>
      </c>
      <c r="O1696" s="6">
        <v>62.28</v>
      </c>
      <c r="P1696" s="6">
        <f t="shared" si="104"/>
        <v>518.2025000000001</v>
      </c>
      <c r="Q1696" s="6">
        <f t="shared" si="105"/>
        <v>311.39999999999998</v>
      </c>
      <c r="R1696" s="6">
        <f t="shared" si="106"/>
        <v>206.80250000000012</v>
      </c>
      <c r="S1696" s="8">
        <f t="shared" si="107"/>
        <v>0.39907661580173792</v>
      </c>
    </row>
    <row r="1697" spans="1:19" ht="15.6" x14ac:dyDescent="0.3">
      <c r="A1697" s="2">
        <v>3281</v>
      </c>
      <c r="B1697" s="3">
        <v>46254</v>
      </c>
      <c r="C1697" s="4">
        <f>YEAR(SalesDataTable[[#This Row],[Order Date]])</f>
        <v>2026</v>
      </c>
      <c r="D1697" s="9" t="str">
        <f>TEXT(SalesDataTable[[#This Row],[Order Date]],"MMM")</f>
        <v>Aug</v>
      </c>
      <c r="E1697" s="9" t="str">
        <f>"Q"&amp;ROUNDUP(MONTH(SalesDataTable[[#This Row],[Order Date]])/3,0)</f>
        <v>Q3</v>
      </c>
      <c r="F1697" s="4" t="s">
        <v>38</v>
      </c>
      <c r="G1697" s="4" t="s">
        <v>39</v>
      </c>
      <c r="H1697" s="4" t="s">
        <v>20</v>
      </c>
      <c r="I1697" s="4" t="s">
        <v>31</v>
      </c>
      <c r="J1697" s="4" t="s">
        <v>32</v>
      </c>
      <c r="K1697" s="4" t="s">
        <v>33</v>
      </c>
      <c r="L1697" s="5">
        <v>1</v>
      </c>
      <c r="M1697" s="6">
        <v>35.58</v>
      </c>
      <c r="N1697" s="7">
        <v>0.15</v>
      </c>
      <c r="O1697" s="6">
        <v>13.94</v>
      </c>
      <c r="P1697" s="6">
        <f t="shared" si="104"/>
        <v>30.242999999999999</v>
      </c>
      <c r="Q1697" s="6">
        <f t="shared" si="105"/>
        <v>13.94</v>
      </c>
      <c r="R1697" s="6">
        <f t="shared" si="106"/>
        <v>16.302999999999997</v>
      </c>
      <c r="S1697" s="8">
        <f t="shared" si="107"/>
        <v>0.53906689151208542</v>
      </c>
    </row>
    <row r="1698" spans="1:19" ht="15.6" x14ac:dyDescent="0.3">
      <c r="A1698" s="2">
        <v>3870</v>
      </c>
      <c r="B1698" s="3">
        <v>46254</v>
      </c>
      <c r="C1698" s="4">
        <f>YEAR(SalesDataTable[[#This Row],[Order Date]])</f>
        <v>2026</v>
      </c>
      <c r="D1698" s="9" t="str">
        <f>TEXT(SalesDataTable[[#This Row],[Order Date]],"MMM")</f>
        <v>Aug</v>
      </c>
      <c r="E1698" s="9" t="str">
        <f>"Q"&amp;ROUNDUP(MONTH(SalesDataTable[[#This Row],[Order Date]])/3,0)</f>
        <v>Q3</v>
      </c>
      <c r="F1698" s="4" t="s">
        <v>29</v>
      </c>
      <c r="G1698" s="4" t="s">
        <v>43</v>
      </c>
      <c r="H1698" s="4" t="s">
        <v>46</v>
      </c>
      <c r="I1698" s="4" t="s">
        <v>21</v>
      </c>
      <c r="J1698" s="4" t="s">
        <v>27</v>
      </c>
      <c r="K1698" s="4" t="s">
        <v>55</v>
      </c>
      <c r="L1698" s="5">
        <v>1</v>
      </c>
      <c r="M1698" s="6">
        <v>157.84</v>
      </c>
      <c r="N1698" s="7">
        <v>0</v>
      </c>
      <c r="O1698" s="6">
        <v>77.87</v>
      </c>
      <c r="P1698" s="6">
        <f t="shared" si="104"/>
        <v>157.84</v>
      </c>
      <c r="Q1698" s="6">
        <f t="shared" si="105"/>
        <v>77.87</v>
      </c>
      <c r="R1698" s="6">
        <f t="shared" si="106"/>
        <v>79.97</v>
      </c>
      <c r="S1698" s="8">
        <f t="shared" si="107"/>
        <v>0.50665230613279266</v>
      </c>
    </row>
    <row r="1699" spans="1:19" ht="15.6" x14ac:dyDescent="0.3">
      <c r="A1699" s="2">
        <v>3938</v>
      </c>
      <c r="B1699" s="3">
        <v>46254</v>
      </c>
      <c r="C1699" s="4">
        <f>YEAR(SalesDataTable[[#This Row],[Order Date]])</f>
        <v>2026</v>
      </c>
      <c r="D1699" s="9" t="str">
        <f>TEXT(SalesDataTable[[#This Row],[Order Date]],"MMM")</f>
        <v>Aug</v>
      </c>
      <c r="E1699" s="9" t="str">
        <f>"Q"&amp;ROUNDUP(MONTH(SalesDataTable[[#This Row],[Order Date]])/3,0)</f>
        <v>Q3</v>
      </c>
      <c r="F1699" s="4" t="s">
        <v>24</v>
      </c>
      <c r="G1699" s="4" t="s">
        <v>61</v>
      </c>
      <c r="H1699" s="4" t="s">
        <v>20</v>
      </c>
      <c r="I1699" s="4" t="s">
        <v>31</v>
      </c>
      <c r="J1699" s="4" t="s">
        <v>41</v>
      </c>
      <c r="K1699" s="4" t="s">
        <v>42</v>
      </c>
      <c r="L1699" s="5">
        <v>1</v>
      </c>
      <c r="M1699" s="6">
        <v>336.35</v>
      </c>
      <c r="N1699" s="7">
        <v>0</v>
      </c>
      <c r="O1699" s="6">
        <v>195.07</v>
      </c>
      <c r="P1699" s="6">
        <f t="shared" si="104"/>
        <v>336.35</v>
      </c>
      <c r="Q1699" s="6">
        <f t="shared" si="105"/>
        <v>195.07</v>
      </c>
      <c r="R1699" s="6">
        <f t="shared" si="106"/>
        <v>141.28000000000003</v>
      </c>
      <c r="S1699" s="8">
        <f t="shared" si="107"/>
        <v>0.42003865021554931</v>
      </c>
    </row>
    <row r="1700" spans="1:19" ht="15.6" x14ac:dyDescent="0.3">
      <c r="A1700" s="2">
        <v>4237</v>
      </c>
      <c r="B1700" s="3">
        <v>46254</v>
      </c>
      <c r="C1700" s="4">
        <f>YEAR(SalesDataTable[[#This Row],[Order Date]])</f>
        <v>2026</v>
      </c>
      <c r="D1700" s="9" t="str">
        <f>TEXT(SalesDataTable[[#This Row],[Order Date]],"MMM")</f>
        <v>Aug</v>
      </c>
      <c r="E1700" s="9" t="str">
        <f>"Q"&amp;ROUNDUP(MONTH(SalesDataTable[[#This Row],[Order Date]])/3,0)</f>
        <v>Q3</v>
      </c>
      <c r="F1700" s="4" t="s">
        <v>38</v>
      </c>
      <c r="G1700" s="4" t="s">
        <v>65</v>
      </c>
      <c r="H1700" s="4" t="s">
        <v>26</v>
      </c>
      <c r="I1700" s="4" t="s">
        <v>21</v>
      </c>
      <c r="J1700" s="4" t="s">
        <v>27</v>
      </c>
      <c r="K1700" s="4" t="s">
        <v>55</v>
      </c>
      <c r="L1700" s="5">
        <v>3</v>
      </c>
      <c r="M1700" s="6">
        <v>153.03</v>
      </c>
      <c r="N1700" s="7">
        <v>0.15</v>
      </c>
      <c r="O1700" s="6">
        <v>78.239999999999995</v>
      </c>
      <c r="P1700" s="6">
        <f t="shared" si="104"/>
        <v>390.22650000000004</v>
      </c>
      <c r="Q1700" s="6">
        <f t="shared" si="105"/>
        <v>234.71999999999997</v>
      </c>
      <c r="R1700" s="6">
        <f t="shared" si="106"/>
        <v>155.50650000000007</v>
      </c>
      <c r="S1700" s="8">
        <f t="shared" si="107"/>
        <v>0.39850317700104954</v>
      </c>
    </row>
    <row r="1701" spans="1:19" ht="15.6" x14ac:dyDescent="0.3">
      <c r="A1701" s="2">
        <v>4970</v>
      </c>
      <c r="B1701" s="3">
        <v>46254</v>
      </c>
      <c r="C1701" s="4">
        <f>YEAR(SalesDataTable[[#This Row],[Order Date]])</f>
        <v>2026</v>
      </c>
      <c r="D1701" s="9" t="str">
        <f>TEXT(SalesDataTable[[#This Row],[Order Date]],"MMM")</f>
        <v>Aug</v>
      </c>
      <c r="E1701" s="9" t="str">
        <f>"Q"&amp;ROUNDUP(MONTH(SalesDataTable[[#This Row],[Order Date]])/3,0)</f>
        <v>Q3</v>
      </c>
      <c r="F1701" s="4" t="s">
        <v>24</v>
      </c>
      <c r="G1701" s="4" t="s">
        <v>67</v>
      </c>
      <c r="H1701" s="4" t="s">
        <v>20</v>
      </c>
      <c r="I1701" s="4" t="s">
        <v>21</v>
      </c>
      <c r="J1701" s="4" t="s">
        <v>22</v>
      </c>
      <c r="K1701" s="4" t="s">
        <v>48</v>
      </c>
      <c r="L1701" s="5">
        <v>2</v>
      </c>
      <c r="M1701" s="6">
        <v>105.01</v>
      </c>
      <c r="N1701" s="7">
        <v>0.15</v>
      </c>
      <c r="O1701" s="6">
        <v>50.56</v>
      </c>
      <c r="P1701" s="6">
        <f t="shared" si="104"/>
        <v>178.517</v>
      </c>
      <c r="Q1701" s="6">
        <f t="shared" si="105"/>
        <v>101.12</v>
      </c>
      <c r="R1701" s="6">
        <f t="shared" si="106"/>
        <v>77.396999999999991</v>
      </c>
      <c r="S1701" s="8">
        <f t="shared" si="107"/>
        <v>0.43355534766996978</v>
      </c>
    </row>
    <row r="1702" spans="1:19" ht="15.6" x14ac:dyDescent="0.3">
      <c r="A1702" s="2">
        <v>515</v>
      </c>
      <c r="B1702" s="3">
        <v>46255</v>
      </c>
      <c r="C1702" s="4">
        <f>YEAR(SalesDataTable[[#This Row],[Order Date]])</f>
        <v>2026</v>
      </c>
      <c r="D1702" s="9" t="str">
        <f>TEXT(SalesDataTable[[#This Row],[Order Date]],"MMM")</f>
        <v>Aug</v>
      </c>
      <c r="E1702" s="9" t="str">
        <f>"Q"&amp;ROUNDUP(MONTH(SalesDataTable[[#This Row],[Order Date]])/3,0)</f>
        <v>Q3</v>
      </c>
      <c r="F1702" s="4" t="s">
        <v>18</v>
      </c>
      <c r="G1702" s="4" t="s">
        <v>19</v>
      </c>
      <c r="H1702" s="4" t="s">
        <v>37</v>
      </c>
      <c r="I1702" s="4" t="s">
        <v>21</v>
      </c>
      <c r="J1702" s="4" t="s">
        <v>32</v>
      </c>
      <c r="K1702" s="4" t="s">
        <v>50</v>
      </c>
      <c r="L1702" s="5">
        <v>2</v>
      </c>
      <c r="M1702" s="6">
        <v>45.47</v>
      </c>
      <c r="N1702" s="7">
        <v>0</v>
      </c>
      <c r="O1702" s="6">
        <v>18.27</v>
      </c>
      <c r="P1702" s="6">
        <f t="shared" si="104"/>
        <v>90.94</v>
      </c>
      <c r="Q1702" s="6">
        <f t="shared" si="105"/>
        <v>36.54</v>
      </c>
      <c r="R1702" s="6">
        <f t="shared" si="106"/>
        <v>54.4</v>
      </c>
      <c r="S1702" s="8">
        <f t="shared" si="107"/>
        <v>0.5981966131515285</v>
      </c>
    </row>
    <row r="1703" spans="1:19" ht="15.6" x14ac:dyDescent="0.3">
      <c r="A1703" s="2">
        <v>661</v>
      </c>
      <c r="B1703" s="3">
        <v>46255</v>
      </c>
      <c r="C1703" s="4">
        <f>YEAR(SalesDataTable[[#This Row],[Order Date]])</f>
        <v>2026</v>
      </c>
      <c r="D1703" s="9" t="str">
        <f>TEXT(SalesDataTable[[#This Row],[Order Date]],"MMM")</f>
        <v>Aug</v>
      </c>
      <c r="E1703" s="9" t="str">
        <f>"Q"&amp;ROUNDUP(MONTH(SalesDataTable[[#This Row],[Order Date]])/3,0)</f>
        <v>Q3</v>
      </c>
      <c r="F1703" s="4" t="s">
        <v>18</v>
      </c>
      <c r="G1703" s="4" t="s">
        <v>68</v>
      </c>
      <c r="H1703" s="4" t="s">
        <v>37</v>
      </c>
      <c r="I1703" s="4" t="s">
        <v>31</v>
      </c>
      <c r="J1703" s="4" t="s">
        <v>32</v>
      </c>
      <c r="K1703" s="4" t="s">
        <v>50</v>
      </c>
      <c r="L1703" s="5">
        <v>2</v>
      </c>
      <c r="M1703" s="6">
        <v>47.58</v>
      </c>
      <c r="N1703" s="7">
        <v>0.1</v>
      </c>
      <c r="O1703" s="6">
        <v>18.47</v>
      </c>
      <c r="P1703" s="6">
        <f t="shared" si="104"/>
        <v>85.644000000000005</v>
      </c>
      <c r="Q1703" s="6">
        <f t="shared" si="105"/>
        <v>36.94</v>
      </c>
      <c r="R1703" s="6">
        <f t="shared" si="106"/>
        <v>48.704000000000008</v>
      </c>
      <c r="S1703" s="8">
        <f t="shared" si="107"/>
        <v>0.56867965064686377</v>
      </c>
    </row>
    <row r="1704" spans="1:19" ht="15.6" x14ac:dyDescent="0.3">
      <c r="A1704" s="2">
        <v>1443</v>
      </c>
      <c r="B1704" s="3">
        <v>46255</v>
      </c>
      <c r="C1704" s="4">
        <f>YEAR(SalesDataTable[[#This Row],[Order Date]])</f>
        <v>2026</v>
      </c>
      <c r="D1704" s="9" t="str">
        <f>TEXT(SalesDataTable[[#This Row],[Order Date]],"MMM")</f>
        <v>Aug</v>
      </c>
      <c r="E1704" s="9" t="str">
        <f>"Q"&amp;ROUNDUP(MONTH(SalesDataTable[[#This Row],[Order Date]])/3,0)</f>
        <v>Q3</v>
      </c>
      <c r="F1704" s="4" t="s">
        <v>38</v>
      </c>
      <c r="G1704" s="4" t="s">
        <v>39</v>
      </c>
      <c r="H1704" s="4" t="s">
        <v>20</v>
      </c>
      <c r="I1704" s="4" t="s">
        <v>31</v>
      </c>
      <c r="J1704" s="4" t="s">
        <v>27</v>
      </c>
      <c r="K1704" s="4" t="s">
        <v>55</v>
      </c>
      <c r="L1704" s="5">
        <v>5</v>
      </c>
      <c r="M1704" s="6">
        <v>155.65</v>
      </c>
      <c r="N1704" s="7">
        <v>0</v>
      </c>
      <c r="O1704" s="6">
        <v>79.13</v>
      </c>
      <c r="P1704" s="6">
        <f t="shared" si="104"/>
        <v>778.25</v>
      </c>
      <c r="Q1704" s="6">
        <f t="shared" si="105"/>
        <v>395.65</v>
      </c>
      <c r="R1704" s="6">
        <f t="shared" si="106"/>
        <v>382.6</v>
      </c>
      <c r="S1704" s="8">
        <f t="shared" si="107"/>
        <v>0.49161580469000965</v>
      </c>
    </row>
    <row r="1705" spans="1:19" ht="15.6" x14ac:dyDescent="0.3">
      <c r="A1705" s="2">
        <v>1446</v>
      </c>
      <c r="B1705" s="3">
        <v>46255</v>
      </c>
      <c r="C1705" s="4">
        <f>YEAR(SalesDataTable[[#This Row],[Order Date]])</f>
        <v>2026</v>
      </c>
      <c r="D1705" s="9" t="str">
        <f>TEXT(SalesDataTable[[#This Row],[Order Date]],"MMM")</f>
        <v>Aug</v>
      </c>
      <c r="E1705" s="9" t="str">
        <f>"Q"&amp;ROUNDUP(MONTH(SalesDataTable[[#This Row],[Order Date]])/3,0)</f>
        <v>Q3</v>
      </c>
      <c r="F1705" s="4" t="s">
        <v>38</v>
      </c>
      <c r="G1705" s="4" t="s">
        <v>65</v>
      </c>
      <c r="H1705" s="4" t="s">
        <v>37</v>
      </c>
      <c r="I1705" s="4" t="s">
        <v>21</v>
      </c>
      <c r="J1705" s="4" t="s">
        <v>41</v>
      </c>
      <c r="K1705" s="4" t="s">
        <v>47</v>
      </c>
      <c r="L1705" s="5">
        <v>1</v>
      </c>
      <c r="M1705" s="6">
        <v>195.15</v>
      </c>
      <c r="N1705" s="7">
        <v>0</v>
      </c>
      <c r="O1705" s="6">
        <v>101.99</v>
      </c>
      <c r="P1705" s="6">
        <f t="shared" si="104"/>
        <v>195.15</v>
      </c>
      <c r="Q1705" s="6">
        <f t="shared" si="105"/>
        <v>101.99</v>
      </c>
      <c r="R1705" s="6">
        <f t="shared" si="106"/>
        <v>93.160000000000011</v>
      </c>
      <c r="S1705" s="8">
        <f t="shared" si="107"/>
        <v>0.47737637714578535</v>
      </c>
    </row>
    <row r="1706" spans="1:19" ht="15.6" x14ac:dyDescent="0.3">
      <c r="A1706" s="2">
        <v>1524</v>
      </c>
      <c r="B1706" s="3">
        <v>46255</v>
      </c>
      <c r="C1706" s="4">
        <f>YEAR(SalesDataTable[[#This Row],[Order Date]])</f>
        <v>2026</v>
      </c>
      <c r="D1706" s="9" t="str">
        <f>TEXT(SalesDataTable[[#This Row],[Order Date]],"MMM")</f>
        <v>Aug</v>
      </c>
      <c r="E1706" s="9" t="str">
        <f>"Q"&amp;ROUNDUP(MONTH(SalesDataTable[[#This Row],[Order Date]])/3,0)</f>
        <v>Q3</v>
      </c>
      <c r="F1706" s="4" t="s">
        <v>24</v>
      </c>
      <c r="G1706" s="4" t="s">
        <v>45</v>
      </c>
      <c r="H1706" s="4" t="s">
        <v>46</v>
      </c>
      <c r="I1706" s="4" t="s">
        <v>31</v>
      </c>
      <c r="J1706" s="4" t="s">
        <v>22</v>
      </c>
      <c r="K1706" s="4" t="s">
        <v>23</v>
      </c>
      <c r="L1706" s="5">
        <v>1</v>
      </c>
      <c r="M1706" s="6">
        <v>81.569999999999993</v>
      </c>
      <c r="N1706" s="7">
        <v>0</v>
      </c>
      <c r="O1706" s="6">
        <v>43.79</v>
      </c>
      <c r="P1706" s="6">
        <f t="shared" si="104"/>
        <v>81.569999999999993</v>
      </c>
      <c r="Q1706" s="6">
        <f t="shared" si="105"/>
        <v>43.79</v>
      </c>
      <c r="R1706" s="6">
        <f t="shared" si="106"/>
        <v>37.779999999999994</v>
      </c>
      <c r="S1706" s="8">
        <f t="shared" si="107"/>
        <v>0.4631604756650729</v>
      </c>
    </row>
    <row r="1707" spans="1:19" ht="15.6" x14ac:dyDescent="0.3">
      <c r="A1707" s="2">
        <v>1946</v>
      </c>
      <c r="B1707" s="3">
        <v>46255</v>
      </c>
      <c r="C1707" s="4">
        <f>YEAR(SalesDataTable[[#This Row],[Order Date]])</f>
        <v>2026</v>
      </c>
      <c r="D1707" s="9" t="str">
        <f>TEXT(SalesDataTable[[#This Row],[Order Date]],"MMM")</f>
        <v>Aug</v>
      </c>
      <c r="E1707" s="9" t="str">
        <f>"Q"&amp;ROUNDUP(MONTH(SalesDataTable[[#This Row],[Order Date]])/3,0)</f>
        <v>Q3</v>
      </c>
      <c r="F1707" s="4" t="s">
        <v>18</v>
      </c>
      <c r="G1707" s="4" t="s">
        <v>68</v>
      </c>
      <c r="H1707" s="4" t="s">
        <v>37</v>
      </c>
      <c r="I1707" s="4" t="s">
        <v>31</v>
      </c>
      <c r="J1707" s="4" t="s">
        <v>41</v>
      </c>
      <c r="K1707" s="4" t="s">
        <v>69</v>
      </c>
      <c r="L1707" s="5">
        <v>5</v>
      </c>
      <c r="M1707" s="6">
        <v>125.44</v>
      </c>
      <c r="N1707" s="7">
        <v>0</v>
      </c>
      <c r="O1707" s="6">
        <v>59.58</v>
      </c>
      <c r="P1707" s="6">
        <f t="shared" si="104"/>
        <v>627.20000000000005</v>
      </c>
      <c r="Q1707" s="6">
        <f t="shared" si="105"/>
        <v>297.89999999999998</v>
      </c>
      <c r="R1707" s="6">
        <f t="shared" si="106"/>
        <v>329.30000000000007</v>
      </c>
      <c r="S1707" s="8">
        <f t="shared" si="107"/>
        <v>0.52503188775510212</v>
      </c>
    </row>
    <row r="1708" spans="1:19" ht="15.6" x14ac:dyDescent="0.3">
      <c r="A1708" s="2">
        <v>2285</v>
      </c>
      <c r="B1708" s="3">
        <v>46255</v>
      </c>
      <c r="C1708" s="4">
        <f>YEAR(SalesDataTable[[#This Row],[Order Date]])</f>
        <v>2026</v>
      </c>
      <c r="D1708" s="9" t="str">
        <f>TEXT(SalesDataTable[[#This Row],[Order Date]],"MMM")</f>
        <v>Aug</v>
      </c>
      <c r="E1708" s="9" t="str">
        <f>"Q"&amp;ROUNDUP(MONTH(SalesDataTable[[#This Row],[Order Date]])/3,0)</f>
        <v>Q3</v>
      </c>
      <c r="F1708" s="4" t="s">
        <v>24</v>
      </c>
      <c r="G1708" s="4" t="s">
        <v>59</v>
      </c>
      <c r="H1708" s="4" t="s">
        <v>20</v>
      </c>
      <c r="I1708" s="4" t="s">
        <v>34</v>
      </c>
      <c r="J1708" s="4" t="s">
        <v>27</v>
      </c>
      <c r="K1708" s="4" t="s">
        <v>55</v>
      </c>
      <c r="L1708" s="5">
        <v>2</v>
      </c>
      <c r="M1708" s="6">
        <v>155.11000000000001</v>
      </c>
      <c r="N1708" s="7">
        <v>0.05</v>
      </c>
      <c r="O1708" s="6">
        <v>80.13</v>
      </c>
      <c r="P1708" s="6">
        <f t="shared" si="104"/>
        <v>294.709</v>
      </c>
      <c r="Q1708" s="6">
        <f t="shared" si="105"/>
        <v>160.26</v>
      </c>
      <c r="R1708" s="6">
        <f t="shared" si="106"/>
        <v>134.44900000000001</v>
      </c>
      <c r="S1708" s="8">
        <f t="shared" si="107"/>
        <v>0.45620934548995795</v>
      </c>
    </row>
    <row r="1709" spans="1:19" ht="15.6" x14ac:dyDescent="0.3">
      <c r="A1709" s="2">
        <v>2978</v>
      </c>
      <c r="B1709" s="3">
        <v>46255</v>
      </c>
      <c r="C1709" s="4">
        <f>YEAR(SalesDataTable[[#This Row],[Order Date]])</f>
        <v>2026</v>
      </c>
      <c r="D1709" s="9" t="str">
        <f>TEXT(SalesDataTable[[#This Row],[Order Date]],"MMM")</f>
        <v>Aug</v>
      </c>
      <c r="E1709" s="9" t="str">
        <f>"Q"&amp;ROUNDUP(MONTH(SalesDataTable[[#This Row],[Order Date]])/3,0)</f>
        <v>Q3</v>
      </c>
      <c r="F1709" s="4" t="s">
        <v>29</v>
      </c>
      <c r="G1709" s="4" t="s">
        <v>57</v>
      </c>
      <c r="H1709" s="4" t="s">
        <v>37</v>
      </c>
      <c r="I1709" s="4" t="s">
        <v>31</v>
      </c>
      <c r="J1709" s="4" t="s">
        <v>22</v>
      </c>
      <c r="K1709" s="4" t="s">
        <v>23</v>
      </c>
      <c r="L1709" s="5">
        <v>1</v>
      </c>
      <c r="M1709" s="6">
        <v>80.7</v>
      </c>
      <c r="N1709" s="7">
        <v>0</v>
      </c>
      <c r="O1709" s="6">
        <v>41.98</v>
      </c>
      <c r="P1709" s="6">
        <f t="shared" si="104"/>
        <v>80.7</v>
      </c>
      <c r="Q1709" s="6">
        <f t="shared" si="105"/>
        <v>41.98</v>
      </c>
      <c r="R1709" s="6">
        <f t="shared" si="106"/>
        <v>38.720000000000006</v>
      </c>
      <c r="S1709" s="8">
        <f t="shared" si="107"/>
        <v>0.47980173482032223</v>
      </c>
    </row>
    <row r="1710" spans="1:19" ht="15.6" x14ac:dyDescent="0.3">
      <c r="A1710" s="2">
        <v>3842</v>
      </c>
      <c r="B1710" s="3">
        <v>46255</v>
      </c>
      <c r="C1710" s="4">
        <f>YEAR(SalesDataTable[[#This Row],[Order Date]])</f>
        <v>2026</v>
      </c>
      <c r="D1710" s="9" t="str">
        <f>TEXT(SalesDataTable[[#This Row],[Order Date]],"MMM")</f>
        <v>Aug</v>
      </c>
      <c r="E1710" s="9" t="str">
        <f>"Q"&amp;ROUNDUP(MONTH(SalesDataTable[[#This Row],[Order Date]])/3,0)</f>
        <v>Q3</v>
      </c>
      <c r="F1710" s="4" t="s">
        <v>38</v>
      </c>
      <c r="G1710" s="4" t="s">
        <v>51</v>
      </c>
      <c r="H1710" s="4" t="s">
        <v>26</v>
      </c>
      <c r="I1710" s="4" t="s">
        <v>21</v>
      </c>
      <c r="J1710" s="4" t="s">
        <v>27</v>
      </c>
      <c r="K1710" s="4" t="s">
        <v>55</v>
      </c>
      <c r="L1710" s="5">
        <v>10</v>
      </c>
      <c r="M1710" s="6">
        <v>156.72</v>
      </c>
      <c r="N1710" s="7">
        <v>0.15</v>
      </c>
      <c r="O1710" s="6">
        <v>78.12</v>
      </c>
      <c r="P1710" s="6">
        <f t="shared" si="104"/>
        <v>1332.12</v>
      </c>
      <c r="Q1710" s="6">
        <f t="shared" si="105"/>
        <v>781.2</v>
      </c>
      <c r="R1710" s="6">
        <f t="shared" si="106"/>
        <v>550.91999999999985</v>
      </c>
      <c r="S1710" s="8">
        <f t="shared" si="107"/>
        <v>0.41356634537429054</v>
      </c>
    </row>
    <row r="1711" spans="1:19" ht="15.6" x14ac:dyDescent="0.3">
      <c r="A1711" s="2">
        <v>4220</v>
      </c>
      <c r="B1711" s="3">
        <v>46255</v>
      </c>
      <c r="C1711" s="4">
        <f>YEAR(SalesDataTable[[#This Row],[Order Date]])</f>
        <v>2026</v>
      </c>
      <c r="D1711" s="9" t="str">
        <f>TEXT(SalesDataTable[[#This Row],[Order Date]],"MMM")</f>
        <v>Aug</v>
      </c>
      <c r="E1711" s="9" t="str">
        <f>"Q"&amp;ROUNDUP(MONTH(SalesDataTable[[#This Row],[Order Date]])/3,0)</f>
        <v>Q3</v>
      </c>
      <c r="F1711" s="4" t="s">
        <v>24</v>
      </c>
      <c r="G1711" s="4" t="s">
        <v>67</v>
      </c>
      <c r="H1711" s="4" t="s">
        <v>26</v>
      </c>
      <c r="I1711" s="4" t="s">
        <v>34</v>
      </c>
      <c r="J1711" s="4" t="s">
        <v>32</v>
      </c>
      <c r="K1711" s="4" t="s">
        <v>66</v>
      </c>
      <c r="L1711" s="5">
        <v>5</v>
      </c>
      <c r="M1711" s="6">
        <v>162.76</v>
      </c>
      <c r="N1711" s="7">
        <v>0.15</v>
      </c>
      <c r="O1711" s="6">
        <v>85.32</v>
      </c>
      <c r="P1711" s="6">
        <f t="shared" si="104"/>
        <v>691.7299999999999</v>
      </c>
      <c r="Q1711" s="6">
        <f t="shared" si="105"/>
        <v>426.59999999999997</v>
      </c>
      <c r="R1711" s="6">
        <f t="shared" si="106"/>
        <v>265.12999999999994</v>
      </c>
      <c r="S1711" s="8">
        <f t="shared" si="107"/>
        <v>0.38328538591647027</v>
      </c>
    </row>
    <row r="1712" spans="1:19" ht="15.6" x14ac:dyDescent="0.3">
      <c r="A1712" s="2">
        <v>478</v>
      </c>
      <c r="B1712" s="3">
        <v>46256</v>
      </c>
      <c r="C1712" s="4">
        <f>YEAR(SalesDataTable[[#This Row],[Order Date]])</f>
        <v>2026</v>
      </c>
      <c r="D1712" s="9" t="str">
        <f>TEXT(SalesDataTable[[#This Row],[Order Date]],"MMM")</f>
        <v>Aug</v>
      </c>
      <c r="E1712" s="9" t="str">
        <f>"Q"&amp;ROUNDUP(MONTH(SalesDataTable[[#This Row],[Order Date]])/3,0)</f>
        <v>Q3</v>
      </c>
      <c r="F1712" s="4" t="s">
        <v>38</v>
      </c>
      <c r="G1712" s="4" t="s">
        <v>51</v>
      </c>
      <c r="H1712" s="4" t="s">
        <v>37</v>
      </c>
      <c r="I1712" s="4" t="s">
        <v>34</v>
      </c>
      <c r="J1712" s="4" t="s">
        <v>52</v>
      </c>
      <c r="K1712" s="4" t="s">
        <v>53</v>
      </c>
      <c r="L1712" s="5">
        <v>2</v>
      </c>
      <c r="M1712" s="6">
        <v>40.22</v>
      </c>
      <c r="N1712" s="7">
        <v>0</v>
      </c>
      <c r="O1712" s="6">
        <v>14.45</v>
      </c>
      <c r="P1712" s="6">
        <f t="shared" si="104"/>
        <v>80.44</v>
      </c>
      <c r="Q1712" s="6">
        <f t="shared" si="105"/>
        <v>28.9</v>
      </c>
      <c r="R1712" s="6">
        <f t="shared" si="106"/>
        <v>51.54</v>
      </c>
      <c r="S1712" s="8">
        <f t="shared" si="107"/>
        <v>0.64072600696171056</v>
      </c>
    </row>
    <row r="1713" spans="1:19" ht="15.6" x14ac:dyDescent="0.3">
      <c r="A1713" s="2">
        <v>491</v>
      </c>
      <c r="B1713" s="3">
        <v>46256</v>
      </c>
      <c r="C1713" s="4">
        <f>YEAR(SalesDataTable[[#This Row],[Order Date]])</f>
        <v>2026</v>
      </c>
      <c r="D1713" s="9" t="str">
        <f>TEXT(SalesDataTable[[#This Row],[Order Date]],"MMM")</f>
        <v>Aug</v>
      </c>
      <c r="E1713" s="9" t="str">
        <f>"Q"&amp;ROUNDUP(MONTH(SalesDataTable[[#This Row],[Order Date]])/3,0)</f>
        <v>Q3</v>
      </c>
      <c r="F1713" s="4" t="s">
        <v>18</v>
      </c>
      <c r="G1713" s="4" t="s">
        <v>54</v>
      </c>
      <c r="H1713" s="4" t="s">
        <v>46</v>
      </c>
      <c r="I1713" s="4" t="s">
        <v>31</v>
      </c>
      <c r="J1713" s="4" t="s">
        <v>32</v>
      </c>
      <c r="K1713" s="4" t="s">
        <v>50</v>
      </c>
      <c r="L1713" s="5">
        <v>1</v>
      </c>
      <c r="M1713" s="6">
        <v>45.42</v>
      </c>
      <c r="N1713" s="7">
        <v>0.15</v>
      </c>
      <c r="O1713" s="6">
        <v>18.079999999999998</v>
      </c>
      <c r="P1713" s="6">
        <f t="shared" si="104"/>
        <v>38.606999999999999</v>
      </c>
      <c r="Q1713" s="6">
        <f t="shared" si="105"/>
        <v>18.079999999999998</v>
      </c>
      <c r="R1713" s="6">
        <f t="shared" si="106"/>
        <v>20.527000000000001</v>
      </c>
      <c r="S1713" s="8">
        <f t="shared" si="107"/>
        <v>0.53169114409304019</v>
      </c>
    </row>
    <row r="1714" spans="1:19" ht="15.6" x14ac:dyDescent="0.3">
      <c r="A1714" s="2">
        <v>862</v>
      </c>
      <c r="B1714" s="3">
        <v>46256</v>
      </c>
      <c r="C1714" s="4">
        <f>YEAR(SalesDataTable[[#This Row],[Order Date]])</f>
        <v>2026</v>
      </c>
      <c r="D1714" s="9" t="str">
        <f>TEXT(SalesDataTable[[#This Row],[Order Date]],"MMM")</f>
        <v>Aug</v>
      </c>
      <c r="E1714" s="9" t="str">
        <f>"Q"&amp;ROUNDUP(MONTH(SalesDataTable[[#This Row],[Order Date]])/3,0)</f>
        <v>Q3</v>
      </c>
      <c r="F1714" s="4" t="s">
        <v>18</v>
      </c>
      <c r="G1714" s="4" t="s">
        <v>54</v>
      </c>
      <c r="H1714" s="4" t="s">
        <v>20</v>
      </c>
      <c r="I1714" s="4" t="s">
        <v>21</v>
      </c>
      <c r="J1714" s="4" t="s">
        <v>27</v>
      </c>
      <c r="K1714" s="4" t="s">
        <v>28</v>
      </c>
      <c r="L1714" s="5">
        <v>1</v>
      </c>
      <c r="M1714" s="6">
        <v>93.55</v>
      </c>
      <c r="N1714" s="7">
        <v>0</v>
      </c>
      <c r="O1714" s="6">
        <v>44.89</v>
      </c>
      <c r="P1714" s="6">
        <f t="shared" si="104"/>
        <v>93.55</v>
      </c>
      <c r="Q1714" s="6">
        <f t="shared" si="105"/>
        <v>44.89</v>
      </c>
      <c r="R1714" s="6">
        <f t="shared" si="106"/>
        <v>48.66</v>
      </c>
      <c r="S1714" s="8">
        <f t="shared" si="107"/>
        <v>0.5201496525921967</v>
      </c>
    </row>
    <row r="1715" spans="1:19" ht="15.6" x14ac:dyDescent="0.3">
      <c r="A1715" s="2">
        <v>957</v>
      </c>
      <c r="B1715" s="3">
        <v>46256</v>
      </c>
      <c r="C1715" s="4">
        <f>YEAR(SalesDataTable[[#This Row],[Order Date]])</f>
        <v>2026</v>
      </c>
      <c r="D1715" s="9" t="str">
        <f>TEXT(SalesDataTable[[#This Row],[Order Date]],"MMM")</f>
        <v>Aug</v>
      </c>
      <c r="E1715" s="9" t="str">
        <f>"Q"&amp;ROUNDUP(MONTH(SalesDataTable[[#This Row],[Order Date]])/3,0)</f>
        <v>Q3</v>
      </c>
      <c r="F1715" s="4" t="s">
        <v>29</v>
      </c>
      <c r="G1715" s="4" t="s">
        <v>30</v>
      </c>
      <c r="H1715" s="4" t="s">
        <v>20</v>
      </c>
      <c r="I1715" s="4" t="s">
        <v>21</v>
      </c>
      <c r="J1715" s="4" t="s">
        <v>27</v>
      </c>
      <c r="K1715" s="4" t="s">
        <v>35</v>
      </c>
      <c r="L1715" s="5">
        <v>2</v>
      </c>
      <c r="M1715" s="6">
        <v>146.85</v>
      </c>
      <c r="N1715" s="7">
        <v>0</v>
      </c>
      <c r="O1715" s="6">
        <v>81.010000000000005</v>
      </c>
      <c r="P1715" s="6">
        <f t="shared" si="104"/>
        <v>293.7</v>
      </c>
      <c r="Q1715" s="6">
        <f t="shared" si="105"/>
        <v>162.02000000000001</v>
      </c>
      <c r="R1715" s="6">
        <f t="shared" si="106"/>
        <v>131.67999999999998</v>
      </c>
      <c r="S1715" s="8">
        <f t="shared" si="107"/>
        <v>0.44834865509022809</v>
      </c>
    </row>
    <row r="1716" spans="1:19" ht="15.6" x14ac:dyDescent="0.3">
      <c r="A1716" s="2">
        <v>1728</v>
      </c>
      <c r="B1716" s="3">
        <v>46256</v>
      </c>
      <c r="C1716" s="4">
        <f>YEAR(SalesDataTable[[#This Row],[Order Date]])</f>
        <v>2026</v>
      </c>
      <c r="D1716" s="9" t="str">
        <f>TEXT(SalesDataTable[[#This Row],[Order Date]],"MMM")</f>
        <v>Aug</v>
      </c>
      <c r="E1716" s="9" t="str">
        <f>"Q"&amp;ROUNDUP(MONTH(SalesDataTable[[#This Row],[Order Date]])/3,0)</f>
        <v>Q3</v>
      </c>
      <c r="F1716" s="4" t="s">
        <v>18</v>
      </c>
      <c r="G1716" s="4" t="s">
        <v>54</v>
      </c>
      <c r="H1716" s="4" t="s">
        <v>26</v>
      </c>
      <c r="I1716" s="4" t="s">
        <v>34</v>
      </c>
      <c r="J1716" s="4" t="s">
        <v>22</v>
      </c>
      <c r="K1716" s="4" t="s">
        <v>48</v>
      </c>
      <c r="L1716" s="5">
        <v>6</v>
      </c>
      <c r="M1716" s="6">
        <v>101.54</v>
      </c>
      <c r="N1716" s="7">
        <v>0.1</v>
      </c>
      <c r="O1716" s="6">
        <v>50</v>
      </c>
      <c r="P1716" s="6">
        <f t="shared" si="104"/>
        <v>548.31600000000003</v>
      </c>
      <c r="Q1716" s="6">
        <f t="shared" si="105"/>
        <v>300</v>
      </c>
      <c r="R1716" s="6">
        <f t="shared" si="106"/>
        <v>248.31600000000003</v>
      </c>
      <c r="S1716" s="8">
        <f t="shared" si="107"/>
        <v>0.45287024270676035</v>
      </c>
    </row>
    <row r="1717" spans="1:19" ht="15.6" x14ac:dyDescent="0.3">
      <c r="A1717" s="2">
        <v>2743</v>
      </c>
      <c r="B1717" s="3">
        <v>46256</v>
      </c>
      <c r="C1717" s="4">
        <f>YEAR(SalesDataTable[[#This Row],[Order Date]])</f>
        <v>2026</v>
      </c>
      <c r="D1717" s="9" t="str">
        <f>TEXT(SalesDataTable[[#This Row],[Order Date]],"MMM")</f>
        <v>Aug</v>
      </c>
      <c r="E1717" s="9" t="str">
        <f>"Q"&amp;ROUNDUP(MONTH(SalesDataTable[[#This Row],[Order Date]])/3,0)</f>
        <v>Q3</v>
      </c>
      <c r="F1717" s="4" t="s">
        <v>38</v>
      </c>
      <c r="G1717" s="4" t="s">
        <v>49</v>
      </c>
      <c r="H1717" s="4" t="s">
        <v>20</v>
      </c>
      <c r="I1717" s="4" t="s">
        <v>34</v>
      </c>
      <c r="J1717" s="4" t="s">
        <v>52</v>
      </c>
      <c r="K1717" s="4" t="s">
        <v>56</v>
      </c>
      <c r="L1717" s="5">
        <v>1</v>
      </c>
      <c r="M1717" s="6">
        <v>125.14</v>
      </c>
      <c r="N1717" s="7">
        <v>0</v>
      </c>
      <c r="O1717" s="6">
        <v>69.44</v>
      </c>
      <c r="P1717" s="6">
        <f t="shared" si="104"/>
        <v>125.14</v>
      </c>
      <c r="Q1717" s="6">
        <f t="shared" si="105"/>
        <v>69.44</v>
      </c>
      <c r="R1717" s="6">
        <f t="shared" si="106"/>
        <v>55.7</v>
      </c>
      <c r="S1717" s="8">
        <f t="shared" si="107"/>
        <v>0.4451014863353045</v>
      </c>
    </row>
    <row r="1718" spans="1:19" ht="15.6" x14ac:dyDescent="0.3">
      <c r="A1718" s="2">
        <v>3098</v>
      </c>
      <c r="B1718" s="3">
        <v>46256</v>
      </c>
      <c r="C1718" s="4">
        <f>YEAR(SalesDataTable[[#This Row],[Order Date]])</f>
        <v>2026</v>
      </c>
      <c r="D1718" s="9" t="str">
        <f>TEXT(SalesDataTable[[#This Row],[Order Date]],"MMM")</f>
        <v>Aug</v>
      </c>
      <c r="E1718" s="9" t="str">
        <f>"Q"&amp;ROUNDUP(MONTH(SalesDataTable[[#This Row],[Order Date]])/3,0)</f>
        <v>Q3</v>
      </c>
      <c r="F1718" s="4" t="s">
        <v>24</v>
      </c>
      <c r="G1718" s="4" t="s">
        <v>45</v>
      </c>
      <c r="H1718" s="4" t="s">
        <v>20</v>
      </c>
      <c r="I1718" s="4" t="s">
        <v>31</v>
      </c>
      <c r="J1718" s="4" t="s">
        <v>22</v>
      </c>
      <c r="K1718" s="4" t="s">
        <v>23</v>
      </c>
      <c r="L1718" s="5">
        <v>2</v>
      </c>
      <c r="M1718" s="6">
        <v>80.239999999999995</v>
      </c>
      <c r="N1718" s="7">
        <v>0.1</v>
      </c>
      <c r="O1718" s="6">
        <v>42.09</v>
      </c>
      <c r="P1718" s="6">
        <f t="shared" si="104"/>
        <v>144.43199999999999</v>
      </c>
      <c r="Q1718" s="6">
        <f t="shared" si="105"/>
        <v>84.18</v>
      </c>
      <c r="R1718" s="6">
        <f t="shared" si="106"/>
        <v>60.251999999999981</v>
      </c>
      <c r="S1718" s="8">
        <f t="shared" si="107"/>
        <v>0.41716517115320695</v>
      </c>
    </row>
    <row r="1719" spans="1:19" ht="15.6" x14ac:dyDescent="0.3">
      <c r="A1719" s="2">
        <v>3606</v>
      </c>
      <c r="B1719" s="3">
        <v>46256</v>
      </c>
      <c r="C1719" s="4">
        <f>YEAR(SalesDataTable[[#This Row],[Order Date]])</f>
        <v>2026</v>
      </c>
      <c r="D1719" s="9" t="str">
        <f>TEXT(SalesDataTable[[#This Row],[Order Date]],"MMM")</f>
        <v>Aug</v>
      </c>
      <c r="E1719" s="9" t="str">
        <f>"Q"&amp;ROUNDUP(MONTH(SalesDataTable[[#This Row],[Order Date]])/3,0)</f>
        <v>Q3</v>
      </c>
      <c r="F1719" s="4" t="s">
        <v>38</v>
      </c>
      <c r="G1719" s="4" t="s">
        <v>39</v>
      </c>
      <c r="H1719" s="4" t="s">
        <v>20</v>
      </c>
      <c r="I1719" s="4" t="s">
        <v>34</v>
      </c>
      <c r="J1719" s="4" t="s">
        <v>27</v>
      </c>
      <c r="K1719" s="4" t="s">
        <v>35</v>
      </c>
      <c r="L1719" s="5">
        <v>1</v>
      </c>
      <c r="M1719" s="6">
        <v>147.24</v>
      </c>
      <c r="N1719" s="7">
        <v>0</v>
      </c>
      <c r="O1719" s="6">
        <v>79.11</v>
      </c>
      <c r="P1719" s="6">
        <f t="shared" si="104"/>
        <v>147.24</v>
      </c>
      <c r="Q1719" s="6">
        <f t="shared" si="105"/>
        <v>79.11</v>
      </c>
      <c r="R1719" s="6">
        <f t="shared" si="106"/>
        <v>68.13000000000001</v>
      </c>
      <c r="S1719" s="8">
        <f t="shared" si="107"/>
        <v>0.46271393643031788</v>
      </c>
    </row>
    <row r="1720" spans="1:19" ht="15.6" x14ac:dyDescent="0.3">
      <c r="A1720" s="2">
        <v>3815</v>
      </c>
      <c r="B1720" s="3">
        <v>46256</v>
      </c>
      <c r="C1720" s="4">
        <f>YEAR(SalesDataTable[[#This Row],[Order Date]])</f>
        <v>2026</v>
      </c>
      <c r="D1720" s="9" t="str">
        <f>TEXT(SalesDataTable[[#This Row],[Order Date]],"MMM")</f>
        <v>Aug</v>
      </c>
      <c r="E1720" s="9" t="str">
        <f>"Q"&amp;ROUNDUP(MONTH(SalesDataTable[[#This Row],[Order Date]])/3,0)</f>
        <v>Q3</v>
      </c>
      <c r="F1720" s="4" t="s">
        <v>29</v>
      </c>
      <c r="G1720" s="4" t="s">
        <v>30</v>
      </c>
      <c r="H1720" s="4" t="s">
        <v>20</v>
      </c>
      <c r="I1720" s="4" t="s">
        <v>21</v>
      </c>
      <c r="J1720" s="4" t="s">
        <v>41</v>
      </c>
      <c r="K1720" s="4" t="s">
        <v>47</v>
      </c>
      <c r="L1720" s="5">
        <v>2</v>
      </c>
      <c r="M1720" s="6">
        <v>199.53</v>
      </c>
      <c r="N1720" s="7">
        <v>0.05</v>
      </c>
      <c r="O1720" s="6">
        <v>105.87</v>
      </c>
      <c r="P1720" s="6">
        <f t="shared" si="104"/>
        <v>379.10699999999997</v>
      </c>
      <c r="Q1720" s="6">
        <f t="shared" si="105"/>
        <v>211.74</v>
      </c>
      <c r="R1720" s="6">
        <f t="shared" si="106"/>
        <v>167.36699999999996</v>
      </c>
      <c r="S1720" s="8">
        <f t="shared" si="107"/>
        <v>0.44147694450379438</v>
      </c>
    </row>
    <row r="1721" spans="1:19" ht="15.6" x14ac:dyDescent="0.3">
      <c r="A1721" s="2">
        <v>3979</v>
      </c>
      <c r="B1721" s="3">
        <v>46256</v>
      </c>
      <c r="C1721" s="4">
        <f>YEAR(SalesDataTable[[#This Row],[Order Date]])</f>
        <v>2026</v>
      </c>
      <c r="D1721" s="9" t="str">
        <f>TEXT(SalesDataTable[[#This Row],[Order Date]],"MMM")</f>
        <v>Aug</v>
      </c>
      <c r="E1721" s="9" t="str">
        <f>"Q"&amp;ROUNDUP(MONTH(SalesDataTable[[#This Row],[Order Date]])/3,0)</f>
        <v>Q3</v>
      </c>
      <c r="F1721" s="4" t="s">
        <v>29</v>
      </c>
      <c r="G1721" s="4" t="s">
        <v>43</v>
      </c>
      <c r="H1721" s="4" t="s">
        <v>20</v>
      </c>
      <c r="I1721" s="4" t="s">
        <v>34</v>
      </c>
      <c r="J1721" s="4" t="s">
        <v>52</v>
      </c>
      <c r="K1721" s="4" t="s">
        <v>53</v>
      </c>
      <c r="L1721" s="5">
        <v>1</v>
      </c>
      <c r="M1721" s="6">
        <v>40.19</v>
      </c>
      <c r="N1721" s="7">
        <v>0.05</v>
      </c>
      <c r="O1721" s="6">
        <v>14.73</v>
      </c>
      <c r="P1721" s="6">
        <f t="shared" si="104"/>
        <v>38.180499999999995</v>
      </c>
      <c r="Q1721" s="6">
        <f t="shared" si="105"/>
        <v>14.73</v>
      </c>
      <c r="R1721" s="6">
        <f t="shared" si="106"/>
        <v>23.450499999999995</v>
      </c>
      <c r="S1721" s="8">
        <f t="shared" si="107"/>
        <v>0.61420096646193734</v>
      </c>
    </row>
    <row r="1722" spans="1:19" ht="15.6" x14ac:dyDescent="0.3">
      <c r="A1722" s="2">
        <v>4160</v>
      </c>
      <c r="B1722" s="3">
        <v>46256</v>
      </c>
      <c r="C1722" s="4">
        <f>YEAR(SalesDataTable[[#This Row],[Order Date]])</f>
        <v>2026</v>
      </c>
      <c r="D1722" s="9" t="str">
        <f>TEXT(SalesDataTable[[#This Row],[Order Date]],"MMM")</f>
        <v>Aug</v>
      </c>
      <c r="E1722" s="9" t="str">
        <f>"Q"&amp;ROUNDUP(MONTH(SalesDataTable[[#This Row],[Order Date]])/3,0)</f>
        <v>Q3</v>
      </c>
      <c r="F1722" s="4" t="s">
        <v>38</v>
      </c>
      <c r="G1722" s="4" t="s">
        <v>49</v>
      </c>
      <c r="H1722" s="4" t="s">
        <v>46</v>
      </c>
      <c r="I1722" s="4" t="s">
        <v>34</v>
      </c>
      <c r="J1722" s="4" t="s">
        <v>52</v>
      </c>
      <c r="K1722" s="4" t="s">
        <v>56</v>
      </c>
      <c r="L1722" s="5">
        <v>4</v>
      </c>
      <c r="M1722" s="6">
        <v>123.31</v>
      </c>
      <c r="N1722" s="7">
        <v>0</v>
      </c>
      <c r="O1722" s="6">
        <v>69.02</v>
      </c>
      <c r="P1722" s="6">
        <f t="shared" si="104"/>
        <v>493.24</v>
      </c>
      <c r="Q1722" s="6">
        <f t="shared" si="105"/>
        <v>276.08</v>
      </c>
      <c r="R1722" s="6">
        <f t="shared" si="106"/>
        <v>217.16000000000003</v>
      </c>
      <c r="S1722" s="8">
        <f t="shared" si="107"/>
        <v>0.44027248398345636</v>
      </c>
    </row>
    <row r="1723" spans="1:19" ht="15.6" x14ac:dyDescent="0.3">
      <c r="A1723" s="2">
        <v>4172</v>
      </c>
      <c r="B1723" s="3">
        <v>46256</v>
      </c>
      <c r="C1723" s="4">
        <f>YEAR(SalesDataTable[[#This Row],[Order Date]])</f>
        <v>2026</v>
      </c>
      <c r="D1723" s="9" t="str">
        <f>TEXT(SalesDataTable[[#This Row],[Order Date]],"MMM")</f>
        <v>Aug</v>
      </c>
      <c r="E1723" s="9" t="str">
        <f>"Q"&amp;ROUNDUP(MONTH(SalesDataTable[[#This Row],[Order Date]])/3,0)</f>
        <v>Q3</v>
      </c>
      <c r="F1723" s="4" t="s">
        <v>38</v>
      </c>
      <c r="G1723" s="4" t="s">
        <v>51</v>
      </c>
      <c r="H1723" s="4" t="s">
        <v>46</v>
      </c>
      <c r="I1723" s="4" t="s">
        <v>31</v>
      </c>
      <c r="J1723" s="4" t="s">
        <v>22</v>
      </c>
      <c r="K1723" s="4" t="s">
        <v>44</v>
      </c>
      <c r="L1723" s="5">
        <v>1</v>
      </c>
      <c r="M1723" s="6">
        <v>40.19</v>
      </c>
      <c r="N1723" s="7">
        <v>0.05</v>
      </c>
      <c r="O1723" s="6">
        <v>16.78</v>
      </c>
      <c r="P1723" s="6">
        <f t="shared" si="104"/>
        <v>38.180499999999995</v>
      </c>
      <c r="Q1723" s="6">
        <f t="shared" si="105"/>
        <v>16.78</v>
      </c>
      <c r="R1723" s="6">
        <f t="shared" si="106"/>
        <v>21.400499999999994</v>
      </c>
      <c r="S1723" s="8">
        <f t="shared" si="107"/>
        <v>0.56050863660769235</v>
      </c>
    </row>
    <row r="1724" spans="1:19" ht="15.6" x14ac:dyDescent="0.3">
      <c r="A1724" s="2">
        <v>4265</v>
      </c>
      <c r="B1724" s="3">
        <v>46256</v>
      </c>
      <c r="C1724" s="4">
        <f>YEAR(SalesDataTable[[#This Row],[Order Date]])</f>
        <v>2026</v>
      </c>
      <c r="D1724" s="9" t="str">
        <f>TEXT(SalesDataTable[[#This Row],[Order Date]],"MMM")</f>
        <v>Aug</v>
      </c>
      <c r="E1724" s="9" t="str">
        <f>"Q"&amp;ROUNDUP(MONTH(SalesDataTable[[#This Row],[Order Date]])/3,0)</f>
        <v>Q3</v>
      </c>
      <c r="F1724" s="4" t="s">
        <v>29</v>
      </c>
      <c r="G1724" s="4" t="s">
        <v>70</v>
      </c>
      <c r="H1724" s="4" t="s">
        <v>20</v>
      </c>
      <c r="I1724" s="4" t="s">
        <v>21</v>
      </c>
      <c r="J1724" s="4" t="s">
        <v>22</v>
      </c>
      <c r="K1724" s="4" t="s">
        <v>44</v>
      </c>
      <c r="L1724" s="5">
        <v>1</v>
      </c>
      <c r="M1724" s="6">
        <v>40.98</v>
      </c>
      <c r="N1724" s="7">
        <v>0.05</v>
      </c>
      <c r="O1724" s="6">
        <v>16.600000000000001</v>
      </c>
      <c r="P1724" s="6">
        <f t="shared" si="104"/>
        <v>38.930999999999997</v>
      </c>
      <c r="Q1724" s="6">
        <f t="shared" si="105"/>
        <v>16.600000000000001</v>
      </c>
      <c r="R1724" s="6">
        <f t="shared" si="106"/>
        <v>22.330999999999996</v>
      </c>
      <c r="S1724" s="8">
        <f t="shared" si="107"/>
        <v>0.57360458246641488</v>
      </c>
    </row>
    <row r="1725" spans="1:19" ht="15.6" x14ac:dyDescent="0.3">
      <c r="A1725" s="2">
        <v>4321</v>
      </c>
      <c r="B1725" s="3">
        <v>46256</v>
      </c>
      <c r="C1725" s="4">
        <f>YEAR(SalesDataTable[[#This Row],[Order Date]])</f>
        <v>2026</v>
      </c>
      <c r="D1725" s="9" t="str">
        <f>TEXT(SalesDataTable[[#This Row],[Order Date]],"MMM")</f>
        <v>Aug</v>
      </c>
      <c r="E1725" s="9" t="str">
        <f>"Q"&amp;ROUNDUP(MONTH(SalesDataTable[[#This Row],[Order Date]])/3,0)</f>
        <v>Q3</v>
      </c>
      <c r="F1725" s="4" t="s">
        <v>38</v>
      </c>
      <c r="G1725" s="4" t="s">
        <v>65</v>
      </c>
      <c r="H1725" s="4" t="s">
        <v>20</v>
      </c>
      <c r="I1725" s="4" t="s">
        <v>31</v>
      </c>
      <c r="J1725" s="4" t="s">
        <v>32</v>
      </c>
      <c r="K1725" s="4" t="s">
        <v>33</v>
      </c>
      <c r="L1725" s="5">
        <v>3</v>
      </c>
      <c r="M1725" s="6">
        <v>35.380000000000003</v>
      </c>
      <c r="N1725" s="7">
        <v>0</v>
      </c>
      <c r="O1725" s="6">
        <v>13.91</v>
      </c>
      <c r="P1725" s="6">
        <f t="shared" si="104"/>
        <v>106.14000000000001</v>
      </c>
      <c r="Q1725" s="6">
        <f t="shared" si="105"/>
        <v>41.730000000000004</v>
      </c>
      <c r="R1725" s="6">
        <f t="shared" si="106"/>
        <v>64.410000000000011</v>
      </c>
      <c r="S1725" s="8">
        <f t="shared" si="107"/>
        <v>0.60684002261164505</v>
      </c>
    </row>
    <row r="1726" spans="1:19" ht="15.6" x14ac:dyDescent="0.3">
      <c r="A1726" s="2">
        <v>4975</v>
      </c>
      <c r="B1726" s="3">
        <v>46256</v>
      </c>
      <c r="C1726" s="4">
        <f>YEAR(SalesDataTable[[#This Row],[Order Date]])</f>
        <v>2026</v>
      </c>
      <c r="D1726" s="9" t="str">
        <f>TEXT(SalesDataTable[[#This Row],[Order Date]],"MMM")</f>
        <v>Aug</v>
      </c>
      <c r="E1726" s="9" t="str">
        <f>"Q"&amp;ROUNDUP(MONTH(SalesDataTable[[#This Row],[Order Date]])/3,0)</f>
        <v>Q3</v>
      </c>
      <c r="F1726" s="4" t="s">
        <v>29</v>
      </c>
      <c r="G1726" s="4" t="s">
        <v>57</v>
      </c>
      <c r="H1726" s="4" t="s">
        <v>37</v>
      </c>
      <c r="I1726" s="4" t="s">
        <v>31</v>
      </c>
      <c r="J1726" s="4" t="s">
        <v>32</v>
      </c>
      <c r="K1726" s="4" t="s">
        <v>62</v>
      </c>
      <c r="L1726" s="5">
        <v>4</v>
      </c>
      <c r="M1726" s="6">
        <v>134.49</v>
      </c>
      <c r="N1726" s="7">
        <v>0</v>
      </c>
      <c r="O1726" s="6">
        <v>68.17</v>
      </c>
      <c r="P1726" s="6">
        <f t="shared" si="104"/>
        <v>537.96</v>
      </c>
      <c r="Q1726" s="6">
        <f t="shared" si="105"/>
        <v>272.68</v>
      </c>
      <c r="R1726" s="6">
        <f t="shared" si="106"/>
        <v>265.28000000000003</v>
      </c>
      <c r="S1726" s="8">
        <f t="shared" si="107"/>
        <v>0.49312216521674473</v>
      </c>
    </row>
    <row r="1727" spans="1:19" ht="15.6" x14ac:dyDescent="0.3">
      <c r="A1727" s="2">
        <v>991</v>
      </c>
      <c r="B1727" s="3">
        <v>46257</v>
      </c>
      <c r="C1727" s="4">
        <f>YEAR(SalesDataTable[[#This Row],[Order Date]])</f>
        <v>2026</v>
      </c>
      <c r="D1727" s="9" t="str">
        <f>TEXT(SalesDataTable[[#This Row],[Order Date]],"MMM")</f>
        <v>Aug</v>
      </c>
      <c r="E1727" s="9" t="str">
        <f>"Q"&amp;ROUNDUP(MONTH(SalesDataTable[[#This Row],[Order Date]])/3,0)</f>
        <v>Q3</v>
      </c>
      <c r="F1727" s="4" t="s">
        <v>29</v>
      </c>
      <c r="G1727" s="4" t="s">
        <v>36</v>
      </c>
      <c r="H1727" s="4" t="s">
        <v>26</v>
      </c>
      <c r="I1727" s="4" t="s">
        <v>34</v>
      </c>
      <c r="J1727" s="4" t="s">
        <v>27</v>
      </c>
      <c r="K1727" s="4" t="s">
        <v>35</v>
      </c>
      <c r="L1727" s="5">
        <v>4</v>
      </c>
      <c r="M1727" s="6">
        <v>145.30000000000001</v>
      </c>
      <c r="N1727" s="7">
        <v>0.15</v>
      </c>
      <c r="O1727" s="6">
        <v>77.040000000000006</v>
      </c>
      <c r="P1727" s="6">
        <f t="shared" si="104"/>
        <v>494.02000000000004</v>
      </c>
      <c r="Q1727" s="6">
        <f t="shared" si="105"/>
        <v>308.16000000000003</v>
      </c>
      <c r="R1727" s="6">
        <f t="shared" si="106"/>
        <v>185.86</v>
      </c>
      <c r="S1727" s="8">
        <f t="shared" si="107"/>
        <v>0.37621958625156876</v>
      </c>
    </row>
    <row r="1728" spans="1:19" ht="15.6" x14ac:dyDescent="0.3">
      <c r="A1728" s="2">
        <v>1008</v>
      </c>
      <c r="B1728" s="3">
        <v>46257</v>
      </c>
      <c r="C1728" s="4">
        <f>YEAR(SalesDataTable[[#This Row],[Order Date]])</f>
        <v>2026</v>
      </c>
      <c r="D1728" s="9" t="str">
        <f>TEXT(SalesDataTable[[#This Row],[Order Date]],"MMM")</f>
        <v>Aug</v>
      </c>
      <c r="E1728" s="9" t="str">
        <f>"Q"&amp;ROUNDUP(MONTH(SalesDataTable[[#This Row],[Order Date]])/3,0)</f>
        <v>Q3</v>
      </c>
      <c r="F1728" s="4" t="s">
        <v>38</v>
      </c>
      <c r="G1728" s="4" t="s">
        <v>39</v>
      </c>
      <c r="H1728" s="4" t="s">
        <v>26</v>
      </c>
      <c r="I1728" s="4" t="s">
        <v>34</v>
      </c>
      <c r="J1728" s="4" t="s">
        <v>32</v>
      </c>
      <c r="K1728" s="4" t="s">
        <v>66</v>
      </c>
      <c r="L1728" s="5">
        <v>10</v>
      </c>
      <c r="M1728" s="6">
        <v>164.55</v>
      </c>
      <c r="N1728" s="7">
        <v>0.1</v>
      </c>
      <c r="O1728" s="6">
        <v>88.23</v>
      </c>
      <c r="P1728" s="6">
        <f t="shared" si="104"/>
        <v>1480.95</v>
      </c>
      <c r="Q1728" s="6">
        <f t="shared" si="105"/>
        <v>882.30000000000007</v>
      </c>
      <c r="R1728" s="6">
        <f t="shared" si="106"/>
        <v>598.65</v>
      </c>
      <c r="S1728" s="8">
        <f t="shared" si="107"/>
        <v>0.40423376886458012</v>
      </c>
    </row>
    <row r="1729" spans="1:19" ht="15.6" x14ac:dyDescent="0.3">
      <c r="A1729" s="2">
        <v>1083</v>
      </c>
      <c r="B1729" s="3">
        <v>46257</v>
      </c>
      <c r="C1729" s="4">
        <f>YEAR(SalesDataTable[[#This Row],[Order Date]])</f>
        <v>2026</v>
      </c>
      <c r="D1729" s="9" t="str">
        <f>TEXT(SalesDataTable[[#This Row],[Order Date]],"MMM")</f>
        <v>Aug</v>
      </c>
      <c r="E1729" s="9" t="str">
        <f>"Q"&amp;ROUNDUP(MONTH(SalesDataTable[[#This Row],[Order Date]])/3,0)</f>
        <v>Q3</v>
      </c>
      <c r="F1729" s="4" t="s">
        <v>18</v>
      </c>
      <c r="G1729" s="4" t="s">
        <v>68</v>
      </c>
      <c r="H1729" s="4" t="s">
        <v>37</v>
      </c>
      <c r="I1729" s="4" t="s">
        <v>31</v>
      </c>
      <c r="J1729" s="4" t="s">
        <v>22</v>
      </c>
      <c r="K1729" s="4" t="s">
        <v>44</v>
      </c>
      <c r="L1729" s="5">
        <v>1</v>
      </c>
      <c r="M1729" s="6">
        <v>39.590000000000003</v>
      </c>
      <c r="N1729" s="7">
        <v>0</v>
      </c>
      <c r="O1729" s="6">
        <v>16.899999999999999</v>
      </c>
      <c r="P1729" s="6">
        <f t="shared" si="104"/>
        <v>39.590000000000003</v>
      </c>
      <c r="Q1729" s="6">
        <f t="shared" si="105"/>
        <v>16.899999999999999</v>
      </c>
      <c r="R1729" s="6">
        <f t="shared" si="106"/>
        <v>22.690000000000005</v>
      </c>
      <c r="S1729" s="8">
        <f t="shared" si="107"/>
        <v>0.57312452639555456</v>
      </c>
    </row>
    <row r="1730" spans="1:19" ht="15.6" x14ac:dyDescent="0.3">
      <c r="A1730" s="2">
        <v>1553</v>
      </c>
      <c r="B1730" s="3">
        <v>46257</v>
      </c>
      <c r="C1730" s="4">
        <f>YEAR(SalesDataTable[[#This Row],[Order Date]])</f>
        <v>2026</v>
      </c>
      <c r="D1730" s="9" t="str">
        <f>TEXT(SalesDataTable[[#This Row],[Order Date]],"MMM")</f>
        <v>Aug</v>
      </c>
      <c r="E1730" s="9" t="str">
        <f>"Q"&amp;ROUNDUP(MONTH(SalesDataTable[[#This Row],[Order Date]])/3,0)</f>
        <v>Q3</v>
      </c>
      <c r="F1730" s="4" t="s">
        <v>29</v>
      </c>
      <c r="G1730" s="4" t="s">
        <v>30</v>
      </c>
      <c r="H1730" s="4" t="s">
        <v>26</v>
      </c>
      <c r="I1730" s="4" t="s">
        <v>34</v>
      </c>
      <c r="J1730" s="4" t="s">
        <v>52</v>
      </c>
      <c r="K1730" s="4" t="s">
        <v>63</v>
      </c>
      <c r="L1730" s="5">
        <v>5</v>
      </c>
      <c r="M1730" s="6">
        <v>51.62</v>
      </c>
      <c r="N1730" s="7">
        <v>0.15</v>
      </c>
      <c r="O1730" s="6">
        <v>22.6</v>
      </c>
      <c r="P1730" s="6">
        <f t="shared" ref="P1730:P1793" si="108">L1730*M1730*(1-N1730)</f>
        <v>219.38499999999996</v>
      </c>
      <c r="Q1730" s="6">
        <f t="shared" ref="Q1730:Q1793" si="109">L1730*O1730</f>
        <v>113</v>
      </c>
      <c r="R1730" s="6">
        <f t="shared" ref="R1730:R1793" si="110">P1730-Q1730</f>
        <v>106.38499999999996</v>
      </c>
      <c r="S1730" s="8">
        <f t="shared" ref="S1730:S1793" si="111">IFERROR(R1730/P1730,0)</f>
        <v>0.48492376415889865</v>
      </c>
    </row>
    <row r="1731" spans="1:19" ht="15.6" x14ac:dyDescent="0.3">
      <c r="A1731" s="2">
        <v>1579</v>
      </c>
      <c r="B1731" s="3">
        <v>46257</v>
      </c>
      <c r="C1731" s="4">
        <f>YEAR(SalesDataTable[[#This Row],[Order Date]])</f>
        <v>2026</v>
      </c>
      <c r="D1731" s="9" t="str">
        <f>TEXT(SalesDataTable[[#This Row],[Order Date]],"MMM")</f>
        <v>Aug</v>
      </c>
      <c r="E1731" s="9" t="str">
        <f>"Q"&amp;ROUNDUP(MONTH(SalesDataTable[[#This Row],[Order Date]])/3,0)</f>
        <v>Q3</v>
      </c>
      <c r="F1731" s="4" t="s">
        <v>38</v>
      </c>
      <c r="G1731" s="4" t="s">
        <v>49</v>
      </c>
      <c r="H1731" s="4" t="s">
        <v>37</v>
      </c>
      <c r="I1731" s="4" t="s">
        <v>21</v>
      </c>
      <c r="J1731" s="4" t="s">
        <v>27</v>
      </c>
      <c r="K1731" s="4" t="s">
        <v>28</v>
      </c>
      <c r="L1731" s="5">
        <v>3</v>
      </c>
      <c r="M1731" s="6">
        <v>90.71</v>
      </c>
      <c r="N1731" s="7">
        <v>0</v>
      </c>
      <c r="O1731" s="6">
        <v>45.57</v>
      </c>
      <c r="P1731" s="6">
        <f t="shared" si="108"/>
        <v>272.13</v>
      </c>
      <c r="Q1731" s="6">
        <f t="shared" si="109"/>
        <v>136.71</v>
      </c>
      <c r="R1731" s="6">
        <f t="shared" si="110"/>
        <v>135.41999999999999</v>
      </c>
      <c r="S1731" s="8">
        <f t="shared" si="111"/>
        <v>0.49762980928232825</v>
      </c>
    </row>
    <row r="1732" spans="1:19" ht="15.6" x14ac:dyDescent="0.3">
      <c r="A1732" s="2">
        <v>1732</v>
      </c>
      <c r="B1732" s="3">
        <v>46257</v>
      </c>
      <c r="C1732" s="4">
        <f>YEAR(SalesDataTable[[#This Row],[Order Date]])</f>
        <v>2026</v>
      </c>
      <c r="D1732" s="9" t="str">
        <f>TEXT(SalesDataTable[[#This Row],[Order Date]],"MMM")</f>
        <v>Aug</v>
      </c>
      <c r="E1732" s="9" t="str">
        <f>"Q"&amp;ROUNDUP(MONTH(SalesDataTable[[#This Row],[Order Date]])/3,0)</f>
        <v>Q3</v>
      </c>
      <c r="F1732" s="4" t="s">
        <v>24</v>
      </c>
      <c r="G1732" s="4" t="s">
        <v>25</v>
      </c>
      <c r="H1732" s="4" t="s">
        <v>37</v>
      </c>
      <c r="I1732" s="4" t="s">
        <v>31</v>
      </c>
      <c r="J1732" s="4" t="s">
        <v>22</v>
      </c>
      <c r="K1732" s="4" t="s">
        <v>44</v>
      </c>
      <c r="L1732" s="5">
        <v>4</v>
      </c>
      <c r="M1732" s="6">
        <v>41.09</v>
      </c>
      <c r="N1732" s="7">
        <v>0</v>
      </c>
      <c r="O1732" s="6">
        <v>17</v>
      </c>
      <c r="P1732" s="6">
        <f t="shared" si="108"/>
        <v>164.36</v>
      </c>
      <c r="Q1732" s="6">
        <f t="shared" si="109"/>
        <v>68</v>
      </c>
      <c r="R1732" s="6">
        <f t="shared" si="110"/>
        <v>96.360000000000014</v>
      </c>
      <c r="S1732" s="8">
        <f t="shared" si="111"/>
        <v>0.58627403261134103</v>
      </c>
    </row>
    <row r="1733" spans="1:19" ht="15.6" x14ac:dyDescent="0.3">
      <c r="A1733" s="2">
        <v>2083</v>
      </c>
      <c r="B1733" s="3">
        <v>46257</v>
      </c>
      <c r="C1733" s="4">
        <f>YEAR(SalesDataTable[[#This Row],[Order Date]])</f>
        <v>2026</v>
      </c>
      <c r="D1733" s="9" t="str">
        <f>TEXT(SalesDataTable[[#This Row],[Order Date]],"MMM")</f>
        <v>Aug</v>
      </c>
      <c r="E1733" s="9" t="str">
        <f>"Q"&amp;ROUNDUP(MONTH(SalesDataTable[[#This Row],[Order Date]])/3,0)</f>
        <v>Q3</v>
      </c>
      <c r="F1733" s="4" t="s">
        <v>24</v>
      </c>
      <c r="G1733" s="4" t="s">
        <v>67</v>
      </c>
      <c r="H1733" s="4" t="s">
        <v>20</v>
      </c>
      <c r="I1733" s="4" t="s">
        <v>31</v>
      </c>
      <c r="J1733" s="4" t="s">
        <v>27</v>
      </c>
      <c r="K1733" s="4" t="s">
        <v>28</v>
      </c>
      <c r="L1733" s="5">
        <v>1</v>
      </c>
      <c r="M1733" s="6">
        <v>91.37</v>
      </c>
      <c r="N1733" s="7">
        <v>0</v>
      </c>
      <c r="O1733" s="6">
        <v>46.73</v>
      </c>
      <c r="P1733" s="6">
        <f t="shared" si="108"/>
        <v>91.37</v>
      </c>
      <c r="Q1733" s="6">
        <f t="shared" si="109"/>
        <v>46.73</v>
      </c>
      <c r="R1733" s="6">
        <f t="shared" si="110"/>
        <v>44.640000000000008</v>
      </c>
      <c r="S1733" s="8">
        <f t="shared" si="111"/>
        <v>0.48856298566269024</v>
      </c>
    </row>
    <row r="1734" spans="1:19" ht="15.6" x14ac:dyDescent="0.3">
      <c r="A1734" s="2">
        <v>2176</v>
      </c>
      <c r="B1734" s="3">
        <v>46257</v>
      </c>
      <c r="C1734" s="4">
        <f>YEAR(SalesDataTable[[#This Row],[Order Date]])</f>
        <v>2026</v>
      </c>
      <c r="D1734" s="9" t="str">
        <f>TEXT(SalesDataTable[[#This Row],[Order Date]],"MMM")</f>
        <v>Aug</v>
      </c>
      <c r="E1734" s="9" t="str">
        <f>"Q"&amp;ROUNDUP(MONTH(SalesDataTable[[#This Row],[Order Date]])/3,0)</f>
        <v>Q3</v>
      </c>
      <c r="F1734" s="4" t="s">
        <v>24</v>
      </c>
      <c r="G1734" s="4" t="s">
        <v>59</v>
      </c>
      <c r="H1734" s="4" t="s">
        <v>20</v>
      </c>
      <c r="I1734" s="4" t="s">
        <v>31</v>
      </c>
      <c r="J1734" s="4" t="s">
        <v>32</v>
      </c>
      <c r="K1734" s="4" t="s">
        <v>50</v>
      </c>
      <c r="L1734" s="5">
        <v>1</v>
      </c>
      <c r="M1734" s="6">
        <v>46.92</v>
      </c>
      <c r="N1734" s="7">
        <v>0</v>
      </c>
      <c r="O1734" s="6">
        <v>18.3</v>
      </c>
      <c r="P1734" s="6">
        <f t="shared" si="108"/>
        <v>46.92</v>
      </c>
      <c r="Q1734" s="6">
        <f t="shared" si="109"/>
        <v>18.3</v>
      </c>
      <c r="R1734" s="6">
        <f t="shared" si="110"/>
        <v>28.62</v>
      </c>
      <c r="S1734" s="8">
        <f t="shared" si="111"/>
        <v>0.60997442455242967</v>
      </c>
    </row>
    <row r="1735" spans="1:19" ht="15.6" x14ac:dyDescent="0.3">
      <c r="A1735" s="2">
        <v>2723</v>
      </c>
      <c r="B1735" s="3">
        <v>46257</v>
      </c>
      <c r="C1735" s="4">
        <f>YEAR(SalesDataTable[[#This Row],[Order Date]])</f>
        <v>2026</v>
      </c>
      <c r="D1735" s="9" t="str">
        <f>TEXT(SalesDataTable[[#This Row],[Order Date]],"MMM")</f>
        <v>Aug</v>
      </c>
      <c r="E1735" s="9" t="str">
        <f>"Q"&amp;ROUNDUP(MONTH(SalesDataTable[[#This Row],[Order Date]])/3,0)</f>
        <v>Q3</v>
      </c>
      <c r="F1735" s="4" t="s">
        <v>18</v>
      </c>
      <c r="G1735" s="4" t="s">
        <v>19</v>
      </c>
      <c r="H1735" s="4" t="s">
        <v>20</v>
      </c>
      <c r="I1735" s="4" t="s">
        <v>31</v>
      </c>
      <c r="J1735" s="4" t="s">
        <v>22</v>
      </c>
      <c r="K1735" s="4" t="s">
        <v>48</v>
      </c>
      <c r="L1735" s="5">
        <v>1</v>
      </c>
      <c r="M1735" s="6">
        <v>100.29</v>
      </c>
      <c r="N1735" s="7">
        <v>0.05</v>
      </c>
      <c r="O1735" s="6">
        <v>49.82</v>
      </c>
      <c r="P1735" s="6">
        <f t="shared" si="108"/>
        <v>95.275500000000008</v>
      </c>
      <c r="Q1735" s="6">
        <f t="shared" si="109"/>
        <v>49.82</v>
      </c>
      <c r="R1735" s="6">
        <f t="shared" si="110"/>
        <v>45.455500000000008</v>
      </c>
      <c r="S1735" s="8">
        <f t="shared" si="111"/>
        <v>0.47709537079312103</v>
      </c>
    </row>
    <row r="1736" spans="1:19" ht="15.6" x14ac:dyDescent="0.3">
      <c r="A1736" s="2">
        <v>3299</v>
      </c>
      <c r="B1736" s="3">
        <v>46257</v>
      </c>
      <c r="C1736" s="4">
        <f>YEAR(SalesDataTable[[#This Row],[Order Date]])</f>
        <v>2026</v>
      </c>
      <c r="D1736" s="9" t="str">
        <f>TEXT(SalesDataTable[[#This Row],[Order Date]],"MMM")</f>
        <v>Aug</v>
      </c>
      <c r="E1736" s="9" t="str">
        <f>"Q"&amp;ROUNDUP(MONTH(SalesDataTable[[#This Row],[Order Date]])/3,0)</f>
        <v>Q3</v>
      </c>
      <c r="F1736" s="4" t="s">
        <v>18</v>
      </c>
      <c r="G1736" s="4" t="s">
        <v>54</v>
      </c>
      <c r="H1736" s="4" t="s">
        <v>20</v>
      </c>
      <c r="I1736" s="4" t="s">
        <v>31</v>
      </c>
      <c r="J1736" s="4" t="s">
        <v>27</v>
      </c>
      <c r="K1736" s="4" t="s">
        <v>35</v>
      </c>
      <c r="L1736" s="5">
        <v>1</v>
      </c>
      <c r="M1736" s="6">
        <v>147.11000000000001</v>
      </c>
      <c r="N1736" s="7">
        <v>0.15</v>
      </c>
      <c r="O1736" s="6">
        <v>79.599999999999994</v>
      </c>
      <c r="P1736" s="6">
        <f t="shared" si="108"/>
        <v>125.04350000000001</v>
      </c>
      <c r="Q1736" s="6">
        <f t="shared" si="109"/>
        <v>79.599999999999994</v>
      </c>
      <c r="R1736" s="6">
        <f t="shared" si="110"/>
        <v>45.443500000000014</v>
      </c>
      <c r="S1736" s="8">
        <f t="shared" si="111"/>
        <v>0.36342152930780097</v>
      </c>
    </row>
    <row r="1737" spans="1:19" ht="15.6" x14ac:dyDescent="0.3">
      <c r="A1737" s="2">
        <v>3398</v>
      </c>
      <c r="B1737" s="3">
        <v>46257</v>
      </c>
      <c r="C1737" s="4">
        <f>YEAR(SalesDataTable[[#This Row],[Order Date]])</f>
        <v>2026</v>
      </c>
      <c r="D1737" s="9" t="str">
        <f>TEXT(SalesDataTable[[#This Row],[Order Date]],"MMM")</f>
        <v>Aug</v>
      </c>
      <c r="E1737" s="9" t="str">
        <f>"Q"&amp;ROUNDUP(MONTH(SalesDataTable[[#This Row],[Order Date]])/3,0)</f>
        <v>Q3</v>
      </c>
      <c r="F1737" s="4" t="s">
        <v>24</v>
      </c>
      <c r="G1737" s="4" t="s">
        <v>61</v>
      </c>
      <c r="H1737" s="4" t="s">
        <v>20</v>
      </c>
      <c r="I1737" s="4" t="s">
        <v>31</v>
      </c>
      <c r="J1737" s="4" t="s">
        <v>27</v>
      </c>
      <c r="K1737" s="4" t="s">
        <v>55</v>
      </c>
      <c r="L1737" s="5">
        <v>2</v>
      </c>
      <c r="M1737" s="6">
        <v>156.44999999999999</v>
      </c>
      <c r="N1737" s="7">
        <v>0</v>
      </c>
      <c r="O1737" s="6">
        <v>80.13</v>
      </c>
      <c r="P1737" s="6">
        <f t="shared" si="108"/>
        <v>312.89999999999998</v>
      </c>
      <c r="Q1737" s="6">
        <f t="shared" si="109"/>
        <v>160.26</v>
      </c>
      <c r="R1737" s="6">
        <f t="shared" si="110"/>
        <v>152.63999999999999</v>
      </c>
      <c r="S1737" s="8">
        <f t="shared" si="111"/>
        <v>0.487823585810163</v>
      </c>
    </row>
    <row r="1738" spans="1:19" ht="15.6" x14ac:dyDescent="0.3">
      <c r="A1738" s="2">
        <v>4012</v>
      </c>
      <c r="B1738" s="3">
        <v>46257</v>
      </c>
      <c r="C1738" s="4">
        <f>YEAR(SalesDataTable[[#This Row],[Order Date]])</f>
        <v>2026</v>
      </c>
      <c r="D1738" s="9" t="str">
        <f>TEXT(SalesDataTable[[#This Row],[Order Date]],"MMM")</f>
        <v>Aug</v>
      </c>
      <c r="E1738" s="9" t="str">
        <f>"Q"&amp;ROUNDUP(MONTH(SalesDataTable[[#This Row],[Order Date]])/3,0)</f>
        <v>Q3</v>
      </c>
      <c r="F1738" s="4" t="s">
        <v>24</v>
      </c>
      <c r="G1738" s="4" t="s">
        <v>67</v>
      </c>
      <c r="H1738" s="4" t="s">
        <v>20</v>
      </c>
      <c r="I1738" s="4" t="s">
        <v>31</v>
      </c>
      <c r="J1738" s="4" t="s">
        <v>27</v>
      </c>
      <c r="K1738" s="4" t="s">
        <v>64</v>
      </c>
      <c r="L1738" s="5">
        <v>2</v>
      </c>
      <c r="M1738" s="6">
        <v>72.97</v>
      </c>
      <c r="N1738" s="7">
        <v>0</v>
      </c>
      <c r="O1738" s="6">
        <v>33.25</v>
      </c>
      <c r="P1738" s="6">
        <f t="shared" si="108"/>
        <v>145.94</v>
      </c>
      <c r="Q1738" s="6">
        <f t="shared" si="109"/>
        <v>66.5</v>
      </c>
      <c r="R1738" s="6">
        <f t="shared" si="110"/>
        <v>79.44</v>
      </c>
      <c r="S1738" s="8">
        <f t="shared" si="111"/>
        <v>0.54433328765245992</v>
      </c>
    </row>
    <row r="1739" spans="1:19" ht="15.6" x14ac:dyDescent="0.3">
      <c r="A1739" s="2">
        <v>4064</v>
      </c>
      <c r="B1739" s="3">
        <v>46257</v>
      </c>
      <c r="C1739" s="4">
        <f>YEAR(SalesDataTable[[#This Row],[Order Date]])</f>
        <v>2026</v>
      </c>
      <c r="D1739" s="9" t="str">
        <f>TEXT(SalesDataTable[[#This Row],[Order Date]],"MMM")</f>
        <v>Aug</v>
      </c>
      <c r="E1739" s="9" t="str">
        <f>"Q"&amp;ROUNDUP(MONTH(SalesDataTable[[#This Row],[Order Date]])/3,0)</f>
        <v>Q3</v>
      </c>
      <c r="F1739" s="4" t="s">
        <v>38</v>
      </c>
      <c r="G1739" s="4" t="s">
        <v>49</v>
      </c>
      <c r="H1739" s="4" t="s">
        <v>46</v>
      </c>
      <c r="I1739" s="4" t="s">
        <v>21</v>
      </c>
      <c r="J1739" s="4" t="s">
        <v>52</v>
      </c>
      <c r="K1739" s="4" t="s">
        <v>63</v>
      </c>
      <c r="L1739" s="5">
        <v>2</v>
      </c>
      <c r="M1739" s="6">
        <v>51.63</v>
      </c>
      <c r="N1739" s="7">
        <v>0</v>
      </c>
      <c r="O1739" s="6">
        <v>21.39</v>
      </c>
      <c r="P1739" s="6">
        <f t="shared" si="108"/>
        <v>103.26</v>
      </c>
      <c r="Q1739" s="6">
        <f t="shared" si="109"/>
        <v>42.78</v>
      </c>
      <c r="R1739" s="6">
        <f t="shared" si="110"/>
        <v>60.480000000000004</v>
      </c>
      <c r="S1739" s="8">
        <f t="shared" si="111"/>
        <v>0.58570598489250436</v>
      </c>
    </row>
    <row r="1740" spans="1:19" ht="15.6" x14ac:dyDescent="0.3">
      <c r="A1740" s="2">
        <v>4671</v>
      </c>
      <c r="B1740" s="3">
        <v>46257</v>
      </c>
      <c r="C1740" s="4">
        <f>YEAR(SalesDataTable[[#This Row],[Order Date]])</f>
        <v>2026</v>
      </c>
      <c r="D1740" s="9" t="str">
        <f>TEXT(SalesDataTable[[#This Row],[Order Date]],"MMM")</f>
        <v>Aug</v>
      </c>
      <c r="E1740" s="9" t="str">
        <f>"Q"&amp;ROUNDUP(MONTH(SalesDataTable[[#This Row],[Order Date]])/3,0)</f>
        <v>Q3</v>
      </c>
      <c r="F1740" s="4" t="s">
        <v>24</v>
      </c>
      <c r="G1740" s="4" t="s">
        <v>61</v>
      </c>
      <c r="H1740" s="4" t="s">
        <v>26</v>
      </c>
      <c r="I1740" s="4" t="s">
        <v>21</v>
      </c>
      <c r="J1740" s="4" t="s">
        <v>22</v>
      </c>
      <c r="K1740" s="4" t="s">
        <v>48</v>
      </c>
      <c r="L1740" s="5">
        <v>8</v>
      </c>
      <c r="M1740" s="6">
        <v>100.06</v>
      </c>
      <c r="N1740" s="7">
        <v>0.05</v>
      </c>
      <c r="O1740" s="6">
        <v>49.39</v>
      </c>
      <c r="P1740" s="6">
        <f t="shared" si="108"/>
        <v>760.45600000000002</v>
      </c>
      <c r="Q1740" s="6">
        <f t="shared" si="109"/>
        <v>395.12</v>
      </c>
      <c r="R1740" s="6">
        <f t="shared" si="110"/>
        <v>365.33600000000001</v>
      </c>
      <c r="S1740" s="8">
        <f t="shared" si="111"/>
        <v>0.48041701295012468</v>
      </c>
    </row>
    <row r="1741" spans="1:19" ht="15.6" x14ac:dyDescent="0.3">
      <c r="A1741" s="2">
        <v>1914</v>
      </c>
      <c r="B1741" s="3">
        <v>46258</v>
      </c>
      <c r="C1741" s="4">
        <f>YEAR(SalesDataTable[[#This Row],[Order Date]])</f>
        <v>2026</v>
      </c>
      <c r="D1741" s="9" t="str">
        <f>TEXT(SalesDataTable[[#This Row],[Order Date]],"MMM")</f>
        <v>Aug</v>
      </c>
      <c r="E1741" s="9" t="str">
        <f>"Q"&amp;ROUNDUP(MONTH(SalesDataTable[[#This Row],[Order Date]])/3,0)</f>
        <v>Q3</v>
      </c>
      <c r="F1741" s="4" t="s">
        <v>38</v>
      </c>
      <c r="G1741" s="4" t="s">
        <v>51</v>
      </c>
      <c r="H1741" s="4" t="s">
        <v>37</v>
      </c>
      <c r="I1741" s="4" t="s">
        <v>21</v>
      </c>
      <c r="J1741" s="4" t="s">
        <v>41</v>
      </c>
      <c r="K1741" s="4" t="s">
        <v>58</v>
      </c>
      <c r="L1741" s="5">
        <v>4</v>
      </c>
      <c r="M1741" s="6">
        <v>83.2</v>
      </c>
      <c r="N1741" s="7">
        <v>0</v>
      </c>
      <c r="O1741" s="6">
        <v>39.99</v>
      </c>
      <c r="P1741" s="6">
        <f t="shared" si="108"/>
        <v>332.8</v>
      </c>
      <c r="Q1741" s="6">
        <f t="shared" si="109"/>
        <v>159.96</v>
      </c>
      <c r="R1741" s="6">
        <f t="shared" si="110"/>
        <v>172.84</v>
      </c>
      <c r="S1741" s="8">
        <f t="shared" si="111"/>
        <v>0.5193509615384615</v>
      </c>
    </row>
    <row r="1742" spans="1:19" ht="15.6" x14ac:dyDescent="0.3">
      <c r="A1742" s="2">
        <v>1973</v>
      </c>
      <c r="B1742" s="3">
        <v>46258</v>
      </c>
      <c r="C1742" s="4">
        <f>YEAR(SalesDataTable[[#This Row],[Order Date]])</f>
        <v>2026</v>
      </c>
      <c r="D1742" s="9" t="str">
        <f>TEXT(SalesDataTable[[#This Row],[Order Date]],"MMM")</f>
        <v>Aug</v>
      </c>
      <c r="E1742" s="9" t="str">
        <f>"Q"&amp;ROUNDUP(MONTH(SalesDataTable[[#This Row],[Order Date]])/3,0)</f>
        <v>Q3</v>
      </c>
      <c r="F1742" s="4" t="s">
        <v>18</v>
      </c>
      <c r="G1742" s="4" t="s">
        <v>19</v>
      </c>
      <c r="H1742" s="4" t="s">
        <v>20</v>
      </c>
      <c r="I1742" s="4" t="s">
        <v>31</v>
      </c>
      <c r="J1742" s="4" t="s">
        <v>52</v>
      </c>
      <c r="K1742" s="4" t="s">
        <v>63</v>
      </c>
      <c r="L1742" s="5">
        <v>3</v>
      </c>
      <c r="M1742" s="6">
        <v>51.29</v>
      </c>
      <c r="N1742" s="7">
        <v>0</v>
      </c>
      <c r="O1742" s="6">
        <v>22.08</v>
      </c>
      <c r="P1742" s="6">
        <f t="shared" si="108"/>
        <v>153.87</v>
      </c>
      <c r="Q1742" s="6">
        <f t="shared" si="109"/>
        <v>66.239999999999995</v>
      </c>
      <c r="R1742" s="6">
        <f t="shared" si="110"/>
        <v>87.63000000000001</v>
      </c>
      <c r="S1742" s="8">
        <f t="shared" si="111"/>
        <v>0.56950672645739919</v>
      </c>
    </row>
    <row r="1743" spans="1:19" ht="15.6" x14ac:dyDescent="0.3">
      <c r="A1743" s="2">
        <v>2564</v>
      </c>
      <c r="B1743" s="3">
        <v>46258</v>
      </c>
      <c r="C1743" s="4">
        <f>YEAR(SalesDataTable[[#This Row],[Order Date]])</f>
        <v>2026</v>
      </c>
      <c r="D1743" s="9" t="str">
        <f>TEXT(SalesDataTable[[#This Row],[Order Date]],"MMM")</f>
        <v>Aug</v>
      </c>
      <c r="E1743" s="9" t="str">
        <f>"Q"&amp;ROUNDUP(MONTH(SalesDataTable[[#This Row],[Order Date]])/3,0)</f>
        <v>Q3</v>
      </c>
      <c r="F1743" s="4" t="s">
        <v>29</v>
      </c>
      <c r="G1743" s="4" t="s">
        <v>36</v>
      </c>
      <c r="H1743" s="4" t="s">
        <v>20</v>
      </c>
      <c r="I1743" s="4" t="s">
        <v>21</v>
      </c>
      <c r="J1743" s="4" t="s">
        <v>41</v>
      </c>
      <c r="K1743" s="4" t="s">
        <v>47</v>
      </c>
      <c r="L1743" s="5">
        <v>1</v>
      </c>
      <c r="M1743" s="6">
        <v>200.2</v>
      </c>
      <c r="N1743" s="7">
        <v>0</v>
      </c>
      <c r="O1743" s="6">
        <v>103.38</v>
      </c>
      <c r="P1743" s="6">
        <f t="shared" si="108"/>
        <v>200.2</v>
      </c>
      <c r="Q1743" s="6">
        <f t="shared" si="109"/>
        <v>103.38</v>
      </c>
      <c r="R1743" s="6">
        <f t="shared" si="110"/>
        <v>96.82</v>
      </c>
      <c r="S1743" s="8">
        <f t="shared" si="111"/>
        <v>0.48361638361638359</v>
      </c>
    </row>
    <row r="1744" spans="1:19" ht="15.6" x14ac:dyDescent="0.3">
      <c r="A1744" s="2">
        <v>2791</v>
      </c>
      <c r="B1744" s="3">
        <v>46258</v>
      </c>
      <c r="C1744" s="4">
        <f>YEAR(SalesDataTable[[#This Row],[Order Date]])</f>
        <v>2026</v>
      </c>
      <c r="D1744" s="9" t="str">
        <f>TEXT(SalesDataTable[[#This Row],[Order Date]],"MMM")</f>
        <v>Aug</v>
      </c>
      <c r="E1744" s="9" t="str">
        <f>"Q"&amp;ROUNDUP(MONTH(SalesDataTable[[#This Row],[Order Date]])/3,0)</f>
        <v>Q3</v>
      </c>
      <c r="F1744" s="4" t="s">
        <v>18</v>
      </c>
      <c r="G1744" s="4" t="s">
        <v>68</v>
      </c>
      <c r="H1744" s="4" t="s">
        <v>37</v>
      </c>
      <c r="I1744" s="4" t="s">
        <v>34</v>
      </c>
      <c r="J1744" s="4" t="s">
        <v>52</v>
      </c>
      <c r="K1744" s="4" t="s">
        <v>60</v>
      </c>
      <c r="L1744" s="5">
        <v>2</v>
      </c>
      <c r="M1744" s="6">
        <v>36.869999999999997</v>
      </c>
      <c r="N1744" s="7">
        <v>0</v>
      </c>
      <c r="O1744" s="6">
        <v>13.71</v>
      </c>
      <c r="P1744" s="6">
        <f t="shared" si="108"/>
        <v>73.739999999999995</v>
      </c>
      <c r="Q1744" s="6">
        <f t="shared" si="109"/>
        <v>27.42</v>
      </c>
      <c r="R1744" s="6">
        <f t="shared" si="110"/>
        <v>46.319999999999993</v>
      </c>
      <c r="S1744" s="8">
        <f t="shared" si="111"/>
        <v>0.62815296989422287</v>
      </c>
    </row>
    <row r="1745" spans="1:19" ht="15.6" x14ac:dyDescent="0.3">
      <c r="A1745" s="2">
        <v>3559</v>
      </c>
      <c r="B1745" s="3">
        <v>46258</v>
      </c>
      <c r="C1745" s="4">
        <f>YEAR(SalesDataTable[[#This Row],[Order Date]])</f>
        <v>2026</v>
      </c>
      <c r="D1745" s="9" t="str">
        <f>TEXT(SalesDataTable[[#This Row],[Order Date]],"MMM")</f>
        <v>Aug</v>
      </c>
      <c r="E1745" s="9" t="str">
        <f>"Q"&amp;ROUNDUP(MONTH(SalesDataTable[[#This Row],[Order Date]])/3,0)</f>
        <v>Q3</v>
      </c>
      <c r="F1745" s="4" t="s">
        <v>38</v>
      </c>
      <c r="G1745" s="4" t="s">
        <v>51</v>
      </c>
      <c r="H1745" s="4" t="s">
        <v>20</v>
      </c>
      <c r="I1745" s="4" t="s">
        <v>21</v>
      </c>
      <c r="J1745" s="4" t="s">
        <v>52</v>
      </c>
      <c r="K1745" s="4" t="s">
        <v>60</v>
      </c>
      <c r="L1745" s="5">
        <v>1</v>
      </c>
      <c r="M1745" s="6">
        <v>36.28</v>
      </c>
      <c r="N1745" s="7">
        <v>0.1</v>
      </c>
      <c r="O1745" s="6">
        <v>14.16</v>
      </c>
      <c r="P1745" s="6">
        <f t="shared" si="108"/>
        <v>32.652000000000001</v>
      </c>
      <c r="Q1745" s="6">
        <f t="shared" si="109"/>
        <v>14.16</v>
      </c>
      <c r="R1745" s="6">
        <f t="shared" si="110"/>
        <v>18.492000000000001</v>
      </c>
      <c r="S1745" s="8">
        <f t="shared" si="111"/>
        <v>0.56633590591694227</v>
      </c>
    </row>
    <row r="1746" spans="1:19" ht="15.6" x14ac:dyDescent="0.3">
      <c r="A1746" s="2">
        <v>3839</v>
      </c>
      <c r="B1746" s="3">
        <v>46258</v>
      </c>
      <c r="C1746" s="4">
        <f>YEAR(SalesDataTable[[#This Row],[Order Date]])</f>
        <v>2026</v>
      </c>
      <c r="D1746" s="9" t="str">
        <f>TEXT(SalesDataTable[[#This Row],[Order Date]],"MMM")</f>
        <v>Aug</v>
      </c>
      <c r="E1746" s="9" t="str">
        <f>"Q"&amp;ROUNDUP(MONTH(SalesDataTable[[#This Row],[Order Date]])/3,0)</f>
        <v>Q3</v>
      </c>
      <c r="F1746" s="4" t="s">
        <v>18</v>
      </c>
      <c r="G1746" s="4" t="s">
        <v>68</v>
      </c>
      <c r="H1746" s="4" t="s">
        <v>46</v>
      </c>
      <c r="I1746" s="4" t="s">
        <v>21</v>
      </c>
      <c r="J1746" s="4" t="s">
        <v>27</v>
      </c>
      <c r="K1746" s="4" t="s">
        <v>28</v>
      </c>
      <c r="L1746" s="5">
        <v>2</v>
      </c>
      <c r="M1746" s="6">
        <v>93.88</v>
      </c>
      <c r="N1746" s="7">
        <v>0.05</v>
      </c>
      <c r="O1746" s="6">
        <v>46.57</v>
      </c>
      <c r="P1746" s="6">
        <f t="shared" si="108"/>
        <v>178.37199999999999</v>
      </c>
      <c r="Q1746" s="6">
        <f t="shared" si="109"/>
        <v>93.14</v>
      </c>
      <c r="R1746" s="6">
        <f t="shared" si="110"/>
        <v>85.231999999999985</v>
      </c>
      <c r="S1746" s="8">
        <f t="shared" si="111"/>
        <v>0.47783284371986628</v>
      </c>
    </row>
    <row r="1747" spans="1:19" ht="15.6" x14ac:dyDescent="0.3">
      <c r="A1747" s="2">
        <v>4133</v>
      </c>
      <c r="B1747" s="3">
        <v>46258</v>
      </c>
      <c r="C1747" s="4">
        <f>YEAR(SalesDataTable[[#This Row],[Order Date]])</f>
        <v>2026</v>
      </c>
      <c r="D1747" s="9" t="str">
        <f>TEXT(SalesDataTable[[#This Row],[Order Date]],"MMM")</f>
        <v>Aug</v>
      </c>
      <c r="E1747" s="9" t="str">
        <f>"Q"&amp;ROUNDUP(MONTH(SalesDataTable[[#This Row],[Order Date]])/3,0)</f>
        <v>Q3</v>
      </c>
      <c r="F1747" s="4" t="s">
        <v>38</v>
      </c>
      <c r="G1747" s="4" t="s">
        <v>39</v>
      </c>
      <c r="H1747" s="4" t="s">
        <v>20</v>
      </c>
      <c r="I1747" s="4" t="s">
        <v>31</v>
      </c>
      <c r="J1747" s="4" t="s">
        <v>41</v>
      </c>
      <c r="K1747" s="4" t="s">
        <v>47</v>
      </c>
      <c r="L1747" s="5">
        <v>1</v>
      </c>
      <c r="M1747" s="6">
        <v>192.67</v>
      </c>
      <c r="N1747" s="7">
        <v>0.05</v>
      </c>
      <c r="O1747" s="6">
        <v>101.04</v>
      </c>
      <c r="P1747" s="6">
        <f t="shared" si="108"/>
        <v>183.03649999999999</v>
      </c>
      <c r="Q1747" s="6">
        <f t="shared" si="109"/>
        <v>101.04</v>
      </c>
      <c r="R1747" s="6">
        <f t="shared" si="110"/>
        <v>81.996499999999983</v>
      </c>
      <c r="S1747" s="8">
        <f t="shared" si="111"/>
        <v>0.44797895501716867</v>
      </c>
    </row>
    <row r="1748" spans="1:19" ht="15.6" x14ac:dyDescent="0.3">
      <c r="A1748" s="2">
        <v>4765</v>
      </c>
      <c r="B1748" s="3">
        <v>46258</v>
      </c>
      <c r="C1748" s="4">
        <f>YEAR(SalesDataTable[[#This Row],[Order Date]])</f>
        <v>2026</v>
      </c>
      <c r="D1748" s="9" t="str">
        <f>TEXT(SalesDataTable[[#This Row],[Order Date]],"MMM")</f>
        <v>Aug</v>
      </c>
      <c r="E1748" s="9" t="str">
        <f>"Q"&amp;ROUNDUP(MONTH(SalesDataTable[[#This Row],[Order Date]])/3,0)</f>
        <v>Q3</v>
      </c>
      <c r="F1748" s="4" t="s">
        <v>18</v>
      </c>
      <c r="G1748" s="4" t="s">
        <v>68</v>
      </c>
      <c r="H1748" s="4" t="s">
        <v>20</v>
      </c>
      <c r="I1748" s="4" t="s">
        <v>31</v>
      </c>
      <c r="J1748" s="4" t="s">
        <v>22</v>
      </c>
      <c r="K1748" s="4" t="s">
        <v>23</v>
      </c>
      <c r="L1748" s="5">
        <v>1</v>
      </c>
      <c r="M1748" s="6">
        <v>80.099999999999994</v>
      </c>
      <c r="N1748" s="7">
        <v>0.05</v>
      </c>
      <c r="O1748" s="6">
        <v>43.49</v>
      </c>
      <c r="P1748" s="6">
        <f t="shared" si="108"/>
        <v>76.094999999999985</v>
      </c>
      <c r="Q1748" s="6">
        <f t="shared" si="109"/>
        <v>43.49</v>
      </c>
      <c r="R1748" s="6">
        <f t="shared" si="110"/>
        <v>32.604999999999983</v>
      </c>
      <c r="S1748" s="8">
        <f t="shared" si="111"/>
        <v>0.42847756094355727</v>
      </c>
    </row>
    <row r="1749" spans="1:19" ht="15.6" x14ac:dyDescent="0.3">
      <c r="A1749" s="2">
        <v>1868</v>
      </c>
      <c r="B1749" s="3">
        <v>46259</v>
      </c>
      <c r="C1749" s="4">
        <f>YEAR(SalesDataTable[[#This Row],[Order Date]])</f>
        <v>2026</v>
      </c>
      <c r="D1749" s="9" t="str">
        <f>TEXT(SalesDataTable[[#This Row],[Order Date]],"MMM")</f>
        <v>Aug</v>
      </c>
      <c r="E1749" s="9" t="str">
        <f>"Q"&amp;ROUNDUP(MONTH(SalesDataTable[[#This Row],[Order Date]])/3,0)</f>
        <v>Q3</v>
      </c>
      <c r="F1749" s="4" t="s">
        <v>38</v>
      </c>
      <c r="G1749" s="4" t="s">
        <v>51</v>
      </c>
      <c r="H1749" s="4" t="s">
        <v>46</v>
      </c>
      <c r="I1749" s="4" t="s">
        <v>21</v>
      </c>
      <c r="J1749" s="4" t="s">
        <v>27</v>
      </c>
      <c r="K1749" s="4" t="s">
        <v>35</v>
      </c>
      <c r="L1749" s="5">
        <v>1</v>
      </c>
      <c r="M1749" s="6">
        <v>145.02000000000001</v>
      </c>
      <c r="N1749" s="7">
        <v>0</v>
      </c>
      <c r="O1749" s="6">
        <v>78.959999999999994</v>
      </c>
      <c r="P1749" s="6">
        <f t="shared" si="108"/>
        <v>145.02000000000001</v>
      </c>
      <c r="Q1749" s="6">
        <f t="shared" si="109"/>
        <v>78.959999999999994</v>
      </c>
      <c r="R1749" s="6">
        <f t="shared" si="110"/>
        <v>66.060000000000016</v>
      </c>
      <c r="S1749" s="8">
        <f t="shared" si="111"/>
        <v>0.4555233760860572</v>
      </c>
    </row>
    <row r="1750" spans="1:19" ht="15.6" x14ac:dyDescent="0.3">
      <c r="A1750" s="2">
        <v>987</v>
      </c>
      <c r="B1750" s="3">
        <v>46260</v>
      </c>
      <c r="C1750" s="4">
        <f>YEAR(SalesDataTable[[#This Row],[Order Date]])</f>
        <v>2026</v>
      </c>
      <c r="D1750" s="9" t="str">
        <f>TEXT(SalesDataTable[[#This Row],[Order Date]],"MMM")</f>
        <v>Aug</v>
      </c>
      <c r="E1750" s="9" t="str">
        <f>"Q"&amp;ROUNDUP(MONTH(SalesDataTable[[#This Row],[Order Date]])/3,0)</f>
        <v>Q3</v>
      </c>
      <c r="F1750" s="4" t="s">
        <v>24</v>
      </c>
      <c r="G1750" s="4" t="s">
        <v>59</v>
      </c>
      <c r="H1750" s="4" t="s">
        <v>46</v>
      </c>
      <c r="I1750" s="4" t="s">
        <v>21</v>
      </c>
      <c r="J1750" s="4" t="s">
        <v>32</v>
      </c>
      <c r="K1750" s="4" t="s">
        <v>33</v>
      </c>
      <c r="L1750" s="5">
        <v>1</v>
      </c>
      <c r="M1750" s="6">
        <v>37</v>
      </c>
      <c r="N1750" s="7">
        <v>0.15</v>
      </c>
      <c r="O1750" s="6">
        <v>13.68</v>
      </c>
      <c r="P1750" s="6">
        <f t="shared" si="108"/>
        <v>31.45</v>
      </c>
      <c r="Q1750" s="6">
        <f t="shared" si="109"/>
        <v>13.68</v>
      </c>
      <c r="R1750" s="6">
        <f t="shared" si="110"/>
        <v>17.77</v>
      </c>
      <c r="S1750" s="8">
        <f t="shared" si="111"/>
        <v>0.56502384737678857</v>
      </c>
    </row>
    <row r="1751" spans="1:19" ht="15.6" x14ac:dyDescent="0.3">
      <c r="A1751" s="2">
        <v>2503</v>
      </c>
      <c r="B1751" s="3">
        <v>46260</v>
      </c>
      <c r="C1751" s="4">
        <f>YEAR(SalesDataTable[[#This Row],[Order Date]])</f>
        <v>2026</v>
      </c>
      <c r="D1751" s="9" t="str">
        <f>TEXT(SalesDataTable[[#This Row],[Order Date]],"MMM")</f>
        <v>Aug</v>
      </c>
      <c r="E1751" s="9" t="str">
        <f>"Q"&amp;ROUNDUP(MONTH(SalesDataTable[[#This Row],[Order Date]])/3,0)</f>
        <v>Q3</v>
      </c>
      <c r="F1751" s="4" t="s">
        <v>24</v>
      </c>
      <c r="G1751" s="4" t="s">
        <v>45</v>
      </c>
      <c r="H1751" s="4" t="s">
        <v>20</v>
      </c>
      <c r="I1751" s="4" t="s">
        <v>21</v>
      </c>
      <c r="J1751" s="4" t="s">
        <v>22</v>
      </c>
      <c r="K1751" s="4" t="s">
        <v>40</v>
      </c>
      <c r="L1751" s="5">
        <v>2</v>
      </c>
      <c r="M1751" s="6">
        <v>50.02</v>
      </c>
      <c r="N1751" s="7">
        <v>0</v>
      </c>
      <c r="O1751" s="6">
        <v>21.99</v>
      </c>
      <c r="P1751" s="6">
        <f t="shared" si="108"/>
        <v>100.04</v>
      </c>
      <c r="Q1751" s="6">
        <f t="shared" si="109"/>
        <v>43.98</v>
      </c>
      <c r="R1751" s="6">
        <f t="shared" si="110"/>
        <v>56.060000000000009</v>
      </c>
      <c r="S1751" s="8">
        <f t="shared" si="111"/>
        <v>0.56037584966013598</v>
      </c>
    </row>
    <row r="1752" spans="1:19" ht="15.6" x14ac:dyDescent="0.3">
      <c r="A1752" s="2">
        <v>4928</v>
      </c>
      <c r="B1752" s="3">
        <v>46260</v>
      </c>
      <c r="C1752" s="4">
        <f>YEAR(SalesDataTable[[#This Row],[Order Date]])</f>
        <v>2026</v>
      </c>
      <c r="D1752" s="9" t="str">
        <f>TEXT(SalesDataTable[[#This Row],[Order Date]],"MMM")</f>
        <v>Aug</v>
      </c>
      <c r="E1752" s="9" t="str">
        <f>"Q"&amp;ROUNDUP(MONTH(SalesDataTable[[#This Row],[Order Date]])/3,0)</f>
        <v>Q3</v>
      </c>
      <c r="F1752" s="4" t="s">
        <v>24</v>
      </c>
      <c r="G1752" s="4" t="s">
        <v>59</v>
      </c>
      <c r="H1752" s="4" t="s">
        <v>37</v>
      </c>
      <c r="I1752" s="4" t="s">
        <v>21</v>
      </c>
      <c r="J1752" s="4" t="s">
        <v>52</v>
      </c>
      <c r="K1752" s="4" t="s">
        <v>60</v>
      </c>
      <c r="L1752" s="5">
        <v>2</v>
      </c>
      <c r="M1752" s="6">
        <v>35.950000000000003</v>
      </c>
      <c r="N1752" s="7">
        <v>0.05</v>
      </c>
      <c r="O1752" s="6">
        <v>13.93</v>
      </c>
      <c r="P1752" s="6">
        <f t="shared" si="108"/>
        <v>68.305000000000007</v>
      </c>
      <c r="Q1752" s="6">
        <f t="shared" si="109"/>
        <v>27.86</v>
      </c>
      <c r="R1752" s="6">
        <f t="shared" si="110"/>
        <v>40.445000000000007</v>
      </c>
      <c r="S1752" s="8">
        <f t="shared" si="111"/>
        <v>0.59212356342873884</v>
      </c>
    </row>
    <row r="1753" spans="1:19" ht="15.6" x14ac:dyDescent="0.3">
      <c r="A1753" s="2">
        <v>852</v>
      </c>
      <c r="B1753" s="3">
        <v>46261</v>
      </c>
      <c r="C1753" s="4">
        <f>YEAR(SalesDataTable[[#This Row],[Order Date]])</f>
        <v>2026</v>
      </c>
      <c r="D1753" s="9" t="str">
        <f>TEXT(SalesDataTable[[#This Row],[Order Date]],"MMM")</f>
        <v>Aug</v>
      </c>
      <c r="E1753" s="9" t="str">
        <f>"Q"&amp;ROUNDUP(MONTH(SalesDataTable[[#This Row],[Order Date]])/3,0)</f>
        <v>Q3</v>
      </c>
      <c r="F1753" s="4" t="s">
        <v>18</v>
      </c>
      <c r="G1753" s="4" t="s">
        <v>54</v>
      </c>
      <c r="H1753" s="4" t="s">
        <v>20</v>
      </c>
      <c r="I1753" s="4" t="s">
        <v>31</v>
      </c>
      <c r="J1753" s="4" t="s">
        <v>32</v>
      </c>
      <c r="K1753" s="4" t="s">
        <v>50</v>
      </c>
      <c r="L1753" s="5">
        <v>3</v>
      </c>
      <c r="M1753" s="6">
        <v>45.84</v>
      </c>
      <c r="N1753" s="7">
        <v>0.15</v>
      </c>
      <c r="O1753" s="6">
        <v>17.899999999999999</v>
      </c>
      <c r="P1753" s="6">
        <f t="shared" si="108"/>
        <v>116.89200000000001</v>
      </c>
      <c r="Q1753" s="6">
        <f t="shared" si="109"/>
        <v>53.699999999999996</v>
      </c>
      <c r="R1753" s="6">
        <f t="shared" si="110"/>
        <v>63.192000000000014</v>
      </c>
      <c r="S1753" s="8">
        <f t="shared" si="111"/>
        <v>0.54060158094651478</v>
      </c>
    </row>
    <row r="1754" spans="1:19" ht="15.6" x14ac:dyDescent="0.3">
      <c r="A1754" s="2">
        <v>2188</v>
      </c>
      <c r="B1754" s="3">
        <v>46261</v>
      </c>
      <c r="C1754" s="4">
        <f>YEAR(SalesDataTable[[#This Row],[Order Date]])</f>
        <v>2026</v>
      </c>
      <c r="D1754" s="9" t="str">
        <f>TEXT(SalesDataTable[[#This Row],[Order Date]],"MMM")</f>
        <v>Aug</v>
      </c>
      <c r="E1754" s="9" t="str">
        <f>"Q"&amp;ROUNDUP(MONTH(SalesDataTable[[#This Row],[Order Date]])/3,0)</f>
        <v>Q3</v>
      </c>
      <c r="F1754" s="4" t="s">
        <v>24</v>
      </c>
      <c r="G1754" s="4" t="s">
        <v>45</v>
      </c>
      <c r="H1754" s="4" t="s">
        <v>20</v>
      </c>
      <c r="I1754" s="4" t="s">
        <v>31</v>
      </c>
      <c r="J1754" s="4" t="s">
        <v>41</v>
      </c>
      <c r="K1754" s="4" t="s">
        <v>58</v>
      </c>
      <c r="L1754" s="5">
        <v>1</v>
      </c>
      <c r="M1754" s="6">
        <v>83.23</v>
      </c>
      <c r="N1754" s="7">
        <v>0.1</v>
      </c>
      <c r="O1754" s="6">
        <v>40.229999999999997</v>
      </c>
      <c r="P1754" s="6">
        <f t="shared" si="108"/>
        <v>74.907000000000011</v>
      </c>
      <c r="Q1754" s="6">
        <f t="shared" si="109"/>
        <v>40.229999999999997</v>
      </c>
      <c r="R1754" s="6">
        <f t="shared" si="110"/>
        <v>34.677000000000014</v>
      </c>
      <c r="S1754" s="8">
        <f t="shared" si="111"/>
        <v>0.46293403820737727</v>
      </c>
    </row>
    <row r="1755" spans="1:19" ht="15.6" x14ac:dyDescent="0.3">
      <c r="A1755" s="2">
        <v>2574</v>
      </c>
      <c r="B1755" s="3">
        <v>46261</v>
      </c>
      <c r="C1755" s="4">
        <f>YEAR(SalesDataTable[[#This Row],[Order Date]])</f>
        <v>2026</v>
      </c>
      <c r="D1755" s="9" t="str">
        <f>TEXT(SalesDataTable[[#This Row],[Order Date]],"MMM")</f>
        <v>Aug</v>
      </c>
      <c r="E1755" s="9" t="str">
        <f>"Q"&amp;ROUNDUP(MONTH(SalesDataTable[[#This Row],[Order Date]])/3,0)</f>
        <v>Q3</v>
      </c>
      <c r="F1755" s="4" t="s">
        <v>18</v>
      </c>
      <c r="G1755" s="4" t="s">
        <v>54</v>
      </c>
      <c r="H1755" s="4" t="s">
        <v>37</v>
      </c>
      <c r="I1755" s="4" t="s">
        <v>31</v>
      </c>
      <c r="J1755" s="4" t="s">
        <v>22</v>
      </c>
      <c r="K1755" s="4" t="s">
        <v>48</v>
      </c>
      <c r="L1755" s="5">
        <v>1</v>
      </c>
      <c r="M1755" s="6">
        <v>104.33</v>
      </c>
      <c r="N1755" s="7">
        <v>0.1</v>
      </c>
      <c r="O1755" s="6">
        <v>49.86</v>
      </c>
      <c r="P1755" s="6">
        <f t="shared" si="108"/>
        <v>93.897000000000006</v>
      </c>
      <c r="Q1755" s="6">
        <f t="shared" si="109"/>
        <v>49.86</v>
      </c>
      <c r="R1755" s="6">
        <f t="shared" si="110"/>
        <v>44.037000000000006</v>
      </c>
      <c r="S1755" s="8">
        <f t="shared" si="111"/>
        <v>0.46899261957251032</v>
      </c>
    </row>
    <row r="1756" spans="1:19" ht="15.6" x14ac:dyDescent="0.3">
      <c r="A1756" s="2">
        <v>2942</v>
      </c>
      <c r="B1756" s="3">
        <v>46261</v>
      </c>
      <c r="C1756" s="4">
        <f>YEAR(SalesDataTable[[#This Row],[Order Date]])</f>
        <v>2026</v>
      </c>
      <c r="D1756" s="9" t="str">
        <f>TEXT(SalesDataTable[[#This Row],[Order Date]],"MMM")</f>
        <v>Aug</v>
      </c>
      <c r="E1756" s="9" t="str">
        <f>"Q"&amp;ROUNDUP(MONTH(SalesDataTable[[#This Row],[Order Date]])/3,0)</f>
        <v>Q3</v>
      </c>
      <c r="F1756" s="4" t="s">
        <v>24</v>
      </c>
      <c r="G1756" s="4" t="s">
        <v>45</v>
      </c>
      <c r="H1756" s="4" t="s">
        <v>20</v>
      </c>
      <c r="I1756" s="4" t="s">
        <v>31</v>
      </c>
      <c r="J1756" s="4" t="s">
        <v>27</v>
      </c>
      <c r="K1756" s="4" t="s">
        <v>55</v>
      </c>
      <c r="L1756" s="5">
        <v>1</v>
      </c>
      <c r="M1756" s="6">
        <v>156.94999999999999</v>
      </c>
      <c r="N1756" s="7">
        <v>0</v>
      </c>
      <c r="O1756" s="6">
        <v>80.41</v>
      </c>
      <c r="P1756" s="6">
        <f t="shared" si="108"/>
        <v>156.94999999999999</v>
      </c>
      <c r="Q1756" s="6">
        <f t="shared" si="109"/>
        <v>80.41</v>
      </c>
      <c r="R1756" s="6">
        <f t="shared" si="110"/>
        <v>76.539999999999992</v>
      </c>
      <c r="S1756" s="8">
        <f t="shared" si="111"/>
        <v>0.48767123287671232</v>
      </c>
    </row>
    <row r="1757" spans="1:19" ht="15.6" x14ac:dyDescent="0.3">
      <c r="A1757" s="2">
        <v>3211</v>
      </c>
      <c r="B1757" s="3">
        <v>46261</v>
      </c>
      <c r="C1757" s="4">
        <f>YEAR(SalesDataTable[[#This Row],[Order Date]])</f>
        <v>2026</v>
      </c>
      <c r="D1757" s="9" t="str">
        <f>TEXT(SalesDataTable[[#This Row],[Order Date]],"MMM")</f>
        <v>Aug</v>
      </c>
      <c r="E1757" s="9" t="str">
        <f>"Q"&amp;ROUNDUP(MONTH(SalesDataTable[[#This Row],[Order Date]])/3,0)</f>
        <v>Q3</v>
      </c>
      <c r="F1757" s="4" t="s">
        <v>24</v>
      </c>
      <c r="G1757" s="4" t="s">
        <v>67</v>
      </c>
      <c r="H1757" s="4" t="s">
        <v>37</v>
      </c>
      <c r="I1757" s="4" t="s">
        <v>34</v>
      </c>
      <c r="J1757" s="4" t="s">
        <v>22</v>
      </c>
      <c r="K1757" s="4" t="s">
        <v>44</v>
      </c>
      <c r="L1757" s="5">
        <v>3</v>
      </c>
      <c r="M1757" s="6">
        <v>41.33</v>
      </c>
      <c r="N1757" s="7">
        <v>0.05</v>
      </c>
      <c r="O1757" s="6">
        <v>17</v>
      </c>
      <c r="P1757" s="6">
        <f t="shared" si="108"/>
        <v>117.79049999999999</v>
      </c>
      <c r="Q1757" s="6">
        <f t="shared" si="109"/>
        <v>51</v>
      </c>
      <c r="R1757" s="6">
        <f t="shared" si="110"/>
        <v>66.790499999999994</v>
      </c>
      <c r="S1757" s="8">
        <f t="shared" si="111"/>
        <v>0.56702790123142355</v>
      </c>
    </row>
    <row r="1758" spans="1:19" ht="15.6" x14ac:dyDescent="0.3">
      <c r="A1758" s="2">
        <v>3306</v>
      </c>
      <c r="B1758" s="3">
        <v>46261</v>
      </c>
      <c r="C1758" s="4">
        <f>YEAR(SalesDataTable[[#This Row],[Order Date]])</f>
        <v>2026</v>
      </c>
      <c r="D1758" s="9" t="str">
        <f>TEXT(SalesDataTable[[#This Row],[Order Date]],"MMM")</f>
        <v>Aug</v>
      </c>
      <c r="E1758" s="9" t="str">
        <f>"Q"&amp;ROUNDUP(MONTH(SalesDataTable[[#This Row],[Order Date]])/3,0)</f>
        <v>Q3</v>
      </c>
      <c r="F1758" s="4" t="s">
        <v>18</v>
      </c>
      <c r="G1758" s="4" t="s">
        <v>68</v>
      </c>
      <c r="H1758" s="4" t="s">
        <v>20</v>
      </c>
      <c r="I1758" s="4" t="s">
        <v>34</v>
      </c>
      <c r="J1758" s="4" t="s">
        <v>32</v>
      </c>
      <c r="K1758" s="4" t="s">
        <v>33</v>
      </c>
      <c r="L1758" s="5">
        <v>1</v>
      </c>
      <c r="M1758" s="6">
        <v>35.590000000000003</v>
      </c>
      <c r="N1758" s="7">
        <v>0</v>
      </c>
      <c r="O1758" s="6">
        <v>13.66</v>
      </c>
      <c r="P1758" s="6">
        <f t="shared" si="108"/>
        <v>35.590000000000003</v>
      </c>
      <c r="Q1758" s="6">
        <f t="shared" si="109"/>
        <v>13.66</v>
      </c>
      <c r="R1758" s="6">
        <f t="shared" si="110"/>
        <v>21.930000000000003</v>
      </c>
      <c r="S1758" s="8">
        <f t="shared" si="111"/>
        <v>0.61618432143860635</v>
      </c>
    </row>
    <row r="1759" spans="1:19" ht="15.6" x14ac:dyDescent="0.3">
      <c r="A1759" s="2">
        <v>3837</v>
      </c>
      <c r="B1759" s="3">
        <v>46261</v>
      </c>
      <c r="C1759" s="4">
        <f>YEAR(SalesDataTable[[#This Row],[Order Date]])</f>
        <v>2026</v>
      </c>
      <c r="D1759" s="9" t="str">
        <f>TEXT(SalesDataTable[[#This Row],[Order Date]],"MMM")</f>
        <v>Aug</v>
      </c>
      <c r="E1759" s="9" t="str">
        <f>"Q"&amp;ROUNDUP(MONTH(SalesDataTable[[#This Row],[Order Date]])/3,0)</f>
        <v>Q3</v>
      </c>
      <c r="F1759" s="4" t="s">
        <v>38</v>
      </c>
      <c r="G1759" s="4" t="s">
        <v>51</v>
      </c>
      <c r="H1759" s="4" t="s">
        <v>20</v>
      </c>
      <c r="I1759" s="4" t="s">
        <v>21</v>
      </c>
      <c r="J1759" s="4" t="s">
        <v>41</v>
      </c>
      <c r="K1759" s="4" t="s">
        <v>42</v>
      </c>
      <c r="L1759" s="5">
        <v>2</v>
      </c>
      <c r="M1759" s="6">
        <v>335.87</v>
      </c>
      <c r="N1759" s="7">
        <v>0.1</v>
      </c>
      <c r="O1759" s="6">
        <v>196.54</v>
      </c>
      <c r="P1759" s="6">
        <f t="shared" si="108"/>
        <v>604.56600000000003</v>
      </c>
      <c r="Q1759" s="6">
        <f t="shared" si="109"/>
        <v>393.08</v>
      </c>
      <c r="R1759" s="6">
        <f t="shared" si="110"/>
        <v>211.48600000000005</v>
      </c>
      <c r="S1759" s="8">
        <f t="shared" si="111"/>
        <v>0.34981457773014035</v>
      </c>
    </row>
    <row r="1760" spans="1:19" ht="15.6" x14ac:dyDescent="0.3">
      <c r="A1760" s="2">
        <v>4169</v>
      </c>
      <c r="B1760" s="3">
        <v>46261</v>
      </c>
      <c r="C1760" s="4">
        <f>YEAR(SalesDataTable[[#This Row],[Order Date]])</f>
        <v>2026</v>
      </c>
      <c r="D1760" s="9" t="str">
        <f>TEXT(SalesDataTable[[#This Row],[Order Date]],"MMM")</f>
        <v>Aug</v>
      </c>
      <c r="E1760" s="9" t="str">
        <f>"Q"&amp;ROUNDUP(MONTH(SalesDataTable[[#This Row],[Order Date]])/3,0)</f>
        <v>Q3</v>
      </c>
      <c r="F1760" s="4" t="s">
        <v>38</v>
      </c>
      <c r="G1760" s="4" t="s">
        <v>65</v>
      </c>
      <c r="H1760" s="4" t="s">
        <v>20</v>
      </c>
      <c r="I1760" s="4" t="s">
        <v>31</v>
      </c>
      <c r="J1760" s="4" t="s">
        <v>52</v>
      </c>
      <c r="K1760" s="4" t="s">
        <v>63</v>
      </c>
      <c r="L1760" s="5">
        <v>1</v>
      </c>
      <c r="M1760" s="6">
        <v>50.7</v>
      </c>
      <c r="N1760" s="7">
        <v>0.05</v>
      </c>
      <c r="O1760" s="6">
        <v>21.65</v>
      </c>
      <c r="P1760" s="6">
        <f t="shared" si="108"/>
        <v>48.164999999999999</v>
      </c>
      <c r="Q1760" s="6">
        <f t="shared" si="109"/>
        <v>21.65</v>
      </c>
      <c r="R1760" s="6">
        <f t="shared" si="110"/>
        <v>26.515000000000001</v>
      </c>
      <c r="S1760" s="8">
        <f t="shared" si="111"/>
        <v>0.55050347762898377</v>
      </c>
    </row>
    <row r="1761" spans="1:19" ht="15.6" x14ac:dyDescent="0.3">
      <c r="A1761" s="2">
        <v>4452</v>
      </c>
      <c r="B1761" s="3">
        <v>46261</v>
      </c>
      <c r="C1761" s="4">
        <f>YEAR(SalesDataTable[[#This Row],[Order Date]])</f>
        <v>2026</v>
      </c>
      <c r="D1761" s="9" t="str">
        <f>TEXT(SalesDataTable[[#This Row],[Order Date]],"MMM")</f>
        <v>Aug</v>
      </c>
      <c r="E1761" s="9" t="str">
        <f>"Q"&amp;ROUNDUP(MONTH(SalesDataTable[[#This Row],[Order Date]])/3,0)</f>
        <v>Q3</v>
      </c>
      <c r="F1761" s="4" t="s">
        <v>29</v>
      </c>
      <c r="G1761" s="4" t="s">
        <v>30</v>
      </c>
      <c r="H1761" s="4" t="s">
        <v>46</v>
      </c>
      <c r="I1761" s="4" t="s">
        <v>31</v>
      </c>
      <c r="J1761" s="4" t="s">
        <v>27</v>
      </c>
      <c r="K1761" s="4" t="s">
        <v>55</v>
      </c>
      <c r="L1761" s="5">
        <v>3</v>
      </c>
      <c r="M1761" s="6">
        <v>152.76</v>
      </c>
      <c r="N1761" s="7">
        <v>0.1</v>
      </c>
      <c r="O1761" s="6">
        <v>77.36</v>
      </c>
      <c r="P1761" s="6">
        <f t="shared" si="108"/>
        <v>412.452</v>
      </c>
      <c r="Q1761" s="6">
        <f t="shared" si="109"/>
        <v>232.07999999999998</v>
      </c>
      <c r="R1761" s="6">
        <f t="shared" si="110"/>
        <v>180.37200000000001</v>
      </c>
      <c r="S1761" s="8">
        <f t="shared" si="111"/>
        <v>0.43731634226528182</v>
      </c>
    </row>
    <row r="1762" spans="1:19" ht="15.6" x14ac:dyDescent="0.3">
      <c r="A1762" s="2">
        <v>4740</v>
      </c>
      <c r="B1762" s="3">
        <v>46261</v>
      </c>
      <c r="C1762" s="4">
        <f>YEAR(SalesDataTable[[#This Row],[Order Date]])</f>
        <v>2026</v>
      </c>
      <c r="D1762" s="9" t="str">
        <f>TEXT(SalesDataTable[[#This Row],[Order Date]],"MMM")</f>
        <v>Aug</v>
      </c>
      <c r="E1762" s="9" t="str">
        <f>"Q"&amp;ROUNDUP(MONTH(SalesDataTable[[#This Row],[Order Date]])/3,0)</f>
        <v>Q3</v>
      </c>
      <c r="F1762" s="4" t="s">
        <v>18</v>
      </c>
      <c r="G1762" s="4" t="s">
        <v>68</v>
      </c>
      <c r="H1762" s="4" t="s">
        <v>26</v>
      </c>
      <c r="I1762" s="4" t="s">
        <v>21</v>
      </c>
      <c r="J1762" s="4" t="s">
        <v>27</v>
      </c>
      <c r="K1762" s="4" t="s">
        <v>64</v>
      </c>
      <c r="L1762" s="5">
        <v>5</v>
      </c>
      <c r="M1762" s="6">
        <v>72.78</v>
      </c>
      <c r="N1762" s="7">
        <v>0.1</v>
      </c>
      <c r="O1762" s="6">
        <v>33.25</v>
      </c>
      <c r="P1762" s="6">
        <f t="shared" si="108"/>
        <v>327.51</v>
      </c>
      <c r="Q1762" s="6">
        <f t="shared" si="109"/>
        <v>166.25</v>
      </c>
      <c r="R1762" s="6">
        <f t="shared" si="110"/>
        <v>161.26</v>
      </c>
      <c r="S1762" s="8">
        <f t="shared" si="111"/>
        <v>0.49238191200268694</v>
      </c>
    </row>
    <row r="1763" spans="1:19" ht="15.6" x14ac:dyDescent="0.3">
      <c r="A1763" s="2">
        <v>5000</v>
      </c>
      <c r="B1763" s="3">
        <v>46261</v>
      </c>
      <c r="C1763" s="4">
        <f>YEAR(SalesDataTable[[#This Row],[Order Date]])</f>
        <v>2026</v>
      </c>
      <c r="D1763" s="9" t="str">
        <f>TEXT(SalesDataTable[[#This Row],[Order Date]],"MMM")</f>
        <v>Aug</v>
      </c>
      <c r="E1763" s="9" t="str">
        <f>"Q"&amp;ROUNDUP(MONTH(SalesDataTable[[#This Row],[Order Date]])/3,0)</f>
        <v>Q3</v>
      </c>
      <c r="F1763" s="4" t="s">
        <v>24</v>
      </c>
      <c r="G1763" s="4" t="s">
        <v>61</v>
      </c>
      <c r="H1763" s="4" t="s">
        <v>46</v>
      </c>
      <c r="I1763" s="4" t="s">
        <v>31</v>
      </c>
      <c r="J1763" s="4" t="s">
        <v>32</v>
      </c>
      <c r="K1763" s="4" t="s">
        <v>33</v>
      </c>
      <c r="L1763" s="5">
        <v>2</v>
      </c>
      <c r="M1763" s="6">
        <v>37</v>
      </c>
      <c r="N1763" s="7">
        <v>0</v>
      </c>
      <c r="O1763" s="6">
        <v>13.83</v>
      </c>
      <c r="P1763" s="6">
        <f t="shared" si="108"/>
        <v>74</v>
      </c>
      <c r="Q1763" s="6">
        <f t="shared" si="109"/>
        <v>27.66</v>
      </c>
      <c r="R1763" s="6">
        <f t="shared" si="110"/>
        <v>46.34</v>
      </c>
      <c r="S1763" s="8">
        <f t="shared" si="111"/>
        <v>0.62621621621621626</v>
      </c>
    </row>
    <row r="1764" spans="1:19" ht="15.6" x14ac:dyDescent="0.3">
      <c r="A1764" s="2">
        <v>5058</v>
      </c>
      <c r="B1764" s="3">
        <v>46261</v>
      </c>
      <c r="C1764" s="4">
        <f>YEAR(SalesDataTable[[#This Row],[Order Date]])</f>
        <v>2026</v>
      </c>
      <c r="D1764" s="9" t="str">
        <f>TEXT(SalesDataTable[[#This Row],[Order Date]],"MMM")</f>
        <v>Aug</v>
      </c>
      <c r="E1764" s="9" t="str">
        <f>"Q"&amp;ROUNDUP(MONTH(SalesDataTable[[#This Row],[Order Date]])/3,0)</f>
        <v>Q3</v>
      </c>
      <c r="F1764" s="4" t="s">
        <v>24</v>
      </c>
      <c r="G1764" s="4" t="s">
        <v>59</v>
      </c>
      <c r="H1764" s="4" t="s">
        <v>26</v>
      </c>
      <c r="I1764" s="4" t="s">
        <v>34</v>
      </c>
      <c r="J1764" s="4" t="s">
        <v>22</v>
      </c>
      <c r="K1764" s="4" t="s">
        <v>44</v>
      </c>
      <c r="L1764" s="5">
        <v>6</v>
      </c>
      <c r="M1764" s="6">
        <v>41.33</v>
      </c>
      <c r="N1764" s="7">
        <v>0.2</v>
      </c>
      <c r="O1764" s="6">
        <v>17.02</v>
      </c>
      <c r="P1764" s="6">
        <f t="shared" si="108"/>
        <v>198.38400000000001</v>
      </c>
      <c r="Q1764" s="6">
        <f t="shared" si="109"/>
        <v>102.12</v>
      </c>
      <c r="R1764" s="6">
        <f t="shared" si="110"/>
        <v>96.26400000000001</v>
      </c>
      <c r="S1764" s="8">
        <f t="shared" si="111"/>
        <v>0.48524074522138883</v>
      </c>
    </row>
    <row r="1765" spans="1:19" ht="15.6" x14ac:dyDescent="0.3">
      <c r="A1765" s="2">
        <v>496</v>
      </c>
      <c r="B1765" s="3">
        <v>46262</v>
      </c>
      <c r="C1765" s="4">
        <f>YEAR(SalesDataTable[[#This Row],[Order Date]])</f>
        <v>2026</v>
      </c>
      <c r="D1765" s="9" t="str">
        <f>TEXT(SalesDataTable[[#This Row],[Order Date]],"MMM")</f>
        <v>Aug</v>
      </c>
      <c r="E1765" s="9" t="str">
        <f>"Q"&amp;ROUNDUP(MONTH(SalesDataTable[[#This Row],[Order Date]])/3,0)</f>
        <v>Q3</v>
      </c>
      <c r="F1765" s="4" t="s">
        <v>18</v>
      </c>
      <c r="G1765" s="4" t="s">
        <v>68</v>
      </c>
      <c r="H1765" s="4" t="s">
        <v>37</v>
      </c>
      <c r="I1765" s="4" t="s">
        <v>21</v>
      </c>
      <c r="J1765" s="4" t="s">
        <v>52</v>
      </c>
      <c r="K1765" s="4" t="s">
        <v>60</v>
      </c>
      <c r="L1765" s="5">
        <v>1</v>
      </c>
      <c r="M1765" s="6">
        <v>37.020000000000003</v>
      </c>
      <c r="N1765" s="7">
        <v>0</v>
      </c>
      <c r="O1765" s="6">
        <v>13.64</v>
      </c>
      <c r="P1765" s="6">
        <f t="shared" si="108"/>
        <v>37.020000000000003</v>
      </c>
      <c r="Q1765" s="6">
        <f t="shared" si="109"/>
        <v>13.64</v>
      </c>
      <c r="R1765" s="6">
        <f t="shared" si="110"/>
        <v>23.380000000000003</v>
      </c>
      <c r="S1765" s="8">
        <f t="shared" si="111"/>
        <v>0.63155051323608857</v>
      </c>
    </row>
    <row r="1766" spans="1:19" ht="15.6" x14ac:dyDescent="0.3">
      <c r="A1766" s="2">
        <v>1343</v>
      </c>
      <c r="B1766" s="3">
        <v>46262</v>
      </c>
      <c r="C1766" s="4">
        <f>YEAR(SalesDataTable[[#This Row],[Order Date]])</f>
        <v>2026</v>
      </c>
      <c r="D1766" s="9" t="str">
        <f>TEXT(SalesDataTable[[#This Row],[Order Date]],"MMM")</f>
        <v>Aug</v>
      </c>
      <c r="E1766" s="9" t="str">
        <f>"Q"&amp;ROUNDUP(MONTH(SalesDataTable[[#This Row],[Order Date]])/3,0)</f>
        <v>Q3</v>
      </c>
      <c r="F1766" s="4" t="s">
        <v>38</v>
      </c>
      <c r="G1766" s="4" t="s">
        <v>51</v>
      </c>
      <c r="H1766" s="4" t="s">
        <v>20</v>
      </c>
      <c r="I1766" s="4" t="s">
        <v>31</v>
      </c>
      <c r="J1766" s="4" t="s">
        <v>41</v>
      </c>
      <c r="K1766" s="4" t="s">
        <v>58</v>
      </c>
      <c r="L1766" s="5">
        <v>1</v>
      </c>
      <c r="M1766" s="6">
        <v>81.06</v>
      </c>
      <c r="N1766" s="7">
        <v>0</v>
      </c>
      <c r="O1766" s="6">
        <v>38.43</v>
      </c>
      <c r="P1766" s="6">
        <f t="shared" si="108"/>
        <v>81.06</v>
      </c>
      <c r="Q1766" s="6">
        <f t="shared" si="109"/>
        <v>38.43</v>
      </c>
      <c r="R1766" s="6">
        <f t="shared" si="110"/>
        <v>42.63</v>
      </c>
      <c r="S1766" s="8">
        <f t="shared" si="111"/>
        <v>0.52590673575129532</v>
      </c>
    </row>
    <row r="1767" spans="1:19" ht="15.6" x14ac:dyDescent="0.3">
      <c r="A1767" s="2">
        <v>1455</v>
      </c>
      <c r="B1767" s="3">
        <v>46262</v>
      </c>
      <c r="C1767" s="4">
        <f>YEAR(SalesDataTable[[#This Row],[Order Date]])</f>
        <v>2026</v>
      </c>
      <c r="D1767" s="9" t="str">
        <f>TEXT(SalesDataTable[[#This Row],[Order Date]],"MMM")</f>
        <v>Aug</v>
      </c>
      <c r="E1767" s="9" t="str">
        <f>"Q"&amp;ROUNDUP(MONTH(SalesDataTable[[#This Row],[Order Date]])/3,0)</f>
        <v>Q3</v>
      </c>
      <c r="F1767" s="4" t="s">
        <v>29</v>
      </c>
      <c r="G1767" s="4" t="s">
        <v>30</v>
      </c>
      <c r="H1767" s="4" t="s">
        <v>20</v>
      </c>
      <c r="I1767" s="4" t="s">
        <v>31</v>
      </c>
      <c r="J1767" s="4" t="s">
        <v>22</v>
      </c>
      <c r="K1767" s="4" t="s">
        <v>40</v>
      </c>
      <c r="L1767" s="5">
        <v>2</v>
      </c>
      <c r="M1767" s="6">
        <v>51.91</v>
      </c>
      <c r="N1767" s="7">
        <v>0</v>
      </c>
      <c r="O1767" s="6">
        <v>21.94</v>
      </c>
      <c r="P1767" s="6">
        <f t="shared" si="108"/>
        <v>103.82</v>
      </c>
      <c r="Q1767" s="6">
        <f t="shared" si="109"/>
        <v>43.88</v>
      </c>
      <c r="R1767" s="6">
        <f t="shared" si="110"/>
        <v>59.939999999999991</v>
      </c>
      <c r="S1767" s="8">
        <f t="shared" si="111"/>
        <v>0.57734540550953573</v>
      </c>
    </row>
    <row r="1768" spans="1:19" ht="15.6" x14ac:dyDescent="0.3">
      <c r="A1768" s="2">
        <v>1632</v>
      </c>
      <c r="B1768" s="3">
        <v>46262</v>
      </c>
      <c r="C1768" s="4">
        <f>YEAR(SalesDataTable[[#This Row],[Order Date]])</f>
        <v>2026</v>
      </c>
      <c r="D1768" s="9" t="str">
        <f>TEXT(SalesDataTable[[#This Row],[Order Date]],"MMM")</f>
        <v>Aug</v>
      </c>
      <c r="E1768" s="9" t="str">
        <f>"Q"&amp;ROUNDUP(MONTH(SalesDataTable[[#This Row],[Order Date]])/3,0)</f>
        <v>Q3</v>
      </c>
      <c r="F1768" s="4" t="s">
        <v>38</v>
      </c>
      <c r="G1768" s="4" t="s">
        <v>49</v>
      </c>
      <c r="H1768" s="4" t="s">
        <v>46</v>
      </c>
      <c r="I1768" s="4" t="s">
        <v>31</v>
      </c>
      <c r="J1768" s="4" t="s">
        <v>32</v>
      </c>
      <c r="K1768" s="4" t="s">
        <v>33</v>
      </c>
      <c r="L1768" s="5">
        <v>1</v>
      </c>
      <c r="M1768" s="6">
        <v>35.700000000000003</v>
      </c>
      <c r="N1768" s="7">
        <v>0.05</v>
      </c>
      <c r="O1768" s="6">
        <v>13.45</v>
      </c>
      <c r="P1768" s="6">
        <f t="shared" si="108"/>
        <v>33.914999999999999</v>
      </c>
      <c r="Q1768" s="6">
        <f t="shared" si="109"/>
        <v>13.45</v>
      </c>
      <c r="R1768" s="6">
        <f t="shared" si="110"/>
        <v>20.465</v>
      </c>
      <c r="S1768" s="8">
        <f t="shared" si="111"/>
        <v>0.60342031549461894</v>
      </c>
    </row>
    <row r="1769" spans="1:19" ht="15.6" x14ac:dyDescent="0.3">
      <c r="A1769" s="2">
        <v>1817</v>
      </c>
      <c r="B1769" s="3">
        <v>46262</v>
      </c>
      <c r="C1769" s="4">
        <f>YEAR(SalesDataTable[[#This Row],[Order Date]])</f>
        <v>2026</v>
      </c>
      <c r="D1769" s="9" t="str">
        <f>TEXT(SalesDataTable[[#This Row],[Order Date]],"MMM")</f>
        <v>Aug</v>
      </c>
      <c r="E1769" s="9" t="str">
        <f>"Q"&amp;ROUNDUP(MONTH(SalesDataTable[[#This Row],[Order Date]])/3,0)</f>
        <v>Q3</v>
      </c>
      <c r="F1769" s="4" t="s">
        <v>18</v>
      </c>
      <c r="G1769" s="4" t="s">
        <v>54</v>
      </c>
      <c r="H1769" s="4" t="s">
        <v>37</v>
      </c>
      <c r="I1769" s="4" t="s">
        <v>31</v>
      </c>
      <c r="J1769" s="4" t="s">
        <v>52</v>
      </c>
      <c r="K1769" s="4" t="s">
        <v>60</v>
      </c>
      <c r="L1769" s="5">
        <v>1</v>
      </c>
      <c r="M1769" s="6">
        <v>36.590000000000003</v>
      </c>
      <c r="N1769" s="7">
        <v>0.05</v>
      </c>
      <c r="O1769" s="6">
        <v>14.15</v>
      </c>
      <c r="P1769" s="6">
        <f t="shared" si="108"/>
        <v>34.7605</v>
      </c>
      <c r="Q1769" s="6">
        <f t="shared" si="109"/>
        <v>14.15</v>
      </c>
      <c r="R1769" s="6">
        <f t="shared" si="110"/>
        <v>20.610500000000002</v>
      </c>
      <c r="S1769" s="8">
        <f t="shared" si="111"/>
        <v>0.59292875534011313</v>
      </c>
    </row>
    <row r="1770" spans="1:19" ht="15.6" x14ac:dyDescent="0.3">
      <c r="A1770" s="2">
        <v>2993</v>
      </c>
      <c r="B1770" s="3">
        <v>46262</v>
      </c>
      <c r="C1770" s="4">
        <f>YEAR(SalesDataTable[[#This Row],[Order Date]])</f>
        <v>2026</v>
      </c>
      <c r="D1770" s="9" t="str">
        <f>TEXT(SalesDataTable[[#This Row],[Order Date]],"MMM")</f>
        <v>Aug</v>
      </c>
      <c r="E1770" s="9" t="str">
        <f>"Q"&amp;ROUNDUP(MONTH(SalesDataTable[[#This Row],[Order Date]])/3,0)</f>
        <v>Q3</v>
      </c>
      <c r="F1770" s="4" t="s">
        <v>24</v>
      </c>
      <c r="G1770" s="4" t="s">
        <v>61</v>
      </c>
      <c r="H1770" s="4" t="s">
        <v>26</v>
      </c>
      <c r="I1770" s="4" t="s">
        <v>34</v>
      </c>
      <c r="J1770" s="4" t="s">
        <v>32</v>
      </c>
      <c r="K1770" s="4" t="s">
        <v>33</v>
      </c>
      <c r="L1770" s="5">
        <v>3</v>
      </c>
      <c r="M1770" s="6">
        <v>35.520000000000003</v>
      </c>
      <c r="N1770" s="7">
        <v>0.1</v>
      </c>
      <c r="O1770" s="6">
        <v>13.78</v>
      </c>
      <c r="P1770" s="6">
        <f t="shared" si="108"/>
        <v>95.904000000000011</v>
      </c>
      <c r="Q1770" s="6">
        <f t="shared" si="109"/>
        <v>41.339999999999996</v>
      </c>
      <c r="R1770" s="6">
        <f t="shared" si="110"/>
        <v>54.564000000000014</v>
      </c>
      <c r="S1770" s="8">
        <f t="shared" si="111"/>
        <v>0.56894394394394399</v>
      </c>
    </row>
    <row r="1771" spans="1:19" ht="15.6" x14ac:dyDescent="0.3">
      <c r="A1771" s="2">
        <v>4676</v>
      </c>
      <c r="B1771" s="3">
        <v>46262</v>
      </c>
      <c r="C1771" s="4">
        <f>YEAR(SalesDataTable[[#This Row],[Order Date]])</f>
        <v>2026</v>
      </c>
      <c r="D1771" s="9" t="str">
        <f>TEXT(SalesDataTable[[#This Row],[Order Date]],"MMM")</f>
        <v>Aug</v>
      </c>
      <c r="E1771" s="9" t="str">
        <f>"Q"&amp;ROUNDUP(MONTH(SalesDataTable[[#This Row],[Order Date]])/3,0)</f>
        <v>Q3</v>
      </c>
      <c r="F1771" s="4" t="s">
        <v>38</v>
      </c>
      <c r="G1771" s="4" t="s">
        <v>65</v>
      </c>
      <c r="H1771" s="4" t="s">
        <v>37</v>
      </c>
      <c r="I1771" s="4" t="s">
        <v>31</v>
      </c>
      <c r="J1771" s="4" t="s">
        <v>22</v>
      </c>
      <c r="K1771" s="4" t="s">
        <v>23</v>
      </c>
      <c r="L1771" s="5">
        <v>2</v>
      </c>
      <c r="M1771" s="6">
        <v>81.88</v>
      </c>
      <c r="N1771" s="7">
        <v>0.1</v>
      </c>
      <c r="O1771" s="6">
        <v>42.87</v>
      </c>
      <c r="P1771" s="6">
        <f t="shared" si="108"/>
        <v>147.38399999999999</v>
      </c>
      <c r="Q1771" s="6">
        <f t="shared" si="109"/>
        <v>85.74</v>
      </c>
      <c r="R1771" s="6">
        <f t="shared" si="110"/>
        <v>61.643999999999991</v>
      </c>
      <c r="S1771" s="8">
        <f t="shared" si="111"/>
        <v>0.41825435596808336</v>
      </c>
    </row>
    <row r="1772" spans="1:19" ht="15.6" x14ac:dyDescent="0.3">
      <c r="A1772" s="2">
        <v>5105</v>
      </c>
      <c r="B1772" s="3">
        <v>46262</v>
      </c>
      <c r="C1772" s="4">
        <f>YEAR(SalesDataTable[[#This Row],[Order Date]])</f>
        <v>2026</v>
      </c>
      <c r="D1772" s="9" t="str">
        <f>TEXT(SalesDataTable[[#This Row],[Order Date]],"MMM")</f>
        <v>Aug</v>
      </c>
      <c r="E1772" s="9" t="str">
        <f>"Q"&amp;ROUNDUP(MONTH(SalesDataTable[[#This Row],[Order Date]])/3,0)</f>
        <v>Q3</v>
      </c>
      <c r="F1772" s="4" t="s">
        <v>38</v>
      </c>
      <c r="G1772" s="4" t="s">
        <v>49</v>
      </c>
      <c r="H1772" s="4" t="s">
        <v>20</v>
      </c>
      <c r="I1772" s="4" t="s">
        <v>34</v>
      </c>
      <c r="J1772" s="4" t="s">
        <v>32</v>
      </c>
      <c r="K1772" s="4" t="s">
        <v>50</v>
      </c>
      <c r="L1772" s="5">
        <v>4</v>
      </c>
      <c r="M1772" s="6">
        <v>46.54</v>
      </c>
      <c r="N1772" s="7">
        <v>0</v>
      </c>
      <c r="O1772" s="6">
        <v>18.86</v>
      </c>
      <c r="P1772" s="6">
        <f t="shared" si="108"/>
        <v>186.16</v>
      </c>
      <c r="Q1772" s="6">
        <f t="shared" si="109"/>
        <v>75.44</v>
      </c>
      <c r="R1772" s="6">
        <f t="shared" si="110"/>
        <v>110.72</v>
      </c>
      <c r="S1772" s="8">
        <f t="shared" si="111"/>
        <v>0.5947571981091534</v>
      </c>
    </row>
    <row r="1773" spans="1:19" ht="15.6" x14ac:dyDescent="0.3">
      <c r="A1773" s="2">
        <v>223</v>
      </c>
      <c r="B1773" s="3">
        <v>46263</v>
      </c>
      <c r="C1773" s="4">
        <f>YEAR(SalesDataTable[[#This Row],[Order Date]])</f>
        <v>2026</v>
      </c>
      <c r="D1773" s="9" t="str">
        <f>TEXT(SalesDataTable[[#This Row],[Order Date]],"MMM")</f>
        <v>Aug</v>
      </c>
      <c r="E1773" s="9" t="str">
        <f>"Q"&amp;ROUNDUP(MONTH(SalesDataTable[[#This Row],[Order Date]])/3,0)</f>
        <v>Q3</v>
      </c>
      <c r="F1773" s="4" t="s">
        <v>29</v>
      </c>
      <c r="G1773" s="4" t="s">
        <v>30</v>
      </c>
      <c r="H1773" s="4" t="s">
        <v>37</v>
      </c>
      <c r="I1773" s="4" t="s">
        <v>21</v>
      </c>
      <c r="J1773" s="4" t="s">
        <v>52</v>
      </c>
      <c r="K1773" s="4" t="s">
        <v>63</v>
      </c>
      <c r="L1773" s="5">
        <v>1</v>
      </c>
      <c r="M1773" s="6">
        <v>49.79</v>
      </c>
      <c r="N1773" s="7">
        <v>0</v>
      </c>
      <c r="O1773" s="6">
        <v>21.43</v>
      </c>
      <c r="P1773" s="6">
        <f t="shared" si="108"/>
        <v>49.79</v>
      </c>
      <c r="Q1773" s="6">
        <f t="shared" si="109"/>
        <v>21.43</v>
      </c>
      <c r="R1773" s="6">
        <f t="shared" si="110"/>
        <v>28.36</v>
      </c>
      <c r="S1773" s="8">
        <f t="shared" si="111"/>
        <v>0.56959228760795344</v>
      </c>
    </row>
    <row r="1774" spans="1:19" ht="15.6" x14ac:dyDescent="0.3">
      <c r="A1774" s="2">
        <v>1023</v>
      </c>
      <c r="B1774" s="3">
        <v>46263</v>
      </c>
      <c r="C1774" s="4">
        <f>YEAR(SalesDataTable[[#This Row],[Order Date]])</f>
        <v>2026</v>
      </c>
      <c r="D1774" s="9" t="str">
        <f>TEXT(SalesDataTable[[#This Row],[Order Date]],"MMM")</f>
        <v>Aug</v>
      </c>
      <c r="E1774" s="9" t="str">
        <f>"Q"&amp;ROUNDUP(MONTH(SalesDataTable[[#This Row],[Order Date]])/3,0)</f>
        <v>Q3</v>
      </c>
      <c r="F1774" s="4" t="s">
        <v>29</v>
      </c>
      <c r="G1774" s="4" t="s">
        <v>36</v>
      </c>
      <c r="H1774" s="4" t="s">
        <v>20</v>
      </c>
      <c r="I1774" s="4" t="s">
        <v>31</v>
      </c>
      <c r="J1774" s="4" t="s">
        <v>27</v>
      </c>
      <c r="K1774" s="4" t="s">
        <v>28</v>
      </c>
      <c r="L1774" s="5">
        <v>6</v>
      </c>
      <c r="M1774" s="6">
        <v>90.19</v>
      </c>
      <c r="N1774" s="7">
        <v>0</v>
      </c>
      <c r="O1774" s="6">
        <v>45.61</v>
      </c>
      <c r="P1774" s="6">
        <f t="shared" si="108"/>
        <v>541.14</v>
      </c>
      <c r="Q1774" s="6">
        <f t="shared" si="109"/>
        <v>273.65999999999997</v>
      </c>
      <c r="R1774" s="6">
        <f t="shared" si="110"/>
        <v>267.48</v>
      </c>
      <c r="S1774" s="8">
        <f t="shared" si="111"/>
        <v>0.4942898325756736</v>
      </c>
    </row>
    <row r="1775" spans="1:19" ht="15.6" x14ac:dyDescent="0.3">
      <c r="A1775" s="2">
        <v>1694</v>
      </c>
      <c r="B1775" s="3">
        <v>46263</v>
      </c>
      <c r="C1775" s="4">
        <f>YEAR(SalesDataTable[[#This Row],[Order Date]])</f>
        <v>2026</v>
      </c>
      <c r="D1775" s="9" t="str">
        <f>TEXT(SalesDataTable[[#This Row],[Order Date]],"MMM")</f>
        <v>Aug</v>
      </c>
      <c r="E1775" s="9" t="str">
        <f>"Q"&amp;ROUNDUP(MONTH(SalesDataTable[[#This Row],[Order Date]])/3,0)</f>
        <v>Q3</v>
      </c>
      <c r="F1775" s="4" t="s">
        <v>24</v>
      </c>
      <c r="G1775" s="4" t="s">
        <v>61</v>
      </c>
      <c r="H1775" s="4" t="s">
        <v>20</v>
      </c>
      <c r="I1775" s="4" t="s">
        <v>31</v>
      </c>
      <c r="J1775" s="4" t="s">
        <v>27</v>
      </c>
      <c r="K1775" s="4" t="s">
        <v>64</v>
      </c>
      <c r="L1775" s="5">
        <v>1</v>
      </c>
      <c r="M1775" s="6">
        <v>70.38</v>
      </c>
      <c r="N1775" s="7">
        <v>0.15</v>
      </c>
      <c r="O1775" s="6">
        <v>32.64</v>
      </c>
      <c r="P1775" s="6">
        <f t="shared" si="108"/>
        <v>59.822999999999993</v>
      </c>
      <c r="Q1775" s="6">
        <f t="shared" si="109"/>
        <v>32.64</v>
      </c>
      <c r="R1775" s="6">
        <f t="shared" si="110"/>
        <v>27.182999999999993</v>
      </c>
      <c r="S1775" s="8">
        <f t="shared" si="111"/>
        <v>0.45439045183290699</v>
      </c>
    </row>
    <row r="1776" spans="1:19" ht="15.6" x14ac:dyDescent="0.3">
      <c r="A1776" s="2">
        <v>2006</v>
      </c>
      <c r="B1776" s="3">
        <v>46263</v>
      </c>
      <c r="C1776" s="4">
        <f>YEAR(SalesDataTable[[#This Row],[Order Date]])</f>
        <v>2026</v>
      </c>
      <c r="D1776" s="9" t="str">
        <f>TEXT(SalesDataTable[[#This Row],[Order Date]],"MMM")</f>
        <v>Aug</v>
      </c>
      <c r="E1776" s="9" t="str">
        <f>"Q"&amp;ROUNDUP(MONTH(SalesDataTable[[#This Row],[Order Date]])/3,0)</f>
        <v>Q3</v>
      </c>
      <c r="F1776" s="4" t="s">
        <v>38</v>
      </c>
      <c r="G1776" s="4" t="s">
        <v>65</v>
      </c>
      <c r="H1776" s="4" t="s">
        <v>20</v>
      </c>
      <c r="I1776" s="4" t="s">
        <v>31</v>
      </c>
      <c r="J1776" s="4" t="s">
        <v>32</v>
      </c>
      <c r="K1776" s="4" t="s">
        <v>50</v>
      </c>
      <c r="L1776" s="5">
        <v>1</v>
      </c>
      <c r="M1776" s="6">
        <v>46.43</v>
      </c>
      <c r="N1776" s="7">
        <v>0</v>
      </c>
      <c r="O1776" s="6">
        <v>18.2</v>
      </c>
      <c r="P1776" s="6">
        <f t="shared" si="108"/>
        <v>46.43</v>
      </c>
      <c r="Q1776" s="6">
        <f t="shared" si="109"/>
        <v>18.2</v>
      </c>
      <c r="R1776" s="6">
        <f t="shared" si="110"/>
        <v>28.23</v>
      </c>
      <c r="S1776" s="8">
        <f t="shared" si="111"/>
        <v>0.60801206116734874</v>
      </c>
    </row>
    <row r="1777" spans="1:19" ht="15.6" x14ac:dyDescent="0.3">
      <c r="A1777" s="2">
        <v>3026</v>
      </c>
      <c r="B1777" s="3">
        <v>46263</v>
      </c>
      <c r="C1777" s="4">
        <f>YEAR(SalesDataTable[[#This Row],[Order Date]])</f>
        <v>2026</v>
      </c>
      <c r="D1777" s="9" t="str">
        <f>TEXT(SalesDataTable[[#This Row],[Order Date]],"MMM")</f>
        <v>Aug</v>
      </c>
      <c r="E1777" s="9" t="str">
        <f>"Q"&amp;ROUNDUP(MONTH(SalesDataTable[[#This Row],[Order Date]])/3,0)</f>
        <v>Q3</v>
      </c>
      <c r="F1777" s="4" t="s">
        <v>18</v>
      </c>
      <c r="G1777" s="4" t="s">
        <v>19</v>
      </c>
      <c r="H1777" s="4" t="s">
        <v>20</v>
      </c>
      <c r="I1777" s="4" t="s">
        <v>31</v>
      </c>
      <c r="J1777" s="4" t="s">
        <v>41</v>
      </c>
      <c r="K1777" s="4" t="s">
        <v>47</v>
      </c>
      <c r="L1777" s="5">
        <v>1</v>
      </c>
      <c r="M1777" s="6">
        <v>194.75</v>
      </c>
      <c r="N1777" s="7">
        <v>0.05</v>
      </c>
      <c r="O1777" s="6">
        <v>105.94</v>
      </c>
      <c r="P1777" s="6">
        <f t="shared" si="108"/>
        <v>185.01249999999999</v>
      </c>
      <c r="Q1777" s="6">
        <f t="shared" si="109"/>
        <v>105.94</v>
      </c>
      <c r="R1777" s="6">
        <f t="shared" si="110"/>
        <v>79.072499999999991</v>
      </c>
      <c r="S1777" s="8">
        <f t="shared" si="111"/>
        <v>0.42739004121343149</v>
      </c>
    </row>
    <row r="1778" spans="1:19" ht="15.6" x14ac:dyDescent="0.3">
      <c r="A1778" s="2">
        <v>3057</v>
      </c>
      <c r="B1778" s="3">
        <v>46263</v>
      </c>
      <c r="C1778" s="4">
        <f>YEAR(SalesDataTable[[#This Row],[Order Date]])</f>
        <v>2026</v>
      </c>
      <c r="D1778" s="9" t="str">
        <f>TEXT(SalesDataTable[[#This Row],[Order Date]],"MMM")</f>
        <v>Aug</v>
      </c>
      <c r="E1778" s="9" t="str">
        <f>"Q"&amp;ROUNDUP(MONTH(SalesDataTable[[#This Row],[Order Date]])/3,0)</f>
        <v>Q3</v>
      </c>
      <c r="F1778" s="4" t="s">
        <v>24</v>
      </c>
      <c r="G1778" s="4" t="s">
        <v>67</v>
      </c>
      <c r="H1778" s="4" t="s">
        <v>37</v>
      </c>
      <c r="I1778" s="4" t="s">
        <v>21</v>
      </c>
      <c r="J1778" s="4" t="s">
        <v>27</v>
      </c>
      <c r="K1778" s="4" t="s">
        <v>35</v>
      </c>
      <c r="L1778" s="5">
        <v>2</v>
      </c>
      <c r="M1778" s="6">
        <v>142.16</v>
      </c>
      <c r="N1778" s="7">
        <v>0</v>
      </c>
      <c r="O1778" s="6">
        <v>79.36</v>
      </c>
      <c r="P1778" s="6">
        <f t="shared" si="108"/>
        <v>284.32</v>
      </c>
      <c r="Q1778" s="6">
        <f t="shared" si="109"/>
        <v>158.72</v>
      </c>
      <c r="R1778" s="6">
        <f t="shared" si="110"/>
        <v>125.6</v>
      </c>
      <c r="S1778" s="8">
        <f t="shared" si="111"/>
        <v>0.44175576814856499</v>
      </c>
    </row>
    <row r="1779" spans="1:19" ht="15.6" x14ac:dyDescent="0.3">
      <c r="A1779" s="2">
        <v>3112</v>
      </c>
      <c r="B1779" s="3">
        <v>46263</v>
      </c>
      <c r="C1779" s="4">
        <f>YEAR(SalesDataTable[[#This Row],[Order Date]])</f>
        <v>2026</v>
      </c>
      <c r="D1779" s="9" t="str">
        <f>TEXT(SalesDataTable[[#This Row],[Order Date]],"MMM")</f>
        <v>Aug</v>
      </c>
      <c r="E1779" s="9" t="str">
        <f>"Q"&amp;ROUNDUP(MONTH(SalesDataTable[[#This Row],[Order Date]])/3,0)</f>
        <v>Q3</v>
      </c>
      <c r="F1779" s="4" t="s">
        <v>38</v>
      </c>
      <c r="G1779" s="4" t="s">
        <v>51</v>
      </c>
      <c r="H1779" s="4" t="s">
        <v>20</v>
      </c>
      <c r="I1779" s="4" t="s">
        <v>34</v>
      </c>
      <c r="J1779" s="4" t="s">
        <v>32</v>
      </c>
      <c r="K1779" s="4" t="s">
        <v>50</v>
      </c>
      <c r="L1779" s="5">
        <v>2</v>
      </c>
      <c r="M1779" s="6">
        <v>47.69</v>
      </c>
      <c r="N1779" s="7">
        <v>0.05</v>
      </c>
      <c r="O1779" s="6">
        <v>18.8</v>
      </c>
      <c r="P1779" s="6">
        <f t="shared" si="108"/>
        <v>90.61099999999999</v>
      </c>
      <c r="Q1779" s="6">
        <f t="shared" si="109"/>
        <v>37.6</v>
      </c>
      <c r="R1779" s="6">
        <f t="shared" si="110"/>
        <v>53.010999999999989</v>
      </c>
      <c r="S1779" s="8">
        <f t="shared" si="111"/>
        <v>0.58503934400900548</v>
      </c>
    </row>
    <row r="1780" spans="1:19" ht="15.6" x14ac:dyDescent="0.3">
      <c r="A1780" s="2">
        <v>3137</v>
      </c>
      <c r="B1780" s="3">
        <v>46263</v>
      </c>
      <c r="C1780" s="4">
        <f>YEAR(SalesDataTable[[#This Row],[Order Date]])</f>
        <v>2026</v>
      </c>
      <c r="D1780" s="9" t="str">
        <f>TEXT(SalesDataTable[[#This Row],[Order Date]],"MMM")</f>
        <v>Aug</v>
      </c>
      <c r="E1780" s="9" t="str">
        <f>"Q"&amp;ROUNDUP(MONTH(SalesDataTable[[#This Row],[Order Date]])/3,0)</f>
        <v>Q3</v>
      </c>
      <c r="F1780" s="4" t="s">
        <v>29</v>
      </c>
      <c r="G1780" s="4" t="s">
        <v>43</v>
      </c>
      <c r="H1780" s="4" t="s">
        <v>37</v>
      </c>
      <c r="I1780" s="4" t="s">
        <v>31</v>
      </c>
      <c r="J1780" s="4" t="s">
        <v>32</v>
      </c>
      <c r="K1780" s="4" t="s">
        <v>66</v>
      </c>
      <c r="L1780" s="5">
        <v>3</v>
      </c>
      <c r="M1780" s="6">
        <v>164.51</v>
      </c>
      <c r="N1780" s="7">
        <v>0</v>
      </c>
      <c r="O1780" s="6">
        <v>86.76</v>
      </c>
      <c r="P1780" s="6">
        <f t="shared" si="108"/>
        <v>493.53</v>
      </c>
      <c r="Q1780" s="6">
        <f t="shared" si="109"/>
        <v>260.28000000000003</v>
      </c>
      <c r="R1780" s="6">
        <f t="shared" si="110"/>
        <v>233.24999999999994</v>
      </c>
      <c r="S1780" s="8">
        <f t="shared" si="111"/>
        <v>0.47261564646526039</v>
      </c>
    </row>
    <row r="1781" spans="1:19" ht="15.6" x14ac:dyDescent="0.3">
      <c r="A1781" s="2">
        <v>3983</v>
      </c>
      <c r="B1781" s="3">
        <v>46263</v>
      </c>
      <c r="C1781" s="4">
        <f>YEAR(SalesDataTable[[#This Row],[Order Date]])</f>
        <v>2026</v>
      </c>
      <c r="D1781" s="9" t="str">
        <f>TEXT(SalesDataTable[[#This Row],[Order Date]],"MMM")</f>
        <v>Aug</v>
      </c>
      <c r="E1781" s="9" t="str">
        <f>"Q"&amp;ROUNDUP(MONTH(SalesDataTable[[#This Row],[Order Date]])/3,0)</f>
        <v>Q3</v>
      </c>
      <c r="F1781" s="4" t="s">
        <v>29</v>
      </c>
      <c r="G1781" s="4" t="s">
        <v>30</v>
      </c>
      <c r="H1781" s="4" t="s">
        <v>46</v>
      </c>
      <c r="I1781" s="4" t="s">
        <v>34</v>
      </c>
      <c r="J1781" s="4" t="s">
        <v>41</v>
      </c>
      <c r="K1781" s="4" t="s">
        <v>47</v>
      </c>
      <c r="L1781" s="5">
        <v>2</v>
      </c>
      <c r="M1781" s="6">
        <v>194.71</v>
      </c>
      <c r="N1781" s="7">
        <v>0.1</v>
      </c>
      <c r="O1781" s="6">
        <v>105.57</v>
      </c>
      <c r="P1781" s="6">
        <f t="shared" si="108"/>
        <v>350.47800000000001</v>
      </c>
      <c r="Q1781" s="6">
        <f t="shared" si="109"/>
        <v>211.14</v>
      </c>
      <c r="R1781" s="6">
        <f t="shared" si="110"/>
        <v>139.33800000000002</v>
      </c>
      <c r="S1781" s="8">
        <f t="shared" si="111"/>
        <v>0.39756561039494637</v>
      </c>
    </row>
    <row r="1782" spans="1:19" ht="15.6" x14ac:dyDescent="0.3">
      <c r="A1782" s="2">
        <v>4016</v>
      </c>
      <c r="B1782" s="3">
        <v>46263</v>
      </c>
      <c r="C1782" s="4">
        <f>YEAR(SalesDataTable[[#This Row],[Order Date]])</f>
        <v>2026</v>
      </c>
      <c r="D1782" s="9" t="str">
        <f>TEXT(SalesDataTable[[#This Row],[Order Date]],"MMM")</f>
        <v>Aug</v>
      </c>
      <c r="E1782" s="9" t="str">
        <f>"Q"&amp;ROUNDUP(MONTH(SalesDataTable[[#This Row],[Order Date]])/3,0)</f>
        <v>Q3</v>
      </c>
      <c r="F1782" s="4" t="s">
        <v>38</v>
      </c>
      <c r="G1782" s="4" t="s">
        <v>65</v>
      </c>
      <c r="H1782" s="4" t="s">
        <v>26</v>
      </c>
      <c r="I1782" s="4" t="s">
        <v>34</v>
      </c>
      <c r="J1782" s="4" t="s">
        <v>27</v>
      </c>
      <c r="K1782" s="4" t="s">
        <v>35</v>
      </c>
      <c r="L1782" s="5">
        <v>5</v>
      </c>
      <c r="M1782" s="6">
        <v>145.24</v>
      </c>
      <c r="N1782" s="7">
        <v>0.15</v>
      </c>
      <c r="O1782" s="6">
        <v>77.69</v>
      </c>
      <c r="P1782" s="6">
        <f t="shared" si="108"/>
        <v>617.27</v>
      </c>
      <c r="Q1782" s="6">
        <f t="shared" si="109"/>
        <v>388.45</v>
      </c>
      <c r="R1782" s="6">
        <f t="shared" si="110"/>
        <v>228.82</v>
      </c>
      <c r="S1782" s="8">
        <f t="shared" si="111"/>
        <v>0.37069677774717708</v>
      </c>
    </row>
    <row r="1783" spans="1:19" ht="15.6" x14ac:dyDescent="0.3">
      <c r="A1783" s="2">
        <v>4340</v>
      </c>
      <c r="B1783" s="3">
        <v>46263</v>
      </c>
      <c r="C1783" s="4">
        <f>YEAR(SalesDataTable[[#This Row],[Order Date]])</f>
        <v>2026</v>
      </c>
      <c r="D1783" s="9" t="str">
        <f>TEXT(SalesDataTable[[#This Row],[Order Date]],"MMM")</f>
        <v>Aug</v>
      </c>
      <c r="E1783" s="9" t="str">
        <f>"Q"&amp;ROUNDUP(MONTH(SalesDataTable[[#This Row],[Order Date]])/3,0)</f>
        <v>Q3</v>
      </c>
      <c r="F1783" s="4" t="s">
        <v>38</v>
      </c>
      <c r="G1783" s="4" t="s">
        <v>51</v>
      </c>
      <c r="H1783" s="4" t="s">
        <v>20</v>
      </c>
      <c r="I1783" s="4" t="s">
        <v>31</v>
      </c>
      <c r="J1783" s="4" t="s">
        <v>32</v>
      </c>
      <c r="K1783" s="4" t="s">
        <v>33</v>
      </c>
      <c r="L1783" s="5">
        <v>2</v>
      </c>
      <c r="M1783" s="6">
        <v>35.6</v>
      </c>
      <c r="N1783" s="7">
        <v>0.15</v>
      </c>
      <c r="O1783" s="6">
        <v>13.67</v>
      </c>
      <c r="P1783" s="6">
        <f t="shared" si="108"/>
        <v>60.52</v>
      </c>
      <c r="Q1783" s="6">
        <f t="shared" si="109"/>
        <v>27.34</v>
      </c>
      <c r="R1783" s="6">
        <f t="shared" si="110"/>
        <v>33.180000000000007</v>
      </c>
      <c r="S1783" s="8">
        <f t="shared" si="111"/>
        <v>0.54824851288830145</v>
      </c>
    </row>
    <row r="1784" spans="1:19" ht="15.6" x14ac:dyDescent="0.3">
      <c r="A1784" s="2">
        <v>4640</v>
      </c>
      <c r="B1784" s="3">
        <v>46263</v>
      </c>
      <c r="C1784" s="4">
        <f>YEAR(SalesDataTable[[#This Row],[Order Date]])</f>
        <v>2026</v>
      </c>
      <c r="D1784" s="9" t="str">
        <f>TEXT(SalesDataTable[[#This Row],[Order Date]],"MMM")</f>
        <v>Aug</v>
      </c>
      <c r="E1784" s="9" t="str">
        <f>"Q"&amp;ROUNDUP(MONTH(SalesDataTable[[#This Row],[Order Date]])/3,0)</f>
        <v>Q3</v>
      </c>
      <c r="F1784" s="4" t="s">
        <v>18</v>
      </c>
      <c r="G1784" s="4" t="s">
        <v>68</v>
      </c>
      <c r="H1784" s="4" t="s">
        <v>20</v>
      </c>
      <c r="I1784" s="4" t="s">
        <v>31</v>
      </c>
      <c r="J1784" s="4" t="s">
        <v>52</v>
      </c>
      <c r="K1784" s="4" t="s">
        <v>53</v>
      </c>
      <c r="L1784" s="5">
        <v>2</v>
      </c>
      <c r="M1784" s="6">
        <v>41.05</v>
      </c>
      <c r="N1784" s="7">
        <v>0.05</v>
      </c>
      <c r="O1784" s="6">
        <v>14.47</v>
      </c>
      <c r="P1784" s="6">
        <f t="shared" si="108"/>
        <v>77.99499999999999</v>
      </c>
      <c r="Q1784" s="6">
        <f t="shared" si="109"/>
        <v>28.94</v>
      </c>
      <c r="R1784" s="6">
        <f t="shared" si="110"/>
        <v>49.054999999999993</v>
      </c>
      <c r="S1784" s="8">
        <f t="shared" si="111"/>
        <v>0.62895057375472785</v>
      </c>
    </row>
    <row r="1785" spans="1:19" ht="15.6" x14ac:dyDescent="0.3">
      <c r="A1785" s="2">
        <v>4733</v>
      </c>
      <c r="B1785" s="3">
        <v>46263</v>
      </c>
      <c r="C1785" s="4">
        <f>YEAR(SalesDataTable[[#This Row],[Order Date]])</f>
        <v>2026</v>
      </c>
      <c r="D1785" s="9" t="str">
        <f>TEXT(SalesDataTable[[#This Row],[Order Date]],"MMM")</f>
        <v>Aug</v>
      </c>
      <c r="E1785" s="9" t="str">
        <f>"Q"&amp;ROUNDUP(MONTH(SalesDataTable[[#This Row],[Order Date]])/3,0)</f>
        <v>Q3</v>
      </c>
      <c r="F1785" s="4" t="s">
        <v>29</v>
      </c>
      <c r="G1785" s="4" t="s">
        <v>30</v>
      </c>
      <c r="H1785" s="4" t="s">
        <v>20</v>
      </c>
      <c r="I1785" s="4" t="s">
        <v>31</v>
      </c>
      <c r="J1785" s="4" t="s">
        <v>27</v>
      </c>
      <c r="K1785" s="4" t="s">
        <v>55</v>
      </c>
      <c r="L1785" s="5">
        <v>2</v>
      </c>
      <c r="M1785" s="6">
        <v>153.63999999999999</v>
      </c>
      <c r="N1785" s="7">
        <v>0.05</v>
      </c>
      <c r="O1785" s="6">
        <v>77.709999999999994</v>
      </c>
      <c r="P1785" s="6">
        <f t="shared" si="108"/>
        <v>291.91599999999994</v>
      </c>
      <c r="Q1785" s="6">
        <f t="shared" si="109"/>
        <v>155.41999999999999</v>
      </c>
      <c r="R1785" s="6">
        <f t="shared" si="110"/>
        <v>136.49599999999995</v>
      </c>
      <c r="S1785" s="8">
        <f t="shared" si="111"/>
        <v>0.46758656599843784</v>
      </c>
    </row>
    <row r="1786" spans="1:19" ht="15.6" x14ac:dyDescent="0.3">
      <c r="A1786" s="2">
        <v>4827</v>
      </c>
      <c r="B1786" s="3">
        <v>46263</v>
      </c>
      <c r="C1786" s="4">
        <f>YEAR(SalesDataTable[[#This Row],[Order Date]])</f>
        <v>2026</v>
      </c>
      <c r="D1786" s="9" t="str">
        <f>TEXT(SalesDataTable[[#This Row],[Order Date]],"MMM")</f>
        <v>Aug</v>
      </c>
      <c r="E1786" s="9" t="str">
        <f>"Q"&amp;ROUNDUP(MONTH(SalesDataTable[[#This Row],[Order Date]])/3,0)</f>
        <v>Q3</v>
      </c>
      <c r="F1786" s="4" t="s">
        <v>29</v>
      </c>
      <c r="G1786" s="4" t="s">
        <v>30</v>
      </c>
      <c r="H1786" s="4" t="s">
        <v>20</v>
      </c>
      <c r="I1786" s="4" t="s">
        <v>21</v>
      </c>
      <c r="J1786" s="4" t="s">
        <v>32</v>
      </c>
      <c r="K1786" s="4" t="s">
        <v>33</v>
      </c>
      <c r="L1786" s="5">
        <v>5</v>
      </c>
      <c r="M1786" s="6">
        <v>36.700000000000003</v>
      </c>
      <c r="N1786" s="7">
        <v>0</v>
      </c>
      <c r="O1786" s="6">
        <v>13.45</v>
      </c>
      <c r="P1786" s="6">
        <f t="shared" si="108"/>
        <v>183.5</v>
      </c>
      <c r="Q1786" s="6">
        <f t="shared" si="109"/>
        <v>67.25</v>
      </c>
      <c r="R1786" s="6">
        <f t="shared" si="110"/>
        <v>116.25</v>
      </c>
      <c r="S1786" s="8">
        <f t="shared" si="111"/>
        <v>0.63351498637602177</v>
      </c>
    </row>
    <row r="1787" spans="1:19" ht="15.6" x14ac:dyDescent="0.3">
      <c r="A1787" s="2">
        <v>5180</v>
      </c>
      <c r="B1787" s="3">
        <v>46263</v>
      </c>
      <c r="C1787" s="4">
        <f>YEAR(SalesDataTable[[#This Row],[Order Date]])</f>
        <v>2026</v>
      </c>
      <c r="D1787" s="9" t="str">
        <f>TEXT(SalesDataTable[[#This Row],[Order Date]],"MMM")</f>
        <v>Aug</v>
      </c>
      <c r="E1787" s="9" t="str">
        <f>"Q"&amp;ROUNDUP(MONTH(SalesDataTable[[#This Row],[Order Date]])/3,0)</f>
        <v>Q3</v>
      </c>
      <c r="F1787" s="4" t="s">
        <v>18</v>
      </c>
      <c r="G1787" s="4" t="s">
        <v>68</v>
      </c>
      <c r="H1787" s="4" t="s">
        <v>26</v>
      </c>
      <c r="I1787" s="4" t="s">
        <v>34</v>
      </c>
      <c r="J1787" s="4" t="s">
        <v>41</v>
      </c>
      <c r="K1787" s="4" t="s">
        <v>69</v>
      </c>
      <c r="L1787" s="5">
        <v>8</v>
      </c>
      <c r="M1787" s="6">
        <v>124</v>
      </c>
      <c r="N1787" s="7">
        <v>0.1</v>
      </c>
      <c r="O1787" s="6">
        <v>61.85</v>
      </c>
      <c r="P1787" s="6">
        <f t="shared" si="108"/>
        <v>892.80000000000007</v>
      </c>
      <c r="Q1787" s="6">
        <f t="shared" si="109"/>
        <v>494.8</v>
      </c>
      <c r="R1787" s="6">
        <f t="shared" si="110"/>
        <v>398.00000000000006</v>
      </c>
      <c r="S1787" s="8">
        <f t="shared" si="111"/>
        <v>0.44578853046594985</v>
      </c>
    </row>
    <row r="1788" spans="1:19" ht="15.6" x14ac:dyDescent="0.3">
      <c r="A1788" s="2">
        <v>121</v>
      </c>
      <c r="B1788" s="3">
        <v>46264</v>
      </c>
      <c r="C1788" s="4">
        <f>YEAR(SalesDataTable[[#This Row],[Order Date]])</f>
        <v>2026</v>
      </c>
      <c r="D1788" s="9" t="str">
        <f>TEXT(SalesDataTable[[#This Row],[Order Date]],"MMM")</f>
        <v>Aug</v>
      </c>
      <c r="E1788" s="9" t="str">
        <f>"Q"&amp;ROUNDUP(MONTH(SalesDataTable[[#This Row],[Order Date]])/3,0)</f>
        <v>Q3</v>
      </c>
      <c r="F1788" s="4" t="s">
        <v>24</v>
      </c>
      <c r="G1788" s="4" t="s">
        <v>25</v>
      </c>
      <c r="H1788" s="4" t="s">
        <v>46</v>
      </c>
      <c r="I1788" s="4" t="s">
        <v>31</v>
      </c>
      <c r="J1788" s="4" t="s">
        <v>22</v>
      </c>
      <c r="K1788" s="4" t="s">
        <v>23</v>
      </c>
      <c r="L1788" s="5">
        <v>1</v>
      </c>
      <c r="M1788" s="6">
        <v>81.23</v>
      </c>
      <c r="N1788" s="7">
        <v>0.1</v>
      </c>
      <c r="O1788" s="6">
        <v>42.65</v>
      </c>
      <c r="P1788" s="6">
        <f t="shared" si="108"/>
        <v>73.106999999999999</v>
      </c>
      <c r="Q1788" s="6">
        <f t="shared" si="109"/>
        <v>42.65</v>
      </c>
      <c r="R1788" s="6">
        <f t="shared" si="110"/>
        <v>30.457000000000001</v>
      </c>
      <c r="S1788" s="8">
        <f t="shared" si="111"/>
        <v>0.41660853269864723</v>
      </c>
    </row>
    <row r="1789" spans="1:19" ht="15.6" x14ac:dyDescent="0.3">
      <c r="A1789" s="2">
        <v>618</v>
      </c>
      <c r="B1789" s="3">
        <v>46264</v>
      </c>
      <c r="C1789" s="4">
        <f>YEAR(SalesDataTable[[#This Row],[Order Date]])</f>
        <v>2026</v>
      </c>
      <c r="D1789" s="9" t="str">
        <f>TEXT(SalesDataTable[[#This Row],[Order Date]],"MMM")</f>
        <v>Aug</v>
      </c>
      <c r="E1789" s="9" t="str">
        <f>"Q"&amp;ROUNDUP(MONTH(SalesDataTable[[#This Row],[Order Date]])/3,0)</f>
        <v>Q3</v>
      </c>
      <c r="F1789" s="4" t="s">
        <v>24</v>
      </c>
      <c r="G1789" s="4" t="s">
        <v>61</v>
      </c>
      <c r="H1789" s="4" t="s">
        <v>20</v>
      </c>
      <c r="I1789" s="4" t="s">
        <v>34</v>
      </c>
      <c r="J1789" s="4" t="s">
        <v>22</v>
      </c>
      <c r="K1789" s="4" t="s">
        <v>44</v>
      </c>
      <c r="L1789" s="5">
        <v>2</v>
      </c>
      <c r="M1789" s="6">
        <v>41.06</v>
      </c>
      <c r="N1789" s="7">
        <v>0.05</v>
      </c>
      <c r="O1789" s="6">
        <v>16.559999999999999</v>
      </c>
      <c r="P1789" s="6">
        <f t="shared" si="108"/>
        <v>78.013999999999996</v>
      </c>
      <c r="Q1789" s="6">
        <f t="shared" si="109"/>
        <v>33.119999999999997</v>
      </c>
      <c r="R1789" s="6">
        <f t="shared" si="110"/>
        <v>44.893999999999998</v>
      </c>
      <c r="S1789" s="8">
        <f t="shared" si="111"/>
        <v>0.5754608147255621</v>
      </c>
    </row>
    <row r="1790" spans="1:19" ht="15.6" x14ac:dyDescent="0.3">
      <c r="A1790" s="2">
        <v>2860</v>
      </c>
      <c r="B1790" s="3">
        <v>46264</v>
      </c>
      <c r="C1790" s="4">
        <f>YEAR(SalesDataTable[[#This Row],[Order Date]])</f>
        <v>2026</v>
      </c>
      <c r="D1790" s="9" t="str">
        <f>TEXT(SalesDataTable[[#This Row],[Order Date]],"MMM")</f>
        <v>Aug</v>
      </c>
      <c r="E1790" s="9" t="str">
        <f>"Q"&amp;ROUNDUP(MONTH(SalesDataTable[[#This Row],[Order Date]])/3,0)</f>
        <v>Q3</v>
      </c>
      <c r="F1790" s="4" t="s">
        <v>38</v>
      </c>
      <c r="G1790" s="4" t="s">
        <v>49</v>
      </c>
      <c r="H1790" s="4" t="s">
        <v>46</v>
      </c>
      <c r="I1790" s="4" t="s">
        <v>21</v>
      </c>
      <c r="J1790" s="4" t="s">
        <v>27</v>
      </c>
      <c r="K1790" s="4" t="s">
        <v>35</v>
      </c>
      <c r="L1790" s="5">
        <v>1</v>
      </c>
      <c r="M1790" s="6">
        <v>143.49</v>
      </c>
      <c r="N1790" s="7">
        <v>0.1</v>
      </c>
      <c r="O1790" s="6">
        <v>80.72</v>
      </c>
      <c r="P1790" s="6">
        <f t="shared" si="108"/>
        <v>129.14100000000002</v>
      </c>
      <c r="Q1790" s="6">
        <f t="shared" si="109"/>
        <v>80.72</v>
      </c>
      <c r="R1790" s="6">
        <f t="shared" si="110"/>
        <v>48.421000000000021</v>
      </c>
      <c r="S1790" s="8">
        <f t="shared" si="111"/>
        <v>0.3749467636149636</v>
      </c>
    </row>
    <row r="1791" spans="1:19" ht="15.6" x14ac:dyDescent="0.3">
      <c r="A1791" s="2">
        <v>3768</v>
      </c>
      <c r="B1791" s="3">
        <v>46264</v>
      </c>
      <c r="C1791" s="4">
        <f>YEAR(SalesDataTable[[#This Row],[Order Date]])</f>
        <v>2026</v>
      </c>
      <c r="D1791" s="9" t="str">
        <f>TEXT(SalesDataTable[[#This Row],[Order Date]],"MMM")</f>
        <v>Aug</v>
      </c>
      <c r="E1791" s="9" t="str">
        <f>"Q"&amp;ROUNDUP(MONTH(SalesDataTable[[#This Row],[Order Date]])/3,0)</f>
        <v>Q3</v>
      </c>
      <c r="F1791" s="4" t="s">
        <v>29</v>
      </c>
      <c r="G1791" s="4" t="s">
        <v>36</v>
      </c>
      <c r="H1791" s="4" t="s">
        <v>37</v>
      </c>
      <c r="I1791" s="4" t="s">
        <v>31</v>
      </c>
      <c r="J1791" s="4" t="s">
        <v>27</v>
      </c>
      <c r="K1791" s="4" t="s">
        <v>35</v>
      </c>
      <c r="L1791" s="5">
        <v>1</v>
      </c>
      <c r="M1791" s="6">
        <v>143.38</v>
      </c>
      <c r="N1791" s="7">
        <v>0</v>
      </c>
      <c r="O1791" s="6">
        <v>78.37</v>
      </c>
      <c r="P1791" s="6">
        <f t="shared" si="108"/>
        <v>143.38</v>
      </c>
      <c r="Q1791" s="6">
        <f t="shared" si="109"/>
        <v>78.37</v>
      </c>
      <c r="R1791" s="6">
        <f t="shared" si="110"/>
        <v>65.009999999999991</v>
      </c>
      <c r="S1791" s="8">
        <f t="shared" si="111"/>
        <v>0.45341051750592826</v>
      </c>
    </row>
    <row r="1792" spans="1:19" ht="15.6" x14ac:dyDescent="0.3">
      <c r="A1792" s="2">
        <v>3987</v>
      </c>
      <c r="B1792" s="3">
        <v>46264</v>
      </c>
      <c r="C1792" s="4">
        <f>YEAR(SalesDataTable[[#This Row],[Order Date]])</f>
        <v>2026</v>
      </c>
      <c r="D1792" s="9" t="str">
        <f>TEXT(SalesDataTable[[#This Row],[Order Date]],"MMM")</f>
        <v>Aug</v>
      </c>
      <c r="E1792" s="9" t="str">
        <f>"Q"&amp;ROUNDUP(MONTH(SalesDataTable[[#This Row],[Order Date]])/3,0)</f>
        <v>Q3</v>
      </c>
      <c r="F1792" s="4" t="s">
        <v>24</v>
      </c>
      <c r="G1792" s="4" t="s">
        <v>61</v>
      </c>
      <c r="H1792" s="4" t="s">
        <v>46</v>
      </c>
      <c r="I1792" s="4" t="s">
        <v>34</v>
      </c>
      <c r="J1792" s="4" t="s">
        <v>27</v>
      </c>
      <c r="K1792" s="4" t="s">
        <v>35</v>
      </c>
      <c r="L1792" s="5">
        <v>1</v>
      </c>
      <c r="M1792" s="6">
        <v>144.54</v>
      </c>
      <c r="N1792" s="7">
        <v>0</v>
      </c>
      <c r="O1792" s="6">
        <v>78.77</v>
      </c>
      <c r="P1792" s="6">
        <f t="shared" si="108"/>
        <v>144.54</v>
      </c>
      <c r="Q1792" s="6">
        <f t="shared" si="109"/>
        <v>78.77</v>
      </c>
      <c r="R1792" s="6">
        <f t="shared" si="110"/>
        <v>65.77</v>
      </c>
      <c r="S1792" s="8">
        <f t="shared" si="111"/>
        <v>0.45502974955029751</v>
      </c>
    </row>
    <row r="1793" spans="1:19" ht="15.6" x14ac:dyDescent="0.3">
      <c r="A1793" s="2">
        <v>4990</v>
      </c>
      <c r="B1793" s="3">
        <v>46264</v>
      </c>
      <c r="C1793" s="4">
        <f>YEAR(SalesDataTable[[#This Row],[Order Date]])</f>
        <v>2026</v>
      </c>
      <c r="D1793" s="9" t="str">
        <f>TEXT(SalesDataTable[[#This Row],[Order Date]],"MMM")</f>
        <v>Aug</v>
      </c>
      <c r="E1793" s="9" t="str">
        <f>"Q"&amp;ROUNDUP(MONTH(SalesDataTable[[#This Row],[Order Date]])/3,0)</f>
        <v>Q3</v>
      </c>
      <c r="F1793" s="4" t="s">
        <v>38</v>
      </c>
      <c r="G1793" s="4" t="s">
        <v>51</v>
      </c>
      <c r="H1793" s="4" t="s">
        <v>46</v>
      </c>
      <c r="I1793" s="4" t="s">
        <v>21</v>
      </c>
      <c r="J1793" s="4" t="s">
        <v>52</v>
      </c>
      <c r="K1793" s="4" t="s">
        <v>53</v>
      </c>
      <c r="L1793" s="5">
        <v>1</v>
      </c>
      <c r="M1793" s="6">
        <v>40.92</v>
      </c>
      <c r="N1793" s="7">
        <v>0.1</v>
      </c>
      <c r="O1793" s="6">
        <v>14.94</v>
      </c>
      <c r="P1793" s="6">
        <f t="shared" si="108"/>
        <v>36.828000000000003</v>
      </c>
      <c r="Q1793" s="6">
        <f t="shared" si="109"/>
        <v>14.94</v>
      </c>
      <c r="R1793" s="6">
        <f t="shared" si="110"/>
        <v>21.888000000000005</v>
      </c>
      <c r="S1793" s="8">
        <f t="shared" si="111"/>
        <v>0.59433040078201382</v>
      </c>
    </row>
    <row r="1794" spans="1:19" ht="15.6" x14ac:dyDescent="0.3">
      <c r="A1794" s="2">
        <v>348</v>
      </c>
      <c r="B1794" s="3">
        <v>46265</v>
      </c>
      <c r="C1794" s="4">
        <f>YEAR(SalesDataTable[[#This Row],[Order Date]])</f>
        <v>2026</v>
      </c>
      <c r="D1794" s="9" t="str">
        <f>TEXT(SalesDataTable[[#This Row],[Order Date]],"MMM")</f>
        <v>Aug</v>
      </c>
      <c r="E1794" s="9" t="str">
        <f>"Q"&amp;ROUNDUP(MONTH(SalesDataTable[[#This Row],[Order Date]])/3,0)</f>
        <v>Q3</v>
      </c>
      <c r="F1794" s="4" t="s">
        <v>24</v>
      </c>
      <c r="G1794" s="4" t="s">
        <v>61</v>
      </c>
      <c r="H1794" s="4" t="s">
        <v>26</v>
      </c>
      <c r="I1794" s="4" t="s">
        <v>34</v>
      </c>
      <c r="J1794" s="4" t="s">
        <v>27</v>
      </c>
      <c r="K1794" s="4" t="s">
        <v>55</v>
      </c>
      <c r="L1794" s="5">
        <v>5</v>
      </c>
      <c r="M1794" s="6">
        <v>151.21</v>
      </c>
      <c r="N1794" s="7">
        <v>0.15</v>
      </c>
      <c r="O1794" s="6">
        <v>77.12</v>
      </c>
      <c r="P1794" s="6">
        <f t="shared" ref="P1794:P1857" si="112">L1794*M1794*(1-N1794)</f>
        <v>642.64250000000004</v>
      </c>
      <c r="Q1794" s="6">
        <f t="shared" ref="Q1794:Q1857" si="113">L1794*O1794</f>
        <v>385.6</v>
      </c>
      <c r="R1794" s="6">
        <f t="shared" ref="R1794:R1857" si="114">P1794-Q1794</f>
        <v>257.04250000000002</v>
      </c>
      <c r="S1794" s="8">
        <f t="shared" ref="S1794:S1857" si="115">IFERROR(R1794/P1794,0)</f>
        <v>0.39997743691087967</v>
      </c>
    </row>
    <row r="1795" spans="1:19" ht="15.6" x14ac:dyDescent="0.3">
      <c r="A1795" s="2">
        <v>1642</v>
      </c>
      <c r="B1795" s="3">
        <v>46265</v>
      </c>
      <c r="C1795" s="4">
        <f>YEAR(SalesDataTable[[#This Row],[Order Date]])</f>
        <v>2026</v>
      </c>
      <c r="D1795" s="9" t="str">
        <f>TEXT(SalesDataTable[[#This Row],[Order Date]],"MMM")</f>
        <v>Aug</v>
      </c>
      <c r="E1795" s="9" t="str">
        <f>"Q"&amp;ROUNDUP(MONTH(SalesDataTable[[#This Row],[Order Date]])/3,0)</f>
        <v>Q3</v>
      </c>
      <c r="F1795" s="4" t="s">
        <v>38</v>
      </c>
      <c r="G1795" s="4" t="s">
        <v>51</v>
      </c>
      <c r="H1795" s="4" t="s">
        <v>46</v>
      </c>
      <c r="I1795" s="4" t="s">
        <v>31</v>
      </c>
      <c r="J1795" s="4" t="s">
        <v>52</v>
      </c>
      <c r="K1795" s="4" t="s">
        <v>53</v>
      </c>
      <c r="L1795" s="5">
        <v>1</v>
      </c>
      <c r="M1795" s="6">
        <v>40.770000000000003</v>
      </c>
      <c r="N1795" s="7">
        <v>0</v>
      </c>
      <c r="O1795" s="6">
        <v>15.13</v>
      </c>
      <c r="P1795" s="6">
        <f t="shared" si="112"/>
        <v>40.770000000000003</v>
      </c>
      <c r="Q1795" s="6">
        <f t="shared" si="113"/>
        <v>15.13</v>
      </c>
      <c r="R1795" s="6">
        <f t="shared" si="114"/>
        <v>25.64</v>
      </c>
      <c r="S1795" s="8">
        <f t="shared" si="115"/>
        <v>0.62889379445670834</v>
      </c>
    </row>
    <row r="1796" spans="1:19" ht="15.6" x14ac:dyDescent="0.3">
      <c r="A1796" s="2">
        <v>2146</v>
      </c>
      <c r="B1796" s="3">
        <v>46265</v>
      </c>
      <c r="C1796" s="4">
        <f>YEAR(SalesDataTable[[#This Row],[Order Date]])</f>
        <v>2026</v>
      </c>
      <c r="D1796" s="9" t="str">
        <f>TEXT(SalesDataTable[[#This Row],[Order Date]],"MMM")</f>
        <v>Aug</v>
      </c>
      <c r="E1796" s="9" t="str">
        <f>"Q"&amp;ROUNDUP(MONTH(SalesDataTable[[#This Row],[Order Date]])/3,0)</f>
        <v>Q3</v>
      </c>
      <c r="F1796" s="4" t="s">
        <v>18</v>
      </c>
      <c r="G1796" s="4" t="s">
        <v>19</v>
      </c>
      <c r="H1796" s="4" t="s">
        <v>46</v>
      </c>
      <c r="I1796" s="4" t="s">
        <v>31</v>
      </c>
      <c r="J1796" s="4" t="s">
        <v>52</v>
      </c>
      <c r="K1796" s="4" t="s">
        <v>60</v>
      </c>
      <c r="L1796" s="5">
        <v>1</v>
      </c>
      <c r="M1796" s="6">
        <v>35.47</v>
      </c>
      <c r="N1796" s="7">
        <v>0.05</v>
      </c>
      <c r="O1796" s="6">
        <v>14.1</v>
      </c>
      <c r="P1796" s="6">
        <f t="shared" si="112"/>
        <v>33.6965</v>
      </c>
      <c r="Q1796" s="6">
        <f t="shared" si="113"/>
        <v>14.1</v>
      </c>
      <c r="R1796" s="6">
        <f t="shared" si="114"/>
        <v>19.596499999999999</v>
      </c>
      <c r="S1796" s="8">
        <f t="shared" si="115"/>
        <v>0.58155891561438122</v>
      </c>
    </row>
    <row r="1797" spans="1:19" ht="15.6" x14ac:dyDescent="0.3">
      <c r="A1797" s="2">
        <v>2629</v>
      </c>
      <c r="B1797" s="3">
        <v>46265</v>
      </c>
      <c r="C1797" s="4">
        <f>YEAR(SalesDataTable[[#This Row],[Order Date]])</f>
        <v>2026</v>
      </c>
      <c r="D1797" s="9" t="str">
        <f>TEXT(SalesDataTable[[#This Row],[Order Date]],"MMM")</f>
        <v>Aug</v>
      </c>
      <c r="E1797" s="9" t="str">
        <f>"Q"&amp;ROUNDUP(MONTH(SalesDataTable[[#This Row],[Order Date]])/3,0)</f>
        <v>Q3</v>
      </c>
      <c r="F1797" s="4" t="s">
        <v>38</v>
      </c>
      <c r="G1797" s="4" t="s">
        <v>51</v>
      </c>
      <c r="H1797" s="4" t="s">
        <v>20</v>
      </c>
      <c r="I1797" s="4" t="s">
        <v>21</v>
      </c>
      <c r="J1797" s="4" t="s">
        <v>22</v>
      </c>
      <c r="K1797" s="4" t="s">
        <v>23</v>
      </c>
      <c r="L1797" s="5">
        <v>1</v>
      </c>
      <c r="M1797" s="6">
        <v>81.72</v>
      </c>
      <c r="N1797" s="7">
        <v>0</v>
      </c>
      <c r="O1797" s="6">
        <v>42.38</v>
      </c>
      <c r="P1797" s="6">
        <f t="shared" si="112"/>
        <v>81.72</v>
      </c>
      <c r="Q1797" s="6">
        <f t="shared" si="113"/>
        <v>42.38</v>
      </c>
      <c r="R1797" s="6">
        <f t="shared" si="114"/>
        <v>39.339999999999996</v>
      </c>
      <c r="S1797" s="8">
        <f t="shared" si="115"/>
        <v>0.48139990210474787</v>
      </c>
    </row>
    <row r="1798" spans="1:19" ht="15.6" x14ac:dyDescent="0.3">
      <c r="A1798" s="2">
        <v>2870</v>
      </c>
      <c r="B1798" s="3">
        <v>46265</v>
      </c>
      <c r="C1798" s="4">
        <f>YEAR(SalesDataTable[[#This Row],[Order Date]])</f>
        <v>2026</v>
      </c>
      <c r="D1798" s="9" t="str">
        <f>TEXT(SalesDataTable[[#This Row],[Order Date]],"MMM")</f>
        <v>Aug</v>
      </c>
      <c r="E1798" s="9" t="str">
        <f>"Q"&amp;ROUNDUP(MONTH(SalesDataTable[[#This Row],[Order Date]])/3,0)</f>
        <v>Q3</v>
      </c>
      <c r="F1798" s="4" t="s">
        <v>38</v>
      </c>
      <c r="G1798" s="4" t="s">
        <v>49</v>
      </c>
      <c r="H1798" s="4" t="s">
        <v>20</v>
      </c>
      <c r="I1798" s="4" t="s">
        <v>31</v>
      </c>
      <c r="J1798" s="4" t="s">
        <v>32</v>
      </c>
      <c r="K1798" s="4" t="s">
        <v>50</v>
      </c>
      <c r="L1798" s="5">
        <v>1</v>
      </c>
      <c r="M1798" s="6">
        <v>45.84</v>
      </c>
      <c r="N1798" s="7">
        <v>0</v>
      </c>
      <c r="O1798" s="6">
        <v>17.84</v>
      </c>
      <c r="P1798" s="6">
        <f t="shared" si="112"/>
        <v>45.84</v>
      </c>
      <c r="Q1798" s="6">
        <f t="shared" si="113"/>
        <v>17.84</v>
      </c>
      <c r="R1798" s="6">
        <f t="shared" si="114"/>
        <v>28.000000000000004</v>
      </c>
      <c r="S1798" s="8">
        <f t="shared" si="115"/>
        <v>0.61082024432809778</v>
      </c>
    </row>
    <row r="1799" spans="1:19" ht="15.6" x14ac:dyDescent="0.3">
      <c r="A1799" s="2">
        <v>2975</v>
      </c>
      <c r="B1799" s="3">
        <v>46265</v>
      </c>
      <c r="C1799" s="4">
        <f>YEAR(SalesDataTable[[#This Row],[Order Date]])</f>
        <v>2026</v>
      </c>
      <c r="D1799" s="9" t="str">
        <f>TEXT(SalesDataTable[[#This Row],[Order Date]],"MMM")</f>
        <v>Aug</v>
      </c>
      <c r="E1799" s="9" t="str">
        <f>"Q"&amp;ROUNDUP(MONTH(SalesDataTable[[#This Row],[Order Date]])/3,0)</f>
        <v>Q3</v>
      </c>
      <c r="F1799" s="4" t="s">
        <v>24</v>
      </c>
      <c r="G1799" s="4" t="s">
        <v>61</v>
      </c>
      <c r="H1799" s="4" t="s">
        <v>20</v>
      </c>
      <c r="I1799" s="4" t="s">
        <v>31</v>
      </c>
      <c r="J1799" s="4" t="s">
        <v>32</v>
      </c>
      <c r="K1799" s="4" t="s">
        <v>50</v>
      </c>
      <c r="L1799" s="5">
        <v>1</v>
      </c>
      <c r="M1799" s="6">
        <v>46.59</v>
      </c>
      <c r="N1799" s="7">
        <v>0</v>
      </c>
      <c r="O1799" s="6">
        <v>18.47</v>
      </c>
      <c r="P1799" s="6">
        <f t="shared" si="112"/>
        <v>46.59</v>
      </c>
      <c r="Q1799" s="6">
        <f t="shared" si="113"/>
        <v>18.47</v>
      </c>
      <c r="R1799" s="6">
        <f t="shared" si="114"/>
        <v>28.120000000000005</v>
      </c>
      <c r="S1799" s="8">
        <f t="shared" si="115"/>
        <v>0.60356299635114841</v>
      </c>
    </row>
    <row r="1800" spans="1:19" ht="15.6" x14ac:dyDescent="0.3">
      <c r="A1800" s="2">
        <v>3163</v>
      </c>
      <c r="B1800" s="3">
        <v>46265</v>
      </c>
      <c r="C1800" s="4">
        <f>YEAR(SalesDataTable[[#This Row],[Order Date]])</f>
        <v>2026</v>
      </c>
      <c r="D1800" s="9" t="str">
        <f>TEXT(SalesDataTable[[#This Row],[Order Date]],"MMM")</f>
        <v>Aug</v>
      </c>
      <c r="E1800" s="9" t="str">
        <f>"Q"&amp;ROUNDUP(MONTH(SalesDataTable[[#This Row],[Order Date]])/3,0)</f>
        <v>Q3</v>
      </c>
      <c r="F1800" s="4" t="s">
        <v>18</v>
      </c>
      <c r="G1800" s="4" t="s">
        <v>68</v>
      </c>
      <c r="H1800" s="4" t="s">
        <v>37</v>
      </c>
      <c r="I1800" s="4" t="s">
        <v>34</v>
      </c>
      <c r="J1800" s="4" t="s">
        <v>27</v>
      </c>
      <c r="K1800" s="4" t="s">
        <v>64</v>
      </c>
      <c r="L1800" s="5">
        <v>1</v>
      </c>
      <c r="M1800" s="6">
        <v>69.959999999999994</v>
      </c>
      <c r="N1800" s="7">
        <v>0</v>
      </c>
      <c r="O1800" s="6">
        <v>32.340000000000003</v>
      </c>
      <c r="P1800" s="6">
        <f t="shared" si="112"/>
        <v>69.959999999999994</v>
      </c>
      <c r="Q1800" s="6">
        <f t="shared" si="113"/>
        <v>32.340000000000003</v>
      </c>
      <c r="R1800" s="6">
        <f t="shared" si="114"/>
        <v>37.61999999999999</v>
      </c>
      <c r="S1800" s="8">
        <f t="shared" si="115"/>
        <v>0.53773584905660365</v>
      </c>
    </row>
    <row r="1801" spans="1:19" ht="15.6" x14ac:dyDescent="0.3">
      <c r="A1801" s="2">
        <v>94</v>
      </c>
      <c r="B1801" s="3">
        <v>46266</v>
      </c>
      <c r="C1801" s="4">
        <f>YEAR(SalesDataTable[[#This Row],[Order Date]])</f>
        <v>2026</v>
      </c>
      <c r="D1801" s="9" t="str">
        <f>TEXT(SalesDataTable[[#This Row],[Order Date]],"MMM")</f>
        <v>Sep</v>
      </c>
      <c r="E1801" s="9" t="str">
        <f>"Q"&amp;ROUNDUP(MONTH(SalesDataTable[[#This Row],[Order Date]])/3,0)</f>
        <v>Q3</v>
      </c>
      <c r="F1801" s="4" t="s">
        <v>24</v>
      </c>
      <c r="G1801" s="4" t="s">
        <v>45</v>
      </c>
      <c r="H1801" s="4" t="s">
        <v>37</v>
      </c>
      <c r="I1801" s="4" t="s">
        <v>21</v>
      </c>
      <c r="J1801" s="4" t="s">
        <v>22</v>
      </c>
      <c r="K1801" s="4" t="s">
        <v>40</v>
      </c>
      <c r="L1801" s="5">
        <v>5</v>
      </c>
      <c r="M1801" s="6">
        <v>50.76</v>
      </c>
      <c r="N1801" s="7">
        <v>0</v>
      </c>
      <c r="O1801" s="6">
        <v>22.89</v>
      </c>
      <c r="P1801" s="6">
        <f t="shared" si="112"/>
        <v>253.79999999999998</v>
      </c>
      <c r="Q1801" s="6">
        <f t="shared" si="113"/>
        <v>114.45</v>
      </c>
      <c r="R1801" s="6">
        <f t="shared" si="114"/>
        <v>139.34999999999997</v>
      </c>
      <c r="S1801" s="8">
        <f t="shared" si="115"/>
        <v>0.54905437352245856</v>
      </c>
    </row>
    <row r="1802" spans="1:19" ht="15.6" x14ac:dyDescent="0.3">
      <c r="A1802" s="2">
        <v>271</v>
      </c>
      <c r="B1802" s="3">
        <v>46266</v>
      </c>
      <c r="C1802" s="4">
        <f>YEAR(SalesDataTable[[#This Row],[Order Date]])</f>
        <v>2026</v>
      </c>
      <c r="D1802" s="9" t="str">
        <f>TEXT(SalesDataTable[[#This Row],[Order Date]],"MMM")</f>
        <v>Sep</v>
      </c>
      <c r="E1802" s="9" t="str">
        <f>"Q"&amp;ROUNDUP(MONTH(SalesDataTable[[#This Row],[Order Date]])/3,0)</f>
        <v>Q3</v>
      </c>
      <c r="F1802" s="4" t="s">
        <v>24</v>
      </c>
      <c r="G1802" s="4" t="s">
        <v>61</v>
      </c>
      <c r="H1802" s="4" t="s">
        <v>46</v>
      </c>
      <c r="I1802" s="4" t="s">
        <v>21</v>
      </c>
      <c r="J1802" s="4" t="s">
        <v>27</v>
      </c>
      <c r="K1802" s="4" t="s">
        <v>28</v>
      </c>
      <c r="L1802" s="5">
        <v>1</v>
      </c>
      <c r="M1802" s="6">
        <v>94.29</v>
      </c>
      <c r="N1802" s="7">
        <v>0.1</v>
      </c>
      <c r="O1802" s="6">
        <v>45.12</v>
      </c>
      <c r="P1802" s="6">
        <f t="shared" si="112"/>
        <v>84.861000000000004</v>
      </c>
      <c r="Q1802" s="6">
        <f t="shared" si="113"/>
        <v>45.12</v>
      </c>
      <c r="R1802" s="6">
        <f t="shared" si="114"/>
        <v>39.741000000000007</v>
      </c>
      <c r="S1802" s="8">
        <f t="shared" si="115"/>
        <v>0.46830699614663984</v>
      </c>
    </row>
    <row r="1803" spans="1:19" ht="15.6" x14ac:dyDescent="0.3">
      <c r="A1803" s="2">
        <v>1481</v>
      </c>
      <c r="B1803" s="3">
        <v>46266</v>
      </c>
      <c r="C1803" s="4">
        <f>YEAR(SalesDataTable[[#This Row],[Order Date]])</f>
        <v>2026</v>
      </c>
      <c r="D1803" s="9" t="str">
        <f>TEXT(SalesDataTable[[#This Row],[Order Date]],"MMM")</f>
        <v>Sep</v>
      </c>
      <c r="E1803" s="9" t="str">
        <f>"Q"&amp;ROUNDUP(MONTH(SalesDataTable[[#This Row],[Order Date]])/3,0)</f>
        <v>Q3</v>
      </c>
      <c r="F1803" s="4" t="s">
        <v>24</v>
      </c>
      <c r="G1803" s="4" t="s">
        <v>61</v>
      </c>
      <c r="H1803" s="4" t="s">
        <v>26</v>
      </c>
      <c r="I1803" s="4" t="s">
        <v>34</v>
      </c>
      <c r="J1803" s="4" t="s">
        <v>22</v>
      </c>
      <c r="K1803" s="4" t="s">
        <v>23</v>
      </c>
      <c r="L1803" s="5">
        <v>6</v>
      </c>
      <c r="M1803" s="6">
        <v>81.430000000000007</v>
      </c>
      <c r="N1803" s="7">
        <v>0.05</v>
      </c>
      <c r="O1803" s="6">
        <v>42.24</v>
      </c>
      <c r="P1803" s="6">
        <f t="shared" si="112"/>
        <v>464.15100000000001</v>
      </c>
      <c r="Q1803" s="6">
        <f t="shared" si="113"/>
        <v>253.44</v>
      </c>
      <c r="R1803" s="6">
        <f t="shared" si="114"/>
        <v>210.71100000000001</v>
      </c>
      <c r="S1803" s="8">
        <f t="shared" si="115"/>
        <v>0.45397079829624415</v>
      </c>
    </row>
    <row r="1804" spans="1:19" ht="15.6" x14ac:dyDescent="0.3">
      <c r="A1804" s="2">
        <v>1663</v>
      </c>
      <c r="B1804" s="3">
        <v>46266</v>
      </c>
      <c r="C1804" s="4">
        <f>YEAR(SalesDataTable[[#This Row],[Order Date]])</f>
        <v>2026</v>
      </c>
      <c r="D1804" s="9" t="str">
        <f>TEXT(SalesDataTable[[#This Row],[Order Date]],"MMM")</f>
        <v>Sep</v>
      </c>
      <c r="E1804" s="9" t="str">
        <f>"Q"&amp;ROUNDUP(MONTH(SalesDataTable[[#This Row],[Order Date]])/3,0)</f>
        <v>Q3</v>
      </c>
      <c r="F1804" s="4" t="s">
        <v>29</v>
      </c>
      <c r="G1804" s="4" t="s">
        <v>43</v>
      </c>
      <c r="H1804" s="4" t="s">
        <v>20</v>
      </c>
      <c r="I1804" s="4" t="s">
        <v>21</v>
      </c>
      <c r="J1804" s="4" t="s">
        <v>32</v>
      </c>
      <c r="K1804" s="4" t="s">
        <v>50</v>
      </c>
      <c r="L1804" s="5">
        <v>1</v>
      </c>
      <c r="M1804" s="6">
        <v>45.54</v>
      </c>
      <c r="N1804" s="7">
        <v>0.1</v>
      </c>
      <c r="O1804" s="6">
        <v>18.440000000000001</v>
      </c>
      <c r="P1804" s="6">
        <f t="shared" si="112"/>
        <v>40.985999999999997</v>
      </c>
      <c r="Q1804" s="6">
        <f t="shared" si="113"/>
        <v>18.440000000000001</v>
      </c>
      <c r="R1804" s="6">
        <f t="shared" si="114"/>
        <v>22.545999999999996</v>
      </c>
      <c r="S1804" s="8">
        <f t="shared" si="115"/>
        <v>0.5500902747279558</v>
      </c>
    </row>
    <row r="1805" spans="1:19" ht="15.6" x14ac:dyDescent="0.3">
      <c r="A1805" s="2">
        <v>2866</v>
      </c>
      <c r="B1805" s="3">
        <v>46266</v>
      </c>
      <c r="C1805" s="4">
        <f>YEAR(SalesDataTable[[#This Row],[Order Date]])</f>
        <v>2026</v>
      </c>
      <c r="D1805" s="9" t="str">
        <f>TEXT(SalesDataTable[[#This Row],[Order Date]],"MMM")</f>
        <v>Sep</v>
      </c>
      <c r="E1805" s="9" t="str">
        <f>"Q"&amp;ROUNDUP(MONTH(SalesDataTable[[#This Row],[Order Date]])/3,0)</f>
        <v>Q3</v>
      </c>
      <c r="F1805" s="4" t="s">
        <v>18</v>
      </c>
      <c r="G1805" s="4" t="s">
        <v>68</v>
      </c>
      <c r="H1805" s="4" t="s">
        <v>46</v>
      </c>
      <c r="I1805" s="4" t="s">
        <v>21</v>
      </c>
      <c r="J1805" s="4" t="s">
        <v>27</v>
      </c>
      <c r="K1805" s="4" t="s">
        <v>55</v>
      </c>
      <c r="L1805" s="5">
        <v>2</v>
      </c>
      <c r="M1805" s="6">
        <v>156.63999999999999</v>
      </c>
      <c r="N1805" s="7">
        <v>0.1</v>
      </c>
      <c r="O1805" s="6">
        <v>80.09</v>
      </c>
      <c r="P1805" s="6">
        <f t="shared" si="112"/>
        <v>281.952</v>
      </c>
      <c r="Q1805" s="6">
        <f t="shared" si="113"/>
        <v>160.18</v>
      </c>
      <c r="R1805" s="6">
        <f t="shared" si="114"/>
        <v>121.77199999999999</v>
      </c>
      <c r="S1805" s="8">
        <f t="shared" si="115"/>
        <v>0.43188911587787987</v>
      </c>
    </row>
    <row r="1806" spans="1:19" ht="15.6" x14ac:dyDescent="0.3">
      <c r="A1806" s="2">
        <v>3288</v>
      </c>
      <c r="B1806" s="3">
        <v>46266</v>
      </c>
      <c r="C1806" s="4">
        <f>YEAR(SalesDataTable[[#This Row],[Order Date]])</f>
        <v>2026</v>
      </c>
      <c r="D1806" s="9" t="str">
        <f>TEXT(SalesDataTable[[#This Row],[Order Date]],"MMM")</f>
        <v>Sep</v>
      </c>
      <c r="E1806" s="9" t="str">
        <f>"Q"&amp;ROUNDUP(MONTH(SalesDataTable[[#This Row],[Order Date]])/3,0)</f>
        <v>Q3</v>
      </c>
      <c r="F1806" s="4" t="s">
        <v>38</v>
      </c>
      <c r="G1806" s="4" t="s">
        <v>49</v>
      </c>
      <c r="H1806" s="4" t="s">
        <v>46</v>
      </c>
      <c r="I1806" s="4" t="s">
        <v>34</v>
      </c>
      <c r="J1806" s="4" t="s">
        <v>27</v>
      </c>
      <c r="K1806" s="4" t="s">
        <v>64</v>
      </c>
      <c r="L1806" s="5">
        <v>1</v>
      </c>
      <c r="M1806" s="6">
        <v>72.81</v>
      </c>
      <c r="N1806" s="7">
        <v>0</v>
      </c>
      <c r="O1806" s="6">
        <v>32.299999999999997</v>
      </c>
      <c r="P1806" s="6">
        <f t="shared" si="112"/>
        <v>72.81</v>
      </c>
      <c r="Q1806" s="6">
        <f t="shared" si="113"/>
        <v>32.299999999999997</v>
      </c>
      <c r="R1806" s="6">
        <f t="shared" si="114"/>
        <v>40.510000000000005</v>
      </c>
      <c r="S1806" s="8">
        <f t="shared" si="115"/>
        <v>0.55637961818431536</v>
      </c>
    </row>
    <row r="1807" spans="1:19" ht="15.6" x14ac:dyDescent="0.3">
      <c r="A1807" s="2">
        <v>3426</v>
      </c>
      <c r="B1807" s="3">
        <v>46266</v>
      </c>
      <c r="C1807" s="4">
        <f>YEAR(SalesDataTable[[#This Row],[Order Date]])</f>
        <v>2026</v>
      </c>
      <c r="D1807" s="9" t="str">
        <f>TEXT(SalesDataTable[[#This Row],[Order Date]],"MMM")</f>
        <v>Sep</v>
      </c>
      <c r="E1807" s="9" t="str">
        <f>"Q"&amp;ROUNDUP(MONTH(SalesDataTable[[#This Row],[Order Date]])/3,0)</f>
        <v>Q3</v>
      </c>
      <c r="F1807" s="4" t="s">
        <v>24</v>
      </c>
      <c r="G1807" s="4" t="s">
        <v>59</v>
      </c>
      <c r="H1807" s="4" t="s">
        <v>37</v>
      </c>
      <c r="I1807" s="4" t="s">
        <v>31</v>
      </c>
      <c r="J1807" s="4" t="s">
        <v>41</v>
      </c>
      <c r="K1807" s="4" t="s">
        <v>58</v>
      </c>
      <c r="L1807" s="5">
        <v>6</v>
      </c>
      <c r="M1807" s="6">
        <v>80.319999999999993</v>
      </c>
      <c r="N1807" s="7">
        <v>0</v>
      </c>
      <c r="O1807" s="6">
        <v>38.42</v>
      </c>
      <c r="P1807" s="6">
        <f t="shared" si="112"/>
        <v>481.91999999999996</v>
      </c>
      <c r="Q1807" s="6">
        <f t="shared" si="113"/>
        <v>230.52</v>
      </c>
      <c r="R1807" s="6">
        <f t="shared" si="114"/>
        <v>251.39999999999995</v>
      </c>
      <c r="S1807" s="8">
        <f t="shared" si="115"/>
        <v>0.52166334661354574</v>
      </c>
    </row>
    <row r="1808" spans="1:19" ht="15.6" x14ac:dyDescent="0.3">
      <c r="A1808" s="2">
        <v>4826</v>
      </c>
      <c r="B1808" s="3">
        <v>46266</v>
      </c>
      <c r="C1808" s="4">
        <f>YEAR(SalesDataTable[[#This Row],[Order Date]])</f>
        <v>2026</v>
      </c>
      <c r="D1808" s="9" t="str">
        <f>TEXT(SalesDataTable[[#This Row],[Order Date]],"MMM")</f>
        <v>Sep</v>
      </c>
      <c r="E1808" s="9" t="str">
        <f>"Q"&amp;ROUNDUP(MONTH(SalesDataTable[[#This Row],[Order Date]])/3,0)</f>
        <v>Q3</v>
      </c>
      <c r="F1808" s="4" t="s">
        <v>38</v>
      </c>
      <c r="G1808" s="4" t="s">
        <v>65</v>
      </c>
      <c r="H1808" s="4" t="s">
        <v>37</v>
      </c>
      <c r="I1808" s="4" t="s">
        <v>21</v>
      </c>
      <c r="J1808" s="4" t="s">
        <v>32</v>
      </c>
      <c r="K1808" s="4" t="s">
        <v>66</v>
      </c>
      <c r="L1808" s="5">
        <v>5</v>
      </c>
      <c r="M1808" s="6">
        <v>166.81</v>
      </c>
      <c r="N1808" s="7">
        <v>0.05</v>
      </c>
      <c r="O1808" s="6">
        <v>89.24</v>
      </c>
      <c r="P1808" s="6">
        <f t="shared" si="112"/>
        <v>792.34749999999997</v>
      </c>
      <c r="Q1808" s="6">
        <f t="shared" si="113"/>
        <v>446.2</v>
      </c>
      <c r="R1808" s="6">
        <f t="shared" si="114"/>
        <v>346.14749999999998</v>
      </c>
      <c r="S1808" s="8">
        <f t="shared" si="115"/>
        <v>0.43686324497774021</v>
      </c>
    </row>
    <row r="1809" spans="1:19" ht="15.6" x14ac:dyDescent="0.3">
      <c r="A1809" s="2">
        <v>662</v>
      </c>
      <c r="B1809" s="3">
        <v>46267</v>
      </c>
      <c r="C1809" s="4">
        <f>YEAR(SalesDataTable[[#This Row],[Order Date]])</f>
        <v>2026</v>
      </c>
      <c r="D1809" s="9" t="str">
        <f>TEXT(SalesDataTable[[#This Row],[Order Date]],"MMM")</f>
        <v>Sep</v>
      </c>
      <c r="E1809" s="9" t="str">
        <f>"Q"&amp;ROUNDUP(MONTH(SalesDataTable[[#This Row],[Order Date]])/3,0)</f>
        <v>Q3</v>
      </c>
      <c r="F1809" s="4" t="s">
        <v>38</v>
      </c>
      <c r="G1809" s="4" t="s">
        <v>65</v>
      </c>
      <c r="H1809" s="4" t="s">
        <v>20</v>
      </c>
      <c r="I1809" s="4" t="s">
        <v>31</v>
      </c>
      <c r="J1809" s="4" t="s">
        <v>52</v>
      </c>
      <c r="K1809" s="4" t="s">
        <v>53</v>
      </c>
      <c r="L1809" s="5">
        <v>1</v>
      </c>
      <c r="M1809" s="6">
        <v>40.56</v>
      </c>
      <c r="N1809" s="7">
        <v>0.15</v>
      </c>
      <c r="O1809" s="6">
        <v>14.28</v>
      </c>
      <c r="P1809" s="6">
        <f t="shared" si="112"/>
        <v>34.475999999999999</v>
      </c>
      <c r="Q1809" s="6">
        <f t="shared" si="113"/>
        <v>14.28</v>
      </c>
      <c r="R1809" s="6">
        <f t="shared" si="114"/>
        <v>20.195999999999998</v>
      </c>
      <c r="S1809" s="8">
        <f t="shared" si="115"/>
        <v>0.58579881656804733</v>
      </c>
    </row>
    <row r="1810" spans="1:19" ht="15.6" x14ac:dyDescent="0.3">
      <c r="A1810" s="2">
        <v>1393</v>
      </c>
      <c r="B1810" s="3">
        <v>46267</v>
      </c>
      <c r="C1810" s="4">
        <f>YEAR(SalesDataTable[[#This Row],[Order Date]])</f>
        <v>2026</v>
      </c>
      <c r="D1810" s="9" t="str">
        <f>TEXT(SalesDataTable[[#This Row],[Order Date]],"MMM")</f>
        <v>Sep</v>
      </c>
      <c r="E1810" s="9" t="str">
        <f>"Q"&amp;ROUNDUP(MONTH(SalesDataTable[[#This Row],[Order Date]])/3,0)</f>
        <v>Q3</v>
      </c>
      <c r="F1810" s="4" t="s">
        <v>29</v>
      </c>
      <c r="G1810" s="4" t="s">
        <v>70</v>
      </c>
      <c r="H1810" s="4" t="s">
        <v>20</v>
      </c>
      <c r="I1810" s="4" t="s">
        <v>21</v>
      </c>
      <c r="J1810" s="4" t="s">
        <v>32</v>
      </c>
      <c r="K1810" s="4" t="s">
        <v>66</v>
      </c>
      <c r="L1810" s="5">
        <v>2</v>
      </c>
      <c r="M1810" s="6">
        <v>162.4</v>
      </c>
      <c r="N1810" s="7">
        <v>0.1</v>
      </c>
      <c r="O1810" s="6">
        <v>88.04</v>
      </c>
      <c r="P1810" s="6">
        <f t="shared" si="112"/>
        <v>292.32</v>
      </c>
      <c r="Q1810" s="6">
        <f t="shared" si="113"/>
        <v>176.08</v>
      </c>
      <c r="R1810" s="6">
        <f t="shared" si="114"/>
        <v>116.23999999999998</v>
      </c>
      <c r="S1810" s="8">
        <f t="shared" si="115"/>
        <v>0.39764641488779412</v>
      </c>
    </row>
    <row r="1811" spans="1:19" ht="15.6" x14ac:dyDescent="0.3">
      <c r="A1811" s="2">
        <v>1568</v>
      </c>
      <c r="B1811" s="3">
        <v>46267</v>
      </c>
      <c r="C1811" s="4">
        <f>YEAR(SalesDataTable[[#This Row],[Order Date]])</f>
        <v>2026</v>
      </c>
      <c r="D1811" s="9" t="str">
        <f>TEXT(SalesDataTable[[#This Row],[Order Date]],"MMM")</f>
        <v>Sep</v>
      </c>
      <c r="E1811" s="9" t="str">
        <f>"Q"&amp;ROUNDUP(MONTH(SalesDataTable[[#This Row],[Order Date]])/3,0)</f>
        <v>Q3</v>
      </c>
      <c r="F1811" s="4" t="s">
        <v>18</v>
      </c>
      <c r="G1811" s="4" t="s">
        <v>68</v>
      </c>
      <c r="H1811" s="4" t="s">
        <v>37</v>
      </c>
      <c r="I1811" s="4" t="s">
        <v>21</v>
      </c>
      <c r="J1811" s="4" t="s">
        <v>52</v>
      </c>
      <c r="K1811" s="4" t="s">
        <v>56</v>
      </c>
      <c r="L1811" s="5">
        <v>5</v>
      </c>
      <c r="M1811" s="6">
        <v>123.09</v>
      </c>
      <c r="N1811" s="7">
        <v>0</v>
      </c>
      <c r="O1811" s="6">
        <v>70.3</v>
      </c>
      <c r="P1811" s="6">
        <f t="shared" si="112"/>
        <v>615.45000000000005</v>
      </c>
      <c r="Q1811" s="6">
        <f t="shared" si="113"/>
        <v>351.5</v>
      </c>
      <c r="R1811" s="6">
        <f t="shared" si="114"/>
        <v>263.95000000000005</v>
      </c>
      <c r="S1811" s="8">
        <f t="shared" si="115"/>
        <v>0.42887318222438869</v>
      </c>
    </row>
    <row r="1812" spans="1:19" ht="15.6" x14ac:dyDescent="0.3">
      <c r="A1812" s="2">
        <v>2428</v>
      </c>
      <c r="B1812" s="3">
        <v>46267</v>
      </c>
      <c r="C1812" s="4">
        <f>YEAR(SalesDataTable[[#This Row],[Order Date]])</f>
        <v>2026</v>
      </c>
      <c r="D1812" s="9" t="str">
        <f>TEXT(SalesDataTable[[#This Row],[Order Date]],"MMM")</f>
        <v>Sep</v>
      </c>
      <c r="E1812" s="9" t="str">
        <f>"Q"&amp;ROUNDUP(MONTH(SalesDataTable[[#This Row],[Order Date]])/3,0)</f>
        <v>Q3</v>
      </c>
      <c r="F1812" s="4" t="s">
        <v>24</v>
      </c>
      <c r="G1812" s="4" t="s">
        <v>45</v>
      </c>
      <c r="H1812" s="4" t="s">
        <v>46</v>
      </c>
      <c r="I1812" s="4" t="s">
        <v>31</v>
      </c>
      <c r="J1812" s="4" t="s">
        <v>32</v>
      </c>
      <c r="K1812" s="4" t="s">
        <v>33</v>
      </c>
      <c r="L1812" s="5">
        <v>1</v>
      </c>
      <c r="M1812" s="6">
        <v>36.69</v>
      </c>
      <c r="N1812" s="7">
        <v>0</v>
      </c>
      <c r="O1812" s="6">
        <v>13.92</v>
      </c>
      <c r="P1812" s="6">
        <f t="shared" si="112"/>
        <v>36.69</v>
      </c>
      <c r="Q1812" s="6">
        <f t="shared" si="113"/>
        <v>13.92</v>
      </c>
      <c r="R1812" s="6">
        <f t="shared" si="114"/>
        <v>22.769999999999996</v>
      </c>
      <c r="S1812" s="8">
        <f t="shared" si="115"/>
        <v>0.6206050695012264</v>
      </c>
    </row>
    <row r="1813" spans="1:19" ht="15.6" x14ac:dyDescent="0.3">
      <c r="A1813" s="2">
        <v>2890</v>
      </c>
      <c r="B1813" s="3">
        <v>46267</v>
      </c>
      <c r="C1813" s="4">
        <f>YEAR(SalesDataTable[[#This Row],[Order Date]])</f>
        <v>2026</v>
      </c>
      <c r="D1813" s="9" t="str">
        <f>TEXT(SalesDataTable[[#This Row],[Order Date]],"MMM")</f>
        <v>Sep</v>
      </c>
      <c r="E1813" s="9" t="str">
        <f>"Q"&amp;ROUNDUP(MONTH(SalesDataTable[[#This Row],[Order Date]])/3,0)</f>
        <v>Q3</v>
      </c>
      <c r="F1813" s="4" t="s">
        <v>29</v>
      </c>
      <c r="G1813" s="4" t="s">
        <v>36</v>
      </c>
      <c r="H1813" s="4" t="s">
        <v>20</v>
      </c>
      <c r="I1813" s="4" t="s">
        <v>34</v>
      </c>
      <c r="J1813" s="4" t="s">
        <v>32</v>
      </c>
      <c r="K1813" s="4" t="s">
        <v>62</v>
      </c>
      <c r="L1813" s="5">
        <v>4</v>
      </c>
      <c r="M1813" s="6">
        <v>130.43</v>
      </c>
      <c r="N1813" s="7">
        <v>0</v>
      </c>
      <c r="O1813" s="6">
        <v>66.849999999999994</v>
      </c>
      <c r="P1813" s="6">
        <f t="shared" si="112"/>
        <v>521.72</v>
      </c>
      <c r="Q1813" s="6">
        <f t="shared" si="113"/>
        <v>267.39999999999998</v>
      </c>
      <c r="R1813" s="6">
        <f t="shared" si="114"/>
        <v>254.32000000000005</v>
      </c>
      <c r="S1813" s="8">
        <f t="shared" si="115"/>
        <v>0.48746454036648018</v>
      </c>
    </row>
    <row r="1814" spans="1:19" ht="15.6" x14ac:dyDescent="0.3">
      <c r="A1814" s="2">
        <v>2108</v>
      </c>
      <c r="B1814" s="3">
        <v>46268</v>
      </c>
      <c r="C1814" s="4">
        <f>YEAR(SalesDataTable[[#This Row],[Order Date]])</f>
        <v>2026</v>
      </c>
      <c r="D1814" s="9" t="str">
        <f>TEXT(SalesDataTable[[#This Row],[Order Date]],"MMM")</f>
        <v>Sep</v>
      </c>
      <c r="E1814" s="9" t="str">
        <f>"Q"&amp;ROUNDUP(MONTH(SalesDataTable[[#This Row],[Order Date]])/3,0)</f>
        <v>Q3</v>
      </c>
      <c r="F1814" s="4" t="s">
        <v>24</v>
      </c>
      <c r="G1814" s="4" t="s">
        <v>59</v>
      </c>
      <c r="H1814" s="4" t="s">
        <v>20</v>
      </c>
      <c r="I1814" s="4" t="s">
        <v>21</v>
      </c>
      <c r="J1814" s="4" t="s">
        <v>27</v>
      </c>
      <c r="K1814" s="4" t="s">
        <v>35</v>
      </c>
      <c r="L1814" s="5">
        <v>1</v>
      </c>
      <c r="M1814" s="6">
        <v>146.13999999999999</v>
      </c>
      <c r="N1814" s="7">
        <v>0</v>
      </c>
      <c r="O1814" s="6">
        <v>81.040000000000006</v>
      </c>
      <c r="P1814" s="6">
        <f t="shared" si="112"/>
        <v>146.13999999999999</v>
      </c>
      <c r="Q1814" s="6">
        <f t="shared" si="113"/>
        <v>81.040000000000006</v>
      </c>
      <c r="R1814" s="6">
        <f t="shared" si="114"/>
        <v>65.09999999999998</v>
      </c>
      <c r="S1814" s="8">
        <f t="shared" si="115"/>
        <v>0.44546325441357593</v>
      </c>
    </row>
    <row r="1815" spans="1:19" ht="15.6" x14ac:dyDescent="0.3">
      <c r="A1815" s="2">
        <v>2340</v>
      </c>
      <c r="B1815" s="3">
        <v>46268</v>
      </c>
      <c r="C1815" s="4">
        <f>YEAR(SalesDataTable[[#This Row],[Order Date]])</f>
        <v>2026</v>
      </c>
      <c r="D1815" s="9" t="str">
        <f>TEXT(SalesDataTable[[#This Row],[Order Date]],"MMM")</f>
        <v>Sep</v>
      </c>
      <c r="E1815" s="9" t="str">
        <f>"Q"&amp;ROUNDUP(MONTH(SalesDataTable[[#This Row],[Order Date]])/3,0)</f>
        <v>Q3</v>
      </c>
      <c r="F1815" s="4" t="s">
        <v>24</v>
      </c>
      <c r="G1815" s="4" t="s">
        <v>67</v>
      </c>
      <c r="H1815" s="4" t="s">
        <v>37</v>
      </c>
      <c r="I1815" s="4" t="s">
        <v>31</v>
      </c>
      <c r="J1815" s="4" t="s">
        <v>41</v>
      </c>
      <c r="K1815" s="4" t="s">
        <v>42</v>
      </c>
      <c r="L1815" s="5">
        <v>4</v>
      </c>
      <c r="M1815" s="6">
        <v>332.93</v>
      </c>
      <c r="N1815" s="7">
        <v>0</v>
      </c>
      <c r="O1815" s="6">
        <v>193.56</v>
      </c>
      <c r="P1815" s="6">
        <f t="shared" si="112"/>
        <v>1331.72</v>
      </c>
      <c r="Q1815" s="6">
        <f t="shared" si="113"/>
        <v>774.24</v>
      </c>
      <c r="R1815" s="6">
        <f t="shared" si="114"/>
        <v>557.48</v>
      </c>
      <c r="S1815" s="8">
        <f t="shared" si="115"/>
        <v>0.41861652599645571</v>
      </c>
    </row>
    <row r="1816" spans="1:19" ht="15.6" x14ac:dyDescent="0.3">
      <c r="A1816" s="2">
        <v>3078</v>
      </c>
      <c r="B1816" s="3">
        <v>46268</v>
      </c>
      <c r="C1816" s="4">
        <f>YEAR(SalesDataTable[[#This Row],[Order Date]])</f>
        <v>2026</v>
      </c>
      <c r="D1816" s="9" t="str">
        <f>TEXT(SalesDataTable[[#This Row],[Order Date]],"MMM")</f>
        <v>Sep</v>
      </c>
      <c r="E1816" s="9" t="str">
        <f>"Q"&amp;ROUNDUP(MONTH(SalesDataTable[[#This Row],[Order Date]])/3,0)</f>
        <v>Q3</v>
      </c>
      <c r="F1816" s="4" t="s">
        <v>24</v>
      </c>
      <c r="G1816" s="4" t="s">
        <v>67</v>
      </c>
      <c r="H1816" s="4" t="s">
        <v>37</v>
      </c>
      <c r="I1816" s="4" t="s">
        <v>34</v>
      </c>
      <c r="J1816" s="4" t="s">
        <v>41</v>
      </c>
      <c r="K1816" s="4" t="s">
        <v>69</v>
      </c>
      <c r="L1816" s="5">
        <v>4</v>
      </c>
      <c r="M1816" s="6">
        <v>122.43</v>
      </c>
      <c r="N1816" s="7">
        <v>0</v>
      </c>
      <c r="O1816" s="6">
        <v>61.5</v>
      </c>
      <c r="P1816" s="6">
        <f t="shared" si="112"/>
        <v>489.72</v>
      </c>
      <c r="Q1816" s="6">
        <f t="shared" si="113"/>
        <v>246</v>
      </c>
      <c r="R1816" s="6">
        <f t="shared" si="114"/>
        <v>243.72000000000003</v>
      </c>
      <c r="S1816" s="8">
        <f t="shared" si="115"/>
        <v>0.49767213918157316</v>
      </c>
    </row>
    <row r="1817" spans="1:19" ht="15.6" x14ac:dyDescent="0.3">
      <c r="A1817" s="2">
        <v>3575</v>
      </c>
      <c r="B1817" s="3">
        <v>46268</v>
      </c>
      <c r="C1817" s="4">
        <f>YEAR(SalesDataTable[[#This Row],[Order Date]])</f>
        <v>2026</v>
      </c>
      <c r="D1817" s="9" t="str">
        <f>TEXT(SalesDataTable[[#This Row],[Order Date]],"MMM")</f>
        <v>Sep</v>
      </c>
      <c r="E1817" s="9" t="str">
        <f>"Q"&amp;ROUNDUP(MONTH(SalesDataTable[[#This Row],[Order Date]])/3,0)</f>
        <v>Q3</v>
      </c>
      <c r="F1817" s="4" t="s">
        <v>29</v>
      </c>
      <c r="G1817" s="4" t="s">
        <v>30</v>
      </c>
      <c r="H1817" s="4" t="s">
        <v>46</v>
      </c>
      <c r="I1817" s="4" t="s">
        <v>21</v>
      </c>
      <c r="J1817" s="4" t="s">
        <v>22</v>
      </c>
      <c r="K1817" s="4" t="s">
        <v>23</v>
      </c>
      <c r="L1817" s="5">
        <v>3</v>
      </c>
      <c r="M1817" s="6">
        <v>81.12</v>
      </c>
      <c r="N1817" s="7">
        <v>0.1</v>
      </c>
      <c r="O1817" s="6">
        <v>41.78</v>
      </c>
      <c r="P1817" s="6">
        <f t="shared" si="112"/>
        <v>219.02400000000003</v>
      </c>
      <c r="Q1817" s="6">
        <f t="shared" si="113"/>
        <v>125.34</v>
      </c>
      <c r="R1817" s="6">
        <f t="shared" si="114"/>
        <v>93.684000000000026</v>
      </c>
      <c r="S1817" s="8">
        <f t="shared" si="115"/>
        <v>0.42773394696471628</v>
      </c>
    </row>
    <row r="1818" spans="1:19" ht="15.6" x14ac:dyDescent="0.3">
      <c r="A1818" s="2">
        <v>3700</v>
      </c>
      <c r="B1818" s="3">
        <v>46268</v>
      </c>
      <c r="C1818" s="4">
        <f>YEAR(SalesDataTable[[#This Row],[Order Date]])</f>
        <v>2026</v>
      </c>
      <c r="D1818" s="9" t="str">
        <f>TEXT(SalesDataTable[[#This Row],[Order Date]],"MMM")</f>
        <v>Sep</v>
      </c>
      <c r="E1818" s="9" t="str">
        <f>"Q"&amp;ROUNDUP(MONTH(SalesDataTable[[#This Row],[Order Date]])/3,0)</f>
        <v>Q3</v>
      </c>
      <c r="F1818" s="4" t="s">
        <v>24</v>
      </c>
      <c r="G1818" s="4" t="s">
        <v>67</v>
      </c>
      <c r="H1818" s="4" t="s">
        <v>20</v>
      </c>
      <c r="I1818" s="4" t="s">
        <v>21</v>
      </c>
      <c r="J1818" s="4" t="s">
        <v>32</v>
      </c>
      <c r="K1818" s="4" t="s">
        <v>66</v>
      </c>
      <c r="L1818" s="5">
        <v>1</v>
      </c>
      <c r="M1818" s="6">
        <v>168.54</v>
      </c>
      <c r="N1818" s="7">
        <v>0.05</v>
      </c>
      <c r="O1818" s="6">
        <v>87.82</v>
      </c>
      <c r="P1818" s="6">
        <f t="shared" si="112"/>
        <v>160.11299999999997</v>
      </c>
      <c r="Q1818" s="6">
        <f t="shared" si="113"/>
        <v>87.82</v>
      </c>
      <c r="R1818" s="6">
        <f t="shared" si="114"/>
        <v>72.292999999999978</v>
      </c>
      <c r="S1818" s="8">
        <f t="shared" si="115"/>
        <v>0.45151236938911887</v>
      </c>
    </row>
    <row r="1819" spans="1:19" ht="15.6" x14ac:dyDescent="0.3">
      <c r="A1819" s="2">
        <v>3762</v>
      </c>
      <c r="B1819" s="3">
        <v>46268</v>
      </c>
      <c r="C1819" s="4">
        <f>YEAR(SalesDataTable[[#This Row],[Order Date]])</f>
        <v>2026</v>
      </c>
      <c r="D1819" s="9" t="str">
        <f>TEXT(SalesDataTable[[#This Row],[Order Date]],"MMM")</f>
        <v>Sep</v>
      </c>
      <c r="E1819" s="9" t="str">
        <f>"Q"&amp;ROUNDUP(MONTH(SalesDataTable[[#This Row],[Order Date]])/3,0)</f>
        <v>Q3</v>
      </c>
      <c r="F1819" s="4" t="s">
        <v>18</v>
      </c>
      <c r="G1819" s="4" t="s">
        <v>19</v>
      </c>
      <c r="H1819" s="4" t="s">
        <v>37</v>
      </c>
      <c r="I1819" s="4" t="s">
        <v>31</v>
      </c>
      <c r="J1819" s="4" t="s">
        <v>22</v>
      </c>
      <c r="K1819" s="4" t="s">
        <v>44</v>
      </c>
      <c r="L1819" s="5">
        <v>4</v>
      </c>
      <c r="M1819" s="6">
        <v>39.61</v>
      </c>
      <c r="N1819" s="7">
        <v>0.1</v>
      </c>
      <c r="O1819" s="6">
        <v>16.829999999999998</v>
      </c>
      <c r="P1819" s="6">
        <f t="shared" si="112"/>
        <v>142.596</v>
      </c>
      <c r="Q1819" s="6">
        <f t="shared" si="113"/>
        <v>67.319999999999993</v>
      </c>
      <c r="R1819" s="6">
        <f t="shared" si="114"/>
        <v>75.27600000000001</v>
      </c>
      <c r="S1819" s="8">
        <f t="shared" si="115"/>
        <v>0.52789699570815452</v>
      </c>
    </row>
    <row r="1820" spans="1:19" ht="15.6" x14ac:dyDescent="0.3">
      <c r="A1820" s="2">
        <v>2790</v>
      </c>
      <c r="B1820" s="3">
        <v>46269</v>
      </c>
      <c r="C1820" s="4">
        <f>YEAR(SalesDataTable[[#This Row],[Order Date]])</f>
        <v>2026</v>
      </c>
      <c r="D1820" s="9" t="str">
        <f>TEXT(SalesDataTable[[#This Row],[Order Date]],"MMM")</f>
        <v>Sep</v>
      </c>
      <c r="E1820" s="9" t="str">
        <f>"Q"&amp;ROUNDUP(MONTH(SalesDataTable[[#This Row],[Order Date]])/3,0)</f>
        <v>Q3</v>
      </c>
      <c r="F1820" s="4" t="s">
        <v>38</v>
      </c>
      <c r="G1820" s="4" t="s">
        <v>51</v>
      </c>
      <c r="H1820" s="4" t="s">
        <v>20</v>
      </c>
      <c r="I1820" s="4" t="s">
        <v>21</v>
      </c>
      <c r="J1820" s="4" t="s">
        <v>52</v>
      </c>
      <c r="K1820" s="4" t="s">
        <v>53</v>
      </c>
      <c r="L1820" s="5">
        <v>1</v>
      </c>
      <c r="M1820" s="6">
        <v>39.85</v>
      </c>
      <c r="N1820" s="7">
        <v>0.1</v>
      </c>
      <c r="O1820" s="6">
        <v>14.96</v>
      </c>
      <c r="P1820" s="6">
        <f t="shared" si="112"/>
        <v>35.865000000000002</v>
      </c>
      <c r="Q1820" s="6">
        <f t="shared" si="113"/>
        <v>14.96</v>
      </c>
      <c r="R1820" s="6">
        <f t="shared" si="114"/>
        <v>20.905000000000001</v>
      </c>
      <c r="S1820" s="8">
        <f t="shared" si="115"/>
        <v>0.58288024536456151</v>
      </c>
    </row>
    <row r="1821" spans="1:19" ht="15.6" x14ac:dyDescent="0.3">
      <c r="A1821" s="2">
        <v>4149</v>
      </c>
      <c r="B1821" s="3">
        <v>46269</v>
      </c>
      <c r="C1821" s="4">
        <f>YEAR(SalesDataTable[[#This Row],[Order Date]])</f>
        <v>2026</v>
      </c>
      <c r="D1821" s="9" t="str">
        <f>TEXT(SalesDataTable[[#This Row],[Order Date]],"MMM")</f>
        <v>Sep</v>
      </c>
      <c r="E1821" s="9" t="str">
        <f>"Q"&amp;ROUNDUP(MONTH(SalesDataTable[[#This Row],[Order Date]])/3,0)</f>
        <v>Q3</v>
      </c>
      <c r="F1821" s="4" t="s">
        <v>38</v>
      </c>
      <c r="G1821" s="4" t="s">
        <v>51</v>
      </c>
      <c r="H1821" s="4" t="s">
        <v>20</v>
      </c>
      <c r="I1821" s="4" t="s">
        <v>31</v>
      </c>
      <c r="J1821" s="4" t="s">
        <v>52</v>
      </c>
      <c r="K1821" s="4" t="s">
        <v>53</v>
      </c>
      <c r="L1821" s="5">
        <v>1</v>
      </c>
      <c r="M1821" s="6">
        <v>40.51</v>
      </c>
      <c r="N1821" s="7">
        <v>0.05</v>
      </c>
      <c r="O1821" s="6">
        <v>14.7</v>
      </c>
      <c r="P1821" s="6">
        <f t="shared" si="112"/>
        <v>38.484499999999997</v>
      </c>
      <c r="Q1821" s="6">
        <f t="shared" si="113"/>
        <v>14.7</v>
      </c>
      <c r="R1821" s="6">
        <f t="shared" si="114"/>
        <v>23.784499999999998</v>
      </c>
      <c r="S1821" s="8">
        <f t="shared" si="115"/>
        <v>0.6180280372617547</v>
      </c>
    </row>
    <row r="1822" spans="1:19" ht="15.6" x14ac:dyDescent="0.3">
      <c r="A1822" s="2">
        <v>1955</v>
      </c>
      <c r="B1822" s="3">
        <v>46270</v>
      </c>
      <c r="C1822" s="4">
        <f>YEAR(SalesDataTable[[#This Row],[Order Date]])</f>
        <v>2026</v>
      </c>
      <c r="D1822" s="9" t="str">
        <f>TEXT(SalesDataTable[[#This Row],[Order Date]],"MMM")</f>
        <v>Sep</v>
      </c>
      <c r="E1822" s="9" t="str">
        <f>"Q"&amp;ROUNDUP(MONTH(SalesDataTable[[#This Row],[Order Date]])/3,0)</f>
        <v>Q3</v>
      </c>
      <c r="F1822" s="4" t="s">
        <v>24</v>
      </c>
      <c r="G1822" s="4" t="s">
        <v>61</v>
      </c>
      <c r="H1822" s="4" t="s">
        <v>20</v>
      </c>
      <c r="I1822" s="4" t="s">
        <v>21</v>
      </c>
      <c r="J1822" s="4" t="s">
        <v>41</v>
      </c>
      <c r="K1822" s="4" t="s">
        <v>69</v>
      </c>
      <c r="L1822" s="5">
        <v>1</v>
      </c>
      <c r="M1822" s="6">
        <v>121.59</v>
      </c>
      <c r="N1822" s="7">
        <v>0</v>
      </c>
      <c r="O1822" s="6">
        <v>62.44</v>
      </c>
      <c r="P1822" s="6">
        <f t="shared" si="112"/>
        <v>121.59</v>
      </c>
      <c r="Q1822" s="6">
        <f t="shared" si="113"/>
        <v>62.44</v>
      </c>
      <c r="R1822" s="6">
        <f t="shared" si="114"/>
        <v>59.150000000000006</v>
      </c>
      <c r="S1822" s="8">
        <f t="shared" si="115"/>
        <v>0.4864709268854347</v>
      </c>
    </row>
    <row r="1823" spans="1:19" ht="15.6" x14ac:dyDescent="0.3">
      <c r="A1823" s="2">
        <v>2077</v>
      </c>
      <c r="B1823" s="3">
        <v>46270</v>
      </c>
      <c r="C1823" s="4">
        <f>YEAR(SalesDataTable[[#This Row],[Order Date]])</f>
        <v>2026</v>
      </c>
      <c r="D1823" s="9" t="str">
        <f>TEXT(SalesDataTable[[#This Row],[Order Date]],"MMM")</f>
        <v>Sep</v>
      </c>
      <c r="E1823" s="9" t="str">
        <f>"Q"&amp;ROUNDUP(MONTH(SalesDataTable[[#This Row],[Order Date]])/3,0)</f>
        <v>Q3</v>
      </c>
      <c r="F1823" s="4" t="s">
        <v>38</v>
      </c>
      <c r="G1823" s="4" t="s">
        <v>51</v>
      </c>
      <c r="H1823" s="4" t="s">
        <v>26</v>
      </c>
      <c r="I1823" s="4" t="s">
        <v>34</v>
      </c>
      <c r="J1823" s="4" t="s">
        <v>27</v>
      </c>
      <c r="K1823" s="4" t="s">
        <v>55</v>
      </c>
      <c r="L1823" s="5">
        <v>4</v>
      </c>
      <c r="M1823" s="6">
        <v>152.99</v>
      </c>
      <c r="N1823" s="7">
        <v>0.15</v>
      </c>
      <c r="O1823" s="6">
        <v>77.12</v>
      </c>
      <c r="P1823" s="6">
        <f t="shared" si="112"/>
        <v>520.16600000000005</v>
      </c>
      <c r="Q1823" s="6">
        <f t="shared" si="113"/>
        <v>308.48</v>
      </c>
      <c r="R1823" s="6">
        <f t="shared" si="114"/>
        <v>211.68600000000004</v>
      </c>
      <c r="S1823" s="8">
        <f t="shared" si="115"/>
        <v>0.40695854784818697</v>
      </c>
    </row>
    <row r="1824" spans="1:19" ht="15.6" x14ac:dyDescent="0.3">
      <c r="A1824" s="2">
        <v>2879</v>
      </c>
      <c r="B1824" s="3">
        <v>46270</v>
      </c>
      <c r="C1824" s="4">
        <f>YEAR(SalesDataTable[[#This Row],[Order Date]])</f>
        <v>2026</v>
      </c>
      <c r="D1824" s="9" t="str">
        <f>TEXT(SalesDataTable[[#This Row],[Order Date]],"MMM")</f>
        <v>Sep</v>
      </c>
      <c r="E1824" s="9" t="str">
        <f>"Q"&amp;ROUNDUP(MONTH(SalesDataTable[[#This Row],[Order Date]])/3,0)</f>
        <v>Q3</v>
      </c>
      <c r="F1824" s="4" t="s">
        <v>29</v>
      </c>
      <c r="G1824" s="4" t="s">
        <v>57</v>
      </c>
      <c r="H1824" s="4" t="s">
        <v>20</v>
      </c>
      <c r="I1824" s="4" t="s">
        <v>34</v>
      </c>
      <c r="J1824" s="4" t="s">
        <v>32</v>
      </c>
      <c r="K1824" s="4" t="s">
        <v>33</v>
      </c>
      <c r="L1824" s="5">
        <v>3</v>
      </c>
      <c r="M1824" s="6">
        <v>36.19</v>
      </c>
      <c r="N1824" s="7">
        <v>0.1</v>
      </c>
      <c r="O1824" s="6">
        <v>13.97</v>
      </c>
      <c r="P1824" s="6">
        <f t="shared" si="112"/>
        <v>97.712999999999994</v>
      </c>
      <c r="Q1824" s="6">
        <f t="shared" si="113"/>
        <v>41.910000000000004</v>
      </c>
      <c r="R1824" s="6">
        <f t="shared" si="114"/>
        <v>55.80299999999999</v>
      </c>
      <c r="S1824" s="8">
        <f t="shared" si="115"/>
        <v>0.57109084768659235</v>
      </c>
    </row>
    <row r="1825" spans="1:19" ht="15.6" x14ac:dyDescent="0.3">
      <c r="A1825" s="2">
        <v>3353</v>
      </c>
      <c r="B1825" s="3">
        <v>46270</v>
      </c>
      <c r="C1825" s="4">
        <f>YEAR(SalesDataTable[[#This Row],[Order Date]])</f>
        <v>2026</v>
      </c>
      <c r="D1825" s="9" t="str">
        <f>TEXT(SalesDataTable[[#This Row],[Order Date]],"MMM")</f>
        <v>Sep</v>
      </c>
      <c r="E1825" s="9" t="str">
        <f>"Q"&amp;ROUNDUP(MONTH(SalesDataTable[[#This Row],[Order Date]])/3,0)</f>
        <v>Q3</v>
      </c>
      <c r="F1825" s="4" t="s">
        <v>29</v>
      </c>
      <c r="G1825" s="4" t="s">
        <v>70</v>
      </c>
      <c r="H1825" s="4" t="s">
        <v>37</v>
      </c>
      <c r="I1825" s="4" t="s">
        <v>31</v>
      </c>
      <c r="J1825" s="4" t="s">
        <v>27</v>
      </c>
      <c r="K1825" s="4" t="s">
        <v>35</v>
      </c>
      <c r="L1825" s="5">
        <v>2</v>
      </c>
      <c r="M1825" s="6">
        <v>142.44</v>
      </c>
      <c r="N1825" s="7">
        <v>0</v>
      </c>
      <c r="O1825" s="6">
        <v>77.33</v>
      </c>
      <c r="P1825" s="6">
        <f t="shared" si="112"/>
        <v>284.88</v>
      </c>
      <c r="Q1825" s="6">
        <f t="shared" si="113"/>
        <v>154.66</v>
      </c>
      <c r="R1825" s="6">
        <f t="shared" si="114"/>
        <v>130.22</v>
      </c>
      <c r="S1825" s="8">
        <f t="shared" si="115"/>
        <v>0.45710474585790506</v>
      </c>
    </row>
    <row r="1826" spans="1:19" ht="15.6" x14ac:dyDescent="0.3">
      <c r="A1826" s="2">
        <v>3514</v>
      </c>
      <c r="B1826" s="3">
        <v>46270</v>
      </c>
      <c r="C1826" s="4">
        <f>YEAR(SalesDataTable[[#This Row],[Order Date]])</f>
        <v>2026</v>
      </c>
      <c r="D1826" s="9" t="str">
        <f>TEXT(SalesDataTable[[#This Row],[Order Date]],"MMM")</f>
        <v>Sep</v>
      </c>
      <c r="E1826" s="9" t="str">
        <f>"Q"&amp;ROUNDUP(MONTH(SalesDataTable[[#This Row],[Order Date]])/3,0)</f>
        <v>Q3</v>
      </c>
      <c r="F1826" s="4" t="s">
        <v>24</v>
      </c>
      <c r="G1826" s="4" t="s">
        <v>45</v>
      </c>
      <c r="H1826" s="4" t="s">
        <v>20</v>
      </c>
      <c r="I1826" s="4" t="s">
        <v>31</v>
      </c>
      <c r="J1826" s="4" t="s">
        <v>32</v>
      </c>
      <c r="K1826" s="4" t="s">
        <v>62</v>
      </c>
      <c r="L1826" s="5">
        <v>2</v>
      </c>
      <c r="M1826" s="6">
        <v>133.81</v>
      </c>
      <c r="N1826" s="7">
        <v>0</v>
      </c>
      <c r="O1826" s="6">
        <v>66.78</v>
      </c>
      <c r="P1826" s="6">
        <f t="shared" si="112"/>
        <v>267.62</v>
      </c>
      <c r="Q1826" s="6">
        <f t="shared" si="113"/>
        <v>133.56</v>
      </c>
      <c r="R1826" s="6">
        <f t="shared" si="114"/>
        <v>134.06</v>
      </c>
      <c r="S1826" s="8">
        <f t="shared" si="115"/>
        <v>0.5009341603766535</v>
      </c>
    </row>
    <row r="1827" spans="1:19" ht="15.6" x14ac:dyDescent="0.3">
      <c r="A1827" s="2">
        <v>3964</v>
      </c>
      <c r="B1827" s="3">
        <v>46270</v>
      </c>
      <c r="C1827" s="4">
        <f>YEAR(SalesDataTable[[#This Row],[Order Date]])</f>
        <v>2026</v>
      </c>
      <c r="D1827" s="9" t="str">
        <f>TEXT(SalesDataTable[[#This Row],[Order Date]],"MMM")</f>
        <v>Sep</v>
      </c>
      <c r="E1827" s="9" t="str">
        <f>"Q"&amp;ROUNDUP(MONTH(SalesDataTable[[#This Row],[Order Date]])/3,0)</f>
        <v>Q3</v>
      </c>
      <c r="F1827" s="4" t="s">
        <v>24</v>
      </c>
      <c r="G1827" s="4" t="s">
        <v>61</v>
      </c>
      <c r="H1827" s="4" t="s">
        <v>37</v>
      </c>
      <c r="I1827" s="4" t="s">
        <v>31</v>
      </c>
      <c r="J1827" s="4" t="s">
        <v>52</v>
      </c>
      <c r="K1827" s="4" t="s">
        <v>53</v>
      </c>
      <c r="L1827" s="5">
        <v>2</v>
      </c>
      <c r="M1827" s="6">
        <v>40.49</v>
      </c>
      <c r="N1827" s="7">
        <v>0.15</v>
      </c>
      <c r="O1827" s="6">
        <v>14.32</v>
      </c>
      <c r="P1827" s="6">
        <f t="shared" si="112"/>
        <v>68.832999999999998</v>
      </c>
      <c r="Q1827" s="6">
        <f t="shared" si="113"/>
        <v>28.64</v>
      </c>
      <c r="R1827" s="6">
        <f t="shared" si="114"/>
        <v>40.192999999999998</v>
      </c>
      <c r="S1827" s="8">
        <f t="shared" si="115"/>
        <v>0.58392050324698908</v>
      </c>
    </row>
    <row r="1828" spans="1:19" ht="15.6" x14ac:dyDescent="0.3">
      <c r="A1828" s="2">
        <v>4599</v>
      </c>
      <c r="B1828" s="3">
        <v>46270</v>
      </c>
      <c r="C1828" s="4">
        <f>YEAR(SalesDataTable[[#This Row],[Order Date]])</f>
        <v>2026</v>
      </c>
      <c r="D1828" s="9" t="str">
        <f>TEXT(SalesDataTable[[#This Row],[Order Date]],"MMM")</f>
        <v>Sep</v>
      </c>
      <c r="E1828" s="9" t="str">
        <f>"Q"&amp;ROUNDUP(MONTH(SalesDataTable[[#This Row],[Order Date]])/3,0)</f>
        <v>Q3</v>
      </c>
      <c r="F1828" s="4" t="s">
        <v>29</v>
      </c>
      <c r="G1828" s="4" t="s">
        <v>30</v>
      </c>
      <c r="H1828" s="4" t="s">
        <v>20</v>
      </c>
      <c r="I1828" s="4" t="s">
        <v>34</v>
      </c>
      <c r="J1828" s="4" t="s">
        <v>41</v>
      </c>
      <c r="K1828" s="4" t="s">
        <v>47</v>
      </c>
      <c r="L1828" s="5">
        <v>4</v>
      </c>
      <c r="M1828" s="6">
        <v>198.1</v>
      </c>
      <c r="N1828" s="7">
        <v>0</v>
      </c>
      <c r="O1828" s="6">
        <v>101.61</v>
      </c>
      <c r="P1828" s="6">
        <f t="shared" si="112"/>
        <v>792.4</v>
      </c>
      <c r="Q1828" s="6">
        <f t="shared" si="113"/>
        <v>406.44</v>
      </c>
      <c r="R1828" s="6">
        <f t="shared" si="114"/>
        <v>385.96</v>
      </c>
      <c r="S1828" s="8">
        <f t="shared" si="115"/>
        <v>0.48707723372034323</v>
      </c>
    </row>
    <row r="1829" spans="1:19" ht="15.6" x14ac:dyDescent="0.3">
      <c r="A1829" s="2">
        <v>5030</v>
      </c>
      <c r="B1829" s="3">
        <v>46270</v>
      </c>
      <c r="C1829" s="4">
        <f>YEAR(SalesDataTable[[#This Row],[Order Date]])</f>
        <v>2026</v>
      </c>
      <c r="D1829" s="9" t="str">
        <f>TEXT(SalesDataTable[[#This Row],[Order Date]],"MMM")</f>
        <v>Sep</v>
      </c>
      <c r="E1829" s="9" t="str">
        <f>"Q"&amp;ROUNDUP(MONTH(SalesDataTable[[#This Row],[Order Date]])/3,0)</f>
        <v>Q3</v>
      </c>
      <c r="F1829" s="4" t="s">
        <v>24</v>
      </c>
      <c r="G1829" s="4" t="s">
        <v>61</v>
      </c>
      <c r="H1829" s="4" t="s">
        <v>37</v>
      </c>
      <c r="I1829" s="4" t="s">
        <v>31</v>
      </c>
      <c r="J1829" s="4" t="s">
        <v>22</v>
      </c>
      <c r="K1829" s="4" t="s">
        <v>23</v>
      </c>
      <c r="L1829" s="5">
        <v>1</v>
      </c>
      <c r="M1829" s="6">
        <v>83.73</v>
      </c>
      <c r="N1829" s="7">
        <v>0.15</v>
      </c>
      <c r="O1829" s="6">
        <v>43.34</v>
      </c>
      <c r="P1829" s="6">
        <f t="shared" si="112"/>
        <v>71.170500000000004</v>
      </c>
      <c r="Q1829" s="6">
        <f t="shared" si="113"/>
        <v>43.34</v>
      </c>
      <c r="R1829" s="6">
        <f t="shared" si="114"/>
        <v>27.830500000000001</v>
      </c>
      <c r="S1829" s="8">
        <f t="shared" si="115"/>
        <v>0.39103982689457006</v>
      </c>
    </row>
    <row r="1830" spans="1:19" ht="15.6" x14ac:dyDescent="0.3">
      <c r="A1830" s="2">
        <v>1593</v>
      </c>
      <c r="B1830" s="3">
        <v>46271</v>
      </c>
      <c r="C1830" s="4">
        <f>YEAR(SalesDataTable[[#This Row],[Order Date]])</f>
        <v>2026</v>
      </c>
      <c r="D1830" s="9" t="str">
        <f>TEXT(SalesDataTable[[#This Row],[Order Date]],"MMM")</f>
        <v>Sep</v>
      </c>
      <c r="E1830" s="9" t="str">
        <f>"Q"&amp;ROUNDUP(MONTH(SalesDataTable[[#This Row],[Order Date]])/3,0)</f>
        <v>Q3</v>
      </c>
      <c r="F1830" s="4" t="s">
        <v>24</v>
      </c>
      <c r="G1830" s="4" t="s">
        <v>67</v>
      </c>
      <c r="H1830" s="4" t="s">
        <v>37</v>
      </c>
      <c r="I1830" s="4" t="s">
        <v>31</v>
      </c>
      <c r="J1830" s="4" t="s">
        <v>41</v>
      </c>
      <c r="K1830" s="4" t="s">
        <v>47</v>
      </c>
      <c r="L1830" s="5">
        <v>2</v>
      </c>
      <c r="M1830" s="6">
        <v>194.92</v>
      </c>
      <c r="N1830" s="7">
        <v>0</v>
      </c>
      <c r="O1830" s="6">
        <v>102.66</v>
      </c>
      <c r="P1830" s="6">
        <f t="shared" si="112"/>
        <v>389.84</v>
      </c>
      <c r="Q1830" s="6">
        <f t="shared" si="113"/>
        <v>205.32</v>
      </c>
      <c r="R1830" s="6">
        <f t="shared" si="114"/>
        <v>184.51999999999998</v>
      </c>
      <c r="S1830" s="8">
        <f t="shared" si="115"/>
        <v>0.47332238867227577</v>
      </c>
    </row>
    <row r="1831" spans="1:19" ht="15.6" x14ac:dyDescent="0.3">
      <c r="A1831" s="2">
        <v>1818</v>
      </c>
      <c r="B1831" s="3">
        <v>46271</v>
      </c>
      <c r="C1831" s="4">
        <f>YEAR(SalesDataTable[[#This Row],[Order Date]])</f>
        <v>2026</v>
      </c>
      <c r="D1831" s="9" t="str">
        <f>TEXT(SalesDataTable[[#This Row],[Order Date]],"MMM")</f>
        <v>Sep</v>
      </c>
      <c r="E1831" s="9" t="str">
        <f>"Q"&amp;ROUNDUP(MONTH(SalesDataTable[[#This Row],[Order Date]])/3,0)</f>
        <v>Q3</v>
      </c>
      <c r="F1831" s="4" t="s">
        <v>24</v>
      </c>
      <c r="G1831" s="4" t="s">
        <v>61</v>
      </c>
      <c r="H1831" s="4" t="s">
        <v>37</v>
      </c>
      <c r="I1831" s="4" t="s">
        <v>31</v>
      </c>
      <c r="J1831" s="4" t="s">
        <v>32</v>
      </c>
      <c r="K1831" s="4" t="s">
        <v>66</v>
      </c>
      <c r="L1831" s="5">
        <v>1</v>
      </c>
      <c r="M1831" s="6">
        <v>161.03</v>
      </c>
      <c r="N1831" s="7">
        <v>0</v>
      </c>
      <c r="O1831" s="6">
        <v>89.86</v>
      </c>
      <c r="P1831" s="6">
        <f t="shared" si="112"/>
        <v>161.03</v>
      </c>
      <c r="Q1831" s="6">
        <f t="shared" si="113"/>
        <v>89.86</v>
      </c>
      <c r="R1831" s="6">
        <f t="shared" si="114"/>
        <v>71.17</v>
      </c>
      <c r="S1831" s="8">
        <f t="shared" si="115"/>
        <v>0.44196733527914056</v>
      </c>
    </row>
    <row r="1832" spans="1:19" ht="15.6" x14ac:dyDescent="0.3">
      <c r="A1832" s="2">
        <v>2370</v>
      </c>
      <c r="B1832" s="3">
        <v>46271</v>
      </c>
      <c r="C1832" s="4">
        <f>YEAR(SalesDataTable[[#This Row],[Order Date]])</f>
        <v>2026</v>
      </c>
      <c r="D1832" s="9" t="str">
        <f>TEXT(SalesDataTable[[#This Row],[Order Date]],"MMM")</f>
        <v>Sep</v>
      </c>
      <c r="E1832" s="9" t="str">
        <f>"Q"&amp;ROUNDUP(MONTH(SalesDataTable[[#This Row],[Order Date]])/3,0)</f>
        <v>Q3</v>
      </c>
      <c r="F1832" s="4" t="s">
        <v>38</v>
      </c>
      <c r="G1832" s="4" t="s">
        <v>39</v>
      </c>
      <c r="H1832" s="4" t="s">
        <v>46</v>
      </c>
      <c r="I1832" s="4" t="s">
        <v>31</v>
      </c>
      <c r="J1832" s="4" t="s">
        <v>52</v>
      </c>
      <c r="K1832" s="4" t="s">
        <v>60</v>
      </c>
      <c r="L1832" s="5">
        <v>1</v>
      </c>
      <c r="M1832" s="6">
        <v>35.68</v>
      </c>
      <c r="N1832" s="7">
        <v>0.05</v>
      </c>
      <c r="O1832" s="6">
        <v>13.76</v>
      </c>
      <c r="P1832" s="6">
        <f t="shared" si="112"/>
        <v>33.896000000000001</v>
      </c>
      <c r="Q1832" s="6">
        <f t="shared" si="113"/>
        <v>13.76</v>
      </c>
      <c r="R1832" s="6">
        <f t="shared" si="114"/>
        <v>20.136000000000003</v>
      </c>
      <c r="S1832" s="8">
        <f t="shared" si="115"/>
        <v>0.59405239556289835</v>
      </c>
    </row>
    <row r="1833" spans="1:19" ht="15.6" x14ac:dyDescent="0.3">
      <c r="A1833" s="2">
        <v>2726</v>
      </c>
      <c r="B1833" s="3">
        <v>46271</v>
      </c>
      <c r="C1833" s="4">
        <f>YEAR(SalesDataTable[[#This Row],[Order Date]])</f>
        <v>2026</v>
      </c>
      <c r="D1833" s="9" t="str">
        <f>TEXT(SalesDataTable[[#This Row],[Order Date]],"MMM")</f>
        <v>Sep</v>
      </c>
      <c r="E1833" s="9" t="str">
        <f>"Q"&amp;ROUNDUP(MONTH(SalesDataTable[[#This Row],[Order Date]])/3,0)</f>
        <v>Q3</v>
      </c>
      <c r="F1833" s="4" t="s">
        <v>24</v>
      </c>
      <c r="G1833" s="4" t="s">
        <v>45</v>
      </c>
      <c r="H1833" s="4" t="s">
        <v>20</v>
      </c>
      <c r="I1833" s="4" t="s">
        <v>31</v>
      </c>
      <c r="J1833" s="4" t="s">
        <v>22</v>
      </c>
      <c r="K1833" s="4" t="s">
        <v>44</v>
      </c>
      <c r="L1833" s="5">
        <v>1</v>
      </c>
      <c r="M1833" s="6">
        <v>39.68</v>
      </c>
      <c r="N1833" s="7">
        <v>0.05</v>
      </c>
      <c r="O1833" s="6">
        <v>16.63</v>
      </c>
      <c r="P1833" s="6">
        <f t="shared" si="112"/>
        <v>37.695999999999998</v>
      </c>
      <c r="Q1833" s="6">
        <f t="shared" si="113"/>
        <v>16.63</v>
      </c>
      <c r="R1833" s="6">
        <f t="shared" si="114"/>
        <v>21.065999999999999</v>
      </c>
      <c r="S1833" s="8">
        <f t="shared" si="115"/>
        <v>0.55883913412563668</v>
      </c>
    </row>
    <row r="1834" spans="1:19" ht="15.6" x14ac:dyDescent="0.3">
      <c r="A1834" s="2">
        <v>2755</v>
      </c>
      <c r="B1834" s="3">
        <v>46271</v>
      </c>
      <c r="C1834" s="4">
        <f>YEAR(SalesDataTable[[#This Row],[Order Date]])</f>
        <v>2026</v>
      </c>
      <c r="D1834" s="9" t="str">
        <f>TEXT(SalesDataTable[[#This Row],[Order Date]],"MMM")</f>
        <v>Sep</v>
      </c>
      <c r="E1834" s="9" t="str">
        <f>"Q"&amp;ROUNDUP(MONTH(SalesDataTable[[#This Row],[Order Date]])/3,0)</f>
        <v>Q3</v>
      </c>
      <c r="F1834" s="4" t="s">
        <v>29</v>
      </c>
      <c r="G1834" s="4" t="s">
        <v>57</v>
      </c>
      <c r="H1834" s="4" t="s">
        <v>20</v>
      </c>
      <c r="I1834" s="4" t="s">
        <v>31</v>
      </c>
      <c r="J1834" s="4" t="s">
        <v>27</v>
      </c>
      <c r="K1834" s="4" t="s">
        <v>35</v>
      </c>
      <c r="L1834" s="5">
        <v>3</v>
      </c>
      <c r="M1834" s="6">
        <v>146.22</v>
      </c>
      <c r="N1834" s="7">
        <v>0</v>
      </c>
      <c r="O1834" s="6">
        <v>80.13</v>
      </c>
      <c r="P1834" s="6">
        <f t="shared" si="112"/>
        <v>438.65999999999997</v>
      </c>
      <c r="Q1834" s="6">
        <f t="shared" si="113"/>
        <v>240.39</v>
      </c>
      <c r="R1834" s="6">
        <f t="shared" si="114"/>
        <v>198.26999999999998</v>
      </c>
      <c r="S1834" s="8">
        <f t="shared" si="115"/>
        <v>0.4519901518260156</v>
      </c>
    </row>
    <row r="1835" spans="1:19" ht="15.6" x14ac:dyDescent="0.3">
      <c r="A1835" s="2">
        <v>3187</v>
      </c>
      <c r="B1835" s="3">
        <v>46271</v>
      </c>
      <c r="C1835" s="4">
        <f>YEAR(SalesDataTable[[#This Row],[Order Date]])</f>
        <v>2026</v>
      </c>
      <c r="D1835" s="9" t="str">
        <f>TEXT(SalesDataTable[[#This Row],[Order Date]],"MMM")</f>
        <v>Sep</v>
      </c>
      <c r="E1835" s="9" t="str">
        <f>"Q"&amp;ROUNDUP(MONTH(SalesDataTable[[#This Row],[Order Date]])/3,0)</f>
        <v>Q3</v>
      </c>
      <c r="F1835" s="4" t="s">
        <v>38</v>
      </c>
      <c r="G1835" s="4" t="s">
        <v>49</v>
      </c>
      <c r="H1835" s="4" t="s">
        <v>37</v>
      </c>
      <c r="I1835" s="4" t="s">
        <v>21</v>
      </c>
      <c r="J1835" s="4" t="s">
        <v>27</v>
      </c>
      <c r="K1835" s="4" t="s">
        <v>64</v>
      </c>
      <c r="L1835" s="5">
        <v>1</v>
      </c>
      <c r="M1835" s="6">
        <v>71.680000000000007</v>
      </c>
      <c r="N1835" s="7">
        <v>0</v>
      </c>
      <c r="O1835" s="6">
        <v>31.87</v>
      </c>
      <c r="P1835" s="6">
        <f t="shared" si="112"/>
        <v>71.680000000000007</v>
      </c>
      <c r="Q1835" s="6">
        <f t="shared" si="113"/>
        <v>31.87</v>
      </c>
      <c r="R1835" s="6">
        <f t="shared" si="114"/>
        <v>39.81</v>
      </c>
      <c r="S1835" s="8">
        <f t="shared" si="115"/>
        <v>0.5553850446428571</v>
      </c>
    </row>
    <row r="1836" spans="1:19" ht="15.6" x14ac:dyDescent="0.3">
      <c r="A1836" s="2">
        <v>3471</v>
      </c>
      <c r="B1836" s="3">
        <v>46271</v>
      </c>
      <c r="C1836" s="4">
        <f>YEAR(SalesDataTable[[#This Row],[Order Date]])</f>
        <v>2026</v>
      </c>
      <c r="D1836" s="9" t="str">
        <f>TEXT(SalesDataTable[[#This Row],[Order Date]],"MMM")</f>
        <v>Sep</v>
      </c>
      <c r="E1836" s="9" t="str">
        <f>"Q"&amp;ROUNDUP(MONTH(SalesDataTable[[#This Row],[Order Date]])/3,0)</f>
        <v>Q3</v>
      </c>
      <c r="F1836" s="4" t="s">
        <v>29</v>
      </c>
      <c r="G1836" s="4" t="s">
        <v>57</v>
      </c>
      <c r="H1836" s="4" t="s">
        <v>46</v>
      </c>
      <c r="I1836" s="4" t="s">
        <v>31</v>
      </c>
      <c r="J1836" s="4" t="s">
        <v>52</v>
      </c>
      <c r="K1836" s="4" t="s">
        <v>63</v>
      </c>
      <c r="L1836" s="5">
        <v>2</v>
      </c>
      <c r="M1836" s="6">
        <v>51.77</v>
      </c>
      <c r="N1836" s="7">
        <v>0</v>
      </c>
      <c r="O1836" s="6">
        <v>21.46</v>
      </c>
      <c r="P1836" s="6">
        <f t="shared" si="112"/>
        <v>103.54</v>
      </c>
      <c r="Q1836" s="6">
        <f t="shared" si="113"/>
        <v>42.92</v>
      </c>
      <c r="R1836" s="6">
        <f t="shared" si="114"/>
        <v>60.620000000000005</v>
      </c>
      <c r="S1836" s="8">
        <f t="shared" si="115"/>
        <v>0.58547421286459345</v>
      </c>
    </row>
    <row r="1837" spans="1:19" ht="15.6" x14ac:dyDescent="0.3">
      <c r="A1837" s="2">
        <v>3529</v>
      </c>
      <c r="B1837" s="3">
        <v>46271</v>
      </c>
      <c r="C1837" s="4">
        <f>YEAR(SalesDataTable[[#This Row],[Order Date]])</f>
        <v>2026</v>
      </c>
      <c r="D1837" s="9" t="str">
        <f>TEXT(SalesDataTable[[#This Row],[Order Date]],"MMM")</f>
        <v>Sep</v>
      </c>
      <c r="E1837" s="9" t="str">
        <f>"Q"&amp;ROUNDUP(MONTH(SalesDataTable[[#This Row],[Order Date]])/3,0)</f>
        <v>Q3</v>
      </c>
      <c r="F1837" s="4" t="s">
        <v>29</v>
      </c>
      <c r="G1837" s="4" t="s">
        <v>43</v>
      </c>
      <c r="H1837" s="4" t="s">
        <v>26</v>
      </c>
      <c r="I1837" s="4" t="s">
        <v>21</v>
      </c>
      <c r="J1837" s="4" t="s">
        <v>52</v>
      </c>
      <c r="K1837" s="4" t="s">
        <v>53</v>
      </c>
      <c r="L1837" s="5">
        <v>4</v>
      </c>
      <c r="M1837" s="6">
        <v>39.4</v>
      </c>
      <c r="N1837" s="7">
        <v>0.15</v>
      </c>
      <c r="O1837" s="6">
        <v>14.95</v>
      </c>
      <c r="P1837" s="6">
        <f t="shared" si="112"/>
        <v>133.95999999999998</v>
      </c>
      <c r="Q1837" s="6">
        <f t="shared" si="113"/>
        <v>59.8</v>
      </c>
      <c r="R1837" s="6">
        <f t="shared" si="114"/>
        <v>74.159999999999982</v>
      </c>
      <c r="S1837" s="8">
        <f t="shared" si="115"/>
        <v>0.55359808898178553</v>
      </c>
    </row>
    <row r="1838" spans="1:19" ht="15.6" x14ac:dyDescent="0.3">
      <c r="A1838" s="2">
        <v>3549</v>
      </c>
      <c r="B1838" s="3">
        <v>46271</v>
      </c>
      <c r="C1838" s="4">
        <f>YEAR(SalesDataTable[[#This Row],[Order Date]])</f>
        <v>2026</v>
      </c>
      <c r="D1838" s="9" t="str">
        <f>TEXT(SalesDataTable[[#This Row],[Order Date]],"MMM")</f>
        <v>Sep</v>
      </c>
      <c r="E1838" s="9" t="str">
        <f>"Q"&amp;ROUNDUP(MONTH(SalesDataTable[[#This Row],[Order Date]])/3,0)</f>
        <v>Q3</v>
      </c>
      <c r="F1838" s="4" t="s">
        <v>38</v>
      </c>
      <c r="G1838" s="4" t="s">
        <v>51</v>
      </c>
      <c r="H1838" s="4" t="s">
        <v>20</v>
      </c>
      <c r="I1838" s="4" t="s">
        <v>31</v>
      </c>
      <c r="J1838" s="4" t="s">
        <v>32</v>
      </c>
      <c r="K1838" s="4" t="s">
        <v>50</v>
      </c>
      <c r="L1838" s="5">
        <v>1</v>
      </c>
      <c r="M1838" s="6">
        <v>47.17</v>
      </c>
      <c r="N1838" s="7">
        <v>0</v>
      </c>
      <c r="O1838" s="6">
        <v>18.64</v>
      </c>
      <c r="P1838" s="6">
        <f t="shared" si="112"/>
        <v>47.17</v>
      </c>
      <c r="Q1838" s="6">
        <f t="shared" si="113"/>
        <v>18.64</v>
      </c>
      <c r="R1838" s="6">
        <f t="shared" si="114"/>
        <v>28.53</v>
      </c>
      <c r="S1838" s="8">
        <f t="shared" si="115"/>
        <v>0.60483358066567738</v>
      </c>
    </row>
    <row r="1839" spans="1:19" ht="15.6" x14ac:dyDescent="0.3">
      <c r="A1839" s="2">
        <v>4003</v>
      </c>
      <c r="B1839" s="3">
        <v>46271</v>
      </c>
      <c r="C1839" s="4">
        <f>YEAR(SalesDataTable[[#This Row],[Order Date]])</f>
        <v>2026</v>
      </c>
      <c r="D1839" s="9" t="str">
        <f>TEXT(SalesDataTable[[#This Row],[Order Date]],"MMM")</f>
        <v>Sep</v>
      </c>
      <c r="E1839" s="9" t="str">
        <f>"Q"&amp;ROUNDUP(MONTH(SalesDataTable[[#This Row],[Order Date]])/3,0)</f>
        <v>Q3</v>
      </c>
      <c r="F1839" s="4" t="s">
        <v>38</v>
      </c>
      <c r="G1839" s="4" t="s">
        <v>39</v>
      </c>
      <c r="H1839" s="4" t="s">
        <v>46</v>
      </c>
      <c r="I1839" s="4" t="s">
        <v>21</v>
      </c>
      <c r="J1839" s="4" t="s">
        <v>52</v>
      </c>
      <c r="K1839" s="4" t="s">
        <v>63</v>
      </c>
      <c r="L1839" s="5">
        <v>2</v>
      </c>
      <c r="M1839" s="6">
        <v>50.41</v>
      </c>
      <c r="N1839" s="7">
        <v>0.1</v>
      </c>
      <c r="O1839" s="6">
        <v>22.05</v>
      </c>
      <c r="P1839" s="6">
        <f t="shared" si="112"/>
        <v>90.738</v>
      </c>
      <c r="Q1839" s="6">
        <f t="shared" si="113"/>
        <v>44.1</v>
      </c>
      <c r="R1839" s="6">
        <f t="shared" si="114"/>
        <v>46.637999999999998</v>
      </c>
      <c r="S1839" s="8">
        <f t="shared" si="115"/>
        <v>0.51398532037294187</v>
      </c>
    </row>
    <row r="1840" spans="1:19" ht="15.6" x14ac:dyDescent="0.3">
      <c r="A1840" s="2">
        <v>4613</v>
      </c>
      <c r="B1840" s="3">
        <v>46271</v>
      </c>
      <c r="C1840" s="4">
        <f>YEAR(SalesDataTable[[#This Row],[Order Date]])</f>
        <v>2026</v>
      </c>
      <c r="D1840" s="9" t="str">
        <f>TEXT(SalesDataTable[[#This Row],[Order Date]],"MMM")</f>
        <v>Sep</v>
      </c>
      <c r="E1840" s="9" t="str">
        <f>"Q"&amp;ROUNDUP(MONTH(SalesDataTable[[#This Row],[Order Date]])/3,0)</f>
        <v>Q3</v>
      </c>
      <c r="F1840" s="4" t="s">
        <v>38</v>
      </c>
      <c r="G1840" s="4" t="s">
        <v>65</v>
      </c>
      <c r="H1840" s="4" t="s">
        <v>20</v>
      </c>
      <c r="I1840" s="4" t="s">
        <v>34</v>
      </c>
      <c r="J1840" s="4" t="s">
        <v>22</v>
      </c>
      <c r="K1840" s="4" t="s">
        <v>23</v>
      </c>
      <c r="L1840" s="5">
        <v>4</v>
      </c>
      <c r="M1840" s="6">
        <v>80.38</v>
      </c>
      <c r="N1840" s="7">
        <v>0.1</v>
      </c>
      <c r="O1840" s="6">
        <v>42.55</v>
      </c>
      <c r="P1840" s="6">
        <f t="shared" si="112"/>
        <v>289.36799999999999</v>
      </c>
      <c r="Q1840" s="6">
        <f t="shared" si="113"/>
        <v>170.2</v>
      </c>
      <c r="R1840" s="6">
        <f t="shared" si="114"/>
        <v>119.16800000000001</v>
      </c>
      <c r="S1840" s="8">
        <f t="shared" si="115"/>
        <v>0.41182162505874875</v>
      </c>
    </row>
    <row r="1841" spans="1:19" ht="15.6" x14ac:dyDescent="0.3">
      <c r="A1841" s="2">
        <v>75</v>
      </c>
      <c r="B1841" s="3">
        <v>46272</v>
      </c>
      <c r="C1841" s="4">
        <f>YEAR(SalesDataTable[[#This Row],[Order Date]])</f>
        <v>2026</v>
      </c>
      <c r="D1841" s="9" t="str">
        <f>TEXT(SalesDataTable[[#This Row],[Order Date]],"MMM")</f>
        <v>Sep</v>
      </c>
      <c r="E1841" s="9" t="str">
        <f>"Q"&amp;ROUNDUP(MONTH(SalesDataTable[[#This Row],[Order Date]])/3,0)</f>
        <v>Q3</v>
      </c>
      <c r="F1841" s="4" t="s">
        <v>18</v>
      </c>
      <c r="G1841" s="4" t="s">
        <v>19</v>
      </c>
      <c r="H1841" s="4" t="s">
        <v>20</v>
      </c>
      <c r="I1841" s="4" t="s">
        <v>34</v>
      </c>
      <c r="J1841" s="4" t="s">
        <v>52</v>
      </c>
      <c r="K1841" s="4" t="s">
        <v>53</v>
      </c>
      <c r="L1841" s="5">
        <v>2</v>
      </c>
      <c r="M1841" s="6">
        <v>40.78</v>
      </c>
      <c r="N1841" s="7">
        <v>0</v>
      </c>
      <c r="O1841" s="6">
        <v>15.04</v>
      </c>
      <c r="P1841" s="6">
        <f t="shared" si="112"/>
        <v>81.56</v>
      </c>
      <c r="Q1841" s="6">
        <f t="shared" si="113"/>
        <v>30.08</v>
      </c>
      <c r="R1841" s="6">
        <f t="shared" si="114"/>
        <v>51.480000000000004</v>
      </c>
      <c r="S1841" s="8">
        <f t="shared" si="115"/>
        <v>0.63119176066699367</v>
      </c>
    </row>
    <row r="1842" spans="1:19" ht="15.6" x14ac:dyDescent="0.3">
      <c r="A1842" s="2">
        <v>601</v>
      </c>
      <c r="B1842" s="3">
        <v>46272</v>
      </c>
      <c r="C1842" s="4">
        <f>YEAR(SalesDataTable[[#This Row],[Order Date]])</f>
        <v>2026</v>
      </c>
      <c r="D1842" s="9" t="str">
        <f>TEXT(SalesDataTable[[#This Row],[Order Date]],"MMM")</f>
        <v>Sep</v>
      </c>
      <c r="E1842" s="9" t="str">
        <f>"Q"&amp;ROUNDUP(MONTH(SalesDataTable[[#This Row],[Order Date]])/3,0)</f>
        <v>Q3</v>
      </c>
      <c r="F1842" s="4" t="s">
        <v>24</v>
      </c>
      <c r="G1842" s="4" t="s">
        <v>61</v>
      </c>
      <c r="H1842" s="4" t="s">
        <v>20</v>
      </c>
      <c r="I1842" s="4" t="s">
        <v>21</v>
      </c>
      <c r="J1842" s="4" t="s">
        <v>27</v>
      </c>
      <c r="K1842" s="4" t="s">
        <v>35</v>
      </c>
      <c r="L1842" s="5">
        <v>1</v>
      </c>
      <c r="M1842" s="6">
        <v>141.69</v>
      </c>
      <c r="N1842" s="7">
        <v>0</v>
      </c>
      <c r="O1842" s="6">
        <v>80.34</v>
      </c>
      <c r="P1842" s="6">
        <f t="shared" si="112"/>
        <v>141.69</v>
      </c>
      <c r="Q1842" s="6">
        <f t="shared" si="113"/>
        <v>80.34</v>
      </c>
      <c r="R1842" s="6">
        <f t="shared" si="114"/>
        <v>61.349999999999994</v>
      </c>
      <c r="S1842" s="8">
        <f t="shared" si="115"/>
        <v>0.43298750793986868</v>
      </c>
    </row>
    <row r="1843" spans="1:19" ht="15.6" x14ac:dyDescent="0.3">
      <c r="A1843" s="2">
        <v>1617</v>
      </c>
      <c r="B1843" s="3">
        <v>46272</v>
      </c>
      <c r="C1843" s="4">
        <f>YEAR(SalesDataTable[[#This Row],[Order Date]])</f>
        <v>2026</v>
      </c>
      <c r="D1843" s="9" t="str">
        <f>TEXT(SalesDataTable[[#This Row],[Order Date]],"MMM")</f>
        <v>Sep</v>
      </c>
      <c r="E1843" s="9" t="str">
        <f>"Q"&amp;ROUNDUP(MONTH(SalesDataTable[[#This Row],[Order Date]])/3,0)</f>
        <v>Q3</v>
      </c>
      <c r="F1843" s="4" t="s">
        <v>38</v>
      </c>
      <c r="G1843" s="4" t="s">
        <v>51</v>
      </c>
      <c r="H1843" s="4" t="s">
        <v>20</v>
      </c>
      <c r="I1843" s="4" t="s">
        <v>31</v>
      </c>
      <c r="J1843" s="4" t="s">
        <v>41</v>
      </c>
      <c r="K1843" s="4" t="s">
        <v>58</v>
      </c>
      <c r="L1843" s="5">
        <v>1</v>
      </c>
      <c r="M1843" s="6">
        <v>83.28</v>
      </c>
      <c r="N1843" s="7">
        <v>0.1</v>
      </c>
      <c r="O1843" s="6">
        <v>39.75</v>
      </c>
      <c r="P1843" s="6">
        <f t="shared" si="112"/>
        <v>74.951999999999998</v>
      </c>
      <c r="Q1843" s="6">
        <f t="shared" si="113"/>
        <v>39.75</v>
      </c>
      <c r="R1843" s="6">
        <f t="shared" si="114"/>
        <v>35.201999999999998</v>
      </c>
      <c r="S1843" s="8">
        <f t="shared" si="115"/>
        <v>0.46966058277297468</v>
      </c>
    </row>
    <row r="1844" spans="1:19" ht="15.6" x14ac:dyDescent="0.3">
      <c r="A1844" s="2">
        <v>2305</v>
      </c>
      <c r="B1844" s="3">
        <v>46272</v>
      </c>
      <c r="C1844" s="4">
        <f>YEAR(SalesDataTable[[#This Row],[Order Date]])</f>
        <v>2026</v>
      </c>
      <c r="D1844" s="9" t="str">
        <f>TEXT(SalesDataTable[[#This Row],[Order Date]],"MMM")</f>
        <v>Sep</v>
      </c>
      <c r="E1844" s="9" t="str">
        <f>"Q"&amp;ROUNDUP(MONTH(SalesDataTable[[#This Row],[Order Date]])/3,0)</f>
        <v>Q3</v>
      </c>
      <c r="F1844" s="4" t="s">
        <v>38</v>
      </c>
      <c r="G1844" s="4" t="s">
        <v>49</v>
      </c>
      <c r="H1844" s="4" t="s">
        <v>46</v>
      </c>
      <c r="I1844" s="4" t="s">
        <v>21</v>
      </c>
      <c r="J1844" s="4" t="s">
        <v>41</v>
      </c>
      <c r="K1844" s="4" t="s">
        <v>58</v>
      </c>
      <c r="L1844" s="5">
        <v>2</v>
      </c>
      <c r="M1844" s="6">
        <v>82.43</v>
      </c>
      <c r="N1844" s="7">
        <v>0</v>
      </c>
      <c r="O1844" s="6">
        <v>40.51</v>
      </c>
      <c r="P1844" s="6">
        <f t="shared" si="112"/>
        <v>164.86</v>
      </c>
      <c r="Q1844" s="6">
        <f t="shared" si="113"/>
        <v>81.02</v>
      </c>
      <c r="R1844" s="6">
        <f t="shared" si="114"/>
        <v>83.840000000000018</v>
      </c>
      <c r="S1844" s="8">
        <f t="shared" si="115"/>
        <v>0.50855271139148372</v>
      </c>
    </row>
    <row r="1845" spans="1:19" ht="15.6" x14ac:dyDescent="0.3">
      <c r="A1845" s="2">
        <v>2344</v>
      </c>
      <c r="B1845" s="3">
        <v>46272</v>
      </c>
      <c r="C1845" s="4">
        <f>YEAR(SalesDataTable[[#This Row],[Order Date]])</f>
        <v>2026</v>
      </c>
      <c r="D1845" s="9" t="str">
        <f>TEXT(SalesDataTable[[#This Row],[Order Date]],"MMM")</f>
        <v>Sep</v>
      </c>
      <c r="E1845" s="9" t="str">
        <f>"Q"&amp;ROUNDUP(MONTH(SalesDataTable[[#This Row],[Order Date]])/3,0)</f>
        <v>Q3</v>
      </c>
      <c r="F1845" s="4" t="s">
        <v>18</v>
      </c>
      <c r="G1845" s="4" t="s">
        <v>68</v>
      </c>
      <c r="H1845" s="4" t="s">
        <v>46</v>
      </c>
      <c r="I1845" s="4" t="s">
        <v>31</v>
      </c>
      <c r="J1845" s="4" t="s">
        <v>52</v>
      </c>
      <c r="K1845" s="4" t="s">
        <v>60</v>
      </c>
      <c r="L1845" s="5">
        <v>4</v>
      </c>
      <c r="M1845" s="6">
        <v>36.380000000000003</v>
      </c>
      <c r="N1845" s="7">
        <v>0</v>
      </c>
      <c r="O1845" s="6">
        <v>14.16</v>
      </c>
      <c r="P1845" s="6">
        <f t="shared" si="112"/>
        <v>145.52000000000001</v>
      </c>
      <c r="Q1845" s="6">
        <f t="shared" si="113"/>
        <v>56.64</v>
      </c>
      <c r="R1845" s="6">
        <f t="shared" si="114"/>
        <v>88.88000000000001</v>
      </c>
      <c r="S1845" s="8">
        <f t="shared" si="115"/>
        <v>0.61077515118196812</v>
      </c>
    </row>
    <row r="1846" spans="1:19" ht="15.6" x14ac:dyDescent="0.3">
      <c r="A1846" s="2">
        <v>2601</v>
      </c>
      <c r="B1846" s="3">
        <v>46272</v>
      </c>
      <c r="C1846" s="4">
        <f>YEAR(SalesDataTable[[#This Row],[Order Date]])</f>
        <v>2026</v>
      </c>
      <c r="D1846" s="9" t="str">
        <f>TEXT(SalesDataTable[[#This Row],[Order Date]],"MMM")</f>
        <v>Sep</v>
      </c>
      <c r="E1846" s="9" t="str">
        <f>"Q"&amp;ROUNDUP(MONTH(SalesDataTable[[#This Row],[Order Date]])/3,0)</f>
        <v>Q3</v>
      </c>
      <c r="F1846" s="4" t="s">
        <v>24</v>
      </c>
      <c r="G1846" s="4" t="s">
        <v>59</v>
      </c>
      <c r="H1846" s="4" t="s">
        <v>20</v>
      </c>
      <c r="I1846" s="4" t="s">
        <v>31</v>
      </c>
      <c r="J1846" s="4" t="s">
        <v>22</v>
      </c>
      <c r="K1846" s="4" t="s">
        <v>23</v>
      </c>
      <c r="L1846" s="5">
        <v>1</v>
      </c>
      <c r="M1846" s="6">
        <v>82.86</v>
      </c>
      <c r="N1846" s="7">
        <v>0</v>
      </c>
      <c r="O1846" s="6">
        <v>43.33</v>
      </c>
      <c r="P1846" s="6">
        <f t="shared" si="112"/>
        <v>82.86</v>
      </c>
      <c r="Q1846" s="6">
        <f t="shared" si="113"/>
        <v>43.33</v>
      </c>
      <c r="R1846" s="6">
        <f t="shared" si="114"/>
        <v>39.53</v>
      </c>
      <c r="S1846" s="8">
        <f t="shared" si="115"/>
        <v>0.47706975621530295</v>
      </c>
    </row>
    <row r="1847" spans="1:19" ht="15.6" x14ac:dyDescent="0.3">
      <c r="A1847" s="2">
        <v>2831</v>
      </c>
      <c r="B1847" s="3">
        <v>46272</v>
      </c>
      <c r="C1847" s="4">
        <f>YEAR(SalesDataTable[[#This Row],[Order Date]])</f>
        <v>2026</v>
      </c>
      <c r="D1847" s="9" t="str">
        <f>TEXT(SalesDataTable[[#This Row],[Order Date]],"MMM")</f>
        <v>Sep</v>
      </c>
      <c r="E1847" s="9" t="str">
        <f>"Q"&amp;ROUNDUP(MONTH(SalesDataTable[[#This Row],[Order Date]])/3,0)</f>
        <v>Q3</v>
      </c>
      <c r="F1847" s="4" t="s">
        <v>18</v>
      </c>
      <c r="G1847" s="4" t="s">
        <v>54</v>
      </c>
      <c r="H1847" s="4" t="s">
        <v>20</v>
      </c>
      <c r="I1847" s="4" t="s">
        <v>31</v>
      </c>
      <c r="J1847" s="4" t="s">
        <v>32</v>
      </c>
      <c r="K1847" s="4" t="s">
        <v>50</v>
      </c>
      <c r="L1847" s="5">
        <v>1</v>
      </c>
      <c r="M1847" s="6">
        <v>46.44</v>
      </c>
      <c r="N1847" s="7">
        <v>0.05</v>
      </c>
      <c r="O1847" s="6">
        <v>17.88</v>
      </c>
      <c r="P1847" s="6">
        <f t="shared" si="112"/>
        <v>44.117999999999995</v>
      </c>
      <c r="Q1847" s="6">
        <f t="shared" si="113"/>
        <v>17.88</v>
      </c>
      <c r="R1847" s="6">
        <f t="shared" si="114"/>
        <v>26.237999999999996</v>
      </c>
      <c r="S1847" s="8">
        <f t="shared" si="115"/>
        <v>0.59472324221406225</v>
      </c>
    </row>
    <row r="1848" spans="1:19" ht="15.6" x14ac:dyDescent="0.3">
      <c r="A1848" s="2">
        <v>2845</v>
      </c>
      <c r="B1848" s="3">
        <v>46272</v>
      </c>
      <c r="C1848" s="4">
        <f>YEAR(SalesDataTable[[#This Row],[Order Date]])</f>
        <v>2026</v>
      </c>
      <c r="D1848" s="9" t="str">
        <f>TEXT(SalesDataTable[[#This Row],[Order Date]],"MMM")</f>
        <v>Sep</v>
      </c>
      <c r="E1848" s="9" t="str">
        <f>"Q"&amp;ROUNDUP(MONTH(SalesDataTable[[#This Row],[Order Date]])/3,0)</f>
        <v>Q3</v>
      </c>
      <c r="F1848" s="4" t="s">
        <v>18</v>
      </c>
      <c r="G1848" s="4" t="s">
        <v>19</v>
      </c>
      <c r="H1848" s="4" t="s">
        <v>26</v>
      </c>
      <c r="I1848" s="4" t="s">
        <v>34</v>
      </c>
      <c r="J1848" s="4" t="s">
        <v>32</v>
      </c>
      <c r="K1848" s="4" t="s">
        <v>62</v>
      </c>
      <c r="L1848" s="5">
        <v>4</v>
      </c>
      <c r="M1848" s="6">
        <v>133.26</v>
      </c>
      <c r="N1848" s="7">
        <v>0.1</v>
      </c>
      <c r="O1848" s="6">
        <v>68.77</v>
      </c>
      <c r="P1848" s="6">
        <f t="shared" si="112"/>
        <v>479.73599999999999</v>
      </c>
      <c r="Q1848" s="6">
        <f t="shared" si="113"/>
        <v>275.08</v>
      </c>
      <c r="R1848" s="6">
        <f t="shared" si="114"/>
        <v>204.65600000000001</v>
      </c>
      <c r="S1848" s="8">
        <f t="shared" si="115"/>
        <v>0.42660129738022579</v>
      </c>
    </row>
    <row r="1849" spans="1:19" ht="15.6" x14ac:dyDescent="0.3">
      <c r="A1849" s="2">
        <v>3679</v>
      </c>
      <c r="B1849" s="3">
        <v>46272</v>
      </c>
      <c r="C1849" s="4">
        <f>YEAR(SalesDataTable[[#This Row],[Order Date]])</f>
        <v>2026</v>
      </c>
      <c r="D1849" s="9" t="str">
        <f>TEXT(SalesDataTable[[#This Row],[Order Date]],"MMM")</f>
        <v>Sep</v>
      </c>
      <c r="E1849" s="9" t="str">
        <f>"Q"&amp;ROUNDUP(MONTH(SalesDataTable[[#This Row],[Order Date]])/3,0)</f>
        <v>Q3</v>
      </c>
      <c r="F1849" s="4" t="s">
        <v>24</v>
      </c>
      <c r="G1849" s="4" t="s">
        <v>61</v>
      </c>
      <c r="H1849" s="4" t="s">
        <v>46</v>
      </c>
      <c r="I1849" s="4" t="s">
        <v>31</v>
      </c>
      <c r="J1849" s="4" t="s">
        <v>27</v>
      </c>
      <c r="K1849" s="4" t="s">
        <v>35</v>
      </c>
      <c r="L1849" s="5">
        <v>1</v>
      </c>
      <c r="M1849" s="6">
        <v>147.36000000000001</v>
      </c>
      <c r="N1849" s="7">
        <v>0</v>
      </c>
      <c r="O1849" s="6">
        <v>81.599999999999994</v>
      </c>
      <c r="P1849" s="6">
        <f t="shared" si="112"/>
        <v>147.36000000000001</v>
      </c>
      <c r="Q1849" s="6">
        <f t="shared" si="113"/>
        <v>81.599999999999994</v>
      </c>
      <c r="R1849" s="6">
        <f t="shared" si="114"/>
        <v>65.760000000000019</v>
      </c>
      <c r="S1849" s="8">
        <f t="shared" si="115"/>
        <v>0.44625407166123787</v>
      </c>
    </row>
    <row r="1850" spans="1:19" ht="15.6" x14ac:dyDescent="0.3">
      <c r="A1850" s="2">
        <v>3828</v>
      </c>
      <c r="B1850" s="3">
        <v>46272</v>
      </c>
      <c r="C1850" s="4">
        <f>YEAR(SalesDataTable[[#This Row],[Order Date]])</f>
        <v>2026</v>
      </c>
      <c r="D1850" s="9" t="str">
        <f>TEXT(SalesDataTable[[#This Row],[Order Date]],"MMM")</f>
        <v>Sep</v>
      </c>
      <c r="E1850" s="9" t="str">
        <f>"Q"&amp;ROUNDUP(MONTH(SalesDataTable[[#This Row],[Order Date]])/3,0)</f>
        <v>Q3</v>
      </c>
      <c r="F1850" s="4" t="s">
        <v>18</v>
      </c>
      <c r="G1850" s="4" t="s">
        <v>19</v>
      </c>
      <c r="H1850" s="4" t="s">
        <v>20</v>
      </c>
      <c r="I1850" s="4" t="s">
        <v>31</v>
      </c>
      <c r="J1850" s="4" t="s">
        <v>32</v>
      </c>
      <c r="K1850" s="4" t="s">
        <v>66</v>
      </c>
      <c r="L1850" s="5">
        <v>2</v>
      </c>
      <c r="M1850" s="6">
        <v>166.13</v>
      </c>
      <c r="N1850" s="7">
        <v>0.15</v>
      </c>
      <c r="O1850" s="6">
        <v>86.71</v>
      </c>
      <c r="P1850" s="6">
        <f t="shared" si="112"/>
        <v>282.42099999999999</v>
      </c>
      <c r="Q1850" s="6">
        <f t="shared" si="113"/>
        <v>173.42</v>
      </c>
      <c r="R1850" s="6">
        <f t="shared" si="114"/>
        <v>109.001</v>
      </c>
      <c r="S1850" s="8">
        <f t="shared" si="115"/>
        <v>0.38595217777714835</v>
      </c>
    </row>
    <row r="1851" spans="1:19" ht="15.6" x14ac:dyDescent="0.3">
      <c r="A1851" s="2">
        <v>4226</v>
      </c>
      <c r="B1851" s="3">
        <v>46272</v>
      </c>
      <c r="C1851" s="4">
        <f>YEAR(SalesDataTable[[#This Row],[Order Date]])</f>
        <v>2026</v>
      </c>
      <c r="D1851" s="9" t="str">
        <f>TEXT(SalesDataTable[[#This Row],[Order Date]],"MMM")</f>
        <v>Sep</v>
      </c>
      <c r="E1851" s="9" t="str">
        <f>"Q"&amp;ROUNDUP(MONTH(SalesDataTable[[#This Row],[Order Date]])/3,0)</f>
        <v>Q3</v>
      </c>
      <c r="F1851" s="4" t="s">
        <v>29</v>
      </c>
      <c r="G1851" s="4" t="s">
        <v>36</v>
      </c>
      <c r="H1851" s="4" t="s">
        <v>20</v>
      </c>
      <c r="I1851" s="4" t="s">
        <v>31</v>
      </c>
      <c r="J1851" s="4" t="s">
        <v>52</v>
      </c>
      <c r="K1851" s="4" t="s">
        <v>63</v>
      </c>
      <c r="L1851" s="5">
        <v>1</v>
      </c>
      <c r="M1851" s="6">
        <v>51.74</v>
      </c>
      <c r="N1851" s="7">
        <v>0</v>
      </c>
      <c r="O1851" s="6">
        <v>22.45</v>
      </c>
      <c r="P1851" s="6">
        <f t="shared" si="112"/>
        <v>51.74</v>
      </c>
      <c r="Q1851" s="6">
        <f t="shared" si="113"/>
        <v>22.45</v>
      </c>
      <c r="R1851" s="6">
        <f t="shared" si="114"/>
        <v>29.290000000000003</v>
      </c>
      <c r="S1851" s="8">
        <f t="shared" si="115"/>
        <v>0.56609972941631237</v>
      </c>
    </row>
    <row r="1852" spans="1:19" ht="15.6" x14ac:dyDescent="0.3">
      <c r="A1852" s="2">
        <v>58</v>
      </c>
      <c r="B1852" s="3">
        <v>46273</v>
      </c>
      <c r="C1852" s="4">
        <f>YEAR(SalesDataTable[[#This Row],[Order Date]])</f>
        <v>2026</v>
      </c>
      <c r="D1852" s="9" t="str">
        <f>TEXT(SalesDataTable[[#This Row],[Order Date]],"MMM")</f>
        <v>Sep</v>
      </c>
      <c r="E1852" s="9" t="str">
        <f>"Q"&amp;ROUNDUP(MONTH(SalesDataTable[[#This Row],[Order Date]])/3,0)</f>
        <v>Q3</v>
      </c>
      <c r="F1852" s="4" t="s">
        <v>18</v>
      </c>
      <c r="G1852" s="4" t="s">
        <v>19</v>
      </c>
      <c r="H1852" s="4" t="s">
        <v>37</v>
      </c>
      <c r="I1852" s="4" t="s">
        <v>21</v>
      </c>
      <c r="J1852" s="4" t="s">
        <v>27</v>
      </c>
      <c r="K1852" s="4" t="s">
        <v>64</v>
      </c>
      <c r="L1852" s="5">
        <v>1</v>
      </c>
      <c r="M1852" s="6">
        <v>71.7</v>
      </c>
      <c r="N1852" s="7">
        <v>0</v>
      </c>
      <c r="O1852" s="6">
        <v>32</v>
      </c>
      <c r="P1852" s="6">
        <f t="shared" si="112"/>
        <v>71.7</v>
      </c>
      <c r="Q1852" s="6">
        <f t="shared" si="113"/>
        <v>32</v>
      </c>
      <c r="R1852" s="6">
        <f t="shared" si="114"/>
        <v>39.700000000000003</v>
      </c>
      <c r="S1852" s="8">
        <f t="shared" si="115"/>
        <v>0.55369595536959559</v>
      </c>
    </row>
    <row r="1853" spans="1:19" ht="15.6" x14ac:dyDescent="0.3">
      <c r="A1853" s="2">
        <v>1224</v>
      </c>
      <c r="B1853" s="3">
        <v>46273</v>
      </c>
      <c r="C1853" s="4">
        <f>YEAR(SalesDataTable[[#This Row],[Order Date]])</f>
        <v>2026</v>
      </c>
      <c r="D1853" s="9" t="str">
        <f>TEXT(SalesDataTable[[#This Row],[Order Date]],"MMM")</f>
        <v>Sep</v>
      </c>
      <c r="E1853" s="9" t="str">
        <f>"Q"&amp;ROUNDUP(MONTH(SalesDataTable[[#This Row],[Order Date]])/3,0)</f>
        <v>Q3</v>
      </c>
      <c r="F1853" s="4" t="s">
        <v>29</v>
      </c>
      <c r="G1853" s="4" t="s">
        <v>30</v>
      </c>
      <c r="H1853" s="4" t="s">
        <v>20</v>
      </c>
      <c r="I1853" s="4" t="s">
        <v>21</v>
      </c>
      <c r="J1853" s="4" t="s">
        <v>22</v>
      </c>
      <c r="K1853" s="4" t="s">
        <v>44</v>
      </c>
      <c r="L1853" s="5">
        <v>2</v>
      </c>
      <c r="M1853" s="6">
        <v>39.409999999999997</v>
      </c>
      <c r="N1853" s="7">
        <v>0.05</v>
      </c>
      <c r="O1853" s="6">
        <v>17.12</v>
      </c>
      <c r="P1853" s="6">
        <f t="shared" si="112"/>
        <v>74.878999999999991</v>
      </c>
      <c r="Q1853" s="6">
        <f t="shared" si="113"/>
        <v>34.24</v>
      </c>
      <c r="R1853" s="6">
        <f t="shared" si="114"/>
        <v>40.638999999999989</v>
      </c>
      <c r="S1853" s="8">
        <f t="shared" si="115"/>
        <v>0.54272893601677363</v>
      </c>
    </row>
    <row r="1854" spans="1:19" ht="15.6" x14ac:dyDescent="0.3">
      <c r="A1854" s="2">
        <v>4345</v>
      </c>
      <c r="B1854" s="3">
        <v>46273</v>
      </c>
      <c r="C1854" s="4">
        <f>YEAR(SalesDataTable[[#This Row],[Order Date]])</f>
        <v>2026</v>
      </c>
      <c r="D1854" s="9" t="str">
        <f>TEXT(SalesDataTable[[#This Row],[Order Date]],"MMM")</f>
        <v>Sep</v>
      </c>
      <c r="E1854" s="9" t="str">
        <f>"Q"&amp;ROUNDUP(MONTH(SalesDataTable[[#This Row],[Order Date]])/3,0)</f>
        <v>Q3</v>
      </c>
      <c r="F1854" s="4" t="s">
        <v>18</v>
      </c>
      <c r="G1854" s="4" t="s">
        <v>54</v>
      </c>
      <c r="H1854" s="4" t="s">
        <v>20</v>
      </c>
      <c r="I1854" s="4" t="s">
        <v>31</v>
      </c>
      <c r="J1854" s="4" t="s">
        <v>41</v>
      </c>
      <c r="K1854" s="4" t="s">
        <v>42</v>
      </c>
      <c r="L1854" s="5">
        <v>2</v>
      </c>
      <c r="M1854" s="6">
        <v>345.33</v>
      </c>
      <c r="N1854" s="7">
        <v>0</v>
      </c>
      <c r="O1854" s="6">
        <v>198.22</v>
      </c>
      <c r="P1854" s="6">
        <f t="shared" si="112"/>
        <v>690.66</v>
      </c>
      <c r="Q1854" s="6">
        <f t="shared" si="113"/>
        <v>396.44</v>
      </c>
      <c r="R1854" s="6">
        <f t="shared" si="114"/>
        <v>294.21999999999997</v>
      </c>
      <c r="S1854" s="8">
        <f t="shared" si="115"/>
        <v>0.42599832044710856</v>
      </c>
    </row>
    <row r="1855" spans="1:19" ht="15.6" x14ac:dyDescent="0.3">
      <c r="A1855" s="2">
        <v>1069</v>
      </c>
      <c r="B1855" s="3">
        <v>46274</v>
      </c>
      <c r="C1855" s="4">
        <f>YEAR(SalesDataTable[[#This Row],[Order Date]])</f>
        <v>2026</v>
      </c>
      <c r="D1855" s="9" t="str">
        <f>TEXT(SalesDataTable[[#This Row],[Order Date]],"MMM")</f>
        <v>Sep</v>
      </c>
      <c r="E1855" s="9" t="str">
        <f>"Q"&amp;ROUNDUP(MONTH(SalesDataTable[[#This Row],[Order Date]])/3,0)</f>
        <v>Q3</v>
      </c>
      <c r="F1855" s="4" t="s">
        <v>38</v>
      </c>
      <c r="G1855" s="4" t="s">
        <v>65</v>
      </c>
      <c r="H1855" s="4" t="s">
        <v>20</v>
      </c>
      <c r="I1855" s="4" t="s">
        <v>21</v>
      </c>
      <c r="J1855" s="4" t="s">
        <v>27</v>
      </c>
      <c r="K1855" s="4" t="s">
        <v>35</v>
      </c>
      <c r="L1855" s="5">
        <v>1</v>
      </c>
      <c r="M1855" s="6">
        <v>145.33000000000001</v>
      </c>
      <c r="N1855" s="7">
        <v>0.1</v>
      </c>
      <c r="O1855" s="6">
        <v>80.97</v>
      </c>
      <c r="P1855" s="6">
        <f t="shared" si="112"/>
        <v>130.79700000000003</v>
      </c>
      <c r="Q1855" s="6">
        <f t="shared" si="113"/>
        <v>80.97</v>
      </c>
      <c r="R1855" s="6">
        <f t="shared" si="114"/>
        <v>49.827000000000027</v>
      </c>
      <c r="S1855" s="8">
        <f t="shared" si="115"/>
        <v>0.3809491043372556</v>
      </c>
    </row>
    <row r="1856" spans="1:19" ht="15.6" x14ac:dyDescent="0.3">
      <c r="A1856" s="2">
        <v>1489</v>
      </c>
      <c r="B1856" s="3">
        <v>46274</v>
      </c>
      <c r="C1856" s="4">
        <f>YEAR(SalesDataTable[[#This Row],[Order Date]])</f>
        <v>2026</v>
      </c>
      <c r="D1856" s="9" t="str">
        <f>TEXT(SalesDataTable[[#This Row],[Order Date]],"MMM")</f>
        <v>Sep</v>
      </c>
      <c r="E1856" s="9" t="str">
        <f>"Q"&amp;ROUNDUP(MONTH(SalesDataTable[[#This Row],[Order Date]])/3,0)</f>
        <v>Q3</v>
      </c>
      <c r="F1856" s="4" t="s">
        <v>18</v>
      </c>
      <c r="G1856" s="4" t="s">
        <v>19</v>
      </c>
      <c r="H1856" s="4" t="s">
        <v>20</v>
      </c>
      <c r="I1856" s="4" t="s">
        <v>21</v>
      </c>
      <c r="J1856" s="4" t="s">
        <v>22</v>
      </c>
      <c r="K1856" s="4" t="s">
        <v>40</v>
      </c>
      <c r="L1856" s="5">
        <v>3</v>
      </c>
      <c r="M1856" s="6">
        <v>50.03</v>
      </c>
      <c r="N1856" s="7">
        <v>0.1</v>
      </c>
      <c r="O1856" s="6">
        <v>22.89</v>
      </c>
      <c r="P1856" s="6">
        <f t="shared" si="112"/>
        <v>135.08100000000002</v>
      </c>
      <c r="Q1856" s="6">
        <f t="shared" si="113"/>
        <v>68.67</v>
      </c>
      <c r="R1856" s="6">
        <f t="shared" si="114"/>
        <v>66.411000000000016</v>
      </c>
      <c r="S1856" s="8">
        <f t="shared" si="115"/>
        <v>0.49163835032313952</v>
      </c>
    </row>
    <row r="1857" spans="1:19" ht="15.6" x14ac:dyDescent="0.3">
      <c r="A1857" s="2">
        <v>2045</v>
      </c>
      <c r="B1857" s="3">
        <v>46274</v>
      </c>
      <c r="C1857" s="4">
        <f>YEAR(SalesDataTable[[#This Row],[Order Date]])</f>
        <v>2026</v>
      </c>
      <c r="D1857" s="9" t="str">
        <f>TEXT(SalesDataTable[[#This Row],[Order Date]],"MMM")</f>
        <v>Sep</v>
      </c>
      <c r="E1857" s="9" t="str">
        <f>"Q"&amp;ROUNDUP(MONTH(SalesDataTable[[#This Row],[Order Date]])/3,0)</f>
        <v>Q3</v>
      </c>
      <c r="F1857" s="4" t="s">
        <v>24</v>
      </c>
      <c r="G1857" s="4" t="s">
        <v>25</v>
      </c>
      <c r="H1857" s="4" t="s">
        <v>46</v>
      </c>
      <c r="I1857" s="4" t="s">
        <v>21</v>
      </c>
      <c r="J1857" s="4" t="s">
        <v>32</v>
      </c>
      <c r="K1857" s="4" t="s">
        <v>33</v>
      </c>
      <c r="L1857" s="5">
        <v>1</v>
      </c>
      <c r="M1857" s="6">
        <v>35.68</v>
      </c>
      <c r="N1857" s="7">
        <v>0.05</v>
      </c>
      <c r="O1857" s="6">
        <v>13.37</v>
      </c>
      <c r="P1857" s="6">
        <f t="shared" si="112"/>
        <v>33.896000000000001</v>
      </c>
      <c r="Q1857" s="6">
        <f t="shared" si="113"/>
        <v>13.37</v>
      </c>
      <c r="R1857" s="6">
        <f t="shared" si="114"/>
        <v>20.526000000000003</v>
      </c>
      <c r="S1857" s="8">
        <f t="shared" si="115"/>
        <v>0.60555817795610112</v>
      </c>
    </row>
    <row r="1858" spans="1:19" ht="15.6" x14ac:dyDescent="0.3">
      <c r="A1858" s="2">
        <v>2610</v>
      </c>
      <c r="B1858" s="3">
        <v>46274</v>
      </c>
      <c r="C1858" s="4">
        <f>YEAR(SalesDataTable[[#This Row],[Order Date]])</f>
        <v>2026</v>
      </c>
      <c r="D1858" s="9" t="str">
        <f>TEXT(SalesDataTable[[#This Row],[Order Date]],"MMM")</f>
        <v>Sep</v>
      </c>
      <c r="E1858" s="9" t="str">
        <f>"Q"&amp;ROUNDUP(MONTH(SalesDataTable[[#This Row],[Order Date]])/3,0)</f>
        <v>Q3</v>
      </c>
      <c r="F1858" s="4" t="s">
        <v>38</v>
      </c>
      <c r="G1858" s="4" t="s">
        <v>51</v>
      </c>
      <c r="H1858" s="4" t="s">
        <v>20</v>
      </c>
      <c r="I1858" s="4" t="s">
        <v>21</v>
      </c>
      <c r="J1858" s="4" t="s">
        <v>41</v>
      </c>
      <c r="K1858" s="4" t="s">
        <v>42</v>
      </c>
      <c r="L1858" s="5">
        <v>1</v>
      </c>
      <c r="M1858" s="6">
        <v>341.87</v>
      </c>
      <c r="N1858" s="7">
        <v>0.1</v>
      </c>
      <c r="O1858" s="6">
        <v>190.66</v>
      </c>
      <c r="P1858" s="6">
        <f t="shared" ref="P1858:P1921" si="116">L1858*M1858*(1-N1858)</f>
        <v>307.68299999999999</v>
      </c>
      <c r="Q1858" s="6">
        <f t="shared" ref="Q1858:Q1921" si="117">L1858*O1858</f>
        <v>190.66</v>
      </c>
      <c r="R1858" s="6">
        <f t="shared" ref="R1858:R1921" si="118">P1858-Q1858</f>
        <v>117.023</v>
      </c>
      <c r="S1858" s="8">
        <f t="shared" ref="S1858:S1921" si="119">IFERROR(R1858/P1858,0)</f>
        <v>0.38033625517171893</v>
      </c>
    </row>
    <row r="1859" spans="1:19" ht="15.6" x14ac:dyDescent="0.3">
      <c r="A1859" s="2">
        <v>4210</v>
      </c>
      <c r="B1859" s="3">
        <v>46274</v>
      </c>
      <c r="C1859" s="4">
        <f>YEAR(SalesDataTable[[#This Row],[Order Date]])</f>
        <v>2026</v>
      </c>
      <c r="D1859" s="9" t="str">
        <f>TEXT(SalesDataTable[[#This Row],[Order Date]],"MMM")</f>
        <v>Sep</v>
      </c>
      <c r="E1859" s="9" t="str">
        <f>"Q"&amp;ROUNDUP(MONTH(SalesDataTable[[#This Row],[Order Date]])/3,0)</f>
        <v>Q3</v>
      </c>
      <c r="F1859" s="4" t="s">
        <v>24</v>
      </c>
      <c r="G1859" s="4" t="s">
        <v>45</v>
      </c>
      <c r="H1859" s="4" t="s">
        <v>20</v>
      </c>
      <c r="I1859" s="4" t="s">
        <v>21</v>
      </c>
      <c r="J1859" s="4" t="s">
        <v>32</v>
      </c>
      <c r="K1859" s="4" t="s">
        <v>66</v>
      </c>
      <c r="L1859" s="5">
        <v>1</v>
      </c>
      <c r="M1859" s="6">
        <v>164.6</v>
      </c>
      <c r="N1859" s="7">
        <v>0</v>
      </c>
      <c r="O1859" s="6">
        <v>87.21</v>
      </c>
      <c r="P1859" s="6">
        <f t="shared" si="116"/>
        <v>164.6</v>
      </c>
      <c r="Q1859" s="6">
        <f t="shared" si="117"/>
        <v>87.21</v>
      </c>
      <c r="R1859" s="6">
        <f t="shared" si="118"/>
        <v>77.39</v>
      </c>
      <c r="S1859" s="8">
        <f t="shared" si="119"/>
        <v>0.47017010935601461</v>
      </c>
    </row>
    <row r="1860" spans="1:19" ht="15.6" x14ac:dyDescent="0.3">
      <c r="A1860" s="2">
        <v>4584</v>
      </c>
      <c r="B1860" s="3">
        <v>46274</v>
      </c>
      <c r="C1860" s="4">
        <f>YEAR(SalesDataTable[[#This Row],[Order Date]])</f>
        <v>2026</v>
      </c>
      <c r="D1860" s="9" t="str">
        <f>TEXT(SalesDataTable[[#This Row],[Order Date]],"MMM")</f>
        <v>Sep</v>
      </c>
      <c r="E1860" s="9" t="str">
        <f>"Q"&amp;ROUNDUP(MONTH(SalesDataTable[[#This Row],[Order Date]])/3,0)</f>
        <v>Q3</v>
      </c>
      <c r="F1860" s="4" t="s">
        <v>38</v>
      </c>
      <c r="G1860" s="4" t="s">
        <v>51</v>
      </c>
      <c r="H1860" s="4" t="s">
        <v>20</v>
      </c>
      <c r="I1860" s="4" t="s">
        <v>21</v>
      </c>
      <c r="J1860" s="4" t="s">
        <v>52</v>
      </c>
      <c r="K1860" s="4" t="s">
        <v>53</v>
      </c>
      <c r="L1860" s="5">
        <v>2</v>
      </c>
      <c r="M1860" s="6">
        <v>41.24</v>
      </c>
      <c r="N1860" s="7">
        <v>0</v>
      </c>
      <c r="O1860" s="6">
        <v>14.46</v>
      </c>
      <c r="P1860" s="6">
        <f t="shared" si="116"/>
        <v>82.48</v>
      </c>
      <c r="Q1860" s="6">
        <f t="shared" si="117"/>
        <v>28.92</v>
      </c>
      <c r="R1860" s="6">
        <f t="shared" si="118"/>
        <v>53.56</v>
      </c>
      <c r="S1860" s="8">
        <f t="shared" si="119"/>
        <v>0.64936954413191073</v>
      </c>
    </row>
    <row r="1861" spans="1:19" ht="15.6" x14ac:dyDescent="0.3">
      <c r="A1861" s="2">
        <v>44</v>
      </c>
      <c r="B1861" s="3">
        <v>46275</v>
      </c>
      <c r="C1861" s="4">
        <f>YEAR(SalesDataTable[[#This Row],[Order Date]])</f>
        <v>2026</v>
      </c>
      <c r="D1861" s="9" t="str">
        <f>TEXT(SalesDataTable[[#This Row],[Order Date]],"MMM")</f>
        <v>Sep</v>
      </c>
      <c r="E1861" s="9" t="str">
        <f>"Q"&amp;ROUNDUP(MONTH(SalesDataTable[[#This Row],[Order Date]])/3,0)</f>
        <v>Q3</v>
      </c>
      <c r="F1861" s="4" t="s">
        <v>29</v>
      </c>
      <c r="G1861" s="4" t="s">
        <v>57</v>
      </c>
      <c r="H1861" s="4" t="s">
        <v>37</v>
      </c>
      <c r="I1861" s="4" t="s">
        <v>31</v>
      </c>
      <c r="J1861" s="4" t="s">
        <v>22</v>
      </c>
      <c r="K1861" s="4" t="s">
        <v>44</v>
      </c>
      <c r="L1861" s="5">
        <v>1</v>
      </c>
      <c r="M1861" s="6">
        <v>40.1</v>
      </c>
      <c r="N1861" s="7">
        <v>0</v>
      </c>
      <c r="O1861" s="6">
        <v>16.920000000000002</v>
      </c>
      <c r="P1861" s="6">
        <f t="shared" si="116"/>
        <v>40.1</v>
      </c>
      <c r="Q1861" s="6">
        <f t="shared" si="117"/>
        <v>16.920000000000002</v>
      </c>
      <c r="R1861" s="6">
        <f t="shared" si="118"/>
        <v>23.18</v>
      </c>
      <c r="S1861" s="8">
        <f t="shared" si="119"/>
        <v>0.57805486284289276</v>
      </c>
    </row>
    <row r="1862" spans="1:19" ht="15.6" x14ac:dyDescent="0.3">
      <c r="A1862" s="2">
        <v>97</v>
      </c>
      <c r="B1862" s="3">
        <v>46275</v>
      </c>
      <c r="C1862" s="4">
        <f>YEAR(SalesDataTable[[#This Row],[Order Date]])</f>
        <v>2026</v>
      </c>
      <c r="D1862" s="9" t="str">
        <f>TEXT(SalesDataTable[[#This Row],[Order Date]],"MMM")</f>
        <v>Sep</v>
      </c>
      <c r="E1862" s="9" t="str">
        <f>"Q"&amp;ROUNDUP(MONTH(SalesDataTable[[#This Row],[Order Date]])/3,0)</f>
        <v>Q3</v>
      </c>
      <c r="F1862" s="4" t="s">
        <v>24</v>
      </c>
      <c r="G1862" s="4" t="s">
        <v>45</v>
      </c>
      <c r="H1862" s="4" t="s">
        <v>20</v>
      </c>
      <c r="I1862" s="4" t="s">
        <v>31</v>
      </c>
      <c r="J1862" s="4" t="s">
        <v>41</v>
      </c>
      <c r="K1862" s="4" t="s">
        <v>58</v>
      </c>
      <c r="L1862" s="5">
        <v>2</v>
      </c>
      <c r="M1862" s="6">
        <v>80.239999999999995</v>
      </c>
      <c r="N1862" s="7">
        <v>0</v>
      </c>
      <c r="O1862" s="6">
        <v>40.5</v>
      </c>
      <c r="P1862" s="6">
        <f t="shared" si="116"/>
        <v>160.47999999999999</v>
      </c>
      <c r="Q1862" s="6">
        <f t="shared" si="117"/>
        <v>81</v>
      </c>
      <c r="R1862" s="6">
        <f t="shared" si="118"/>
        <v>79.47999999999999</v>
      </c>
      <c r="S1862" s="8">
        <f t="shared" si="119"/>
        <v>0.49526420737786636</v>
      </c>
    </row>
    <row r="1863" spans="1:19" ht="15.6" x14ac:dyDescent="0.3">
      <c r="A1863" s="2">
        <v>1015</v>
      </c>
      <c r="B1863" s="3">
        <v>46275</v>
      </c>
      <c r="C1863" s="4">
        <f>YEAR(SalesDataTable[[#This Row],[Order Date]])</f>
        <v>2026</v>
      </c>
      <c r="D1863" s="9" t="str">
        <f>TEXT(SalesDataTable[[#This Row],[Order Date]],"MMM")</f>
        <v>Sep</v>
      </c>
      <c r="E1863" s="9" t="str">
        <f>"Q"&amp;ROUNDUP(MONTH(SalesDataTable[[#This Row],[Order Date]])/3,0)</f>
        <v>Q3</v>
      </c>
      <c r="F1863" s="4" t="s">
        <v>29</v>
      </c>
      <c r="G1863" s="4" t="s">
        <v>36</v>
      </c>
      <c r="H1863" s="4" t="s">
        <v>20</v>
      </c>
      <c r="I1863" s="4" t="s">
        <v>31</v>
      </c>
      <c r="J1863" s="4" t="s">
        <v>27</v>
      </c>
      <c r="K1863" s="4" t="s">
        <v>55</v>
      </c>
      <c r="L1863" s="5">
        <v>4</v>
      </c>
      <c r="M1863" s="6">
        <v>151.01</v>
      </c>
      <c r="N1863" s="7">
        <v>0</v>
      </c>
      <c r="O1863" s="6">
        <v>80.569999999999993</v>
      </c>
      <c r="P1863" s="6">
        <f t="shared" si="116"/>
        <v>604.04</v>
      </c>
      <c r="Q1863" s="6">
        <f t="shared" si="117"/>
        <v>322.27999999999997</v>
      </c>
      <c r="R1863" s="6">
        <f t="shared" si="118"/>
        <v>281.76</v>
      </c>
      <c r="S1863" s="8">
        <f t="shared" si="119"/>
        <v>0.46645917488908023</v>
      </c>
    </row>
    <row r="1864" spans="1:19" ht="15.6" x14ac:dyDescent="0.3">
      <c r="A1864" s="2">
        <v>1128</v>
      </c>
      <c r="B1864" s="3">
        <v>46275</v>
      </c>
      <c r="C1864" s="4">
        <f>YEAR(SalesDataTable[[#This Row],[Order Date]])</f>
        <v>2026</v>
      </c>
      <c r="D1864" s="9" t="str">
        <f>TEXT(SalesDataTable[[#This Row],[Order Date]],"MMM")</f>
        <v>Sep</v>
      </c>
      <c r="E1864" s="9" t="str">
        <f>"Q"&amp;ROUNDUP(MONTH(SalesDataTable[[#This Row],[Order Date]])/3,0)</f>
        <v>Q3</v>
      </c>
      <c r="F1864" s="4" t="s">
        <v>18</v>
      </c>
      <c r="G1864" s="4" t="s">
        <v>68</v>
      </c>
      <c r="H1864" s="4" t="s">
        <v>46</v>
      </c>
      <c r="I1864" s="4" t="s">
        <v>21</v>
      </c>
      <c r="J1864" s="4" t="s">
        <v>22</v>
      </c>
      <c r="K1864" s="4" t="s">
        <v>40</v>
      </c>
      <c r="L1864" s="5">
        <v>1</v>
      </c>
      <c r="M1864" s="6">
        <v>51.32</v>
      </c>
      <c r="N1864" s="7">
        <v>0.1</v>
      </c>
      <c r="O1864" s="6">
        <v>22.67</v>
      </c>
      <c r="P1864" s="6">
        <f t="shared" si="116"/>
        <v>46.188000000000002</v>
      </c>
      <c r="Q1864" s="6">
        <f t="shared" si="117"/>
        <v>22.67</v>
      </c>
      <c r="R1864" s="6">
        <f t="shared" si="118"/>
        <v>23.518000000000001</v>
      </c>
      <c r="S1864" s="8">
        <f t="shared" si="119"/>
        <v>0.50917987356023209</v>
      </c>
    </row>
    <row r="1865" spans="1:19" ht="15.6" x14ac:dyDescent="0.3">
      <c r="A1865" s="2">
        <v>3548</v>
      </c>
      <c r="B1865" s="3">
        <v>46275</v>
      </c>
      <c r="C1865" s="4">
        <f>YEAR(SalesDataTable[[#This Row],[Order Date]])</f>
        <v>2026</v>
      </c>
      <c r="D1865" s="9" t="str">
        <f>TEXT(SalesDataTable[[#This Row],[Order Date]],"MMM")</f>
        <v>Sep</v>
      </c>
      <c r="E1865" s="9" t="str">
        <f>"Q"&amp;ROUNDUP(MONTH(SalesDataTable[[#This Row],[Order Date]])/3,0)</f>
        <v>Q3</v>
      </c>
      <c r="F1865" s="4" t="s">
        <v>38</v>
      </c>
      <c r="G1865" s="4" t="s">
        <v>49</v>
      </c>
      <c r="H1865" s="4" t="s">
        <v>37</v>
      </c>
      <c r="I1865" s="4" t="s">
        <v>21</v>
      </c>
      <c r="J1865" s="4" t="s">
        <v>27</v>
      </c>
      <c r="K1865" s="4" t="s">
        <v>64</v>
      </c>
      <c r="L1865" s="5">
        <v>2</v>
      </c>
      <c r="M1865" s="6">
        <v>72.61</v>
      </c>
      <c r="N1865" s="7">
        <v>0</v>
      </c>
      <c r="O1865" s="6">
        <v>32.68</v>
      </c>
      <c r="P1865" s="6">
        <f t="shared" si="116"/>
        <v>145.22</v>
      </c>
      <c r="Q1865" s="6">
        <f t="shared" si="117"/>
        <v>65.36</v>
      </c>
      <c r="R1865" s="6">
        <f t="shared" si="118"/>
        <v>79.86</v>
      </c>
      <c r="S1865" s="8">
        <f t="shared" si="119"/>
        <v>0.54992425285773305</v>
      </c>
    </row>
    <row r="1866" spans="1:19" ht="15.6" x14ac:dyDescent="0.3">
      <c r="A1866" s="2">
        <v>242</v>
      </c>
      <c r="B1866" s="3">
        <v>46276</v>
      </c>
      <c r="C1866" s="4">
        <f>YEAR(SalesDataTable[[#This Row],[Order Date]])</f>
        <v>2026</v>
      </c>
      <c r="D1866" s="9" t="str">
        <f>TEXT(SalesDataTable[[#This Row],[Order Date]],"MMM")</f>
        <v>Sep</v>
      </c>
      <c r="E1866" s="9" t="str">
        <f>"Q"&amp;ROUNDUP(MONTH(SalesDataTable[[#This Row],[Order Date]])/3,0)</f>
        <v>Q3</v>
      </c>
      <c r="F1866" s="4" t="s">
        <v>38</v>
      </c>
      <c r="G1866" s="4" t="s">
        <v>65</v>
      </c>
      <c r="H1866" s="4" t="s">
        <v>46</v>
      </c>
      <c r="I1866" s="4" t="s">
        <v>34</v>
      </c>
      <c r="J1866" s="4" t="s">
        <v>52</v>
      </c>
      <c r="K1866" s="4" t="s">
        <v>53</v>
      </c>
      <c r="L1866" s="5">
        <v>5</v>
      </c>
      <c r="M1866" s="6">
        <v>40.94</v>
      </c>
      <c r="N1866" s="7">
        <v>0</v>
      </c>
      <c r="O1866" s="6">
        <v>14.78</v>
      </c>
      <c r="P1866" s="6">
        <f t="shared" si="116"/>
        <v>204.7</v>
      </c>
      <c r="Q1866" s="6">
        <f t="shared" si="117"/>
        <v>73.899999999999991</v>
      </c>
      <c r="R1866" s="6">
        <f t="shared" si="118"/>
        <v>130.80000000000001</v>
      </c>
      <c r="S1866" s="8">
        <f t="shared" si="119"/>
        <v>0.6389838788470934</v>
      </c>
    </row>
    <row r="1867" spans="1:19" ht="15.6" x14ac:dyDescent="0.3">
      <c r="A1867" s="2">
        <v>784</v>
      </c>
      <c r="B1867" s="3">
        <v>46276</v>
      </c>
      <c r="C1867" s="4">
        <f>YEAR(SalesDataTable[[#This Row],[Order Date]])</f>
        <v>2026</v>
      </c>
      <c r="D1867" s="9" t="str">
        <f>TEXT(SalesDataTable[[#This Row],[Order Date]],"MMM")</f>
        <v>Sep</v>
      </c>
      <c r="E1867" s="9" t="str">
        <f>"Q"&amp;ROUNDUP(MONTH(SalesDataTable[[#This Row],[Order Date]])/3,0)</f>
        <v>Q3</v>
      </c>
      <c r="F1867" s="4" t="s">
        <v>29</v>
      </c>
      <c r="G1867" s="4" t="s">
        <v>70</v>
      </c>
      <c r="H1867" s="4" t="s">
        <v>46</v>
      </c>
      <c r="I1867" s="4" t="s">
        <v>31</v>
      </c>
      <c r="J1867" s="4" t="s">
        <v>22</v>
      </c>
      <c r="K1867" s="4" t="s">
        <v>23</v>
      </c>
      <c r="L1867" s="5">
        <v>4</v>
      </c>
      <c r="M1867" s="6">
        <v>81.69</v>
      </c>
      <c r="N1867" s="7">
        <v>0</v>
      </c>
      <c r="O1867" s="6">
        <v>42.23</v>
      </c>
      <c r="P1867" s="6">
        <f t="shared" si="116"/>
        <v>326.76</v>
      </c>
      <c r="Q1867" s="6">
        <f t="shared" si="117"/>
        <v>168.92</v>
      </c>
      <c r="R1867" s="6">
        <f t="shared" si="118"/>
        <v>157.84</v>
      </c>
      <c r="S1867" s="8">
        <f t="shared" si="119"/>
        <v>0.48304566042355246</v>
      </c>
    </row>
    <row r="1868" spans="1:19" ht="15.6" x14ac:dyDescent="0.3">
      <c r="A1868" s="2">
        <v>1535</v>
      </c>
      <c r="B1868" s="3">
        <v>46276</v>
      </c>
      <c r="C1868" s="4">
        <f>YEAR(SalesDataTable[[#This Row],[Order Date]])</f>
        <v>2026</v>
      </c>
      <c r="D1868" s="9" t="str">
        <f>TEXT(SalesDataTable[[#This Row],[Order Date]],"MMM")</f>
        <v>Sep</v>
      </c>
      <c r="E1868" s="9" t="str">
        <f>"Q"&amp;ROUNDUP(MONTH(SalesDataTable[[#This Row],[Order Date]])/3,0)</f>
        <v>Q3</v>
      </c>
      <c r="F1868" s="4" t="s">
        <v>18</v>
      </c>
      <c r="G1868" s="4" t="s">
        <v>68</v>
      </c>
      <c r="H1868" s="4" t="s">
        <v>37</v>
      </c>
      <c r="I1868" s="4" t="s">
        <v>31</v>
      </c>
      <c r="J1868" s="4" t="s">
        <v>22</v>
      </c>
      <c r="K1868" s="4" t="s">
        <v>40</v>
      </c>
      <c r="L1868" s="5">
        <v>1</v>
      </c>
      <c r="M1868" s="6">
        <v>51.25</v>
      </c>
      <c r="N1868" s="7">
        <v>0.05</v>
      </c>
      <c r="O1868" s="6">
        <v>21.99</v>
      </c>
      <c r="P1868" s="6">
        <f t="shared" si="116"/>
        <v>48.6875</v>
      </c>
      <c r="Q1868" s="6">
        <f t="shared" si="117"/>
        <v>21.99</v>
      </c>
      <c r="R1868" s="6">
        <f t="shared" si="118"/>
        <v>26.697500000000002</v>
      </c>
      <c r="S1868" s="8">
        <f t="shared" si="119"/>
        <v>0.54834403080872918</v>
      </c>
    </row>
    <row r="1869" spans="1:19" ht="15.6" x14ac:dyDescent="0.3">
      <c r="A1869" s="2">
        <v>1687</v>
      </c>
      <c r="B1869" s="3">
        <v>46276</v>
      </c>
      <c r="C1869" s="4">
        <f>YEAR(SalesDataTable[[#This Row],[Order Date]])</f>
        <v>2026</v>
      </c>
      <c r="D1869" s="9" t="str">
        <f>TEXT(SalesDataTable[[#This Row],[Order Date]],"MMM")</f>
        <v>Sep</v>
      </c>
      <c r="E1869" s="9" t="str">
        <f>"Q"&amp;ROUNDUP(MONTH(SalesDataTable[[#This Row],[Order Date]])/3,0)</f>
        <v>Q3</v>
      </c>
      <c r="F1869" s="4" t="s">
        <v>29</v>
      </c>
      <c r="G1869" s="4" t="s">
        <v>70</v>
      </c>
      <c r="H1869" s="4" t="s">
        <v>20</v>
      </c>
      <c r="I1869" s="4" t="s">
        <v>21</v>
      </c>
      <c r="J1869" s="4" t="s">
        <v>52</v>
      </c>
      <c r="K1869" s="4" t="s">
        <v>63</v>
      </c>
      <c r="L1869" s="5">
        <v>1</v>
      </c>
      <c r="M1869" s="6">
        <v>50.78</v>
      </c>
      <c r="N1869" s="7">
        <v>0.05</v>
      </c>
      <c r="O1869" s="6">
        <v>22.52</v>
      </c>
      <c r="P1869" s="6">
        <f t="shared" si="116"/>
        <v>48.241</v>
      </c>
      <c r="Q1869" s="6">
        <f t="shared" si="117"/>
        <v>22.52</v>
      </c>
      <c r="R1869" s="6">
        <f t="shared" si="118"/>
        <v>25.721</v>
      </c>
      <c r="S1869" s="8">
        <f t="shared" si="119"/>
        <v>0.5331771729441761</v>
      </c>
    </row>
    <row r="1870" spans="1:19" ht="15.6" x14ac:dyDescent="0.3">
      <c r="A1870" s="2">
        <v>2162</v>
      </c>
      <c r="B1870" s="3">
        <v>46276</v>
      </c>
      <c r="C1870" s="4">
        <f>YEAR(SalesDataTable[[#This Row],[Order Date]])</f>
        <v>2026</v>
      </c>
      <c r="D1870" s="9" t="str">
        <f>TEXT(SalesDataTable[[#This Row],[Order Date]],"MMM")</f>
        <v>Sep</v>
      </c>
      <c r="E1870" s="9" t="str">
        <f>"Q"&amp;ROUNDUP(MONTH(SalesDataTable[[#This Row],[Order Date]])/3,0)</f>
        <v>Q3</v>
      </c>
      <c r="F1870" s="4" t="s">
        <v>24</v>
      </c>
      <c r="G1870" s="4" t="s">
        <v>25</v>
      </c>
      <c r="H1870" s="4" t="s">
        <v>20</v>
      </c>
      <c r="I1870" s="4" t="s">
        <v>31</v>
      </c>
      <c r="J1870" s="4" t="s">
        <v>32</v>
      </c>
      <c r="K1870" s="4" t="s">
        <v>62</v>
      </c>
      <c r="L1870" s="5">
        <v>1</v>
      </c>
      <c r="M1870" s="6">
        <v>133.31</v>
      </c>
      <c r="N1870" s="7">
        <v>0.05</v>
      </c>
      <c r="O1870" s="6">
        <v>67.790000000000006</v>
      </c>
      <c r="P1870" s="6">
        <f t="shared" si="116"/>
        <v>126.64449999999999</v>
      </c>
      <c r="Q1870" s="6">
        <f t="shared" si="117"/>
        <v>67.790000000000006</v>
      </c>
      <c r="R1870" s="6">
        <f t="shared" si="118"/>
        <v>58.854499999999987</v>
      </c>
      <c r="S1870" s="8">
        <f t="shared" si="119"/>
        <v>0.46472211584395684</v>
      </c>
    </row>
    <row r="1871" spans="1:19" ht="15.6" x14ac:dyDescent="0.3">
      <c r="A1871" s="2">
        <v>2307</v>
      </c>
      <c r="B1871" s="3">
        <v>46276</v>
      </c>
      <c r="C1871" s="4">
        <f>YEAR(SalesDataTable[[#This Row],[Order Date]])</f>
        <v>2026</v>
      </c>
      <c r="D1871" s="9" t="str">
        <f>TEXT(SalesDataTable[[#This Row],[Order Date]],"MMM")</f>
        <v>Sep</v>
      </c>
      <c r="E1871" s="9" t="str">
        <f>"Q"&amp;ROUNDUP(MONTH(SalesDataTable[[#This Row],[Order Date]])/3,0)</f>
        <v>Q3</v>
      </c>
      <c r="F1871" s="4" t="s">
        <v>29</v>
      </c>
      <c r="G1871" s="4" t="s">
        <v>30</v>
      </c>
      <c r="H1871" s="4" t="s">
        <v>20</v>
      </c>
      <c r="I1871" s="4" t="s">
        <v>21</v>
      </c>
      <c r="J1871" s="4" t="s">
        <v>32</v>
      </c>
      <c r="K1871" s="4" t="s">
        <v>66</v>
      </c>
      <c r="L1871" s="5">
        <v>1</v>
      </c>
      <c r="M1871" s="6">
        <v>162.06</v>
      </c>
      <c r="N1871" s="7">
        <v>0</v>
      </c>
      <c r="O1871" s="6">
        <v>86.95</v>
      </c>
      <c r="P1871" s="6">
        <f t="shared" si="116"/>
        <v>162.06</v>
      </c>
      <c r="Q1871" s="6">
        <f t="shared" si="117"/>
        <v>86.95</v>
      </c>
      <c r="R1871" s="6">
        <f t="shared" si="118"/>
        <v>75.11</v>
      </c>
      <c r="S1871" s="8">
        <f t="shared" si="119"/>
        <v>0.4634703196347032</v>
      </c>
    </row>
    <row r="1872" spans="1:19" ht="15.6" x14ac:dyDescent="0.3">
      <c r="A1872" s="2">
        <v>3976</v>
      </c>
      <c r="B1872" s="3">
        <v>46276</v>
      </c>
      <c r="C1872" s="4">
        <f>YEAR(SalesDataTable[[#This Row],[Order Date]])</f>
        <v>2026</v>
      </c>
      <c r="D1872" s="9" t="str">
        <f>TEXT(SalesDataTable[[#This Row],[Order Date]],"MMM")</f>
        <v>Sep</v>
      </c>
      <c r="E1872" s="9" t="str">
        <f>"Q"&amp;ROUNDUP(MONTH(SalesDataTable[[#This Row],[Order Date]])/3,0)</f>
        <v>Q3</v>
      </c>
      <c r="F1872" s="4" t="s">
        <v>29</v>
      </c>
      <c r="G1872" s="4" t="s">
        <v>43</v>
      </c>
      <c r="H1872" s="4" t="s">
        <v>37</v>
      </c>
      <c r="I1872" s="4" t="s">
        <v>21</v>
      </c>
      <c r="J1872" s="4" t="s">
        <v>32</v>
      </c>
      <c r="K1872" s="4" t="s">
        <v>33</v>
      </c>
      <c r="L1872" s="5">
        <v>2</v>
      </c>
      <c r="M1872" s="6">
        <v>37.03</v>
      </c>
      <c r="N1872" s="7">
        <v>0.1</v>
      </c>
      <c r="O1872" s="6">
        <v>13.46</v>
      </c>
      <c r="P1872" s="6">
        <f t="shared" si="116"/>
        <v>66.654000000000011</v>
      </c>
      <c r="Q1872" s="6">
        <f t="shared" si="117"/>
        <v>26.92</v>
      </c>
      <c r="R1872" s="6">
        <f t="shared" si="118"/>
        <v>39.734000000000009</v>
      </c>
      <c r="S1872" s="8">
        <f t="shared" si="119"/>
        <v>0.59612326342004984</v>
      </c>
    </row>
    <row r="1873" spans="1:19" ht="15.6" x14ac:dyDescent="0.3">
      <c r="A1873" s="2">
        <v>5066</v>
      </c>
      <c r="B1873" s="3">
        <v>46276</v>
      </c>
      <c r="C1873" s="4">
        <f>YEAR(SalesDataTable[[#This Row],[Order Date]])</f>
        <v>2026</v>
      </c>
      <c r="D1873" s="9" t="str">
        <f>TEXT(SalesDataTable[[#This Row],[Order Date]],"MMM")</f>
        <v>Sep</v>
      </c>
      <c r="E1873" s="9" t="str">
        <f>"Q"&amp;ROUNDUP(MONTH(SalesDataTable[[#This Row],[Order Date]])/3,0)</f>
        <v>Q3</v>
      </c>
      <c r="F1873" s="4" t="s">
        <v>24</v>
      </c>
      <c r="G1873" s="4" t="s">
        <v>59</v>
      </c>
      <c r="H1873" s="4" t="s">
        <v>20</v>
      </c>
      <c r="I1873" s="4" t="s">
        <v>31</v>
      </c>
      <c r="J1873" s="4" t="s">
        <v>41</v>
      </c>
      <c r="K1873" s="4" t="s">
        <v>42</v>
      </c>
      <c r="L1873" s="5">
        <v>1</v>
      </c>
      <c r="M1873" s="6">
        <v>338.01</v>
      </c>
      <c r="N1873" s="7">
        <v>0</v>
      </c>
      <c r="O1873" s="6">
        <v>190.89</v>
      </c>
      <c r="P1873" s="6">
        <f t="shared" si="116"/>
        <v>338.01</v>
      </c>
      <c r="Q1873" s="6">
        <f t="shared" si="117"/>
        <v>190.89</v>
      </c>
      <c r="R1873" s="6">
        <f t="shared" si="118"/>
        <v>147.12</v>
      </c>
      <c r="S1873" s="8">
        <f t="shared" si="119"/>
        <v>0.43525339486997427</v>
      </c>
    </row>
    <row r="1874" spans="1:19" ht="15.6" x14ac:dyDescent="0.3">
      <c r="A1874" s="2">
        <v>78</v>
      </c>
      <c r="B1874" s="3">
        <v>46277</v>
      </c>
      <c r="C1874" s="4">
        <f>YEAR(SalesDataTable[[#This Row],[Order Date]])</f>
        <v>2026</v>
      </c>
      <c r="D1874" s="9" t="str">
        <f>TEXT(SalesDataTable[[#This Row],[Order Date]],"MMM")</f>
        <v>Sep</v>
      </c>
      <c r="E1874" s="9" t="str">
        <f>"Q"&amp;ROUNDUP(MONTH(SalesDataTable[[#This Row],[Order Date]])/3,0)</f>
        <v>Q3</v>
      </c>
      <c r="F1874" s="4" t="s">
        <v>38</v>
      </c>
      <c r="G1874" s="4" t="s">
        <v>65</v>
      </c>
      <c r="H1874" s="4" t="s">
        <v>20</v>
      </c>
      <c r="I1874" s="4" t="s">
        <v>31</v>
      </c>
      <c r="J1874" s="4" t="s">
        <v>52</v>
      </c>
      <c r="K1874" s="4" t="s">
        <v>53</v>
      </c>
      <c r="L1874" s="5">
        <v>5</v>
      </c>
      <c r="M1874" s="6">
        <v>40.78</v>
      </c>
      <c r="N1874" s="7">
        <v>0.05</v>
      </c>
      <c r="O1874" s="6">
        <v>14.94</v>
      </c>
      <c r="P1874" s="6">
        <f t="shared" si="116"/>
        <v>193.70499999999998</v>
      </c>
      <c r="Q1874" s="6">
        <f t="shared" si="117"/>
        <v>74.7</v>
      </c>
      <c r="R1874" s="6">
        <f t="shared" si="118"/>
        <v>119.00499999999998</v>
      </c>
      <c r="S1874" s="8">
        <f t="shared" si="119"/>
        <v>0.61436204537828132</v>
      </c>
    </row>
    <row r="1875" spans="1:19" ht="15.6" x14ac:dyDescent="0.3">
      <c r="A1875" s="2">
        <v>354</v>
      </c>
      <c r="B1875" s="3">
        <v>46277</v>
      </c>
      <c r="C1875" s="4">
        <f>YEAR(SalesDataTable[[#This Row],[Order Date]])</f>
        <v>2026</v>
      </c>
      <c r="D1875" s="9" t="str">
        <f>TEXT(SalesDataTable[[#This Row],[Order Date]],"MMM")</f>
        <v>Sep</v>
      </c>
      <c r="E1875" s="9" t="str">
        <f>"Q"&amp;ROUNDUP(MONTH(SalesDataTable[[#This Row],[Order Date]])/3,0)</f>
        <v>Q3</v>
      </c>
      <c r="F1875" s="4" t="s">
        <v>29</v>
      </c>
      <c r="G1875" s="4" t="s">
        <v>70</v>
      </c>
      <c r="H1875" s="4" t="s">
        <v>20</v>
      </c>
      <c r="I1875" s="4" t="s">
        <v>21</v>
      </c>
      <c r="J1875" s="4" t="s">
        <v>22</v>
      </c>
      <c r="K1875" s="4" t="s">
        <v>40</v>
      </c>
      <c r="L1875" s="5">
        <v>4</v>
      </c>
      <c r="M1875" s="6">
        <v>51.47</v>
      </c>
      <c r="N1875" s="7">
        <v>0</v>
      </c>
      <c r="O1875" s="6">
        <v>21.9</v>
      </c>
      <c r="P1875" s="6">
        <f t="shared" si="116"/>
        <v>205.88</v>
      </c>
      <c r="Q1875" s="6">
        <f t="shared" si="117"/>
        <v>87.6</v>
      </c>
      <c r="R1875" s="6">
        <f t="shared" si="118"/>
        <v>118.28</v>
      </c>
      <c r="S1875" s="8">
        <f t="shared" si="119"/>
        <v>0.57450942296483387</v>
      </c>
    </row>
    <row r="1876" spans="1:19" ht="15.6" x14ac:dyDescent="0.3">
      <c r="A1876" s="2">
        <v>1738</v>
      </c>
      <c r="B1876" s="3">
        <v>46277</v>
      </c>
      <c r="C1876" s="4">
        <f>YEAR(SalesDataTable[[#This Row],[Order Date]])</f>
        <v>2026</v>
      </c>
      <c r="D1876" s="9" t="str">
        <f>TEXT(SalesDataTable[[#This Row],[Order Date]],"MMM")</f>
        <v>Sep</v>
      </c>
      <c r="E1876" s="9" t="str">
        <f>"Q"&amp;ROUNDUP(MONTH(SalesDataTable[[#This Row],[Order Date]])/3,0)</f>
        <v>Q3</v>
      </c>
      <c r="F1876" s="4" t="s">
        <v>18</v>
      </c>
      <c r="G1876" s="4" t="s">
        <v>68</v>
      </c>
      <c r="H1876" s="4" t="s">
        <v>26</v>
      </c>
      <c r="I1876" s="4" t="s">
        <v>34</v>
      </c>
      <c r="J1876" s="4" t="s">
        <v>27</v>
      </c>
      <c r="K1876" s="4" t="s">
        <v>35</v>
      </c>
      <c r="L1876" s="5">
        <v>10</v>
      </c>
      <c r="M1876" s="6">
        <v>144.4</v>
      </c>
      <c r="N1876" s="7">
        <v>0.1</v>
      </c>
      <c r="O1876" s="6">
        <v>81.069999999999993</v>
      </c>
      <c r="P1876" s="6">
        <f t="shared" si="116"/>
        <v>1299.6000000000001</v>
      </c>
      <c r="Q1876" s="6">
        <f t="shared" si="117"/>
        <v>810.69999999999993</v>
      </c>
      <c r="R1876" s="6">
        <f t="shared" si="118"/>
        <v>488.9000000000002</v>
      </c>
      <c r="S1876" s="8">
        <f t="shared" si="119"/>
        <v>0.37619267466912909</v>
      </c>
    </row>
    <row r="1877" spans="1:19" ht="15.6" x14ac:dyDescent="0.3">
      <c r="A1877" s="2">
        <v>1900</v>
      </c>
      <c r="B1877" s="3">
        <v>46277</v>
      </c>
      <c r="C1877" s="4">
        <f>YEAR(SalesDataTable[[#This Row],[Order Date]])</f>
        <v>2026</v>
      </c>
      <c r="D1877" s="9" t="str">
        <f>TEXT(SalesDataTable[[#This Row],[Order Date]],"MMM")</f>
        <v>Sep</v>
      </c>
      <c r="E1877" s="9" t="str">
        <f>"Q"&amp;ROUNDUP(MONTH(SalesDataTable[[#This Row],[Order Date]])/3,0)</f>
        <v>Q3</v>
      </c>
      <c r="F1877" s="4" t="s">
        <v>24</v>
      </c>
      <c r="G1877" s="4" t="s">
        <v>45</v>
      </c>
      <c r="H1877" s="4" t="s">
        <v>37</v>
      </c>
      <c r="I1877" s="4" t="s">
        <v>31</v>
      </c>
      <c r="J1877" s="4" t="s">
        <v>52</v>
      </c>
      <c r="K1877" s="4" t="s">
        <v>63</v>
      </c>
      <c r="L1877" s="5">
        <v>1</v>
      </c>
      <c r="M1877" s="6">
        <v>51.34</v>
      </c>
      <c r="N1877" s="7">
        <v>0.1</v>
      </c>
      <c r="O1877" s="6">
        <v>22.63</v>
      </c>
      <c r="P1877" s="6">
        <f t="shared" si="116"/>
        <v>46.206000000000003</v>
      </c>
      <c r="Q1877" s="6">
        <f t="shared" si="117"/>
        <v>22.63</v>
      </c>
      <c r="R1877" s="6">
        <f t="shared" si="118"/>
        <v>23.576000000000004</v>
      </c>
      <c r="S1877" s="8">
        <f t="shared" si="119"/>
        <v>0.51023676578799293</v>
      </c>
    </row>
    <row r="1878" spans="1:19" ht="15.6" x14ac:dyDescent="0.3">
      <c r="A1878" s="2">
        <v>3375</v>
      </c>
      <c r="B1878" s="3">
        <v>46277</v>
      </c>
      <c r="C1878" s="4">
        <f>YEAR(SalesDataTable[[#This Row],[Order Date]])</f>
        <v>2026</v>
      </c>
      <c r="D1878" s="9" t="str">
        <f>TEXT(SalesDataTable[[#This Row],[Order Date]],"MMM")</f>
        <v>Sep</v>
      </c>
      <c r="E1878" s="9" t="str">
        <f>"Q"&amp;ROUNDUP(MONTH(SalesDataTable[[#This Row],[Order Date]])/3,0)</f>
        <v>Q3</v>
      </c>
      <c r="F1878" s="4" t="s">
        <v>24</v>
      </c>
      <c r="G1878" s="4" t="s">
        <v>25</v>
      </c>
      <c r="H1878" s="4" t="s">
        <v>26</v>
      </c>
      <c r="I1878" s="4" t="s">
        <v>21</v>
      </c>
      <c r="J1878" s="4" t="s">
        <v>32</v>
      </c>
      <c r="K1878" s="4" t="s">
        <v>50</v>
      </c>
      <c r="L1878" s="5">
        <v>6</v>
      </c>
      <c r="M1878" s="6">
        <v>47.72</v>
      </c>
      <c r="N1878" s="7">
        <v>0.1</v>
      </c>
      <c r="O1878" s="6">
        <v>18.41</v>
      </c>
      <c r="P1878" s="6">
        <f t="shared" si="116"/>
        <v>257.68799999999999</v>
      </c>
      <c r="Q1878" s="6">
        <f t="shared" si="117"/>
        <v>110.46000000000001</v>
      </c>
      <c r="R1878" s="6">
        <f t="shared" si="118"/>
        <v>147.22799999999998</v>
      </c>
      <c r="S1878" s="8">
        <f t="shared" si="119"/>
        <v>0.57134208810654741</v>
      </c>
    </row>
    <row r="1879" spans="1:19" ht="15.6" x14ac:dyDescent="0.3">
      <c r="A1879" s="2">
        <v>3567</v>
      </c>
      <c r="B1879" s="3">
        <v>46277</v>
      </c>
      <c r="C1879" s="4">
        <f>YEAR(SalesDataTable[[#This Row],[Order Date]])</f>
        <v>2026</v>
      </c>
      <c r="D1879" s="9" t="str">
        <f>TEXT(SalesDataTable[[#This Row],[Order Date]],"MMM")</f>
        <v>Sep</v>
      </c>
      <c r="E1879" s="9" t="str">
        <f>"Q"&amp;ROUNDUP(MONTH(SalesDataTable[[#This Row],[Order Date]])/3,0)</f>
        <v>Q3</v>
      </c>
      <c r="F1879" s="4" t="s">
        <v>24</v>
      </c>
      <c r="G1879" s="4" t="s">
        <v>59</v>
      </c>
      <c r="H1879" s="4" t="s">
        <v>20</v>
      </c>
      <c r="I1879" s="4" t="s">
        <v>34</v>
      </c>
      <c r="J1879" s="4" t="s">
        <v>41</v>
      </c>
      <c r="K1879" s="4" t="s">
        <v>58</v>
      </c>
      <c r="L1879" s="5">
        <v>1</v>
      </c>
      <c r="M1879" s="6">
        <v>81.489999999999995</v>
      </c>
      <c r="N1879" s="7">
        <v>0.1</v>
      </c>
      <c r="O1879" s="6">
        <v>38.83</v>
      </c>
      <c r="P1879" s="6">
        <f t="shared" si="116"/>
        <v>73.340999999999994</v>
      </c>
      <c r="Q1879" s="6">
        <f t="shared" si="117"/>
        <v>38.83</v>
      </c>
      <c r="R1879" s="6">
        <f t="shared" si="118"/>
        <v>34.510999999999996</v>
      </c>
      <c r="S1879" s="8">
        <f t="shared" si="119"/>
        <v>0.47055535103148305</v>
      </c>
    </row>
    <row r="1880" spans="1:19" ht="15.6" x14ac:dyDescent="0.3">
      <c r="A1880" s="2">
        <v>4106</v>
      </c>
      <c r="B1880" s="3">
        <v>46277</v>
      </c>
      <c r="C1880" s="4">
        <f>YEAR(SalesDataTable[[#This Row],[Order Date]])</f>
        <v>2026</v>
      </c>
      <c r="D1880" s="9" t="str">
        <f>TEXT(SalesDataTable[[#This Row],[Order Date]],"MMM")</f>
        <v>Sep</v>
      </c>
      <c r="E1880" s="9" t="str">
        <f>"Q"&amp;ROUNDUP(MONTH(SalesDataTable[[#This Row],[Order Date]])/3,0)</f>
        <v>Q3</v>
      </c>
      <c r="F1880" s="4" t="s">
        <v>24</v>
      </c>
      <c r="G1880" s="4" t="s">
        <v>45</v>
      </c>
      <c r="H1880" s="4" t="s">
        <v>37</v>
      </c>
      <c r="I1880" s="4" t="s">
        <v>21</v>
      </c>
      <c r="J1880" s="4" t="s">
        <v>22</v>
      </c>
      <c r="K1880" s="4" t="s">
        <v>44</v>
      </c>
      <c r="L1880" s="5">
        <v>2</v>
      </c>
      <c r="M1880" s="6">
        <v>39.700000000000003</v>
      </c>
      <c r="N1880" s="7">
        <v>0</v>
      </c>
      <c r="O1880" s="6">
        <v>16.32</v>
      </c>
      <c r="P1880" s="6">
        <f t="shared" si="116"/>
        <v>79.400000000000006</v>
      </c>
      <c r="Q1880" s="6">
        <f t="shared" si="117"/>
        <v>32.64</v>
      </c>
      <c r="R1880" s="6">
        <f t="shared" si="118"/>
        <v>46.760000000000005</v>
      </c>
      <c r="S1880" s="8">
        <f t="shared" si="119"/>
        <v>0.58891687657430736</v>
      </c>
    </row>
    <row r="1881" spans="1:19" ht="15.6" x14ac:dyDescent="0.3">
      <c r="A1881" s="2">
        <v>4293</v>
      </c>
      <c r="B1881" s="3">
        <v>46277</v>
      </c>
      <c r="C1881" s="4">
        <f>YEAR(SalesDataTable[[#This Row],[Order Date]])</f>
        <v>2026</v>
      </c>
      <c r="D1881" s="9" t="str">
        <f>TEXT(SalesDataTable[[#This Row],[Order Date]],"MMM")</f>
        <v>Sep</v>
      </c>
      <c r="E1881" s="9" t="str">
        <f>"Q"&amp;ROUNDUP(MONTH(SalesDataTable[[#This Row],[Order Date]])/3,0)</f>
        <v>Q3</v>
      </c>
      <c r="F1881" s="4" t="s">
        <v>24</v>
      </c>
      <c r="G1881" s="4" t="s">
        <v>61</v>
      </c>
      <c r="H1881" s="4" t="s">
        <v>26</v>
      </c>
      <c r="I1881" s="4" t="s">
        <v>31</v>
      </c>
      <c r="J1881" s="4" t="s">
        <v>41</v>
      </c>
      <c r="K1881" s="4" t="s">
        <v>42</v>
      </c>
      <c r="L1881" s="5">
        <v>4</v>
      </c>
      <c r="M1881" s="6">
        <v>344.67</v>
      </c>
      <c r="N1881" s="7">
        <v>0.1</v>
      </c>
      <c r="O1881" s="6">
        <v>195.35</v>
      </c>
      <c r="P1881" s="6">
        <f t="shared" si="116"/>
        <v>1240.8120000000001</v>
      </c>
      <c r="Q1881" s="6">
        <f t="shared" si="117"/>
        <v>781.4</v>
      </c>
      <c r="R1881" s="6">
        <f t="shared" si="118"/>
        <v>459.41200000000015</v>
      </c>
      <c r="S1881" s="8">
        <f t="shared" si="119"/>
        <v>0.37025109363868186</v>
      </c>
    </row>
    <row r="1882" spans="1:19" ht="15.6" x14ac:dyDescent="0.3">
      <c r="A1882" s="2">
        <v>4859</v>
      </c>
      <c r="B1882" s="3">
        <v>46277</v>
      </c>
      <c r="C1882" s="4">
        <f>YEAR(SalesDataTable[[#This Row],[Order Date]])</f>
        <v>2026</v>
      </c>
      <c r="D1882" s="9" t="str">
        <f>TEXT(SalesDataTable[[#This Row],[Order Date]],"MMM")</f>
        <v>Sep</v>
      </c>
      <c r="E1882" s="9" t="str">
        <f>"Q"&amp;ROUNDUP(MONTH(SalesDataTable[[#This Row],[Order Date]])/3,0)</f>
        <v>Q3</v>
      </c>
      <c r="F1882" s="4" t="s">
        <v>18</v>
      </c>
      <c r="G1882" s="4" t="s">
        <v>19</v>
      </c>
      <c r="H1882" s="4" t="s">
        <v>20</v>
      </c>
      <c r="I1882" s="4" t="s">
        <v>21</v>
      </c>
      <c r="J1882" s="4" t="s">
        <v>22</v>
      </c>
      <c r="K1882" s="4" t="s">
        <v>23</v>
      </c>
      <c r="L1882" s="5">
        <v>1</v>
      </c>
      <c r="M1882" s="6">
        <v>80.39</v>
      </c>
      <c r="N1882" s="7">
        <v>0</v>
      </c>
      <c r="O1882" s="6">
        <v>42.85</v>
      </c>
      <c r="P1882" s="6">
        <f t="shared" si="116"/>
        <v>80.39</v>
      </c>
      <c r="Q1882" s="6">
        <f t="shared" si="117"/>
        <v>42.85</v>
      </c>
      <c r="R1882" s="6">
        <f t="shared" si="118"/>
        <v>37.54</v>
      </c>
      <c r="S1882" s="8">
        <f t="shared" si="119"/>
        <v>0.46697350416718497</v>
      </c>
    </row>
    <row r="1883" spans="1:19" ht="15.6" x14ac:dyDescent="0.3">
      <c r="A1883" s="2">
        <v>770</v>
      </c>
      <c r="B1883" s="3">
        <v>46278</v>
      </c>
      <c r="C1883" s="4">
        <f>YEAR(SalesDataTable[[#This Row],[Order Date]])</f>
        <v>2026</v>
      </c>
      <c r="D1883" s="9" t="str">
        <f>TEXT(SalesDataTable[[#This Row],[Order Date]],"MMM")</f>
        <v>Sep</v>
      </c>
      <c r="E1883" s="9" t="str">
        <f>"Q"&amp;ROUNDUP(MONTH(SalesDataTable[[#This Row],[Order Date]])/3,0)</f>
        <v>Q3</v>
      </c>
      <c r="F1883" s="4" t="s">
        <v>29</v>
      </c>
      <c r="G1883" s="4" t="s">
        <v>36</v>
      </c>
      <c r="H1883" s="4" t="s">
        <v>37</v>
      </c>
      <c r="I1883" s="4" t="s">
        <v>21</v>
      </c>
      <c r="J1883" s="4" t="s">
        <v>27</v>
      </c>
      <c r="K1883" s="4" t="s">
        <v>35</v>
      </c>
      <c r="L1883" s="5">
        <v>1</v>
      </c>
      <c r="M1883" s="6">
        <v>143.66999999999999</v>
      </c>
      <c r="N1883" s="7">
        <v>0.1</v>
      </c>
      <c r="O1883" s="6">
        <v>79.89</v>
      </c>
      <c r="P1883" s="6">
        <f t="shared" si="116"/>
        <v>129.303</v>
      </c>
      <c r="Q1883" s="6">
        <f t="shared" si="117"/>
        <v>79.89</v>
      </c>
      <c r="R1883" s="6">
        <f t="shared" si="118"/>
        <v>49.412999999999997</v>
      </c>
      <c r="S1883" s="8">
        <f t="shared" si="119"/>
        <v>0.38214890605786406</v>
      </c>
    </row>
    <row r="1884" spans="1:19" ht="15.6" x14ac:dyDescent="0.3">
      <c r="A1884" s="2">
        <v>1375</v>
      </c>
      <c r="B1884" s="3">
        <v>46278</v>
      </c>
      <c r="C1884" s="4">
        <f>YEAR(SalesDataTable[[#This Row],[Order Date]])</f>
        <v>2026</v>
      </c>
      <c r="D1884" s="9" t="str">
        <f>TEXT(SalesDataTable[[#This Row],[Order Date]],"MMM")</f>
        <v>Sep</v>
      </c>
      <c r="E1884" s="9" t="str">
        <f>"Q"&amp;ROUNDUP(MONTH(SalesDataTable[[#This Row],[Order Date]])/3,0)</f>
        <v>Q3</v>
      </c>
      <c r="F1884" s="4" t="s">
        <v>24</v>
      </c>
      <c r="G1884" s="4" t="s">
        <v>61</v>
      </c>
      <c r="H1884" s="4" t="s">
        <v>37</v>
      </c>
      <c r="I1884" s="4" t="s">
        <v>21</v>
      </c>
      <c r="J1884" s="4" t="s">
        <v>32</v>
      </c>
      <c r="K1884" s="4" t="s">
        <v>33</v>
      </c>
      <c r="L1884" s="5">
        <v>1</v>
      </c>
      <c r="M1884" s="6">
        <v>35.86</v>
      </c>
      <c r="N1884" s="7">
        <v>0</v>
      </c>
      <c r="O1884" s="6">
        <v>13.33</v>
      </c>
      <c r="P1884" s="6">
        <f t="shared" si="116"/>
        <v>35.86</v>
      </c>
      <c r="Q1884" s="6">
        <f t="shared" si="117"/>
        <v>13.33</v>
      </c>
      <c r="R1884" s="6">
        <f t="shared" si="118"/>
        <v>22.53</v>
      </c>
      <c r="S1884" s="8">
        <f t="shared" si="119"/>
        <v>0.62827663134411604</v>
      </c>
    </row>
    <row r="1885" spans="1:19" ht="15.6" x14ac:dyDescent="0.3">
      <c r="A1885" s="2">
        <v>2063</v>
      </c>
      <c r="B1885" s="3">
        <v>46278</v>
      </c>
      <c r="C1885" s="4">
        <f>YEAR(SalesDataTable[[#This Row],[Order Date]])</f>
        <v>2026</v>
      </c>
      <c r="D1885" s="9" t="str">
        <f>TEXT(SalesDataTable[[#This Row],[Order Date]],"MMM")</f>
        <v>Sep</v>
      </c>
      <c r="E1885" s="9" t="str">
        <f>"Q"&amp;ROUNDUP(MONTH(SalesDataTable[[#This Row],[Order Date]])/3,0)</f>
        <v>Q3</v>
      </c>
      <c r="F1885" s="4" t="s">
        <v>24</v>
      </c>
      <c r="G1885" s="4" t="s">
        <v>67</v>
      </c>
      <c r="H1885" s="4" t="s">
        <v>37</v>
      </c>
      <c r="I1885" s="4" t="s">
        <v>21</v>
      </c>
      <c r="J1885" s="4" t="s">
        <v>32</v>
      </c>
      <c r="K1885" s="4" t="s">
        <v>62</v>
      </c>
      <c r="L1885" s="5">
        <v>3</v>
      </c>
      <c r="M1885" s="6">
        <v>130.28</v>
      </c>
      <c r="N1885" s="7">
        <v>0.1</v>
      </c>
      <c r="O1885" s="6">
        <v>65.33</v>
      </c>
      <c r="P1885" s="6">
        <f t="shared" si="116"/>
        <v>351.75600000000003</v>
      </c>
      <c r="Q1885" s="6">
        <f t="shared" si="117"/>
        <v>195.99</v>
      </c>
      <c r="R1885" s="6">
        <f t="shared" si="118"/>
        <v>155.76600000000002</v>
      </c>
      <c r="S1885" s="8">
        <f t="shared" si="119"/>
        <v>0.44282400300208102</v>
      </c>
    </row>
    <row r="1886" spans="1:19" ht="15.6" x14ac:dyDescent="0.3">
      <c r="A1886" s="2">
        <v>2563</v>
      </c>
      <c r="B1886" s="3">
        <v>46278</v>
      </c>
      <c r="C1886" s="4">
        <f>YEAR(SalesDataTable[[#This Row],[Order Date]])</f>
        <v>2026</v>
      </c>
      <c r="D1886" s="9" t="str">
        <f>TEXT(SalesDataTable[[#This Row],[Order Date]],"MMM")</f>
        <v>Sep</v>
      </c>
      <c r="E1886" s="9" t="str">
        <f>"Q"&amp;ROUNDUP(MONTH(SalesDataTable[[#This Row],[Order Date]])/3,0)</f>
        <v>Q3</v>
      </c>
      <c r="F1886" s="4" t="s">
        <v>24</v>
      </c>
      <c r="G1886" s="4" t="s">
        <v>45</v>
      </c>
      <c r="H1886" s="4" t="s">
        <v>46</v>
      </c>
      <c r="I1886" s="4" t="s">
        <v>21</v>
      </c>
      <c r="J1886" s="4" t="s">
        <v>27</v>
      </c>
      <c r="K1886" s="4" t="s">
        <v>55</v>
      </c>
      <c r="L1886" s="5">
        <v>1</v>
      </c>
      <c r="M1886" s="6">
        <v>157.88999999999999</v>
      </c>
      <c r="N1886" s="7">
        <v>0.1</v>
      </c>
      <c r="O1886" s="6">
        <v>78.209999999999994</v>
      </c>
      <c r="P1886" s="6">
        <f t="shared" si="116"/>
        <v>142.101</v>
      </c>
      <c r="Q1886" s="6">
        <f t="shared" si="117"/>
        <v>78.209999999999994</v>
      </c>
      <c r="R1886" s="6">
        <f t="shared" si="118"/>
        <v>63.891000000000005</v>
      </c>
      <c r="S1886" s="8">
        <f t="shared" si="119"/>
        <v>0.44961682183798851</v>
      </c>
    </row>
    <row r="1887" spans="1:19" ht="15.6" x14ac:dyDescent="0.3">
      <c r="A1887" s="2">
        <v>2786</v>
      </c>
      <c r="B1887" s="3">
        <v>46278</v>
      </c>
      <c r="C1887" s="4">
        <f>YEAR(SalesDataTable[[#This Row],[Order Date]])</f>
        <v>2026</v>
      </c>
      <c r="D1887" s="9" t="str">
        <f>TEXT(SalesDataTable[[#This Row],[Order Date]],"MMM")</f>
        <v>Sep</v>
      </c>
      <c r="E1887" s="9" t="str">
        <f>"Q"&amp;ROUNDUP(MONTH(SalesDataTable[[#This Row],[Order Date]])/3,0)</f>
        <v>Q3</v>
      </c>
      <c r="F1887" s="4" t="s">
        <v>38</v>
      </c>
      <c r="G1887" s="4" t="s">
        <v>51</v>
      </c>
      <c r="H1887" s="4" t="s">
        <v>20</v>
      </c>
      <c r="I1887" s="4" t="s">
        <v>31</v>
      </c>
      <c r="J1887" s="4" t="s">
        <v>52</v>
      </c>
      <c r="K1887" s="4" t="s">
        <v>53</v>
      </c>
      <c r="L1887" s="5">
        <v>2</v>
      </c>
      <c r="M1887" s="6">
        <v>40.83</v>
      </c>
      <c r="N1887" s="7">
        <v>0</v>
      </c>
      <c r="O1887" s="6">
        <v>14.56</v>
      </c>
      <c r="P1887" s="6">
        <f t="shared" si="116"/>
        <v>81.66</v>
      </c>
      <c r="Q1887" s="6">
        <f t="shared" si="117"/>
        <v>29.12</v>
      </c>
      <c r="R1887" s="6">
        <f t="shared" si="118"/>
        <v>52.539999999999992</v>
      </c>
      <c r="S1887" s="8">
        <f t="shared" si="119"/>
        <v>0.64339946118050451</v>
      </c>
    </row>
    <row r="1888" spans="1:19" ht="15.6" x14ac:dyDescent="0.3">
      <c r="A1888" s="2">
        <v>3269</v>
      </c>
      <c r="B1888" s="3">
        <v>46278</v>
      </c>
      <c r="C1888" s="4">
        <f>YEAR(SalesDataTable[[#This Row],[Order Date]])</f>
        <v>2026</v>
      </c>
      <c r="D1888" s="9" t="str">
        <f>TEXT(SalesDataTable[[#This Row],[Order Date]],"MMM")</f>
        <v>Sep</v>
      </c>
      <c r="E1888" s="9" t="str">
        <f>"Q"&amp;ROUNDUP(MONTH(SalesDataTable[[#This Row],[Order Date]])/3,0)</f>
        <v>Q3</v>
      </c>
      <c r="F1888" s="4" t="s">
        <v>29</v>
      </c>
      <c r="G1888" s="4" t="s">
        <v>70</v>
      </c>
      <c r="H1888" s="4" t="s">
        <v>37</v>
      </c>
      <c r="I1888" s="4" t="s">
        <v>31</v>
      </c>
      <c r="J1888" s="4" t="s">
        <v>52</v>
      </c>
      <c r="K1888" s="4" t="s">
        <v>60</v>
      </c>
      <c r="L1888" s="5">
        <v>2</v>
      </c>
      <c r="M1888" s="6">
        <v>37.119999999999997</v>
      </c>
      <c r="N1888" s="7">
        <v>0</v>
      </c>
      <c r="O1888" s="6">
        <v>14.26</v>
      </c>
      <c r="P1888" s="6">
        <f t="shared" si="116"/>
        <v>74.239999999999995</v>
      </c>
      <c r="Q1888" s="6">
        <f t="shared" si="117"/>
        <v>28.52</v>
      </c>
      <c r="R1888" s="6">
        <f t="shared" si="118"/>
        <v>45.72</v>
      </c>
      <c r="S1888" s="8">
        <f t="shared" si="119"/>
        <v>0.61584051724137934</v>
      </c>
    </row>
    <row r="1889" spans="1:19" ht="15.6" x14ac:dyDescent="0.3">
      <c r="A1889" s="2">
        <v>3346</v>
      </c>
      <c r="B1889" s="3">
        <v>46278</v>
      </c>
      <c r="C1889" s="4">
        <f>YEAR(SalesDataTable[[#This Row],[Order Date]])</f>
        <v>2026</v>
      </c>
      <c r="D1889" s="9" t="str">
        <f>TEXT(SalesDataTable[[#This Row],[Order Date]],"MMM")</f>
        <v>Sep</v>
      </c>
      <c r="E1889" s="9" t="str">
        <f>"Q"&amp;ROUNDUP(MONTH(SalesDataTable[[#This Row],[Order Date]])/3,0)</f>
        <v>Q3</v>
      </c>
      <c r="F1889" s="4" t="s">
        <v>38</v>
      </c>
      <c r="G1889" s="4" t="s">
        <v>51</v>
      </c>
      <c r="H1889" s="4" t="s">
        <v>20</v>
      </c>
      <c r="I1889" s="4" t="s">
        <v>21</v>
      </c>
      <c r="J1889" s="4" t="s">
        <v>41</v>
      </c>
      <c r="K1889" s="4" t="s">
        <v>69</v>
      </c>
      <c r="L1889" s="5">
        <v>2</v>
      </c>
      <c r="M1889" s="6">
        <v>124.04</v>
      </c>
      <c r="N1889" s="7">
        <v>0.05</v>
      </c>
      <c r="O1889" s="6">
        <v>59.29</v>
      </c>
      <c r="P1889" s="6">
        <f t="shared" si="116"/>
        <v>235.67599999999999</v>
      </c>
      <c r="Q1889" s="6">
        <f t="shared" si="117"/>
        <v>118.58</v>
      </c>
      <c r="R1889" s="6">
        <f t="shared" si="118"/>
        <v>117.09599999999999</v>
      </c>
      <c r="S1889" s="8">
        <f t="shared" si="119"/>
        <v>0.49685160983723414</v>
      </c>
    </row>
    <row r="1890" spans="1:19" ht="15.6" x14ac:dyDescent="0.3">
      <c r="A1890" s="2">
        <v>4097</v>
      </c>
      <c r="B1890" s="3">
        <v>46278</v>
      </c>
      <c r="C1890" s="4">
        <f>YEAR(SalesDataTable[[#This Row],[Order Date]])</f>
        <v>2026</v>
      </c>
      <c r="D1890" s="9" t="str">
        <f>TEXT(SalesDataTable[[#This Row],[Order Date]],"MMM")</f>
        <v>Sep</v>
      </c>
      <c r="E1890" s="9" t="str">
        <f>"Q"&amp;ROUNDUP(MONTH(SalesDataTable[[#This Row],[Order Date]])/3,0)</f>
        <v>Q3</v>
      </c>
      <c r="F1890" s="4" t="s">
        <v>24</v>
      </c>
      <c r="G1890" s="4" t="s">
        <v>61</v>
      </c>
      <c r="H1890" s="4" t="s">
        <v>20</v>
      </c>
      <c r="I1890" s="4" t="s">
        <v>21</v>
      </c>
      <c r="J1890" s="4" t="s">
        <v>27</v>
      </c>
      <c r="K1890" s="4" t="s">
        <v>35</v>
      </c>
      <c r="L1890" s="5">
        <v>1</v>
      </c>
      <c r="M1890" s="6">
        <v>142.36000000000001</v>
      </c>
      <c r="N1890" s="7">
        <v>0</v>
      </c>
      <c r="O1890" s="6">
        <v>78.3</v>
      </c>
      <c r="P1890" s="6">
        <f t="shared" si="116"/>
        <v>142.36000000000001</v>
      </c>
      <c r="Q1890" s="6">
        <f t="shared" si="117"/>
        <v>78.3</v>
      </c>
      <c r="R1890" s="6">
        <f t="shared" si="118"/>
        <v>64.060000000000016</v>
      </c>
      <c r="S1890" s="8">
        <f t="shared" si="119"/>
        <v>0.44998595110986239</v>
      </c>
    </row>
    <row r="1891" spans="1:19" ht="15.6" x14ac:dyDescent="0.3">
      <c r="A1891" s="2">
        <v>4208</v>
      </c>
      <c r="B1891" s="3">
        <v>46278</v>
      </c>
      <c r="C1891" s="4">
        <f>YEAR(SalesDataTable[[#This Row],[Order Date]])</f>
        <v>2026</v>
      </c>
      <c r="D1891" s="9" t="str">
        <f>TEXT(SalesDataTable[[#This Row],[Order Date]],"MMM")</f>
        <v>Sep</v>
      </c>
      <c r="E1891" s="9" t="str">
        <f>"Q"&amp;ROUNDUP(MONTH(SalesDataTable[[#This Row],[Order Date]])/3,0)</f>
        <v>Q3</v>
      </c>
      <c r="F1891" s="4" t="s">
        <v>24</v>
      </c>
      <c r="G1891" s="4" t="s">
        <v>61</v>
      </c>
      <c r="H1891" s="4" t="s">
        <v>26</v>
      </c>
      <c r="I1891" s="4" t="s">
        <v>34</v>
      </c>
      <c r="J1891" s="4" t="s">
        <v>22</v>
      </c>
      <c r="K1891" s="4" t="s">
        <v>48</v>
      </c>
      <c r="L1891" s="5">
        <v>6</v>
      </c>
      <c r="M1891" s="6">
        <v>104.11</v>
      </c>
      <c r="N1891" s="7">
        <v>0.1</v>
      </c>
      <c r="O1891" s="6">
        <v>49</v>
      </c>
      <c r="P1891" s="6">
        <f t="shared" si="116"/>
        <v>562.19399999999996</v>
      </c>
      <c r="Q1891" s="6">
        <f t="shared" si="117"/>
        <v>294</v>
      </c>
      <c r="R1891" s="6">
        <f t="shared" si="118"/>
        <v>268.19399999999996</v>
      </c>
      <c r="S1891" s="8">
        <f t="shared" si="119"/>
        <v>0.47704884790659446</v>
      </c>
    </row>
    <row r="1892" spans="1:19" ht="15.6" x14ac:dyDescent="0.3">
      <c r="A1892" s="2">
        <v>4606</v>
      </c>
      <c r="B1892" s="3">
        <v>46278</v>
      </c>
      <c r="C1892" s="4">
        <f>YEAR(SalesDataTable[[#This Row],[Order Date]])</f>
        <v>2026</v>
      </c>
      <c r="D1892" s="9" t="str">
        <f>TEXT(SalesDataTable[[#This Row],[Order Date]],"MMM")</f>
        <v>Sep</v>
      </c>
      <c r="E1892" s="9" t="str">
        <f>"Q"&amp;ROUNDUP(MONTH(SalesDataTable[[#This Row],[Order Date]])/3,0)</f>
        <v>Q3</v>
      </c>
      <c r="F1892" s="4" t="s">
        <v>38</v>
      </c>
      <c r="G1892" s="4" t="s">
        <v>51</v>
      </c>
      <c r="H1892" s="4" t="s">
        <v>20</v>
      </c>
      <c r="I1892" s="4" t="s">
        <v>34</v>
      </c>
      <c r="J1892" s="4" t="s">
        <v>41</v>
      </c>
      <c r="K1892" s="4" t="s">
        <v>42</v>
      </c>
      <c r="L1892" s="5">
        <v>1</v>
      </c>
      <c r="M1892" s="6">
        <v>335.02</v>
      </c>
      <c r="N1892" s="7">
        <v>0.05</v>
      </c>
      <c r="O1892" s="6">
        <v>198.44</v>
      </c>
      <c r="P1892" s="6">
        <f t="shared" si="116"/>
        <v>318.26899999999995</v>
      </c>
      <c r="Q1892" s="6">
        <f t="shared" si="117"/>
        <v>198.44</v>
      </c>
      <c r="R1892" s="6">
        <f t="shared" si="118"/>
        <v>119.82899999999995</v>
      </c>
      <c r="S1892" s="8">
        <f t="shared" si="119"/>
        <v>0.3765022669502841</v>
      </c>
    </row>
    <row r="1893" spans="1:19" ht="15.6" x14ac:dyDescent="0.3">
      <c r="A1893" s="2">
        <v>222</v>
      </c>
      <c r="B1893" s="3">
        <v>46279</v>
      </c>
      <c r="C1893" s="4">
        <f>YEAR(SalesDataTable[[#This Row],[Order Date]])</f>
        <v>2026</v>
      </c>
      <c r="D1893" s="9" t="str">
        <f>TEXT(SalesDataTable[[#This Row],[Order Date]],"MMM")</f>
        <v>Sep</v>
      </c>
      <c r="E1893" s="9" t="str">
        <f>"Q"&amp;ROUNDUP(MONTH(SalesDataTable[[#This Row],[Order Date]])/3,0)</f>
        <v>Q3</v>
      </c>
      <c r="F1893" s="4" t="s">
        <v>24</v>
      </c>
      <c r="G1893" s="4" t="s">
        <v>61</v>
      </c>
      <c r="H1893" s="4" t="s">
        <v>20</v>
      </c>
      <c r="I1893" s="4" t="s">
        <v>21</v>
      </c>
      <c r="J1893" s="4" t="s">
        <v>22</v>
      </c>
      <c r="K1893" s="4" t="s">
        <v>40</v>
      </c>
      <c r="L1893" s="5">
        <v>2</v>
      </c>
      <c r="M1893" s="6">
        <v>49.69</v>
      </c>
      <c r="N1893" s="7">
        <v>0.05</v>
      </c>
      <c r="O1893" s="6">
        <v>22.55</v>
      </c>
      <c r="P1893" s="6">
        <f t="shared" si="116"/>
        <v>94.410999999999987</v>
      </c>
      <c r="Q1893" s="6">
        <f t="shared" si="117"/>
        <v>45.1</v>
      </c>
      <c r="R1893" s="6">
        <f t="shared" si="118"/>
        <v>49.310999999999986</v>
      </c>
      <c r="S1893" s="8">
        <f t="shared" si="119"/>
        <v>0.52230142674052804</v>
      </c>
    </row>
    <row r="1894" spans="1:19" ht="15.6" x14ac:dyDescent="0.3">
      <c r="A1894" s="2">
        <v>241</v>
      </c>
      <c r="B1894" s="3">
        <v>46279</v>
      </c>
      <c r="C1894" s="4">
        <f>YEAR(SalesDataTable[[#This Row],[Order Date]])</f>
        <v>2026</v>
      </c>
      <c r="D1894" s="9" t="str">
        <f>TEXT(SalesDataTable[[#This Row],[Order Date]],"MMM")</f>
        <v>Sep</v>
      </c>
      <c r="E1894" s="9" t="str">
        <f>"Q"&amp;ROUNDUP(MONTH(SalesDataTable[[#This Row],[Order Date]])/3,0)</f>
        <v>Q3</v>
      </c>
      <c r="F1894" s="4" t="s">
        <v>29</v>
      </c>
      <c r="G1894" s="4" t="s">
        <v>43</v>
      </c>
      <c r="H1894" s="4" t="s">
        <v>20</v>
      </c>
      <c r="I1894" s="4" t="s">
        <v>21</v>
      </c>
      <c r="J1894" s="4" t="s">
        <v>22</v>
      </c>
      <c r="K1894" s="4" t="s">
        <v>40</v>
      </c>
      <c r="L1894" s="5">
        <v>4</v>
      </c>
      <c r="M1894" s="6">
        <v>50.5</v>
      </c>
      <c r="N1894" s="7">
        <v>0</v>
      </c>
      <c r="O1894" s="6">
        <v>23.02</v>
      </c>
      <c r="P1894" s="6">
        <f t="shared" si="116"/>
        <v>202</v>
      </c>
      <c r="Q1894" s="6">
        <f t="shared" si="117"/>
        <v>92.08</v>
      </c>
      <c r="R1894" s="6">
        <f t="shared" si="118"/>
        <v>109.92</v>
      </c>
      <c r="S1894" s="8">
        <f t="shared" si="119"/>
        <v>0.5441584158415842</v>
      </c>
    </row>
    <row r="1895" spans="1:19" ht="15.6" x14ac:dyDescent="0.3">
      <c r="A1895" s="2">
        <v>753</v>
      </c>
      <c r="B1895" s="3">
        <v>46279</v>
      </c>
      <c r="C1895" s="4">
        <f>YEAR(SalesDataTable[[#This Row],[Order Date]])</f>
        <v>2026</v>
      </c>
      <c r="D1895" s="9" t="str">
        <f>TEXT(SalesDataTable[[#This Row],[Order Date]],"MMM")</f>
        <v>Sep</v>
      </c>
      <c r="E1895" s="9" t="str">
        <f>"Q"&amp;ROUNDUP(MONTH(SalesDataTable[[#This Row],[Order Date]])/3,0)</f>
        <v>Q3</v>
      </c>
      <c r="F1895" s="4" t="s">
        <v>38</v>
      </c>
      <c r="G1895" s="4" t="s">
        <v>39</v>
      </c>
      <c r="H1895" s="4" t="s">
        <v>37</v>
      </c>
      <c r="I1895" s="4" t="s">
        <v>21</v>
      </c>
      <c r="J1895" s="4" t="s">
        <v>32</v>
      </c>
      <c r="K1895" s="4" t="s">
        <v>50</v>
      </c>
      <c r="L1895" s="5">
        <v>1</v>
      </c>
      <c r="M1895" s="6">
        <v>47.55</v>
      </c>
      <c r="N1895" s="7">
        <v>0.05</v>
      </c>
      <c r="O1895" s="6">
        <v>18.350000000000001</v>
      </c>
      <c r="P1895" s="6">
        <f t="shared" si="116"/>
        <v>45.172499999999992</v>
      </c>
      <c r="Q1895" s="6">
        <f t="shared" si="117"/>
        <v>18.350000000000001</v>
      </c>
      <c r="R1895" s="6">
        <f t="shared" si="118"/>
        <v>26.822499999999991</v>
      </c>
      <c r="S1895" s="8">
        <f t="shared" si="119"/>
        <v>0.5937794011843488</v>
      </c>
    </row>
    <row r="1896" spans="1:19" ht="15.6" x14ac:dyDescent="0.3">
      <c r="A1896" s="2">
        <v>2530</v>
      </c>
      <c r="B1896" s="3">
        <v>46279</v>
      </c>
      <c r="C1896" s="4">
        <f>YEAR(SalesDataTable[[#This Row],[Order Date]])</f>
        <v>2026</v>
      </c>
      <c r="D1896" s="9" t="str">
        <f>TEXT(SalesDataTable[[#This Row],[Order Date]],"MMM")</f>
        <v>Sep</v>
      </c>
      <c r="E1896" s="9" t="str">
        <f>"Q"&amp;ROUNDUP(MONTH(SalesDataTable[[#This Row],[Order Date]])/3,0)</f>
        <v>Q3</v>
      </c>
      <c r="F1896" s="4" t="s">
        <v>38</v>
      </c>
      <c r="G1896" s="4" t="s">
        <v>49</v>
      </c>
      <c r="H1896" s="4" t="s">
        <v>20</v>
      </c>
      <c r="I1896" s="4" t="s">
        <v>31</v>
      </c>
      <c r="J1896" s="4" t="s">
        <v>32</v>
      </c>
      <c r="K1896" s="4" t="s">
        <v>50</v>
      </c>
      <c r="L1896" s="5">
        <v>6</v>
      </c>
      <c r="M1896" s="6">
        <v>46.16</v>
      </c>
      <c r="N1896" s="7">
        <v>0.1</v>
      </c>
      <c r="O1896" s="6">
        <v>18.39</v>
      </c>
      <c r="P1896" s="6">
        <f t="shared" si="116"/>
        <v>249.26399999999998</v>
      </c>
      <c r="Q1896" s="6">
        <f t="shared" si="117"/>
        <v>110.34</v>
      </c>
      <c r="R1896" s="6">
        <f t="shared" si="118"/>
        <v>138.92399999999998</v>
      </c>
      <c r="S1896" s="8">
        <f t="shared" si="119"/>
        <v>0.55733679953783932</v>
      </c>
    </row>
    <row r="1897" spans="1:19" ht="15.6" x14ac:dyDescent="0.3">
      <c r="A1897" s="2">
        <v>572</v>
      </c>
      <c r="B1897" s="3">
        <v>46280</v>
      </c>
      <c r="C1897" s="4">
        <f>YEAR(SalesDataTable[[#This Row],[Order Date]])</f>
        <v>2026</v>
      </c>
      <c r="D1897" s="9" t="str">
        <f>TEXT(SalesDataTable[[#This Row],[Order Date]],"MMM")</f>
        <v>Sep</v>
      </c>
      <c r="E1897" s="9" t="str">
        <f>"Q"&amp;ROUNDUP(MONTH(SalesDataTable[[#This Row],[Order Date]])/3,0)</f>
        <v>Q3</v>
      </c>
      <c r="F1897" s="4" t="s">
        <v>18</v>
      </c>
      <c r="G1897" s="4" t="s">
        <v>68</v>
      </c>
      <c r="H1897" s="4" t="s">
        <v>37</v>
      </c>
      <c r="I1897" s="4" t="s">
        <v>21</v>
      </c>
      <c r="J1897" s="4" t="s">
        <v>32</v>
      </c>
      <c r="K1897" s="4" t="s">
        <v>62</v>
      </c>
      <c r="L1897" s="5">
        <v>2</v>
      </c>
      <c r="M1897" s="6">
        <v>135.79</v>
      </c>
      <c r="N1897" s="7">
        <v>0.05</v>
      </c>
      <c r="O1897" s="6">
        <v>66.53</v>
      </c>
      <c r="P1897" s="6">
        <f t="shared" si="116"/>
        <v>258.00099999999998</v>
      </c>
      <c r="Q1897" s="6">
        <f t="shared" si="117"/>
        <v>133.06</v>
      </c>
      <c r="R1897" s="6">
        <f t="shared" si="118"/>
        <v>124.94099999999997</v>
      </c>
      <c r="S1897" s="8">
        <f t="shared" si="119"/>
        <v>0.48426556486215167</v>
      </c>
    </row>
    <row r="1898" spans="1:19" ht="15.6" x14ac:dyDescent="0.3">
      <c r="A1898" s="2">
        <v>874</v>
      </c>
      <c r="B1898" s="3">
        <v>46280</v>
      </c>
      <c r="C1898" s="4">
        <f>YEAR(SalesDataTable[[#This Row],[Order Date]])</f>
        <v>2026</v>
      </c>
      <c r="D1898" s="9" t="str">
        <f>TEXT(SalesDataTable[[#This Row],[Order Date]],"MMM")</f>
        <v>Sep</v>
      </c>
      <c r="E1898" s="9" t="str">
        <f>"Q"&amp;ROUNDUP(MONTH(SalesDataTable[[#This Row],[Order Date]])/3,0)</f>
        <v>Q3</v>
      </c>
      <c r="F1898" s="4" t="s">
        <v>18</v>
      </c>
      <c r="G1898" s="4" t="s">
        <v>68</v>
      </c>
      <c r="H1898" s="4" t="s">
        <v>20</v>
      </c>
      <c r="I1898" s="4" t="s">
        <v>21</v>
      </c>
      <c r="J1898" s="4" t="s">
        <v>27</v>
      </c>
      <c r="K1898" s="4" t="s">
        <v>35</v>
      </c>
      <c r="L1898" s="5">
        <v>2</v>
      </c>
      <c r="M1898" s="6">
        <v>141.91999999999999</v>
      </c>
      <c r="N1898" s="7">
        <v>0</v>
      </c>
      <c r="O1898" s="6">
        <v>79.900000000000006</v>
      </c>
      <c r="P1898" s="6">
        <f t="shared" si="116"/>
        <v>283.83999999999997</v>
      </c>
      <c r="Q1898" s="6">
        <f t="shared" si="117"/>
        <v>159.80000000000001</v>
      </c>
      <c r="R1898" s="6">
        <f t="shared" si="118"/>
        <v>124.03999999999996</v>
      </c>
      <c r="S1898" s="8">
        <f t="shared" si="119"/>
        <v>0.43700676437429531</v>
      </c>
    </row>
    <row r="1899" spans="1:19" ht="15.6" x14ac:dyDescent="0.3">
      <c r="A1899" s="2">
        <v>937</v>
      </c>
      <c r="B1899" s="3">
        <v>46280</v>
      </c>
      <c r="C1899" s="4">
        <f>YEAR(SalesDataTable[[#This Row],[Order Date]])</f>
        <v>2026</v>
      </c>
      <c r="D1899" s="9" t="str">
        <f>TEXT(SalesDataTable[[#This Row],[Order Date]],"MMM")</f>
        <v>Sep</v>
      </c>
      <c r="E1899" s="9" t="str">
        <f>"Q"&amp;ROUNDUP(MONTH(SalesDataTable[[#This Row],[Order Date]])/3,0)</f>
        <v>Q3</v>
      </c>
      <c r="F1899" s="4" t="s">
        <v>38</v>
      </c>
      <c r="G1899" s="4" t="s">
        <v>39</v>
      </c>
      <c r="H1899" s="4" t="s">
        <v>46</v>
      </c>
      <c r="I1899" s="4" t="s">
        <v>34</v>
      </c>
      <c r="J1899" s="4" t="s">
        <v>27</v>
      </c>
      <c r="K1899" s="4" t="s">
        <v>35</v>
      </c>
      <c r="L1899" s="5">
        <v>1</v>
      </c>
      <c r="M1899" s="6">
        <v>146.41</v>
      </c>
      <c r="N1899" s="7">
        <v>0.15</v>
      </c>
      <c r="O1899" s="6">
        <v>80.87</v>
      </c>
      <c r="P1899" s="6">
        <f t="shared" si="116"/>
        <v>124.4485</v>
      </c>
      <c r="Q1899" s="6">
        <f t="shared" si="117"/>
        <v>80.87</v>
      </c>
      <c r="R1899" s="6">
        <f t="shared" si="118"/>
        <v>43.578499999999991</v>
      </c>
      <c r="S1899" s="8">
        <f t="shared" si="119"/>
        <v>0.35017296311325563</v>
      </c>
    </row>
    <row r="1900" spans="1:19" ht="15.6" x14ac:dyDescent="0.3">
      <c r="A1900" s="2">
        <v>1229</v>
      </c>
      <c r="B1900" s="3">
        <v>46280</v>
      </c>
      <c r="C1900" s="4">
        <f>YEAR(SalesDataTable[[#This Row],[Order Date]])</f>
        <v>2026</v>
      </c>
      <c r="D1900" s="9" t="str">
        <f>TEXT(SalesDataTable[[#This Row],[Order Date]],"MMM")</f>
        <v>Sep</v>
      </c>
      <c r="E1900" s="9" t="str">
        <f>"Q"&amp;ROUNDUP(MONTH(SalesDataTable[[#This Row],[Order Date]])/3,0)</f>
        <v>Q3</v>
      </c>
      <c r="F1900" s="4" t="s">
        <v>24</v>
      </c>
      <c r="G1900" s="4" t="s">
        <v>25</v>
      </c>
      <c r="H1900" s="4" t="s">
        <v>46</v>
      </c>
      <c r="I1900" s="4" t="s">
        <v>31</v>
      </c>
      <c r="J1900" s="4" t="s">
        <v>22</v>
      </c>
      <c r="K1900" s="4" t="s">
        <v>44</v>
      </c>
      <c r="L1900" s="5">
        <v>5</v>
      </c>
      <c r="M1900" s="6">
        <v>40.17</v>
      </c>
      <c r="N1900" s="7">
        <v>0</v>
      </c>
      <c r="O1900" s="6">
        <v>16.27</v>
      </c>
      <c r="P1900" s="6">
        <f t="shared" si="116"/>
        <v>200.85000000000002</v>
      </c>
      <c r="Q1900" s="6">
        <f t="shared" si="117"/>
        <v>81.349999999999994</v>
      </c>
      <c r="R1900" s="6">
        <f t="shared" si="118"/>
        <v>119.50000000000003</v>
      </c>
      <c r="S1900" s="8">
        <f t="shared" si="119"/>
        <v>0.59497137167040082</v>
      </c>
    </row>
    <row r="1901" spans="1:19" ht="15.6" x14ac:dyDescent="0.3">
      <c r="A1901" s="2">
        <v>2186</v>
      </c>
      <c r="B1901" s="3">
        <v>46280</v>
      </c>
      <c r="C1901" s="4">
        <f>YEAR(SalesDataTable[[#This Row],[Order Date]])</f>
        <v>2026</v>
      </c>
      <c r="D1901" s="9" t="str">
        <f>TEXT(SalesDataTable[[#This Row],[Order Date]],"MMM")</f>
        <v>Sep</v>
      </c>
      <c r="E1901" s="9" t="str">
        <f>"Q"&amp;ROUNDUP(MONTH(SalesDataTable[[#This Row],[Order Date]])/3,0)</f>
        <v>Q3</v>
      </c>
      <c r="F1901" s="4" t="s">
        <v>29</v>
      </c>
      <c r="G1901" s="4" t="s">
        <v>30</v>
      </c>
      <c r="H1901" s="4" t="s">
        <v>20</v>
      </c>
      <c r="I1901" s="4" t="s">
        <v>21</v>
      </c>
      <c r="J1901" s="4" t="s">
        <v>27</v>
      </c>
      <c r="K1901" s="4" t="s">
        <v>28</v>
      </c>
      <c r="L1901" s="5">
        <v>2</v>
      </c>
      <c r="M1901" s="6">
        <v>91.6</v>
      </c>
      <c r="N1901" s="7">
        <v>0</v>
      </c>
      <c r="O1901" s="6">
        <v>46.54</v>
      </c>
      <c r="P1901" s="6">
        <f t="shared" si="116"/>
        <v>183.2</v>
      </c>
      <c r="Q1901" s="6">
        <f t="shared" si="117"/>
        <v>93.08</v>
      </c>
      <c r="R1901" s="6">
        <f t="shared" si="118"/>
        <v>90.11999999999999</v>
      </c>
      <c r="S1901" s="8">
        <f t="shared" si="119"/>
        <v>0.49192139737991264</v>
      </c>
    </row>
    <row r="1902" spans="1:19" ht="15.6" x14ac:dyDescent="0.3">
      <c r="A1902" s="2">
        <v>2922</v>
      </c>
      <c r="B1902" s="3">
        <v>46280</v>
      </c>
      <c r="C1902" s="4">
        <f>YEAR(SalesDataTable[[#This Row],[Order Date]])</f>
        <v>2026</v>
      </c>
      <c r="D1902" s="9" t="str">
        <f>TEXT(SalesDataTable[[#This Row],[Order Date]],"MMM")</f>
        <v>Sep</v>
      </c>
      <c r="E1902" s="9" t="str">
        <f>"Q"&amp;ROUNDUP(MONTH(SalesDataTable[[#This Row],[Order Date]])/3,0)</f>
        <v>Q3</v>
      </c>
      <c r="F1902" s="4" t="s">
        <v>29</v>
      </c>
      <c r="G1902" s="4" t="s">
        <v>30</v>
      </c>
      <c r="H1902" s="4" t="s">
        <v>20</v>
      </c>
      <c r="I1902" s="4" t="s">
        <v>31</v>
      </c>
      <c r="J1902" s="4" t="s">
        <v>52</v>
      </c>
      <c r="K1902" s="4" t="s">
        <v>56</v>
      </c>
      <c r="L1902" s="5">
        <v>4</v>
      </c>
      <c r="M1902" s="6">
        <v>121.47</v>
      </c>
      <c r="N1902" s="7">
        <v>0.05</v>
      </c>
      <c r="O1902" s="6">
        <v>67.650000000000006</v>
      </c>
      <c r="P1902" s="6">
        <f t="shared" si="116"/>
        <v>461.58599999999996</v>
      </c>
      <c r="Q1902" s="6">
        <f t="shared" si="117"/>
        <v>270.60000000000002</v>
      </c>
      <c r="R1902" s="6">
        <f t="shared" si="118"/>
        <v>190.98599999999993</v>
      </c>
      <c r="S1902" s="8">
        <f t="shared" si="119"/>
        <v>0.41376038268058379</v>
      </c>
    </row>
    <row r="1903" spans="1:19" ht="15.6" x14ac:dyDescent="0.3">
      <c r="A1903" s="2">
        <v>3140</v>
      </c>
      <c r="B1903" s="3">
        <v>46280</v>
      </c>
      <c r="C1903" s="4">
        <f>YEAR(SalesDataTable[[#This Row],[Order Date]])</f>
        <v>2026</v>
      </c>
      <c r="D1903" s="9" t="str">
        <f>TEXT(SalesDataTable[[#This Row],[Order Date]],"MMM")</f>
        <v>Sep</v>
      </c>
      <c r="E1903" s="9" t="str">
        <f>"Q"&amp;ROUNDUP(MONTH(SalesDataTable[[#This Row],[Order Date]])/3,0)</f>
        <v>Q3</v>
      </c>
      <c r="F1903" s="4" t="s">
        <v>24</v>
      </c>
      <c r="G1903" s="4" t="s">
        <v>61</v>
      </c>
      <c r="H1903" s="4" t="s">
        <v>46</v>
      </c>
      <c r="I1903" s="4" t="s">
        <v>31</v>
      </c>
      <c r="J1903" s="4" t="s">
        <v>41</v>
      </c>
      <c r="K1903" s="4" t="s">
        <v>69</v>
      </c>
      <c r="L1903" s="5">
        <v>2</v>
      </c>
      <c r="M1903" s="6">
        <v>122.69</v>
      </c>
      <c r="N1903" s="7">
        <v>0</v>
      </c>
      <c r="O1903" s="6">
        <v>61.4</v>
      </c>
      <c r="P1903" s="6">
        <f t="shared" si="116"/>
        <v>245.38</v>
      </c>
      <c r="Q1903" s="6">
        <f t="shared" si="117"/>
        <v>122.8</v>
      </c>
      <c r="R1903" s="6">
        <f t="shared" si="118"/>
        <v>122.58</v>
      </c>
      <c r="S1903" s="8">
        <f t="shared" si="119"/>
        <v>0.49955171570625151</v>
      </c>
    </row>
    <row r="1904" spans="1:19" ht="15.6" x14ac:dyDescent="0.3">
      <c r="A1904" s="2">
        <v>3369</v>
      </c>
      <c r="B1904" s="3">
        <v>46280</v>
      </c>
      <c r="C1904" s="4">
        <f>YEAR(SalesDataTable[[#This Row],[Order Date]])</f>
        <v>2026</v>
      </c>
      <c r="D1904" s="9" t="str">
        <f>TEXT(SalesDataTable[[#This Row],[Order Date]],"MMM")</f>
        <v>Sep</v>
      </c>
      <c r="E1904" s="9" t="str">
        <f>"Q"&amp;ROUNDUP(MONTH(SalesDataTable[[#This Row],[Order Date]])/3,0)</f>
        <v>Q3</v>
      </c>
      <c r="F1904" s="4" t="s">
        <v>24</v>
      </c>
      <c r="G1904" s="4" t="s">
        <v>61</v>
      </c>
      <c r="H1904" s="4" t="s">
        <v>46</v>
      </c>
      <c r="I1904" s="4" t="s">
        <v>31</v>
      </c>
      <c r="J1904" s="4" t="s">
        <v>32</v>
      </c>
      <c r="K1904" s="4" t="s">
        <v>50</v>
      </c>
      <c r="L1904" s="5">
        <v>1</v>
      </c>
      <c r="M1904" s="6">
        <v>45.59</v>
      </c>
      <c r="N1904" s="7">
        <v>0</v>
      </c>
      <c r="O1904" s="6">
        <v>18.28</v>
      </c>
      <c r="P1904" s="6">
        <f t="shared" si="116"/>
        <v>45.59</v>
      </c>
      <c r="Q1904" s="6">
        <f t="shared" si="117"/>
        <v>18.28</v>
      </c>
      <c r="R1904" s="6">
        <f t="shared" si="118"/>
        <v>27.310000000000002</v>
      </c>
      <c r="S1904" s="8">
        <f t="shared" si="119"/>
        <v>0.59903487606931349</v>
      </c>
    </row>
    <row r="1905" spans="1:19" ht="15.6" x14ac:dyDescent="0.3">
      <c r="A1905" s="2">
        <v>4865</v>
      </c>
      <c r="B1905" s="3">
        <v>46280</v>
      </c>
      <c r="C1905" s="4">
        <f>YEAR(SalesDataTable[[#This Row],[Order Date]])</f>
        <v>2026</v>
      </c>
      <c r="D1905" s="9" t="str">
        <f>TEXT(SalesDataTable[[#This Row],[Order Date]],"MMM")</f>
        <v>Sep</v>
      </c>
      <c r="E1905" s="9" t="str">
        <f>"Q"&amp;ROUNDUP(MONTH(SalesDataTable[[#This Row],[Order Date]])/3,0)</f>
        <v>Q3</v>
      </c>
      <c r="F1905" s="4" t="s">
        <v>38</v>
      </c>
      <c r="G1905" s="4" t="s">
        <v>39</v>
      </c>
      <c r="H1905" s="4" t="s">
        <v>20</v>
      </c>
      <c r="I1905" s="4" t="s">
        <v>21</v>
      </c>
      <c r="J1905" s="4" t="s">
        <v>22</v>
      </c>
      <c r="K1905" s="4" t="s">
        <v>23</v>
      </c>
      <c r="L1905" s="5">
        <v>1</v>
      </c>
      <c r="M1905" s="6">
        <v>83.8</v>
      </c>
      <c r="N1905" s="7">
        <v>0</v>
      </c>
      <c r="O1905" s="6">
        <v>42.23</v>
      </c>
      <c r="P1905" s="6">
        <f t="shared" si="116"/>
        <v>83.8</v>
      </c>
      <c r="Q1905" s="6">
        <f t="shared" si="117"/>
        <v>42.23</v>
      </c>
      <c r="R1905" s="6">
        <f t="shared" si="118"/>
        <v>41.57</v>
      </c>
      <c r="S1905" s="8">
        <f t="shared" si="119"/>
        <v>0.49606205250596663</v>
      </c>
    </row>
    <row r="1906" spans="1:19" ht="15.6" x14ac:dyDescent="0.3">
      <c r="A1906" s="2">
        <v>103</v>
      </c>
      <c r="B1906" s="3">
        <v>46281</v>
      </c>
      <c r="C1906" s="4">
        <f>YEAR(SalesDataTable[[#This Row],[Order Date]])</f>
        <v>2026</v>
      </c>
      <c r="D1906" s="9" t="str">
        <f>TEXT(SalesDataTable[[#This Row],[Order Date]],"MMM")</f>
        <v>Sep</v>
      </c>
      <c r="E1906" s="9" t="str">
        <f>"Q"&amp;ROUNDUP(MONTH(SalesDataTable[[#This Row],[Order Date]])/3,0)</f>
        <v>Q3</v>
      </c>
      <c r="F1906" s="4" t="s">
        <v>29</v>
      </c>
      <c r="G1906" s="4" t="s">
        <v>36</v>
      </c>
      <c r="H1906" s="4" t="s">
        <v>20</v>
      </c>
      <c r="I1906" s="4" t="s">
        <v>31</v>
      </c>
      <c r="J1906" s="4" t="s">
        <v>32</v>
      </c>
      <c r="K1906" s="4" t="s">
        <v>62</v>
      </c>
      <c r="L1906" s="5">
        <v>1</v>
      </c>
      <c r="M1906" s="6">
        <v>132.58000000000001</v>
      </c>
      <c r="N1906" s="7">
        <v>0.15</v>
      </c>
      <c r="O1906" s="6">
        <v>67.62</v>
      </c>
      <c r="P1906" s="6">
        <f t="shared" si="116"/>
        <v>112.69300000000001</v>
      </c>
      <c r="Q1906" s="6">
        <f t="shared" si="117"/>
        <v>67.62</v>
      </c>
      <c r="R1906" s="6">
        <f t="shared" si="118"/>
        <v>45.073000000000008</v>
      </c>
      <c r="S1906" s="8">
        <f t="shared" si="119"/>
        <v>0.39996273060438536</v>
      </c>
    </row>
    <row r="1907" spans="1:19" ht="15.6" x14ac:dyDescent="0.3">
      <c r="A1907" s="2">
        <v>4500</v>
      </c>
      <c r="B1907" s="3">
        <v>46281</v>
      </c>
      <c r="C1907" s="4">
        <f>YEAR(SalesDataTable[[#This Row],[Order Date]])</f>
        <v>2026</v>
      </c>
      <c r="D1907" s="9" t="str">
        <f>TEXT(SalesDataTable[[#This Row],[Order Date]],"MMM")</f>
        <v>Sep</v>
      </c>
      <c r="E1907" s="9" t="str">
        <f>"Q"&amp;ROUNDUP(MONTH(SalesDataTable[[#This Row],[Order Date]])/3,0)</f>
        <v>Q3</v>
      </c>
      <c r="F1907" s="4" t="s">
        <v>38</v>
      </c>
      <c r="G1907" s="4" t="s">
        <v>51</v>
      </c>
      <c r="H1907" s="4" t="s">
        <v>20</v>
      </c>
      <c r="I1907" s="4" t="s">
        <v>31</v>
      </c>
      <c r="J1907" s="4" t="s">
        <v>41</v>
      </c>
      <c r="K1907" s="4" t="s">
        <v>69</v>
      </c>
      <c r="L1907" s="5">
        <v>2</v>
      </c>
      <c r="M1907" s="6">
        <v>122.12</v>
      </c>
      <c r="N1907" s="7">
        <v>0.05</v>
      </c>
      <c r="O1907" s="6">
        <v>61.76</v>
      </c>
      <c r="P1907" s="6">
        <f t="shared" si="116"/>
        <v>232.02799999999999</v>
      </c>
      <c r="Q1907" s="6">
        <f t="shared" si="117"/>
        <v>123.52</v>
      </c>
      <c r="R1907" s="6">
        <f t="shared" si="118"/>
        <v>108.508</v>
      </c>
      <c r="S1907" s="8">
        <f t="shared" si="119"/>
        <v>0.46765045597945076</v>
      </c>
    </row>
    <row r="1908" spans="1:19" ht="15.6" x14ac:dyDescent="0.3">
      <c r="A1908" s="2">
        <v>5093</v>
      </c>
      <c r="B1908" s="3">
        <v>46281</v>
      </c>
      <c r="C1908" s="4">
        <f>YEAR(SalesDataTable[[#This Row],[Order Date]])</f>
        <v>2026</v>
      </c>
      <c r="D1908" s="9" t="str">
        <f>TEXT(SalesDataTable[[#This Row],[Order Date]],"MMM")</f>
        <v>Sep</v>
      </c>
      <c r="E1908" s="9" t="str">
        <f>"Q"&amp;ROUNDUP(MONTH(SalesDataTable[[#This Row],[Order Date]])/3,0)</f>
        <v>Q3</v>
      </c>
      <c r="F1908" s="4" t="s">
        <v>18</v>
      </c>
      <c r="G1908" s="4" t="s">
        <v>19</v>
      </c>
      <c r="H1908" s="4" t="s">
        <v>26</v>
      </c>
      <c r="I1908" s="4" t="s">
        <v>34</v>
      </c>
      <c r="J1908" s="4" t="s">
        <v>27</v>
      </c>
      <c r="K1908" s="4" t="s">
        <v>35</v>
      </c>
      <c r="L1908" s="5">
        <v>3</v>
      </c>
      <c r="M1908" s="6">
        <v>140.47</v>
      </c>
      <c r="N1908" s="7">
        <v>0.15</v>
      </c>
      <c r="O1908" s="6">
        <v>81.739999999999995</v>
      </c>
      <c r="P1908" s="6">
        <f t="shared" si="116"/>
        <v>358.19849999999997</v>
      </c>
      <c r="Q1908" s="6">
        <f t="shared" si="117"/>
        <v>245.21999999999997</v>
      </c>
      <c r="R1908" s="6">
        <f t="shared" si="118"/>
        <v>112.9785</v>
      </c>
      <c r="S1908" s="8">
        <f t="shared" si="119"/>
        <v>0.31540751845694498</v>
      </c>
    </row>
    <row r="1909" spans="1:19" ht="15.6" x14ac:dyDescent="0.3">
      <c r="A1909" s="2">
        <v>5147</v>
      </c>
      <c r="B1909" s="3">
        <v>46281</v>
      </c>
      <c r="C1909" s="4">
        <f>YEAR(SalesDataTable[[#This Row],[Order Date]])</f>
        <v>2026</v>
      </c>
      <c r="D1909" s="9" t="str">
        <f>TEXT(SalesDataTable[[#This Row],[Order Date]],"MMM")</f>
        <v>Sep</v>
      </c>
      <c r="E1909" s="9" t="str">
        <f>"Q"&amp;ROUNDUP(MONTH(SalesDataTable[[#This Row],[Order Date]])/3,0)</f>
        <v>Q3</v>
      </c>
      <c r="F1909" s="4" t="s">
        <v>38</v>
      </c>
      <c r="G1909" s="4" t="s">
        <v>65</v>
      </c>
      <c r="H1909" s="4" t="s">
        <v>20</v>
      </c>
      <c r="I1909" s="4" t="s">
        <v>31</v>
      </c>
      <c r="J1909" s="4" t="s">
        <v>27</v>
      </c>
      <c r="K1909" s="4" t="s">
        <v>35</v>
      </c>
      <c r="L1909" s="5">
        <v>2</v>
      </c>
      <c r="M1909" s="6">
        <v>145.35</v>
      </c>
      <c r="N1909" s="7">
        <v>0.05</v>
      </c>
      <c r="O1909" s="6">
        <v>78.39</v>
      </c>
      <c r="P1909" s="6">
        <f t="shared" si="116"/>
        <v>276.16499999999996</v>
      </c>
      <c r="Q1909" s="6">
        <f t="shared" si="117"/>
        <v>156.78</v>
      </c>
      <c r="R1909" s="6">
        <f t="shared" si="118"/>
        <v>119.38499999999996</v>
      </c>
      <c r="S1909" s="8">
        <f t="shared" si="119"/>
        <v>0.4322959100537721</v>
      </c>
    </row>
    <row r="1910" spans="1:19" ht="15.6" x14ac:dyDescent="0.3">
      <c r="A1910" s="2">
        <v>365</v>
      </c>
      <c r="B1910" s="3">
        <v>46282</v>
      </c>
      <c r="C1910" s="4">
        <f>YEAR(SalesDataTable[[#This Row],[Order Date]])</f>
        <v>2026</v>
      </c>
      <c r="D1910" s="9" t="str">
        <f>TEXT(SalesDataTable[[#This Row],[Order Date]],"MMM")</f>
        <v>Sep</v>
      </c>
      <c r="E1910" s="9" t="str">
        <f>"Q"&amp;ROUNDUP(MONTH(SalesDataTable[[#This Row],[Order Date]])/3,0)</f>
        <v>Q3</v>
      </c>
      <c r="F1910" s="4" t="s">
        <v>38</v>
      </c>
      <c r="G1910" s="4" t="s">
        <v>51</v>
      </c>
      <c r="H1910" s="4" t="s">
        <v>46</v>
      </c>
      <c r="I1910" s="4" t="s">
        <v>21</v>
      </c>
      <c r="J1910" s="4" t="s">
        <v>41</v>
      </c>
      <c r="K1910" s="4" t="s">
        <v>69</v>
      </c>
      <c r="L1910" s="5">
        <v>2</v>
      </c>
      <c r="M1910" s="6">
        <v>121.25</v>
      </c>
      <c r="N1910" s="7">
        <v>0</v>
      </c>
      <c r="O1910" s="6">
        <v>61.5</v>
      </c>
      <c r="P1910" s="6">
        <f t="shared" si="116"/>
        <v>242.5</v>
      </c>
      <c r="Q1910" s="6">
        <f t="shared" si="117"/>
        <v>123</v>
      </c>
      <c r="R1910" s="6">
        <f t="shared" si="118"/>
        <v>119.5</v>
      </c>
      <c r="S1910" s="8">
        <f t="shared" si="119"/>
        <v>0.4927835051546392</v>
      </c>
    </row>
    <row r="1911" spans="1:19" ht="15.6" x14ac:dyDescent="0.3">
      <c r="A1911" s="2">
        <v>494</v>
      </c>
      <c r="B1911" s="3">
        <v>46282</v>
      </c>
      <c r="C1911" s="4">
        <f>YEAR(SalesDataTable[[#This Row],[Order Date]])</f>
        <v>2026</v>
      </c>
      <c r="D1911" s="9" t="str">
        <f>TEXT(SalesDataTable[[#This Row],[Order Date]],"MMM")</f>
        <v>Sep</v>
      </c>
      <c r="E1911" s="9" t="str">
        <f>"Q"&amp;ROUNDUP(MONTH(SalesDataTable[[#This Row],[Order Date]])/3,0)</f>
        <v>Q3</v>
      </c>
      <c r="F1911" s="4" t="s">
        <v>38</v>
      </c>
      <c r="G1911" s="4" t="s">
        <v>39</v>
      </c>
      <c r="H1911" s="4" t="s">
        <v>20</v>
      </c>
      <c r="I1911" s="4" t="s">
        <v>31</v>
      </c>
      <c r="J1911" s="4" t="s">
        <v>32</v>
      </c>
      <c r="K1911" s="4" t="s">
        <v>33</v>
      </c>
      <c r="L1911" s="5">
        <v>1</v>
      </c>
      <c r="M1911" s="6">
        <v>35.94</v>
      </c>
      <c r="N1911" s="7">
        <v>0.1</v>
      </c>
      <c r="O1911" s="6">
        <v>13.19</v>
      </c>
      <c r="P1911" s="6">
        <f t="shared" si="116"/>
        <v>32.345999999999997</v>
      </c>
      <c r="Q1911" s="6">
        <f t="shared" si="117"/>
        <v>13.19</v>
      </c>
      <c r="R1911" s="6">
        <f t="shared" si="118"/>
        <v>19.155999999999999</v>
      </c>
      <c r="S1911" s="8">
        <f t="shared" si="119"/>
        <v>0.59222160390774747</v>
      </c>
    </row>
    <row r="1912" spans="1:19" ht="15.6" x14ac:dyDescent="0.3">
      <c r="A1912" s="2">
        <v>665</v>
      </c>
      <c r="B1912" s="3">
        <v>46282</v>
      </c>
      <c r="C1912" s="4">
        <f>YEAR(SalesDataTable[[#This Row],[Order Date]])</f>
        <v>2026</v>
      </c>
      <c r="D1912" s="9" t="str">
        <f>TEXT(SalesDataTable[[#This Row],[Order Date]],"MMM")</f>
        <v>Sep</v>
      </c>
      <c r="E1912" s="9" t="str">
        <f>"Q"&amp;ROUNDUP(MONTH(SalesDataTable[[#This Row],[Order Date]])/3,0)</f>
        <v>Q3</v>
      </c>
      <c r="F1912" s="4" t="s">
        <v>24</v>
      </c>
      <c r="G1912" s="4" t="s">
        <v>67</v>
      </c>
      <c r="H1912" s="4" t="s">
        <v>20</v>
      </c>
      <c r="I1912" s="4" t="s">
        <v>31</v>
      </c>
      <c r="J1912" s="4" t="s">
        <v>22</v>
      </c>
      <c r="K1912" s="4" t="s">
        <v>48</v>
      </c>
      <c r="L1912" s="5">
        <v>1</v>
      </c>
      <c r="M1912" s="6">
        <v>101.18</v>
      </c>
      <c r="N1912" s="7">
        <v>0.1</v>
      </c>
      <c r="O1912" s="6">
        <v>49.38</v>
      </c>
      <c r="P1912" s="6">
        <f t="shared" si="116"/>
        <v>91.062000000000012</v>
      </c>
      <c r="Q1912" s="6">
        <f t="shared" si="117"/>
        <v>49.38</v>
      </c>
      <c r="R1912" s="6">
        <f t="shared" si="118"/>
        <v>41.682000000000009</v>
      </c>
      <c r="S1912" s="8">
        <f t="shared" si="119"/>
        <v>0.45773209461685449</v>
      </c>
    </row>
    <row r="1913" spans="1:19" ht="15.6" x14ac:dyDescent="0.3">
      <c r="A1913" s="2">
        <v>2067</v>
      </c>
      <c r="B1913" s="3">
        <v>46282</v>
      </c>
      <c r="C1913" s="4">
        <f>YEAR(SalesDataTable[[#This Row],[Order Date]])</f>
        <v>2026</v>
      </c>
      <c r="D1913" s="9" t="str">
        <f>TEXT(SalesDataTable[[#This Row],[Order Date]],"MMM")</f>
        <v>Sep</v>
      </c>
      <c r="E1913" s="9" t="str">
        <f>"Q"&amp;ROUNDUP(MONTH(SalesDataTable[[#This Row],[Order Date]])/3,0)</f>
        <v>Q3</v>
      </c>
      <c r="F1913" s="4" t="s">
        <v>38</v>
      </c>
      <c r="G1913" s="4" t="s">
        <v>49</v>
      </c>
      <c r="H1913" s="4" t="s">
        <v>37</v>
      </c>
      <c r="I1913" s="4" t="s">
        <v>31</v>
      </c>
      <c r="J1913" s="4" t="s">
        <v>22</v>
      </c>
      <c r="K1913" s="4" t="s">
        <v>23</v>
      </c>
      <c r="L1913" s="5">
        <v>2</v>
      </c>
      <c r="M1913" s="6">
        <v>82.47</v>
      </c>
      <c r="N1913" s="7">
        <v>0</v>
      </c>
      <c r="O1913" s="6">
        <v>42.49</v>
      </c>
      <c r="P1913" s="6">
        <f t="shared" si="116"/>
        <v>164.94</v>
      </c>
      <c r="Q1913" s="6">
        <f t="shared" si="117"/>
        <v>84.98</v>
      </c>
      <c r="R1913" s="6">
        <f t="shared" si="118"/>
        <v>79.959999999999994</v>
      </c>
      <c r="S1913" s="8">
        <f t="shared" si="119"/>
        <v>0.48478234509518608</v>
      </c>
    </row>
    <row r="1914" spans="1:19" ht="15.6" x14ac:dyDescent="0.3">
      <c r="A1914" s="2">
        <v>2648</v>
      </c>
      <c r="B1914" s="3">
        <v>46282</v>
      </c>
      <c r="C1914" s="4">
        <f>YEAR(SalesDataTable[[#This Row],[Order Date]])</f>
        <v>2026</v>
      </c>
      <c r="D1914" s="9" t="str">
        <f>TEXT(SalesDataTable[[#This Row],[Order Date]],"MMM")</f>
        <v>Sep</v>
      </c>
      <c r="E1914" s="9" t="str">
        <f>"Q"&amp;ROUNDUP(MONTH(SalesDataTable[[#This Row],[Order Date]])/3,0)</f>
        <v>Q3</v>
      </c>
      <c r="F1914" s="4" t="s">
        <v>29</v>
      </c>
      <c r="G1914" s="4" t="s">
        <v>70</v>
      </c>
      <c r="H1914" s="4" t="s">
        <v>46</v>
      </c>
      <c r="I1914" s="4" t="s">
        <v>31</v>
      </c>
      <c r="J1914" s="4" t="s">
        <v>52</v>
      </c>
      <c r="K1914" s="4" t="s">
        <v>63</v>
      </c>
      <c r="L1914" s="5">
        <v>1</v>
      </c>
      <c r="M1914" s="6">
        <v>50.47</v>
      </c>
      <c r="N1914" s="7">
        <v>0.05</v>
      </c>
      <c r="O1914" s="6">
        <v>22.27</v>
      </c>
      <c r="P1914" s="6">
        <f t="shared" si="116"/>
        <v>47.946499999999993</v>
      </c>
      <c r="Q1914" s="6">
        <f t="shared" si="117"/>
        <v>22.27</v>
      </c>
      <c r="R1914" s="6">
        <f t="shared" si="118"/>
        <v>25.676499999999994</v>
      </c>
      <c r="S1914" s="8">
        <f t="shared" si="119"/>
        <v>0.53552396942425406</v>
      </c>
    </row>
    <row r="1915" spans="1:19" ht="15.6" x14ac:dyDescent="0.3">
      <c r="A1915" s="2">
        <v>3074</v>
      </c>
      <c r="B1915" s="3">
        <v>46282</v>
      </c>
      <c r="C1915" s="4">
        <f>YEAR(SalesDataTable[[#This Row],[Order Date]])</f>
        <v>2026</v>
      </c>
      <c r="D1915" s="9" t="str">
        <f>TEXT(SalesDataTable[[#This Row],[Order Date]],"MMM")</f>
        <v>Sep</v>
      </c>
      <c r="E1915" s="9" t="str">
        <f>"Q"&amp;ROUNDUP(MONTH(SalesDataTable[[#This Row],[Order Date]])/3,0)</f>
        <v>Q3</v>
      </c>
      <c r="F1915" s="4" t="s">
        <v>38</v>
      </c>
      <c r="G1915" s="4" t="s">
        <v>51</v>
      </c>
      <c r="H1915" s="4" t="s">
        <v>26</v>
      </c>
      <c r="I1915" s="4" t="s">
        <v>34</v>
      </c>
      <c r="J1915" s="4" t="s">
        <v>41</v>
      </c>
      <c r="K1915" s="4" t="s">
        <v>58</v>
      </c>
      <c r="L1915" s="5">
        <v>5</v>
      </c>
      <c r="M1915" s="6">
        <v>82.63</v>
      </c>
      <c r="N1915" s="7">
        <v>0.15</v>
      </c>
      <c r="O1915" s="6">
        <v>38.630000000000003</v>
      </c>
      <c r="P1915" s="6">
        <f t="shared" si="116"/>
        <v>351.17749999999995</v>
      </c>
      <c r="Q1915" s="6">
        <f t="shared" si="117"/>
        <v>193.15</v>
      </c>
      <c r="R1915" s="6">
        <f t="shared" si="118"/>
        <v>158.02749999999995</v>
      </c>
      <c r="S1915" s="8">
        <f t="shared" si="119"/>
        <v>0.44999323703824978</v>
      </c>
    </row>
    <row r="1916" spans="1:19" ht="15.6" x14ac:dyDescent="0.3">
      <c r="A1916" s="2">
        <v>259</v>
      </c>
      <c r="B1916" s="3">
        <v>46283</v>
      </c>
      <c r="C1916" s="4">
        <f>YEAR(SalesDataTable[[#This Row],[Order Date]])</f>
        <v>2026</v>
      </c>
      <c r="D1916" s="9" t="str">
        <f>TEXT(SalesDataTable[[#This Row],[Order Date]],"MMM")</f>
        <v>Sep</v>
      </c>
      <c r="E1916" s="9" t="str">
        <f>"Q"&amp;ROUNDUP(MONTH(SalesDataTable[[#This Row],[Order Date]])/3,0)</f>
        <v>Q3</v>
      </c>
      <c r="F1916" s="4" t="s">
        <v>38</v>
      </c>
      <c r="G1916" s="4" t="s">
        <v>51</v>
      </c>
      <c r="H1916" s="4" t="s">
        <v>37</v>
      </c>
      <c r="I1916" s="4" t="s">
        <v>34</v>
      </c>
      <c r="J1916" s="4" t="s">
        <v>32</v>
      </c>
      <c r="K1916" s="4" t="s">
        <v>66</v>
      </c>
      <c r="L1916" s="5">
        <v>4</v>
      </c>
      <c r="M1916" s="6">
        <v>168.48</v>
      </c>
      <c r="N1916" s="7">
        <v>0.1</v>
      </c>
      <c r="O1916" s="6">
        <v>89.85</v>
      </c>
      <c r="P1916" s="6">
        <f t="shared" si="116"/>
        <v>606.52800000000002</v>
      </c>
      <c r="Q1916" s="6">
        <f t="shared" si="117"/>
        <v>359.4</v>
      </c>
      <c r="R1916" s="6">
        <f t="shared" si="118"/>
        <v>247.12800000000004</v>
      </c>
      <c r="S1916" s="8">
        <f t="shared" si="119"/>
        <v>0.4074469768914214</v>
      </c>
    </row>
    <row r="1917" spans="1:19" ht="15.6" x14ac:dyDescent="0.3">
      <c r="A1917" s="2">
        <v>997</v>
      </c>
      <c r="B1917" s="3">
        <v>46283</v>
      </c>
      <c r="C1917" s="4">
        <f>YEAR(SalesDataTable[[#This Row],[Order Date]])</f>
        <v>2026</v>
      </c>
      <c r="D1917" s="9" t="str">
        <f>TEXT(SalesDataTable[[#This Row],[Order Date]],"MMM")</f>
        <v>Sep</v>
      </c>
      <c r="E1917" s="9" t="str">
        <f>"Q"&amp;ROUNDUP(MONTH(SalesDataTable[[#This Row],[Order Date]])/3,0)</f>
        <v>Q3</v>
      </c>
      <c r="F1917" s="4" t="s">
        <v>24</v>
      </c>
      <c r="G1917" s="4" t="s">
        <v>59</v>
      </c>
      <c r="H1917" s="4" t="s">
        <v>46</v>
      </c>
      <c r="I1917" s="4" t="s">
        <v>21</v>
      </c>
      <c r="J1917" s="4" t="s">
        <v>41</v>
      </c>
      <c r="K1917" s="4" t="s">
        <v>69</v>
      </c>
      <c r="L1917" s="5">
        <v>2</v>
      </c>
      <c r="M1917" s="6">
        <v>121.82</v>
      </c>
      <c r="N1917" s="7">
        <v>0</v>
      </c>
      <c r="O1917" s="6">
        <v>61.92</v>
      </c>
      <c r="P1917" s="6">
        <f t="shared" si="116"/>
        <v>243.64</v>
      </c>
      <c r="Q1917" s="6">
        <f t="shared" si="117"/>
        <v>123.84</v>
      </c>
      <c r="R1917" s="6">
        <f t="shared" si="118"/>
        <v>119.79999999999998</v>
      </c>
      <c r="S1917" s="8">
        <f t="shared" si="119"/>
        <v>0.49170907896897059</v>
      </c>
    </row>
    <row r="1918" spans="1:19" ht="15.6" x14ac:dyDescent="0.3">
      <c r="A1918" s="2">
        <v>2102</v>
      </c>
      <c r="B1918" s="3">
        <v>46283</v>
      </c>
      <c r="C1918" s="4">
        <f>YEAR(SalesDataTable[[#This Row],[Order Date]])</f>
        <v>2026</v>
      </c>
      <c r="D1918" s="9" t="str">
        <f>TEXT(SalesDataTable[[#This Row],[Order Date]],"MMM")</f>
        <v>Sep</v>
      </c>
      <c r="E1918" s="9" t="str">
        <f>"Q"&amp;ROUNDUP(MONTH(SalesDataTable[[#This Row],[Order Date]])/3,0)</f>
        <v>Q3</v>
      </c>
      <c r="F1918" s="4" t="s">
        <v>18</v>
      </c>
      <c r="G1918" s="4" t="s">
        <v>68</v>
      </c>
      <c r="H1918" s="4" t="s">
        <v>37</v>
      </c>
      <c r="I1918" s="4" t="s">
        <v>21</v>
      </c>
      <c r="J1918" s="4" t="s">
        <v>22</v>
      </c>
      <c r="K1918" s="4" t="s">
        <v>40</v>
      </c>
      <c r="L1918" s="5">
        <v>1</v>
      </c>
      <c r="M1918" s="6">
        <v>50.02</v>
      </c>
      <c r="N1918" s="7">
        <v>0.1</v>
      </c>
      <c r="O1918" s="6">
        <v>22.47</v>
      </c>
      <c r="P1918" s="6">
        <f t="shared" si="116"/>
        <v>45.018000000000001</v>
      </c>
      <c r="Q1918" s="6">
        <f t="shared" si="117"/>
        <v>22.47</v>
      </c>
      <c r="R1918" s="6">
        <f t="shared" si="118"/>
        <v>22.548000000000002</v>
      </c>
      <c r="S1918" s="8">
        <f t="shared" si="119"/>
        <v>0.50086632013861121</v>
      </c>
    </row>
    <row r="1919" spans="1:19" ht="15.6" x14ac:dyDescent="0.3">
      <c r="A1919" s="2">
        <v>2452</v>
      </c>
      <c r="B1919" s="3">
        <v>46283</v>
      </c>
      <c r="C1919" s="4">
        <f>YEAR(SalesDataTable[[#This Row],[Order Date]])</f>
        <v>2026</v>
      </c>
      <c r="D1919" s="9" t="str">
        <f>TEXT(SalesDataTable[[#This Row],[Order Date]],"MMM")</f>
        <v>Sep</v>
      </c>
      <c r="E1919" s="9" t="str">
        <f>"Q"&amp;ROUNDUP(MONTH(SalesDataTable[[#This Row],[Order Date]])/3,0)</f>
        <v>Q3</v>
      </c>
      <c r="F1919" s="4" t="s">
        <v>29</v>
      </c>
      <c r="G1919" s="4" t="s">
        <v>43</v>
      </c>
      <c r="H1919" s="4" t="s">
        <v>20</v>
      </c>
      <c r="I1919" s="4" t="s">
        <v>31</v>
      </c>
      <c r="J1919" s="4" t="s">
        <v>52</v>
      </c>
      <c r="K1919" s="4" t="s">
        <v>63</v>
      </c>
      <c r="L1919" s="5">
        <v>1</v>
      </c>
      <c r="M1919" s="6">
        <v>50.17</v>
      </c>
      <c r="N1919" s="7">
        <v>0.1</v>
      </c>
      <c r="O1919" s="6">
        <v>21.99</v>
      </c>
      <c r="P1919" s="6">
        <f t="shared" si="116"/>
        <v>45.153000000000006</v>
      </c>
      <c r="Q1919" s="6">
        <f t="shared" si="117"/>
        <v>21.99</v>
      </c>
      <c r="R1919" s="6">
        <f t="shared" si="118"/>
        <v>23.163000000000007</v>
      </c>
      <c r="S1919" s="8">
        <f t="shared" si="119"/>
        <v>0.51298917015480705</v>
      </c>
    </row>
    <row r="1920" spans="1:19" ht="15.6" x14ac:dyDescent="0.3">
      <c r="A1920" s="2">
        <v>2761</v>
      </c>
      <c r="B1920" s="3">
        <v>46283</v>
      </c>
      <c r="C1920" s="4">
        <f>YEAR(SalesDataTable[[#This Row],[Order Date]])</f>
        <v>2026</v>
      </c>
      <c r="D1920" s="9" t="str">
        <f>TEXT(SalesDataTable[[#This Row],[Order Date]],"MMM")</f>
        <v>Sep</v>
      </c>
      <c r="E1920" s="9" t="str">
        <f>"Q"&amp;ROUNDUP(MONTH(SalesDataTable[[#This Row],[Order Date]])/3,0)</f>
        <v>Q3</v>
      </c>
      <c r="F1920" s="4" t="s">
        <v>18</v>
      </c>
      <c r="G1920" s="4" t="s">
        <v>68</v>
      </c>
      <c r="H1920" s="4" t="s">
        <v>26</v>
      </c>
      <c r="I1920" s="4" t="s">
        <v>34</v>
      </c>
      <c r="J1920" s="4" t="s">
        <v>41</v>
      </c>
      <c r="K1920" s="4" t="s">
        <v>69</v>
      </c>
      <c r="L1920" s="5">
        <v>5</v>
      </c>
      <c r="M1920" s="6">
        <v>124.51</v>
      </c>
      <c r="N1920" s="7">
        <v>0.1</v>
      </c>
      <c r="O1920" s="6">
        <v>60.29</v>
      </c>
      <c r="P1920" s="6">
        <f t="shared" si="116"/>
        <v>560.29500000000007</v>
      </c>
      <c r="Q1920" s="6">
        <f t="shared" si="117"/>
        <v>301.45</v>
      </c>
      <c r="R1920" s="6">
        <f t="shared" si="118"/>
        <v>258.84500000000008</v>
      </c>
      <c r="S1920" s="8">
        <f t="shared" si="119"/>
        <v>0.46197984990049895</v>
      </c>
    </row>
    <row r="1921" spans="1:19" ht="15.6" x14ac:dyDescent="0.3">
      <c r="A1921" s="2">
        <v>3993</v>
      </c>
      <c r="B1921" s="3">
        <v>46283</v>
      </c>
      <c r="C1921" s="4">
        <f>YEAR(SalesDataTable[[#This Row],[Order Date]])</f>
        <v>2026</v>
      </c>
      <c r="D1921" s="9" t="str">
        <f>TEXT(SalesDataTable[[#This Row],[Order Date]],"MMM")</f>
        <v>Sep</v>
      </c>
      <c r="E1921" s="9" t="str">
        <f>"Q"&amp;ROUNDUP(MONTH(SalesDataTable[[#This Row],[Order Date]])/3,0)</f>
        <v>Q3</v>
      </c>
      <c r="F1921" s="4" t="s">
        <v>24</v>
      </c>
      <c r="G1921" s="4" t="s">
        <v>61</v>
      </c>
      <c r="H1921" s="4" t="s">
        <v>46</v>
      </c>
      <c r="I1921" s="4" t="s">
        <v>21</v>
      </c>
      <c r="J1921" s="4" t="s">
        <v>27</v>
      </c>
      <c r="K1921" s="4" t="s">
        <v>55</v>
      </c>
      <c r="L1921" s="5">
        <v>1</v>
      </c>
      <c r="M1921" s="6">
        <v>153.68</v>
      </c>
      <c r="N1921" s="7">
        <v>0.05</v>
      </c>
      <c r="O1921" s="6">
        <v>77.42</v>
      </c>
      <c r="P1921" s="6">
        <f t="shared" si="116"/>
        <v>145.99600000000001</v>
      </c>
      <c r="Q1921" s="6">
        <f t="shared" si="117"/>
        <v>77.42</v>
      </c>
      <c r="R1921" s="6">
        <f t="shared" si="118"/>
        <v>68.576000000000008</v>
      </c>
      <c r="S1921" s="8">
        <f t="shared" si="119"/>
        <v>0.46971149894517661</v>
      </c>
    </row>
    <row r="1922" spans="1:19" ht="15.6" x14ac:dyDescent="0.3">
      <c r="A1922" s="2">
        <v>4343</v>
      </c>
      <c r="B1922" s="3">
        <v>46283</v>
      </c>
      <c r="C1922" s="4">
        <f>YEAR(SalesDataTable[[#This Row],[Order Date]])</f>
        <v>2026</v>
      </c>
      <c r="D1922" s="9" t="str">
        <f>TEXT(SalesDataTable[[#This Row],[Order Date]],"MMM")</f>
        <v>Sep</v>
      </c>
      <c r="E1922" s="9" t="str">
        <f>"Q"&amp;ROUNDUP(MONTH(SalesDataTable[[#This Row],[Order Date]])/3,0)</f>
        <v>Q3</v>
      </c>
      <c r="F1922" s="4" t="s">
        <v>24</v>
      </c>
      <c r="G1922" s="4" t="s">
        <v>61</v>
      </c>
      <c r="H1922" s="4" t="s">
        <v>46</v>
      </c>
      <c r="I1922" s="4" t="s">
        <v>31</v>
      </c>
      <c r="J1922" s="4" t="s">
        <v>41</v>
      </c>
      <c r="K1922" s="4" t="s">
        <v>69</v>
      </c>
      <c r="L1922" s="5">
        <v>2</v>
      </c>
      <c r="M1922" s="6">
        <v>121.37</v>
      </c>
      <c r="N1922" s="7">
        <v>0.05</v>
      </c>
      <c r="O1922" s="6">
        <v>60.13</v>
      </c>
      <c r="P1922" s="6">
        <f t="shared" ref="P1922:P1985" si="120">L1922*M1922*(1-N1922)</f>
        <v>230.60300000000001</v>
      </c>
      <c r="Q1922" s="6">
        <f t="shared" ref="Q1922:Q1985" si="121">L1922*O1922</f>
        <v>120.26</v>
      </c>
      <c r="R1922" s="6">
        <f t="shared" ref="R1922:R1985" si="122">P1922-Q1922</f>
        <v>110.343</v>
      </c>
      <c r="S1922" s="8">
        <f t="shared" ref="S1922:S1985" si="123">IFERROR(R1922/P1922,0)</f>
        <v>0.47849767782726155</v>
      </c>
    </row>
    <row r="1923" spans="1:19" ht="15.6" x14ac:dyDescent="0.3">
      <c r="A1923" s="2">
        <v>4429</v>
      </c>
      <c r="B1923" s="3">
        <v>46283</v>
      </c>
      <c r="C1923" s="4">
        <f>YEAR(SalesDataTable[[#This Row],[Order Date]])</f>
        <v>2026</v>
      </c>
      <c r="D1923" s="9" t="str">
        <f>TEXT(SalesDataTable[[#This Row],[Order Date]],"MMM")</f>
        <v>Sep</v>
      </c>
      <c r="E1923" s="9" t="str">
        <f>"Q"&amp;ROUNDUP(MONTH(SalesDataTable[[#This Row],[Order Date]])/3,0)</f>
        <v>Q3</v>
      </c>
      <c r="F1923" s="4" t="s">
        <v>18</v>
      </c>
      <c r="G1923" s="4" t="s">
        <v>68</v>
      </c>
      <c r="H1923" s="4" t="s">
        <v>20</v>
      </c>
      <c r="I1923" s="4" t="s">
        <v>34</v>
      </c>
      <c r="J1923" s="4" t="s">
        <v>27</v>
      </c>
      <c r="K1923" s="4" t="s">
        <v>35</v>
      </c>
      <c r="L1923" s="5">
        <v>2</v>
      </c>
      <c r="M1923" s="6">
        <v>145.1</v>
      </c>
      <c r="N1923" s="7">
        <v>0.1</v>
      </c>
      <c r="O1923" s="6">
        <v>77.62</v>
      </c>
      <c r="P1923" s="6">
        <f t="shared" si="120"/>
        <v>261.18</v>
      </c>
      <c r="Q1923" s="6">
        <f t="shared" si="121"/>
        <v>155.24</v>
      </c>
      <c r="R1923" s="6">
        <f t="shared" si="122"/>
        <v>105.94</v>
      </c>
      <c r="S1923" s="8">
        <f t="shared" si="123"/>
        <v>0.40562064476606169</v>
      </c>
    </row>
    <row r="1924" spans="1:19" ht="15.6" x14ac:dyDescent="0.3">
      <c r="A1924" s="2">
        <v>4824</v>
      </c>
      <c r="B1924" s="3">
        <v>46283</v>
      </c>
      <c r="C1924" s="4">
        <f>YEAR(SalesDataTable[[#This Row],[Order Date]])</f>
        <v>2026</v>
      </c>
      <c r="D1924" s="9" t="str">
        <f>TEXT(SalesDataTable[[#This Row],[Order Date]],"MMM")</f>
        <v>Sep</v>
      </c>
      <c r="E1924" s="9" t="str">
        <f>"Q"&amp;ROUNDUP(MONTH(SalesDataTable[[#This Row],[Order Date]])/3,0)</f>
        <v>Q3</v>
      </c>
      <c r="F1924" s="4" t="s">
        <v>38</v>
      </c>
      <c r="G1924" s="4" t="s">
        <v>51</v>
      </c>
      <c r="H1924" s="4" t="s">
        <v>20</v>
      </c>
      <c r="I1924" s="4" t="s">
        <v>21</v>
      </c>
      <c r="J1924" s="4" t="s">
        <v>52</v>
      </c>
      <c r="K1924" s="4" t="s">
        <v>60</v>
      </c>
      <c r="L1924" s="5">
        <v>1</v>
      </c>
      <c r="M1924" s="6">
        <v>36.729999999999997</v>
      </c>
      <c r="N1924" s="7">
        <v>0.05</v>
      </c>
      <c r="O1924" s="6">
        <v>14.11</v>
      </c>
      <c r="P1924" s="6">
        <f t="shared" si="120"/>
        <v>34.893499999999996</v>
      </c>
      <c r="Q1924" s="6">
        <f t="shared" si="121"/>
        <v>14.11</v>
      </c>
      <c r="R1924" s="6">
        <f t="shared" si="122"/>
        <v>20.783499999999997</v>
      </c>
      <c r="S1924" s="8">
        <f t="shared" si="123"/>
        <v>0.59562669265049362</v>
      </c>
    </row>
    <row r="1925" spans="1:19" ht="15.6" x14ac:dyDescent="0.3">
      <c r="A1925" s="2">
        <v>4881</v>
      </c>
      <c r="B1925" s="3">
        <v>46283</v>
      </c>
      <c r="C1925" s="4">
        <f>YEAR(SalesDataTable[[#This Row],[Order Date]])</f>
        <v>2026</v>
      </c>
      <c r="D1925" s="9" t="str">
        <f>TEXT(SalesDataTable[[#This Row],[Order Date]],"MMM")</f>
        <v>Sep</v>
      </c>
      <c r="E1925" s="9" t="str">
        <f>"Q"&amp;ROUNDUP(MONTH(SalesDataTable[[#This Row],[Order Date]])/3,0)</f>
        <v>Q3</v>
      </c>
      <c r="F1925" s="4" t="s">
        <v>29</v>
      </c>
      <c r="G1925" s="4" t="s">
        <v>30</v>
      </c>
      <c r="H1925" s="4" t="s">
        <v>20</v>
      </c>
      <c r="I1925" s="4" t="s">
        <v>34</v>
      </c>
      <c r="J1925" s="4" t="s">
        <v>32</v>
      </c>
      <c r="K1925" s="4" t="s">
        <v>62</v>
      </c>
      <c r="L1925" s="5">
        <v>4</v>
      </c>
      <c r="M1925" s="6">
        <v>134.15</v>
      </c>
      <c r="N1925" s="7">
        <v>0.05</v>
      </c>
      <c r="O1925" s="6">
        <v>65.58</v>
      </c>
      <c r="P1925" s="6">
        <f t="shared" si="120"/>
        <v>509.77</v>
      </c>
      <c r="Q1925" s="6">
        <f t="shared" si="121"/>
        <v>262.32</v>
      </c>
      <c r="R1925" s="6">
        <f t="shared" si="122"/>
        <v>247.45</v>
      </c>
      <c r="S1925" s="8">
        <f t="shared" si="123"/>
        <v>0.48541499107440611</v>
      </c>
    </row>
    <row r="1926" spans="1:19" ht="15.6" x14ac:dyDescent="0.3">
      <c r="A1926" s="2">
        <v>5138</v>
      </c>
      <c r="B1926" s="3">
        <v>46283</v>
      </c>
      <c r="C1926" s="4">
        <f>YEAR(SalesDataTable[[#This Row],[Order Date]])</f>
        <v>2026</v>
      </c>
      <c r="D1926" s="9" t="str">
        <f>TEXT(SalesDataTable[[#This Row],[Order Date]],"MMM")</f>
        <v>Sep</v>
      </c>
      <c r="E1926" s="9" t="str">
        <f>"Q"&amp;ROUNDUP(MONTH(SalesDataTable[[#This Row],[Order Date]])/3,0)</f>
        <v>Q3</v>
      </c>
      <c r="F1926" s="4" t="s">
        <v>18</v>
      </c>
      <c r="G1926" s="4" t="s">
        <v>19</v>
      </c>
      <c r="H1926" s="4" t="s">
        <v>26</v>
      </c>
      <c r="I1926" s="4" t="s">
        <v>34</v>
      </c>
      <c r="J1926" s="4" t="s">
        <v>27</v>
      </c>
      <c r="K1926" s="4" t="s">
        <v>28</v>
      </c>
      <c r="L1926" s="5">
        <v>8</v>
      </c>
      <c r="M1926" s="6">
        <v>94.21</v>
      </c>
      <c r="N1926" s="7">
        <v>0.1</v>
      </c>
      <c r="O1926" s="6">
        <v>45.05</v>
      </c>
      <c r="P1926" s="6">
        <f t="shared" si="120"/>
        <v>678.31200000000001</v>
      </c>
      <c r="Q1926" s="6">
        <f t="shared" si="121"/>
        <v>360.4</v>
      </c>
      <c r="R1926" s="6">
        <f t="shared" si="122"/>
        <v>317.91200000000003</v>
      </c>
      <c r="S1926" s="8">
        <f t="shared" si="123"/>
        <v>0.46868107891353833</v>
      </c>
    </row>
    <row r="1927" spans="1:19" ht="15.6" x14ac:dyDescent="0.3">
      <c r="A1927" s="2">
        <v>1214</v>
      </c>
      <c r="B1927" s="3">
        <v>46284</v>
      </c>
      <c r="C1927" s="4">
        <f>YEAR(SalesDataTable[[#This Row],[Order Date]])</f>
        <v>2026</v>
      </c>
      <c r="D1927" s="9" t="str">
        <f>TEXT(SalesDataTable[[#This Row],[Order Date]],"MMM")</f>
        <v>Sep</v>
      </c>
      <c r="E1927" s="9" t="str">
        <f>"Q"&amp;ROUNDUP(MONTH(SalesDataTable[[#This Row],[Order Date]])/3,0)</f>
        <v>Q3</v>
      </c>
      <c r="F1927" s="4" t="s">
        <v>18</v>
      </c>
      <c r="G1927" s="4" t="s">
        <v>68</v>
      </c>
      <c r="H1927" s="4" t="s">
        <v>37</v>
      </c>
      <c r="I1927" s="4" t="s">
        <v>21</v>
      </c>
      <c r="J1927" s="4" t="s">
        <v>41</v>
      </c>
      <c r="K1927" s="4" t="s">
        <v>47</v>
      </c>
      <c r="L1927" s="5">
        <v>1</v>
      </c>
      <c r="M1927" s="6">
        <v>198.29</v>
      </c>
      <c r="N1927" s="7">
        <v>0.05</v>
      </c>
      <c r="O1927" s="6">
        <v>106.24</v>
      </c>
      <c r="P1927" s="6">
        <f t="shared" si="120"/>
        <v>188.37549999999999</v>
      </c>
      <c r="Q1927" s="6">
        <f t="shared" si="121"/>
        <v>106.24</v>
      </c>
      <c r="R1927" s="6">
        <f t="shared" si="122"/>
        <v>82.135499999999993</v>
      </c>
      <c r="S1927" s="8">
        <f t="shared" si="123"/>
        <v>0.436020076920831</v>
      </c>
    </row>
    <row r="1928" spans="1:19" ht="15.6" x14ac:dyDescent="0.3">
      <c r="A1928" s="2">
        <v>1346</v>
      </c>
      <c r="B1928" s="3">
        <v>46284</v>
      </c>
      <c r="C1928" s="4">
        <f>YEAR(SalesDataTable[[#This Row],[Order Date]])</f>
        <v>2026</v>
      </c>
      <c r="D1928" s="9" t="str">
        <f>TEXT(SalesDataTable[[#This Row],[Order Date]],"MMM")</f>
        <v>Sep</v>
      </c>
      <c r="E1928" s="9" t="str">
        <f>"Q"&amp;ROUNDUP(MONTH(SalesDataTable[[#This Row],[Order Date]])/3,0)</f>
        <v>Q3</v>
      </c>
      <c r="F1928" s="4" t="s">
        <v>24</v>
      </c>
      <c r="G1928" s="4" t="s">
        <v>67</v>
      </c>
      <c r="H1928" s="4" t="s">
        <v>46</v>
      </c>
      <c r="I1928" s="4" t="s">
        <v>21</v>
      </c>
      <c r="J1928" s="4" t="s">
        <v>32</v>
      </c>
      <c r="K1928" s="4" t="s">
        <v>66</v>
      </c>
      <c r="L1928" s="5">
        <v>3</v>
      </c>
      <c r="M1928" s="6">
        <v>166.21</v>
      </c>
      <c r="N1928" s="7">
        <v>0.05</v>
      </c>
      <c r="O1928" s="6">
        <v>85.03</v>
      </c>
      <c r="P1928" s="6">
        <f t="shared" si="120"/>
        <v>473.69849999999997</v>
      </c>
      <c r="Q1928" s="6">
        <f t="shared" si="121"/>
        <v>255.09</v>
      </c>
      <c r="R1928" s="6">
        <f t="shared" si="122"/>
        <v>218.60849999999996</v>
      </c>
      <c r="S1928" s="8">
        <f t="shared" si="123"/>
        <v>0.4614929116304991</v>
      </c>
    </row>
    <row r="1929" spans="1:19" ht="15.6" x14ac:dyDescent="0.3">
      <c r="A1929" s="2">
        <v>1361</v>
      </c>
      <c r="B1929" s="3">
        <v>46284</v>
      </c>
      <c r="C1929" s="4">
        <f>YEAR(SalesDataTable[[#This Row],[Order Date]])</f>
        <v>2026</v>
      </c>
      <c r="D1929" s="9" t="str">
        <f>TEXT(SalesDataTable[[#This Row],[Order Date]],"MMM")</f>
        <v>Sep</v>
      </c>
      <c r="E1929" s="9" t="str">
        <f>"Q"&amp;ROUNDUP(MONTH(SalesDataTable[[#This Row],[Order Date]])/3,0)</f>
        <v>Q3</v>
      </c>
      <c r="F1929" s="4" t="s">
        <v>24</v>
      </c>
      <c r="G1929" s="4" t="s">
        <v>45</v>
      </c>
      <c r="H1929" s="4" t="s">
        <v>46</v>
      </c>
      <c r="I1929" s="4" t="s">
        <v>31</v>
      </c>
      <c r="J1929" s="4" t="s">
        <v>22</v>
      </c>
      <c r="K1929" s="4" t="s">
        <v>44</v>
      </c>
      <c r="L1929" s="5">
        <v>1</v>
      </c>
      <c r="M1929" s="6">
        <v>40.700000000000003</v>
      </c>
      <c r="N1929" s="7">
        <v>0.05</v>
      </c>
      <c r="O1929" s="6">
        <v>16.43</v>
      </c>
      <c r="P1929" s="6">
        <f t="shared" si="120"/>
        <v>38.664999999999999</v>
      </c>
      <c r="Q1929" s="6">
        <f t="shared" si="121"/>
        <v>16.43</v>
      </c>
      <c r="R1929" s="6">
        <f t="shared" si="122"/>
        <v>22.234999999999999</v>
      </c>
      <c r="S1929" s="8">
        <f t="shared" si="123"/>
        <v>0.57506789085736454</v>
      </c>
    </row>
    <row r="1930" spans="1:19" ht="15.6" x14ac:dyDescent="0.3">
      <c r="A1930" s="2">
        <v>2728</v>
      </c>
      <c r="B1930" s="3">
        <v>46284</v>
      </c>
      <c r="C1930" s="4">
        <f>YEAR(SalesDataTable[[#This Row],[Order Date]])</f>
        <v>2026</v>
      </c>
      <c r="D1930" s="9" t="str">
        <f>TEXT(SalesDataTable[[#This Row],[Order Date]],"MMM")</f>
        <v>Sep</v>
      </c>
      <c r="E1930" s="9" t="str">
        <f>"Q"&amp;ROUNDUP(MONTH(SalesDataTable[[#This Row],[Order Date]])/3,0)</f>
        <v>Q3</v>
      </c>
      <c r="F1930" s="4" t="s">
        <v>18</v>
      </c>
      <c r="G1930" s="4" t="s">
        <v>68</v>
      </c>
      <c r="H1930" s="4" t="s">
        <v>20</v>
      </c>
      <c r="I1930" s="4" t="s">
        <v>31</v>
      </c>
      <c r="J1930" s="4" t="s">
        <v>27</v>
      </c>
      <c r="K1930" s="4" t="s">
        <v>55</v>
      </c>
      <c r="L1930" s="5">
        <v>3</v>
      </c>
      <c r="M1930" s="6">
        <v>153.5</v>
      </c>
      <c r="N1930" s="7">
        <v>0</v>
      </c>
      <c r="O1930" s="6">
        <v>80.819999999999993</v>
      </c>
      <c r="P1930" s="6">
        <f t="shared" si="120"/>
        <v>460.5</v>
      </c>
      <c r="Q1930" s="6">
        <f t="shared" si="121"/>
        <v>242.45999999999998</v>
      </c>
      <c r="R1930" s="6">
        <f t="shared" si="122"/>
        <v>218.04000000000002</v>
      </c>
      <c r="S1930" s="8">
        <f t="shared" si="123"/>
        <v>0.47348534201954401</v>
      </c>
    </row>
    <row r="1931" spans="1:19" ht="15.6" x14ac:dyDescent="0.3">
      <c r="A1931" s="2">
        <v>2788</v>
      </c>
      <c r="B1931" s="3">
        <v>46284</v>
      </c>
      <c r="C1931" s="4">
        <f>YEAR(SalesDataTable[[#This Row],[Order Date]])</f>
        <v>2026</v>
      </c>
      <c r="D1931" s="9" t="str">
        <f>TEXT(SalesDataTable[[#This Row],[Order Date]],"MMM")</f>
        <v>Sep</v>
      </c>
      <c r="E1931" s="9" t="str">
        <f>"Q"&amp;ROUNDUP(MONTH(SalesDataTable[[#This Row],[Order Date]])/3,0)</f>
        <v>Q3</v>
      </c>
      <c r="F1931" s="4" t="s">
        <v>24</v>
      </c>
      <c r="G1931" s="4" t="s">
        <v>61</v>
      </c>
      <c r="H1931" s="4" t="s">
        <v>46</v>
      </c>
      <c r="I1931" s="4" t="s">
        <v>31</v>
      </c>
      <c r="J1931" s="4" t="s">
        <v>27</v>
      </c>
      <c r="K1931" s="4" t="s">
        <v>64</v>
      </c>
      <c r="L1931" s="5">
        <v>1</v>
      </c>
      <c r="M1931" s="6">
        <v>70.430000000000007</v>
      </c>
      <c r="N1931" s="7">
        <v>0</v>
      </c>
      <c r="O1931" s="6">
        <v>31.51</v>
      </c>
      <c r="P1931" s="6">
        <f t="shared" si="120"/>
        <v>70.430000000000007</v>
      </c>
      <c r="Q1931" s="6">
        <f t="shared" si="121"/>
        <v>31.51</v>
      </c>
      <c r="R1931" s="6">
        <f t="shared" si="122"/>
        <v>38.92</v>
      </c>
      <c r="S1931" s="8">
        <f t="shared" si="123"/>
        <v>0.55260542382507449</v>
      </c>
    </row>
    <row r="1932" spans="1:19" ht="15.6" x14ac:dyDescent="0.3">
      <c r="A1932" s="2">
        <v>2932</v>
      </c>
      <c r="B1932" s="3">
        <v>46284</v>
      </c>
      <c r="C1932" s="4">
        <f>YEAR(SalesDataTable[[#This Row],[Order Date]])</f>
        <v>2026</v>
      </c>
      <c r="D1932" s="9" t="str">
        <f>TEXT(SalesDataTable[[#This Row],[Order Date]],"MMM")</f>
        <v>Sep</v>
      </c>
      <c r="E1932" s="9" t="str">
        <f>"Q"&amp;ROUNDUP(MONTH(SalesDataTable[[#This Row],[Order Date]])/3,0)</f>
        <v>Q3</v>
      </c>
      <c r="F1932" s="4" t="s">
        <v>18</v>
      </c>
      <c r="G1932" s="4" t="s">
        <v>68</v>
      </c>
      <c r="H1932" s="4" t="s">
        <v>37</v>
      </c>
      <c r="I1932" s="4" t="s">
        <v>34</v>
      </c>
      <c r="J1932" s="4" t="s">
        <v>22</v>
      </c>
      <c r="K1932" s="4" t="s">
        <v>40</v>
      </c>
      <c r="L1932" s="5">
        <v>4</v>
      </c>
      <c r="M1932" s="6">
        <v>49.93</v>
      </c>
      <c r="N1932" s="7">
        <v>0</v>
      </c>
      <c r="O1932" s="6">
        <v>22.99</v>
      </c>
      <c r="P1932" s="6">
        <f t="shared" si="120"/>
        <v>199.72</v>
      </c>
      <c r="Q1932" s="6">
        <f t="shared" si="121"/>
        <v>91.96</v>
      </c>
      <c r="R1932" s="6">
        <f t="shared" si="122"/>
        <v>107.76</v>
      </c>
      <c r="S1932" s="8">
        <f t="shared" si="123"/>
        <v>0.53955537752853999</v>
      </c>
    </row>
    <row r="1933" spans="1:19" ht="15.6" x14ac:dyDescent="0.3">
      <c r="A1933" s="2">
        <v>3399</v>
      </c>
      <c r="B1933" s="3">
        <v>46284</v>
      </c>
      <c r="C1933" s="4">
        <f>YEAR(SalesDataTable[[#This Row],[Order Date]])</f>
        <v>2026</v>
      </c>
      <c r="D1933" s="9" t="str">
        <f>TEXT(SalesDataTable[[#This Row],[Order Date]],"MMM")</f>
        <v>Sep</v>
      </c>
      <c r="E1933" s="9" t="str">
        <f>"Q"&amp;ROUNDUP(MONTH(SalesDataTable[[#This Row],[Order Date]])/3,0)</f>
        <v>Q3</v>
      </c>
      <c r="F1933" s="4" t="s">
        <v>24</v>
      </c>
      <c r="G1933" s="4" t="s">
        <v>61</v>
      </c>
      <c r="H1933" s="4" t="s">
        <v>37</v>
      </c>
      <c r="I1933" s="4" t="s">
        <v>21</v>
      </c>
      <c r="J1933" s="4" t="s">
        <v>22</v>
      </c>
      <c r="K1933" s="4" t="s">
        <v>40</v>
      </c>
      <c r="L1933" s="5">
        <v>1</v>
      </c>
      <c r="M1933" s="6">
        <v>50.18</v>
      </c>
      <c r="N1933" s="7">
        <v>0</v>
      </c>
      <c r="O1933" s="6">
        <v>22.92</v>
      </c>
      <c r="P1933" s="6">
        <f t="shared" si="120"/>
        <v>50.18</v>
      </c>
      <c r="Q1933" s="6">
        <f t="shared" si="121"/>
        <v>22.92</v>
      </c>
      <c r="R1933" s="6">
        <f t="shared" si="122"/>
        <v>27.259999999999998</v>
      </c>
      <c r="S1933" s="8">
        <f t="shared" si="123"/>
        <v>0.54324432044639293</v>
      </c>
    </row>
    <row r="1934" spans="1:19" ht="15.6" x14ac:dyDescent="0.3">
      <c r="A1934" s="2">
        <v>3588</v>
      </c>
      <c r="B1934" s="3">
        <v>46284</v>
      </c>
      <c r="C1934" s="4">
        <f>YEAR(SalesDataTable[[#This Row],[Order Date]])</f>
        <v>2026</v>
      </c>
      <c r="D1934" s="9" t="str">
        <f>TEXT(SalesDataTable[[#This Row],[Order Date]],"MMM")</f>
        <v>Sep</v>
      </c>
      <c r="E1934" s="9" t="str">
        <f>"Q"&amp;ROUNDUP(MONTH(SalesDataTable[[#This Row],[Order Date]])/3,0)</f>
        <v>Q3</v>
      </c>
      <c r="F1934" s="4" t="s">
        <v>38</v>
      </c>
      <c r="G1934" s="4" t="s">
        <v>65</v>
      </c>
      <c r="H1934" s="4" t="s">
        <v>37</v>
      </c>
      <c r="I1934" s="4" t="s">
        <v>31</v>
      </c>
      <c r="J1934" s="4" t="s">
        <v>32</v>
      </c>
      <c r="K1934" s="4" t="s">
        <v>66</v>
      </c>
      <c r="L1934" s="5">
        <v>2</v>
      </c>
      <c r="M1934" s="6">
        <v>164.01</v>
      </c>
      <c r="N1934" s="7">
        <v>0.15</v>
      </c>
      <c r="O1934" s="6">
        <v>87.14</v>
      </c>
      <c r="P1934" s="6">
        <f t="shared" si="120"/>
        <v>278.81699999999995</v>
      </c>
      <c r="Q1934" s="6">
        <f t="shared" si="121"/>
        <v>174.28</v>
      </c>
      <c r="R1934" s="6">
        <f t="shared" si="122"/>
        <v>104.53699999999995</v>
      </c>
      <c r="S1934" s="8">
        <f t="shared" si="123"/>
        <v>0.37493050997607741</v>
      </c>
    </row>
    <row r="1935" spans="1:19" ht="15.6" x14ac:dyDescent="0.3">
      <c r="A1935" s="2">
        <v>3603</v>
      </c>
      <c r="B1935" s="3">
        <v>46284</v>
      </c>
      <c r="C1935" s="4">
        <f>YEAR(SalesDataTable[[#This Row],[Order Date]])</f>
        <v>2026</v>
      </c>
      <c r="D1935" s="9" t="str">
        <f>TEXT(SalesDataTable[[#This Row],[Order Date]],"MMM")</f>
        <v>Sep</v>
      </c>
      <c r="E1935" s="9" t="str">
        <f>"Q"&amp;ROUNDUP(MONTH(SalesDataTable[[#This Row],[Order Date]])/3,0)</f>
        <v>Q3</v>
      </c>
      <c r="F1935" s="4" t="s">
        <v>24</v>
      </c>
      <c r="G1935" s="4" t="s">
        <v>67</v>
      </c>
      <c r="H1935" s="4" t="s">
        <v>46</v>
      </c>
      <c r="I1935" s="4" t="s">
        <v>21</v>
      </c>
      <c r="J1935" s="4" t="s">
        <v>22</v>
      </c>
      <c r="K1935" s="4" t="s">
        <v>23</v>
      </c>
      <c r="L1935" s="5">
        <v>2</v>
      </c>
      <c r="M1935" s="6">
        <v>83.77</v>
      </c>
      <c r="N1935" s="7">
        <v>0</v>
      </c>
      <c r="O1935" s="6">
        <v>43.32</v>
      </c>
      <c r="P1935" s="6">
        <f t="shared" si="120"/>
        <v>167.54</v>
      </c>
      <c r="Q1935" s="6">
        <f t="shared" si="121"/>
        <v>86.64</v>
      </c>
      <c r="R1935" s="6">
        <f t="shared" si="122"/>
        <v>80.899999999999991</v>
      </c>
      <c r="S1935" s="8">
        <f t="shared" si="123"/>
        <v>0.4828697624447893</v>
      </c>
    </row>
    <row r="1936" spans="1:19" ht="15.6" x14ac:dyDescent="0.3">
      <c r="A1936" s="2">
        <v>3845</v>
      </c>
      <c r="B1936" s="3">
        <v>46284</v>
      </c>
      <c r="C1936" s="4">
        <f>YEAR(SalesDataTable[[#This Row],[Order Date]])</f>
        <v>2026</v>
      </c>
      <c r="D1936" s="9" t="str">
        <f>TEXT(SalesDataTable[[#This Row],[Order Date]],"MMM")</f>
        <v>Sep</v>
      </c>
      <c r="E1936" s="9" t="str">
        <f>"Q"&amp;ROUNDUP(MONTH(SalesDataTable[[#This Row],[Order Date]])/3,0)</f>
        <v>Q3</v>
      </c>
      <c r="F1936" s="4" t="s">
        <v>38</v>
      </c>
      <c r="G1936" s="4" t="s">
        <v>51</v>
      </c>
      <c r="H1936" s="4" t="s">
        <v>20</v>
      </c>
      <c r="I1936" s="4" t="s">
        <v>31</v>
      </c>
      <c r="J1936" s="4" t="s">
        <v>41</v>
      </c>
      <c r="K1936" s="4" t="s">
        <v>58</v>
      </c>
      <c r="L1936" s="5">
        <v>1</v>
      </c>
      <c r="M1936" s="6">
        <v>81.84</v>
      </c>
      <c r="N1936" s="7">
        <v>0</v>
      </c>
      <c r="O1936" s="6">
        <v>38.5</v>
      </c>
      <c r="P1936" s="6">
        <f t="shared" si="120"/>
        <v>81.84</v>
      </c>
      <c r="Q1936" s="6">
        <f t="shared" si="121"/>
        <v>38.5</v>
      </c>
      <c r="R1936" s="6">
        <f t="shared" si="122"/>
        <v>43.34</v>
      </c>
      <c r="S1936" s="8">
        <f t="shared" si="123"/>
        <v>0.52956989247311825</v>
      </c>
    </row>
    <row r="1937" spans="1:19" ht="15.6" x14ac:dyDescent="0.3">
      <c r="A1937" s="2">
        <v>4191</v>
      </c>
      <c r="B1937" s="3">
        <v>46284</v>
      </c>
      <c r="C1937" s="4">
        <f>YEAR(SalesDataTable[[#This Row],[Order Date]])</f>
        <v>2026</v>
      </c>
      <c r="D1937" s="9" t="str">
        <f>TEXT(SalesDataTable[[#This Row],[Order Date]],"MMM")</f>
        <v>Sep</v>
      </c>
      <c r="E1937" s="9" t="str">
        <f>"Q"&amp;ROUNDUP(MONTH(SalesDataTable[[#This Row],[Order Date]])/3,0)</f>
        <v>Q3</v>
      </c>
      <c r="F1937" s="4" t="s">
        <v>29</v>
      </c>
      <c r="G1937" s="4" t="s">
        <v>43</v>
      </c>
      <c r="H1937" s="4" t="s">
        <v>46</v>
      </c>
      <c r="I1937" s="4" t="s">
        <v>21</v>
      </c>
      <c r="J1937" s="4" t="s">
        <v>52</v>
      </c>
      <c r="K1937" s="4" t="s">
        <v>53</v>
      </c>
      <c r="L1937" s="5">
        <v>1</v>
      </c>
      <c r="M1937" s="6">
        <v>40.32</v>
      </c>
      <c r="N1937" s="7">
        <v>0.15</v>
      </c>
      <c r="O1937" s="6">
        <v>14.39</v>
      </c>
      <c r="P1937" s="6">
        <f t="shared" si="120"/>
        <v>34.271999999999998</v>
      </c>
      <c r="Q1937" s="6">
        <f t="shared" si="121"/>
        <v>14.39</v>
      </c>
      <c r="R1937" s="6">
        <f t="shared" si="122"/>
        <v>19.881999999999998</v>
      </c>
      <c r="S1937" s="8">
        <f t="shared" si="123"/>
        <v>0.58012371615312786</v>
      </c>
    </row>
    <row r="1938" spans="1:19" ht="15.6" x14ac:dyDescent="0.3">
      <c r="A1938" s="2">
        <v>4269</v>
      </c>
      <c r="B1938" s="3">
        <v>46284</v>
      </c>
      <c r="C1938" s="4">
        <f>YEAR(SalesDataTable[[#This Row],[Order Date]])</f>
        <v>2026</v>
      </c>
      <c r="D1938" s="9" t="str">
        <f>TEXT(SalesDataTable[[#This Row],[Order Date]],"MMM")</f>
        <v>Sep</v>
      </c>
      <c r="E1938" s="9" t="str">
        <f>"Q"&amp;ROUNDUP(MONTH(SalesDataTable[[#This Row],[Order Date]])/3,0)</f>
        <v>Q3</v>
      </c>
      <c r="F1938" s="4" t="s">
        <v>29</v>
      </c>
      <c r="G1938" s="4" t="s">
        <v>70</v>
      </c>
      <c r="H1938" s="4" t="s">
        <v>26</v>
      </c>
      <c r="I1938" s="4" t="s">
        <v>34</v>
      </c>
      <c r="J1938" s="4" t="s">
        <v>27</v>
      </c>
      <c r="K1938" s="4" t="s">
        <v>55</v>
      </c>
      <c r="L1938" s="5">
        <v>4</v>
      </c>
      <c r="M1938" s="6">
        <v>155.84</v>
      </c>
      <c r="N1938" s="7">
        <v>0.05</v>
      </c>
      <c r="O1938" s="6">
        <v>80.790000000000006</v>
      </c>
      <c r="P1938" s="6">
        <f t="shared" si="120"/>
        <v>592.19200000000001</v>
      </c>
      <c r="Q1938" s="6">
        <f t="shared" si="121"/>
        <v>323.16000000000003</v>
      </c>
      <c r="R1938" s="6">
        <f t="shared" si="122"/>
        <v>269.03199999999998</v>
      </c>
      <c r="S1938" s="8">
        <f t="shared" si="123"/>
        <v>0.45429860585755966</v>
      </c>
    </row>
    <row r="1939" spans="1:19" ht="15.6" x14ac:dyDescent="0.3">
      <c r="A1939" s="2">
        <v>5</v>
      </c>
      <c r="B1939" s="3">
        <v>46285</v>
      </c>
      <c r="C1939" s="4">
        <f>YEAR(SalesDataTable[[#This Row],[Order Date]])</f>
        <v>2026</v>
      </c>
      <c r="D1939" s="9" t="str">
        <f>TEXT(SalesDataTable[[#This Row],[Order Date]],"MMM")</f>
        <v>Sep</v>
      </c>
      <c r="E1939" s="9" t="str">
        <f>"Q"&amp;ROUNDUP(MONTH(SalesDataTable[[#This Row],[Order Date]])/3,0)</f>
        <v>Q3</v>
      </c>
      <c r="F1939" s="4" t="s">
        <v>24</v>
      </c>
      <c r="G1939" s="4" t="s">
        <v>45</v>
      </c>
      <c r="H1939" s="4" t="s">
        <v>20</v>
      </c>
      <c r="I1939" s="4" t="s">
        <v>34</v>
      </c>
      <c r="J1939" s="4" t="s">
        <v>52</v>
      </c>
      <c r="K1939" s="4" t="s">
        <v>63</v>
      </c>
      <c r="L1939" s="5">
        <v>1</v>
      </c>
      <c r="M1939" s="6">
        <v>51.83</v>
      </c>
      <c r="N1939" s="7">
        <v>0</v>
      </c>
      <c r="O1939" s="6">
        <v>21.9</v>
      </c>
      <c r="P1939" s="6">
        <f t="shared" si="120"/>
        <v>51.83</v>
      </c>
      <c r="Q1939" s="6">
        <f t="shared" si="121"/>
        <v>21.9</v>
      </c>
      <c r="R1939" s="6">
        <f t="shared" si="122"/>
        <v>29.93</v>
      </c>
      <c r="S1939" s="8">
        <f t="shared" si="123"/>
        <v>0.57746478873239437</v>
      </c>
    </row>
    <row r="1940" spans="1:19" ht="15.6" x14ac:dyDescent="0.3">
      <c r="A1940" s="2">
        <v>210</v>
      </c>
      <c r="B1940" s="3">
        <v>46285</v>
      </c>
      <c r="C1940" s="4">
        <f>YEAR(SalesDataTable[[#This Row],[Order Date]])</f>
        <v>2026</v>
      </c>
      <c r="D1940" s="9" t="str">
        <f>TEXT(SalesDataTable[[#This Row],[Order Date]],"MMM")</f>
        <v>Sep</v>
      </c>
      <c r="E1940" s="9" t="str">
        <f>"Q"&amp;ROUNDUP(MONTH(SalesDataTable[[#This Row],[Order Date]])/3,0)</f>
        <v>Q3</v>
      </c>
      <c r="F1940" s="4" t="s">
        <v>29</v>
      </c>
      <c r="G1940" s="4" t="s">
        <v>36</v>
      </c>
      <c r="H1940" s="4" t="s">
        <v>37</v>
      </c>
      <c r="I1940" s="4" t="s">
        <v>21</v>
      </c>
      <c r="J1940" s="4" t="s">
        <v>41</v>
      </c>
      <c r="K1940" s="4" t="s">
        <v>47</v>
      </c>
      <c r="L1940" s="5">
        <v>1</v>
      </c>
      <c r="M1940" s="6">
        <v>190.77</v>
      </c>
      <c r="N1940" s="7">
        <v>0.05</v>
      </c>
      <c r="O1940" s="6">
        <v>104.69</v>
      </c>
      <c r="P1940" s="6">
        <f t="shared" si="120"/>
        <v>181.23150000000001</v>
      </c>
      <c r="Q1940" s="6">
        <f t="shared" si="121"/>
        <v>104.69</v>
      </c>
      <c r="R1940" s="6">
        <f t="shared" si="122"/>
        <v>76.541500000000013</v>
      </c>
      <c r="S1940" s="8">
        <f t="shared" si="123"/>
        <v>0.42234103894742364</v>
      </c>
    </row>
    <row r="1941" spans="1:19" ht="15.6" x14ac:dyDescent="0.3">
      <c r="A1941" s="2">
        <v>462</v>
      </c>
      <c r="B1941" s="3">
        <v>46285</v>
      </c>
      <c r="C1941" s="4">
        <f>YEAR(SalesDataTable[[#This Row],[Order Date]])</f>
        <v>2026</v>
      </c>
      <c r="D1941" s="9" t="str">
        <f>TEXT(SalesDataTable[[#This Row],[Order Date]],"MMM")</f>
        <v>Sep</v>
      </c>
      <c r="E1941" s="9" t="str">
        <f>"Q"&amp;ROUNDUP(MONTH(SalesDataTable[[#This Row],[Order Date]])/3,0)</f>
        <v>Q3</v>
      </c>
      <c r="F1941" s="4" t="s">
        <v>24</v>
      </c>
      <c r="G1941" s="4" t="s">
        <v>61</v>
      </c>
      <c r="H1941" s="4" t="s">
        <v>37</v>
      </c>
      <c r="I1941" s="4" t="s">
        <v>31</v>
      </c>
      <c r="J1941" s="4" t="s">
        <v>22</v>
      </c>
      <c r="K1941" s="4" t="s">
        <v>44</v>
      </c>
      <c r="L1941" s="5">
        <v>2</v>
      </c>
      <c r="M1941" s="6">
        <v>40.049999999999997</v>
      </c>
      <c r="N1941" s="7">
        <v>0.05</v>
      </c>
      <c r="O1941" s="6">
        <v>16.97</v>
      </c>
      <c r="P1941" s="6">
        <f t="shared" si="120"/>
        <v>76.094999999999985</v>
      </c>
      <c r="Q1941" s="6">
        <f t="shared" si="121"/>
        <v>33.94</v>
      </c>
      <c r="R1941" s="6">
        <f t="shared" si="122"/>
        <v>42.154999999999987</v>
      </c>
      <c r="S1941" s="8">
        <f t="shared" si="123"/>
        <v>0.55397857940731976</v>
      </c>
    </row>
    <row r="1942" spans="1:19" ht="15.6" x14ac:dyDescent="0.3">
      <c r="A1942" s="2">
        <v>725</v>
      </c>
      <c r="B1942" s="3">
        <v>46285</v>
      </c>
      <c r="C1942" s="4">
        <f>YEAR(SalesDataTable[[#This Row],[Order Date]])</f>
        <v>2026</v>
      </c>
      <c r="D1942" s="9" t="str">
        <f>TEXT(SalesDataTable[[#This Row],[Order Date]],"MMM")</f>
        <v>Sep</v>
      </c>
      <c r="E1942" s="9" t="str">
        <f>"Q"&amp;ROUNDUP(MONTH(SalesDataTable[[#This Row],[Order Date]])/3,0)</f>
        <v>Q3</v>
      </c>
      <c r="F1942" s="4" t="s">
        <v>24</v>
      </c>
      <c r="G1942" s="4" t="s">
        <v>61</v>
      </c>
      <c r="H1942" s="4" t="s">
        <v>20</v>
      </c>
      <c r="I1942" s="4" t="s">
        <v>31</v>
      </c>
      <c r="J1942" s="4" t="s">
        <v>22</v>
      </c>
      <c r="K1942" s="4" t="s">
        <v>23</v>
      </c>
      <c r="L1942" s="5">
        <v>1</v>
      </c>
      <c r="M1942" s="6">
        <v>82.08</v>
      </c>
      <c r="N1942" s="7">
        <v>0.05</v>
      </c>
      <c r="O1942" s="6">
        <v>43.18</v>
      </c>
      <c r="P1942" s="6">
        <f t="shared" si="120"/>
        <v>77.975999999999999</v>
      </c>
      <c r="Q1942" s="6">
        <f t="shared" si="121"/>
        <v>43.18</v>
      </c>
      <c r="R1942" s="6">
        <f t="shared" si="122"/>
        <v>34.795999999999999</v>
      </c>
      <c r="S1942" s="8">
        <f t="shared" si="123"/>
        <v>0.44623986867754178</v>
      </c>
    </row>
    <row r="1943" spans="1:19" ht="15.6" x14ac:dyDescent="0.3">
      <c r="A1943" s="2">
        <v>918</v>
      </c>
      <c r="B1943" s="3">
        <v>46285</v>
      </c>
      <c r="C1943" s="4">
        <f>YEAR(SalesDataTable[[#This Row],[Order Date]])</f>
        <v>2026</v>
      </c>
      <c r="D1943" s="9" t="str">
        <f>TEXT(SalesDataTable[[#This Row],[Order Date]],"MMM")</f>
        <v>Sep</v>
      </c>
      <c r="E1943" s="9" t="str">
        <f>"Q"&amp;ROUNDUP(MONTH(SalesDataTable[[#This Row],[Order Date]])/3,0)</f>
        <v>Q3</v>
      </c>
      <c r="F1943" s="4" t="s">
        <v>18</v>
      </c>
      <c r="G1943" s="4" t="s">
        <v>68</v>
      </c>
      <c r="H1943" s="4" t="s">
        <v>20</v>
      </c>
      <c r="I1943" s="4" t="s">
        <v>21</v>
      </c>
      <c r="J1943" s="4" t="s">
        <v>22</v>
      </c>
      <c r="K1943" s="4" t="s">
        <v>40</v>
      </c>
      <c r="L1943" s="5">
        <v>1</v>
      </c>
      <c r="M1943" s="6">
        <v>50.3</v>
      </c>
      <c r="N1943" s="7">
        <v>0.05</v>
      </c>
      <c r="O1943" s="6">
        <v>22.14</v>
      </c>
      <c r="P1943" s="6">
        <f t="shared" si="120"/>
        <v>47.784999999999997</v>
      </c>
      <c r="Q1943" s="6">
        <f t="shared" si="121"/>
        <v>22.14</v>
      </c>
      <c r="R1943" s="6">
        <f t="shared" si="122"/>
        <v>25.644999999999996</v>
      </c>
      <c r="S1943" s="8">
        <f t="shared" si="123"/>
        <v>0.53667468870984614</v>
      </c>
    </row>
    <row r="1944" spans="1:19" ht="15.6" x14ac:dyDescent="0.3">
      <c r="A1944" s="2">
        <v>1442</v>
      </c>
      <c r="B1944" s="3">
        <v>46285</v>
      </c>
      <c r="C1944" s="4">
        <f>YEAR(SalesDataTable[[#This Row],[Order Date]])</f>
        <v>2026</v>
      </c>
      <c r="D1944" s="9" t="str">
        <f>TEXT(SalesDataTable[[#This Row],[Order Date]],"MMM")</f>
        <v>Sep</v>
      </c>
      <c r="E1944" s="9" t="str">
        <f>"Q"&amp;ROUNDUP(MONTH(SalesDataTable[[#This Row],[Order Date]])/3,0)</f>
        <v>Q3</v>
      </c>
      <c r="F1944" s="4" t="s">
        <v>29</v>
      </c>
      <c r="G1944" s="4" t="s">
        <v>70</v>
      </c>
      <c r="H1944" s="4" t="s">
        <v>20</v>
      </c>
      <c r="I1944" s="4" t="s">
        <v>31</v>
      </c>
      <c r="J1944" s="4" t="s">
        <v>32</v>
      </c>
      <c r="K1944" s="4" t="s">
        <v>50</v>
      </c>
      <c r="L1944" s="5">
        <v>1</v>
      </c>
      <c r="M1944" s="6">
        <v>47.68</v>
      </c>
      <c r="N1944" s="7">
        <v>0.1</v>
      </c>
      <c r="O1944" s="6">
        <v>18.03</v>
      </c>
      <c r="P1944" s="6">
        <f t="shared" si="120"/>
        <v>42.911999999999999</v>
      </c>
      <c r="Q1944" s="6">
        <f t="shared" si="121"/>
        <v>18.03</v>
      </c>
      <c r="R1944" s="6">
        <f t="shared" si="122"/>
        <v>24.881999999999998</v>
      </c>
      <c r="S1944" s="8">
        <f t="shared" si="123"/>
        <v>0.57983780760626391</v>
      </c>
    </row>
    <row r="1945" spans="1:19" ht="15.6" x14ac:dyDescent="0.3">
      <c r="A1945" s="2">
        <v>4290</v>
      </c>
      <c r="B1945" s="3">
        <v>46285</v>
      </c>
      <c r="C1945" s="4">
        <f>YEAR(SalesDataTable[[#This Row],[Order Date]])</f>
        <v>2026</v>
      </c>
      <c r="D1945" s="9" t="str">
        <f>TEXT(SalesDataTable[[#This Row],[Order Date]],"MMM")</f>
        <v>Sep</v>
      </c>
      <c r="E1945" s="9" t="str">
        <f>"Q"&amp;ROUNDUP(MONTH(SalesDataTable[[#This Row],[Order Date]])/3,0)</f>
        <v>Q3</v>
      </c>
      <c r="F1945" s="4" t="s">
        <v>29</v>
      </c>
      <c r="G1945" s="4" t="s">
        <v>30</v>
      </c>
      <c r="H1945" s="4" t="s">
        <v>37</v>
      </c>
      <c r="I1945" s="4" t="s">
        <v>21</v>
      </c>
      <c r="J1945" s="4" t="s">
        <v>22</v>
      </c>
      <c r="K1945" s="4" t="s">
        <v>40</v>
      </c>
      <c r="L1945" s="5">
        <v>2</v>
      </c>
      <c r="M1945" s="6">
        <v>51.48</v>
      </c>
      <c r="N1945" s="7">
        <v>0.05</v>
      </c>
      <c r="O1945" s="6">
        <v>22.38</v>
      </c>
      <c r="P1945" s="6">
        <f t="shared" si="120"/>
        <v>97.811999999999983</v>
      </c>
      <c r="Q1945" s="6">
        <f t="shared" si="121"/>
        <v>44.76</v>
      </c>
      <c r="R1945" s="6">
        <f t="shared" si="122"/>
        <v>53.051999999999985</v>
      </c>
      <c r="S1945" s="8">
        <f t="shared" si="123"/>
        <v>0.54238743712427917</v>
      </c>
    </row>
    <row r="1946" spans="1:19" ht="15.6" x14ac:dyDescent="0.3">
      <c r="A1946" s="2">
        <v>4666</v>
      </c>
      <c r="B1946" s="3">
        <v>46285</v>
      </c>
      <c r="C1946" s="4">
        <f>YEAR(SalesDataTable[[#This Row],[Order Date]])</f>
        <v>2026</v>
      </c>
      <c r="D1946" s="9" t="str">
        <f>TEXT(SalesDataTable[[#This Row],[Order Date]],"MMM")</f>
        <v>Sep</v>
      </c>
      <c r="E1946" s="9" t="str">
        <f>"Q"&amp;ROUNDUP(MONTH(SalesDataTable[[#This Row],[Order Date]])/3,0)</f>
        <v>Q3</v>
      </c>
      <c r="F1946" s="4" t="s">
        <v>29</v>
      </c>
      <c r="G1946" s="4" t="s">
        <v>36</v>
      </c>
      <c r="H1946" s="4" t="s">
        <v>20</v>
      </c>
      <c r="I1946" s="4" t="s">
        <v>34</v>
      </c>
      <c r="J1946" s="4" t="s">
        <v>52</v>
      </c>
      <c r="K1946" s="4" t="s">
        <v>56</v>
      </c>
      <c r="L1946" s="5">
        <v>2</v>
      </c>
      <c r="M1946" s="6">
        <v>123.73</v>
      </c>
      <c r="N1946" s="7">
        <v>0</v>
      </c>
      <c r="O1946" s="6">
        <v>68.459999999999994</v>
      </c>
      <c r="P1946" s="6">
        <f t="shared" si="120"/>
        <v>247.46</v>
      </c>
      <c r="Q1946" s="6">
        <f t="shared" si="121"/>
        <v>136.91999999999999</v>
      </c>
      <c r="R1946" s="6">
        <f t="shared" si="122"/>
        <v>110.54000000000002</v>
      </c>
      <c r="S1946" s="8">
        <f t="shared" si="123"/>
        <v>0.44669845631617239</v>
      </c>
    </row>
    <row r="1947" spans="1:19" ht="15.6" x14ac:dyDescent="0.3">
      <c r="A1947" s="2">
        <v>234</v>
      </c>
      <c r="B1947" s="3">
        <v>46286</v>
      </c>
      <c r="C1947" s="4">
        <f>YEAR(SalesDataTable[[#This Row],[Order Date]])</f>
        <v>2026</v>
      </c>
      <c r="D1947" s="9" t="str">
        <f>TEXT(SalesDataTable[[#This Row],[Order Date]],"MMM")</f>
        <v>Sep</v>
      </c>
      <c r="E1947" s="9" t="str">
        <f>"Q"&amp;ROUNDUP(MONTH(SalesDataTable[[#This Row],[Order Date]])/3,0)</f>
        <v>Q3</v>
      </c>
      <c r="F1947" s="4" t="s">
        <v>29</v>
      </c>
      <c r="G1947" s="4" t="s">
        <v>43</v>
      </c>
      <c r="H1947" s="4" t="s">
        <v>20</v>
      </c>
      <c r="I1947" s="4" t="s">
        <v>34</v>
      </c>
      <c r="J1947" s="4" t="s">
        <v>27</v>
      </c>
      <c r="K1947" s="4" t="s">
        <v>35</v>
      </c>
      <c r="L1947" s="5">
        <v>2</v>
      </c>
      <c r="M1947" s="6">
        <v>146.81</v>
      </c>
      <c r="N1947" s="7">
        <v>0</v>
      </c>
      <c r="O1947" s="6">
        <v>79.72</v>
      </c>
      <c r="P1947" s="6">
        <f t="shared" si="120"/>
        <v>293.62</v>
      </c>
      <c r="Q1947" s="6">
        <f t="shared" si="121"/>
        <v>159.44</v>
      </c>
      <c r="R1947" s="6">
        <f t="shared" si="122"/>
        <v>134.18</v>
      </c>
      <c r="S1947" s="8">
        <f t="shared" si="123"/>
        <v>0.45698521899053202</v>
      </c>
    </row>
    <row r="1948" spans="1:19" ht="15.6" x14ac:dyDescent="0.3">
      <c r="A1948" s="2">
        <v>802</v>
      </c>
      <c r="B1948" s="3">
        <v>46286</v>
      </c>
      <c r="C1948" s="4">
        <f>YEAR(SalesDataTable[[#This Row],[Order Date]])</f>
        <v>2026</v>
      </c>
      <c r="D1948" s="9" t="str">
        <f>TEXT(SalesDataTable[[#This Row],[Order Date]],"MMM")</f>
        <v>Sep</v>
      </c>
      <c r="E1948" s="9" t="str">
        <f>"Q"&amp;ROUNDUP(MONTH(SalesDataTable[[#This Row],[Order Date]])/3,0)</f>
        <v>Q3</v>
      </c>
      <c r="F1948" s="4" t="s">
        <v>24</v>
      </c>
      <c r="G1948" s="4" t="s">
        <v>61</v>
      </c>
      <c r="H1948" s="4" t="s">
        <v>37</v>
      </c>
      <c r="I1948" s="4" t="s">
        <v>21</v>
      </c>
      <c r="J1948" s="4" t="s">
        <v>32</v>
      </c>
      <c r="K1948" s="4" t="s">
        <v>66</v>
      </c>
      <c r="L1948" s="5">
        <v>2</v>
      </c>
      <c r="M1948" s="6">
        <v>167.16</v>
      </c>
      <c r="N1948" s="7">
        <v>0</v>
      </c>
      <c r="O1948" s="6">
        <v>88.51</v>
      </c>
      <c r="P1948" s="6">
        <f t="shared" si="120"/>
        <v>334.32</v>
      </c>
      <c r="Q1948" s="6">
        <f t="shared" si="121"/>
        <v>177.02</v>
      </c>
      <c r="R1948" s="6">
        <f t="shared" si="122"/>
        <v>157.29999999999998</v>
      </c>
      <c r="S1948" s="8">
        <f t="shared" si="123"/>
        <v>0.4705072983967456</v>
      </c>
    </row>
    <row r="1949" spans="1:19" ht="15.6" x14ac:dyDescent="0.3">
      <c r="A1949" s="2">
        <v>1942</v>
      </c>
      <c r="B1949" s="3">
        <v>46286</v>
      </c>
      <c r="C1949" s="4">
        <f>YEAR(SalesDataTable[[#This Row],[Order Date]])</f>
        <v>2026</v>
      </c>
      <c r="D1949" s="9" t="str">
        <f>TEXT(SalesDataTable[[#This Row],[Order Date]],"MMM")</f>
        <v>Sep</v>
      </c>
      <c r="E1949" s="9" t="str">
        <f>"Q"&amp;ROUNDUP(MONTH(SalesDataTable[[#This Row],[Order Date]])/3,0)</f>
        <v>Q3</v>
      </c>
      <c r="F1949" s="4" t="s">
        <v>29</v>
      </c>
      <c r="G1949" s="4" t="s">
        <v>30</v>
      </c>
      <c r="H1949" s="4" t="s">
        <v>20</v>
      </c>
      <c r="I1949" s="4" t="s">
        <v>31</v>
      </c>
      <c r="J1949" s="4" t="s">
        <v>22</v>
      </c>
      <c r="K1949" s="4" t="s">
        <v>23</v>
      </c>
      <c r="L1949" s="5">
        <v>1</v>
      </c>
      <c r="M1949" s="6">
        <v>83.69</v>
      </c>
      <c r="N1949" s="7">
        <v>0</v>
      </c>
      <c r="O1949" s="6">
        <v>42.76</v>
      </c>
      <c r="P1949" s="6">
        <f t="shared" si="120"/>
        <v>83.69</v>
      </c>
      <c r="Q1949" s="6">
        <f t="shared" si="121"/>
        <v>42.76</v>
      </c>
      <c r="R1949" s="6">
        <f t="shared" si="122"/>
        <v>40.93</v>
      </c>
      <c r="S1949" s="8">
        <f t="shared" si="123"/>
        <v>0.48906679412116144</v>
      </c>
    </row>
    <row r="1950" spans="1:19" ht="15.6" x14ac:dyDescent="0.3">
      <c r="A1950" s="2">
        <v>2200</v>
      </c>
      <c r="B1950" s="3">
        <v>46286</v>
      </c>
      <c r="C1950" s="4">
        <f>YEAR(SalesDataTable[[#This Row],[Order Date]])</f>
        <v>2026</v>
      </c>
      <c r="D1950" s="9" t="str">
        <f>TEXT(SalesDataTable[[#This Row],[Order Date]],"MMM")</f>
        <v>Sep</v>
      </c>
      <c r="E1950" s="9" t="str">
        <f>"Q"&amp;ROUNDUP(MONTH(SalesDataTable[[#This Row],[Order Date]])/3,0)</f>
        <v>Q3</v>
      </c>
      <c r="F1950" s="4" t="s">
        <v>18</v>
      </c>
      <c r="G1950" s="4" t="s">
        <v>19</v>
      </c>
      <c r="H1950" s="4" t="s">
        <v>20</v>
      </c>
      <c r="I1950" s="4" t="s">
        <v>31</v>
      </c>
      <c r="J1950" s="4" t="s">
        <v>22</v>
      </c>
      <c r="K1950" s="4" t="s">
        <v>44</v>
      </c>
      <c r="L1950" s="5">
        <v>1</v>
      </c>
      <c r="M1950" s="6">
        <v>40.4</v>
      </c>
      <c r="N1950" s="7">
        <v>0.15</v>
      </c>
      <c r="O1950" s="6">
        <v>16.47</v>
      </c>
      <c r="P1950" s="6">
        <f t="shared" si="120"/>
        <v>34.339999999999996</v>
      </c>
      <c r="Q1950" s="6">
        <f t="shared" si="121"/>
        <v>16.47</v>
      </c>
      <c r="R1950" s="6">
        <f t="shared" si="122"/>
        <v>17.869999999999997</v>
      </c>
      <c r="S1950" s="8">
        <f t="shared" si="123"/>
        <v>0.52038439138031445</v>
      </c>
    </row>
    <row r="1951" spans="1:19" ht="15.6" x14ac:dyDescent="0.3">
      <c r="A1951" s="2">
        <v>2236</v>
      </c>
      <c r="B1951" s="3">
        <v>46286</v>
      </c>
      <c r="C1951" s="4">
        <f>YEAR(SalesDataTable[[#This Row],[Order Date]])</f>
        <v>2026</v>
      </c>
      <c r="D1951" s="9" t="str">
        <f>TEXT(SalesDataTable[[#This Row],[Order Date]],"MMM")</f>
        <v>Sep</v>
      </c>
      <c r="E1951" s="9" t="str">
        <f>"Q"&amp;ROUNDUP(MONTH(SalesDataTable[[#This Row],[Order Date]])/3,0)</f>
        <v>Q3</v>
      </c>
      <c r="F1951" s="4" t="s">
        <v>24</v>
      </c>
      <c r="G1951" s="4" t="s">
        <v>59</v>
      </c>
      <c r="H1951" s="4" t="s">
        <v>20</v>
      </c>
      <c r="I1951" s="4" t="s">
        <v>21</v>
      </c>
      <c r="J1951" s="4" t="s">
        <v>27</v>
      </c>
      <c r="K1951" s="4" t="s">
        <v>35</v>
      </c>
      <c r="L1951" s="5">
        <v>3</v>
      </c>
      <c r="M1951" s="6">
        <v>143.31</v>
      </c>
      <c r="N1951" s="7">
        <v>0</v>
      </c>
      <c r="O1951" s="6">
        <v>81.36</v>
      </c>
      <c r="P1951" s="6">
        <f t="shared" si="120"/>
        <v>429.93</v>
      </c>
      <c r="Q1951" s="6">
        <f t="shared" si="121"/>
        <v>244.07999999999998</v>
      </c>
      <c r="R1951" s="6">
        <f t="shared" si="122"/>
        <v>185.85000000000002</v>
      </c>
      <c r="S1951" s="8">
        <f t="shared" si="123"/>
        <v>0.43227967343521045</v>
      </c>
    </row>
    <row r="1952" spans="1:19" ht="15.6" x14ac:dyDescent="0.3">
      <c r="A1952" s="2">
        <v>4041</v>
      </c>
      <c r="B1952" s="3">
        <v>46286</v>
      </c>
      <c r="C1952" s="4">
        <f>YEAR(SalesDataTable[[#This Row],[Order Date]])</f>
        <v>2026</v>
      </c>
      <c r="D1952" s="9" t="str">
        <f>TEXT(SalesDataTable[[#This Row],[Order Date]],"MMM")</f>
        <v>Sep</v>
      </c>
      <c r="E1952" s="9" t="str">
        <f>"Q"&amp;ROUNDUP(MONTH(SalesDataTable[[#This Row],[Order Date]])/3,0)</f>
        <v>Q3</v>
      </c>
      <c r="F1952" s="4" t="s">
        <v>24</v>
      </c>
      <c r="G1952" s="4" t="s">
        <v>59</v>
      </c>
      <c r="H1952" s="4" t="s">
        <v>26</v>
      </c>
      <c r="I1952" s="4" t="s">
        <v>21</v>
      </c>
      <c r="J1952" s="4" t="s">
        <v>52</v>
      </c>
      <c r="K1952" s="4" t="s">
        <v>63</v>
      </c>
      <c r="L1952" s="5">
        <v>15</v>
      </c>
      <c r="M1952" s="6">
        <v>51.1</v>
      </c>
      <c r="N1952" s="7">
        <v>0.1</v>
      </c>
      <c r="O1952" s="6">
        <v>21.9</v>
      </c>
      <c r="P1952" s="6">
        <f t="shared" si="120"/>
        <v>689.85</v>
      </c>
      <c r="Q1952" s="6">
        <f t="shared" si="121"/>
        <v>328.5</v>
      </c>
      <c r="R1952" s="6">
        <f t="shared" si="122"/>
        <v>361.35</v>
      </c>
      <c r="S1952" s="8">
        <f t="shared" si="123"/>
        <v>0.52380952380952384</v>
      </c>
    </row>
    <row r="1953" spans="1:19" ht="15.6" x14ac:dyDescent="0.3">
      <c r="A1953" s="2">
        <v>4435</v>
      </c>
      <c r="B1953" s="3">
        <v>46286</v>
      </c>
      <c r="C1953" s="4">
        <f>YEAR(SalesDataTable[[#This Row],[Order Date]])</f>
        <v>2026</v>
      </c>
      <c r="D1953" s="9" t="str">
        <f>TEXT(SalesDataTable[[#This Row],[Order Date]],"MMM")</f>
        <v>Sep</v>
      </c>
      <c r="E1953" s="9" t="str">
        <f>"Q"&amp;ROUNDUP(MONTH(SalesDataTable[[#This Row],[Order Date]])/3,0)</f>
        <v>Q3</v>
      </c>
      <c r="F1953" s="4" t="s">
        <v>38</v>
      </c>
      <c r="G1953" s="4" t="s">
        <v>65</v>
      </c>
      <c r="H1953" s="4" t="s">
        <v>46</v>
      </c>
      <c r="I1953" s="4" t="s">
        <v>31</v>
      </c>
      <c r="J1953" s="4" t="s">
        <v>27</v>
      </c>
      <c r="K1953" s="4" t="s">
        <v>35</v>
      </c>
      <c r="L1953" s="5">
        <v>1</v>
      </c>
      <c r="M1953" s="6">
        <v>146.33000000000001</v>
      </c>
      <c r="N1953" s="7">
        <v>0</v>
      </c>
      <c r="O1953" s="6">
        <v>80.05</v>
      </c>
      <c r="P1953" s="6">
        <f t="shared" si="120"/>
        <v>146.33000000000001</v>
      </c>
      <c r="Q1953" s="6">
        <f t="shared" si="121"/>
        <v>80.05</v>
      </c>
      <c r="R1953" s="6">
        <f t="shared" si="122"/>
        <v>66.280000000000015</v>
      </c>
      <c r="S1953" s="8">
        <f t="shared" si="123"/>
        <v>0.45294881432378875</v>
      </c>
    </row>
    <row r="1954" spans="1:19" ht="15.6" x14ac:dyDescent="0.3">
      <c r="A1954" s="2">
        <v>305</v>
      </c>
      <c r="B1954" s="3">
        <v>46287</v>
      </c>
      <c r="C1954" s="4">
        <f>YEAR(SalesDataTable[[#This Row],[Order Date]])</f>
        <v>2026</v>
      </c>
      <c r="D1954" s="9" t="str">
        <f>TEXT(SalesDataTable[[#This Row],[Order Date]],"MMM")</f>
        <v>Sep</v>
      </c>
      <c r="E1954" s="9" t="str">
        <f>"Q"&amp;ROUNDUP(MONTH(SalesDataTable[[#This Row],[Order Date]])/3,0)</f>
        <v>Q3</v>
      </c>
      <c r="F1954" s="4" t="s">
        <v>38</v>
      </c>
      <c r="G1954" s="4" t="s">
        <v>51</v>
      </c>
      <c r="H1954" s="4" t="s">
        <v>20</v>
      </c>
      <c r="I1954" s="4" t="s">
        <v>21</v>
      </c>
      <c r="J1954" s="4" t="s">
        <v>32</v>
      </c>
      <c r="K1954" s="4" t="s">
        <v>62</v>
      </c>
      <c r="L1954" s="5">
        <v>1</v>
      </c>
      <c r="M1954" s="6">
        <v>130.69999999999999</v>
      </c>
      <c r="N1954" s="7">
        <v>0.05</v>
      </c>
      <c r="O1954" s="6">
        <v>68.23</v>
      </c>
      <c r="P1954" s="6">
        <f t="shared" si="120"/>
        <v>124.16499999999998</v>
      </c>
      <c r="Q1954" s="6">
        <f t="shared" si="121"/>
        <v>68.23</v>
      </c>
      <c r="R1954" s="6">
        <f t="shared" si="122"/>
        <v>55.934999999999974</v>
      </c>
      <c r="S1954" s="8">
        <f t="shared" si="123"/>
        <v>0.45048926831232622</v>
      </c>
    </row>
    <row r="1955" spans="1:19" ht="15.6" x14ac:dyDescent="0.3">
      <c r="A1955" s="2">
        <v>808</v>
      </c>
      <c r="B1955" s="3">
        <v>46287</v>
      </c>
      <c r="C1955" s="4">
        <f>YEAR(SalesDataTable[[#This Row],[Order Date]])</f>
        <v>2026</v>
      </c>
      <c r="D1955" s="9" t="str">
        <f>TEXT(SalesDataTable[[#This Row],[Order Date]],"MMM")</f>
        <v>Sep</v>
      </c>
      <c r="E1955" s="9" t="str">
        <f>"Q"&amp;ROUNDUP(MONTH(SalesDataTable[[#This Row],[Order Date]])/3,0)</f>
        <v>Q3</v>
      </c>
      <c r="F1955" s="4" t="s">
        <v>24</v>
      </c>
      <c r="G1955" s="4" t="s">
        <v>61</v>
      </c>
      <c r="H1955" s="4" t="s">
        <v>26</v>
      </c>
      <c r="I1955" s="4" t="s">
        <v>34</v>
      </c>
      <c r="J1955" s="4" t="s">
        <v>52</v>
      </c>
      <c r="K1955" s="4" t="s">
        <v>53</v>
      </c>
      <c r="L1955" s="5">
        <v>8</v>
      </c>
      <c r="M1955" s="6">
        <v>39.630000000000003</v>
      </c>
      <c r="N1955" s="7">
        <v>0.15</v>
      </c>
      <c r="O1955" s="6">
        <v>14.61</v>
      </c>
      <c r="P1955" s="6">
        <f t="shared" si="120"/>
        <v>269.48400000000004</v>
      </c>
      <c r="Q1955" s="6">
        <f t="shared" si="121"/>
        <v>116.88</v>
      </c>
      <c r="R1955" s="6">
        <f t="shared" si="122"/>
        <v>152.60400000000004</v>
      </c>
      <c r="S1955" s="8">
        <f t="shared" si="123"/>
        <v>0.56628222825844954</v>
      </c>
    </row>
    <row r="1956" spans="1:19" ht="15.6" x14ac:dyDescent="0.3">
      <c r="A1956" s="2">
        <v>1029</v>
      </c>
      <c r="B1956" s="3">
        <v>46287</v>
      </c>
      <c r="C1956" s="4">
        <f>YEAR(SalesDataTable[[#This Row],[Order Date]])</f>
        <v>2026</v>
      </c>
      <c r="D1956" s="9" t="str">
        <f>TEXT(SalesDataTable[[#This Row],[Order Date]],"MMM")</f>
        <v>Sep</v>
      </c>
      <c r="E1956" s="9" t="str">
        <f>"Q"&amp;ROUNDUP(MONTH(SalesDataTable[[#This Row],[Order Date]])/3,0)</f>
        <v>Q3</v>
      </c>
      <c r="F1956" s="4" t="s">
        <v>24</v>
      </c>
      <c r="G1956" s="4" t="s">
        <v>45</v>
      </c>
      <c r="H1956" s="4" t="s">
        <v>20</v>
      </c>
      <c r="I1956" s="4" t="s">
        <v>21</v>
      </c>
      <c r="J1956" s="4" t="s">
        <v>32</v>
      </c>
      <c r="K1956" s="4" t="s">
        <v>62</v>
      </c>
      <c r="L1956" s="5">
        <v>1</v>
      </c>
      <c r="M1956" s="6">
        <v>132.36000000000001</v>
      </c>
      <c r="N1956" s="7">
        <v>0.05</v>
      </c>
      <c r="O1956" s="6">
        <v>66.63</v>
      </c>
      <c r="P1956" s="6">
        <f t="shared" si="120"/>
        <v>125.742</v>
      </c>
      <c r="Q1956" s="6">
        <f t="shared" si="121"/>
        <v>66.63</v>
      </c>
      <c r="R1956" s="6">
        <f t="shared" si="122"/>
        <v>59.112000000000009</v>
      </c>
      <c r="S1956" s="8">
        <f t="shared" si="123"/>
        <v>0.47010545402490822</v>
      </c>
    </row>
    <row r="1957" spans="1:19" ht="15.6" x14ac:dyDescent="0.3">
      <c r="A1957" s="2">
        <v>1721</v>
      </c>
      <c r="B1957" s="3">
        <v>46287</v>
      </c>
      <c r="C1957" s="4">
        <f>YEAR(SalesDataTable[[#This Row],[Order Date]])</f>
        <v>2026</v>
      </c>
      <c r="D1957" s="9" t="str">
        <f>TEXT(SalesDataTable[[#This Row],[Order Date]],"MMM")</f>
        <v>Sep</v>
      </c>
      <c r="E1957" s="9" t="str">
        <f>"Q"&amp;ROUNDUP(MONTH(SalesDataTable[[#This Row],[Order Date]])/3,0)</f>
        <v>Q3</v>
      </c>
      <c r="F1957" s="4" t="s">
        <v>38</v>
      </c>
      <c r="G1957" s="4" t="s">
        <v>49</v>
      </c>
      <c r="H1957" s="4" t="s">
        <v>20</v>
      </c>
      <c r="I1957" s="4" t="s">
        <v>34</v>
      </c>
      <c r="J1957" s="4" t="s">
        <v>27</v>
      </c>
      <c r="K1957" s="4" t="s">
        <v>55</v>
      </c>
      <c r="L1957" s="5">
        <v>1</v>
      </c>
      <c r="M1957" s="6">
        <v>156.81</v>
      </c>
      <c r="N1957" s="7">
        <v>0</v>
      </c>
      <c r="O1957" s="6">
        <v>78.2</v>
      </c>
      <c r="P1957" s="6">
        <f t="shared" si="120"/>
        <v>156.81</v>
      </c>
      <c r="Q1957" s="6">
        <f t="shared" si="121"/>
        <v>78.2</v>
      </c>
      <c r="R1957" s="6">
        <f t="shared" si="122"/>
        <v>78.61</v>
      </c>
      <c r="S1957" s="8">
        <f t="shared" si="123"/>
        <v>0.50130731458452904</v>
      </c>
    </row>
    <row r="1958" spans="1:19" ht="15.6" x14ac:dyDescent="0.3">
      <c r="A1958" s="2">
        <v>2425</v>
      </c>
      <c r="B1958" s="3">
        <v>46287</v>
      </c>
      <c r="C1958" s="4">
        <f>YEAR(SalesDataTable[[#This Row],[Order Date]])</f>
        <v>2026</v>
      </c>
      <c r="D1958" s="9" t="str">
        <f>TEXT(SalesDataTable[[#This Row],[Order Date]],"MMM")</f>
        <v>Sep</v>
      </c>
      <c r="E1958" s="9" t="str">
        <f>"Q"&amp;ROUNDUP(MONTH(SalesDataTable[[#This Row],[Order Date]])/3,0)</f>
        <v>Q3</v>
      </c>
      <c r="F1958" s="4" t="s">
        <v>38</v>
      </c>
      <c r="G1958" s="4" t="s">
        <v>51</v>
      </c>
      <c r="H1958" s="4" t="s">
        <v>46</v>
      </c>
      <c r="I1958" s="4" t="s">
        <v>31</v>
      </c>
      <c r="J1958" s="4" t="s">
        <v>32</v>
      </c>
      <c r="K1958" s="4" t="s">
        <v>62</v>
      </c>
      <c r="L1958" s="5">
        <v>3</v>
      </c>
      <c r="M1958" s="6">
        <v>134.52000000000001</v>
      </c>
      <c r="N1958" s="7">
        <v>0.05</v>
      </c>
      <c r="O1958" s="6">
        <v>65.19</v>
      </c>
      <c r="P1958" s="6">
        <f t="shared" si="120"/>
        <v>383.38200000000006</v>
      </c>
      <c r="Q1958" s="6">
        <f t="shared" si="121"/>
        <v>195.57</v>
      </c>
      <c r="R1958" s="6">
        <f t="shared" si="122"/>
        <v>187.81200000000007</v>
      </c>
      <c r="S1958" s="8">
        <f t="shared" si="123"/>
        <v>0.48988215409174152</v>
      </c>
    </row>
    <row r="1959" spans="1:19" ht="15.6" x14ac:dyDescent="0.3">
      <c r="A1959" s="2">
        <v>3322</v>
      </c>
      <c r="B1959" s="3">
        <v>46287</v>
      </c>
      <c r="C1959" s="4">
        <f>YEAR(SalesDataTable[[#This Row],[Order Date]])</f>
        <v>2026</v>
      </c>
      <c r="D1959" s="9" t="str">
        <f>TEXT(SalesDataTable[[#This Row],[Order Date]],"MMM")</f>
        <v>Sep</v>
      </c>
      <c r="E1959" s="9" t="str">
        <f>"Q"&amp;ROUNDUP(MONTH(SalesDataTable[[#This Row],[Order Date]])/3,0)</f>
        <v>Q3</v>
      </c>
      <c r="F1959" s="4" t="s">
        <v>38</v>
      </c>
      <c r="G1959" s="4" t="s">
        <v>51</v>
      </c>
      <c r="H1959" s="4" t="s">
        <v>20</v>
      </c>
      <c r="I1959" s="4" t="s">
        <v>21</v>
      </c>
      <c r="J1959" s="4" t="s">
        <v>41</v>
      </c>
      <c r="K1959" s="4" t="s">
        <v>69</v>
      </c>
      <c r="L1959" s="5">
        <v>1</v>
      </c>
      <c r="M1959" s="6">
        <v>124.51</v>
      </c>
      <c r="N1959" s="7">
        <v>0</v>
      </c>
      <c r="O1959" s="6">
        <v>59.97</v>
      </c>
      <c r="P1959" s="6">
        <f t="shared" si="120"/>
        <v>124.51</v>
      </c>
      <c r="Q1959" s="6">
        <f t="shared" si="121"/>
        <v>59.97</v>
      </c>
      <c r="R1959" s="6">
        <f t="shared" si="122"/>
        <v>64.540000000000006</v>
      </c>
      <c r="S1959" s="8">
        <f t="shared" si="123"/>
        <v>0.51835193960324477</v>
      </c>
    </row>
    <row r="1960" spans="1:19" ht="15.6" x14ac:dyDescent="0.3">
      <c r="A1960" s="2">
        <v>3821</v>
      </c>
      <c r="B1960" s="3">
        <v>46287</v>
      </c>
      <c r="C1960" s="4">
        <f>YEAR(SalesDataTable[[#This Row],[Order Date]])</f>
        <v>2026</v>
      </c>
      <c r="D1960" s="9" t="str">
        <f>TEXT(SalesDataTable[[#This Row],[Order Date]],"MMM")</f>
        <v>Sep</v>
      </c>
      <c r="E1960" s="9" t="str">
        <f>"Q"&amp;ROUNDUP(MONTH(SalesDataTable[[#This Row],[Order Date]])/3,0)</f>
        <v>Q3</v>
      </c>
      <c r="F1960" s="4" t="s">
        <v>29</v>
      </c>
      <c r="G1960" s="4" t="s">
        <v>36</v>
      </c>
      <c r="H1960" s="4" t="s">
        <v>20</v>
      </c>
      <c r="I1960" s="4" t="s">
        <v>21</v>
      </c>
      <c r="J1960" s="4" t="s">
        <v>27</v>
      </c>
      <c r="K1960" s="4" t="s">
        <v>35</v>
      </c>
      <c r="L1960" s="5">
        <v>1</v>
      </c>
      <c r="M1960" s="6">
        <v>141</v>
      </c>
      <c r="N1960" s="7">
        <v>0</v>
      </c>
      <c r="O1960" s="6">
        <v>79.010000000000005</v>
      </c>
      <c r="P1960" s="6">
        <f t="shared" si="120"/>
        <v>141</v>
      </c>
      <c r="Q1960" s="6">
        <f t="shared" si="121"/>
        <v>79.010000000000005</v>
      </c>
      <c r="R1960" s="6">
        <f t="shared" si="122"/>
        <v>61.989999999999995</v>
      </c>
      <c r="S1960" s="8">
        <f t="shared" si="123"/>
        <v>0.43964539007092196</v>
      </c>
    </row>
    <row r="1961" spans="1:19" ht="15.6" x14ac:dyDescent="0.3">
      <c r="A1961" s="2">
        <v>3899</v>
      </c>
      <c r="B1961" s="3">
        <v>46287</v>
      </c>
      <c r="C1961" s="4">
        <f>YEAR(SalesDataTable[[#This Row],[Order Date]])</f>
        <v>2026</v>
      </c>
      <c r="D1961" s="9" t="str">
        <f>TEXT(SalesDataTable[[#This Row],[Order Date]],"MMM")</f>
        <v>Sep</v>
      </c>
      <c r="E1961" s="9" t="str">
        <f>"Q"&amp;ROUNDUP(MONTH(SalesDataTable[[#This Row],[Order Date]])/3,0)</f>
        <v>Q3</v>
      </c>
      <c r="F1961" s="4" t="s">
        <v>38</v>
      </c>
      <c r="G1961" s="4" t="s">
        <v>39</v>
      </c>
      <c r="H1961" s="4" t="s">
        <v>26</v>
      </c>
      <c r="I1961" s="4" t="s">
        <v>21</v>
      </c>
      <c r="J1961" s="4" t="s">
        <v>41</v>
      </c>
      <c r="K1961" s="4" t="s">
        <v>69</v>
      </c>
      <c r="L1961" s="5">
        <v>6</v>
      </c>
      <c r="M1961" s="6">
        <v>121.7</v>
      </c>
      <c r="N1961" s="7">
        <v>0.15</v>
      </c>
      <c r="O1961" s="6">
        <v>61.26</v>
      </c>
      <c r="P1961" s="6">
        <f t="shared" si="120"/>
        <v>620.67000000000007</v>
      </c>
      <c r="Q1961" s="6">
        <f t="shared" si="121"/>
        <v>367.56</v>
      </c>
      <c r="R1961" s="6">
        <f t="shared" si="122"/>
        <v>253.11000000000007</v>
      </c>
      <c r="S1961" s="8">
        <f t="shared" si="123"/>
        <v>0.40780124703948967</v>
      </c>
    </row>
    <row r="1962" spans="1:19" ht="15.6" x14ac:dyDescent="0.3">
      <c r="A1962" s="2">
        <v>4807</v>
      </c>
      <c r="B1962" s="3">
        <v>46287</v>
      </c>
      <c r="C1962" s="4">
        <f>YEAR(SalesDataTable[[#This Row],[Order Date]])</f>
        <v>2026</v>
      </c>
      <c r="D1962" s="9" t="str">
        <f>TEXT(SalesDataTable[[#This Row],[Order Date]],"MMM")</f>
        <v>Sep</v>
      </c>
      <c r="E1962" s="9" t="str">
        <f>"Q"&amp;ROUNDUP(MONTH(SalesDataTable[[#This Row],[Order Date]])/3,0)</f>
        <v>Q3</v>
      </c>
      <c r="F1962" s="4" t="s">
        <v>38</v>
      </c>
      <c r="G1962" s="4" t="s">
        <v>49</v>
      </c>
      <c r="H1962" s="4" t="s">
        <v>26</v>
      </c>
      <c r="I1962" s="4" t="s">
        <v>34</v>
      </c>
      <c r="J1962" s="4" t="s">
        <v>22</v>
      </c>
      <c r="K1962" s="4" t="s">
        <v>48</v>
      </c>
      <c r="L1962" s="5">
        <v>4</v>
      </c>
      <c r="M1962" s="6">
        <v>103.86</v>
      </c>
      <c r="N1962" s="7">
        <v>0.1</v>
      </c>
      <c r="O1962" s="6">
        <v>50.12</v>
      </c>
      <c r="P1962" s="6">
        <f t="shared" si="120"/>
        <v>373.89600000000002</v>
      </c>
      <c r="Q1962" s="6">
        <f t="shared" si="121"/>
        <v>200.48</v>
      </c>
      <c r="R1962" s="6">
        <f t="shared" si="122"/>
        <v>173.41600000000003</v>
      </c>
      <c r="S1962" s="8">
        <f t="shared" si="123"/>
        <v>0.46380811776536796</v>
      </c>
    </row>
    <row r="1963" spans="1:19" ht="15.6" x14ac:dyDescent="0.3">
      <c r="A1963" s="2">
        <v>30</v>
      </c>
      <c r="B1963" s="3">
        <v>46288</v>
      </c>
      <c r="C1963" s="4">
        <f>YEAR(SalesDataTable[[#This Row],[Order Date]])</f>
        <v>2026</v>
      </c>
      <c r="D1963" s="9" t="str">
        <f>TEXT(SalesDataTable[[#This Row],[Order Date]],"MMM")</f>
        <v>Sep</v>
      </c>
      <c r="E1963" s="9" t="str">
        <f>"Q"&amp;ROUNDUP(MONTH(SalesDataTable[[#This Row],[Order Date]])/3,0)</f>
        <v>Q3</v>
      </c>
      <c r="F1963" s="4" t="s">
        <v>29</v>
      </c>
      <c r="G1963" s="4" t="s">
        <v>43</v>
      </c>
      <c r="H1963" s="4" t="s">
        <v>46</v>
      </c>
      <c r="I1963" s="4" t="s">
        <v>21</v>
      </c>
      <c r="J1963" s="4" t="s">
        <v>27</v>
      </c>
      <c r="K1963" s="4" t="s">
        <v>28</v>
      </c>
      <c r="L1963" s="5">
        <v>2</v>
      </c>
      <c r="M1963" s="6">
        <v>93.82</v>
      </c>
      <c r="N1963" s="7">
        <v>0.05</v>
      </c>
      <c r="O1963" s="6">
        <v>45.57</v>
      </c>
      <c r="P1963" s="6">
        <f t="shared" si="120"/>
        <v>178.25799999999998</v>
      </c>
      <c r="Q1963" s="6">
        <f t="shared" si="121"/>
        <v>91.14</v>
      </c>
      <c r="R1963" s="6">
        <f t="shared" si="122"/>
        <v>87.117999999999981</v>
      </c>
      <c r="S1963" s="8">
        <f t="shared" si="123"/>
        <v>0.48871859888476249</v>
      </c>
    </row>
    <row r="1964" spans="1:19" ht="15.6" x14ac:dyDescent="0.3">
      <c r="A1964" s="2">
        <v>3027</v>
      </c>
      <c r="B1964" s="3">
        <v>46288</v>
      </c>
      <c r="C1964" s="4">
        <f>YEAR(SalesDataTable[[#This Row],[Order Date]])</f>
        <v>2026</v>
      </c>
      <c r="D1964" s="9" t="str">
        <f>TEXT(SalesDataTable[[#This Row],[Order Date]],"MMM")</f>
        <v>Sep</v>
      </c>
      <c r="E1964" s="9" t="str">
        <f>"Q"&amp;ROUNDUP(MONTH(SalesDataTable[[#This Row],[Order Date]])/3,0)</f>
        <v>Q3</v>
      </c>
      <c r="F1964" s="4" t="s">
        <v>38</v>
      </c>
      <c r="G1964" s="4" t="s">
        <v>51</v>
      </c>
      <c r="H1964" s="4" t="s">
        <v>26</v>
      </c>
      <c r="I1964" s="4" t="s">
        <v>34</v>
      </c>
      <c r="J1964" s="4" t="s">
        <v>27</v>
      </c>
      <c r="K1964" s="4" t="s">
        <v>55</v>
      </c>
      <c r="L1964" s="5">
        <v>8</v>
      </c>
      <c r="M1964" s="6">
        <v>155.13999999999999</v>
      </c>
      <c r="N1964" s="7">
        <v>0.1</v>
      </c>
      <c r="O1964" s="6">
        <v>76.87</v>
      </c>
      <c r="P1964" s="6">
        <f t="shared" si="120"/>
        <v>1117.008</v>
      </c>
      <c r="Q1964" s="6">
        <f t="shared" si="121"/>
        <v>614.96</v>
      </c>
      <c r="R1964" s="6">
        <f t="shared" si="122"/>
        <v>502.048</v>
      </c>
      <c r="S1964" s="8">
        <f t="shared" si="123"/>
        <v>0.44945783736553363</v>
      </c>
    </row>
    <row r="1965" spans="1:19" ht="15.6" x14ac:dyDescent="0.3">
      <c r="A1965" s="2">
        <v>3690</v>
      </c>
      <c r="B1965" s="3">
        <v>46288</v>
      </c>
      <c r="C1965" s="4">
        <f>YEAR(SalesDataTable[[#This Row],[Order Date]])</f>
        <v>2026</v>
      </c>
      <c r="D1965" s="9" t="str">
        <f>TEXT(SalesDataTable[[#This Row],[Order Date]],"MMM")</f>
        <v>Sep</v>
      </c>
      <c r="E1965" s="9" t="str">
        <f>"Q"&amp;ROUNDUP(MONTH(SalesDataTable[[#This Row],[Order Date]])/3,0)</f>
        <v>Q3</v>
      </c>
      <c r="F1965" s="4" t="s">
        <v>38</v>
      </c>
      <c r="G1965" s="4" t="s">
        <v>51</v>
      </c>
      <c r="H1965" s="4" t="s">
        <v>20</v>
      </c>
      <c r="I1965" s="4" t="s">
        <v>21</v>
      </c>
      <c r="J1965" s="4" t="s">
        <v>27</v>
      </c>
      <c r="K1965" s="4" t="s">
        <v>28</v>
      </c>
      <c r="L1965" s="5">
        <v>3</v>
      </c>
      <c r="M1965" s="6">
        <v>92.14</v>
      </c>
      <c r="N1965" s="7">
        <v>0.05</v>
      </c>
      <c r="O1965" s="6">
        <v>45.25</v>
      </c>
      <c r="P1965" s="6">
        <f t="shared" si="120"/>
        <v>262.59899999999999</v>
      </c>
      <c r="Q1965" s="6">
        <f t="shared" si="121"/>
        <v>135.75</v>
      </c>
      <c r="R1965" s="6">
        <f t="shared" si="122"/>
        <v>126.84899999999999</v>
      </c>
      <c r="S1965" s="8">
        <f t="shared" si="123"/>
        <v>0.48305210606285626</v>
      </c>
    </row>
    <row r="1966" spans="1:19" ht="15.6" x14ac:dyDescent="0.3">
      <c r="A1966" s="2">
        <v>600</v>
      </c>
      <c r="B1966" s="3">
        <v>46289</v>
      </c>
      <c r="C1966" s="4">
        <f>YEAR(SalesDataTable[[#This Row],[Order Date]])</f>
        <v>2026</v>
      </c>
      <c r="D1966" s="9" t="str">
        <f>TEXT(SalesDataTable[[#This Row],[Order Date]],"MMM")</f>
        <v>Sep</v>
      </c>
      <c r="E1966" s="9" t="str">
        <f>"Q"&amp;ROUNDUP(MONTH(SalesDataTable[[#This Row],[Order Date]])/3,0)</f>
        <v>Q3</v>
      </c>
      <c r="F1966" s="4" t="s">
        <v>24</v>
      </c>
      <c r="G1966" s="4" t="s">
        <v>61</v>
      </c>
      <c r="H1966" s="4" t="s">
        <v>37</v>
      </c>
      <c r="I1966" s="4" t="s">
        <v>21</v>
      </c>
      <c r="J1966" s="4" t="s">
        <v>22</v>
      </c>
      <c r="K1966" s="4" t="s">
        <v>44</v>
      </c>
      <c r="L1966" s="5">
        <v>6</v>
      </c>
      <c r="M1966" s="6">
        <v>39.880000000000003</v>
      </c>
      <c r="N1966" s="7">
        <v>0.05</v>
      </c>
      <c r="O1966" s="6">
        <v>16.79</v>
      </c>
      <c r="P1966" s="6">
        <f t="shared" si="120"/>
        <v>227.31600000000003</v>
      </c>
      <c r="Q1966" s="6">
        <f t="shared" si="121"/>
        <v>100.74</v>
      </c>
      <c r="R1966" s="6">
        <f t="shared" si="122"/>
        <v>126.57600000000004</v>
      </c>
      <c r="S1966" s="8">
        <f t="shared" si="123"/>
        <v>0.5568283798764716</v>
      </c>
    </row>
    <row r="1967" spans="1:19" ht="15.6" x14ac:dyDescent="0.3">
      <c r="A1967" s="2">
        <v>1931</v>
      </c>
      <c r="B1967" s="3">
        <v>46289</v>
      </c>
      <c r="C1967" s="4">
        <f>YEAR(SalesDataTable[[#This Row],[Order Date]])</f>
        <v>2026</v>
      </c>
      <c r="D1967" s="9" t="str">
        <f>TEXT(SalesDataTable[[#This Row],[Order Date]],"MMM")</f>
        <v>Sep</v>
      </c>
      <c r="E1967" s="9" t="str">
        <f>"Q"&amp;ROUNDUP(MONTH(SalesDataTable[[#This Row],[Order Date]])/3,0)</f>
        <v>Q3</v>
      </c>
      <c r="F1967" s="4" t="s">
        <v>29</v>
      </c>
      <c r="G1967" s="4" t="s">
        <v>70</v>
      </c>
      <c r="H1967" s="4" t="s">
        <v>20</v>
      </c>
      <c r="I1967" s="4" t="s">
        <v>21</v>
      </c>
      <c r="J1967" s="4" t="s">
        <v>32</v>
      </c>
      <c r="K1967" s="4" t="s">
        <v>33</v>
      </c>
      <c r="L1967" s="5">
        <v>4</v>
      </c>
      <c r="M1967" s="6">
        <v>35.700000000000003</v>
      </c>
      <c r="N1967" s="7">
        <v>0</v>
      </c>
      <c r="O1967" s="6">
        <v>13.91</v>
      </c>
      <c r="P1967" s="6">
        <f t="shared" si="120"/>
        <v>142.80000000000001</v>
      </c>
      <c r="Q1967" s="6">
        <f t="shared" si="121"/>
        <v>55.64</v>
      </c>
      <c r="R1967" s="6">
        <f t="shared" si="122"/>
        <v>87.160000000000011</v>
      </c>
      <c r="S1967" s="8">
        <f t="shared" si="123"/>
        <v>0.61036414565826336</v>
      </c>
    </row>
    <row r="1968" spans="1:19" ht="15.6" x14ac:dyDescent="0.3">
      <c r="A1968" s="2">
        <v>2124</v>
      </c>
      <c r="B1968" s="3">
        <v>46289</v>
      </c>
      <c r="C1968" s="4">
        <f>YEAR(SalesDataTable[[#This Row],[Order Date]])</f>
        <v>2026</v>
      </c>
      <c r="D1968" s="9" t="str">
        <f>TEXT(SalesDataTable[[#This Row],[Order Date]],"MMM")</f>
        <v>Sep</v>
      </c>
      <c r="E1968" s="9" t="str">
        <f>"Q"&amp;ROUNDUP(MONTH(SalesDataTable[[#This Row],[Order Date]])/3,0)</f>
        <v>Q3</v>
      </c>
      <c r="F1968" s="4" t="s">
        <v>38</v>
      </c>
      <c r="G1968" s="4" t="s">
        <v>51</v>
      </c>
      <c r="H1968" s="4" t="s">
        <v>37</v>
      </c>
      <c r="I1968" s="4" t="s">
        <v>31</v>
      </c>
      <c r="J1968" s="4" t="s">
        <v>22</v>
      </c>
      <c r="K1968" s="4" t="s">
        <v>48</v>
      </c>
      <c r="L1968" s="5">
        <v>6</v>
      </c>
      <c r="M1968" s="6">
        <v>104.16</v>
      </c>
      <c r="N1968" s="7">
        <v>0</v>
      </c>
      <c r="O1968" s="6">
        <v>51.76</v>
      </c>
      <c r="P1968" s="6">
        <f t="shared" si="120"/>
        <v>624.96</v>
      </c>
      <c r="Q1968" s="6">
        <f t="shared" si="121"/>
        <v>310.56</v>
      </c>
      <c r="R1968" s="6">
        <f t="shared" si="122"/>
        <v>314.40000000000003</v>
      </c>
      <c r="S1968" s="8">
        <f t="shared" si="123"/>
        <v>0.50307219662058378</v>
      </c>
    </row>
    <row r="1969" spans="1:19" ht="15.6" x14ac:dyDescent="0.3">
      <c r="A1969" s="2">
        <v>2789</v>
      </c>
      <c r="B1969" s="3">
        <v>46289</v>
      </c>
      <c r="C1969" s="4">
        <f>YEAR(SalesDataTable[[#This Row],[Order Date]])</f>
        <v>2026</v>
      </c>
      <c r="D1969" s="9" t="str">
        <f>TEXT(SalesDataTable[[#This Row],[Order Date]],"MMM")</f>
        <v>Sep</v>
      </c>
      <c r="E1969" s="9" t="str">
        <f>"Q"&amp;ROUNDUP(MONTH(SalesDataTable[[#This Row],[Order Date]])/3,0)</f>
        <v>Q3</v>
      </c>
      <c r="F1969" s="4" t="s">
        <v>29</v>
      </c>
      <c r="G1969" s="4" t="s">
        <v>70</v>
      </c>
      <c r="H1969" s="4" t="s">
        <v>20</v>
      </c>
      <c r="I1969" s="4" t="s">
        <v>31</v>
      </c>
      <c r="J1969" s="4" t="s">
        <v>27</v>
      </c>
      <c r="K1969" s="4" t="s">
        <v>35</v>
      </c>
      <c r="L1969" s="5">
        <v>5</v>
      </c>
      <c r="M1969" s="6">
        <v>147.21</v>
      </c>
      <c r="N1969" s="7">
        <v>0.05</v>
      </c>
      <c r="O1969" s="6">
        <v>79.14</v>
      </c>
      <c r="P1969" s="6">
        <f t="shared" si="120"/>
        <v>699.24750000000006</v>
      </c>
      <c r="Q1969" s="6">
        <f t="shared" si="121"/>
        <v>395.7</v>
      </c>
      <c r="R1969" s="6">
        <f t="shared" si="122"/>
        <v>303.54750000000007</v>
      </c>
      <c r="S1969" s="8">
        <f t="shared" si="123"/>
        <v>0.43410594961011667</v>
      </c>
    </row>
    <row r="1970" spans="1:19" ht="15.6" x14ac:dyDescent="0.3">
      <c r="A1970" s="2">
        <v>2921</v>
      </c>
      <c r="B1970" s="3">
        <v>46289</v>
      </c>
      <c r="C1970" s="4">
        <f>YEAR(SalesDataTable[[#This Row],[Order Date]])</f>
        <v>2026</v>
      </c>
      <c r="D1970" s="9" t="str">
        <f>TEXT(SalesDataTable[[#This Row],[Order Date]],"MMM")</f>
        <v>Sep</v>
      </c>
      <c r="E1970" s="9" t="str">
        <f>"Q"&amp;ROUNDUP(MONTH(SalesDataTable[[#This Row],[Order Date]])/3,0)</f>
        <v>Q3</v>
      </c>
      <c r="F1970" s="4" t="s">
        <v>18</v>
      </c>
      <c r="G1970" s="4" t="s">
        <v>19</v>
      </c>
      <c r="H1970" s="4" t="s">
        <v>20</v>
      </c>
      <c r="I1970" s="4" t="s">
        <v>31</v>
      </c>
      <c r="J1970" s="4" t="s">
        <v>41</v>
      </c>
      <c r="K1970" s="4" t="s">
        <v>47</v>
      </c>
      <c r="L1970" s="5">
        <v>3</v>
      </c>
      <c r="M1970" s="6">
        <v>195.68</v>
      </c>
      <c r="N1970" s="7">
        <v>0.05</v>
      </c>
      <c r="O1970" s="6">
        <v>102.16</v>
      </c>
      <c r="P1970" s="6">
        <f t="shared" si="120"/>
        <v>557.68799999999999</v>
      </c>
      <c r="Q1970" s="6">
        <f t="shared" si="121"/>
        <v>306.48</v>
      </c>
      <c r="R1970" s="6">
        <f t="shared" si="122"/>
        <v>251.20799999999997</v>
      </c>
      <c r="S1970" s="8">
        <f t="shared" si="123"/>
        <v>0.45044541033696256</v>
      </c>
    </row>
    <row r="1971" spans="1:19" ht="15.6" x14ac:dyDescent="0.3">
      <c r="A1971" s="2">
        <v>3108</v>
      </c>
      <c r="B1971" s="3">
        <v>46289</v>
      </c>
      <c r="C1971" s="4">
        <f>YEAR(SalesDataTable[[#This Row],[Order Date]])</f>
        <v>2026</v>
      </c>
      <c r="D1971" s="9" t="str">
        <f>TEXT(SalesDataTable[[#This Row],[Order Date]],"MMM")</f>
        <v>Sep</v>
      </c>
      <c r="E1971" s="9" t="str">
        <f>"Q"&amp;ROUNDUP(MONTH(SalesDataTable[[#This Row],[Order Date]])/3,0)</f>
        <v>Q3</v>
      </c>
      <c r="F1971" s="4" t="s">
        <v>24</v>
      </c>
      <c r="G1971" s="4" t="s">
        <v>59</v>
      </c>
      <c r="H1971" s="4" t="s">
        <v>26</v>
      </c>
      <c r="I1971" s="4" t="s">
        <v>34</v>
      </c>
      <c r="J1971" s="4" t="s">
        <v>27</v>
      </c>
      <c r="K1971" s="4" t="s">
        <v>28</v>
      </c>
      <c r="L1971" s="5">
        <v>5</v>
      </c>
      <c r="M1971" s="6">
        <v>90.05</v>
      </c>
      <c r="N1971" s="7">
        <v>0.15</v>
      </c>
      <c r="O1971" s="6">
        <v>44.12</v>
      </c>
      <c r="P1971" s="6">
        <f t="shared" si="120"/>
        <v>382.71249999999998</v>
      </c>
      <c r="Q1971" s="6">
        <f t="shared" si="121"/>
        <v>220.6</v>
      </c>
      <c r="R1971" s="6">
        <f t="shared" si="122"/>
        <v>162.11249999999998</v>
      </c>
      <c r="S1971" s="8">
        <f t="shared" si="123"/>
        <v>0.42358820263252439</v>
      </c>
    </row>
    <row r="1972" spans="1:19" ht="15.6" x14ac:dyDescent="0.3">
      <c r="A1972" s="2">
        <v>3226</v>
      </c>
      <c r="B1972" s="3">
        <v>46289</v>
      </c>
      <c r="C1972" s="4">
        <f>YEAR(SalesDataTable[[#This Row],[Order Date]])</f>
        <v>2026</v>
      </c>
      <c r="D1972" s="9" t="str">
        <f>TEXT(SalesDataTable[[#This Row],[Order Date]],"MMM")</f>
        <v>Sep</v>
      </c>
      <c r="E1972" s="9" t="str">
        <f>"Q"&amp;ROUNDUP(MONTH(SalesDataTable[[#This Row],[Order Date]])/3,0)</f>
        <v>Q3</v>
      </c>
      <c r="F1972" s="4" t="s">
        <v>38</v>
      </c>
      <c r="G1972" s="4" t="s">
        <v>65</v>
      </c>
      <c r="H1972" s="4" t="s">
        <v>46</v>
      </c>
      <c r="I1972" s="4" t="s">
        <v>21</v>
      </c>
      <c r="J1972" s="4" t="s">
        <v>41</v>
      </c>
      <c r="K1972" s="4" t="s">
        <v>42</v>
      </c>
      <c r="L1972" s="5">
        <v>1</v>
      </c>
      <c r="M1972" s="6">
        <v>345.48</v>
      </c>
      <c r="N1972" s="7">
        <v>0</v>
      </c>
      <c r="O1972" s="6">
        <v>196.31</v>
      </c>
      <c r="P1972" s="6">
        <f t="shared" si="120"/>
        <v>345.48</v>
      </c>
      <c r="Q1972" s="6">
        <f t="shared" si="121"/>
        <v>196.31</v>
      </c>
      <c r="R1972" s="6">
        <f t="shared" si="122"/>
        <v>149.17000000000002</v>
      </c>
      <c r="S1972" s="8">
        <f t="shared" si="123"/>
        <v>0.43177607965728843</v>
      </c>
    </row>
    <row r="1973" spans="1:19" ht="15.6" x14ac:dyDescent="0.3">
      <c r="A1973" s="2">
        <v>3286</v>
      </c>
      <c r="B1973" s="3">
        <v>46289</v>
      </c>
      <c r="C1973" s="4">
        <f>YEAR(SalesDataTable[[#This Row],[Order Date]])</f>
        <v>2026</v>
      </c>
      <c r="D1973" s="9" t="str">
        <f>TEXT(SalesDataTable[[#This Row],[Order Date]],"MMM")</f>
        <v>Sep</v>
      </c>
      <c r="E1973" s="9" t="str">
        <f>"Q"&amp;ROUNDUP(MONTH(SalesDataTable[[#This Row],[Order Date]])/3,0)</f>
        <v>Q3</v>
      </c>
      <c r="F1973" s="4" t="s">
        <v>38</v>
      </c>
      <c r="G1973" s="4" t="s">
        <v>39</v>
      </c>
      <c r="H1973" s="4" t="s">
        <v>20</v>
      </c>
      <c r="I1973" s="4" t="s">
        <v>31</v>
      </c>
      <c r="J1973" s="4" t="s">
        <v>32</v>
      </c>
      <c r="K1973" s="4" t="s">
        <v>50</v>
      </c>
      <c r="L1973" s="5">
        <v>1</v>
      </c>
      <c r="M1973" s="6">
        <v>46.23</v>
      </c>
      <c r="N1973" s="7">
        <v>0.1</v>
      </c>
      <c r="O1973" s="6">
        <v>18.34</v>
      </c>
      <c r="P1973" s="6">
        <f t="shared" si="120"/>
        <v>41.606999999999999</v>
      </c>
      <c r="Q1973" s="6">
        <f t="shared" si="121"/>
        <v>18.34</v>
      </c>
      <c r="R1973" s="6">
        <f t="shared" si="122"/>
        <v>23.266999999999999</v>
      </c>
      <c r="S1973" s="8">
        <f t="shared" si="123"/>
        <v>0.55920878698295962</v>
      </c>
    </row>
    <row r="1974" spans="1:19" ht="15.6" x14ac:dyDescent="0.3">
      <c r="A1974" s="2">
        <v>4510</v>
      </c>
      <c r="B1974" s="3">
        <v>46289</v>
      </c>
      <c r="C1974" s="4">
        <f>YEAR(SalesDataTable[[#This Row],[Order Date]])</f>
        <v>2026</v>
      </c>
      <c r="D1974" s="9" t="str">
        <f>TEXT(SalesDataTable[[#This Row],[Order Date]],"MMM")</f>
        <v>Sep</v>
      </c>
      <c r="E1974" s="9" t="str">
        <f>"Q"&amp;ROUNDUP(MONTH(SalesDataTable[[#This Row],[Order Date]])/3,0)</f>
        <v>Q3</v>
      </c>
      <c r="F1974" s="4" t="s">
        <v>18</v>
      </c>
      <c r="G1974" s="4" t="s">
        <v>19</v>
      </c>
      <c r="H1974" s="4" t="s">
        <v>46</v>
      </c>
      <c r="I1974" s="4" t="s">
        <v>21</v>
      </c>
      <c r="J1974" s="4" t="s">
        <v>41</v>
      </c>
      <c r="K1974" s="4" t="s">
        <v>58</v>
      </c>
      <c r="L1974" s="5">
        <v>3</v>
      </c>
      <c r="M1974" s="6">
        <v>82.38</v>
      </c>
      <c r="N1974" s="7">
        <v>0.15</v>
      </c>
      <c r="O1974" s="6">
        <v>39.020000000000003</v>
      </c>
      <c r="P1974" s="6">
        <f t="shared" si="120"/>
        <v>210.06899999999999</v>
      </c>
      <c r="Q1974" s="6">
        <f t="shared" si="121"/>
        <v>117.06</v>
      </c>
      <c r="R1974" s="6">
        <f t="shared" si="122"/>
        <v>93.008999999999986</v>
      </c>
      <c r="S1974" s="8">
        <f t="shared" si="123"/>
        <v>0.44275452351370259</v>
      </c>
    </row>
    <row r="1975" spans="1:19" ht="15.6" x14ac:dyDescent="0.3">
      <c r="A1975" s="2">
        <v>2069</v>
      </c>
      <c r="B1975" s="3">
        <v>46290</v>
      </c>
      <c r="C1975" s="4">
        <f>YEAR(SalesDataTable[[#This Row],[Order Date]])</f>
        <v>2026</v>
      </c>
      <c r="D1975" s="9" t="str">
        <f>TEXT(SalesDataTable[[#This Row],[Order Date]],"MMM")</f>
        <v>Sep</v>
      </c>
      <c r="E1975" s="9" t="str">
        <f>"Q"&amp;ROUNDUP(MONTH(SalesDataTable[[#This Row],[Order Date]])/3,0)</f>
        <v>Q3</v>
      </c>
      <c r="F1975" s="4" t="s">
        <v>38</v>
      </c>
      <c r="G1975" s="4" t="s">
        <v>49</v>
      </c>
      <c r="H1975" s="4" t="s">
        <v>20</v>
      </c>
      <c r="I1975" s="4" t="s">
        <v>31</v>
      </c>
      <c r="J1975" s="4" t="s">
        <v>41</v>
      </c>
      <c r="K1975" s="4" t="s">
        <v>42</v>
      </c>
      <c r="L1975" s="5">
        <v>1</v>
      </c>
      <c r="M1975" s="6">
        <v>344.79</v>
      </c>
      <c r="N1975" s="7">
        <v>0</v>
      </c>
      <c r="O1975" s="6">
        <v>189.63</v>
      </c>
      <c r="P1975" s="6">
        <f t="shared" si="120"/>
        <v>344.79</v>
      </c>
      <c r="Q1975" s="6">
        <f t="shared" si="121"/>
        <v>189.63</v>
      </c>
      <c r="R1975" s="6">
        <f t="shared" si="122"/>
        <v>155.16000000000003</v>
      </c>
      <c r="S1975" s="8">
        <f t="shared" si="123"/>
        <v>0.45001305142260511</v>
      </c>
    </row>
    <row r="1976" spans="1:19" ht="15.6" x14ac:dyDescent="0.3">
      <c r="A1976" s="2">
        <v>95</v>
      </c>
      <c r="B1976" s="3">
        <v>46291</v>
      </c>
      <c r="C1976" s="4">
        <f>YEAR(SalesDataTable[[#This Row],[Order Date]])</f>
        <v>2026</v>
      </c>
      <c r="D1976" s="9" t="str">
        <f>TEXT(SalesDataTable[[#This Row],[Order Date]],"MMM")</f>
        <v>Sep</v>
      </c>
      <c r="E1976" s="9" t="str">
        <f>"Q"&amp;ROUNDUP(MONTH(SalesDataTable[[#This Row],[Order Date]])/3,0)</f>
        <v>Q3</v>
      </c>
      <c r="F1976" s="4" t="s">
        <v>18</v>
      </c>
      <c r="G1976" s="4" t="s">
        <v>19</v>
      </c>
      <c r="H1976" s="4" t="s">
        <v>46</v>
      </c>
      <c r="I1976" s="4" t="s">
        <v>21</v>
      </c>
      <c r="J1976" s="4" t="s">
        <v>27</v>
      </c>
      <c r="K1976" s="4" t="s">
        <v>64</v>
      </c>
      <c r="L1976" s="5">
        <v>1</v>
      </c>
      <c r="M1976" s="6">
        <v>73.06</v>
      </c>
      <c r="N1976" s="7">
        <v>0.05</v>
      </c>
      <c r="O1976" s="6">
        <v>31.42</v>
      </c>
      <c r="P1976" s="6">
        <f t="shared" si="120"/>
        <v>69.406999999999996</v>
      </c>
      <c r="Q1976" s="6">
        <f t="shared" si="121"/>
        <v>31.42</v>
      </c>
      <c r="R1976" s="6">
        <f t="shared" si="122"/>
        <v>37.986999999999995</v>
      </c>
      <c r="S1976" s="8">
        <f t="shared" si="123"/>
        <v>0.54730790842422228</v>
      </c>
    </row>
    <row r="1977" spans="1:19" ht="15.6" x14ac:dyDescent="0.3">
      <c r="A1977" s="2">
        <v>160</v>
      </c>
      <c r="B1977" s="3">
        <v>46291</v>
      </c>
      <c r="C1977" s="4">
        <f>YEAR(SalesDataTable[[#This Row],[Order Date]])</f>
        <v>2026</v>
      </c>
      <c r="D1977" s="9" t="str">
        <f>TEXT(SalesDataTable[[#This Row],[Order Date]],"MMM")</f>
        <v>Sep</v>
      </c>
      <c r="E1977" s="9" t="str">
        <f>"Q"&amp;ROUNDUP(MONTH(SalesDataTable[[#This Row],[Order Date]])/3,0)</f>
        <v>Q3</v>
      </c>
      <c r="F1977" s="4" t="s">
        <v>38</v>
      </c>
      <c r="G1977" s="4" t="s">
        <v>51</v>
      </c>
      <c r="H1977" s="4" t="s">
        <v>20</v>
      </c>
      <c r="I1977" s="4" t="s">
        <v>21</v>
      </c>
      <c r="J1977" s="4" t="s">
        <v>41</v>
      </c>
      <c r="K1977" s="4" t="s">
        <v>58</v>
      </c>
      <c r="L1977" s="5">
        <v>1</v>
      </c>
      <c r="M1977" s="6">
        <v>81.58</v>
      </c>
      <c r="N1977" s="7">
        <v>0.1</v>
      </c>
      <c r="O1977" s="6">
        <v>38.89</v>
      </c>
      <c r="P1977" s="6">
        <f t="shared" si="120"/>
        <v>73.421999999999997</v>
      </c>
      <c r="Q1977" s="6">
        <f t="shared" si="121"/>
        <v>38.89</v>
      </c>
      <c r="R1977" s="6">
        <f t="shared" si="122"/>
        <v>34.531999999999996</v>
      </c>
      <c r="S1977" s="8">
        <f t="shared" si="123"/>
        <v>0.47032224673803491</v>
      </c>
    </row>
    <row r="1978" spans="1:19" ht="15.6" x14ac:dyDescent="0.3">
      <c r="A1978" s="2">
        <v>407</v>
      </c>
      <c r="B1978" s="3">
        <v>46291</v>
      </c>
      <c r="C1978" s="4">
        <f>YEAR(SalesDataTable[[#This Row],[Order Date]])</f>
        <v>2026</v>
      </c>
      <c r="D1978" s="9" t="str">
        <f>TEXT(SalesDataTable[[#This Row],[Order Date]],"MMM")</f>
        <v>Sep</v>
      </c>
      <c r="E1978" s="9" t="str">
        <f>"Q"&amp;ROUNDUP(MONTH(SalesDataTable[[#This Row],[Order Date]])/3,0)</f>
        <v>Q3</v>
      </c>
      <c r="F1978" s="4" t="s">
        <v>24</v>
      </c>
      <c r="G1978" s="4" t="s">
        <v>61</v>
      </c>
      <c r="H1978" s="4" t="s">
        <v>26</v>
      </c>
      <c r="I1978" s="4" t="s">
        <v>21</v>
      </c>
      <c r="J1978" s="4" t="s">
        <v>52</v>
      </c>
      <c r="K1978" s="4" t="s">
        <v>63</v>
      </c>
      <c r="L1978" s="5">
        <v>6</v>
      </c>
      <c r="M1978" s="6">
        <v>49.87</v>
      </c>
      <c r="N1978" s="7">
        <v>0.1</v>
      </c>
      <c r="O1978" s="6">
        <v>21.75</v>
      </c>
      <c r="P1978" s="6">
        <f t="shared" si="120"/>
        <v>269.298</v>
      </c>
      <c r="Q1978" s="6">
        <f t="shared" si="121"/>
        <v>130.5</v>
      </c>
      <c r="R1978" s="6">
        <f t="shared" si="122"/>
        <v>138.798</v>
      </c>
      <c r="S1978" s="8">
        <f t="shared" si="123"/>
        <v>0.51540672414945521</v>
      </c>
    </row>
    <row r="1979" spans="1:19" ht="15.6" x14ac:dyDescent="0.3">
      <c r="A1979" s="2">
        <v>1395</v>
      </c>
      <c r="B1979" s="3">
        <v>46291</v>
      </c>
      <c r="C1979" s="4">
        <f>YEAR(SalesDataTable[[#This Row],[Order Date]])</f>
        <v>2026</v>
      </c>
      <c r="D1979" s="9" t="str">
        <f>TEXT(SalesDataTable[[#This Row],[Order Date]],"MMM")</f>
        <v>Sep</v>
      </c>
      <c r="E1979" s="9" t="str">
        <f>"Q"&amp;ROUNDUP(MONTH(SalesDataTable[[#This Row],[Order Date]])/3,0)</f>
        <v>Q3</v>
      </c>
      <c r="F1979" s="4" t="s">
        <v>29</v>
      </c>
      <c r="G1979" s="4" t="s">
        <v>36</v>
      </c>
      <c r="H1979" s="4" t="s">
        <v>20</v>
      </c>
      <c r="I1979" s="4" t="s">
        <v>31</v>
      </c>
      <c r="J1979" s="4" t="s">
        <v>22</v>
      </c>
      <c r="K1979" s="4" t="s">
        <v>44</v>
      </c>
      <c r="L1979" s="5">
        <v>2</v>
      </c>
      <c r="M1979" s="6">
        <v>39.81</v>
      </c>
      <c r="N1979" s="7">
        <v>0.05</v>
      </c>
      <c r="O1979" s="6">
        <v>16.87</v>
      </c>
      <c r="P1979" s="6">
        <f t="shared" si="120"/>
        <v>75.638999999999996</v>
      </c>
      <c r="Q1979" s="6">
        <f t="shared" si="121"/>
        <v>33.74</v>
      </c>
      <c r="R1979" s="6">
        <f t="shared" si="122"/>
        <v>41.898999999999994</v>
      </c>
      <c r="S1979" s="8">
        <f t="shared" si="123"/>
        <v>0.55393381721069812</v>
      </c>
    </row>
    <row r="1980" spans="1:19" ht="15.6" x14ac:dyDescent="0.3">
      <c r="A1980" s="2">
        <v>2085</v>
      </c>
      <c r="B1980" s="3">
        <v>46291</v>
      </c>
      <c r="C1980" s="4">
        <f>YEAR(SalesDataTable[[#This Row],[Order Date]])</f>
        <v>2026</v>
      </c>
      <c r="D1980" s="9" t="str">
        <f>TEXT(SalesDataTable[[#This Row],[Order Date]],"MMM")</f>
        <v>Sep</v>
      </c>
      <c r="E1980" s="9" t="str">
        <f>"Q"&amp;ROUNDUP(MONTH(SalesDataTable[[#This Row],[Order Date]])/3,0)</f>
        <v>Q3</v>
      </c>
      <c r="F1980" s="4" t="s">
        <v>29</v>
      </c>
      <c r="G1980" s="4" t="s">
        <v>30</v>
      </c>
      <c r="H1980" s="4" t="s">
        <v>20</v>
      </c>
      <c r="I1980" s="4" t="s">
        <v>21</v>
      </c>
      <c r="J1980" s="4" t="s">
        <v>41</v>
      </c>
      <c r="K1980" s="4" t="s">
        <v>47</v>
      </c>
      <c r="L1980" s="5">
        <v>3</v>
      </c>
      <c r="M1980" s="6">
        <v>191.46</v>
      </c>
      <c r="N1980" s="7">
        <v>0</v>
      </c>
      <c r="O1980" s="6">
        <v>104.06</v>
      </c>
      <c r="P1980" s="6">
        <f t="shared" si="120"/>
        <v>574.38</v>
      </c>
      <c r="Q1980" s="6">
        <f t="shared" si="121"/>
        <v>312.18</v>
      </c>
      <c r="R1980" s="6">
        <f t="shared" si="122"/>
        <v>262.2</v>
      </c>
      <c r="S1980" s="8">
        <f t="shared" si="123"/>
        <v>0.45649221769560222</v>
      </c>
    </row>
    <row r="1981" spans="1:19" ht="15.6" x14ac:dyDescent="0.3">
      <c r="A1981" s="2">
        <v>3124</v>
      </c>
      <c r="B1981" s="3">
        <v>46291</v>
      </c>
      <c r="C1981" s="4">
        <f>YEAR(SalesDataTable[[#This Row],[Order Date]])</f>
        <v>2026</v>
      </c>
      <c r="D1981" s="9" t="str">
        <f>TEXT(SalesDataTable[[#This Row],[Order Date]],"MMM")</f>
        <v>Sep</v>
      </c>
      <c r="E1981" s="9" t="str">
        <f>"Q"&amp;ROUNDUP(MONTH(SalesDataTable[[#This Row],[Order Date]])/3,0)</f>
        <v>Q3</v>
      </c>
      <c r="F1981" s="4" t="s">
        <v>29</v>
      </c>
      <c r="G1981" s="4" t="s">
        <v>43</v>
      </c>
      <c r="H1981" s="4" t="s">
        <v>20</v>
      </c>
      <c r="I1981" s="4" t="s">
        <v>21</v>
      </c>
      <c r="J1981" s="4" t="s">
        <v>32</v>
      </c>
      <c r="K1981" s="4" t="s">
        <v>50</v>
      </c>
      <c r="L1981" s="5">
        <v>3</v>
      </c>
      <c r="M1981" s="6">
        <v>46.48</v>
      </c>
      <c r="N1981" s="7">
        <v>0.05</v>
      </c>
      <c r="O1981" s="6">
        <v>18.82</v>
      </c>
      <c r="P1981" s="6">
        <f t="shared" si="120"/>
        <v>132.46799999999999</v>
      </c>
      <c r="Q1981" s="6">
        <f t="shared" si="121"/>
        <v>56.46</v>
      </c>
      <c r="R1981" s="6">
        <f t="shared" si="122"/>
        <v>76.007999999999981</v>
      </c>
      <c r="S1981" s="8">
        <f t="shared" si="123"/>
        <v>0.57378385723344494</v>
      </c>
    </row>
    <row r="1982" spans="1:19" ht="15.6" x14ac:dyDescent="0.3">
      <c r="A1982" s="2">
        <v>3216</v>
      </c>
      <c r="B1982" s="3">
        <v>46291</v>
      </c>
      <c r="C1982" s="4">
        <f>YEAR(SalesDataTable[[#This Row],[Order Date]])</f>
        <v>2026</v>
      </c>
      <c r="D1982" s="9" t="str">
        <f>TEXT(SalesDataTable[[#This Row],[Order Date]],"MMM")</f>
        <v>Sep</v>
      </c>
      <c r="E1982" s="9" t="str">
        <f>"Q"&amp;ROUNDUP(MONTH(SalesDataTable[[#This Row],[Order Date]])/3,0)</f>
        <v>Q3</v>
      </c>
      <c r="F1982" s="4" t="s">
        <v>24</v>
      </c>
      <c r="G1982" s="4" t="s">
        <v>61</v>
      </c>
      <c r="H1982" s="4" t="s">
        <v>37</v>
      </c>
      <c r="I1982" s="4" t="s">
        <v>21</v>
      </c>
      <c r="J1982" s="4" t="s">
        <v>32</v>
      </c>
      <c r="K1982" s="4" t="s">
        <v>33</v>
      </c>
      <c r="L1982" s="5">
        <v>2</v>
      </c>
      <c r="M1982" s="6">
        <v>35.44</v>
      </c>
      <c r="N1982" s="7">
        <v>0.1</v>
      </c>
      <c r="O1982" s="6">
        <v>13.2</v>
      </c>
      <c r="P1982" s="6">
        <f t="shared" si="120"/>
        <v>63.791999999999994</v>
      </c>
      <c r="Q1982" s="6">
        <f t="shared" si="121"/>
        <v>26.4</v>
      </c>
      <c r="R1982" s="6">
        <f t="shared" si="122"/>
        <v>37.391999999999996</v>
      </c>
      <c r="S1982" s="8">
        <f t="shared" si="123"/>
        <v>0.58615500376222718</v>
      </c>
    </row>
    <row r="1983" spans="1:19" ht="15.6" x14ac:dyDescent="0.3">
      <c r="A1983" s="2">
        <v>3743</v>
      </c>
      <c r="B1983" s="3">
        <v>46291</v>
      </c>
      <c r="C1983" s="4">
        <f>YEAR(SalesDataTable[[#This Row],[Order Date]])</f>
        <v>2026</v>
      </c>
      <c r="D1983" s="9" t="str">
        <f>TEXT(SalesDataTable[[#This Row],[Order Date]],"MMM")</f>
        <v>Sep</v>
      </c>
      <c r="E1983" s="9" t="str">
        <f>"Q"&amp;ROUNDUP(MONTH(SalesDataTable[[#This Row],[Order Date]])/3,0)</f>
        <v>Q3</v>
      </c>
      <c r="F1983" s="4" t="s">
        <v>29</v>
      </c>
      <c r="G1983" s="4" t="s">
        <v>30</v>
      </c>
      <c r="H1983" s="4" t="s">
        <v>20</v>
      </c>
      <c r="I1983" s="4" t="s">
        <v>31</v>
      </c>
      <c r="J1983" s="4" t="s">
        <v>52</v>
      </c>
      <c r="K1983" s="4" t="s">
        <v>60</v>
      </c>
      <c r="L1983" s="5">
        <v>4</v>
      </c>
      <c r="M1983" s="6">
        <v>36.159999999999997</v>
      </c>
      <c r="N1983" s="7">
        <v>0.05</v>
      </c>
      <c r="O1983" s="6">
        <v>13.68</v>
      </c>
      <c r="P1983" s="6">
        <f t="shared" si="120"/>
        <v>137.40799999999999</v>
      </c>
      <c r="Q1983" s="6">
        <f t="shared" si="121"/>
        <v>54.72</v>
      </c>
      <c r="R1983" s="6">
        <f t="shared" si="122"/>
        <v>82.687999999999988</v>
      </c>
      <c r="S1983" s="8">
        <f t="shared" si="123"/>
        <v>0.60176991150442471</v>
      </c>
    </row>
    <row r="1984" spans="1:19" ht="15.6" x14ac:dyDescent="0.3">
      <c r="A1984" s="2">
        <v>3788</v>
      </c>
      <c r="B1984" s="3">
        <v>46291</v>
      </c>
      <c r="C1984" s="4">
        <f>YEAR(SalesDataTable[[#This Row],[Order Date]])</f>
        <v>2026</v>
      </c>
      <c r="D1984" s="9" t="str">
        <f>TEXT(SalesDataTable[[#This Row],[Order Date]],"MMM")</f>
        <v>Sep</v>
      </c>
      <c r="E1984" s="9" t="str">
        <f>"Q"&amp;ROUNDUP(MONTH(SalesDataTable[[#This Row],[Order Date]])/3,0)</f>
        <v>Q3</v>
      </c>
      <c r="F1984" s="4" t="s">
        <v>38</v>
      </c>
      <c r="G1984" s="4" t="s">
        <v>51</v>
      </c>
      <c r="H1984" s="4" t="s">
        <v>20</v>
      </c>
      <c r="I1984" s="4" t="s">
        <v>21</v>
      </c>
      <c r="J1984" s="4" t="s">
        <v>52</v>
      </c>
      <c r="K1984" s="4" t="s">
        <v>60</v>
      </c>
      <c r="L1984" s="5">
        <v>2</v>
      </c>
      <c r="M1984" s="6">
        <v>35.93</v>
      </c>
      <c r="N1984" s="7">
        <v>0</v>
      </c>
      <c r="O1984" s="6">
        <v>13.91</v>
      </c>
      <c r="P1984" s="6">
        <f t="shared" si="120"/>
        <v>71.86</v>
      </c>
      <c r="Q1984" s="6">
        <f t="shared" si="121"/>
        <v>27.82</v>
      </c>
      <c r="R1984" s="6">
        <f t="shared" si="122"/>
        <v>44.04</v>
      </c>
      <c r="S1984" s="8">
        <f t="shared" si="123"/>
        <v>0.6128583356526579</v>
      </c>
    </row>
    <row r="1985" spans="1:19" ht="15.6" x14ac:dyDescent="0.3">
      <c r="A1985" s="2">
        <v>4883</v>
      </c>
      <c r="B1985" s="3">
        <v>46291</v>
      </c>
      <c r="C1985" s="4">
        <f>YEAR(SalesDataTable[[#This Row],[Order Date]])</f>
        <v>2026</v>
      </c>
      <c r="D1985" s="9" t="str">
        <f>TEXT(SalesDataTable[[#This Row],[Order Date]],"MMM")</f>
        <v>Sep</v>
      </c>
      <c r="E1985" s="9" t="str">
        <f>"Q"&amp;ROUNDUP(MONTH(SalesDataTable[[#This Row],[Order Date]])/3,0)</f>
        <v>Q3</v>
      </c>
      <c r="F1985" s="4" t="s">
        <v>38</v>
      </c>
      <c r="G1985" s="4" t="s">
        <v>51</v>
      </c>
      <c r="H1985" s="4" t="s">
        <v>20</v>
      </c>
      <c r="I1985" s="4" t="s">
        <v>34</v>
      </c>
      <c r="J1985" s="4" t="s">
        <v>41</v>
      </c>
      <c r="K1985" s="4" t="s">
        <v>47</v>
      </c>
      <c r="L1985" s="5">
        <v>1</v>
      </c>
      <c r="M1985" s="6">
        <v>199.7</v>
      </c>
      <c r="N1985" s="7">
        <v>0</v>
      </c>
      <c r="O1985" s="6">
        <v>103.77</v>
      </c>
      <c r="P1985" s="6">
        <f t="shared" si="120"/>
        <v>199.7</v>
      </c>
      <c r="Q1985" s="6">
        <f t="shared" si="121"/>
        <v>103.77</v>
      </c>
      <c r="R1985" s="6">
        <f t="shared" si="122"/>
        <v>95.929999999999993</v>
      </c>
      <c r="S1985" s="8">
        <f t="shared" si="123"/>
        <v>0.4803705558337506</v>
      </c>
    </row>
    <row r="1986" spans="1:19" ht="15.6" x14ac:dyDescent="0.3">
      <c r="A1986" s="2">
        <v>1577</v>
      </c>
      <c r="B1986" s="3">
        <v>46292</v>
      </c>
      <c r="C1986" s="4">
        <f>YEAR(SalesDataTable[[#This Row],[Order Date]])</f>
        <v>2026</v>
      </c>
      <c r="D1986" s="9" t="str">
        <f>TEXT(SalesDataTable[[#This Row],[Order Date]],"MMM")</f>
        <v>Sep</v>
      </c>
      <c r="E1986" s="9" t="str">
        <f>"Q"&amp;ROUNDUP(MONTH(SalesDataTable[[#This Row],[Order Date]])/3,0)</f>
        <v>Q3</v>
      </c>
      <c r="F1986" s="4" t="s">
        <v>38</v>
      </c>
      <c r="G1986" s="4" t="s">
        <v>39</v>
      </c>
      <c r="H1986" s="4" t="s">
        <v>20</v>
      </c>
      <c r="I1986" s="4" t="s">
        <v>31</v>
      </c>
      <c r="J1986" s="4" t="s">
        <v>27</v>
      </c>
      <c r="K1986" s="4" t="s">
        <v>55</v>
      </c>
      <c r="L1986" s="5">
        <v>4</v>
      </c>
      <c r="M1986" s="6">
        <v>154.28</v>
      </c>
      <c r="N1986" s="7">
        <v>0.05</v>
      </c>
      <c r="O1986" s="6">
        <v>78.180000000000007</v>
      </c>
      <c r="P1986" s="6">
        <f t="shared" ref="P1986:P2049" si="124">L1986*M1986*(1-N1986)</f>
        <v>586.26400000000001</v>
      </c>
      <c r="Q1986" s="6">
        <f t="shared" ref="Q1986:Q2049" si="125">L1986*O1986</f>
        <v>312.72000000000003</v>
      </c>
      <c r="R1986" s="6">
        <f t="shared" ref="R1986:R2049" si="126">P1986-Q1986</f>
        <v>273.54399999999998</v>
      </c>
      <c r="S1986" s="8">
        <f t="shared" ref="S1986:S2049" si="127">IFERROR(R1986/P1986,0)</f>
        <v>0.46658843115047144</v>
      </c>
    </row>
    <row r="1987" spans="1:19" ht="15.6" x14ac:dyDescent="0.3">
      <c r="A1987" s="2">
        <v>2310</v>
      </c>
      <c r="B1987" s="3">
        <v>46292</v>
      </c>
      <c r="C1987" s="4">
        <f>YEAR(SalesDataTable[[#This Row],[Order Date]])</f>
        <v>2026</v>
      </c>
      <c r="D1987" s="9" t="str">
        <f>TEXT(SalesDataTable[[#This Row],[Order Date]],"MMM")</f>
        <v>Sep</v>
      </c>
      <c r="E1987" s="9" t="str">
        <f>"Q"&amp;ROUNDUP(MONTH(SalesDataTable[[#This Row],[Order Date]])/3,0)</f>
        <v>Q3</v>
      </c>
      <c r="F1987" s="4" t="s">
        <v>18</v>
      </c>
      <c r="G1987" s="4" t="s">
        <v>68</v>
      </c>
      <c r="H1987" s="4" t="s">
        <v>20</v>
      </c>
      <c r="I1987" s="4" t="s">
        <v>21</v>
      </c>
      <c r="J1987" s="4" t="s">
        <v>32</v>
      </c>
      <c r="K1987" s="4" t="s">
        <v>66</v>
      </c>
      <c r="L1987" s="5">
        <v>1</v>
      </c>
      <c r="M1987" s="6">
        <v>165.44</v>
      </c>
      <c r="N1987" s="7">
        <v>0</v>
      </c>
      <c r="O1987" s="6">
        <v>88.25</v>
      </c>
      <c r="P1987" s="6">
        <f t="shared" si="124"/>
        <v>165.44</v>
      </c>
      <c r="Q1987" s="6">
        <f t="shared" si="125"/>
        <v>88.25</v>
      </c>
      <c r="R1987" s="6">
        <f t="shared" si="126"/>
        <v>77.19</v>
      </c>
      <c r="S1987" s="8">
        <f t="shared" si="127"/>
        <v>0.46657398452611215</v>
      </c>
    </row>
    <row r="1988" spans="1:19" ht="15.6" x14ac:dyDescent="0.3">
      <c r="A1988" s="2">
        <v>2383</v>
      </c>
      <c r="B1988" s="3">
        <v>46292</v>
      </c>
      <c r="C1988" s="4">
        <f>YEAR(SalesDataTable[[#This Row],[Order Date]])</f>
        <v>2026</v>
      </c>
      <c r="D1988" s="9" t="str">
        <f>TEXT(SalesDataTable[[#This Row],[Order Date]],"MMM")</f>
        <v>Sep</v>
      </c>
      <c r="E1988" s="9" t="str">
        <f>"Q"&amp;ROUNDUP(MONTH(SalesDataTable[[#This Row],[Order Date]])/3,0)</f>
        <v>Q3</v>
      </c>
      <c r="F1988" s="4" t="s">
        <v>38</v>
      </c>
      <c r="G1988" s="4" t="s">
        <v>49</v>
      </c>
      <c r="H1988" s="4" t="s">
        <v>20</v>
      </c>
      <c r="I1988" s="4" t="s">
        <v>21</v>
      </c>
      <c r="J1988" s="4" t="s">
        <v>32</v>
      </c>
      <c r="K1988" s="4" t="s">
        <v>62</v>
      </c>
      <c r="L1988" s="5">
        <v>2</v>
      </c>
      <c r="M1988" s="6">
        <v>130.29</v>
      </c>
      <c r="N1988" s="7">
        <v>0.1</v>
      </c>
      <c r="O1988" s="6">
        <v>67.97</v>
      </c>
      <c r="P1988" s="6">
        <f t="shared" si="124"/>
        <v>234.52199999999999</v>
      </c>
      <c r="Q1988" s="6">
        <f t="shared" si="125"/>
        <v>135.94</v>
      </c>
      <c r="R1988" s="6">
        <f t="shared" si="126"/>
        <v>98.581999999999994</v>
      </c>
      <c r="S1988" s="8">
        <f t="shared" si="127"/>
        <v>0.42035288800197845</v>
      </c>
    </row>
    <row r="1989" spans="1:19" ht="15.6" x14ac:dyDescent="0.3">
      <c r="A1989" s="2">
        <v>2803</v>
      </c>
      <c r="B1989" s="3">
        <v>46292</v>
      </c>
      <c r="C1989" s="4">
        <f>YEAR(SalesDataTable[[#This Row],[Order Date]])</f>
        <v>2026</v>
      </c>
      <c r="D1989" s="9" t="str">
        <f>TEXT(SalesDataTable[[#This Row],[Order Date]],"MMM")</f>
        <v>Sep</v>
      </c>
      <c r="E1989" s="9" t="str">
        <f>"Q"&amp;ROUNDUP(MONTH(SalesDataTable[[#This Row],[Order Date]])/3,0)</f>
        <v>Q3</v>
      </c>
      <c r="F1989" s="4" t="s">
        <v>24</v>
      </c>
      <c r="G1989" s="4" t="s">
        <v>61</v>
      </c>
      <c r="H1989" s="4" t="s">
        <v>20</v>
      </c>
      <c r="I1989" s="4" t="s">
        <v>21</v>
      </c>
      <c r="J1989" s="4" t="s">
        <v>52</v>
      </c>
      <c r="K1989" s="4" t="s">
        <v>60</v>
      </c>
      <c r="L1989" s="5">
        <v>3</v>
      </c>
      <c r="M1989" s="6">
        <v>36.909999999999997</v>
      </c>
      <c r="N1989" s="7">
        <v>0.05</v>
      </c>
      <c r="O1989" s="6">
        <v>13.7</v>
      </c>
      <c r="P1989" s="6">
        <f t="shared" si="124"/>
        <v>105.19349999999999</v>
      </c>
      <c r="Q1989" s="6">
        <f t="shared" si="125"/>
        <v>41.099999999999994</v>
      </c>
      <c r="R1989" s="6">
        <f t="shared" si="126"/>
        <v>64.093499999999992</v>
      </c>
      <c r="S1989" s="8">
        <f t="shared" si="127"/>
        <v>0.60929144861612172</v>
      </c>
    </row>
    <row r="1990" spans="1:19" ht="15.6" x14ac:dyDescent="0.3">
      <c r="A1990" s="2">
        <v>4199</v>
      </c>
      <c r="B1990" s="3">
        <v>46292</v>
      </c>
      <c r="C1990" s="4">
        <f>YEAR(SalesDataTable[[#This Row],[Order Date]])</f>
        <v>2026</v>
      </c>
      <c r="D1990" s="9" t="str">
        <f>TEXT(SalesDataTable[[#This Row],[Order Date]],"MMM")</f>
        <v>Sep</v>
      </c>
      <c r="E1990" s="9" t="str">
        <f>"Q"&amp;ROUNDUP(MONTH(SalesDataTable[[#This Row],[Order Date]])/3,0)</f>
        <v>Q3</v>
      </c>
      <c r="F1990" s="4" t="s">
        <v>29</v>
      </c>
      <c r="G1990" s="4" t="s">
        <v>43</v>
      </c>
      <c r="H1990" s="4" t="s">
        <v>46</v>
      </c>
      <c r="I1990" s="4" t="s">
        <v>34</v>
      </c>
      <c r="J1990" s="4" t="s">
        <v>22</v>
      </c>
      <c r="K1990" s="4" t="s">
        <v>40</v>
      </c>
      <c r="L1990" s="5">
        <v>1</v>
      </c>
      <c r="M1990" s="6">
        <v>50.02</v>
      </c>
      <c r="N1990" s="7">
        <v>0</v>
      </c>
      <c r="O1990" s="6">
        <v>22.65</v>
      </c>
      <c r="P1990" s="6">
        <f t="shared" si="124"/>
        <v>50.02</v>
      </c>
      <c r="Q1990" s="6">
        <f t="shared" si="125"/>
        <v>22.65</v>
      </c>
      <c r="R1990" s="6">
        <f t="shared" si="126"/>
        <v>27.370000000000005</v>
      </c>
      <c r="S1990" s="8">
        <f t="shared" si="127"/>
        <v>0.54718112754898052</v>
      </c>
    </row>
    <row r="1991" spans="1:19" ht="15.6" x14ac:dyDescent="0.3">
      <c r="A1991" s="2">
        <v>4517</v>
      </c>
      <c r="B1991" s="3">
        <v>46292</v>
      </c>
      <c r="C1991" s="4">
        <f>YEAR(SalesDataTable[[#This Row],[Order Date]])</f>
        <v>2026</v>
      </c>
      <c r="D1991" s="9" t="str">
        <f>TEXT(SalesDataTable[[#This Row],[Order Date]],"MMM")</f>
        <v>Sep</v>
      </c>
      <c r="E1991" s="9" t="str">
        <f>"Q"&amp;ROUNDUP(MONTH(SalesDataTable[[#This Row],[Order Date]])/3,0)</f>
        <v>Q3</v>
      </c>
      <c r="F1991" s="4" t="s">
        <v>24</v>
      </c>
      <c r="G1991" s="4" t="s">
        <v>61</v>
      </c>
      <c r="H1991" s="4" t="s">
        <v>20</v>
      </c>
      <c r="I1991" s="4" t="s">
        <v>21</v>
      </c>
      <c r="J1991" s="4" t="s">
        <v>41</v>
      </c>
      <c r="K1991" s="4" t="s">
        <v>58</v>
      </c>
      <c r="L1991" s="5">
        <v>1</v>
      </c>
      <c r="M1991" s="6">
        <v>83.32</v>
      </c>
      <c r="N1991" s="7">
        <v>0.05</v>
      </c>
      <c r="O1991" s="6">
        <v>38.93</v>
      </c>
      <c r="P1991" s="6">
        <f t="shared" si="124"/>
        <v>79.153999999999996</v>
      </c>
      <c r="Q1991" s="6">
        <f t="shared" si="125"/>
        <v>38.93</v>
      </c>
      <c r="R1991" s="6">
        <f t="shared" si="126"/>
        <v>40.223999999999997</v>
      </c>
      <c r="S1991" s="8">
        <f t="shared" si="127"/>
        <v>0.50817393940925282</v>
      </c>
    </row>
    <row r="1992" spans="1:19" ht="15.6" x14ac:dyDescent="0.3">
      <c r="A1992" s="2">
        <v>80</v>
      </c>
      <c r="B1992" s="3">
        <v>46293</v>
      </c>
      <c r="C1992" s="4">
        <f>YEAR(SalesDataTable[[#This Row],[Order Date]])</f>
        <v>2026</v>
      </c>
      <c r="D1992" s="9" t="str">
        <f>TEXT(SalesDataTable[[#This Row],[Order Date]],"MMM")</f>
        <v>Sep</v>
      </c>
      <c r="E1992" s="9" t="str">
        <f>"Q"&amp;ROUNDUP(MONTH(SalesDataTable[[#This Row],[Order Date]])/3,0)</f>
        <v>Q3</v>
      </c>
      <c r="F1992" s="4" t="s">
        <v>18</v>
      </c>
      <c r="G1992" s="4" t="s">
        <v>68</v>
      </c>
      <c r="H1992" s="4" t="s">
        <v>26</v>
      </c>
      <c r="I1992" s="4" t="s">
        <v>34</v>
      </c>
      <c r="J1992" s="4" t="s">
        <v>27</v>
      </c>
      <c r="K1992" s="4" t="s">
        <v>64</v>
      </c>
      <c r="L1992" s="5">
        <v>10</v>
      </c>
      <c r="M1992" s="6">
        <v>71.040000000000006</v>
      </c>
      <c r="N1992" s="7">
        <v>0.2</v>
      </c>
      <c r="O1992" s="6">
        <v>31.7</v>
      </c>
      <c r="P1992" s="6">
        <f t="shared" si="124"/>
        <v>568.32000000000005</v>
      </c>
      <c r="Q1992" s="6">
        <f t="shared" si="125"/>
        <v>317</v>
      </c>
      <c r="R1992" s="6">
        <f t="shared" si="126"/>
        <v>251.32000000000005</v>
      </c>
      <c r="S1992" s="8">
        <f t="shared" si="127"/>
        <v>0.4422156531531532</v>
      </c>
    </row>
    <row r="1993" spans="1:19" ht="15.6" x14ac:dyDescent="0.3">
      <c r="A1993" s="2">
        <v>370</v>
      </c>
      <c r="B1993" s="3">
        <v>46293</v>
      </c>
      <c r="C1993" s="4">
        <f>YEAR(SalesDataTable[[#This Row],[Order Date]])</f>
        <v>2026</v>
      </c>
      <c r="D1993" s="9" t="str">
        <f>TEXT(SalesDataTable[[#This Row],[Order Date]],"MMM")</f>
        <v>Sep</v>
      </c>
      <c r="E1993" s="9" t="str">
        <f>"Q"&amp;ROUNDUP(MONTH(SalesDataTable[[#This Row],[Order Date]])/3,0)</f>
        <v>Q3</v>
      </c>
      <c r="F1993" s="4" t="s">
        <v>38</v>
      </c>
      <c r="G1993" s="4" t="s">
        <v>49</v>
      </c>
      <c r="H1993" s="4" t="s">
        <v>37</v>
      </c>
      <c r="I1993" s="4" t="s">
        <v>21</v>
      </c>
      <c r="J1993" s="4" t="s">
        <v>22</v>
      </c>
      <c r="K1993" s="4" t="s">
        <v>44</v>
      </c>
      <c r="L1993" s="5">
        <v>2</v>
      </c>
      <c r="M1993" s="6">
        <v>40.83</v>
      </c>
      <c r="N1993" s="7">
        <v>0</v>
      </c>
      <c r="O1993" s="6">
        <v>16.850000000000001</v>
      </c>
      <c r="P1993" s="6">
        <f t="shared" si="124"/>
        <v>81.66</v>
      </c>
      <c r="Q1993" s="6">
        <f t="shared" si="125"/>
        <v>33.700000000000003</v>
      </c>
      <c r="R1993" s="6">
        <f t="shared" si="126"/>
        <v>47.959999999999994</v>
      </c>
      <c r="S1993" s="8">
        <f t="shared" si="127"/>
        <v>0.58731325006122947</v>
      </c>
    </row>
    <row r="1994" spans="1:19" ht="15.6" x14ac:dyDescent="0.3">
      <c r="A1994" s="2">
        <v>417</v>
      </c>
      <c r="B1994" s="3">
        <v>46293</v>
      </c>
      <c r="C1994" s="4">
        <f>YEAR(SalesDataTable[[#This Row],[Order Date]])</f>
        <v>2026</v>
      </c>
      <c r="D1994" s="9" t="str">
        <f>TEXT(SalesDataTable[[#This Row],[Order Date]],"MMM")</f>
        <v>Sep</v>
      </c>
      <c r="E1994" s="9" t="str">
        <f>"Q"&amp;ROUNDUP(MONTH(SalesDataTable[[#This Row],[Order Date]])/3,0)</f>
        <v>Q3</v>
      </c>
      <c r="F1994" s="4" t="s">
        <v>24</v>
      </c>
      <c r="G1994" s="4" t="s">
        <v>67</v>
      </c>
      <c r="H1994" s="4" t="s">
        <v>46</v>
      </c>
      <c r="I1994" s="4" t="s">
        <v>21</v>
      </c>
      <c r="J1994" s="4" t="s">
        <v>41</v>
      </c>
      <c r="K1994" s="4" t="s">
        <v>69</v>
      </c>
      <c r="L1994" s="5">
        <v>1</v>
      </c>
      <c r="M1994" s="6">
        <v>121.64</v>
      </c>
      <c r="N1994" s="7">
        <v>0.15</v>
      </c>
      <c r="O1994" s="6">
        <v>61.56</v>
      </c>
      <c r="P1994" s="6">
        <f t="shared" si="124"/>
        <v>103.39399999999999</v>
      </c>
      <c r="Q1994" s="6">
        <f t="shared" si="125"/>
        <v>61.56</v>
      </c>
      <c r="R1994" s="6">
        <f t="shared" si="126"/>
        <v>41.833999999999989</v>
      </c>
      <c r="S1994" s="8">
        <f t="shared" si="127"/>
        <v>0.40460761746329565</v>
      </c>
    </row>
    <row r="1995" spans="1:19" ht="15.6" x14ac:dyDescent="0.3">
      <c r="A1995" s="2">
        <v>437</v>
      </c>
      <c r="B1995" s="3">
        <v>46293</v>
      </c>
      <c r="C1995" s="4">
        <f>YEAR(SalesDataTable[[#This Row],[Order Date]])</f>
        <v>2026</v>
      </c>
      <c r="D1995" s="9" t="str">
        <f>TEXT(SalesDataTable[[#This Row],[Order Date]],"MMM")</f>
        <v>Sep</v>
      </c>
      <c r="E1995" s="9" t="str">
        <f>"Q"&amp;ROUNDUP(MONTH(SalesDataTable[[#This Row],[Order Date]])/3,0)</f>
        <v>Q3</v>
      </c>
      <c r="F1995" s="4" t="s">
        <v>24</v>
      </c>
      <c r="G1995" s="4" t="s">
        <v>25</v>
      </c>
      <c r="H1995" s="4" t="s">
        <v>37</v>
      </c>
      <c r="I1995" s="4" t="s">
        <v>31</v>
      </c>
      <c r="J1995" s="4" t="s">
        <v>32</v>
      </c>
      <c r="K1995" s="4" t="s">
        <v>66</v>
      </c>
      <c r="L1995" s="5">
        <v>1</v>
      </c>
      <c r="M1995" s="6">
        <v>164.7</v>
      </c>
      <c r="N1995" s="7">
        <v>0</v>
      </c>
      <c r="O1995" s="6">
        <v>86.02</v>
      </c>
      <c r="P1995" s="6">
        <f t="shared" si="124"/>
        <v>164.7</v>
      </c>
      <c r="Q1995" s="6">
        <f t="shared" si="125"/>
        <v>86.02</v>
      </c>
      <c r="R1995" s="6">
        <f t="shared" si="126"/>
        <v>78.679999999999993</v>
      </c>
      <c r="S1995" s="8">
        <f t="shared" si="127"/>
        <v>0.47771706132361869</v>
      </c>
    </row>
    <row r="1996" spans="1:19" ht="15.6" x14ac:dyDescent="0.3">
      <c r="A1996" s="2">
        <v>790</v>
      </c>
      <c r="B1996" s="3">
        <v>46293</v>
      </c>
      <c r="C1996" s="4">
        <f>YEAR(SalesDataTable[[#This Row],[Order Date]])</f>
        <v>2026</v>
      </c>
      <c r="D1996" s="9" t="str">
        <f>TEXT(SalesDataTable[[#This Row],[Order Date]],"MMM")</f>
        <v>Sep</v>
      </c>
      <c r="E1996" s="9" t="str">
        <f>"Q"&amp;ROUNDUP(MONTH(SalesDataTable[[#This Row],[Order Date]])/3,0)</f>
        <v>Q3</v>
      </c>
      <c r="F1996" s="4" t="s">
        <v>38</v>
      </c>
      <c r="G1996" s="4" t="s">
        <v>49</v>
      </c>
      <c r="H1996" s="4" t="s">
        <v>46</v>
      </c>
      <c r="I1996" s="4" t="s">
        <v>31</v>
      </c>
      <c r="J1996" s="4" t="s">
        <v>41</v>
      </c>
      <c r="K1996" s="4" t="s">
        <v>47</v>
      </c>
      <c r="L1996" s="5">
        <v>1</v>
      </c>
      <c r="M1996" s="6">
        <v>199.09</v>
      </c>
      <c r="N1996" s="7">
        <v>0.05</v>
      </c>
      <c r="O1996" s="6">
        <v>106.57</v>
      </c>
      <c r="P1996" s="6">
        <f t="shared" si="124"/>
        <v>189.13550000000001</v>
      </c>
      <c r="Q1996" s="6">
        <f t="shared" si="125"/>
        <v>106.57</v>
      </c>
      <c r="R1996" s="6">
        <f t="shared" si="126"/>
        <v>82.565500000000014</v>
      </c>
      <c r="S1996" s="8">
        <f t="shared" si="127"/>
        <v>0.43654152710622812</v>
      </c>
    </row>
    <row r="1997" spans="1:19" ht="15.6" x14ac:dyDescent="0.3">
      <c r="A1997" s="2">
        <v>1151</v>
      </c>
      <c r="B1997" s="3">
        <v>46293</v>
      </c>
      <c r="C1997" s="4">
        <f>YEAR(SalesDataTable[[#This Row],[Order Date]])</f>
        <v>2026</v>
      </c>
      <c r="D1997" s="9" t="str">
        <f>TEXT(SalesDataTable[[#This Row],[Order Date]],"MMM")</f>
        <v>Sep</v>
      </c>
      <c r="E1997" s="9" t="str">
        <f>"Q"&amp;ROUNDUP(MONTH(SalesDataTable[[#This Row],[Order Date]])/3,0)</f>
        <v>Q3</v>
      </c>
      <c r="F1997" s="4" t="s">
        <v>18</v>
      </c>
      <c r="G1997" s="4" t="s">
        <v>19</v>
      </c>
      <c r="H1997" s="4" t="s">
        <v>46</v>
      </c>
      <c r="I1997" s="4" t="s">
        <v>21</v>
      </c>
      <c r="J1997" s="4" t="s">
        <v>22</v>
      </c>
      <c r="K1997" s="4" t="s">
        <v>23</v>
      </c>
      <c r="L1997" s="5">
        <v>1</v>
      </c>
      <c r="M1997" s="6">
        <v>81.48</v>
      </c>
      <c r="N1997" s="7">
        <v>0</v>
      </c>
      <c r="O1997" s="6">
        <v>41.47</v>
      </c>
      <c r="P1997" s="6">
        <f t="shared" si="124"/>
        <v>81.48</v>
      </c>
      <c r="Q1997" s="6">
        <f t="shared" si="125"/>
        <v>41.47</v>
      </c>
      <c r="R1997" s="6">
        <f t="shared" si="126"/>
        <v>40.010000000000005</v>
      </c>
      <c r="S1997" s="8">
        <f t="shared" si="127"/>
        <v>0.4910407461953854</v>
      </c>
    </row>
    <row r="1998" spans="1:19" ht="15.6" x14ac:dyDescent="0.3">
      <c r="A1998" s="2">
        <v>1331</v>
      </c>
      <c r="B1998" s="3">
        <v>46293</v>
      </c>
      <c r="C1998" s="4">
        <f>YEAR(SalesDataTable[[#This Row],[Order Date]])</f>
        <v>2026</v>
      </c>
      <c r="D1998" s="9" t="str">
        <f>TEXT(SalesDataTable[[#This Row],[Order Date]],"MMM")</f>
        <v>Sep</v>
      </c>
      <c r="E1998" s="9" t="str">
        <f>"Q"&amp;ROUNDUP(MONTH(SalesDataTable[[#This Row],[Order Date]])/3,0)</f>
        <v>Q3</v>
      </c>
      <c r="F1998" s="4" t="s">
        <v>18</v>
      </c>
      <c r="G1998" s="4" t="s">
        <v>19</v>
      </c>
      <c r="H1998" s="4" t="s">
        <v>20</v>
      </c>
      <c r="I1998" s="4" t="s">
        <v>31</v>
      </c>
      <c r="J1998" s="4" t="s">
        <v>52</v>
      </c>
      <c r="K1998" s="4" t="s">
        <v>53</v>
      </c>
      <c r="L1998" s="5">
        <v>3</v>
      </c>
      <c r="M1998" s="6">
        <v>39.450000000000003</v>
      </c>
      <c r="N1998" s="7">
        <v>0.05</v>
      </c>
      <c r="O1998" s="6">
        <v>15.1</v>
      </c>
      <c r="P1998" s="6">
        <f t="shared" si="124"/>
        <v>112.4325</v>
      </c>
      <c r="Q1998" s="6">
        <f t="shared" si="125"/>
        <v>45.3</v>
      </c>
      <c r="R1998" s="6">
        <f t="shared" si="126"/>
        <v>67.132500000000007</v>
      </c>
      <c r="S1998" s="8">
        <f t="shared" si="127"/>
        <v>0.59709158828630515</v>
      </c>
    </row>
    <row r="1999" spans="1:19" ht="15.6" x14ac:dyDescent="0.3">
      <c r="A1999" s="2">
        <v>2388</v>
      </c>
      <c r="B1999" s="3">
        <v>46293</v>
      </c>
      <c r="C1999" s="4">
        <f>YEAR(SalesDataTable[[#This Row],[Order Date]])</f>
        <v>2026</v>
      </c>
      <c r="D1999" s="9" t="str">
        <f>TEXT(SalesDataTable[[#This Row],[Order Date]],"MMM")</f>
        <v>Sep</v>
      </c>
      <c r="E1999" s="9" t="str">
        <f>"Q"&amp;ROUNDUP(MONTH(SalesDataTable[[#This Row],[Order Date]])/3,0)</f>
        <v>Q3</v>
      </c>
      <c r="F1999" s="4" t="s">
        <v>38</v>
      </c>
      <c r="G1999" s="4" t="s">
        <v>51</v>
      </c>
      <c r="H1999" s="4" t="s">
        <v>20</v>
      </c>
      <c r="I1999" s="4" t="s">
        <v>21</v>
      </c>
      <c r="J1999" s="4" t="s">
        <v>27</v>
      </c>
      <c r="K1999" s="4" t="s">
        <v>28</v>
      </c>
      <c r="L1999" s="5">
        <v>3</v>
      </c>
      <c r="M1999" s="6">
        <v>93.22</v>
      </c>
      <c r="N1999" s="7">
        <v>0</v>
      </c>
      <c r="O1999" s="6">
        <v>46.75</v>
      </c>
      <c r="P1999" s="6">
        <f t="shared" si="124"/>
        <v>279.65999999999997</v>
      </c>
      <c r="Q1999" s="6">
        <f t="shared" si="125"/>
        <v>140.25</v>
      </c>
      <c r="R1999" s="6">
        <f t="shared" si="126"/>
        <v>139.40999999999997</v>
      </c>
      <c r="S1999" s="8">
        <f t="shared" si="127"/>
        <v>0.49849817635700489</v>
      </c>
    </row>
    <row r="2000" spans="1:19" ht="15.6" x14ac:dyDescent="0.3">
      <c r="A2000" s="2">
        <v>2795</v>
      </c>
      <c r="B2000" s="3">
        <v>46293</v>
      </c>
      <c r="C2000" s="4">
        <f>YEAR(SalesDataTable[[#This Row],[Order Date]])</f>
        <v>2026</v>
      </c>
      <c r="D2000" s="9" t="str">
        <f>TEXT(SalesDataTable[[#This Row],[Order Date]],"MMM")</f>
        <v>Sep</v>
      </c>
      <c r="E2000" s="9" t="str">
        <f>"Q"&amp;ROUNDUP(MONTH(SalesDataTable[[#This Row],[Order Date]])/3,0)</f>
        <v>Q3</v>
      </c>
      <c r="F2000" s="4" t="s">
        <v>24</v>
      </c>
      <c r="G2000" s="4" t="s">
        <v>61</v>
      </c>
      <c r="H2000" s="4" t="s">
        <v>20</v>
      </c>
      <c r="I2000" s="4" t="s">
        <v>31</v>
      </c>
      <c r="J2000" s="4" t="s">
        <v>27</v>
      </c>
      <c r="K2000" s="4" t="s">
        <v>35</v>
      </c>
      <c r="L2000" s="5">
        <v>3</v>
      </c>
      <c r="M2000" s="6">
        <v>142.19</v>
      </c>
      <c r="N2000" s="7">
        <v>0.05</v>
      </c>
      <c r="O2000" s="6">
        <v>78.37</v>
      </c>
      <c r="P2000" s="6">
        <f t="shared" si="124"/>
        <v>405.24149999999997</v>
      </c>
      <c r="Q2000" s="6">
        <f t="shared" si="125"/>
        <v>235.11</v>
      </c>
      <c r="R2000" s="6">
        <f t="shared" si="126"/>
        <v>170.13149999999996</v>
      </c>
      <c r="S2000" s="8">
        <f t="shared" si="127"/>
        <v>0.41982743623246871</v>
      </c>
    </row>
    <row r="2001" spans="1:19" ht="15.6" x14ac:dyDescent="0.3">
      <c r="A2001" s="2">
        <v>2840</v>
      </c>
      <c r="B2001" s="3">
        <v>46293</v>
      </c>
      <c r="C2001" s="4">
        <f>YEAR(SalesDataTable[[#This Row],[Order Date]])</f>
        <v>2026</v>
      </c>
      <c r="D2001" s="9" t="str">
        <f>TEXT(SalesDataTable[[#This Row],[Order Date]],"MMM")</f>
        <v>Sep</v>
      </c>
      <c r="E2001" s="9" t="str">
        <f>"Q"&amp;ROUNDUP(MONTH(SalesDataTable[[#This Row],[Order Date]])/3,0)</f>
        <v>Q3</v>
      </c>
      <c r="F2001" s="4" t="s">
        <v>18</v>
      </c>
      <c r="G2001" s="4" t="s">
        <v>19</v>
      </c>
      <c r="H2001" s="4" t="s">
        <v>20</v>
      </c>
      <c r="I2001" s="4" t="s">
        <v>21</v>
      </c>
      <c r="J2001" s="4" t="s">
        <v>27</v>
      </c>
      <c r="K2001" s="4" t="s">
        <v>55</v>
      </c>
      <c r="L2001" s="5">
        <v>2</v>
      </c>
      <c r="M2001" s="6">
        <v>151.69999999999999</v>
      </c>
      <c r="N2001" s="7">
        <v>0</v>
      </c>
      <c r="O2001" s="6">
        <v>77.19</v>
      </c>
      <c r="P2001" s="6">
        <f t="shared" si="124"/>
        <v>303.39999999999998</v>
      </c>
      <c r="Q2001" s="6">
        <f t="shared" si="125"/>
        <v>154.38</v>
      </c>
      <c r="R2001" s="6">
        <f t="shared" si="126"/>
        <v>149.01999999999998</v>
      </c>
      <c r="S2001" s="8">
        <f t="shared" si="127"/>
        <v>0.49116677653263019</v>
      </c>
    </row>
    <row r="2002" spans="1:19" ht="15.6" x14ac:dyDescent="0.3">
      <c r="A2002" s="2">
        <v>2863</v>
      </c>
      <c r="B2002" s="3">
        <v>46293</v>
      </c>
      <c r="C2002" s="4">
        <f>YEAR(SalesDataTable[[#This Row],[Order Date]])</f>
        <v>2026</v>
      </c>
      <c r="D2002" s="9" t="str">
        <f>TEXT(SalesDataTable[[#This Row],[Order Date]],"MMM")</f>
        <v>Sep</v>
      </c>
      <c r="E2002" s="9" t="str">
        <f>"Q"&amp;ROUNDUP(MONTH(SalesDataTable[[#This Row],[Order Date]])/3,0)</f>
        <v>Q3</v>
      </c>
      <c r="F2002" s="4" t="s">
        <v>29</v>
      </c>
      <c r="G2002" s="4" t="s">
        <v>30</v>
      </c>
      <c r="H2002" s="4" t="s">
        <v>37</v>
      </c>
      <c r="I2002" s="4" t="s">
        <v>31</v>
      </c>
      <c r="J2002" s="4" t="s">
        <v>32</v>
      </c>
      <c r="K2002" s="4" t="s">
        <v>62</v>
      </c>
      <c r="L2002" s="5">
        <v>1</v>
      </c>
      <c r="M2002" s="6">
        <v>133.85</v>
      </c>
      <c r="N2002" s="7">
        <v>0.05</v>
      </c>
      <c r="O2002" s="6">
        <v>66.41</v>
      </c>
      <c r="P2002" s="6">
        <f t="shared" si="124"/>
        <v>127.15749999999998</v>
      </c>
      <c r="Q2002" s="6">
        <f t="shared" si="125"/>
        <v>66.41</v>
      </c>
      <c r="R2002" s="6">
        <f t="shared" si="126"/>
        <v>60.747499999999988</v>
      </c>
      <c r="S2002" s="8">
        <f t="shared" si="127"/>
        <v>0.47773430588050247</v>
      </c>
    </row>
    <row r="2003" spans="1:19" ht="15.6" x14ac:dyDescent="0.3">
      <c r="A2003" s="2">
        <v>4522</v>
      </c>
      <c r="B2003" s="3">
        <v>46293</v>
      </c>
      <c r="C2003" s="4">
        <f>YEAR(SalesDataTable[[#This Row],[Order Date]])</f>
        <v>2026</v>
      </c>
      <c r="D2003" s="9" t="str">
        <f>TEXT(SalesDataTable[[#This Row],[Order Date]],"MMM")</f>
        <v>Sep</v>
      </c>
      <c r="E2003" s="9" t="str">
        <f>"Q"&amp;ROUNDUP(MONTH(SalesDataTable[[#This Row],[Order Date]])/3,0)</f>
        <v>Q3</v>
      </c>
      <c r="F2003" s="4" t="s">
        <v>38</v>
      </c>
      <c r="G2003" s="4" t="s">
        <v>65</v>
      </c>
      <c r="H2003" s="4" t="s">
        <v>46</v>
      </c>
      <c r="I2003" s="4" t="s">
        <v>34</v>
      </c>
      <c r="J2003" s="4" t="s">
        <v>41</v>
      </c>
      <c r="K2003" s="4" t="s">
        <v>69</v>
      </c>
      <c r="L2003" s="5">
        <v>6</v>
      </c>
      <c r="M2003" s="6">
        <v>125.62</v>
      </c>
      <c r="N2003" s="7">
        <v>0</v>
      </c>
      <c r="O2003" s="6">
        <v>61.34</v>
      </c>
      <c r="P2003" s="6">
        <f t="shared" si="124"/>
        <v>753.72</v>
      </c>
      <c r="Q2003" s="6">
        <f t="shared" si="125"/>
        <v>368.04</v>
      </c>
      <c r="R2003" s="6">
        <f t="shared" si="126"/>
        <v>385.68</v>
      </c>
      <c r="S2003" s="8">
        <f t="shared" si="127"/>
        <v>0.51170195828689702</v>
      </c>
    </row>
    <row r="2004" spans="1:19" ht="15.6" x14ac:dyDescent="0.3">
      <c r="A2004" s="2">
        <v>5200</v>
      </c>
      <c r="B2004" s="3">
        <v>46293</v>
      </c>
      <c r="C2004" s="4">
        <f>YEAR(SalesDataTable[[#This Row],[Order Date]])</f>
        <v>2026</v>
      </c>
      <c r="D2004" s="9" t="str">
        <f>TEXT(SalesDataTable[[#This Row],[Order Date]],"MMM")</f>
        <v>Sep</v>
      </c>
      <c r="E2004" s="9" t="str">
        <f>"Q"&amp;ROUNDUP(MONTH(SalesDataTable[[#This Row],[Order Date]])/3,0)</f>
        <v>Q3</v>
      </c>
      <c r="F2004" s="4" t="s">
        <v>24</v>
      </c>
      <c r="G2004" s="4" t="s">
        <v>61</v>
      </c>
      <c r="H2004" s="4" t="s">
        <v>20</v>
      </c>
      <c r="I2004" s="4" t="s">
        <v>31</v>
      </c>
      <c r="J2004" s="4" t="s">
        <v>41</v>
      </c>
      <c r="K2004" s="4" t="s">
        <v>47</v>
      </c>
      <c r="L2004" s="5">
        <v>3</v>
      </c>
      <c r="M2004" s="6">
        <v>196.87</v>
      </c>
      <c r="N2004" s="7">
        <v>0.1</v>
      </c>
      <c r="O2004" s="6">
        <v>105.93</v>
      </c>
      <c r="P2004" s="6">
        <f t="shared" si="124"/>
        <v>531.54899999999998</v>
      </c>
      <c r="Q2004" s="6">
        <f t="shared" si="125"/>
        <v>317.79000000000002</v>
      </c>
      <c r="R2004" s="6">
        <f t="shared" si="126"/>
        <v>213.75899999999996</v>
      </c>
      <c r="S2004" s="8">
        <f t="shared" si="127"/>
        <v>0.40214354650276823</v>
      </c>
    </row>
    <row r="2005" spans="1:19" ht="15.6" x14ac:dyDescent="0.3">
      <c r="A2005" s="2">
        <v>452</v>
      </c>
      <c r="B2005" s="3">
        <v>46294</v>
      </c>
      <c r="C2005" s="4">
        <f>YEAR(SalesDataTable[[#This Row],[Order Date]])</f>
        <v>2026</v>
      </c>
      <c r="D2005" s="9" t="str">
        <f>TEXT(SalesDataTable[[#This Row],[Order Date]],"MMM")</f>
        <v>Sep</v>
      </c>
      <c r="E2005" s="9" t="str">
        <f>"Q"&amp;ROUNDUP(MONTH(SalesDataTable[[#This Row],[Order Date]])/3,0)</f>
        <v>Q3</v>
      </c>
      <c r="F2005" s="4" t="s">
        <v>24</v>
      </c>
      <c r="G2005" s="4" t="s">
        <v>25</v>
      </c>
      <c r="H2005" s="4" t="s">
        <v>20</v>
      </c>
      <c r="I2005" s="4" t="s">
        <v>21</v>
      </c>
      <c r="J2005" s="4" t="s">
        <v>32</v>
      </c>
      <c r="K2005" s="4" t="s">
        <v>33</v>
      </c>
      <c r="L2005" s="5">
        <v>4</v>
      </c>
      <c r="M2005" s="6">
        <v>36.869999999999997</v>
      </c>
      <c r="N2005" s="7">
        <v>0</v>
      </c>
      <c r="O2005" s="6">
        <v>13.43</v>
      </c>
      <c r="P2005" s="6">
        <f t="shared" si="124"/>
        <v>147.47999999999999</v>
      </c>
      <c r="Q2005" s="6">
        <f t="shared" si="125"/>
        <v>53.72</v>
      </c>
      <c r="R2005" s="6">
        <f t="shared" si="126"/>
        <v>93.759999999999991</v>
      </c>
      <c r="S2005" s="8">
        <f t="shared" si="127"/>
        <v>0.63574721996202876</v>
      </c>
    </row>
    <row r="2006" spans="1:19" ht="15.6" x14ac:dyDescent="0.3">
      <c r="A2006" s="2">
        <v>871</v>
      </c>
      <c r="B2006" s="3">
        <v>46294</v>
      </c>
      <c r="C2006" s="4">
        <f>YEAR(SalesDataTable[[#This Row],[Order Date]])</f>
        <v>2026</v>
      </c>
      <c r="D2006" s="9" t="str">
        <f>TEXT(SalesDataTable[[#This Row],[Order Date]],"MMM")</f>
        <v>Sep</v>
      </c>
      <c r="E2006" s="9" t="str">
        <f>"Q"&amp;ROUNDUP(MONTH(SalesDataTable[[#This Row],[Order Date]])/3,0)</f>
        <v>Q3</v>
      </c>
      <c r="F2006" s="4" t="s">
        <v>24</v>
      </c>
      <c r="G2006" s="4" t="s">
        <v>61</v>
      </c>
      <c r="H2006" s="4" t="s">
        <v>20</v>
      </c>
      <c r="I2006" s="4" t="s">
        <v>31</v>
      </c>
      <c r="J2006" s="4" t="s">
        <v>32</v>
      </c>
      <c r="K2006" s="4" t="s">
        <v>50</v>
      </c>
      <c r="L2006" s="5">
        <v>1</v>
      </c>
      <c r="M2006" s="6">
        <v>47.37</v>
      </c>
      <c r="N2006" s="7">
        <v>0</v>
      </c>
      <c r="O2006" s="6">
        <v>18.2</v>
      </c>
      <c r="P2006" s="6">
        <f t="shared" si="124"/>
        <v>47.37</v>
      </c>
      <c r="Q2006" s="6">
        <f t="shared" si="125"/>
        <v>18.2</v>
      </c>
      <c r="R2006" s="6">
        <f t="shared" si="126"/>
        <v>29.169999999999998</v>
      </c>
      <c r="S2006" s="8">
        <f t="shared" si="127"/>
        <v>0.61579058475828585</v>
      </c>
    </row>
    <row r="2007" spans="1:19" ht="15.6" x14ac:dyDescent="0.3">
      <c r="A2007" s="2">
        <v>922</v>
      </c>
      <c r="B2007" s="3">
        <v>46294</v>
      </c>
      <c r="C2007" s="4">
        <f>YEAR(SalesDataTable[[#This Row],[Order Date]])</f>
        <v>2026</v>
      </c>
      <c r="D2007" s="9" t="str">
        <f>TEXT(SalesDataTable[[#This Row],[Order Date]],"MMM")</f>
        <v>Sep</v>
      </c>
      <c r="E2007" s="9" t="str">
        <f>"Q"&amp;ROUNDUP(MONTH(SalesDataTable[[#This Row],[Order Date]])/3,0)</f>
        <v>Q3</v>
      </c>
      <c r="F2007" s="4" t="s">
        <v>38</v>
      </c>
      <c r="G2007" s="4" t="s">
        <v>51</v>
      </c>
      <c r="H2007" s="4" t="s">
        <v>46</v>
      </c>
      <c r="I2007" s="4" t="s">
        <v>34</v>
      </c>
      <c r="J2007" s="4" t="s">
        <v>27</v>
      </c>
      <c r="K2007" s="4" t="s">
        <v>35</v>
      </c>
      <c r="L2007" s="5">
        <v>1</v>
      </c>
      <c r="M2007" s="6">
        <v>145.62</v>
      </c>
      <c r="N2007" s="7">
        <v>0.05</v>
      </c>
      <c r="O2007" s="6">
        <v>80.25</v>
      </c>
      <c r="P2007" s="6">
        <f t="shared" si="124"/>
        <v>138.339</v>
      </c>
      <c r="Q2007" s="6">
        <f t="shared" si="125"/>
        <v>80.25</v>
      </c>
      <c r="R2007" s="6">
        <f t="shared" si="126"/>
        <v>58.088999999999999</v>
      </c>
      <c r="S2007" s="8">
        <f t="shared" si="127"/>
        <v>0.41990328107041397</v>
      </c>
    </row>
    <row r="2008" spans="1:19" ht="15.6" x14ac:dyDescent="0.3">
      <c r="A2008" s="2">
        <v>1491</v>
      </c>
      <c r="B2008" s="3">
        <v>46294</v>
      </c>
      <c r="C2008" s="4">
        <f>YEAR(SalesDataTable[[#This Row],[Order Date]])</f>
        <v>2026</v>
      </c>
      <c r="D2008" s="9" t="str">
        <f>TEXT(SalesDataTable[[#This Row],[Order Date]],"MMM")</f>
        <v>Sep</v>
      </c>
      <c r="E2008" s="9" t="str">
        <f>"Q"&amp;ROUNDUP(MONTH(SalesDataTable[[#This Row],[Order Date]])/3,0)</f>
        <v>Q3</v>
      </c>
      <c r="F2008" s="4" t="s">
        <v>38</v>
      </c>
      <c r="G2008" s="4" t="s">
        <v>51</v>
      </c>
      <c r="H2008" s="4" t="s">
        <v>37</v>
      </c>
      <c r="I2008" s="4" t="s">
        <v>31</v>
      </c>
      <c r="J2008" s="4" t="s">
        <v>52</v>
      </c>
      <c r="K2008" s="4" t="s">
        <v>60</v>
      </c>
      <c r="L2008" s="5">
        <v>2</v>
      </c>
      <c r="M2008" s="6">
        <v>36.1</v>
      </c>
      <c r="N2008" s="7">
        <v>0.05</v>
      </c>
      <c r="O2008" s="6">
        <v>13.71</v>
      </c>
      <c r="P2008" s="6">
        <f t="shared" si="124"/>
        <v>68.59</v>
      </c>
      <c r="Q2008" s="6">
        <f t="shared" si="125"/>
        <v>27.42</v>
      </c>
      <c r="R2008" s="6">
        <f t="shared" si="126"/>
        <v>41.17</v>
      </c>
      <c r="S2008" s="8">
        <f t="shared" si="127"/>
        <v>0.60023327015599937</v>
      </c>
    </row>
    <row r="2009" spans="1:19" ht="15.6" x14ac:dyDescent="0.3">
      <c r="A2009" s="2">
        <v>1548</v>
      </c>
      <c r="B2009" s="3">
        <v>46294</v>
      </c>
      <c r="C2009" s="4">
        <f>YEAR(SalesDataTable[[#This Row],[Order Date]])</f>
        <v>2026</v>
      </c>
      <c r="D2009" s="9" t="str">
        <f>TEXT(SalesDataTable[[#This Row],[Order Date]],"MMM")</f>
        <v>Sep</v>
      </c>
      <c r="E2009" s="9" t="str">
        <f>"Q"&amp;ROUNDUP(MONTH(SalesDataTable[[#This Row],[Order Date]])/3,0)</f>
        <v>Q3</v>
      </c>
      <c r="F2009" s="4" t="s">
        <v>18</v>
      </c>
      <c r="G2009" s="4" t="s">
        <v>54</v>
      </c>
      <c r="H2009" s="4" t="s">
        <v>37</v>
      </c>
      <c r="I2009" s="4" t="s">
        <v>21</v>
      </c>
      <c r="J2009" s="4" t="s">
        <v>27</v>
      </c>
      <c r="K2009" s="4" t="s">
        <v>64</v>
      </c>
      <c r="L2009" s="5">
        <v>2</v>
      </c>
      <c r="M2009" s="6">
        <v>73</v>
      </c>
      <c r="N2009" s="7">
        <v>0.05</v>
      </c>
      <c r="O2009" s="6">
        <v>31.41</v>
      </c>
      <c r="P2009" s="6">
        <f t="shared" si="124"/>
        <v>138.69999999999999</v>
      </c>
      <c r="Q2009" s="6">
        <f t="shared" si="125"/>
        <v>62.82</v>
      </c>
      <c r="R2009" s="6">
        <f t="shared" si="126"/>
        <v>75.88</v>
      </c>
      <c r="S2009" s="8">
        <f t="shared" si="127"/>
        <v>0.54708002883922136</v>
      </c>
    </row>
    <row r="2010" spans="1:19" ht="15.6" x14ac:dyDescent="0.3">
      <c r="A2010" s="2">
        <v>2299</v>
      </c>
      <c r="B2010" s="3">
        <v>46294</v>
      </c>
      <c r="C2010" s="4">
        <f>YEAR(SalesDataTable[[#This Row],[Order Date]])</f>
        <v>2026</v>
      </c>
      <c r="D2010" s="9" t="str">
        <f>TEXT(SalesDataTable[[#This Row],[Order Date]],"MMM")</f>
        <v>Sep</v>
      </c>
      <c r="E2010" s="9" t="str">
        <f>"Q"&amp;ROUNDUP(MONTH(SalesDataTable[[#This Row],[Order Date]])/3,0)</f>
        <v>Q3</v>
      </c>
      <c r="F2010" s="4" t="s">
        <v>24</v>
      </c>
      <c r="G2010" s="4" t="s">
        <v>59</v>
      </c>
      <c r="H2010" s="4" t="s">
        <v>20</v>
      </c>
      <c r="I2010" s="4" t="s">
        <v>31</v>
      </c>
      <c r="J2010" s="4" t="s">
        <v>32</v>
      </c>
      <c r="K2010" s="4" t="s">
        <v>33</v>
      </c>
      <c r="L2010" s="5">
        <v>2</v>
      </c>
      <c r="M2010" s="6">
        <v>36.93</v>
      </c>
      <c r="N2010" s="7">
        <v>0.1</v>
      </c>
      <c r="O2010" s="6">
        <v>13.4</v>
      </c>
      <c r="P2010" s="6">
        <f t="shared" si="124"/>
        <v>66.474000000000004</v>
      </c>
      <c r="Q2010" s="6">
        <f t="shared" si="125"/>
        <v>26.8</v>
      </c>
      <c r="R2010" s="6">
        <f t="shared" si="126"/>
        <v>39.674000000000007</v>
      </c>
      <c r="S2010" s="8">
        <f t="shared" si="127"/>
        <v>0.59683485272437353</v>
      </c>
    </row>
    <row r="2011" spans="1:19" ht="15.6" x14ac:dyDescent="0.3">
      <c r="A2011" s="2">
        <v>3051</v>
      </c>
      <c r="B2011" s="3">
        <v>46294</v>
      </c>
      <c r="C2011" s="4">
        <f>YEAR(SalesDataTable[[#This Row],[Order Date]])</f>
        <v>2026</v>
      </c>
      <c r="D2011" s="9" t="str">
        <f>TEXT(SalesDataTable[[#This Row],[Order Date]],"MMM")</f>
        <v>Sep</v>
      </c>
      <c r="E2011" s="9" t="str">
        <f>"Q"&amp;ROUNDUP(MONTH(SalesDataTable[[#This Row],[Order Date]])/3,0)</f>
        <v>Q3</v>
      </c>
      <c r="F2011" s="4" t="s">
        <v>24</v>
      </c>
      <c r="G2011" s="4" t="s">
        <v>67</v>
      </c>
      <c r="H2011" s="4" t="s">
        <v>20</v>
      </c>
      <c r="I2011" s="4" t="s">
        <v>31</v>
      </c>
      <c r="J2011" s="4" t="s">
        <v>52</v>
      </c>
      <c r="K2011" s="4" t="s">
        <v>63</v>
      </c>
      <c r="L2011" s="5">
        <v>2</v>
      </c>
      <c r="M2011" s="6">
        <v>51.52</v>
      </c>
      <c r="N2011" s="7">
        <v>0</v>
      </c>
      <c r="O2011" s="6">
        <v>21.47</v>
      </c>
      <c r="P2011" s="6">
        <f t="shared" si="124"/>
        <v>103.04</v>
      </c>
      <c r="Q2011" s="6">
        <f t="shared" si="125"/>
        <v>42.94</v>
      </c>
      <c r="R2011" s="6">
        <f t="shared" si="126"/>
        <v>60.100000000000009</v>
      </c>
      <c r="S2011" s="8">
        <f t="shared" si="127"/>
        <v>0.58326863354037273</v>
      </c>
    </row>
    <row r="2012" spans="1:19" ht="15.6" x14ac:dyDescent="0.3">
      <c r="A2012" s="2">
        <v>4018</v>
      </c>
      <c r="B2012" s="3">
        <v>46294</v>
      </c>
      <c r="C2012" s="4">
        <f>YEAR(SalesDataTable[[#This Row],[Order Date]])</f>
        <v>2026</v>
      </c>
      <c r="D2012" s="9" t="str">
        <f>TEXT(SalesDataTable[[#This Row],[Order Date]],"MMM")</f>
        <v>Sep</v>
      </c>
      <c r="E2012" s="9" t="str">
        <f>"Q"&amp;ROUNDUP(MONTH(SalesDataTable[[#This Row],[Order Date]])/3,0)</f>
        <v>Q3</v>
      </c>
      <c r="F2012" s="4" t="s">
        <v>24</v>
      </c>
      <c r="G2012" s="4" t="s">
        <v>45</v>
      </c>
      <c r="H2012" s="4" t="s">
        <v>20</v>
      </c>
      <c r="I2012" s="4" t="s">
        <v>31</v>
      </c>
      <c r="J2012" s="4" t="s">
        <v>52</v>
      </c>
      <c r="K2012" s="4" t="s">
        <v>63</v>
      </c>
      <c r="L2012" s="5">
        <v>1</v>
      </c>
      <c r="M2012" s="6">
        <v>50.42</v>
      </c>
      <c r="N2012" s="7">
        <v>0</v>
      </c>
      <c r="O2012" s="6">
        <v>21.68</v>
      </c>
      <c r="P2012" s="6">
        <f t="shared" si="124"/>
        <v>50.42</v>
      </c>
      <c r="Q2012" s="6">
        <f t="shared" si="125"/>
        <v>21.68</v>
      </c>
      <c r="R2012" s="6">
        <f t="shared" si="126"/>
        <v>28.740000000000002</v>
      </c>
      <c r="S2012" s="8">
        <f t="shared" si="127"/>
        <v>0.57001190003966684</v>
      </c>
    </row>
    <row r="2013" spans="1:19" ht="15.6" x14ac:dyDescent="0.3">
      <c r="A2013" s="2">
        <v>4118</v>
      </c>
      <c r="B2013" s="3">
        <v>46294</v>
      </c>
      <c r="C2013" s="4">
        <f>YEAR(SalesDataTable[[#This Row],[Order Date]])</f>
        <v>2026</v>
      </c>
      <c r="D2013" s="9" t="str">
        <f>TEXT(SalesDataTable[[#This Row],[Order Date]],"MMM")</f>
        <v>Sep</v>
      </c>
      <c r="E2013" s="9" t="str">
        <f>"Q"&amp;ROUNDUP(MONTH(SalesDataTable[[#This Row],[Order Date]])/3,0)</f>
        <v>Q3</v>
      </c>
      <c r="F2013" s="4" t="s">
        <v>24</v>
      </c>
      <c r="G2013" s="4" t="s">
        <v>67</v>
      </c>
      <c r="H2013" s="4" t="s">
        <v>26</v>
      </c>
      <c r="I2013" s="4" t="s">
        <v>21</v>
      </c>
      <c r="J2013" s="4" t="s">
        <v>27</v>
      </c>
      <c r="K2013" s="4" t="s">
        <v>55</v>
      </c>
      <c r="L2013" s="5">
        <v>10</v>
      </c>
      <c r="M2013" s="6">
        <v>157.79</v>
      </c>
      <c r="N2013" s="7">
        <v>0.1</v>
      </c>
      <c r="O2013" s="6">
        <v>77.900000000000006</v>
      </c>
      <c r="P2013" s="6">
        <f t="shared" si="124"/>
        <v>1420.11</v>
      </c>
      <c r="Q2013" s="6">
        <f t="shared" si="125"/>
        <v>779</v>
      </c>
      <c r="R2013" s="6">
        <f t="shared" si="126"/>
        <v>641.1099999999999</v>
      </c>
      <c r="S2013" s="8">
        <f t="shared" si="127"/>
        <v>0.4514509439409623</v>
      </c>
    </row>
    <row r="2014" spans="1:19" ht="15.6" x14ac:dyDescent="0.3">
      <c r="A2014" s="2">
        <v>4251</v>
      </c>
      <c r="B2014" s="3">
        <v>46294</v>
      </c>
      <c r="C2014" s="4">
        <f>YEAR(SalesDataTable[[#This Row],[Order Date]])</f>
        <v>2026</v>
      </c>
      <c r="D2014" s="9" t="str">
        <f>TEXT(SalesDataTable[[#This Row],[Order Date]],"MMM")</f>
        <v>Sep</v>
      </c>
      <c r="E2014" s="9" t="str">
        <f>"Q"&amp;ROUNDUP(MONTH(SalesDataTable[[#This Row],[Order Date]])/3,0)</f>
        <v>Q3</v>
      </c>
      <c r="F2014" s="4" t="s">
        <v>24</v>
      </c>
      <c r="G2014" s="4" t="s">
        <v>59</v>
      </c>
      <c r="H2014" s="4" t="s">
        <v>20</v>
      </c>
      <c r="I2014" s="4" t="s">
        <v>21</v>
      </c>
      <c r="J2014" s="4" t="s">
        <v>22</v>
      </c>
      <c r="K2014" s="4" t="s">
        <v>44</v>
      </c>
      <c r="L2014" s="5">
        <v>1</v>
      </c>
      <c r="M2014" s="6">
        <v>40.409999999999997</v>
      </c>
      <c r="N2014" s="7">
        <v>0.15</v>
      </c>
      <c r="O2014" s="6">
        <v>16.3</v>
      </c>
      <c r="P2014" s="6">
        <f t="shared" si="124"/>
        <v>34.348499999999994</v>
      </c>
      <c r="Q2014" s="6">
        <f t="shared" si="125"/>
        <v>16.3</v>
      </c>
      <c r="R2014" s="6">
        <f t="shared" si="126"/>
        <v>18.048499999999994</v>
      </c>
      <c r="S2014" s="8">
        <f t="shared" si="127"/>
        <v>0.52545234871974023</v>
      </c>
    </row>
    <row r="2015" spans="1:19" ht="15.6" x14ac:dyDescent="0.3">
      <c r="A2015" s="2">
        <v>4557</v>
      </c>
      <c r="B2015" s="3">
        <v>46294</v>
      </c>
      <c r="C2015" s="4">
        <f>YEAR(SalesDataTable[[#This Row],[Order Date]])</f>
        <v>2026</v>
      </c>
      <c r="D2015" s="9" t="str">
        <f>TEXT(SalesDataTable[[#This Row],[Order Date]],"MMM")</f>
        <v>Sep</v>
      </c>
      <c r="E2015" s="9" t="str">
        <f>"Q"&amp;ROUNDUP(MONTH(SalesDataTable[[#This Row],[Order Date]])/3,0)</f>
        <v>Q3</v>
      </c>
      <c r="F2015" s="4" t="s">
        <v>38</v>
      </c>
      <c r="G2015" s="4" t="s">
        <v>51</v>
      </c>
      <c r="H2015" s="4" t="s">
        <v>20</v>
      </c>
      <c r="I2015" s="4" t="s">
        <v>31</v>
      </c>
      <c r="J2015" s="4" t="s">
        <v>22</v>
      </c>
      <c r="K2015" s="4" t="s">
        <v>40</v>
      </c>
      <c r="L2015" s="5">
        <v>2</v>
      </c>
      <c r="M2015" s="6">
        <v>50.17</v>
      </c>
      <c r="N2015" s="7">
        <v>0.05</v>
      </c>
      <c r="O2015" s="6">
        <v>22.83</v>
      </c>
      <c r="P2015" s="6">
        <f t="shared" si="124"/>
        <v>95.322999999999993</v>
      </c>
      <c r="Q2015" s="6">
        <f t="shared" si="125"/>
        <v>45.66</v>
      </c>
      <c r="R2015" s="6">
        <f t="shared" si="126"/>
        <v>49.662999999999997</v>
      </c>
      <c r="S2015" s="8">
        <f t="shared" si="127"/>
        <v>0.52099703114673268</v>
      </c>
    </row>
    <row r="2016" spans="1:19" ht="15.6" x14ac:dyDescent="0.3">
      <c r="A2016" s="2">
        <v>4811</v>
      </c>
      <c r="B2016" s="3">
        <v>46294</v>
      </c>
      <c r="C2016" s="4">
        <f>YEAR(SalesDataTable[[#This Row],[Order Date]])</f>
        <v>2026</v>
      </c>
      <c r="D2016" s="9" t="str">
        <f>TEXT(SalesDataTable[[#This Row],[Order Date]],"MMM")</f>
        <v>Sep</v>
      </c>
      <c r="E2016" s="9" t="str">
        <f>"Q"&amp;ROUNDUP(MONTH(SalesDataTable[[#This Row],[Order Date]])/3,0)</f>
        <v>Q3</v>
      </c>
      <c r="F2016" s="4" t="s">
        <v>24</v>
      </c>
      <c r="G2016" s="4" t="s">
        <v>67</v>
      </c>
      <c r="H2016" s="4" t="s">
        <v>20</v>
      </c>
      <c r="I2016" s="4" t="s">
        <v>31</v>
      </c>
      <c r="J2016" s="4" t="s">
        <v>27</v>
      </c>
      <c r="K2016" s="4" t="s">
        <v>55</v>
      </c>
      <c r="L2016" s="5">
        <v>1</v>
      </c>
      <c r="M2016" s="6">
        <v>155.55000000000001</v>
      </c>
      <c r="N2016" s="7">
        <v>0.1</v>
      </c>
      <c r="O2016" s="6">
        <v>79.2</v>
      </c>
      <c r="P2016" s="6">
        <f t="shared" si="124"/>
        <v>139.995</v>
      </c>
      <c r="Q2016" s="6">
        <f t="shared" si="125"/>
        <v>79.2</v>
      </c>
      <c r="R2016" s="6">
        <f t="shared" si="126"/>
        <v>60.795000000000002</v>
      </c>
      <c r="S2016" s="8">
        <f t="shared" si="127"/>
        <v>0.43426550948248149</v>
      </c>
    </row>
    <row r="2017" spans="1:19" ht="15.6" x14ac:dyDescent="0.3">
      <c r="A2017" s="2">
        <v>306</v>
      </c>
      <c r="B2017" s="3">
        <v>46295</v>
      </c>
      <c r="C2017" s="4">
        <f>YEAR(SalesDataTable[[#This Row],[Order Date]])</f>
        <v>2026</v>
      </c>
      <c r="D2017" s="9" t="str">
        <f>TEXT(SalesDataTable[[#This Row],[Order Date]],"MMM")</f>
        <v>Sep</v>
      </c>
      <c r="E2017" s="9" t="str">
        <f>"Q"&amp;ROUNDUP(MONTH(SalesDataTable[[#This Row],[Order Date]])/3,0)</f>
        <v>Q3</v>
      </c>
      <c r="F2017" s="4" t="s">
        <v>29</v>
      </c>
      <c r="G2017" s="4" t="s">
        <v>57</v>
      </c>
      <c r="H2017" s="4" t="s">
        <v>37</v>
      </c>
      <c r="I2017" s="4" t="s">
        <v>34</v>
      </c>
      <c r="J2017" s="4" t="s">
        <v>22</v>
      </c>
      <c r="K2017" s="4" t="s">
        <v>40</v>
      </c>
      <c r="L2017" s="5">
        <v>1</v>
      </c>
      <c r="M2017" s="6">
        <v>51.81</v>
      </c>
      <c r="N2017" s="7">
        <v>0.1</v>
      </c>
      <c r="O2017" s="6">
        <v>22.65</v>
      </c>
      <c r="P2017" s="6">
        <f t="shared" si="124"/>
        <v>46.629000000000005</v>
      </c>
      <c r="Q2017" s="6">
        <f t="shared" si="125"/>
        <v>22.65</v>
      </c>
      <c r="R2017" s="6">
        <f t="shared" si="126"/>
        <v>23.979000000000006</v>
      </c>
      <c r="S2017" s="8">
        <f t="shared" si="127"/>
        <v>0.51425078813613856</v>
      </c>
    </row>
    <row r="2018" spans="1:19" ht="15.6" x14ac:dyDescent="0.3">
      <c r="A2018" s="2">
        <v>1158</v>
      </c>
      <c r="B2018" s="3">
        <v>46295</v>
      </c>
      <c r="C2018" s="4">
        <f>YEAR(SalesDataTable[[#This Row],[Order Date]])</f>
        <v>2026</v>
      </c>
      <c r="D2018" s="9" t="str">
        <f>TEXT(SalesDataTable[[#This Row],[Order Date]],"MMM")</f>
        <v>Sep</v>
      </c>
      <c r="E2018" s="9" t="str">
        <f>"Q"&amp;ROUNDUP(MONTH(SalesDataTable[[#This Row],[Order Date]])/3,0)</f>
        <v>Q3</v>
      </c>
      <c r="F2018" s="4" t="s">
        <v>18</v>
      </c>
      <c r="G2018" s="4" t="s">
        <v>54</v>
      </c>
      <c r="H2018" s="4" t="s">
        <v>37</v>
      </c>
      <c r="I2018" s="4" t="s">
        <v>21</v>
      </c>
      <c r="J2018" s="4" t="s">
        <v>52</v>
      </c>
      <c r="K2018" s="4" t="s">
        <v>53</v>
      </c>
      <c r="L2018" s="5">
        <v>1</v>
      </c>
      <c r="M2018" s="6">
        <v>40.61</v>
      </c>
      <c r="N2018" s="7">
        <v>0.1</v>
      </c>
      <c r="O2018" s="6">
        <v>14.28</v>
      </c>
      <c r="P2018" s="6">
        <f t="shared" si="124"/>
        <v>36.548999999999999</v>
      </c>
      <c r="Q2018" s="6">
        <f t="shared" si="125"/>
        <v>14.28</v>
      </c>
      <c r="R2018" s="6">
        <f t="shared" si="126"/>
        <v>22.268999999999998</v>
      </c>
      <c r="S2018" s="8">
        <f t="shared" si="127"/>
        <v>0.60929163588607071</v>
      </c>
    </row>
    <row r="2019" spans="1:19" ht="15.6" x14ac:dyDescent="0.3">
      <c r="A2019" s="2">
        <v>1639</v>
      </c>
      <c r="B2019" s="3">
        <v>46295</v>
      </c>
      <c r="C2019" s="4">
        <f>YEAR(SalesDataTable[[#This Row],[Order Date]])</f>
        <v>2026</v>
      </c>
      <c r="D2019" s="9" t="str">
        <f>TEXT(SalesDataTable[[#This Row],[Order Date]],"MMM")</f>
        <v>Sep</v>
      </c>
      <c r="E2019" s="9" t="str">
        <f>"Q"&amp;ROUNDUP(MONTH(SalesDataTable[[#This Row],[Order Date]])/3,0)</f>
        <v>Q3</v>
      </c>
      <c r="F2019" s="4" t="s">
        <v>29</v>
      </c>
      <c r="G2019" s="4" t="s">
        <v>30</v>
      </c>
      <c r="H2019" s="4" t="s">
        <v>37</v>
      </c>
      <c r="I2019" s="4" t="s">
        <v>34</v>
      </c>
      <c r="J2019" s="4" t="s">
        <v>27</v>
      </c>
      <c r="K2019" s="4" t="s">
        <v>35</v>
      </c>
      <c r="L2019" s="5">
        <v>1</v>
      </c>
      <c r="M2019" s="6">
        <v>140.78</v>
      </c>
      <c r="N2019" s="7">
        <v>0.05</v>
      </c>
      <c r="O2019" s="6">
        <v>80.8</v>
      </c>
      <c r="P2019" s="6">
        <f t="shared" si="124"/>
        <v>133.74099999999999</v>
      </c>
      <c r="Q2019" s="6">
        <f t="shared" si="125"/>
        <v>80.8</v>
      </c>
      <c r="R2019" s="6">
        <f t="shared" si="126"/>
        <v>52.940999999999988</v>
      </c>
      <c r="S2019" s="8">
        <f t="shared" si="127"/>
        <v>0.39584719719457756</v>
      </c>
    </row>
    <row r="2020" spans="1:19" ht="15.6" x14ac:dyDescent="0.3">
      <c r="A2020" s="2">
        <v>2247</v>
      </c>
      <c r="B2020" s="3">
        <v>46295</v>
      </c>
      <c r="C2020" s="4">
        <f>YEAR(SalesDataTable[[#This Row],[Order Date]])</f>
        <v>2026</v>
      </c>
      <c r="D2020" s="9" t="str">
        <f>TEXT(SalesDataTable[[#This Row],[Order Date]],"MMM")</f>
        <v>Sep</v>
      </c>
      <c r="E2020" s="9" t="str">
        <f>"Q"&amp;ROUNDUP(MONTH(SalesDataTable[[#This Row],[Order Date]])/3,0)</f>
        <v>Q3</v>
      </c>
      <c r="F2020" s="4" t="s">
        <v>24</v>
      </c>
      <c r="G2020" s="4" t="s">
        <v>45</v>
      </c>
      <c r="H2020" s="4" t="s">
        <v>37</v>
      </c>
      <c r="I2020" s="4" t="s">
        <v>34</v>
      </c>
      <c r="J2020" s="4" t="s">
        <v>32</v>
      </c>
      <c r="K2020" s="4" t="s">
        <v>66</v>
      </c>
      <c r="L2020" s="5">
        <v>1</v>
      </c>
      <c r="M2020" s="6">
        <v>163.13999999999999</v>
      </c>
      <c r="N2020" s="7">
        <v>0</v>
      </c>
      <c r="O2020" s="6">
        <v>87.53</v>
      </c>
      <c r="P2020" s="6">
        <f t="shared" si="124"/>
        <v>163.13999999999999</v>
      </c>
      <c r="Q2020" s="6">
        <f t="shared" si="125"/>
        <v>87.53</v>
      </c>
      <c r="R2020" s="6">
        <f t="shared" si="126"/>
        <v>75.609999999999985</v>
      </c>
      <c r="S2020" s="8">
        <f t="shared" si="127"/>
        <v>0.4634669608924849</v>
      </c>
    </row>
    <row r="2021" spans="1:19" ht="15.6" x14ac:dyDescent="0.3">
      <c r="A2021" s="2">
        <v>3119</v>
      </c>
      <c r="B2021" s="3">
        <v>46295</v>
      </c>
      <c r="C2021" s="4">
        <f>YEAR(SalesDataTable[[#This Row],[Order Date]])</f>
        <v>2026</v>
      </c>
      <c r="D2021" s="9" t="str">
        <f>TEXT(SalesDataTable[[#This Row],[Order Date]],"MMM")</f>
        <v>Sep</v>
      </c>
      <c r="E2021" s="9" t="str">
        <f>"Q"&amp;ROUNDUP(MONTH(SalesDataTable[[#This Row],[Order Date]])/3,0)</f>
        <v>Q3</v>
      </c>
      <c r="F2021" s="4" t="s">
        <v>38</v>
      </c>
      <c r="G2021" s="4" t="s">
        <v>39</v>
      </c>
      <c r="H2021" s="4" t="s">
        <v>37</v>
      </c>
      <c r="I2021" s="4" t="s">
        <v>21</v>
      </c>
      <c r="J2021" s="4" t="s">
        <v>27</v>
      </c>
      <c r="K2021" s="4" t="s">
        <v>64</v>
      </c>
      <c r="L2021" s="5">
        <v>1</v>
      </c>
      <c r="M2021" s="6">
        <v>70.91</v>
      </c>
      <c r="N2021" s="7">
        <v>0</v>
      </c>
      <c r="O2021" s="6">
        <v>31.73</v>
      </c>
      <c r="P2021" s="6">
        <f t="shared" si="124"/>
        <v>70.91</v>
      </c>
      <c r="Q2021" s="6">
        <f t="shared" si="125"/>
        <v>31.73</v>
      </c>
      <c r="R2021" s="6">
        <f t="shared" si="126"/>
        <v>39.179999999999993</v>
      </c>
      <c r="S2021" s="8">
        <f t="shared" si="127"/>
        <v>0.55253137780284856</v>
      </c>
    </row>
    <row r="2022" spans="1:19" ht="15.6" x14ac:dyDescent="0.3">
      <c r="A2022" s="2">
        <v>3267</v>
      </c>
      <c r="B2022" s="3">
        <v>46295</v>
      </c>
      <c r="C2022" s="4">
        <f>YEAR(SalesDataTable[[#This Row],[Order Date]])</f>
        <v>2026</v>
      </c>
      <c r="D2022" s="9" t="str">
        <f>TEXT(SalesDataTable[[#This Row],[Order Date]],"MMM")</f>
        <v>Sep</v>
      </c>
      <c r="E2022" s="9" t="str">
        <f>"Q"&amp;ROUNDUP(MONTH(SalesDataTable[[#This Row],[Order Date]])/3,0)</f>
        <v>Q3</v>
      </c>
      <c r="F2022" s="4" t="s">
        <v>38</v>
      </c>
      <c r="G2022" s="4" t="s">
        <v>65</v>
      </c>
      <c r="H2022" s="4" t="s">
        <v>46</v>
      </c>
      <c r="I2022" s="4" t="s">
        <v>21</v>
      </c>
      <c r="J2022" s="4" t="s">
        <v>22</v>
      </c>
      <c r="K2022" s="4" t="s">
        <v>23</v>
      </c>
      <c r="L2022" s="5">
        <v>2</v>
      </c>
      <c r="M2022" s="6">
        <v>81.99</v>
      </c>
      <c r="N2022" s="7">
        <v>0</v>
      </c>
      <c r="O2022" s="6">
        <v>43.95</v>
      </c>
      <c r="P2022" s="6">
        <f t="shared" si="124"/>
        <v>163.98</v>
      </c>
      <c r="Q2022" s="6">
        <f t="shared" si="125"/>
        <v>87.9</v>
      </c>
      <c r="R2022" s="6">
        <f t="shared" si="126"/>
        <v>76.079999999999984</v>
      </c>
      <c r="S2022" s="8">
        <f t="shared" si="127"/>
        <v>0.46395901939260881</v>
      </c>
    </row>
    <row r="2023" spans="1:19" ht="15.6" x14ac:dyDescent="0.3">
      <c r="A2023" s="2">
        <v>3382</v>
      </c>
      <c r="B2023" s="3">
        <v>46295</v>
      </c>
      <c r="C2023" s="4">
        <f>YEAR(SalesDataTable[[#This Row],[Order Date]])</f>
        <v>2026</v>
      </c>
      <c r="D2023" s="9" t="str">
        <f>TEXT(SalesDataTable[[#This Row],[Order Date]],"MMM")</f>
        <v>Sep</v>
      </c>
      <c r="E2023" s="9" t="str">
        <f>"Q"&amp;ROUNDUP(MONTH(SalesDataTable[[#This Row],[Order Date]])/3,0)</f>
        <v>Q3</v>
      </c>
      <c r="F2023" s="4" t="s">
        <v>38</v>
      </c>
      <c r="G2023" s="4" t="s">
        <v>39</v>
      </c>
      <c r="H2023" s="4" t="s">
        <v>46</v>
      </c>
      <c r="I2023" s="4" t="s">
        <v>31</v>
      </c>
      <c r="J2023" s="4" t="s">
        <v>22</v>
      </c>
      <c r="K2023" s="4" t="s">
        <v>23</v>
      </c>
      <c r="L2023" s="5">
        <v>2</v>
      </c>
      <c r="M2023" s="6">
        <v>81.13</v>
      </c>
      <c r="N2023" s="7">
        <v>0</v>
      </c>
      <c r="O2023" s="6">
        <v>43.7</v>
      </c>
      <c r="P2023" s="6">
        <f t="shared" si="124"/>
        <v>162.26</v>
      </c>
      <c r="Q2023" s="6">
        <f t="shared" si="125"/>
        <v>87.4</v>
      </c>
      <c r="R2023" s="6">
        <f t="shared" si="126"/>
        <v>74.859999999999985</v>
      </c>
      <c r="S2023" s="8">
        <f t="shared" si="127"/>
        <v>0.46135831381733017</v>
      </c>
    </row>
    <row r="2024" spans="1:19" ht="15.6" x14ac:dyDescent="0.3">
      <c r="A2024" s="2">
        <v>3814</v>
      </c>
      <c r="B2024" s="3">
        <v>46295</v>
      </c>
      <c r="C2024" s="4">
        <f>YEAR(SalesDataTable[[#This Row],[Order Date]])</f>
        <v>2026</v>
      </c>
      <c r="D2024" s="9" t="str">
        <f>TEXT(SalesDataTable[[#This Row],[Order Date]],"MMM")</f>
        <v>Sep</v>
      </c>
      <c r="E2024" s="9" t="str">
        <f>"Q"&amp;ROUNDUP(MONTH(SalesDataTable[[#This Row],[Order Date]])/3,0)</f>
        <v>Q3</v>
      </c>
      <c r="F2024" s="4" t="s">
        <v>24</v>
      </c>
      <c r="G2024" s="4" t="s">
        <v>61</v>
      </c>
      <c r="H2024" s="4" t="s">
        <v>26</v>
      </c>
      <c r="I2024" s="4" t="s">
        <v>21</v>
      </c>
      <c r="J2024" s="4" t="s">
        <v>27</v>
      </c>
      <c r="K2024" s="4" t="s">
        <v>35</v>
      </c>
      <c r="L2024" s="5">
        <v>5</v>
      </c>
      <c r="M2024" s="6">
        <v>141.08000000000001</v>
      </c>
      <c r="N2024" s="7">
        <v>0.05</v>
      </c>
      <c r="O2024" s="6">
        <v>78.23</v>
      </c>
      <c r="P2024" s="6">
        <f t="shared" si="124"/>
        <v>670.13000000000011</v>
      </c>
      <c r="Q2024" s="6">
        <f t="shared" si="125"/>
        <v>391.15000000000003</v>
      </c>
      <c r="R2024" s="6">
        <f t="shared" si="126"/>
        <v>278.98000000000008</v>
      </c>
      <c r="S2024" s="8">
        <f t="shared" si="127"/>
        <v>0.4163072836613792</v>
      </c>
    </row>
    <row r="2025" spans="1:19" ht="15.6" x14ac:dyDescent="0.3">
      <c r="A2025" s="2">
        <v>3818</v>
      </c>
      <c r="B2025" s="3">
        <v>46295</v>
      </c>
      <c r="C2025" s="4">
        <f>YEAR(SalesDataTable[[#This Row],[Order Date]])</f>
        <v>2026</v>
      </c>
      <c r="D2025" s="9" t="str">
        <f>TEXT(SalesDataTable[[#This Row],[Order Date]],"MMM")</f>
        <v>Sep</v>
      </c>
      <c r="E2025" s="9" t="str">
        <f>"Q"&amp;ROUNDUP(MONTH(SalesDataTable[[#This Row],[Order Date]])/3,0)</f>
        <v>Q3</v>
      </c>
      <c r="F2025" s="4" t="s">
        <v>18</v>
      </c>
      <c r="G2025" s="4" t="s">
        <v>68</v>
      </c>
      <c r="H2025" s="4" t="s">
        <v>20</v>
      </c>
      <c r="I2025" s="4" t="s">
        <v>21</v>
      </c>
      <c r="J2025" s="4" t="s">
        <v>32</v>
      </c>
      <c r="K2025" s="4" t="s">
        <v>33</v>
      </c>
      <c r="L2025" s="5">
        <v>5</v>
      </c>
      <c r="M2025" s="6">
        <v>36.18</v>
      </c>
      <c r="N2025" s="7">
        <v>0</v>
      </c>
      <c r="O2025" s="6">
        <v>13.66</v>
      </c>
      <c r="P2025" s="6">
        <f t="shared" si="124"/>
        <v>180.9</v>
      </c>
      <c r="Q2025" s="6">
        <f t="shared" si="125"/>
        <v>68.3</v>
      </c>
      <c r="R2025" s="6">
        <f t="shared" si="126"/>
        <v>112.60000000000001</v>
      </c>
      <c r="S2025" s="8">
        <f t="shared" si="127"/>
        <v>0.62244333886124936</v>
      </c>
    </row>
    <row r="2026" spans="1:19" ht="15.6" x14ac:dyDescent="0.3">
      <c r="A2026" s="2">
        <v>4347</v>
      </c>
      <c r="B2026" s="3">
        <v>46295</v>
      </c>
      <c r="C2026" s="4">
        <f>YEAR(SalesDataTable[[#This Row],[Order Date]])</f>
        <v>2026</v>
      </c>
      <c r="D2026" s="9" t="str">
        <f>TEXT(SalesDataTable[[#This Row],[Order Date]],"MMM")</f>
        <v>Sep</v>
      </c>
      <c r="E2026" s="9" t="str">
        <f>"Q"&amp;ROUNDUP(MONTH(SalesDataTable[[#This Row],[Order Date]])/3,0)</f>
        <v>Q3</v>
      </c>
      <c r="F2026" s="4" t="s">
        <v>38</v>
      </c>
      <c r="G2026" s="4" t="s">
        <v>65</v>
      </c>
      <c r="H2026" s="4" t="s">
        <v>46</v>
      </c>
      <c r="I2026" s="4" t="s">
        <v>31</v>
      </c>
      <c r="J2026" s="4" t="s">
        <v>22</v>
      </c>
      <c r="K2026" s="4" t="s">
        <v>23</v>
      </c>
      <c r="L2026" s="5">
        <v>1</v>
      </c>
      <c r="M2026" s="6">
        <v>81.06</v>
      </c>
      <c r="N2026" s="7">
        <v>0.05</v>
      </c>
      <c r="O2026" s="6">
        <v>43.54</v>
      </c>
      <c r="P2026" s="6">
        <f t="shared" si="124"/>
        <v>77.007000000000005</v>
      </c>
      <c r="Q2026" s="6">
        <f t="shared" si="125"/>
        <v>43.54</v>
      </c>
      <c r="R2026" s="6">
        <f t="shared" si="126"/>
        <v>33.467000000000006</v>
      </c>
      <c r="S2026" s="8">
        <f t="shared" si="127"/>
        <v>0.434596854831379</v>
      </c>
    </row>
    <row r="2027" spans="1:19" ht="15.6" x14ac:dyDescent="0.3">
      <c r="A2027" s="2">
        <v>4646</v>
      </c>
      <c r="B2027" s="3">
        <v>46295</v>
      </c>
      <c r="C2027" s="4">
        <f>YEAR(SalesDataTable[[#This Row],[Order Date]])</f>
        <v>2026</v>
      </c>
      <c r="D2027" s="9" t="str">
        <f>TEXT(SalesDataTable[[#This Row],[Order Date]],"MMM")</f>
        <v>Sep</v>
      </c>
      <c r="E2027" s="9" t="str">
        <f>"Q"&amp;ROUNDUP(MONTH(SalesDataTable[[#This Row],[Order Date]])/3,0)</f>
        <v>Q3</v>
      </c>
      <c r="F2027" s="4" t="s">
        <v>29</v>
      </c>
      <c r="G2027" s="4" t="s">
        <v>36</v>
      </c>
      <c r="H2027" s="4" t="s">
        <v>20</v>
      </c>
      <c r="I2027" s="4" t="s">
        <v>34</v>
      </c>
      <c r="J2027" s="4" t="s">
        <v>52</v>
      </c>
      <c r="K2027" s="4" t="s">
        <v>63</v>
      </c>
      <c r="L2027" s="5">
        <v>1</v>
      </c>
      <c r="M2027" s="6">
        <v>49.51</v>
      </c>
      <c r="N2027" s="7">
        <v>0.15</v>
      </c>
      <c r="O2027" s="6">
        <v>21.4</v>
      </c>
      <c r="P2027" s="6">
        <f t="shared" si="124"/>
        <v>42.083499999999994</v>
      </c>
      <c r="Q2027" s="6">
        <f t="shared" si="125"/>
        <v>21.4</v>
      </c>
      <c r="R2027" s="6">
        <f t="shared" si="126"/>
        <v>20.683499999999995</v>
      </c>
      <c r="S2027" s="8">
        <f t="shared" si="127"/>
        <v>0.49148716242707946</v>
      </c>
    </row>
    <row r="2028" spans="1:19" ht="15.6" x14ac:dyDescent="0.3">
      <c r="A2028" s="2">
        <v>5102</v>
      </c>
      <c r="B2028" s="3">
        <v>46295</v>
      </c>
      <c r="C2028" s="4">
        <f>YEAR(SalesDataTable[[#This Row],[Order Date]])</f>
        <v>2026</v>
      </c>
      <c r="D2028" s="9" t="str">
        <f>TEXT(SalesDataTable[[#This Row],[Order Date]],"MMM")</f>
        <v>Sep</v>
      </c>
      <c r="E2028" s="9" t="str">
        <f>"Q"&amp;ROUNDUP(MONTH(SalesDataTable[[#This Row],[Order Date]])/3,0)</f>
        <v>Q3</v>
      </c>
      <c r="F2028" s="4" t="s">
        <v>24</v>
      </c>
      <c r="G2028" s="4" t="s">
        <v>67</v>
      </c>
      <c r="H2028" s="4" t="s">
        <v>20</v>
      </c>
      <c r="I2028" s="4" t="s">
        <v>31</v>
      </c>
      <c r="J2028" s="4" t="s">
        <v>41</v>
      </c>
      <c r="K2028" s="4" t="s">
        <v>47</v>
      </c>
      <c r="L2028" s="5">
        <v>1</v>
      </c>
      <c r="M2028" s="6">
        <v>196.74</v>
      </c>
      <c r="N2028" s="7">
        <v>0.15</v>
      </c>
      <c r="O2028" s="6">
        <v>102.01</v>
      </c>
      <c r="P2028" s="6">
        <f t="shared" si="124"/>
        <v>167.22900000000001</v>
      </c>
      <c r="Q2028" s="6">
        <f t="shared" si="125"/>
        <v>102.01</v>
      </c>
      <c r="R2028" s="6">
        <f t="shared" si="126"/>
        <v>65.219000000000008</v>
      </c>
      <c r="S2028" s="8">
        <f t="shared" si="127"/>
        <v>0.38999814625453721</v>
      </c>
    </row>
    <row r="2029" spans="1:19" ht="15.6" x14ac:dyDescent="0.3">
      <c r="A2029" s="2">
        <v>5152</v>
      </c>
      <c r="B2029" s="3">
        <v>46295</v>
      </c>
      <c r="C2029" s="4">
        <f>YEAR(SalesDataTable[[#This Row],[Order Date]])</f>
        <v>2026</v>
      </c>
      <c r="D2029" s="9" t="str">
        <f>TEXT(SalesDataTable[[#This Row],[Order Date]],"MMM")</f>
        <v>Sep</v>
      </c>
      <c r="E2029" s="9" t="str">
        <f>"Q"&amp;ROUNDUP(MONTH(SalesDataTable[[#This Row],[Order Date]])/3,0)</f>
        <v>Q3</v>
      </c>
      <c r="F2029" s="4" t="s">
        <v>38</v>
      </c>
      <c r="G2029" s="4" t="s">
        <v>65</v>
      </c>
      <c r="H2029" s="4" t="s">
        <v>20</v>
      </c>
      <c r="I2029" s="4" t="s">
        <v>31</v>
      </c>
      <c r="J2029" s="4" t="s">
        <v>27</v>
      </c>
      <c r="K2029" s="4" t="s">
        <v>28</v>
      </c>
      <c r="L2029" s="5">
        <v>2</v>
      </c>
      <c r="M2029" s="6">
        <v>91.78</v>
      </c>
      <c r="N2029" s="7">
        <v>0.1</v>
      </c>
      <c r="O2029" s="6">
        <v>45.51</v>
      </c>
      <c r="P2029" s="6">
        <f t="shared" si="124"/>
        <v>165.20400000000001</v>
      </c>
      <c r="Q2029" s="6">
        <f t="shared" si="125"/>
        <v>91.02</v>
      </c>
      <c r="R2029" s="6">
        <f t="shared" si="126"/>
        <v>74.184000000000012</v>
      </c>
      <c r="S2029" s="8">
        <f t="shared" si="127"/>
        <v>0.44904481731677204</v>
      </c>
    </row>
    <row r="2030" spans="1:19" ht="15.6" x14ac:dyDescent="0.3">
      <c r="A2030" s="2">
        <v>151</v>
      </c>
      <c r="B2030" s="3">
        <v>46296</v>
      </c>
      <c r="C2030" s="4">
        <f>YEAR(SalesDataTable[[#This Row],[Order Date]])</f>
        <v>2026</v>
      </c>
      <c r="D2030" s="9" t="str">
        <f>TEXT(SalesDataTable[[#This Row],[Order Date]],"MMM")</f>
        <v>Oct</v>
      </c>
      <c r="E2030" s="9" t="str">
        <f>"Q"&amp;ROUNDUP(MONTH(SalesDataTable[[#This Row],[Order Date]])/3,0)</f>
        <v>Q4</v>
      </c>
      <c r="F2030" s="4" t="s">
        <v>29</v>
      </c>
      <c r="G2030" s="4" t="s">
        <v>57</v>
      </c>
      <c r="H2030" s="4" t="s">
        <v>20</v>
      </c>
      <c r="I2030" s="4" t="s">
        <v>31</v>
      </c>
      <c r="J2030" s="4" t="s">
        <v>27</v>
      </c>
      <c r="K2030" s="4" t="s">
        <v>35</v>
      </c>
      <c r="L2030" s="5">
        <v>5</v>
      </c>
      <c r="M2030" s="6">
        <v>146.69</v>
      </c>
      <c r="N2030" s="7">
        <v>0</v>
      </c>
      <c r="O2030" s="6">
        <v>79</v>
      </c>
      <c r="P2030" s="6">
        <f t="shared" si="124"/>
        <v>733.45</v>
      </c>
      <c r="Q2030" s="6">
        <f t="shared" si="125"/>
        <v>395</v>
      </c>
      <c r="R2030" s="6">
        <f t="shared" si="126"/>
        <v>338.45000000000005</v>
      </c>
      <c r="S2030" s="8">
        <f t="shared" si="127"/>
        <v>0.46144931488172342</v>
      </c>
    </row>
    <row r="2031" spans="1:19" ht="15.6" x14ac:dyDescent="0.3">
      <c r="A2031" s="2">
        <v>1292</v>
      </c>
      <c r="B2031" s="3">
        <v>46296</v>
      </c>
      <c r="C2031" s="4">
        <f>YEAR(SalesDataTable[[#This Row],[Order Date]])</f>
        <v>2026</v>
      </c>
      <c r="D2031" s="9" t="str">
        <f>TEXT(SalesDataTable[[#This Row],[Order Date]],"MMM")</f>
        <v>Oct</v>
      </c>
      <c r="E2031" s="9" t="str">
        <f>"Q"&amp;ROUNDUP(MONTH(SalesDataTable[[#This Row],[Order Date]])/3,0)</f>
        <v>Q4</v>
      </c>
      <c r="F2031" s="4" t="s">
        <v>18</v>
      </c>
      <c r="G2031" s="4" t="s">
        <v>54</v>
      </c>
      <c r="H2031" s="4" t="s">
        <v>37</v>
      </c>
      <c r="I2031" s="4" t="s">
        <v>31</v>
      </c>
      <c r="J2031" s="4" t="s">
        <v>41</v>
      </c>
      <c r="K2031" s="4" t="s">
        <v>58</v>
      </c>
      <c r="L2031" s="5">
        <v>1</v>
      </c>
      <c r="M2031" s="6">
        <v>79.81</v>
      </c>
      <c r="N2031" s="7">
        <v>0</v>
      </c>
      <c r="O2031" s="6">
        <v>39.08</v>
      </c>
      <c r="P2031" s="6">
        <f t="shared" si="124"/>
        <v>79.81</v>
      </c>
      <c r="Q2031" s="6">
        <f t="shared" si="125"/>
        <v>39.08</v>
      </c>
      <c r="R2031" s="6">
        <f t="shared" si="126"/>
        <v>40.730000000000004</v>
      </c>
      <c r="S2031" s="8">
        <f t="shared" si="127"/>
        <v>0.5103370504949255</v>
      </c>
    </row>
    <row r="2032" spans="1:19" ht="15.6" x14ac:dyDescent="0.3">
      <c r="A2032" s="2">
        <v>1862</v>
      </c>
      <c r="B2032" s="3">
        <v>46296</v>
      </c>
      <c r="C2032" s="4">
        <f>YEAR(SalesDataTable[[#This Row],[Order Date]])</f>
        <v>2026</v>
      </c>
      <c r="D2032" s="9" t="str">
        <f>TEXT(SalesDataTable[[#This Row],[Order Date]],"MMM")</f>
        <v>Oct</v>
      </c>
      <c r="E2032" s="9" t="str">
        <f>"Q"&amp;ROUNDUP(MONTH(SalesDataTable[[#This Row],[Order Date]])/3,0)</f>
        <v>Q4</v>
      </c>
      <c r="F2032" s="4" t="s">
        <v>38</v>
      </c>
      <c r="G2032" s="4" t="s">
        <v>51</v>
      </c>
      <c r="H2032" s="4" t="s">
        <v>20</v>
      </c>
      <c r="I2032" s="4" t="s">
        <v>31</v>
      </c>
      <c r="J2032" s="4" t="s">
        <v>41</v>
      </c>
      <c r="K2032" s="4" t="s">
        <v>69</v>
      </c>
      <c r="L2032" s="5">
        <v>5</v>
      </c>
      <c r="M2032" s="6">
        <v>121.63</v>
      </c>
      <c r="N2032" s="7">
        <v>0.05</v>
      </c>
      <c r="O2032" s="6">
        <v>61.7</v>
      </c>
      <c r="P2032" s="6">
        <f t="shared" si="124"/>
        <v>577.74249999999995</v>
      </c>
      <c r="Q2032" s="6">
        <f t="shared" si="125"/>
        <v>308.5</v>
      </c>
      <c r="R2032" s="6">
        <f t="shared" si="126"/>
        <v>269.24249999999995</v>
      </c>
      <c r="S2032" s="8">
        <f t="shared" si="127"/>
        <v>0.46602508903187834</v>
      </c>
    </row>
    <row r="2033" spans="1:19" ht="15.6" x14ac:dyDescent="0.3">
      <c r="A2033" s="2">
        <v>2569</v>
      </c>
      <c r="B2033" s="3">
        <v>46296</v>
      </c>
      <c r="C2033" s="4">
        <f>YEAR(SalesDataTable[[#This Row],[Order Date]])</f>
        <v>2026</v>
      </c>
      <c r="D2033" s="9" t="str">
        <f>TEXT(SalesDataTable[[#This Row],[Order Date]],"MMM")</f>
        <v>Oct</v>
      </c>
      <c r="E2033" s="9" t="str">
        <f>"Q"&amp;ROUNDUP(MONTH(SalesDataTable[[#This Row],[Order Date]])/3,0)</f>
        <v>Q4</v>
      </c>
      <c r="F2033" s="4" t="s">
        <v>38</v>
      </c>
      <c r="G2033" s="4" t="s">
        <v>65</v>
      </c>
      <c r="H2033" s="4" t="s">
        <v>26</v>
      </c>
      <c r="I2033" s="4" t="s">
        <v>34</v>
      </c>
      <c r="J2033" s="4" t="s">
        <v>22</v>
      </c>
      <c r="K2033" s="4" t="s">
        <v>40</v>
      </c>
      <c r="L2033" s="5">
        <v>10</v>
      </c>
      <c r="M2033" s="6">
        <v>50.42</v>
      </c>
      <c r="N2033" s="7">
        <v>0.05</v>
      </c>
      <c r="O2033" s="6">
        <v>22.5</v>
      </c>
      <c r="P2033" s="6">
        <f t="shared" si="124"/>
        <v>478.99</v>
      </c>
      <c r="Q2033" s="6">
        <f t="shared" si="125"/>
        <v>225</v>
      </c>
      <c r="R2033" s="6">
        <f t="shared" si="126"/>
        <v>253.99</v>
      </c>
      <c r="S2033" s="8">
        <f t="shared" si="127"/>
        <v>0.53026159210004387</v>
      </c>
    </row>
    <row r="2034" spans="1:19" ht="15.6" x14ac:dyDescent="0.3">
      <c r="A2034" s="2">
        <v>3333</v>
      </c>
      <c r="B2034" s="3">
        <v>46296</v>
      </c>
      <c r="C2034" s="4">
        <f>YEAR(SalesDataTable[[#This Row],[Order Date]])</f>
        <v>2026</v>
      </c>
      <c r="D2034" s="9" t="str">
        <f>TEXT(SalesDataTable[[#This Row],[Order Date]],"MMM")</f>
        <v>Oct</v>
      </c>
      <c r="E2034" s="9" t="str">
        <f>"Q"&amp;ROUNDUP(MONTH(SalesDataTable[[#This Row],[Order Date]])/3,0)</f>
        <v>Q4</v>
      </c>
      <c r="F2034" s="4" t="s">
        <v>29</v>
      </c>
      <c r="G2034" s="4" t="s">
        <v>43</v>
      </c>
      <c r="H2034" s="4" t="s">
        <v>20</v>
      </c>
      <c r="I2034" s="4" t="s">
        <v>31</v>
      </c>
      <c r="J2034" s="4" t="s">
        <v>41</v>
      </c>
      <c r="K2034" s="4" t="s">
        <v>58</v>
      </c>
      <c r="L2034" s="5">
        <v>3</v>
      </c>
      <c r="M2034" s="6">
        <v>80.67</v>
      </c>
      <c r="N2034" s="7">
        <v>0</v>
      </c>
      <c r="O2034" s="6">
        <v>39.94</v>
      </c>
      <c r="P2034" s="6">
        <f t="shared" si="124"/>
        <v>242.01</v>
      </c>
      <c r="Q2034" s="6">
        <f t="shared" si="125"/>
        <v>119.82</v>
      </c>
      <c r="R2034" s="6">
        <f t="shared" si="126"/>
        <v>122.19</v>
      </c>
      <c r="S2034" s="8">
        <f t="shared" si="127"/>
        <v>0.50489649188050079</v>
      </c>
    </row>
    <row r="2035" spans="1:19" ht="15.6" x14ac:dyDescent="0.3">
      <c r="A2035" s="2">
        <v>3830</v>
      </c>
      <c r="B2035" s="3">
        <v>46296</v>
      </c>
      <c r="C2035" s="4">
        <f>YEAR(SalesDataTable[[#This Row],[Order Date]])</f>
        <v>2026</v>
      </c>
      <c r="D2035" s="9" t="str">
        <f>TEXT(SalesDataTable[[#This Row],[Order Date]],"MMM")</f>
        <v>Oct</v>
      </c>
      <c r="E2035" s="9" t="str">
        <f>"Q"&amp;ROUNDUP(MONTH(SalesDataTable[[#This Row],[Order Date]])/3,0)</f>
        <v>Q4</v>
      </c>
      <c r="F2035" s="4" t="s">
        <v>38</v>
      </c>
      <c r="G2035" s="4" t="s">
        <v>65</v>
      </c>
      <c r="H2035" s="4" t="s">
        <v>20</v>
      </c>
      <c r="I2035" s="4" t="s">
        <v>34</v>
      </c>
      <c r="J2035" s="4" t="s">
        <v>27</v>
      </c>
      <c r="K2035" s="4" t="s">
        <v>55</v>
      </c>
      <c r="L2035" s="5">
        <v>2</v>
      </c>
      <c r="M2035" s="6">
        <v>152.12</v>
      </c>
      <c r="N2035" s="7">
        <v>0</v>
      </c>
      <c r="O2035" s="6">
        <v>79.53</v>
      </c>
      <c r="P2035" s="6">
        <f t="shared" si="124"/>
        <v>304.24</v>
      </c>
      <c r="Q2035" s="6">
        <f t="shared" si="125"/>
        <v>159.06</v>
      </c>
      <c r="R2035" s="6">
        <f t="shared" si="126"/>
        <v>145.18</v>
      </c>
      <c r="S2035" s="8">
        <f t="shared" si="127"/>
        <v>0.47718906126742044</v>
      </c>
    </row>
    <row r="2036" spans="1:19" ht="15.6" x14ac:dyDescent="0.3">
      <c r="A2036" s="2">
        <v>4868</v>
      </c>
      <c r="B2036" s="3">
        <v>46296</v>
      </c>
      <c r="C2036" s="4">
        <f>YEAR(SalesDataTable[[#This Row],[Order Date]])</f>
        <v>2026</v>
      </c>
      <c r="D2036" s="9" t="str">
        <f>TEXT(SalesDataTable[[#This Row],[Order Date]],"MMM")</f>
        <v>Oct</v>
      </c>
      <c r="E2036" s="9" t="str">
        <f>"Q"&amp;ROUNDUP(MONTH(SalesDataTable[[#This Row],[Order Date]])/3,0)</f>
        <v>Q4</v>
      </c>
      <c r="F2036" s="4" t="s">
        <v>29</v>
      </c>
      <c r="G2036" s="4" t="s">
        <v>43</v>
      </c>
      <c r="H2036" s="4" t="s">
        <v>26</v>
      </c>
      <c r="I2036" s="4" t="s">
        <v>31</v>
      </c>
      <c r="J2036" s="4" t="s">
        <v>41</v>
      </c>
      <c r="K2036" s="4" t="s">
        <v>58</v>
      </c>
      <c r="L2036" s="5">
        <v>4</v>
      </c>
      <c r="M2036" s="6">
        <v>82.54</v>
      </c>
      <c r="N2036" s="7">
        <v>0.15</v>
      </c>
      <c r="O2036" s="6">
        <v>39.74</v>
      </c>
      <c r="P2036" s="6">
        <f t="shared" si="124"/>
        <v>280.63600000000002</v>
      </c>
      <c r="Q2036" s="6">
        <f t="shared" si="125"/>
        <v>158.96</v>
      </c>
      <c r="R2036" s="6">
        <f t="shared" si="126"/>
        <v>121.67600000000002</v>
      </c>
      <c r="S2036" s="8">
        <f t="shared" si="127"/>
        <v>0.43357231431462823</v>
      </c>
    </row>
    <row r="2037" spans="1:19" ht="15.6" x14ac:dyDescent="0.3">
      <c r="A2037" s="2">
        <v>2250</v>
      </c>
      <c r="B2037" s="3">
        <v>46297</v>
      </c>
      <c r="C2037" s="4">
        <f>YEAR(SalesDataTable[[#This Row],[Order Date]])</f>
        <v>2026</v>
      </c>
      <c r="D2037" s="9" t="str">
        <f>TEXT(SalesDataTable[[#This Row],[Order Date]],"MMM")</f>
        <v>Oct</v>
      </c>
      <c r="E2037" s="9" t="str">
        <f>"Q"&amp;ROUNDUP(MONTH(SalesDataTable[[#This Row],[Order Date]])/3,0)</f>
        <v>Q4</v>
      </c>
      <c r="F2037" s="4" t="s">
        <v>38</v>
      </c>
      <c r="G2037" s="4" t="s">
        <v>65</v>
      </c>
      <c r="H2037" s="4" t="s">
        <v>37</v>
      </c>
      <c r="I2037" s="4" t="s">
        <v>21</v>
      </c>
      <c r="J2037" s="4" t="s">
        <v>22</v>
      </c>
      <c r="K2037" s="4" t="s">
        <v>40</v>
      </c>
      <c r="L2037" s="5">
        <v>2</v>
      </c>
      <c r="M2037" s="6">
        <v>50.43</v>
      </c>
      <c r="N2037" s="7">
        <v>0</v>
      </c>
      <c r="O2037" s="6">
        <v>23.04</v>
      </c>
      <c r="P2037" s="6">
        <f t="shared" si="124"/>
        <v>100.86</v>
      </c>
      <c r="Q2037" s="6">
        <f t="shared" si="125"/>
        <v>46.08</v>
      </c>
      <c r="R2037" s="6">
        <f t="shared" si="126"/>
        <v>54.78</v>
      </c>
      <c r="S2037" s="8">
        <f t="shared" si="127"/>
        <v>0.54312908982748365</v>
      </c>
    </row>
    <row r="2038" spans="1:19" ht="15.6" x14ac:dyDescent="0.3">
      <c r="A2038" s="2">
        <v>2516</v>
      </c>
      <c r="B2038" s="3">
        <v>46297</v>
      </c>
      <c r="C2038" s="4">
        <f>YEAR(SalesDataTable[[#This Row],[Order Date]])</f>
        <v>2026</v>
      </c>
      <c r="D2038" s="9" t="str">
        <f>TEXT(SalesDataTable[[#This Row],[Order Date]],"MMM")</f>
        <v>Oct</v>
      </c>
      <c r="E2038" s="9" t="str">
        <f>"Q"&amp;ROUNDUP(MONTH(SalesDataTable[[#This Row],[Order Date]])/3,0)</f>
        <v>Q4</v>
      </c>
      <c r="F2038" s="4" t="s">
        <v>29</v>
      </c>
      <c r="G2038" s="4" t="s">
        <v>57</v>
      </c>
      <c r="H2038" s="4" t="s">
        <v>20</v>
      </c>
      <c r="I2038" s="4" t="s">
        <v>31</v>
      </c>
      <c r="J2038" s="4" t="s">
        <v>41</v>
      </c>
      <c r="K2038" s="4" t="s">
        <v>47</v>
      </c>
      <c r="L2038" s="5">
        <v>2</v>
      </c>
      <c r="M2038" s="6">
        <v>198.57</v>
      </c>
      <c r="N2038" s="7">
        <v>0.15</v>
      </c>
      <c r="O2038" s="6">
        <v>101.08</v>
      </c>
      <c r="P2038" s="6">
        <f t="shared" si="124"/>
        <v>337.56899999999996</v>
      </c>
      <c r="Q2038" s="6">
        <f t="shared" si="125"/>
        <v>202.16</v>
      </c>
      <c r="R2038" s="6">
        <f t="shared" si="126"/>
        <v>135.40899999999996</v>
      </c>
      <c r="S2038" s="8">
        <f t="shared" si="127"/>
        <v>0.4011298430839324</v>
      </c>
    </row>
    <row r="2039" spans="1:19" ht="15.6" x14ac:dyDescent="0.3">
      <c r="A2039" s="2">
        <v>809</v>
      </c>
      <c r="B2039" s="3">
        <v>46298</v>
      </c>
      <c r="C2039" s="4">
        <f>YEAR(SalesDataTable[[#This Row],[Order Date]])</f>
        <v>2026</v>
      </c>
      <c r="D2039" s="9" t="str">
        <f>TEXT(SalesDataTable[[#This Row],[Order Date]],"MMM")</f>
        <v>Oct</v>
      </c>
      <c r="E2039" s="9" t="str">
        <f>"Q"&amp;ROUNDUP(MONTH(SalesDataTable[[#This Row],[Order Date]])/3,0)</f>
        <v>Q4</v>
      </c>
      <c r="F2039" s="4" t="s">
        <v>38</v>
      </c>
      <c r="G2039" s="4" t="s">
        <v>51</v>
      </c>
      <c r="H2039" s="4" t="s">
        <v>20</v>
      </c>
      <c r="I2039" s="4" t="s">
        <v>31</v>
      </c>
      <c r="J2039" s="4" t="s">
        <v>52</v>
      </c>
      <c r="K2039" s="4" t="s">
        <v>53</v>
      </c>
      <c r="L2039" s="5">
        <v>2</v>
      </c>
      <c r="M2039" s="6">
        <v>41.06</v>
      </c>
      <c r="N2039" s="7">
        <v>0.05</v>
      </c>
      <c r="O2039" s="6">
        <v>14.54</v>
      </c>
      <c r="P2039" s="6">
        <f t="shared" si="124"/>
        <v>78.013999999999996</v>
      </c>
      <c r="Q2039" s="6">
        <f t="shared" si="125"/>
        <v>29.08</v>
      </c>
      <c r="R2039" s="6">
        <f t="shared" si="126"/>
        <v>48.933999999999997</v>
      </c>
      <c r="S2039" s="8">
        <f t="shared" si="127"/>
        <v>0.62724639167328944</v>
      </c>
    </row>
    <row r="2040" spans="1:19" ht="15.6" x14ac:dyDescent="0.3">
      <c r="A2040" s="2">
        <v>1852</v>
      </c>
      <c r="B2040" s="3">
        <v>46298</v>
      </c>
      <c r="C2040" s="4">
        <f>YEAR(SalesDataTable[[#This Row],[Order Date]])</f>
        <v>2026</v>
      </c>
      <c r="D2040" s="9" t="str">
        <f>TEXT(SalesDataTable[[#This Row],[Order Date]],"MMM")</f>
        <v>Oct</v>
      </c>
      <c r="E2040" s="9" t="str">
        <f>"Q"&amp;ROUNDUP(MONTH(SalesDataTable[[#This Row],[Order Date]])/3,0)</f>
        <v>Q4</v>
      </c>
      <c r="F2040" s="4" t="s">
        <v>24</v>
      </c>
      <c r="G2040" s="4" t="s">
        <v>61</v>
      </c>
      <c r="H2040" s="4" t="s">
        <v>26</v>
      </c>
      <c r="I2040" s="4" t="s">
        <v>34</v>
      </c>
      <c r="J2040" s="4" t="s">
        <v>32</v>
      </c>
      <c r="K2040" s="4" t="s">
        <v>66</v>
      </c>
      <c r="L2040" s="5">
        <v>4</v>
      </c>
      <c r="M2040" s="6">
        <v>162.19</v>
      </c>
      <c r="N2040" s="7">
        <v>0.15</v>
      </c>
      <c r="O2040" s="6">
        <v>89.81</v>
      </c>
      <c r="P2040" s="6">
        <f t="shared" si="124"/>
        <v>551.44600000000003</v>
      </c>
      <c r="Q2040" s="6">
        <f t="shared" si="125"/>
        <v>359.24</v>
      </c>
      <c r="R2040" s="6">
        <f t="shared" si="126"/>
        <v>192.20600000000002</v>
      </c>
      <c r="S2040" s="8">
        <f t="shared" si="127"/>
        <v>0.34854908730863948</v>
      </c>
    </row>
    <row r="2041" spans="1:19" ht="15.6" x14ac:dyDescent="0.3">
      <c r="A2041" s="2">
        <v>3627</v>
      </c>
      <c r="B2041" s="3">
        <v>46298</v>
      </c>
      <c r="C2041" s="4">
        <f>YEAR(SalesDataTable[[#This Row],[Order Date]])</f>
        <v>2026</v>
      </c>
      <c r="D2041" s="9" t="str">
        <f>TEXT(SalesDataTable[[#This Row],[Order Date]],"MMM")</f>
        <v>Oct</v>
      </c>
      <c r="E2041" s="9" t="str">
        <f>"Q"&amp;ROUNDUP(MONTH(SalesDataTable[[#This Row],[Order Date]])/3,0)</f>
        <v>Q4</v>
      </c>
      <c r="F2041" s="4" t="s">
        <v>38</v>
      </c>
      <c r="G2041" s="4" t="s">
        <v>39</v>
      </c>
      <c r="H2041" s="4" t="s">
        <v>37</v>
      </c>
      <c r="I2041" s="4" t="s">
        <v>31</v>
      </c>
      <c r="J2041" s="4" t="s">
        <v>41</v>
      </c>
      <c r="K2041" s="4" t="s">
        <v>47</v>
      </c>
      <c r="L2041" s="5">
        <v>2</v>
      </c>
      <c r="M2041" s="6">
        <v>192.99</v>
      </c>
      <c r="N2041" s="7">
        <v>0</v>
      </c>
      <c r="O2041" s="6">
        <v>101.73</v>
      </c>
      <c r="P2041" s="6">
        <f t="shared" si="124"/>
        <v>385.98</v>
      </c>
      <c r="Q2041" s="6">
        <f t="shared" si="125"/>
        <v>203.46</v>
      </c>
      <c r="R2041" s="6">
        <f t="shared" si="126"/>
        <v>182.52</v>
      </c>
      <c r="S2041" s="8">
        <f t="shared" si="127"/>
        <v>0.47287424218871443</v>
      </c>
    </row>
    <row r="2042" spans="1:19" ht="15.6" x14ac:dyDescent="0.3">
      <c r="A2042" s="2">
        <v>4135</v>
      </c>
      <c r="B2042" s="3">
        <v>46298</v>
      </c>
      <c r="C2042" s="4">
        <f>YEAR(SalesDataTable[[#This Row],[Order Date]])</f>
        <v>2026</v>
      </c>
      <c r="D2042" s="9" t="str">
        <f>TEXT(SalesDataTable[[#This Row],[Order Date]],"MMM")</f>
        <v>Oct</v>
      </c>
      <c r="E2042" s="9" t="str">
        <f>"Q"&amp;ROUNDUP(MONTH(SalesDataTable[[#This Row],[Order Date]])/3,0)</f>
        <v>Q4</v>
      </c>
      <c r="F2042" s="4" t="s">
        <v>18</v>
      </c>
      <c r="G2042" s="4" t="s">
        <v>68</v>
      </c>
      <c r="H2042" s="4" t="s">
        <v>20</v>
      </c>
      <c r="I2042" s="4" t="s">
        <v>31</v>
      </c>
      <c r="J2042" s="4" t="s">
        <v>27</v>
      </c>
      <c r="K2042" s="4" t="s">
        <v>35</v>
      </c>
      <c r="L2042" s="5">
        <v>3</v>
      </c>
      <c r="M2042" s="6">
        <v>142.33000000000001</v>
      </c>
      <c r="N2042" s="7">
        <v>0.1</v>
      </c>
      <c r="O2042" s="6">
        <v>79.19</v>
      </c>
      <c r="P2042" s="6">
        <f t="shared" si="124"/>
        <v>384.291</v>
      </c>
      <c r="Q2042" s="6">
        <f t="shared" si="125"/>
        <v>237.57</v>
      </c>
      <c r="R2042" s="6">
        <f t="shared" si="126"/>
        <v>146.721</v>
      </c>
      <c r="S2042" s="8">
        <f t="shared" si="127"/>
        <v>0.3817966072585619</v>
      </c>
    </row>
    <row r="2043" spans="1:19" ht="15.6" x14ac:dyDescent="0.3">
      <c r="A2043" s="2">
        <v>4138</v>
      </c>
      <c r="B2043" s="3">
        <v>46298</v>
      </c>
      <c r="C2043" s="4">
        <f>YEAR(SalesDataTable[[#This Row],[Order Date]])</f>
        <v>2026</v>
      </c>
      <c r="D2043" s="9" t="str">
        <f>TEXT(SalesDataTable[[#This Row],[Order Date]],"MMM")</f>
        <v>Oct</v>
      </c>
      <c r="E2043" s="9" t="str">
        <f>"Q"&amp;ROUNDUP(MONTH(SalesDataTable[[#This Row],[Order Date]])/3,0)</f>
        <v>Q4</v>
      </c>
      <c r="F2043" s="4" t="s">
        <v>24</v>
      </c>
      <c r="G2043" s="4" t="s">
        <v>59</v>
      </c>
      <c r="H2043" s="4" t="s">
        <v>37</v>
      </c>
      <c r="I2043" s="4" t="s">
        <v>34</v>
      </c>
      <c r="J2043" s="4" t="s">
        <v>27</v>
      </c>
      <c r="K2043" s="4" t="s">
        <v>35</v>
      </c>
      <c r="L2043" s="5">
        <v>4</v>
      </c>
      <c r="M2043" s="6">
        <v>143.63</v>
      </c>
      <c r="N2043" s="7">
        <v>0</v>
      </c>
      <c r="O2043" s="6">
        <v>80.510000000000005</v>
      </c>
      <c r="P2043" s="6">
        <f t="shared" si="124"/>
        <v>574.52</v>
      </c>
      <c r="Q2043" s="6">
        <f t="shared" si="125"/>
        <v>322.04000000000002</v>
      </c>
      <c r="R2043" s="6">
        <f t="shared" si="126"/>
        <v>252.47999999999996</v>
      </c>
      <c r="S2043" s="8">
        <f t="shared" si="127"/>
        <v>0.43946250783262542</v>
      </c>
    </row>
    <row r="2044" spans="1:19" ht="15.6" x14ac:dyDescent="0.3">
      <c r="A2044" s="2">
        <v>4286</v>
      </c>
      <c r="B2044" s="3">
        <v>46298</v>
      </c>
      <c r="C2044" s="4">
        <f>YEAR(SalesDataTable[[#This Row],[Order Date]])</f>
        <v>2026</v>
      </c>
      <c r="D2044" s="9" t="str">
        <f>TEXT(SalesDataTable[[#This Row],[Order Date]],"MMM")</f>
        <v>Oct</v>
      </c>
      <c r="E2044" s="9" t="str">
        <f>"Q"&amp;ROUNDUP(MONTH(SalesDataTable[[#This Row],[Order Date]])/3,0)</f>
        <v>Q4</v>
      </c>
      <c r="F2044" s="4" t="s">
        <v>24</v>
      </c>
      <c r="G2044" s="4" t="s">
        <v>45</v>
      </c>
      <c r="H2044" s="4" t="s">
        <v>37</v>
      </c>
      <c r="I2044" s="4" t="s">
        <v>21</v>
      </c>
      <c r="J2044" s="4" t="s">
        <v>41</v>
      </c>
      <c r="K2044" s="4" t="s">
        <v>42</v>
      </c>
      <c r="L2044" s="5">
        <v>4</v>
      </c>
      <c r="M2044" s="6">
        <v>341.95</v>
      </c>
      <c r="N2044" s="7">
        <v>0.05</v>
      </c>
      <c r="O2044" s="6">
        <v>199.9</v>
      </c>
      <c r="P2044" s="6">
        <f t="shared" si="124"/>
        <v>1299.4099999999999</v>
      </c>
      <c r="Q2044" s="6">
        <f t="shared" si="125"/>
        <v>799.6</v>
      </c>
      <c r="R2044" s="6">
        <f t="shared" si="126"/>
        <v>499.80999999999983</v>
      </c>
      <c r="S2044" s="8">
        <f t="shared" si="127"/>
        <v>0.38464379987840625</v>
      </c>
    </row>
    <row r="2045" spans="1:19" ht="15.6" x14ac:dyDescent="0.3">
      <c r="A2045" s="2">
        <v>4371</v>
      </c>
      <c r="B2045" s="3">
        <v>46298</v>
      </c>
      <c r="C2045" s="4">
        <f>YEAR(SalesDataTable[[#This Row],[Order Date]])</f>
        <v>2026</v>
      </c>
      <c r="D2045" s="9" t="str">
        <f>TEXT(SalesDataTable[[#This Row],[Order Date]],"MMM")</f>
        <v>Oct</v>
      </c>
      <c r="E2045" s="9" t="str">
        <f>"Q"&amp;ROUNDUP(MONTH(SalesDataTable[[#This Row],[Order Date]])/3,0)</f>
        <v>Q4</v>
      </c>
      <c r="F2045" s="4" t="s">
        <v>24</v>
      </c>
      <c r="G2045" s="4" t="s">
        <v>45</v>
      </c>
      <c r="H2045" s="4" t="s">
        <v>20</v>
      </c>
      <c r="I2045" s="4" t="s">
        <v>21</v>
      </c>
      <c r="J2045" s="4" t="s">
        <v>52</v>
      </c>
      <c r="K2045" s="4" t="s">
        <v>56</v>
      </c>
      <c r="L2045" s="5">
        <v>1</v>
      </c>
      <c r="M2045" s="6">
        <v>123.81</v>
      </c>
      <c r="N2045" s="7">
        <v>0</v>
      </c>
      <c r="O2045" s="6">
        <v>68.72</v>
      </c>
      <c r="P2045" s="6">
        <f t="shared" si="124"/>
        <v>123.81</v>
      </c>
      <c r="Q2045" s="6">
        <f t="shared" si="125"/>
        <v>68.72</v>
      </c>
      <c r="R2045" s="6">
        <f t="shared" si="126"/>
        <v>55.09</v>
      </c>
      <c r="S2045" s="8">
        <f t="shared" si="127"/>
        <v>0.44495598093853489</v>
      </c>
    </row>
    <row r="2046" spans="1:19" ht="15.6" x14ac:dyDescent="0.3">
      <c r="A2046" s="2">
        <v>905</v>
      </c>
      <c r="B2046" s="3">
        <v>46299</v>
      </c>
      <c r="C2046" s="4">
        <f>YEAR(SalesDataTable[[#This Row],[Order Date]])</f>
        <v>2026</v>
      </c>
      <c r="D2046" s="9" t="str">
        <f>TEXT(SalesDataTable[[#This Row],[Order Date]],"MMM")</f>
        <v>Oct</v>
      </c>
      <c r="E2046" s="9" t="str">
        <f>"Q"&amp;ROUNDUP(MONTH(SalesDataTable[[#This Row],[Order Date]])/3,0)</f>
        <v>Q4</v>
      </c>
      <c r="F2046" s="4" t="s">
        <v>29</v>
      </c>
      <c r="G2046" s="4" t="s">
        <v>36</v>
      </c>
      <c r="H2046" s="4" t="s">
        <v>20</v>
      </c>
      <c r="I2046" s="4" t="s">
        <v>31</v>
      </c>
      <c r="J2046" s="4" t="s">
        <v>27</v>
      </c>
      <c r="K2046" s="4" t="s">
        <v>35</v>
      </c>
      <c r="L2046" s="5">
        <v>1</v>
      </c>
      <c r="M2046" s="6">
        <v>146.1</v>
      </c>
      <c r="N2046" s="7">
        <v>0</v>
      </c>
      <c r="O2046" s="6">
        <v>79.739999999999995</v>
      </c>
      <c r="P2046" s="6">
        <f t="shared" si="124"/>
        <v>146.1</v>
      </c>
      <c r="Q2046" s="6">
        <f t="shared" si="125"/>
        <v>79.739999999999995</v>
      </c>
      <c r="R2046" s="6">
        <f t="shared" si="126"/>
        <v>66.36</v>
      </c>
      <c r="S2046" s="8">
        <f t="shared" si="127"/>
        <v>0.45420944558521564</v>
      </c>
    </row>
    <row r="2047" spans="1:19" ht="15.6" x14ac:dyDescent="0.3">
      <c r="A2047" s="2">
        <v>1415</v>
      </c>
      <c r="B2047" s="3">
        <v>46299</v>
      </c>
      <c r="C2047" s="4">
        <f>YEAR(SalesDataTable[[#This Row],[Order Date]])</f>
        <v>2026</v>
      </c>
      <c r="D2047" s="9" t="str">
        <f>TEXT(SalesDataTable[[#This Row],[Order Date]],"MMM")</f>
        <v>Oct</v>
      </c>
      <c r="E2047" s="9" t="str">
        <f>"Q"&amp;ROUNDUP(MONTH(SalesDataTable[[#This Row],[Order Date]])/3,0)</f>
        <v>Q4</v>
      </c>
      <c r="F2047" s="4" t="s">
        <v>24</v>
      </c>
      <c r="G2047" s="4" t="s">
        <v>59</v>
      </c>
      <c r="H2047" s="4" t="s">
        <v>46</v>
      </c>
      <c r="I2047" s="4" t="s">
        <v>21</v>
      </c>
      <c r="J2047" s="4" t="s">
        <v>32</v>
      </c>
      <c r="K2047" s="4" t="s">
        <v>66</v>
      </c>
      <c r="L2047" s="5">
        <v>1</v>
      </c>
      <c r="M2047" s="6">
        <v>161.07</v>
      </c>
      <c r="N2047" s="7">
        <v>0.05</v>
      </c>
      <c r="O2047" s="6">
        <v>89.81</v>
      </c>
      <c r="P2047" s="6">
        <f t="shared" si="124"/>
        <v>153.01649999999998</v>
      </c>
      <c r="Q2047" s="6">
        <f t="shared" si="125"/>
        <v>89.81</v>
      </c>
      <c r="R2047" s="6">
        <f t="shared" si="126"/>
        <v>63.206499999999977</v>
      </c>
      <c r="S2047" s="8">
        <f t="shared" si="127"/>
        <v>0.41306983233834249</v>
      </c>
    </row>
    <row r="2048" spans="1:19" ht="15.6" x14ac:dyDescent="0.3">
      <c r="A2048" s="2">
        <v>2205</v>
      </c>
      <c r="B2048" s="3">
        <v>46299</v>
      </c>
      <c r="C2048" s="4">
        <f>YEAR(SalesDataTable[[#This Row],[Order Date]])</f>
        <v>2026</v>
      </c>
      <c r="D2048" s="9" t="str">
        <f>TEXT(SalesDataTable[[#This Row],[Order Date]],"MMM")</f>
        <v>Oct</v>
      </c>
      <c r="E2048" s="9" t="str">
        <f>"Q"&amp;ROUNDUP(MONTH(SalesDataTable[[#This Row],[Order Date]])/3,0)</f>
        <v>Q4</v>
      </c>
      <c r="F2048" s="4" t="s">
        <v>38</v>
      </c>
      <c r="G2048" s="4" t="s">
        <v>65</v>
      </c>
      <c r="H2048" s="4" t="s">
        <v>20</v>
      </c>
      <c r="I2048" s="4" t="s">
        <v>31</v>
      </c>
      <c r="J2048" s="4" t="s">
        <v>27</v>
      </c>
      <c r="K2048" s="4" t="s">
        <v>28</v>
      </c>
      <c r="L2048" s="5">
        <v>5</v>
      </c>
      <c r="M2048" s="6">
        <v>90.12</v>
      </c>
      <c r="N2048" s="7">
        <v>0</v>
      </c>
      <c r="O2048" s="6">
        <v>46.67</v>
      </c>
      <c r="P2048" s="6">
        <f t="shared" si="124"/>
        <v>450.6</v>
      </c>
      <c r="Q2048" s="6">
        <f t="shared" si="125"/>
        <v>233.35000000000002</v>
      </c>
      <c r="R2048" s="6">
        <f t="shared" si="126"/>
        <v>217.25</v>
      </c>
      <c r="S2048" s="8">
        <f t="shared" si="127"/>
        <v>0.48213493120284062</v>
      </c>
    </row>
    <row r="2049" spans="1:19" ht="15.6" x14ac:dyDescent="0.3">
      <c r="A2049" s="2">
        <v>2374</v>
      </c>
      <c r="B2049" s="3">
        <v>46299</v>
      </c>
      <c r="C2049" s="4">
        <f>YEAR(SalesDataTable[[#This Row],[Order Date]])</f>
        <v>2026</v>
      </c>
      <c r="D2049" s="9" t="str">
        <f>TEXT(SalesDataTable[[#This Row],[Order Date]],"MMM")</f>
        <v>Oct</v>
      </c>
      <c r="E2049" s="9" t="str">
        <f>"Q"&amp;ROUNDUP(MONTH(SalesDataTable[[#This Row],[Order Date]])/3,0)</f>
        <v>Q4</v>
      </c>
      <c r="F2049" s="4" t="s">
        <v>38</v>
      </c>
      <c r="G2049" s="4" t="s">
        <v>65</v>
      </c>
      <c r="H2049" s="4" t="s">
        <v>46</v>
      </c>
      <c r="I2049" s="4" t="s">
        <v>21</v>
      </c>
      <c r="J2049" s="4" t="s">
        <v>27</v>
      </c>
      <c r="K2049" s="4" t="s">
        <v>64</v>
      </c>
      <c r="L2049" s="5">
        <v>1</v>
      </c>
      <c r="M2049" s="6">
        <v>70.400000000000006</v>
      </c>
      <c r="N2049" s="7">
        <v>0</v>
      </c>
      <c r="O2049" s="6">
        <v>32.43</v>
      </c>
      <c r="P2049" s="6">
        <f t="shared" si="124"/>
        <v>70.400000000000006</v>
      </c>
      <c r="Q2049" s="6">
        <f t="shared" si="125"/>
        <v>32.43</v>
      </c>
      <c r="R2049" s="6">
        <f t="shared" si="126"/>
        <v>37.970000000000006</v>
      </c>
      <c r="S2049" s="8">
        <f t="shared" si="127"/>
        <v>0.53934659090909098</v>
      </c>
    </row>
    <row r="2050" spans="1:19" ht="15.6" x14ac:dyDescent="0.3">
      <c r="A2050" s="2">
        <v>4840</v>
      </c>
      <c r="B2050" s="3">
        <v>46299</v>
      </c>
      <c r="C2050" s="4">
        <f>YEAR(SalesDataTable[[#This Row],[Order Date]])</f>
        <v>2026</v>
      </c>
      <c r="D2050" s="9" t="str">
        <f>TEXT(SalesDataTable[[#This Row],[Order Date]],"MMM")</f>
        <v>Oct</v>
      </c>
      <c r="E2050" s="9" t="str">
        <f>"Q"&amp;ROUNDUP(MONTH(SalesDataTable[[#This Row],[Order Date]])/3,0)</f>
        <v>Q4</v>
      </c>
      <c r="F2050" s="4" t="s">
        <v>24</v>
      </c>
      <c r="G2050" s="4" t="s">
        <v>61</v>
      </c>
      <c r="H2050" s="4" t="s">
        <v>26</v>
      </c>
      <c r="I2050" s="4" t="s">
        <v>34</v>
      </c>
      <c r="J2050" s="4" t="s">
        <v>41</v>
      </c>
      <c r="K2050" s="4" t="s">
        <v>47</v>
      </c>
      <c r="L2050" s="5">
        <v>6</v>
      </c>
      <c r="M2050" s="6">
        <v>191.08</v>
      </c>
      <c r="N2050" s="7">
        <v>0.1</v>
      </c>
      <c r="O2050" s="6">
        <v>102.93</v>
      </c>
      <c r="P2050" s="6">
        <f t="shared" ref="P2050:P2113" si="128">L2050*M2050*(1-N2050)</f>
        <v>1031.8320000000001</v>
      </c>
      <c r="Q2050" s="6">
        <f t="shared" ref="Q2050:Q2113" si="129">L2050*O2050</f>
        <v>617.58000000000004</v>
      </c>
      <c r="R2050" s="6">
        <f t="shared" ref="R2050:R2113" si="130">P2050-Q2050</f>
        <v>414.25200000000007</v>
      </c>
      <c r="S2050" s="8">
        <f t="shared" ref="S2050:S2113" si="131">IFERROR(R2050/P2050,0)</f>
        <v>0.40147233270532412</v>
      </c>
    </row>
    <row r="2051" spans="1:19" ht="15.6" x14ac:dyDescent="0.3">
      <c r="A2051" s="2">
        <v>4984</v>
      </c>
      <c r="B2051" s="3">
        <v>46299</v>
      </c>
      <c r="C2051" s="4">
        <f>YEAR(SalesDataTable[[#This Row],[Order Date]])</f>
        <v>2026</v>
      </c>
      <c r="D2051" s="9" t="str">
        <f>TEXT(SalesDataTable[[#This Row],[Order Date]],"MMM")</f>
        <v>Oct</v>
      </c>
      <c r="E2051" s="9" t="str">
        <f>"Q"&amp;ROUNDUP(MONTH(SalesDataTable[[#This Row],[Order Date]])/3,0)</f>
        <v>Q4</v>
      </c>
      <c r="F2051" s="4" t="s">
        <v>29</v>
      </c>
      <c r="G2051" s="4" t="s">
        <v>70</v>
      </c>
      <c r="H2051" s="4" t="s">
        <v>20</v>
      </c>
      <c r="I2051" s="4" t="s">
        <v>21</v>
      </c>
      <c r="J2051" s="4" t="s">
        <v>52</v>
      </c>
      <c r="K2051" s="4" t="s">
        <v>60</v>
      </c>
      <c r="L2051" s="5">
        <v>1</v>
      </c>
      <c r="M2051" s="6">
        <v>36.590000000000003</v>
      </c>
      <c r="N2051" s="7">
        <v>0</v>
      </c>
      <c r="O2051" s="6">
        <v>13.62</v>
      </c>
      <c r="P2051" s="6">
        <f t="shared" si="128"/>
        <v>36.590000000000003</v>
      </c>
      <c r="Q2051" s="6">
        <f t="shared" si="129"/>
        <v>13.62</v>
      </c>
      <c r="R2051" s="6">
        <f t="shared" si="130"/>
        <v>22.970000000000006</v>
      </c>
      <c r="S2051" s="8">
        <f t="shared" si="131"/>
        <v>0.62776714949439749</v>
      </c>
    </row>
    <row r="2052" spans="1:19" ht="15.6" x14ac:dyDescent="0.3">
      <c r="A2052" s="2">
        <v>641</v>
      </c>
      <c r="B2052" s="3">
        <v>46300</v>
      </c>
      <c r="C2052" s="4">
        <f>YEAR(SalesDataTable[[#This Row],[Order Date]])</f>
        <v>2026</v>
      </c>
      <c r="D2052" s="9" t="str">
        <f>TEXT(SalesDataTable[[#This Row],[Order Date]],"MMM")</f>
        <v>Oct</v>
      </c>
      <c r="E2052" s="9" t="str">
        <f>"Q"&amp;ROUNDUP(MONTH(SalesDataTable[[#This Row],[Order Date]])/3,0)</f>
        <v>Q4</v>
      </c>
      <c r="F2052" s="4" t="s">
        <v>24</v>
      </c>
      <c r="G2052" s="4" t="s">
        <v>59</v>
      </c>
      <c r="H2052" s="4" t="s">
        <v>37</v>
      </c>
      <c r="I2052" s="4" t="s">
        <v>21</v>
      </c>
      <c r="J2052" s="4" t="s">
        <v>41</v>
      </c>
      <c r="K2052" s="4" t="s">
        <v>69</v>
      </c>
      <c r="L2052" s="5">
        <v>2</v>
      </c>
      <c r="M2052" s="6">
        <v>125.38</v>
      </c>
      <c r="N2052" s="7">
        <v>0.05</v>
      </c>
      <c r="O2052" s="6">
        <v>59.12</v>
      </c>
      <c r="P2052" s="6">
        <f t="shared" si="128"/>
        <v>238.22199999999998</v>
      </c>
      <c r="Q2052" s="6">
        <f t="shared" si="129"/>
        <v>118.24</v>
      </c>
      <c r="R2052" s="6">
        <f t="shared" si="130"/>
        <v>119.98199999999999</v>
      </c>
      <c r="S2052" s="8">
        <f t="shared" si="131"/>
        <v>0.5036562534106841</v>
      </c>
    </row>
    <row r="2053" spans="1:19" ht="15.6" x14ac:dyDescent="0.3">
      <c r="A2053" s="2">
        <v>1358</v>
      </c>
      <c r="B2053" s="3">
        <v>46300</v>
      </c>
      <c r="C2053" s="4">
        <f>YEAR(SalesDataTable[[#This Row],[Order Date]])</f>
        <v>2026</v>
      </c>
      <c r="D2053" s="9" t="str">
        <f>TEXT(SalesDataTable[[#This Row],[Order Date]],"MMM")</f>
        <v>Oct</v>
      </c>
      <c r="E2053" s="9" t="str">
        <f>"Q"&amp;ROUNDUP(MONTH(SalesDataTable[[#This Row],[Order Date]])/3,0)</f>
        <v>Q4</v>
      </c>
      <c r="F2053" s="4" t="s">
        <v>18</v>
      </c>
      <c r="G2053" s="4" t="s">
        <v>19</v>
      </c>
      <c r="H2053" s="4" t="s">
        <v>20</v>
      </c>
      <c r="I2053" s="4" t="s">
        <v>31</v>
      </c>
      <c r="J2053" s="4" t="s">
        <v>32</v>
      </c>
      <c r="K2053" s="4" t="s">
        <v>33</v>
      </c>
      <c r="L2053" s="5">
        <v>1</v>
      </c>
      <c r="M2053" s="6">
        <v>35.71</v>
      </c>
      <c r="N2053" s="7">
        <v>0</v>
      </c>
      <c r="O2053" s="6">
        <v>13.3</v>
      </c>
      <c r="P2053" s="6">
        <f t="shared" si="128"/>
        <v>35.71</v>
      </c>
      <c r="Q2053" s="6">
        <f t="shared" si="129"/>
        <v>13.3</v>
      </c>
      <c r="R2053" s="6">
        <f t="shared" si="130"/>
        <v>22.41</v>
      </c>
      <c r="S2053" s="8">
        <f t="shared" si="131"/>
        <v>0.62755530663679637</v>
      </c>
    </row>
    <row r="2054" spans="1:19" ht="15.6" x14ac:dyDescent="0.3">
      <c r="A2054" s="2">
        <v>3904</v>
      </c>
      <c r="B2054" s="3">
        <v>46300</v>
      </c>
      <c r="C2054" s="4">
        <f>YEAR(SalesDataTable[[#This Row],[Order Date]])</f>
        <v>2026</v>
      </c>
      <c r="D2054" s="9" t="str">
        <f>TEXT(SalesDataTable[[#This Row],[Order Date]],"MMM")</f>
        <v>Oct</v>
      </c>
      <c r="E2054" s="9" t="str">
        <f>"Q"&amp;ROUNDUP(MONTH(SalesDataTable[[#This Row],[Order Date]])/3,0)</f>
        <v>Q4</v>
      </c>
      <c r="F2054" s="4" t="s">
        <v>24</v>
      </c>
      <c r="G2054" s="4" t="s">
        <v>45</v>
      </c>
      <c r="H2054" s="4" t="s">
        <v>20</v>
      </c>
      <c r="I2054" s="4" t="s">
        <v>21</v>
      </c>
      <c r="J2054" s="4" t="s">
        <v>32</v>
      </c>
      <c r="K2054" s="4" t="s">
        <v>50</v>
      </c>
      <c r="L2054" s="5">
        <v>2</v>
      </c>
      <c r="M2054" s="6">
        <v>46.72</v>
      </c>
      <c r="N2054" s="7">
        <v>0</v>
      </c>
      <c r="O2054" s="6">
        <v>18.39</v>
      </c>
      <c r="P2054" s="6">
        <f t="shared" si="128"/>
        <v>93.44</v>
      </c>
      <c r="Q2054" s="6">
        <f t="shared" si="129"/>
        <v>36.78</v>
      </c>
      <c r="R2054" s="6">
        <f t="shared" si="130"/>
        <v>56.66</v>
      </c>
      <c r="S2054" s="8">
        <f t="shared" si="131"/>
        <v>0.60637842465753422</v>
      </c>
    </row>
    <row r="2055" spans="1:19" ht="15.6" x14ac:dyDescent="0.3">
      <c r="A2055" s="2">
        <v>4336</v>
      </c>
      <c r="B2055" s="3">
        <v>46300</v>
      </c>
      <c r="C2055" s="4">
        <f>YEAR(SalesDataTable[[#This Row],[Order Date]])</f>
        <v>2026</v>
      </c>
      <c r="D2055" s="9" t="str">
        <f>TEXT(SalesDataTable[[#This Row],[Order Date]],"MMM")</f>
        <v>Oct</v>
      </c>
      <c r="E2055" s="9" t="str">
        <f>"Q"&amp;ROUNDUP(MONTH(SalesDataTable[[#This Row],[Order Date]])/3,0)</f>
        <v>Q4</v>
      </c>
      <c r="F2055" s="4" t="s">
        <v>18</v>
      </c>
      <c r="G2055" s="4" t="s">
        <v>68</v>
      </c>
      <c r="H2055" s="4" t="s">
        <v>46</v>
      </c>
      <c r="I2055" s="4" t="s">
        <v>21</v>
      </c>
      <c r="J2055" s="4" t="s">
        <v>27</v>
      </c>
      <c r="K2055" s="4" t="s">
        <v>35</v>
      </c>
      <c r="L2055" s="5">
        <v>1</v>
      </c>
      <c r="M2055" s="6">
        <v>143.16999999999999</v>
      </c>
      <c r="N2055" s="7">
        <v>0.05</v>
      </c>
      <c r="O2055" s="6">
        <v>81.290000000000006</v>
      </c>
      <c r="P2055" s="6">
        <f t="shared" si="128"/>
        <v>136.01149999999998</v>
      </c>
      <c r="Q2055" s="6">
        <f t="shared" si="129"/>
        <v>81.290000000000006</v>
      </c>
      <c r="R2055" s="6">
        <f t="shared" si="130"/>
        <v>54.721499999999978</v>
      </c>
      <c r="S2055" s="8">
        <f t="shared" si="131"/>
        <v>0.40232995004098904</v>
      </c>
    </row>
    <row r="2056" spans="1:19" ht="15.6" x14ac:dyDescent="0.3">
      <c r="A2056" s="2">
        <v>4705</v>
      </c>
      <c r="B2056" s="3">
        <v>46300</v>
      </c>
      <c r="C2056" s="4">
        <f>YEAR(SalesDataTable[[#This Row],[Order Date]])</f>
        <v>2026</v>
      </c>
      <c r="D2056" s="9" t="str">
        <f>TEXT(SalesDataTable[[#This Row],[Order Date]],"MMM")</f>
        <v>Oct</v>
      </c>
      <c r="E2056" s="9" t="str">
        <f>"Q"&amp;ROUNDUP(MONTH(SalesDataTable[[#This Row],[Order Date]])/3,0)</f>
        <v>Q4</v>
      </c>
      <c r="F2056" s="4" t="s">
        <v>18</v>
      </c>
      <c r="G2056" s="4" t="s">
        <v>19</v>
      </c>
      <c r="H2056" s="4" t="s">
        <v>37</v>
      </c>
      <c r="I2056" s="4" t="s">
        <v>21</v>
      </c>
      <c r="J2056" s="4" t="s">
        <v>41</v>
      </c>
      <c r="K2056" s="4" t="s">
        <v>69</v>
      </c>
      <c r="L2056" s="5">
        <v>1</v>
      </c>
      <c r="M2056" s="6">
        <v>125.88</v>
      </c>
      <c r="N2056" s="7">
        <v>0</v>
      </c>
      <c r="O2056" s="6">
        <v>62.46</v>
      </c>
      <c r="P2056" s="6">
        <f t="shared" si="128"/>
        <v>125.88</v>
      </c>
      <c r="Q2056" s="6">
        <f t="shared" si="129"/>
        <v>62.46</v>
      </c>
      <c r="R2056" s="6">
        <f t="shared" si="130"/>
        <v>63.419999999999995</v>
      </c>
      <c r="S2056" s="8">
        <f t="shared" si="131"/>
        <v>0.50381315538608196</v>
      </c>
    </row>
    <row r="2057" spans="1:19" ht="15.6" x14ac:dyDescent="0.3">
      <c r="A2057" s="2">
        <v>1094</v>
      </c>
      <c r="B2057" s="3">
        <v>46301</v>
      </c>
      <c r="C2057" s="4">
        <f>YEAR(SalesDataTable[[#This Row],[Order Date]])</f>
        <v>2026</v>
      </c>
      <c r="D2057" s="9" t="str">
        <f>TEXT(SalesDataTable[[#This Row],[Order Date]],"MMM")</f>
        <v>Oct</v>
      </c>
      <c r="E2057" s="9" t="str">
        <f>"Q"&amp;ROUNDUP(MONTH(SalesDataTable[[#This Row],[Order Date]])/3,0)</f>
        <v>Q4</v>
      </c>
      <c r="F2057" s="4" t="s">
        <v>38</v>
      </c>
      <c r="G2057" s="4" t="s">
        <v>39</v>
      </c>
      <c r="H2057" s="4" t="s">
        <v>20</v>
      </c>
      <c r="I2057" s="4" t="s">
        <v>31</v>
      </c>
      <c r="J2057" s="4" t="s">
        <v>52</v>
      </c>
      <c r="K2057" s="4" t="s">
        <v>56</v>
      </c>
      <c r="L2057" s="5">
        <v>2</v>
      </c>
      <c r="M2057" s="6">
        <v>121.81</v>
      </c>
      <c r="N2057" s="7">
        <v>0.05</v>
      </c>
      <c r="O2057" s="6">
        <v>67.72</v>
      </c>
      <c r="P2057" s="6">
        <f t="shared" si="128"/>
        <v>231.43899999999999</v>
      </c>
      <c r="Q2057" s="6">
        <f t="shared" si="129"/>
        <v>135.44</v>
      </c>
      <c r="R2057" s="6">
        <f t="shared" si="130"/>
        <v>95.998999999999995</v>
      </c>
      <c r="S2057" s="8">
        <f t="shared" si="131"/>
        <v>0.41479180259161158</v>
      </c>
    </row>
    <row r="2058" spans="1:19" ht="15.6" x14ac:dyDescent="0.3">
      <c r="A2058" s="2">
        <v>3926</v>
      </c>
      <c r="B2058" s="3">
        <v>46301</v>
      </c>
      <c r="C2058" s="4">
        <f>YEAR(SalesDataTable[[#This Row],[Order Date]])</f>
        <v>2026</v>
      </c>
      <c r="D2058" s="9" t="str">
        <f>TEXT(SalesDataTable[[#This Row],[Order Date]],"MMM")</f>
        <v>Oct</v>
      </c>
      <c r="E2058" s="9" t="str">
        <f>"Q"&amp;ROUNDUP(MONTH(SalesDataTable[[#This Row],[Order Date]])/3,0)</f>
        <v>Q4</v>
      </c>
      <c r="F2058" s="4" t="s">
        <v>29</v>
      </c>
      <c r="G2058" s="4" t="s">
        <v>43</v>
      </c>
      <c r="H2058" s="4" t="s">
        <v>20</v>
      </c>
      <c r="I2058" s="4" t="s">
        <v>34</v>
      </c>
      <c r="J2058" s="4" t="s">
        <v>27</v>
      </c>
      <c r="K2058" s="4" t="s">
        <v>55</v>
      </c>
      <c r="L2058" s="5">
        <v>6</v>
      </c>
      <c r="M2058" s="6">
        <v>154.93</v>
      </c>
      <c r="N2058" s="7">
        <v>0.05</v>
      </c>
      <c r="O2058" s="6">
        <v>79.430000000000007</v>
      </c>
      <c r="P2058" s="6">
        <f t="shared" si="128"/>
        <v>883.101</v>
      </c>
      <c r="Q2058" s="6">
        <f t="shared" si="129"/>
        <v>476.58000000000004</v>
      </c>
      <c r="R2058" s="6">
        <f t="shared" si="130"/>
        <v>406.52099999999996</v>
      </c>
      <c r="S2058" s="8">
        <f t="shared" si="131"/>
        <v>0.46033352923391546</v>
      </c>
    </row>
    <row r="2059" spans="1:19" ht="15.6" x14ac:dyDescent="0.3">
      <c r="A2059" s="2">
        <v>524</v>
      </c>
      <c r="B2059" s="3">
        <v>46302</v>
      </c>
      <c r="C2059" s="4">
        <f>YEAR(SalesDataTable[[#This Row],[Order Date]])</f>
        <v>2026</v>
      </c>
      <c r="D2059" s="9" t="str">
        <f>TEXT(SalesDataTable[[#This Row],[Order Date]],"MMM")</f>
        <v>Oct</v>
      </c>
      <c r="E2059" s="9" t="str">
        <f>"Q"&amp;ROUNDUP(MONTH(SalesDataTable[[#This Row],[Order Date]])/3,0)</f>
        <v>Q4</v>
      </c>
      <c r="F2059" s="4" t="s">
        <v>38</v>
      </c>
      <c r="G2059" s="4" t="s">
        <v>51</v>
      </c>
      <c r="H2059" s="4" t="s">
        <v>37</v>
      </c>
      <c r="I2059" s="4" t="s">
        <v>31</v>
      </c>
      <c r="J2059" s="4" t="s">
        <v>22</v>
      </c>
      <c r="K2059" s="4" t="s">
        <v>48</v>
      </c>
      <c r="L2059" s="5">
        <v>2</v>
      </c>
      <c r="M2059" s="6">
        <v>101.1</v>
      </c>
      <c r="N2059" s="7">
        <v>0.15</v>
      </c>
      <c r="O2059" s="6">
        <v>51.61</v>
      </c>
      <c r="P2059" s="6">
        <f t="shared" si="128"/>
        <v>171.86999999999998</v>
      </c>
      <c r="Q2059" s="6">
        <f t="shared" si="129"/>
        <v>103.22</v>
      </c>
      <c r="R2059" s="6">
        <f t="shared" si="130"/>
        <v>68.649999999999977</v>
      </c>
      <c r="S2059" s="8">
        <f t="shared" si="131"/>
        <v>0.39942980159422814</v>
      </c>
    </row>
    <row r="2060" spans="1:19" ht="15.6" x14ac:dyDescent="0.3">
      <c r="A2060" s="2">
        <v>2277</v>
      </c>
      <c r="B2060" s="3">
        <v>46302</v>
      </c>
      <c r="C2060" s="4">
        <f>YEAR(SalesDataTable[[#This Row],[Order Date]])</f>
        <v>2026</v>
      </c>
      <c r="D2060" s="9" t="str">
        <f>TEXT(SalesDataTable[[#This Row],[Order Date]],"MMM")</f>
        <v>Oct</v>
      </c>
      <c r="E2060" s="9" t="str">
        <f>"Q"&amp;ROUNDUP(MONTH(SalesDataTable[[#This Row],[Order Date]])/3,0)</f>
        <v>Q4</v>
      </c>
      <c r="F2060" s="4" t="s">
        <v>18</v>
      </c>
      <c r="G2060" s="4" t="s">
        <v>19</v>
      </c>
      <c r="H2060" s="4" t="s">
        <v>20</v>
      </c>
      <c r="I2060" s="4" t="s">
        <v>31</v>
      </c>
      <c r="J2060" s="4" t="s">
        <v>22</v>
      </c>
      <c r="K2060" s="4" t="s">
        <v>48</v>
      </c>
      <c r="L2060" s="5">
        <v>2</v>
      </c>
      <c r="M2060" s="6">
        <v>105</v>
      </c>
      <c r="N2060" s="7">
        <v>0</v>
      </c>
      <c r="O2060" s="6">
        <v>50.3</v>
      </c>
      <c r="P2060" s="6">
        <f t="shared" si="128"/>
        <v>210</v>
      </c>
      <c r="Q2060" s="6">
        <f t="shared" si="129"/>
        <v>100.6</v>
      </c>
      <c r="R2060" s="6">
        <f t="shared" si="130"/>
        <v>109.4</v>
      </c>
      <c r="S2060" s="8">
        <f t="shared" si="131"/>
        <v>0.52095238095238094</v>
      </c>
    </row>
    <row r="2061" spans="1:19" ht="15.6" x14ac:dyDescent="0.3">
      <c r="A2061" s="2">
        <v>2442</v>
      </c>
      <c r="B2061" s="3">
        <v>46302</v>
      </c>
      <c r="C2061" s="4">
        <f>YEAR(SalesDataTable[[#This Row],[Order Date]])</f>
        <v>2026</v>
      </c>
      <c r="D2061" s="9" t="str">
        <f>TEXT(SalesDataTable[[#This Row],[Order Date]],"MMM")</f>
        <v>Oct</v>
      </c>
      <c r="E2061" s="9" t="str">
        <f>"Q"&amp;ROUNDUP(MONTH(SalesDataTable[[#This Row],[Order Date]])/3,0)</f>
        <v>Q4</v>
      </c>
      <c r="F2061" s="4" t="s">
        <v>29</v>
      </c>
      <c r="G2061" s="4" t="s">
        <v>30</v>
      </c>
      <c r="H2061" s="4" t="s">
        <v>26</v>
      </c>
      <c r="I2061" s="4" t="s">
        <v>34</v>
      </c>
      <c r="J2061" s="4" t="s">
        <v>27</v>
      </c>
      <c r="K2061" s="4" t="s">
        <v>55</v>
      </c>
      <c r="L2061" s="5">
        <v>4</v>
      </c>
      <c r="M2061" s="6">
        <v>157.12</v>
      </c>
      <c r="N2061" s="7">
        <v>0.15</v>
      </c>
      <c r="O2061" s="6">
        <v>77.98</v>
      </c>
      <c r="P2061" s="6">
        <f t="shared" si="128"/>
        <v>534.20799999999997</v>
      </c>
      <c r="Q2061" s="6">
        <f t="shared" si="129"/>
        <v>311.92</v>
      </c>
      <c r="R2061" s="6">
        <f t="shared" si="130"/>
        <v>222.28799999999995</v>
      </c>
      <c r="S2061" s="8">
        <f t="shared" si="131"/>
        <v>0.41610758356295668</v>
      </c>
    </row>
    <row r="2062" spans="1:19" ht="15.6" x14ac:dyDescent="0.3">
      <c r="A2062" s="2">
        <v>2809</v>
      </c>
      <c r="B2062" s="3">
        <v>46302</v>
      </c>
      <c r="C2062" s="4">
        <f>YEAR(SalesDataTable[[#This Row],[Order Date]])</f>
        <v>2026</v>
      </c>
      <c r="D2062" s="9" t="str">
        <f>TEXT(SalesDataTable[[#This Row],[Order Date]],"MMM")</f>
        <v>Oct</v>
      </c>
      <c r="E2062" s="9" t="str">
        <f>"Q"&amp;ROUNDUP(MONTH(SalesDataTable[[#This Row],[Order Date]])/3,0)</f>
        <v>Q4</v>
      </c>
      <c r="F2062" s="4" t="s">
        <v>38</v>
      </c>
      <c r="G2062" s="4" t="s">
        <v>51</v>
      </c>
      <c r="H2062" s="4" t="s">
        <v>20</v>
      </c>
      <c r="I2062" s="4" t="s">
        <v>21</v>
      </c>
      <c r="J2062" s="4" t="s">
        <v>27</v>
      </c>
      <c r="K2062" s="4" t="s">
        <v>64</v>
      </c>
      <c r="L2062" s="5">
        <v>3</v>
      </c>
      <c r="M2062" s="6">
        <v>70.239999999999995</v>
      </c>
      <c r="N2062" s="7">
        <v>0.05</v>
      </c>
      <c r="O2062" s="6">
        <v>31.96</v>
      </c>
      <c r="P2062" s="6">
        <f t="shared" si="128"/>
        <v>200.18399999999997</v>
      </c>
      <c r="Q2062" s="6">
        <f t="shared" si="129"/>
        <v>95.88</v>
      </c>
      <c r="R2062" s="6">
        <f t="shared" si="130"/>
        <v>104.30399999999997</v>
      </c>
      <c r="S2062" s="8">
        <f t="shared" si="131"/>
        <v>0.5210406426087999</v>
      </c>
    </row>
    <row r="2063" spans="1:19" ht="15.6" x14ac:dyDescent="0.3">
      <c r="A2063" s="2">
        <v>2946</v>
      </c>
      <c r="B2063" s="3">
        <v>46302</v>
      </c>
      <c r="C2063" s="4">
        <f>YEAR(SalesDataTable[[#This Row],[Order Date]])</f>
        <v>2026</v>
      </c>
      <c r="D2063" s="9" t="str">
        <f>TEXT(SalesDataTable[[#This Row],[Order Date]],"MMM")</f>
        <v>Oct</v>
      </c>
      <c r="E2063" s="9" t="str">
        <f>"Q"&amp;ROUNDUP(MONTH(SalesDataTable[[#This Row],[Order Date]])/3,0)</f>
        <v>Q4</v>
      </c>
      <c r="F2063" s="4" t="s">
        <v>29</v>
      </c>
      <c r="G2063" s="4" t="s">
        <v>70</v>
      </c>
      <c r="H2063" s="4" t="s">
        <v>20</v>
      </c>
      <c r="I2063" s="4" t="s">
        <v>21</v>
      </c>
      <c r="J2063" s="4" t="s">
        <v>22</v>
      </c>
      <c r="K2063" s="4" t="s">
        <v>48</v>
      </c>
      <c r="L2063" s="5">
        <v>1</v>
      </c>
      <c r="M2063" s="6">
        <v>103.48</v>
      </c>
      <c r="N2063" s="7">
        <v>0.1</v>
      </c>
      <c r="O2063" s="6">
        <v>51.33</v>
      </c>
      <c r="P2063" s="6">
        <f t="shared" si="128"/>
        <v>93.132000000000005</v>
      </c>
      <c r="Q2063" s="6">
        <f t="shared" si="129"/>
        <v>51.33</v>
      </c>
      <c r="R2063" s="6">
        <f t="shared" si="130"/>
        <v>41.802000000000007</v>
      </c>
      <c r="S2063" s="8">
        <f t="shared" si="131"/>
        <v>0.4488467980930293</v>
      </c>
    </row>
    <row r="2064" spans="1:19" ht="15.6" x14ac:dyDescent="0.3">
      <c r="A2064" s="2">
        <v>4147</v>
      </c>
      <c r="B2064" s="3">
        <v>46302</v>
      </c>
      <c r="C2064" s="4">
        <f>YEAR(SalesDataTable[[#This Row],[Order Date]])</f>
        <v>2026</v>
      </c>
      <c r="D2064" s="9" t="str">
        <f>TEXT(SalesDataTable[[#This Row],[Order Date]],"MMM")</f>
        <v>Oct</v>
      </c>
      <c r="E2064" s="9" t="str">
        <f>"Q"&amp;ROUNDUP(MONTH(SalesDataTable[[#This Row],[Order Date]])/3,0)</f>
        <v>Q4</v>
      </c>
      <c r="F2064" s="4" t="s">
        <v>24</v>
      </c>
      <c r="G2064" s="4" t="s">
        <v>61</v>
      </c>
      <c r="H2064" s="4" t="s">
        <v>37</v>
      </c>
      <c r="I2064" s="4" t="s">
        <v>21</v>
      </c>
      <c r="J2064" s="4" t="s">
        <v>22</v>
      </c>
      <c r="K2064" s="4" t="s">
        <v>44</v>
      </c>
      <c r="L2064" s="5">
        <v>3</v>
      </c>
      <c r="M2064" s="6">
        <v>40.770000000000003</v>
      </c>
      <c r="N2064" s="7">
        <v>0.05</v>
      </c>
      <c r="O2064" s="6">
        <v>16.68</v>
      </c>
      <c r="P2064" s="6">
        <f t="shared" si="128"/>
        <v>116.19449999999999</v>
      </c>
      <c r="Q2064" s="6">
        <f t="shared" si="129"/>
        <v>50.04</v>
      </c>
      <c r="R2064" s="6">
        <f t="shared" si="130"/>
        <v>66.154499999999985</v>
      </c>
      <c r="S2064" s="8">
        <f t="shared" si="131"/>
        <v>0.56934278300608021</v>
      </c>
    </row>
    <row r="2065" spans="1:19" ht="15.6" x14ac:dyDescent="0.3">
      <c r="A2065" s="2">
        <v>4164</v>
      </c>
      <c r="B2065" s="3">
        <v>46302</v>
      </c>
      <c r="C2065" s="4">
        <f>YEAR(SalesDataTable[[#This Row],[Order Date]])</f>
        <v>2026</v>
      </c>
      <c r="D2065" s="9" t="str">
        <f>TEXT(SalesDataTable[[#This Row],[Order Date]],"MMM")</f>
        <v>Oct</v>
      </c>
      <c r="E2065" s="9" t="str">
        <f>"Q"&amp;ROUNDUP(MONTH(SalesDataTable[[#This Row],[Order Date]])/3,0)</f>
        <v>Q4</v>
      </c>
      <c r="F2065" s="4" t="s">
        <v>18</v>
      </c>
      <c r="G2065" s="4" t="s">
        <v>54</v>
      </c>
      <c r="H2065" s="4" t="s">
        <v>37</v>
      </c>
      <c r="I2065" s="4" t="s">
        <v>31</v>
      </c>
      <c r="J2065" s="4" t="s">
        <v>27</v>
      </c>
      <c r="K2065" s="4" t="s">
        <v>35</v>
      </c>
      <c r="L2065" s="5">
        <v>2</v>
      </c>
      <c r="M2065" s="6">
        <v>143.41999999999999</v>
      </c>
      <c r="N2065" s="7">
        <v>0</v>
      </c>
      <c r="O2065" s="6">
        <v>81.44</v>
      </c>
      <c r="P2065" s="6">
        <f t="shared" si="128"/>
        <v>286.83999999999997</v>
      </c>
      <c r="Q2065" s="6">
        <f t="shared" si="129"/>
        <v>162.88</v>
      </c>
      <c r="R2065" s="6">
        <f t="shared" si="130"/>
        <v>123.95999999999998</v>
      </c>
      <c r="S2065" s="8">
        <f t="shared" si="131"/>
        <v>0.43215730023706594</v>
      </c>
    </row>
    <row r="2066" spans="1:19" ht="15.6" x14ac:dyDescent="0.3">
      <c r="A2066" s="2">
        <v>4275</v>
      </c>
      <c r="B2066" s="3">
        <v>46302</v>
      </c>
      <c r="C2066" s="4">
        <f>YEAR(SalesDataTable[[#This Row],[Order Date]])</f>
        <v>2026</v>
      </c>
      <c r="D2066" s="9" t="str">
        <f>TEXT(SalesDataTable[[#This Row],[Order Date]],"MMM")</f>
        <v>Oct</v>
      </c>
      <c r="E2066" s="9" t="str">
        <f>"Q"&amp;ROUNDUP(MONTH(SalesDataTable[[#This Row],[Order Date]])/3,0)</f>
        <v>Q4</v>
      </c>
      <c r="F2066" s="4" t="s">
        <v>38</v>
      </c>
      <c r="G2066" s="4" t="s">
        <v>49</v>
      </c>
      <c r="H2066" s="4" t="s">
        <v>46</v>
      </c>
      <c r="I2066" s="4" t="s">
        <v>21</v>
      </c>
      <c r="J2066" s="4" t="s">
        <v>22</v>
      </c>
      <c r="K2066" s="4" t="s">
        <v>40</v>
      </c>
      <c r="L2066" s="5">
        <v>1</v>
      </c>
      <c r="M2066" s="6">
        <v>49.56</v>
      </c>
      <c r="N2066" s="7">
        <v>0.05</v>
      </c>
      <c r="O2066" s="6">
        <v>22.88</v>
      </c>
      <c r="P2066" s="6">
        <f t="shared" si="128"/>
        <v>47.082000000000001</v>
      </c>
      <c r="Q2066" s="6">
        <f t="shared" si="129"/>
        <v>22.88</v>
      </c>
      <c r="R2066" s="6">
        <f t="shared" si="130"/>
        <v>24.202000000000002</v>
      </c>
      <c r="S2066" s="8">
        <f t="shared" si="131"/>
        <v>0.51403933562720361</v>
      </c>
    </row>
    <row r="2067" spans="1:19" ht="15.6" x14ac:dyDescent="0.3">
      <c r="A2067" s="2">
        <v>5062</v>
      </c>
      <c r="B2067" s="3">
        <v>46302</v>
      </c>
      <c r="C2067" s="4">
        <f>YEAR(SalesDataTable[[#This Row],[Order Date]])</f>
        <v>2026</v>
      </c>
      <c r="D2067" s="9" t="str">
        <f>TEXT(SalesDataTable[[#This Row],[Order Date]],"MMM")</f>
        <v>Oct</v>
      </c>
      <c r="E2067" s="9" t="str">
        <f>"Q"&amp;ROUNDUP(MONTH(SalesDataTable[[#This Row],[Order Date]])/3,0)</f>
        <v>Q4</v>
      </c>
      <c r="F2067" s="4" t="s">
        <v>24</v>
      </c>
      <c r="G2067" s="4" t="s">
        <v>61</v>
      </c>
      <c r="H2067" s="4" t="s">
        <v>20</v>
      </c>
      <c r="I2067" s="4" t="s">
        <v>21</v>
      </c>
      <c r="J2067" s="4" t="s">
        <v>32</v>
      </c>
      <c r="K2067" s="4" t="s">
        <v>62</v>
      </c>
      <c r="L2067" s="5">
        <v>4</v>
      </c>
      <c r="M2067" s="6">
        <v>131.05000000000001</v>
      </c>
      <c r="N2067" s="7">
        <v>0</v>
      </c>
      <c r="O2067" s="6">
        <v>67.37</v>
      </c>
      <c r="P2067" s="6">
        <f t="shared" si="128"/>
        <v>524.20000000000005</v>
      </c>
      <c r="Q2067" s="6">
        <f t="shared" si="129"/>
        <v>269.48</v>
      </c>
      <c r="R2067" s="6">
        <f t="shared" si="130"/>
        <v>254.72000000000003</v>
      </c>
      <c r="S2067" s="8">
        <f t="shared" si="131"/>
        <v>0.48592140404425793</v>
      </c>
    </row>
    <row r="2068" spans="1:19" ht="15.6" x14ac:dyDescent="0.3">
      <c r="A2068" s="2">
        <v>1126</v>
      </c>
      <c r="B2068" s="3">
        <v>46303</v>
      </c>
      <c r="C2068" s="4">
        <f>YEAR(SalesDataTable[[#This Row],[Order Date]])</f>
        <v>2026</v>
      </c>
      <c r="D2068" s="9" t="str">
        <f>TEXT(SalesDataTable[[#This Row],[Order Date]],"MMM")</f>
        <v>Oct</v>
      </c>
      <c r="E2068" s="9" t="str">
        <f>"Q"&amp;ROUNDUP(MONTH(SalesDataTable[[#This Row],[Order Date]])/3,0)</f>
        <v>Q4</v>
      </c>
      <c r="F2068" s="4" t="s">
        <v>18</v>
      </c>
      <c r="G2068" s="4" t="s">
        <v>54</v>
      </c>
      <c r="H2068" s="4" t="s">
        <v>20</v>
      </c>
      <c r="I2068" s="4" t="s">
        <v>34</v>
      </c>
      <c r="J2068" s="4" t="s">
        <v>22</v>
      </c>
      <c r="K2068" s="4" t="s">
        <v>40</v>
      </c>
      <c r="L2068" s="5">
        <v>1</v>
      </c>
      <c r="M2068" s="6">
        <v>51.35</v>
      </c>
      <c r="N2068" s="7">
        <v>0</v>
      </c>
      <c r="O2068" s="6">
        <v>22.98</v>
      </c>
      <c r="P2068" s="6">
        <f t="shared" si="128"/>
        <v>51.35</v>
      </c>
      <c r="Q2068" s="6">
        <f t="shared" si="129"/>
        <v>22.98</v>
      </c>
      <c r="R2068" s="6">
        <f t="shared" si="130"/>
        <v>28.37</v>
      </c>
      <c r="S2068" s="8">
        <f t="shared" si="131"/>
        <v>0.55248296007789677</v>
      </c>
    </row>
    <row r="2069" spans="1:19" ht="15.6" x14ac:dyDescent="0.3">
      <c r="A2069" s="2">
        <v>1865</v>
      </c>
      <c r="B2069" s="3">
        <v>46303</v>
      </c>
      <c r="C2069" s="4">
        <f>YEAR(SalesDataTable[[#This Row],[Order Date]])</f>
        <v>2026</v>
      </c>
      <c r="D2069" s="9" t="str">
        <f>TEXT(SalesDataTable[[#This Row],[Order Date]],"MMM")</f>
        <v>Oct</v>
      </c>
      <c r="E2069" s="9" t="str">
        <f>"Q"&amp;ROUNDUP(MONTH(SalesDataTable[[#This Row],[Order Date]])/3,0)</f>
        <v>Q4</v>
      </c>
      <c r="F2069" s="4" t="s">
        <v>38</v>
      </c>
      <c r="G2069" s="4" t="s">
        <v>51</v>
      </c>
      <c r="H2069" s="4" t="s">
        <v>20</v>
      </c>
      <c r="I2069" s="4" t="s">
        <v>21</v>
      </c>
      <c r="J2069" s="4" t="s">
        <v>52</v>
      </c>
      <c r="K2069" s="4" t="s">
        <v>53</v>
      </c>
      <c r="L2069" s="5">
        <v>1</v>
      </c>
      <c r="M2069" s="6">
        <v>39.659999999999997</v>
      </c>
      <c r="N2069" s="7">
        <v>0</v>
      </c>
      <c r="O2069" s="6">
        <v>14.39</v>
      </c>
      <c r="P2069" s="6">
        <f t="shared" si="128"/>
        <v>39.659999999999997</v>
      </c>
      <c r="Q2069" s="6">
        <f t="shared" si="129"/>
        <v>14.39</v>
      </c>
      <c r="R2069" s="6">
        <f t="shared" si="130"/>
        <v>25.269999999999996</v>
      </c>
      <c r="S2069" s="8">
        <f t="shared" si="131"/>
        <v>0.63716591023701463</v>
      </c>
    </row>
    <row r="2070" spans="1:19" ht="15.6" x14ac:dyDescent="0.3">
      <c r="A2070" s="2">
        <v>2471</v>
      </c>
      <c r="B2070" s="3">
        <v>46303</v>
      </c>
      <c r="C2070" s="4">
        <f>YEAR(SalesDataTable[[#This Row],[Order Date]])</f>
        <v>2026</v>
      </c>
      <c r="D2070" s="9" t="str">
        <f>TEXT(SalesDataTable[[#This Row],[Order Date]],"MMM")</f>
        <v>Oct</v>
      </c>
      <c r="E2070" s="9" t="str">
        <f>"Q"&amp;ROUNDUP(MONTH(SalesDataTable[[#This Row],[Order Date]])/3,0)</f>
        <v>Q4</v>
      </c>
      <c r="F2070" s="4" t="s">
        <v>38</v>
      </c>
      <c r="G2070" s="4" t="s">
        <v>65</v>
      </c>
      <c r="H2070" s="4" t="s">
        <v>37</v>
      </c>
      <c r="I2070" s="4" t="s">
        <v>31</v>
      </c>
      <c r="J2070" s="4" t="s">
        <v>52</v>
      </c>
      <c r="K2070" s="4" t="s">
        <v>53</v>
      </c>
      <c r="L2070" s="5">
        <v>1</v>
      </c>
      <c r="M2070" s="6">
        <v>39.79</v>
      </c>
      <c r="N2070" s="7">
        <v>0</v>
      </c>
      <c r="O2070" s="6">
        <v>14.76</v>
      </c>
      <c r="P2070" s="6">
        <f t="shared" si="128"/>
        <v>39.79</v>
      </c>
      <c r="Q2070" s="6">
        <f t="shared" si="129"/>
        <v>14.76</v>
      </c>
      <c r="R2070" s="6">
        <f t="shared" si="130"/>
        <v>25.03</v>
      </c>
      <c r="S2070" s="8">
        <f t="shared" si="131"/>
        <v>0.62905252576024129</v>
      </c>
    </row>
    <row r="2071" spans="1:19" ht="15.6" x14ac:dyDescent="0.3">
      <c r="A2071" s="2">
        <v>3208</v>
      </c>
      <c r="B2071" s="3">
        <v>46303</v>
      </c>
      <c r="C2071" s="4">
        <f>YEAR(SalesDataTable[[#This Row],[Order Date]])</f>
        <v>2026</v>
      </c>
      <c r="D2071" s="9" t="str">
        <f>TEXT(SalesDataTable[[#This Row],[Order Date]],"MMM")</f>
        <v>Oct</v>
      </c>
      <c r="E2071" s="9" t="str">
        <f>"Q"&amp;ROUNDUP(MONTH(SalesDataTable[[#This Row],[Order Date]])/3,0)</f>
        <v>Q4</v>
      </c>
      <c r="F2071" s="4" t="s">
        <v>29</v>
      </c>
      <c r="G2071" s="4" t="s">
        <v>57</v>
      </c>
      <c r="H2071" s="4" t="s">
        <v>26</v>
      </c>
      <c r="I2071" s="4" t="s">
        <v>31</v>
      </c>
      <c r="J2071" s="4" t="s">
        <v>22</v>
      </c>
      <c r="K2071" s="4" t="s">
        <v>44</v>
      </c>
      <c r="L2071" s="5">
        <v>6</v>
      </c>
      <c r="M2071" s="6">
        <v>41.27</v>
      </c>
      <c r="N2071" s="7">
        <v>0.1</v>
      </c>
      <c r="O2071" s="6">
        <v>16.61</v>
      </c>
      <c r="P2071" s="6">
        <f t="shared" si="128"/>
        <v>222.858</v>
      </c>
      <c r="Q2071" s="6">
        <f t="shared" si="129"/>
        <v>99.66</v>
      </c>
      <c r="R2071" s="6">
        <f t="shared" si="130"/>
        <v>123.19800000000001</v>
      </c>
      <c r="S2071" s="8">
        <f t="shared" si="131"/>
        <v>0.55280941227149127</v>
      </c>
    </row>
    <row r="2072" spans="1:19" ht="15.6" x14ac:dyDescent="0.3">
      <c r="A2072" s="2">
        <v>4285</v>
      </c>
      <c r="B2072" s="3">
        <v>46303</v>
      </c>
      <c r="C2072" s="4">
        <f>YEAR(SalesDataTable[[#This Row],[Order Date]])</f>
        <v>2026</v>
      </c>
      <c r="D2072" s="9" t="str">
        <f>TEXT(SalesDataTable[[#This Row],[Order Date]],"MMM")</f>
        <v>Oct</v>
      </c>
      <c r="E2072" s="9" t="str">
        <f>"Q"&amp;ROUNDUP(MONTH(SalesDataTable[[#This Row],[Order Date]])/3,0)</f>
        <v>Q4</v>
      </c>
      <c r="F2072" s="4" t="s">
        <v>38</v>
      </c>
      <c r="G2072" s="4" t="s">
        <v>39</v>
      </c>
      <c r="H2072" s="4" t="s">
        <v>20</v>
      </c>
      <c r="I2072" s="4" t="s">
        <v>21</v>
      </c>
      <c r="J2072" s="4" t="s">
        <v>27</v>
      </c>
      <c r="K2072" s="4" t="s">
        <v>28</v>
      </c>
      <c r="L2072" s="5">
        <v>1</v>
      </c>
      <c r="M2072" s="6">
        <v>93.39</v>
      </c>
      <c r="N2072" s="7">
        <v>0</v>
      </c>
      <c r="O2072" s="6">
        <v>45.98</v>
      </c>
      <c r="P2072" s="6">
        <f t="shared" si="128"/>
        <v>93.39</v>
      </c>
      <c r="Q2072" s="6">
        <f t="shared" si="129"/>
        <v>45.98</v>
      </c>
      <c r="R2072" s="6">
        <f t="shared" si="130"/>
        <v>47.410000000000004</v>
      </c>
      <c r="S2072" s="8">
        <f t="shared" si="131"/>
        <v>0.50765606595995294</v>
      </c>
    </row>
    <row r="2073" spans="1:19" ht="15.6" x14ac:dyDescent="0.3">
      <c r="A2073" s="2">
        <v>261</v>
      </c>
      <c r="B2073" s="3">
        <v>46304</v>
      </c>
      <c r="C2073" s="4">
        <f>YEAR(SalesDataTable[[#This Row],[Order Date]])</f>
        <v>2026</v>
      </c>
      <c r="D2073" s="9" t="str">
        <f>TEXT(SalesDataTable[[#This Row],[Order Date]],"MMM")</f>
        <v>Oct</v>
      </c>
      <c r="E2073" s="9" t="str">
        <f>"Q"&amp;ROUNDUP(MONTH(SalesDataTable[[#This Row],[Order Date]])/3,0)</f>
        <v>Q4</v>
      </c>
      <c r="F2073" s="4" t="s">
        <v>29</v>
      </c>
      <c r="G2073" s="4" t="s">
        <v>36</v>
      </c>
      <c r="H2073" s="4" t="s">
        <v>20</v>
      </c>
      <c r="I2073" s="4" t="s">
        <v>34</v>
      </c>
      <c r="J2073" s="4" t="s">
        <v>41</v>
      </c>
      <c r="K2073" s="4" t="s">
        <v>42</v>
      </c>
      <c r="L2073" s="5">
        <v>1</v>
      </c>
      <c r="M2073" s="6">
        <v>336.56</v>
      </c>
      <c r="N2073" s="7">
        <v>0</v>
      </c>
      <c r="O2073" s="6">
        <v>189.74</v>
      </c>
      <c r="P2073" s="6">
        <f t="shared" si="128"/>
        <v>336.56</v>
      </c>
      <c r="Q2073" s="6">
        <f t="shared" si="129"/>
        <v>189.74</v>
      </c>
      <c r="R2073" s="6">
        <f t="shared" si="130"/>
        <v>146.82</v>
      </c>
      <c r="S2073" s="8">
        <f t="shared" si="131"/>
        <v>0.43623722367482765</v>
      </c>
    </row>
    <row r="2074" spans="1:19" ht="15.6" x14ac:dyDescent="0.3">
      <c r="A2074" s="2">
        <v>291</v>
      </c>
      <c r="B2074" s="3">
        <v>46304</v>
      </c>
      <c r="C2074" s="4">
        <f>YEAR(SalesDataTable[[#This Row],[Order Date]])</f>
        <v>2026</v>
      </c>
      <c r="D2074" s="9" t="str">
        <f>TEXT(SalesDataTable[[#This Row],[Order Date]],"MMM")</f>
        <v>Oct</v>
      </c>
      <c r="E2074" s="9" t="str">
        <f>"Q"&amp;ROUNDUP(MONTH(SalesDataTable[[#This Row],[Order Date]])/3,0)</f>
        <v>Q4</v>
      </c>
      <c r="F2074" s="4" t="s">
        <v>29</v>
      </c>
      <c r="G2074" s="4" t="s">
        <v>30</v>
      </c>
      <c r="H2074" s="4" t="s">
        <v>20</v>
      </c>
      <c r="I2074" s="4" t="s">
        <v>31</v>
      </c>
      <c r="J2074" s="4" t="s">
        <v>32</v>
      </c>
      <c r="K2074" s="4" t="s">
        <v>62</v>
      </c>
      <c r="L2074" s="5">
        <v>2</v>
      </c>
      <c r="M2074" s="6">
        <v>132.47999999999999</v>
      </c>
      <c r="N2074" s="7">
        <v>0.1</v>
      </c>
      <c r="O2074" s="6">
        <v>67.48</v>
      </c>
      <c r="P2074" s="6">
        <f t="shared" si="128"/>
        <v>238.464</v>
      </c>
      <c r="Q2074" s="6">
        <f t="shared" si="129"/>
        <v>134.96</v>
      </c>
      <c r="R2074" s="6">
        <f t="shared" si="130"/>
        <v>103.50399999999999</v>
      </c>
      <c r="S2074" s="8">
        <f t="shared" si="131"/>
        <v>0.43404455179817497</v>
      </c>
    </row>
    <row r="2075" spans="1:19" ht="15.6" x14ac:dyDescent="0.3">
      <c r="A2075" s="2">
        <v>670</v>
      </c>
      <c r="B2075" s="3">
        <v>46304</v>
      </c>
      <c r="C2075" s="4">
        <f>YEAR(SalesDataTable[[#This Row],[Order Date]])</f>
        <v>2026</v>
      </c>
      <c r="D2075" s="9" t="str">
        <f>TEXT(SalesDataTable[[#This Row],[Order Date]],"MMM")</f>
        <v>Oct</v>
      </c>
      <c r="E2075" s="9" t="str">
        <f>"Q"&amp;ROUNDUP(MONTH(SalesDataTable[[#This Row],[Order Date]])/3,0)</f>
        <v>Q4</v>
      </c>
      <c r="F2075" s="4" t="s">
        <v>24</v>
      </c>
      <c r="G2075" s="4" t="s">
        <v>67</v>
      </c>
      <c r="H2075" s="4" t="s">
        <v>37</v>
      </c>
      <c r="I2075" s="4" t="s">
        <v>21</v>
      </c>
      <c r="J2075" s="4" t="s">
        <v>27</v>
      </c>
      <c r="K2075" s="4" t="s">
        <v>28</v>
      </c>
      <c r="L2075" s="5">
        <v>1</v>
      </c>
      <c r="M2075" s="6">
        <v>92.59</v>
      </c>
      <c r="N2075" s="7">
        <v>0</v>
      </c>
      <c r="O2075" s="6">
        <v>44.46</v>
      </c>
      <c r="P2075" s="6">
        <f t="shared" si="128"/>
        <v>92.59</v>
      </c>
      <c r="Q2075" s="6">
        <f t="shared" si="129"/>
        <v>44.46</v>
      </c>
      <c r="R2075" s="6">
        <f t="shared" si="130"/>
        <v>48.13</v>
      </c>
      <c r="S2075" s="8">
        <f t="shared" si="131"/>
        <v>0.51981855491953777</v>
      </c>
    </row>
    <row r="2076" spans="1:19" ht="15.6" x14ac:dyDescent="0.3">
      <c r="A2076" s="2">
        <v>1306</v>
      </c>
      <c r="B2076" s="3">
        <v>46304</v>
      </c>
      <c r="C2076" s="4">
        <f>YEAR(SalesDataTable[[#This Row],[Order Date]])</f>
        <v>2026</v>
      </c>
      <c r="D2076" s="9" t="str">
        <f>TEXT(SalesDataTable[[#This Row],[Order Date]],"MMM")</f>
        <v>Oct</v>
      </c>
      <c r="E2076" s="9" t="str">
        <f>"Q"&amp;ROUNDUP(MONTH(SalesDataTable[[#This Row],[Order Date]])/3,0)</f>
        <v>Q4</v>
      </c>
      <c r="F2076" s="4" t="s">
        <v>38</v>
      </c>
      <c r="G2076" s="4" t="s">
        <v>51</v>
      </c>
      <c r="H2076" s="4" t="s">
        <v>37</v>
      </c>
      <c r="I2076" s="4" t="s">
        <v>34</v>
      </c>
      <c r="J2076" s="4" t="s">
        <v>52</v>
      </c>
      <c r="K2076" s="4" t="s">
        <v>60</v>
      </c>
      <c r="L2076" s="5">
        <v>1</v>
      </c>
      <c r="M2076" s="6">
        <v>35.450000000000003</v>
      </c>
      <c r="N2076" s="7">
        <v>0.05</v>
      </c>
      <c r="O2076" s="6">
        <v>14.23</v>
      </c>
      <c r="P2076" s="6">
        <f t="shared" si="128"/>
        <v>33.677500000000002</v>
      </c>
      <c r="Q2076" s="6">
        <f t="shared" si="129"/>
        <v>14.23</v>
      </c>
      <c r="R2076" s="6">
        <f t="shared" si="130"/>
        <v>19.447500000000002</v>
      </c>
      <c r="S2076" s="8">
        <f t="shared" si="131"/>
        <v>0.57746269764679681</v>
      </c>
    </row>
    <row r="2077" spans="1:19" ht="15.6" x14ac:dyDescent="0.3">
      <c r="A2077" s="2">
        <v>2400</v>
      </c>
      <c r="B2077" s="3">
        <v>46304</v>
      </c>
      <c r="C2077" s="4">
        <f>YEAR(SalesDataTable[[#This Row],[Order Date]])</f>
        <v>2026</v>
      </c>
      <c r="D2077" s="9" t="str">
        <f>TEXT(SalesDataTable[[#This Row],[Order Date]],"MMM")</f>
        <v>Oct</v>
      </c>
      <c r="E2077" s="9" t="str">
        <f>"Q"&amp;ROUNDUP(MONTH(SalesDataTable[[#This Row],[Order Date]])/3,0)</f>
        <v>Q4</v>
      </c>
      <c r="F2077" s="4" t="s">
        <v>29</v>
      </c>
      <c r="G2077" s="4" t="s">
        <v>30</v>
      </c>
      <c r="H2077" s="4" t="s">
        <v>20</v>
      </c>
      <c r="I2077" s="4" t="s">
        <v>31</v>
      </c>
      <c r="J2077" s="4" t="s">
        <v>27</v>
      </c>
      <c r="K2077" s="4" t="s">
        <v>28</v>
      </c>
      <c r="L2077" s="5">
        <v>2</v>
      </c>
      <c r="M2077" s="6">
        <v>93.83</v>
      </c>
      <c r="N2077" s="7">
        <v>0.1</v>
      </c>
      <c r="O2077" s="6">
        <v>44.27</v>
      </c>
      <c r="P2077" s="6">
        <f t="shared" si="128"/>
        <v>168.89400000000001</v>
      </c>
      <c r="Q2077" s="6">
        <f t="shared" si="129"/>
        <v>88.54</v>
      </c>
      <c r="R2077" s="6">
        <f t="shared" si="130"/>
        <v>80.353999999999999</v>
      </c>
      <c r="S2077" s="8">
        <f t="shared" si="131"/>
        <v>0.47576586498040191</v>
      </c>
    </row>
    <row r="2078" spans="1:19" ht="15.6" x14ac:dyDescent="0.3">
      <c r="A2078" s="2">
        <v>3816</v>
      </c>
      <c r="B2078" s="3">
        <v>46304</v>
      </c>
      <c r="C2078" s="4">
        <f>YEAR(SalesDataTable[[#This Row],[Order Date]])</f>
        <v>2026</v>
      </c>
      <c r="D2078" s="9" t="str">
        <f>TEXT(SalesDataTable[[#This Row],[Order Date]],"MMM")</f>
        <v>Oct</v>
      </c>
      <c r="E2078" s="9" t="str">
        <f>"Q"&amp;ROUNDUP(MONTH(SalesDataTable[[#This Row],[Order Date]])/3,0)</f>
        <v>Q4</v>
      </c>
      <c r="F2078" s="4" t="s">
        <v>24</v>
      </c>
      <c r="G2078" s="4" t="s">
        <v>61</v>
      </c>
      <c r="H2078" s="4" t="s">
        <v>20</v>
      </c>
      <c r="I2078" s="4" t="s">
        <v>31</v>
      </c>
      <c r="J2078" s="4" t="s">
        <v>52</v>
      </c>
      <c r="K2078" s="4" t="s">
        <v>60</v>
      </c>
      <c r="L2078" s="5">
        <v>1</v>
      </c>
      <c r="M2078" s="6">
        <v>36.32</v>
      </c>
      <c r="N2078" s="7">
        <v>0</v>
      </c>
      <c r="O2078" s="6">
        <v>13.6</v>
      </c>
      <c r="P2078" s="6">
        <f t="shared" si="128"/>
        <v>36.32</v>
      </c>
      <c r="Q2078" s="6">
        <f t="shared" si="129"/>
        <v>13.6</v>
      </c>
      <c r="R2078" s="6">
        <f t="shared" si="130"/>
        <v>22.72</v>
      </c>
      <c r="S2078" s="8">
        <f t="shared" si="131"/>
        <v>0.62555066079295152</v>
      </c>
    </row>
    <row r="2079" spans="1:19" ht="15.6" x14ac:dyDescent="0.3">
      <c r="A2079" s="2">
        <v>4038</v>
      </c>
      <c r="B2079" s="3">
        <v>46304</v>
      </c>
      <c r="C2079" s="4">
        <f>YEAR(SalesDataTable[[#This Row],[Order Date]])</f>
        <v>2026</v>
      </c>
      <c r="D2079" s="9" t="str">
        <f>TEXT(SalesDataTable[[#This Row],[Order Date]],"MMM")</f>
        <v>Oct</v>
      </c>
      <c r="E2079" s="9" t="str">
        <f>"Q"&amp;ROUNDUP(MONTH(SalesDataTable[[#This Row],[Order Date]])/3,0)</f>
        <v>Q4</v>
      </c>
      <c r="F2079" s="4" t="s">
        <v>18</v>
      </c>
      <c r="G2079" s="4" t="s">
        <v>68</v>
      </c>
      <c r="H2079" s="4" t="s">
        <v>20</v>
      </c>
      <c r="I2079" s="4" t="s">
        <v>21</v>
      </c>
      <c r="J2079" s="4" t="s">
        <v>52</v>
      </c>
      <c r="K2079" s="4" t="s">
        <v>56</v>
      </c>
      <c r="L2079" s="5">
        <v>2</v>
      </c>
      <c r="M2079" s="6">
        <v>125.56</v>
      </c>
      <c r="N2079" s="7">
        <v>0.1</v>
      </c>
      <c r="O2079" s="6">
        <v>67.260000000000005</v>
      </c>
      <c r="P2079" s="6">
        <f t="shared" si="128"/>
        <v>226.00800000000001</v>
      </c>
      <c r="Q2079" s="6">
        <f t="shared" si="129"/>
        <v>134.52000000000001</v>
      </c>
      <c r="R2079" s="6">
        <f t="shared" si="130"/>
        <v>91.488</v>
      </c>
      <c r="S2079" s="8">
        <f t="shared" si="131"/>
        <v>0.40479983009450993</v>
      </c>
    </row>
    <row r="2080" spans="1:19" ht="15.6" x14ac:dyDescent="0.3">
      <c r="A2080" s="2">
        <v>4686</v>
      </c>
      <c r="B2080" s="3">
        <v>46304</v>
      </c>
      <c r="C2080" s="4">
        <f>YEAR(SalesDataTable[[#This Row],[Order Date]])</f>
        <v>2026</v>
      </c>
      <c r="D2080" s="9" t="str">
        <f>TEXT(SalesDataTable[[#This Row],[Order Date]],"MMM")</f>
        <v>Oct</v>
      </c>
      <c r="E2080" s="9" t="str">
        <f>"Q"&amp;ROUNDUP(MONTH(SalesDataTable[[#This Row],[Order Date]])/3,0)</f>
        <v>Q4</v>
      </c>
      <c r="F2080" s="4" t="s">
        <v>18</v>
      </c>
      <c r="G2080" s="4" t="s">
        <v>68</v>
      </c>
      <c r="H2080" s="4" t="s">
        <v>46</v>
      </c>
      <c r="I2080" s="4" t="s">
        <v>31</v>
      </c>
      <c r="J2080" s="4" t="s">
        <v>41</v>
      </c>
      <c r="K2080" s="4" t="s">
        <v>69</v>
      </c>
      <c r="L2080" s="5">
        <v>2</v>
      </c>
      <c r="M2080" s="6">
        <v>124.91</v>
      </c>
      <c r="N2080" s="7">
        <v>0</v>
      </c>
      <c r="O2080" s="6">
        <v>60.33</v>
      </c>
      <c r="P2080" s="6">
        <f t="shared" si="128"/>
        <v>249.82</v>
      </c>
      <c r="Q2080" s="6">
        <f t="shared" si="129"/>
        <v>120.66</v>
      </c>
      <c r="R2080" s="6">
        <f t="shared" si="130"/>
        <v>129.16</v>
      </c>
      <c r="S2080" s="8">
        <f t="shared" si="131"/>
        <v>0.51701224881914976</v>
      </c>
    </row>
    <row r="2081" spans="1:19" ht="15.6" x14ac:dyDescent="0.3">
      <c r="A2081" s="2">
        <v>5076</v>
      </c>
      <c r="B2081" s="3">
        <v>46304</v>
      </c>
      <c r="C2081" s="4">
        <f>YEAR(SalesDataTable[[#This Row],[Order Date]])</f>
        <v>2026</v>
      </c>
      <c r="D2081" s="9" t="str">
        <f>TEXT(SalesDataTable[[#This Row],[Order Date]],"MMM")</f>
        <v>Oct</v>
      </c>
      <c r="E2081" s="9" t="str">
        <f>"Q"&amp;ROUNDUP(MONTH(SalesDataTable[[#This Row],[Order Date]])/3,0)</f>
        <v>Q4</v>
      </c>
      <c r="F2081" s="4" t="s">
        <v>24</v>
      </c>
      <c r="G2081" s="4" t="s">
        <v>61</v>
      </c>
      <c r="H2081" s="4" t="s">
        <v>20</v>
      </c>
      <c r="I2081" s="4" t="s">
        <v>31</v>
      </c>
      <c r="J2081" s="4" t="s">
        <v>41</v>
      </c>
      <c r="K2081" s="4" t="s">
        <v>47</v>
      </c>
      <c r="L2081" s="5">
        <v>1</v>
      </c>
      <c r="M2081" s="6">
        <v>199.32</v>
      </c>
      <c r="N2081" s="7">
        <v>0</v>
      </c>
      <c r="O2081" s="6">
        <v>103.83</v>
      </c>
      <c r="P2081" s="6">
        <f t="shared" si="128"/>
        <v>199.32</v>
      </c>
      <c r="Q2081" s="6">
        <f t="shared" si="129"/>
        <v>103.83</v>
      </c>
      <c r="R2081" s="6">
        <f t="shared" si="130"/>
        <v>95.49</v>
      </c>
      <c r="S2081" s="8">
        <f t="shared" si="131"/>
        <v>0.4790788681517158</v>
      </c>
    </row>
    <row r="2082" spans="1:19" ht="15.6" x14ac:dyDescent="0.3">
      <c r="A2082" s="2">
        <v>1339</v>
      </c>
      <c r="B2082" s="3">
        <v>46305</v>
      </c>
      <c r="C2082" s="4">
        <f>YEAR(SalesDataTable[[#This Row],[Order Date]])</f>
        <v>2026</v>
      </c>
      <c r="D2082" s="9" t="str">
        <f>TEXT(SalesDataTable[[#This Row],[Order Date]],"MMM")</f>
        <v>Oct</v>
      </c>
      <c r="E2082" s="9" t="str">
        <f>"Q"&amp;ROUNDUP(MONTH(SalesDataTable[[#This Row],[Order Date]])/3,0)</f>
        <v>Q4</v>
      </c>
      <c r="F2082" s="4" t="s">
        <v>24</v>
      </c>
      <c r="G2082" s="4" t="s">
        <v>59</v>
      </c>
      <c r="H2082" s="4" t="s">
        <v>20</v>
      </c>
      <c r="I2082" s="4" t="s">
        <v>21</v>
      </c>
      <c r="J2082" s="4" t="s">
        <v>41</v>
      </c>
      <c r="K2082" s="4" t="s">
        <v>42</v>
      </c>
      <c r="L2082" s="5">
        <v>4</v>
      </c>
      <c r="M2082" s="6">
        <v>337.38</v>
      </c>
      <c r="N2082" s="7">
        <v>0.05</v>
      </c>
      <c r="O2082" s="6">
        <v>194.94</v>
      </c>
      <c r="P2082" s="6">
        <f t="shared" si="128"/>
        <v>1282.0439999999999</v>
      </c>
      <c r="Q2082" s="6">
        <f t="shared" si="129"/>
        <v>779.76</v>
      </c>
      <c r="R2082" s="6">
        <f t="shared" si="130"/>
        <v>502.28399999999988</v>
      </c>
      <c r="S2082" s="8">
        <f t="shared" si="131"/>
        <v>0.39178374533167343</v>
      </c>
    </row>
    <row r="2083" spans="1:19" ht="15.6" x14ac:dyDescent="0.3">
      <c r="A2083" s="2">
        <v>1884</v>
      </c>
      <c r="B2083" s="3">
        <v>46305</v>
      </c>
      <c r="C2083" s="4">
        <f>YEAR(SalesDataTable[[#This Row],[Order Date]])</f>
        <v>2026</v>
      </c>
      <c r="D2083" s="9" t="str">
        <f>TEXT(SalesDataTable[[#This Row],[Order Date]],"MMM")</f>
        <v>Oct</v>
      </c>
      <c r="E2083" s="9" t="str">
        <f>"Q"&amp;ROUNDUP(MONTH(SalesDataTable[[#This Row],[Order Date]])/3,0)</f>
        <v>Q4</v>
      </c>
      <c r="F2083" s="4" t="s">
        <v>29</v>
      </c>
      <c r="G2083" s="4" t="s">
        <v>30</v>
      </c>
      <c r="H2083" s="4" t="s">
        <v>20</v>
      </c>
      <c r="I2083" s="4" t="s">
        <v>34</v>
      </c>
      <c r="J2083" s="4" t="s">
        <v>41</v>
      </c>
      <c r="K2083" s="4" t="s">
        <v>58</v>
      </c>
      <c r="L2083" s="5">
        <v>3</v>
      </c>
      <c r="M2083" s="6">
        <v>82.18</v>
      </c>
      <c r="N2083" s="7">
        <v>0.1</v>
      </c>
      <c r="O2083" s="6">
        <v>39.82</v>
      </c>
      <c r="P2083" s="6">
        <f t="shared" si="128"/>
        <v>221.88600000000002</v>
      </c>
      <c r="Q2083" s="6">
        <f t="shared" si="129"/>
        <v>119.46000000000001</v>
      </c>
      <c r="R2083" s="6">
        <f t="shared" si="130"/>
        <v>102.42600000000002</v>
      </c>
      <c r="S2083" s="8">
        <f t="shared" si="131"/>
        <v>0.46161542413671885</v>
      </c>
    </row>
    <row r="2084" spans="1:19" ht="15.6" x14ac:dyDescent="0.3">
      <c r="A2084" s="2">
        <v>3568</v>
      </c>
      <c r="B2084" s="3">
        <v>46305</v>
      </c>
      <c r="C2084" s="4">
        <f>YEAR(SalesDataTable[[#This Row],[Order Date]])</f>
        <v>2026</v>
      </c>
      <c r="D2084" s="9" t="str">
        <f>TEXT(SalesDataTable[[#This Row],[Order Date]],"MMM")</f>
        <v>Oct</v>
      </c>
      <c r="E2084" s="9" t="str">
        <f>"Q"&amp;ROUNDUP(MONTH(SalesDataTable[[#This Row],[Order Date]])/3,0)</f>
        <v>Q4</v>
      </c>
      <c r="F2084" s="4" t="s">
        <v>18</v>
      </c>
      <c r="G2084" s="4" t="s">
        <v>68</v>
      </c>
      <c r="H2084" s="4" t="s">
        <v>26</v>
      </c>
      <c r="I2084" s="4" t="s">
        <v>31</v>
      </c>
      <c r="J2084" s="4" t="s">
        <v>27</v>
      </c>
      <c r="K2084" s="4" t="s">
        <v>64</v>
      </c>
      <c r="L2084" s="5">
        <v>15</v>
      </c>
      <c r="M2084" s="6">
        <v>70.25</v>
      </c>
      <c r="N2084" s="7">
        <v>0.1</v>
      </c>
      <c r="O2084" s="6">
        <v>32.19</v>
      </c>
      <c r="P2084" s="6">
        <f t="shared" si="128"/>
        <v>948.375</v>
      </c>
      <c r="Q2084" s="6">
        <f t="shared" si="129"/>
        <v>482.84999999999997</v>
      </c>
      <c r="R2084" s="6">
        <f t="shared" si="130"/>
        <v>465.52500000000003</v>
      </c>
      <c r="S2084" s="8">
        <f t="shared" si="131"/>
        <v>0.49086595492289448</v>
      </c>
    </row>
    <row r="2085" spans="1:19" ht="15.6" x14ac:dyDescent="0.3">
      <c r="A2085" s="2">
        <v>4171</v>
      </c>
      <c r="B2085" s="3">
        <v>46305</v>
      </c>
      <c r="C2085" s="4">
        <f>YEAR(SalesDataTable[[#This Row],[Order Date]])</f>
        <v>2026</v>
      </c>
      <c r="D2085" s="9" t="str">
        <f>TEXT(SalesDataTable[[#This Row],[Order Date]],"MMM")</f>
        <v>Oct</v>
      </c>
      <c r="E2085" s="9" t="str">
        <f>"Q"&amp;ROUNDUP(MONTH(SalesDataTable[[#This Row],[Order Date]])/3,0)</f>
        <v>Q4</v>
      </c>
      <c r="F2085" s="4" t="s">
        <v>38</v>
      </c>
      <c r="G2085" s="4" t="s">
        <v>49</v>
      </c>
      <c r="H2085" s="4" t="s">
        <v>37</v>
      </c>
      <c r="I2085" s="4" t="s">
        <v>31</v>
      </c>
      <c r="J2085" s="4" t="s">
        <v>32</v>
      </c>
      <c r="K2085" s="4" t="s">
        <v>33</v>
      </c>
      <c r="L2085" s="5">
        <v>2</v>
      </c>
      <c r="M2085" s="6">
        <v>35.36</v>
      </c>
      <c r="N2085" s="7">
        <v>0</v>
      </c>
      <c r="O2085" s="6">
        <v>13.49</v>
      </c>
      <c r="P2085" s="6">
        <f t="shared" si="128"/>
        <v>70.72</v>
      </c>
      <c r="Q2085" s="6">
        <f t="shared" si="129"/>
        <v>26.98</v>
      </c>
      <c r="R2085" s="6">
        <f t="shared" si="130"/>
        <v>43.739999999999995</v>
      </c>
      <c r="S2085" s="8">
        <f t="shared" si="131"/>
        <v>0.61849547511312208</v>
      </c>
    </row>
    <row r="2086" spans="1:19" ht="15.6" x14ac:dyDescent="0.3">
      <c r="A2086" s="2">
        <v>4477</v>
      </c>
      <c r="B2086" s="3">
        <v>46305</v>
      </c>
      <c r="C2086" s="4">
        <f>YEAR(SalesDataTable[[#This Row],[Order Date]])</f>
        <v>2026</v>
      </c>
      <c r="D2086" s="9" t="str">
        <f>TEXT(SalesDataTable[[#This Row],[Order Date]],"MMM")</f>
        <v>Oct</v>
      </c>
      <c r="E2086" s="9" t="str">
        <f>"Q"&amp;ROUNDUP(MONTH(SalesDataTable[[#This Row],[Order Date]])/3,0)</f>
        <v>Q4</v>
      </c>
      <c r="F2086" s="4" t="s">
        <v>29</v>
      </c>
      <c r="G2086" s="4" t="s">
        <v>43</v>
      </c>
      <c r="H2086" s="4" t="s">
        <v>37</v>
      </c>
      <c r="I2086" s="4" t="s">
        <v>31</v>
      </c>
      <c r="J2086" s="4" t="s">
        <v>32</v>
      </c>
      <c r="K2086" s="4" t="s">
        <v>50</v>
      </c>
      <c r="L2086" s="5">
        <v>1</v>
      </c>
      <c r="M2086" s="6">
        <v>46.01</v>
      </c>
      <c r="N2086" s="7">
        <v>0</v>
      </c>
      <c r="O2086" s="6">
        <v>18.239999999999998</v>
      </c>
      <c r="P2086" s="6">
        <f t="shared" si="128"/>
        <v>46.01</v>
      </c>
      <c r="Q2086" s="6">
        <f t="shared" si="129"/>
        <v>18.239999999999998</v>
      </c>
      <c r="R2086" s="6">
        <f t="shared" si="130"/>
        <v>27.77</v>
      </c>
      <c r="S2086" s="8">
        <f t="shared" si="131"/>
        <v>0.6035644425124973</v>
      </c>
    </row>
    <row r="2087" spans="1:19" ht="15.6" x14ac:dyDescent="0.3">
      <c r="A2087" s="2">
        <v>3368</v>
      </c>
      <c r="B2087" s="3">
        <v>46306</v>
      </c>
      <c r="C2087" s="4">
        <f>YEAR(SalesDataTable[[#This Row],[Order Date]])</f>
        <v>2026</v>
      </c>
      <c r="D2087" s="9" t="str">
        <f>TEXT(SalesDataTable[[#This Row],[Order Date]],"MMM")</f>
        <v>Oct</v>
      </c>
      <c r="E2087" s="9" t="str">
        <f>"Q"&amp;ROUNDUP(MONTH(SalesDataTable[[#This Row],[Order Date]])/3,0)</f>
        <v>Q4</v>
      </c>
      <c r="F2087" s="4" t="s">
        <v>18</v>
      </c>
      <c r="G2087" s="4" t="s">
        <v>54</v>
      </c>
      <c r="H2087" s="4" t="s">
        <v>20</v>
      </c>
      <c r="I2087" s="4" t="s">
        <v>21</v>
      </c>
      <c r="J2087" s="4" t="s">
        <v>27</v>
      </c>
      <c r="K2087" s="4" t="s">
        <v>28</v>
      </c>
      <c r="L2087" s="5">
        <v>1</v>
      </c>
      <c r="M2087" s="6">
        <v>89.88</v>
      </c>
      <c r="N2087" s="7">
        <v>0</v>
      </c>
      <c r="O2087" s="6">
        <v>46.15</v>
      </c>
      <c r="P2087" s="6">
        <f t="shared" si="128"/>
        <v>89.88</v>
      </c>
      <c r="Q2087" s="6">
        <f t="shared" si="129"/>
        <v>46.15</v>
      </c>
      <c r="R2087" s="6">
        <f t="shared" si="130"/>
        <v>43.73</v>
      </c>
      <c r="S2087" s="8">
        <f t="shared" si="131"/>
        <v>0.48653760569648419</v>
      </c>
    </row>
    <row r="2088" spans="1:19" ht="15.6" x14ac:dyDescent="0.3">
      <c r="A2088" s="2">
        <v>3566</v>
      </c>
      <c r="B2088" s="3">
        <v>46306</v>
      </c>
      <c r="C2088" s="4">
        <f>YEAR(SalesDataTable[[#This Row],[Order Date]])</f>
        <v>2026</v>
      </c>
      <c r="D2088" s="9" t="str">
        <f>TEXT(SalesDataTable[[#This Row],[Order Date]],"MMM")</f>
        <v>Oct</v>
      </c>
      <c r="E2088" s="9" t="str">
        <f>"Q"&amp;ROUNDUP(MONTH(SalesDataTable[[#This Row],[Order Date]])/3,0)</f>
        <v>Q4</v>
      </c>
      <c r="F2088" s="4" t="s">
        <v>24</v>
      </c>
      <c r="G2088" s="4" t="s">
        <v>61</v>
      </c>
      <c r="H2088" s="4" t="s">
        <v>20</v>
      </c>
      <c r="I2088" s="4" t="s">
        <v>31</v>
      </c>
      <c r="J2088" s="4" t="s">
        <v>52</v>
      </c>
      <c r="K2088" s="4" t="s">
        <v>53</v>
      </c>
      <c r="L2088" s="5">
        <v>1</v>
      </c>
      <c r="M2088" s="6">
        <v>41.33</v>
      </c>
      <c r="N2088" s="7">
        <v>0</v>
      </c>
      <c r="O2088" s="6">
        <v>14.47</v>
      </c>
      <c r="P2088" s="6">
        <f t="shared" si="128"/>
        <v>41.33</v>
      </c>
      <c r="Q2088" s="6">
        <f t="shared" si="129"/>
        <v>14.47</v>
      </c>
      <c r="R2088" s="6">
        <f t="shared" si="130"/>
        <v>26.86</v>
      </c>
      <c r="S2088" s="8">
        <f t="shared" si="131"/>
        <v>0.6498911202516332</v>
      </c>
    </row>
    <row r="2089" spans="1:19" ht="15.6" x14ac:dyDescent="0.3">
      <c r="A2089" s="2">
        <v>4420</v>
      </c>
      <c r="B2089" s="3">
        <v>46306</v>
      </c>
      <c r="C2089" s="4">
        <f>YEAR(SalesDataTable[[#This Row],[Order Date]])</f>
        <v>2026</v>
      </c>
      <c r="D2089" s="9" t="str">
        <f>TEXT(SalesDataTable[[#This Row],[Order Date]],"MMM")</f>
        <v>Oct</v>
      </c>
      <c r="E2089" s="9" t="str">
        <f>"Q"&amp;ROUNDUP(MONTH(SalesDataTable[[#This Row],[Order Date]])/3,0)</f>
        <v>Q4</v>
      </c>
      <c r="F2089" s="4" t="s">
        <v>29</v>
      </c>
      <c r="G2089" s="4" t="s">
        <v>43</v>
      </c>
      <c r="H2089" s="4" t="s">
        <v>26</v>
      </c>
      <c r="I2089" s="4" t="s">
        <v>34</v>
      </c>
      <c r="J2089" s="4" t="s">
        <v>22</v>
      </c>
      <c r="K2089" s="4" t="s">
        <v>44</v>
      </c>
      <c r="L2089" s="5">
        <v>15</v>
      </c>
      <c r="M2089" s="6">
        <v>40.78</v>
      </c>
      <c r="N2089" s="7">
        <v>0.15</v>
      </c>
      <c r="O2089" s="6">
        <v>17.07</v>
      </c>
      <c r="P2089" s="6">
        <f t="shared" si="128"/>
        <v>519.94500000000005</v>
      </c>
      <c r="Q2089" s="6">
        <f t="shared" si="129"/>
        <v>256.05</v>
      </c>
      <c r="R2089" s="6">
        <f t="shared" si="130"/>
        <v>263.89500000000004</v>
      </c>
      <c r="S2089" s="8">
        <f t="shared" si="131"/>
        <v>0.5075440671609498</v>
      </c>
    </row>
    <row r="2090" spans="1:19" ht="15.6" x14ac:dyDescent="0.3">
      <c r="A2090" s="2">
        <v>513</v>
      </c>
      <c r="B2090" s="3">
        <v>46307</v>
      </c>
      <c r="C2090" s="4">
        <f>YEAR(SalesDataTable[[#This Row],[Order Date]])</f>
        <v>2026</v>
      </c>
      <c r="D2090" s="9" t="str">
        <f>TEXT(SalesDataTable[[#This Row],[Order Date]],"MMM")</f>
        <v>Oct</v>
      </c>
      <c r="E2090" s="9" t="str">
        <f>"Q"&amp;ROUNDUP(MONTH(SalesDataTable[[#This Row],[Order Date]])/3,0)</f>
        <v>Q4</v>
      </c>
      <c r="F2090" s="4" t="s">
        <v>38</v>
      </c>
      <c r="G2090" s="4" t="s">
        <v>49</v>
      </c>
      <c r="H2090" s="4" t="s">
        <v>20</v>
      </c>
      <c r="I2090" s="4" t="s">
        <v>34</v>
      </c>
      <c r="J2090" s="4" t="s">
        <v>32</v>
      </c>
      <c r="K2090" s="4" t="s">
        <v>66</v>
      </c>
      <c r="L2090" s="5">
        <v>1</v>
      </c>
      <c r="M2090" s="6">
        <v>163.87</v>
      </c>
      <c r="N2090" s="7">
        <v>0</v>
      </c>
      <c r="O2090" s="6">
        <v>85.76</v>
      </c>
      <c r="P2090" s="6">
        <f t="shared" si="128"/>
        <v>163.87</v>
      </c>
      <c r="Q2090" s="6">
        <f t="shared" si="129"/>
        <v>85.76</v>
      </c>
      <c r="R2090" s="6">
        <f t="shared" si="130"/>
        <v>78.11</v>
      </c>
      <c r="S2090" s="8">
        <f t="shared" si="131"/>
        <v>0.47665832672240188</v>
      </c>
    </row>
    <row r="2091" spans="1:19" ht="15.6" x14ac:dyDescent="0.3">
      <c r="A2091" s="2">
        <v>786</v>
      </c>
      <c r="B2091" s="3">
        <v>46307</v>
      </c>
      <c r="C2091" s="4">
        <f>YEAR(SalesDataTable[[#This Row],[Order Date]])</f>
        <v>2026</v>
      </c>
      <c r="D2091" s="9" t="str">
        <f>TEXT(SalesDataTable[[#This Row],[Order Date]],"MMM")</f>
        <v>Oct</v>
      </c>
      <c r="E2091" s="9" t="str">
        <f>"Q"&amp;ROUNDUP(MONTH(SalesDataTable[[#This Row],[Order Date]])/3,0)</f>
        <v>Q4</v>
      </c>
      <c r="F2091" s="4" t="s">
        <v>29</v>
      </c>
      <c r="G2091" s="4" t="s">
        <v>36</v>
      </c>
      <c r="H2091" s="4" t="s">
        <v>20</v>
      </c>
      <c r="I2091" s="4" t="s">
        <v>31</v>
      </c>
      <c r="J2091" s="4" t="s">
        <v>52</v>
      </c>
      <c r="K2091" s="4" t="s">
        <v>60</v>
      </c>
      <c r="L2091" s="5">
        <v>1</v>
      </c>
      <c r="M2091" s="6">
        <v>35.39</v>
      </c>
      <c r="N2091" s="7">
        <v>0.05</v>
      </c>
      <c r="O2091" s="6">
        <v>13.68</v>
      </c>
      <c r="P2091" s="6">
        <f t="shared" si="128"/>
        <v>33.6205</v>
      </c>
      <c r="Q2091" s="6">
        <f t="shared" si="129"/>
        <v>13.68</v>
      </c>
      <c r="R2091" s="6">
        <f t="shared" si="130"/>
        <v>19.9405</v>
      </c>
      <c r="S2091" s="8">
        <f t="shared" si="131"/>
        <v>0.59310539700480358</v>
      </c>
    </row>
    <row r="2092" spans="1:19" ht="15.6" x14ac:dyDescent="0.3">
      <c r="A2092" s="2">
        <v>3771</v>
      </c>
      <c r="B2092" s="3">
        <v>46307</v>
      </c>
      <c r="C2092" s="4">
        <f>YEAR(SalesDataTable[[#This Row],[Order Date]])</f>
        <v>2026</v>
      </c>
      <c r="D2092" s="9" t="str">
        <f>TEXT(SalesDataTable[[#This Row],[Order Date]],"MMM")</f>
        <v>Oct</v>
      </c>
      <c r="E2092" s="9" t="str">
        <f>"Q"&amp;ROUNDUP(MONTH(SalesDataTable[[#This Row],[Order Date]])/3,0)</f>
        <v>Q4</v>
      </c>
      <c r="F2092" s="4" t="s">
        <v>29</v>
      </c>
      <c r="G2092" s="4" t="s">
        <v>36</v>
      </c>
      <c r="H2092" s="4" t="s">
        <v>20</v>
      </c>
      <c r="I2092" s="4" t="s">
        <v>34</v>
      </c>
      <c r="J2092" s="4" t="s">
        <v>41</v>
      </c>
      <c r="K2092" s="4" t="s">
        <v>58</v>
      </c>
      <c r="L2092" s="5">
        <v>2</v>
      </c>
      <c r="M2092" s="6">
        <v>80.2</v>
      </c>
      <c r="N2092" s="7">
        <v>0</v>
      </c>
      <c r="O2092" s="6">
        <v>39.590000000000003</v>
      </c>
      <c r="P2092" s="6">
        <f t="shared" si="128"/>
        <v>160.4</v>
      </c>
      <c r="Q2092" s="6">
        <f t="shared" si="129"/>
        <v>79.180000000000007</v>
      </c>
      <c r="R2092" s="6">
        <f t="shared" si="130"/>
        <v>81.22</v>
      </c>
      <c r="S2092" s="8">
        <f t="shared" si="131"/>
        <v>0.50635910224438896</v>
      </c>
    </row>
    <row r="2093" spans="1:19" ht="15.6" x14ac:dyDescent="0.3">
      <c r="A2093" s="2">
        <v>3910</v>
      </c>
      <c r="B2093" s="3">
        <v>46307</v>
      </c>
      <c r="C2093" s="4">
        <f>YEAR(SalesDataTable[[#This Row],[Order Date]])</f>
        <v>2026</v>
      </c>
      <c r="D2093" s="9" t="str">
        <f>TEXT(SalesDataTable[[#This Row],[Order Date]],"MMM")</f>
        <v>Oct</v>
      </c>
      <c r="E2093" s="9" t="str">
        <f>"Q"&amp;ROUNDUP(MONTH(SalesDataTable[[#This Row],[Order Date]])/3,0)</f>
        <v>Q4</v>
      </c>
      <c r="F2093" s="4" t="s">
        <v>29</v>
      </c>
      <c r="G2093" s="4" t="s">
        <v>30</v>
      </c>
      <c r="H2093" s="4" t="s">
        <v>20</v>
      </c>
      <c r="I2093" s="4" t="s">
        <v>34</v>
      </c>
      <c r="J2093" s="4" t="s">
        <v>22</v>
      </c>
      <c r="K2093" s="4" t="s">
        <v>44</v>
      </c>
      <c r="L2093" s="5">
        <v>3</v>
      </c>
      <c r="M2093" s="6">
        <v>41.09</v>
      </c>
      <c r="N2093" s="7">
        <v>0</v>
      </c>
      <c r="O2093" s="6">
        <v>17.18</v>
      </c>
      <c r="P2093" s="6">
        <f t="shared" si="128"/>
        <v>123.27000000000001</v>
      </c>
      <c r="Q2093" s="6">
        <f t="shared" si="129"/>
        <v>51.54</v>
      </c>
      <c r="R2093" s="6">
        <f t="shared" si="130"/>
        <v>71.730000000000018</v>
      </c>
      <c r="S2093" s="8">
        <f t="shared" si="131"/>
        <v>0.58189340472134354</v>
      </c>
    </row>
    <row r="2094" spans="1:19" ht="15.6" x14ac:dyDescent="0.3">
      <c r="A2094" s="2">
        <v>330</v>
      </c>
      <c r="B2094" s="3">
        <v>46308</v>
      </c>
      <c r="C2094" s="4">
        <f>YEAR(SalesDataTable[[#This Row],[Order Date]])</f>
        <v>2026</v>
      </c>
      <c r="D2094" s="9" t="str">
        <f>TEXT(SalesDataTable[[#This Row],[Order Date]],"MMM")</f>
        <v>Oct</v>
      </c>
      <c r="E2094" s="9" t="str">
        <f>"Q"&amp;ROUNDUP(MONTH(SalesDataTable[[#This Row],[Order Date]])/3,0)</f>
        <v>Q4</v>
      </c>
      <c r="F2094" s="4" t="s">
        <v>24</v>
      </c>
      <c r="G2094" s="4" t="s">
        <v>61</v>
      </c>
      <c r="H2094" s="4" t="s">
        <v>26</v>
      </c>
      <c r="I2094" s="4" t="s">
        <v>34</v>
      </c>
      <c r="J2094" s="4" t="s">
        <v>32</v>
      </c>
      <c r="K2094" s="4" t="s">
        <v>33</v>
      </c>
      <c r="L2094" s="5">
        <v>5</v>
      </c>
      <c r="M2094" s="6">
        <v>36.97</v>
      </c>
      <c r="N2094" s="7">
        <v>0.15</v>
      </c>
      <c r="O2094" s="6">
        <v>13.93</v>
      </c>
      <c r="P2094" s="6">
        <f t="shared" si="128"/>
        <v>157.1225</v>
      </c>
      <c r="Q2094" s="6">
        <f t="shared" si="129"/>
        <v>69.650000000000006</v>
      </c>
      <c r="R2094" s="6">
        <f t="shared" si="130"/>
        <v>87.472499999999997</v>
      </c>
      <c r="S2094" s="8">
        <f t="shared" si="131"/>
        <v>0.55671530175500006</v>
      </c>
    </row>
    <row r="2095" spans="1:19" ht="15.6" x14ac:dyDescent="0.3">
      <c r="A2095" s="2">
        <v>707</v>
      </c>
      <c r="B2095" s="3">
        <v>46308</v>
      </c>
      <c r="C2095" s="4">
        <f>YEAR(SalesDataTable[[#This Row],[Order Date]])</f>
        <v>2026</v>
      </c>
      <c r="D2095" s="9" t="str">
        <f>TEXT(SalesDataTable[[#This Row],[Order Date]],"MMM")</f>
        <v>Oct</v>
      </c>
      <c r="E2095" s="9" t="str">
        <f>"Q"&amp;ROUNDUP(MONTH(SalesDataTable[[#This Row],[Order Date]])/3,0)</f>
        <v>Q4</v>
      </c>
      <c r="F2095" s="4" t="s">
        <v>29</v>
      </c>
      <c r="G2095" s="4" t="s">
        <v>43</v>
      </c>
      <c r="H2095" s="4" t="s">
        <v>37</v>
      </c>
      <c r="I2095" s="4" t="s">
        <v>31</v>
      </c>
      <c r="J2095" s="4" t="s">
        <v>32</v>
      </c>
      <c r="K2095" s="4" t="s">
        <v>33</v>
      </c>
      <c r="L2095" s="5">
        <v>4</v>
      </c>
      <c r="M2095" s="6">
        <v>35.880000000000003</v>
      </c>
      <c r="N2095" s="7">
        <v>0.05</v>
      </c>
      <c r="O2095" s="6">
        <v>13.45</v>
      </c>
      <c r="P2095" s="6">
        <f t="shared" si="128"/>
        <v>136.34399999999999</v>
      </c>
      <c r="Q2095" s="6">
        <f t="shared" si="129"/>
        <v>53.8</v>
      </c>
      <c r="R2095" s="6">
        <f t="shared" si="130"/>
        <v>82.543999999999997</v>
      </c>
      <c r="S2095" s="8">
        <f t="shared" si="131"/>
        <v>0.60540984568444522</v>
      </c>
    </row>
    <row r="2096" spans="1:19" ht="15.6" x14ac:dyDescent="0.3">
      <c r="A2096" s="2">
        <v>989</v>
      </c>
      <c r="B2096" s="3">
        <v>46308</v>
      </c>
      <c r="C2096" s="4">
        <f>YEAR(SalesDataTable[[#This Row],[Order Date]])</f>
        <v>2026</v>
      </c>
      <c r="D2096" s="9" t="str">
        <f>TEXT(SalesDataTable[[#This Row],[Order Date]],"MMM")</f>
        <v>Oct</v>
      </c>
      <c r="E2096" s="9" t="str">
        <f>"Q"&amp;ROUNDUP(MONTH(SalesDataTable[[#This Row],[Order Date]])/3,0)</f>
        <v>Q4</v>
      </c>
      <c r="F2096" s="4" t="s">
        <v>24</v>
      </c>
      <c r="G2096" s="4" t="s">
        <v>59</v>
      </c>
      <c r="H2096" s="4" t="s">
        <v>20</v>
      </c>
      <c r="I2096" s="4" t="s">
        <v>21</v>
      </c>
      <c r="J2096" s="4" t="s">
        <v>22</v>
      </c>
      <c r="K2096" s="4" t="s">
        <v>44</v>
      </c>
      <c r="L2096" s="5">
        <v>3</v>
      </c>
      <c r="M2096" s="6">
        <v>40.42</v>
      </c>
      <c r="N2096" s="7">
        <v>0</v>
      </c>
      <c r="O2096" s="6">
        <v>16.79</v>
      </c>
      <c r="P2096" s="6">
        <f t="shared" si="128"/>
        <v>121.26</v>
      </c>
      <c r="Q2096" s="6">
        <f t="shared" si="129"/>
        <v>50.37</v>
      </c>
      <c r="R2096" s="6">
        <f t="shared" si="130"/>
        <v>70.890000000000015</v>
      </c>
      <c r="S2096" s="8">
        <f t="shared" si="131"/>
        <v>0.58461157842652167</v>
      </c>
    </row>
    <row r="2097" spans="1:19" ht="15.6" x14ac:dyDescent="0.3">
      <c r="A2097" s="2">
        <v>1904</v>
      </c>
      <c r="B2097" s="3">
        <v>46308</v>
      </c>
      <c r="C2097" s="4">
        <f>YEAR(SalesDataTable[[#This Row],[Order Date]])</f>
        <v>2026</v>
      </c>
      <c r="D2097" s="9" t="str">
        <f>TEXT(SalesDataTable[[#This Row],[Order Date]],"MMM")</f>
        <v>Oct</v>
      </c>
      <c r="E2097" s="9" t="str">
        <f>"Q"&amp;ROUNDUP(MONTH(SalesDataTable[[#This Row],[Order Date]])/3,0)</f>
        <v>Q4</v>
      </c>
      <c r="F2097" s="4" t="s">
        <v>38</v>
      </c>
      <c r="G2097" s="4" t="s">
        <v>51</v>
      </c>
      <c r="H2097" s="4" t="s">
        <v>37</v>
      </c>
      <c r="I2097" s="4" t="s">
        <v>21</v>
      </c>
      <c r="J2097" s="4" t="s">
        <v>22</v>
      </c>
      <c r="K2097" s="4" t="s">
        <v>40</v>
      </c>
      <c r="L2097" s="5">
        <v>1</v>
      </c>
      <c r="M2097" s="6">
        <v>50.34</v>
      </c>
      <c r="N2097" s="7">
        <v>0.15</v>
      </c>
      <c r="O2097" s="6">
        <v>22.56</v>
      </c>
      <c r="P2097" s="6">
        <f t="shared" si="128"/>
        <v>42.789000000000001</v>
      </c>
      <c r="Q2097" s="6">
        <f t="shared" si="129"/>
        <v>22.56</v>
      </c>
      <c r="R2097" s="6">
        <f t="shared" si="130"/>
        <v>20.229000000000003</v>
      </c>
      <c r="S2097" s="8">
        <f t="shared" si="131"/>
        <v>0.47276169108883132</v>
      </c>
    </row>
    <row r="2098" spans="1:19" ht="15.6" x14ac:dyDescent="0.3">
      <c r="A2098" s="2">
        <v>2854</v>
      </c>
      <c r="B2098" s="3">
        <v>46308</v>
      </c>
      <c r="C2098" s="4">
        <f>YEAR(SalesDataTable[[#This Row],[Order Date]])</f>
        <v>2026</v>
      </c>
      <c r="D2098" s="9" t="str">
        <f>TEXT(SalesDataTable[[#This Row],[Order Date]],"MMM")</f>
        <v>Oct</v>
      </c>
      <c r="E2098" s="9" t="str">
        <f>"Q"&amp;ROUNDUP(MONTH(SalesDataTable[[#This Row],[Order Date]])/3,0)</f>
        <v>Q4</v>
      </c>
      <c r="F2098" s="4" t="s">
        <v>18</v>
      </c>
      <c r="G2098" s="4" t="s">
        <v>68</v>
      </c>
      <c r="H2098" s="4" t="s">
        <v>37</v>
      </c>
      <c r="I2098" s="4" t="s">
        <v>31</v>
      </c>
      <c r="J2098" s="4" t="s">
        <v>32</v>
      </c>
      <c r="K2098" s="4" t="s">
        <v>33</v>
      </c>
      <c r="L2098" s="5">
        <v>3</v>
      </c>
      <c r="M2098" s="6">
        <v>36.049999999999997</v>
      </c>
      <c r="N2098" s="7">
        <v>0.1</v>
      </c>
      <c r="O2098" s="6">
        <v>13.87</v>
      </c>
      <c r="P2098" s="6">
        <f t="shared" si="128"/>
        <v>97.334999999999994</v>
      </c>
      <c r="Q2098" s="6">
        <f t="shared" si="129"/>
        <v>41.61</v>
      </c>
      <c r="R2098" s="6">
        <f t="shared" si="130"/>
        <v>55.724999999999994</v>
      </c>
      <c r="S2098" s="8">
        <f t="shared" si="131"/>
        <v>0.57250732008013561</v>
      </c>
    </row>
    <row r="2099" spans="1:19" ht="15.6" x14ac:dyDescent="0.3">
      <c r="A2099" s="2">
        <v>3212</v>
      </c>
      <c r="B2099" s="3">
        <v>46308</v>
      </c>
      <c r="C2099" s="4">
        <f>YEAR(SalesDataTable[[#This Row],[Order Date]])</f>
        <v>2026</v>
      </c>
      <c r="D2099" s="9" t="str">
        <f>TEXT(SalesDataTable[[#This Row],[Order Date]],"MMM")</f>
        <v>Oct</v>
      </c>
      <c r="E2099" s="9" t="str">
        <f>"Q"&amp;ROUNDUP(MONTH(SalesDataTable[[#This Row],[Order Date]])/3,0)</f>
        <v>Q4</v>
      </c>
      <c r="F2099" s="4" t="s">
        <v>29</v>
      </c>
      <c r="G2099" s="4" t="s">
        <v>30</v>
      </c>
      <c r="H2099" s="4" t="s">
        <v>26</v>
      </c>
      <c r="I2099" s="4" t="s">
        <v>21</v>
      </c>
      <c r="J2099" s="4" t="s">
        <v>22</v>
      </c>
      <c r="K2099" s="4" t="s">
        <v>44</v>
      </c>
      <c r="L2099" s="5">
        <v>15</v>
      </c>
      <c r="M2099" s="6">
        <v>40</v>
      </c>
      <c r="N2099" s="7">
        <v>0.1</v>
      </c>
      <c r="O2099" s="6">
        <v>16.420000000000002</v>
      </c>
      <c r="P2099" s="6">
        <f t="shared" si="128"/>
        <v>540</v>
      </c>
      <c r="Q2099" s="6">
        <f t="shared" si="129"/>
        <v>246.3</v>
      </c>
      <c r="R2099" s="6">
        <f t="shared" si="130"/>
        <v>293.7</v>
      </c>
      <c r="S2099" s="8">
        <f t="shared" si="131"/>
        <v>0.54388888888888887</v>
      </c>
    </row>
    <row r="2100" spans="1:19" ht="15.6" x14ac:dyDescent="0.3">
      <c r="A2100" s="2">
        <v>4479</v>
      </c>
      <c r="B2100" s="3">
        <v>46308</v>
      </c>
      <c r="C2100" s="4">
        <f>YEAR(SalesDataTable[[#This Row],[Order Date]])</f>
        <v>2026</v>
      </c>
      <c r="D2100" s="9" t="str">
        <f>TEXT(SalesDataTable[[#This Row],[Order Date]],"MMM")</f>
        <v>Oct</v>
      </c>
      <c r="E2100" s="9" t="str">
        <f>"Q"&amp;ROUNDUP(MONTH(SalesDataTable[[#This Row],[Order Date]])/3,0)</f>
        <v>Q4</v>
      </c>
      <c r="F2100" s="4" t="s">
        <v>38</v>
      </c>
      <c r="G2100" s="4" t="s">
        <v>49</v>
      </c>
      <c r="H2100" s="4" t="s">
        <v>37</v>
      </c>
      <c r="I2100" s="4" t="s">
        <v>21</v>
      </c>
      <c r="J2100" s="4" t="s">
        <v>27</v>
      </c>
      <c r="K2100" s="4" t="s">
        <v>55</v>
      </c>
      <c r="L2100" s="5">
        <v>1</v>
      </c>
      <c r="M2100" s="6">
        <v>151.68</v>
      </c>
      <c r="N2100" s="7">
        <v>0.05</v>
      </c>
      <c r="O2100" s="6">
        <v>78.98</v>
      </c>
      <c r="P2100" s="6">
        <f t="shared" si="128"/>
        <v>144.096</v>
      </c>
      <c r="Q2100" s="6">
        <f t="shared" si="129"/>
        <v>78.98</v>
      </c>
      <c r="R2100" s="6">
        <f t="shared" si="130"/>
        <v>65.116</v>
      </c>
      <c r="S2100" s="8">
        <f t="shared" si="131"/>
        <v>0.45189318232289583</v>
      </c>
    </row>
    <row r="2101" spans="1:19" ht="15.6" x14ac:dyDescent="0.3">
      <c r="A2101" s="2">
        <v>4574</v>
      </c>
      <c r="B2101" s="3">
        <v>46308</v>
      </c>
      <c r="C2101" s="4">
        <f>YEAR(SalesDataTable[[#This Row],[Order Date]])</f>
        <v>2026</v>
      </c>
      <c r="D2101" s="9" t="str">
        <f>TEXT(SalesDataTable[[#This Row],[Order Date]],"MMM")</f>
        <v>Oct</v>
      </c>
      <c r="E2101" s="9" t="str">
        <f>"Q"&amp;ROUNDUP(MONTH(SalesDataTable[[#This Row],[Order Date]])/3,0)</f>
        <v>Q4</v>
      </c>
      <c r="F2101" s="4" t="s">
        <v>24</v>
      </c>
      <c r="G2101" s="4" t="s">
        <v>67</v>
      </c>
      <c r="H2101" s="4" t="s">
        <v>20</v>
      </c>
      <c r="I2101" s="4" t="s">
        <v>34</v>
      </c>
      <c r="J2101" s="4" t="s">
        <v>52</v>
      </c>
      <c r="K2101" s="4" t="s">
        <v>60</v>
      </c>
      <c r="L2101" s="5">
        <v>1</v>
      </c>
      <c r="M2101" s="6">
        <v>36.53</v>
      </c>
      <c r="N2101" s="7">
        <v>0</v>
      </c>
      <c r="O2101" s="6">
        <v>14.01</v>
      </c>
      <c r="P2101" s="6">
        <f t="shared" si="128"/>
        <v>36.53</v>
      </c>
      <c r="Q2101" s="6">
        <f t="shared" si="129"/>
        <v>14.01</v>
      </c>
      <c r="R2101" s="6">
        <f t="shared" si="130"/>
        <v>22.520000000000003</v>
      </c>
      <c r="S2101" s="8">
        <f t="shared" si="131"/>
        <v>0.61647960580344929</v>
      </c>
    </row>
    <row r="2102" spans="1:19" ht="15.6" x14ac:dyDescent="0.3">
      <c r="A2102" s="2">
        <v>4815</v>
      </c>
      <c r="B2102" s="3">
        <v>46308</v>
      </c>
      <c r="C2102" s="4">
        <f>YEAR(SalesDataTable[[#This Row],[Order Date]])</f>
        <v>2026</v>
      </c>
      <c r="D2102" s="9" t="str">
        <f>TEXT(SalesDataTable[[#This Row],[Order Date]],"MMM")</f>
        <v>Oct</v>
      </c>
      <c r="E2102" s="9" t="str">
        <f>"Q"&amp;ROUNDUP(MONTH(SalesDataTable[[#This Row],[Order Date]])/3,0)</f>
        <v>Q4</v>
      </c>
      <c r="F2102" s="4" t="s">
        <v>18</v>
      </c>
      <c r="G2102" s="4" t="s">
        <v>19</v>
      </c>
      <c r="H2102" s="4" t="s">
        <v>37</v>
      </c>
      <c r="I2102" s="4" t="s">
        <v>34</v>
      </c>
      <c r="J2102" s="4" t="s">
        <v>22</v>
      </c>
      <c r="K2102" s="4" t="s">
        <v>44</v>
      </c>
      <c r="L2102" s="5">
        <v>1</v>
      </c>
      <c r="M2102" s="6">
        <v>39.89</v>
      </c>
      <c r="N2102" s="7">
        <v>0.05</v>
      </c>
      <c r="O2102" s="6">
        <v>16.91</v>
      </c>
      <c r="P2102" s="6">
        <f t="shared" si="128"/>
        <v>37.895499999999998</v>
      </c>
      <c r="Q2102" s="6">
        <f t="shared" si="129"/>
        <v>16.91</v>
      </c>
      <c r="R2102" s="6">
        <f t="shared" si="130"/>
        <v>20.985499999999998</v>
      </c>
      <c r="S2102" s="8">
        <f t="shared" si="131"/>
        <v>0.55377287540737019</v>
      </c>
    </row>
    <row r="2103" spans="1:19" ht="15.6" x14ac:dyDescent="0.3">
      <c r="A2103" s="2">
        <v>5027</v>
      </c>
      <c r="B2103" s="3">
        <v>46308</v>
      </c>
      <c r="C2103" s="4">
        <f>YEAR(SalesDataTable[[#This Row],[Order Date]])</f>
        <v>2026</v>
      </c>
      <c r="D2103" s="9" t="str">
        <f>TEXT(SalesDataTable[[#This Row],[Order Date]],"MMM")</f>
        <v>Oct</v>
      </c>
      <c r="E2103" s="9" t="str">
        <f>"Q"&amp;ROUNDUP(MONTH(SalesDataTable[[#This Row],[Order Date]])/3,0)</f>
        <v>Q4</v>
      </c>
      <c r="F2103" s="4" t="s">
        <v>29</v>
      </c>
      <c r="G2103" s="4" t="s">
        <v>57</v>
      </c>
      <c r="H2103" s="4" t="s">
        <v>20</v>
      </c>
      <c r="I2103" s="4" t="s">
        <v>31</v>
      </c>
      <c r="J2103" s="4" t="s">
        <v>27</v>
      </c>
      <c r="K2103" s="4" t="s">
        <v>55</v>
      </c>
      <c r="L2103" s="5">
        <v>1</v>
      </c>
      <c r="M2103" s="6">
        <v>154.53</v>
      </c>
      <c r="N2103" s="7">
        <v>0</v>
      </c>
      <c r="O2103" s="6">
        <v>77.930000000000007</v>
      </c>
      <c r="P2103" s="6">
        <f t="shared" si="128"/>
        <v>154.53</v>
      </c>
      <c r="Q2103" s="6">
        <f t="shared" si="129"/>
        <v>77.930000000000007</v>
      </c>
      <c r="R2103" s="6">
        <f t="shared" si="130"/>
        <v>76.599999999999994</v>
      </c>
      <c r="S2103" s="8">
        <f t="shared" si="131"/>
        <v>0.49569662848637802</v>
      </c>
    </row>
    <row r="2104" spans="1:19" ht="15.6" x14ac:dyDescent="0.3">
      <c r="A2104" s="2">
        <v>1794</v>
      </c>
      <c r="B2104" s="3">
        <v>46309</v>
      </c>
      <c r="C2104" s="4">
        <f>YEAR(SalesDataTable[[#This Row],[Order Date]])</f>
        <v>2026</v>
      </c>
      <c r="D2104" s="9" t="str">
        <f>TEXT(SalesDataTable[[#This Row],[Order Date]],"MMM")</f>
        <v>Oct</v>
      </c>
      <c r="E2104" s="9" t="str">
        <f>"Q"&amp;ROUNDUP(MONTH(SalesDataTable[[#This Row],[Order Date]])/3,0)</f>
        <v>Q4</v>
      </c>
      <c r="F2104" s="4" t="s">
        <v>38</v>
      </c>
      <c r="G2104" s="4" t="s">
        <v>51</v>
      </c>
      <c r="H2104" s="4" t="s">
        <v>46</v>
      </c>
      <c r="I2104" s="4" t="s">
        <v>34</v>
      </c>
      <c r="J2104" s="4" t="s">
        <v>22</v>
      </c>
      <c r="K2104" s="4" t="s">
        <v>40</v>
      </c>
      <c r="L2104" s="5">
        <v>2</v>
      </c>
      <c r="M2104" s="6">
        <v>50.64</v>
      </c>
      <c r="N2104" s="7">
        <v>0.05</v>
      </c>
      <c r="O2104" s="6">
        <v>22.28</v>
      </c>
      <c r="P2104" s="6">
        <f t="shared" si="128"/>
        <v>96.215999999999994</v>
      </c>
      <c r="Q2104" s="6">
        <f t="shared" si="129"/>
        <v>44.56</v>
      </c>
      <c r="R2104" s="6">
        <f t="shared" si="130"/>
        <v>51.655999999999992</v>
      </c>
      <c r="S2104" s="8">
        <f t="shared" si="131"/>
        <v>0.53687536376486233</v>
      </c>
    </row>
    <row r="2105" spans="1:19" ht="15.6" x14ac:dyDescent="0.3">
      <c r="A2105" s="2">
        <v>1867</v>
      </c>
      <c r="B2105" s="3">
        <v>46309</v>
      </c>
      <c r="C2105" s="4">
        <f>YEAR(SalesDataTable[[#This Row],[Order Date]])</f>
        <v>2026</v>
      </c>
      <c r="D2105" s="9" t="str">
        <f>TEXT(SalesDataTable[[#This Row],[Order Date]],"MMM")</f>
        <v>Oct</v>
      </c>
      <c r="E2105" s="9" t="str">
        <f>"Q"&amp;ROUNDUP(MONTH(SalesDataTable[[#This Row],[Order Date]])/3,0)</f>
        <v>Q4</v>
      </c>
      <c r="F2105" s="4" t="s">
        <v>18</v>
      </c>
      <c r="G2105" s="4" t="s">
        <v>19</v>
      </c>
      <c r="H2105" s="4" t="s">
        <v>20</v>
      </c>
      <c r="I2105" s="4" t="s">
        <v>31</v>
      </c>
      <c r="J2105" s="4" t="s">
        <v>52</v>
      </c>
      <c r="K2105" s="4" t="s">
        <v>53</v>
      </c>
      <c r="L2105" s="5">
        <v>3</v>
      </c>
      <c r="M2105" s="6">
        <v>40.880000000000003</v>
      </c>
      <c r="N2105" s="7">
        <v>0.05</v>
      </c>
      <c r="O2105" s="6">
        <v>14.59</v>
      </c>
      <c r="P2105" s="6">
        <f t="shared" si="128"/>
        <v>116.50800000000001</v>
      </c>
      <c r="Q2105" s="6">
        <f t="shared" si="129"/>
        <v>43.769999999999996</v>
      </c>
      <c r="R2105" s="6">
        <f t="shared" si="130"/>
        <v>72.738000000000014</v>
      </c>
      <c r="S2105" s="8">
        <f t="shared" si="131"/>
        <v>0.62431764342362761</v>
      </c>
    </row>
    <row r="2106" spans="1:19" ht="15.6" x14ac:dyDescent="0.3">
      <c r="A2106" s="2">
        <v>2088</v>
      </c>
      <c r="B2106" s="3">
        <v>46309</v>
      </c>
      <c r="C2106" s="4">
        <f>YEAR(SalesDataTable[[#This Row],[Order Date]])</f>
        <v>2026</v>
      </c>
      <c r="D2106" s="9" t="str">
        <f>TEXT(SalesDataTable[[#This Row],[Order Date]],"MMM")</f>
        <v>Oct</v>
      </c>
      <c r="E2106" s="9" t="str">
        <f>"Q"&amp;ROUNDUP(MONTH(SalesDataTable[[#This Row],[Order Date]])/3,0)</f>
        <v>Q4</v>
      </c>
      <c r="F2106" s="4" t="s">
        <v>38</v>
      </c>
      <c r="G2106" s="4" t="s">
        <v>39</v>
      </c>
      <c r="H2106" s="4" t="s">
        <v>37</v>
      </c>
      <c r="I2106" s="4" t="s">
        <v>21</v>
      </c>
      <c r="J2106" s="4" t="s">
        <v>27</v>
      </c>
      <c r="K2106" s="4" t="s">
        <v>35</v>
      </c>
      <c r="L2106" s="5">
        <v>1</v>
      </c>
      <c r="M2106" s="6">
        <v>141.77000000000001</v>
      </c>
      <c r="N2106" s="7">
        <v>0</v>
      </c>
      <c r="O2106" s="6">
        <v>78.48</v>
      </c>
      <c r="P2106" s="6">
        <f t="shared" si="128"/>
        <v>141.77000000000001</v>
      </c>
      <c r="Q2106" s="6">
        <f t="shared" si="129"/>
        <v>78.48</v>
      </c>
      <c r="R2106" s="6">
        <f t="shared" si="130"/>
        <v>63.290000000000006</v>
      </c>
      <c r="S2106" s="8">
        <f t="shared" si="131"/>
        <v>0.44642731184312623</v>
      </c>
    </row>
    <row r="2107" spans="1:19" ht="15.6" x14ac:dyDescent="0.3">
      <c r="A2107" s="2">
        <v>2270</v>
      </c>
      <c r="B2107" s="3">
        <v>46309</v>
      </c>
      <c r="C2107" s="4">
        <f>YEAR(SalesDataTable[[#This Row],[Order Date]])</f>
        <v>2026</v>
      </c>
      <c r="D2107" s="9" t="str">
        <f>TEXT(SalesDataTable[[#This Row],[Order Date]],"MMM")</f>
        <v>Oct</v>
      </c>
      <c r="E2107" s="9" t="str">
        <f>"Q"&amp;ROUNDUP(MONTH(SalesDataTable[[#This Row],[Order Date]])/3,0)</f>
        <v>Q4</v>
      </c>
      <c r="F2107" s="4" t="s">
        <v>38</v>
      </c>
      <c r="G2107" s="4" t="s">
        <v>49</v>
      </c>
      <c r="H2107" s="4" t="s">
        <v>20</v>
      </c>
      <c r="I2107" s="4" t="s">
        <v>31</v>
      </c>
      <c r="J2107" s="4" t="s">
        <v>41</v>
      </c>
      <c r="K2107" s="4" t="s">
        <v>47</v>
      </c>
      <c r="L2107" s="5">
        <v>3</v>
      </c>
      <c r="M2107" s="6">
        <v>199.99</v>
      </c>
      <c r="N2107" s="7">
        <v>0.15</v>
      </c>
      <c r="O2107" s="6">
        <v>101.86</v>
      </c>
      <c r="P2107" s="6">
        <f t="shared" si="128"/>
        <v>509.97450000000003</v>
      </c>
      <c r="Q2107" s="6">
        <f t="shared" si="129"/>
        <v>305.58</v>
      </c>
      <c r="R2107" s="6">
        <f t="shared" si="130"/>
        <v>204.39450000000005</v>
      </c>
      <c r="S2107" s="8">
        <f t="shared" si="131"/>
        <v>0.40079356909021929</v>
      </c>
    </row>
    <row r="2108" spans="1:19" ht="15.6" x14ac:dyDescent="0.3">
      <c r="A2108" s="2">
        <v>3789</v>
      </c>
      <c r="B2108" s="3">
        <v>46309</v>
      </c>
      <c r="C2108" s="4">
        <f>YEAR(SalesDataTable[[#This Row],[Order Date]])</f>
        <v>2026</v>
      </c>
      <c r="D2108" s="9" t="str">
        <f>TEXT(SalesDataTable[[#This Row],[Order Date]],"MMM")</f>
        <v>Oct</v>
      </c>
      <c r="E2108" s="9" t="str">
        <f>"Q"&amp;ROUNDUP(MONTH(SalesDataTable[[#This Row],[Order Date]])/3,0)</f>
        <v>Q4</v>
      </c>
      <c r="F2108" s="4" t="s">
        <v>38</v>
      </c>
      <c r="G2108" s="4" t="s">
        <v>39</v>
      </c>
      <c r="H2108" s="4" t="s">
        <v>46</v>
      </c>
      <c r="I2108" s="4" t="s">
        <v>31</v>
      </c>
      <c r="J2108" s="4" t="s">
        <v>22</v>
      </c>
      <c r="K2108" s="4" t="s">
        <v>40</v>
      </c>
      <c r="L2108" s="5">
        <v>2</v>
      </c>
      <c r="M2108" s="6">
        <v>50.56</v>
      </c>
      <c r="N2108" s="7">
        <v>0</v>
      </c>
      <c r="O2108" s="6">
        <v>23.04</v>
      </c>
      <c r="P2108" s="6">
        <f t="shared" si="128"/>
        <v>101.12</v>
      </c>
      <c r="Q2108" s="6">
        <f t="shared" si="129"/>
        <v>46.08</v>
      </c>
      <c r="R2108" s="6">
        <f t="shared" si="130"/>
        <v>55.040000000000006</v>
      </c>
      <c r="S2108" s="8">
        <f t="shared" si="131"/>
        <v>0.54430379746835444</v>
      </c>
    </row>
    <row r="2109" spans="1:19" ht="15.6" x14ac:dyDescent="0.3">
      <c r="A2109" s="2">
        <v>4323</v>
      </c>
      <c r="B2109" s="3">
        <v>46309</v>
      </c>
      <c r="C2109" s="4">
        <f>YEAR(SalesDataTable[[#This Row],[Order Date]])</f>
        <v>2026</v>
      </c>
      <c r="D2109" s="9" t="str">
        <f>TEXT(SalesDataTable[[#This Row],[Order Date]],"MMM")</f>
        <v>Oct</v>
      </c>
      <c r="E2109" s="9" t="str">
        <f>"Q"&amp;ROUNDUP(MONTH(SalesDataTable[[#This Row],[Order Date]])/3,0)</f>
        <v>Q4</v>
      </c>
      <c r="F2109" s="4" t="s">
        <v>38</v>
      </c>
      <c r="G2109" s="4" t="s">
        <v>49</v>
      </c>
      <c r="H2109" s="4" t="s">
        <v>20</v>
      </c>
      <c r="I2109" s="4" t="s">
        <v>31</v>
      </c>
      <c r="J2109" s="4" t="s">
        <v>32</v>
      </c>
      <c r="K2109" s="4" t="s">
        <v>50</v>
      </c>
      <c r="L2109" s="5">
        <v>1</v>
      </c>
      <c r="M2109" s="6">
        <v>47.38</v>
      </c>
      <c r="N2109" s="7">
        <v>0</v>
      </c>
      <c r="O2109" s="6">
        <v>17.86</v>
      </c>
      <c r="P2109" s="6">
        <f t="shared" si="128"/>
        <v>47.38</v>
      </c>
      <c r="Q2109" s="6">
        <f t="shared" si="129"/>
        <v>17.86</v>
      </c>
      <c r="R2109" s="6">
        <f t="shared" si="130"/>
        <v>29.520000000000003</v>
      </c>
      <c r="S2109" s="8">
        <f t="shared" si="131"/>
        <v>0.62304769945124527</v>
      </c>
    </row>
    <row r="2110" spans="1:19" ht="15.6" x14ac:dyDescent="0.3">
      <c r="A2110" s="2">
        <v>276</v>
      </c>
      <c r="B2110" s="3">
        <v>46310</v>
      </c>
      <c r="C2110" s="4">
        <f>YEAR(SalesDataTable[[#This Row],[Order Date]])</f>
        <v>2026</v>
      </c>
      <c r="D2110" s="9" t="str">
        <f>TEXT(SalesDataTable[[#This Row],[Order Date]],"MMM")</f>
        <v>Oct</v>
      </c>
      <c r="E2110" s="9" t="str">
        <f>"Q"&amp;ROUNDUP(MONTH(SalesDataTable[[#This Row],[Order Date]])/3,0)</f>
        <v>Q4</v>
      </c>
      <c r="F2110" s="4" t="s">
        <v>29</v>
      </c>
      <c r="G2110" s="4" t="s">
        <v>30</v>
      </c>
      <c r="H2110" s="4" t="s">
        <v>20</v>
      </c>
      <c r="I2110" s="4" t="s">
        <v>34</v>
      </c>
      <c r="J2110" s="4" t="s">
        <v>27</v>
      </c>
      <c r="K2110" s="4" t="s">
        <v>28</v>
      </c>
      <c r="L2110" s="5">
        <v>1</v>
      </c>
      <c r="M2110" s="6">
        <v>92.74</v>
      </c>
      <c r="N2110" s="7">
        <v>0.15</v>
      </c>
      <c r="O2110" s="6">
        <v>44.52</v>
      </c>
      <c r="P2110" s="6">
        <f t="shared" si="128"/>
        <v>78.828999999999994</v>
      </c>
      <c r="Q2110" s="6">
        <f t="shared" si="129"/>
        <v>44.52</v>
      </c>
      <c r="R2110" s="6">
        <f t="shared" si="130"/>
        <v>34.30899999999999</v>
      </c>
      <c r="S2110" s="8">
        <f t="shared" si="131"/>
        <v>0.43523322635070844</v>
      </c>
    </row>
    <row r="2111" spans="1:19" ht="15.6" x14ac:dyDescent="0.3">
      <c r="A2111" s="2">
        <v>791</v>
      </c>
      <c r="B2111" s="3">
        <v>46310</v>
      </c>
      <c r="C2111" s="4">
        <f>YEAR(SalesDataTable[[#This Row],[Order Date]])</f>
        <v>2026</v>
      </c>
      <c r="D2111" s="9" t="str">
        <f>TEXT(SalesDataTable[[#This Row],[Order Date]],"MMM")</f>
        <v>Oct</v>
      </c>
      <c r="E2111" s="9" t="str">
        <f>"Q"&amp;ROUNDUP(MONTH(SalesDataTable[[#This Row],[Order Date]])/3,0)</f>
        <v>Q4</v>
      </c>
      <c r="F2111" s="4" t="s">
        <v>38</v>
      </c>
      <c r="G2111" s="4" t="s">
        <v>65</v>
      </c>
      <c r="H2111" s="4" t="s">
        <v>37</v>
      </c>
      <c r="I2111" s="4" t="s">
        <v>21</v>
      </c>
      <c r="J2111" s="4" t="s">
        <v>22</v>
      </c>
      <c r="K2111" s="4" t="s">
        <v>40</v>
      </c>
      <c r="L2111" s="5">
        <v>3</v>
      </c>
      <c r="M2111" s="6">
        <v>51.57</v>
      </c>
      <c r="N2111" s="7">
        <v>0.1</v>
      </c>
      <c r="O2111" s="6">
        <v>21.82</v>
      </c>
      <c r="P2111" s="6">
        <f t="shared" si="128"/>
        <v>139.239</v>
      </c>
      <c r="Q2111" s="6">
        <f t="shared" si="129"/>
        <v>65.460000000000008</v>
      </c>
      <c r="R2111" s="6">
        <f t="shared" si="130"/>
        <v>73.778999999999996</v>
      </c>
      <c r="S2111" s="8">
        <f t="shared" si="131"/>
        <v>0.52987309589985565</v>
      </c>
    </row>
    <row r="2112" spans="1:19" ht="15.6" x14ac:dyDescent="0.3">
      <c r="A2112" s="2">
        <v>1033</v>
      </c>
      <c r="B2112" s="3">
        <v>46310</v>
      </c>
      <c r="C2112" s="4">
        <f>YEAR(SalesDataTable[[#This Row],[Order Date]])</f>
        <v>2026</v>
      </c>
      <c r="D2112" s="9" t="str">
        <f>TEXT(SalesDataTable[[#This Row],[Order Date]],"MMM")</f>
        <v>Oct</v>
      </c>
      <c r="E2112" s="9" t="str">
        <f>"Q"&amp;ROUNDUP(MONTH(SalesDataTable[[#This Row],[Order Date]])/3,0)</f>
        <v>Q4</v>
      </c>
      <c r="F2112" s="4" t="s">
        <v>24</v>
      </c>
      <c r="G2112" s="4" t="s">
        <v>61</v>
      </c>
      <c r="H2112" s="4" t="s">
        <v>20</v>
      </c>
      <c r="I2112" s="4" t="s">
        <v>31</v>
      </c>
      <c r="J2112" s="4" t="s">
        <v>27</v>
      </c>
      <c r="K2112" s="4" t="s">
        <v>64</v>
      </c>
      <c r="L2112" s="5">
        <v>1</v>
      </c>
      <c r="M2112" s="6">
        <v>70.47</v>
      </c>
      <c r="N2112" s="7">
        <v>0.1</v>
      </c>
      <c r="O2112" s="6">
        <v>31.52</v>
      </c>
      <c r="P2112" s="6">
        <f t="shared" si="128"/>
        <v>63.423000000000002</v>
      </c>
      <c r="Q2112" s="6">
        <f t="shared" si="129"/>
        <v>31.52</v>
      </c>
      <c r="R2112" s="6">
        <f t="shared" si="130"/>
        <v>31.903000000000002</v>
      </c>
      <c r="S2112" s="8">
        <f t="shared" si="131"/>
        <v>0.50301940936253409</v>
      </c>
    </row>
    <row r="2113" spans="1:19" ht="15.6" x14ac:dyDescent="0.3">
      <c r="A2113" s="2">
        <v>1247</v>
      </c>
      <c r="B2113" s="3">
        <v>46310</v>
      </c>
      <c r="C2113" s="4">
        <f>YEAR(SalesDataTable[[#This Row],[Order Date]])</f>
        <v>2026</v>
      </c>
      <c r="D2113" s="9" t="str">
        <f>TEXT(SalesDataTable[[#This Row],[Order Date]],"MMM")</f>
        <v>Oct</v>
      </c>
      <c r="E2113" s="9" t="str">
        <f>"Q"&amp;ROUNDUP(MONTH(SalesDataTable[[#This Row],[Order Date]])/3,0)</f>
        <v>Q4</v>
      </c>
      <c r="F2113" s="4" t="s">
        <v>18</v>
      </c>
      <c r="G2113" s="4" t="s">
        <v>19</v>
      </c>
      <c r="H2113" s="4" t="s">
        <v>20</v>
      </c>
      <c r="I2113" s="4" t="s">
        <v>31</v>
      </c>
      <c r="J2113" s="4" t="s">
        <v>27</v>
      </c>
      <c r="K2113" s="4" t="s">
        <v>64</v>
      </c>
      <c r="L2113" s="5">
        <v>1</v>
      </c>
      <c r="M2113" s="6">
        <v>71.05</v>
      </c>
      <c r="N2113" s="7">
        <v>0</v>
      </c>
      <c r="O2113" s="6">
        <v>33.32</v>
      </c>
      <c r="P2113" s="6">
        <f t="shared" si="128"/>
        <v>71.05</v>
      </c>
      <c r="Q2113" s="6">
        <f t="shared" si="129"/>
        <v>33.32</v>
      </c>
      <c r="R2113" s="6">
        <f t="shared" si="130"/>
        <v>37.729999999999997</v>
      </c>
      <c r="S2113" s="8">
        <f t="shared" si="131"/>
        <v>0.53103448275862064</v>
      </c>
    </row>
    <row r="2114" spans="1:19" ht="15.6" x14ac:dyDescent="0.3">
      <c r="A2114" s="2">
        <v>1321</v>
      </c>
      <c r="B2114" s="3">
        <v>46310</v>
      </c>
      <c r="C2114" s="4">
        <f>YEAR(SalesDataTable[[#This Row],[Order Date]])</f>
        <v>2026</v>
      </c>
      <c r="D2114" s="9" t="str">
        <f>TEXT(SalesDataTable[[#This Row],[Order Date]],"MMM")</f>
        <v>Oct</v>
      </c>
      <c r="E2114" s="9" t="str">
        <f>"Q"&amp;ROUNDUP(MONTH(SalesDataTable[[#This Row],[Order Date]])/3,0)</f>
        <v>Q4</v>
      </c>
      <c r="F2114" s="4" t="s">
        <v>38</v>
      </c>
      <c r="G2114" s="4" t="s">
        <v>65</v>
      </c>
      <c r="H2114" s="4" t="s">
        <v>37</v>
      </c>
      <c r="I2114" s="4" t="s">
        <v>21</v>
      </c>
      <c r="J2114" s="4" t="s">
        <v>22</v>
      </c>
      <c r="K2114" s="4" t="s">
        <v>44</v>
      </c>
      <c r="L2114" s="5">
        <v>3</v>
      </c>
      <c r="M2114" s="6">
        <v>39.83</v>
      </c>
      <c r="N2114" s="7">
        <v>0.1</v>
      </c>
      <c r="O2114" s="6">
        <v>16.93</v>
      </c>
      <c r="P2114" s="6">
        <f t="shared" ref="P2114:P2177" si="132">L2114*M2114*(1-N2114)</f>
        <v>107.541</v>
      </c>
      <c r="Q2114" s="6">
        <f t="shared" ref="Q2114:Q2177" si="133">L2114*O2114</f>
        <v>50.79</v>
      </c>
      <c r="R2114" s="6">
        <f t="shared" ref="R2114:R2177" si="134">P2114-Q2114</f>
        <v>56.750999999999998</v>
      </c>
      <c r="S2114" s="8">
        <f t="shared" ref="S2114:S2177" si="135">IFERROR(R2114/P2114,0)</f>
        <v>0.52771501101905316</v>
      </c>
    </row>
    <row r="2115" spans="1:19" ht="15.6" x14ac:dyDescent="0.3">
      <c r="A2115" s="2">
        <v>2048</v>
      </c>
      <c r="B2115" s="3">
        <v>46310</v>
      </c>
      <c r="C2115" s="4">
        <f>YEAR(SalesDataTable[[#This Row],[Order Date]])</f>
        <v>2026</v>
      </c>
      <c r="D2115" s="9" t="str">
        <f>TEXT(SalesDataTable[[#This Row],[Order Date]],"MMM")</f>
        <v>Oct</v>
      </c>
      <c r="E2115" s="9" t="str">
        <f>"Q"&amp;ROUNDUP(MONTH(SalesDataTable[[#This Row],[Order Date]])/3,0)</f>
        <v>Q4</v>
      </c>
      <c r="F2115" s="4" t="s">
        <v>38</v>
      </c>
      <c r="G2115" s="4" t="s">
        <v>49</v>
      </c>
      <c r="H2115" s="4" t="s">
        <v>20</v>
      </c>
      <c r="I2115" s="4" t="s">
        <v>31</v>
      </c>
      <c r="J2115" s="4" t="s">
        <v>52</v>
      </c>
      <c r="K2115" s="4" t="s">
        <v>63</v>
      </c>
      <c r="L2115" s="5">
        <v>3</v>
      </c>
      <c r="M2115" s="6">
        <v>49.5</v>
      </c>
      <c r="N2115" s="7">
        <v>0.05</v>
      </c>
      <c r="O2115" s="6">
        <v>22</v>
      </c>
      <c r="P2115" s="6">
        <f t="shared" si="132"/>
        <v>141.07499999999999</v>
      </c>
      <c r="Q2115" s="6">
        <f t="shared" si="133"/>
        <v>66</v>
      </c>
      <c r="R2115" s="6">
        <f t="shared" si="134"/>
        <v>75.074999999999989</v>
      </c>
      <c r="S2115" s="8">
        <f t="shared" si="135"/>
        <v>0.53216374269005839</v>
      </c>
    </row>
    <row r="2116" spans="1:19" ht="15.6" x14ac:dyDescent="0.3">
      <c r="A2116" s="2">
        <v>2082</v>
      </c>
      <c r="B2116" s="3">
        <v>46310</v>
      </c>
      <c r="C2116" s="4">
        <f>YEAR(SalesDataTable[[#This Row],[Order Date]])</f>
        <v>2026</v>
      </c>
      <c r="D2116" s="9" t="str">
        <f>TEXT(SalesDataTable[[#This Row],[Order Date]],"MMM")</f>
        <v>Oct</v>
      </c>
      <c r="E2116" s="9" t="str">
        <f>"Q"&amp;ROUNDUP(MONTH(SalesDataTable[[#This Row],[Order Date]])/3,0)</f>
        <v>Q4</v>
      </c>
      <c r="F2116" s="4" t="s">
        <v>24</v>
      </c>
      <c r="G2116" s="4" t="s">
        <v>45</v>
      </c>
      <c r="H2116" s="4" t="s">
        <v>46</v>
      </c>
      <c r="I2116" s="4" t="s">
        <v>31</v>
      </c>
      <c r="J2116" s="4" t="s">
        <v>27</v>
      </c>
      <c r="K2116" s="4" t="s">
        <v>28</v>
      </c>
      <c r="L2116" s="5">
        <v>1</v>
      </c>
      <c r="M2116" s="6">
        <v>91.99</v>
      </c>
      <c r="N2116" s="7">
        <v>0</v>
      </c>
      <c r="O2116" s="6">
        <v>44.86</v>
      </c>
      <c r="P2116" s="6">
        <f t="shared" si="132"/>
        <v>91.99</v>
      </c>
      <c r="Q2116" s="6">
        <f t="shared" si="133"/>
        <v>44.86</v>
      </c>
      <c r="R2116" s="6">
        <f t="shared" si="134"/>
        <v>47.129999999999995</v>
      </c>
      <c r="S2116" s="8">
        <f t="shared" si="135"/>
        <v>0.51233829764104788</v>
      </c>
    </row>
    <row r="2117" spans="1:19" ht="15.6" x14ac:dyDescent="0.3">
      <c r="A2117" s="2">
        <v>2177</v>
      </c>
      <c r="B2117" s="3">
        <v>46310</v>
      </c>
      <c r="C2117" s="4">
        <f>YEAR(SalesDataTable[[#This Row],[Order Date]])</f>
        <v>2026</v>
      </c>
      <c r="D2117" s="9" t="str">
        <f>TEXT(SalesDataTable[[#This Row],[Order Date]],"MMM")</f>
        <v>Oct</v>
      </c>
      <c r="E2117" s="9" t="str">
        <f>"Q"&amp;ROUNDUP(MONTH(SalesDataTable[[#This Row],[Order Date]])/3,0)</f>
        <v>Q4</v>
      </c>
      <c r="F2117" s="4" t="s">
        <v>18</v>
      </c>
      <c r="G2117" s="4" t="s">
        <v>68</v>
      </c>
      <c r="H2117" s="4" t="s">
        <v>46</v>
      </c>
      <c r="I2117" s="4" t="s">
        <v>21</v>
      </c>
      <c r="J2117" s="4" t="s">
        <v>22</v>
      </c>
      <c r="K2117" s="4" t="s">
        <v>23</v>
      </c>
      <c r="L2117" s="5">
        <v>1</v>
      </c>
      <c r="M2117" s="6">
        <v>79.78</v>
      </c>
      <c r="N2117" s="7">
        <v>0.05</v>
      </c>
      <c r="O2117" s="6">
        <v>41.59</v>
      </c>
      <c r="P2117" s="6">
        <f t="shared" si="132"/>
        <v>75.790999999999997</v>
      </c>
      <c r="Q2117" s="6">
        <f t="shared" si="133"/>
        <v>41.59</v>
      </c>
      <c r="R2117" s="6">
        <f t="shared" si="134"/>
        <v>34.200999999999993</v>
      </c>
      <c r="S2117" s="8">
        <f t="shared" si="135"/>
        <v>0.45125410668812915</v>
      </c>
    </row>
    <row r="2118" spans="1:19" ht="15.6" x14ac:dyDescent="0.3">
      <c r="A2118" s="2">
        <v>3776</v>
      </c>
      <c r="B2118" s="3">
        <v>46310</v>
      </c>
      <c r="C2118" s="4">
        <f>YEAR(SalesDataTable[[#This Row],[Order Date]])</f>
        <v>2026</v>
      </c>
      <c r="D2118" s="9" t="str">
        <f>TEXT(SalesDataTable[[#This Row],[Order Date]],"MMM")</f>
        <v>Oct</v>
      </c>
      <c r="E2118" s="9" t="str">
        <f>"Q"&amp;ROUNDUP(MONTH(SalesDataTable[[#This Row],[Order Date]])/3,0)</f>
        <v>Q4</v>
      </c>
      <c r="F2118" s="4" t="s">
        <v>38</v>
      </c>
      <c r="G2118" s="4" t="s">
        <v>51</v>
      </c>
      <c r="H2118" s="4" t="s">
        <v>20</v>
      </c>
      <c r="I2118" s="4" t="s">
        <v>21</v>
      </c>
      <c r="J2118" s="4" t="s">
        <v>22</v>
      </c>
      <c r="K2118" s="4" t="s">
        <v>23</v>
      </c>
      <c r="L2118" s="5">
        <v>1</v>
      </c>
      <c r="M2118" s="6">
        <v>82.97</v>
      </c>
      <c r="N2118" s="7">
        <v>0</v>
      </c>
      <c r="O2118" s="6">
        <v>43.09</v>
      </c>
      <c r="P2118" s="6">
        <f t="shared" si="132"/>
        <v>82.97</v>
      </c>
      <c r="Q2118" s="6">
        <f t="shared" si="133"/>
        <v>43.09</v>
      </c>
      <c r="R2118" s="6">
        <f t="shared" si="134"/>
        <v>39.879999999999995</v>
      </c>
      <c r="S2118" s="8">
        <f t="shared" si="135"/>
        <v>0.48065565867180904</v>
      </c>
    </row>
    <row r="2119" spans="1:19" ht="15.6" x14ac:dyDescent="0.3">
      <c r="A2119" s="2">
        <v>4542</v>
      </c>
      <c r="B2119" s="3">
        <v>46310</v>
      </c>
      <c r="C2119" s="4">
        <f>YEAR(SalesDataTable[[#This Row],[Order Date]])</f>
        <v>2026</v>
      </c>
      <c r="D2119" s="9" t="str">
        <f>TEXT(SalesDataTable[[#This Row],[Order Date]],"MMM")</f>
        <v>Oct</v>
      </c>
      <c r="E2119" s="9" t="str">
        <f>"Q"&amp;ROUNDUP(MONTH(SalesDataTable[[#This Row],[Order Date]])/3,0)</f>
        <v>Q4</v>
      </c>
      <c r="F2119" s="4" t="s">
        <v>18</v>
      </c>
      <c r="G2119" s="4" t="s">
        <v>54</v>
      </c>
      <c r="H2119" s="4" t="s">
        <v>20</v>
      </c>
      <c r="I2119" s="4" t="s">
        <v>34</v>
      </c>
      <c r="J2119" s="4" t="s">
        <v>22</v>
      </c>
      <c r="K2119" s="4" t="s">
        <v>48</v>
      </c>
      <c r="L2119" s="5">
        <v>1</v>
      </c>
      <c r="M2119" s="6">
        <v>103.33</v>
      </c>
      <c r="N2119" s="7">
        <v>0</v>
      </c>
      <c r="O2119" s="6">
        <v>50.85</v>
      </c>
      <c r="P2119" s="6">
        <f t="shared" si="132"/>
        <v>103.33</v>
      </c>
      <c r="Q2119" s="6">
        <f t="shared" si="133"/>
        <v>50.85</v>
      </c>
      <c r="R2119" s="6">
        <f t="shared" si="134"/>
        <v>52.48</v>
      </c>
      <c r="S2119" s="8">
        <f t="shared" si="135"/>
        <v>0.5078873512048776</v>
      </c>
    </row>
    <row r="2120" spans="1:19" ht="15.6" x14ac:dyDescent="0.3">
      <c r="A2120" s="2">
        <v>36</v>
      </c>
      <c r="B2120" s="3">
        <v>46311</v>
      </c>
      <c r="C2120" s="4">
        <f>YEAR(SalesDataTable[[#This Row],[Order Date]])</f>
        <v>2026</v>
      </c>
      <c r="D2120" s="9" t="str">
        <f>TEXT(SalesDataTable[[#This Row],[Order Date]],"MMM")</f>
        <v>Oct</v>
      </c>
      <c r="E2120" s="9" t="str">
        <f>"Q"&amp;ROUNDUP(MONTH(SalesDataTable[[#This Row],[Order Date]])/3,0)</f>
        <v>Q4</v>
      </c>
      <c r="F2120" s="4" t="s">
        <v>18</v>
      </c>
      <c r="G2120" s="4" t="s">
        <v>54</v>
      </c>
      <c r="H2120" s="4" t="s">
        <v>20</v>
      </c>
      <c r="I2120" s="4" t="s">
        <v>31</v>
      </c>
      <c r="J2120" s="4" t="s">
        <v>27</v>
      </c>
      <c r="K2120" s="4" t="s">
        <v>35</v>
      </c>
      <c r="L2120" s="5">
        <v>3</v>
      </c>
      <c r="M2120" s="6">
        <v>142.54</v>
      </c>
      <c r="N2120" s="7">
        <v>0.05</v>
      </c>
      <c r="O2120" s="6">
        <v>81.599999999999994</v>
      </c>
      <c r="P2120" s="6">
        <f t="shared" si="132"/>
        <v>406.23899999999998</v>
      </c>
      <c r="Q2120" s="6">
        <f t="shared" si="133"/>
        <v>244.79999999999998</v>
      </c>
      <c r="R2120" s="6">
        <f t="shared" si="134"/>
        <v>161.43899999999999</v>
      </c>
      <c r="S2120" s="8">
        <f t="shared" si="135"/>
        <v>0.39739906803630376</v>
      </c>
    </row>
    <row r="2121" spans="1:19" ht="15.6" x14ac:dyDescent="0.3">
      <c r="A2121" s="2">
        <v>64</v>
      </c>
      <c r="B2121" s="3">
        <v>46311</v>
      </c>
      <c r="C2121" s="4">
        <f>YEAR(SalesDataTable[[#This Row],[Order Date]])</f>
        <v>2026</v>
      </c>
      <c r="D2121" s="9" t="str">
        <f>TEXT(SalesDataTable[[#This Row],[Order Date]],"MMM")</f>
        <v>Oct</v>
      </c>
      <c r="E2121" s="9" t="str">
        <f>"Q"&amp;ROUNDUP(MONTH(SalesDataTable[[#This Row],[Order Date]])/3,0)</f>
        <v>Q4</v>
      </c>
      <c r="F2121" s="4" t="s">
        <v>29</v>
      </c>
      <c r="G2121" s="4" t="s">
        <v>70</v>
      </c>
      <c r="H2121" s="4" t="s">
        <v>20</v>
      </c>
      <c r="I2121" s="4" t="s">
        <v>31</v>
      </c>
      <c r="J2121" s="4" t="s">
        <v>27</v>
      </c>
      <c r="K2121" s="4" t="s">
        <v>28</v>
      </c>
      <c r="L2121" s="5">
        <v>3</v>
      </c>
      <c r="M2121" s="6">
        <v>92.14</v>
      </c>
      <c r="N2121" s="7">
        <v>0.1</v>
      </c>
      <c r="O2121" s="6">
        <v>46.43</v>
      </c>
      <c r="P2121" s="6">
        <f t="shared" si="132"/>
        <v>248.77800000000002</v>
      </c>
      <c r="Q2121" s="6">
        <f t="shared" si="133"/>
        <v>139.29</v>
      </c>
      <c r="R2121" s="6">
        <f t="shared" si="134"/>
        <v>109.48800000000003</v>
      </c>
      <c r="S2121" s="8">
        <f t="shared" si="135"/>
        <v>0.44010322456165746</v>
      </c>
    </row>
    <row r="2122" spans="1:19" ht="15.6" x14ac:dyDescent="0.3">
      <c r="A2122" s="2">
        <v>529</v>
      </c>
      <c r="B2122" s="3">
        <v>46311</v>
      </c>
      <c r="C2122" s="4">
        <f>YEAR(SalesDataTable[[#This Row],[Order Date]])</f>
        <v>2026</v>
      </c>
      <c r="D2122" s="9" t="str">
        <f>TEXT(SalesDataTable[[#This Row],[Order Date]],"MMM")</f>
        <v>Oct</v>
      </c>
      <c r="E2122" s="9" t="str">
        <f>"Q"&amp;ROUNDUP(MONTH(SalesDataTable[[#This Row],[Order Date]])/3,0)</f>
        <v>Q4</v>
      </c>
      <c r="F2122" s="4" t="s">
        <v>38</v>
      </c>
      <c r="G2122" s="4" t="s">
        <v>49</v>
      </c>
      <c r="H2122" s="4" t="s">
        <v>37</v>
      </c>
      <c r="I2122" s="4" t="s">
        <v>34</v>
      </c>
      <c r="J2122" s="4" t="s">
        <v>32</v>
      </c>
      <c r="K2122" s="4" t="s">
        <v>66</v>
      </c>
      <c r="L2122" s="5">
        <v>2</v>
      </c>
      <c r="M2122" s="6">
        <v>165.23</v>
      </c>
      <c r="N2122" s="7">
        <v>0</v>
      </c>
      <c r="O2122" s="6">
        <v>88.87</v>
      </c>
      <c r="P2122" s="6">
        <f t="shared" si="132"/>
        <v>330.46</v>
      </c>
      <c r="Q2122" s="6">
        <f t="shared" si="133"/>
        <v>177.74</v>
      </c>
      <c r="R2122" s="6">
        <f t="shared" si="134"/>
        <v>152.71999999999997</v>
      </c>
      <c r="S2122" s="8">
        <f t="shared" si="135"/>
        <v>0.46214367850874533</v>
      </c>
    </row>
    <row r="2123" spans="1:19" ht="15.6" x14ac:dyDescent="0.3">
      <c r="A2123" s="2">
        <v>1815</v>
      </c>
      <c r="B2123" s="3">
        <v>46311</v>
      </c>
      <c r="C2123" s="4">
        <f>YEAR(SalesDataTable[[#This Row],[Order Date]])</f>
        <v>2026</v>
      </c>
      <c r="D2123" s="9" t="str">
        <f>TEXT(SalesDataTable[[#This Row],[Order Date]],"MMM")</f>
        <v>Oct</v>
      </c>
      <c r="E2123" s="9" t="str">
        <f>"Q"&amp;ROUNDUP(MONTH(SalesDataTable[[#This Row],[Order Date]])/3,0)</f>
        <v>Q4</v>
      </c>
      <c r="F2123" s="4" t="s">
        <v>38</v>
      </c>
      <c r="G2123" s="4" t="s">
        <v>39</v>
      </c>
      <c r="H2123" s="4" t="s">
        <v>20</v>
      </c>
      <c r="I2123" s="4" t="s">
        <v>34</v>
      </c>
      <c r="J2123" s="4" t="s">
        <v>52</v>
      </c>
      <c r="K2123" s="4" t="s">
        <v>56</v>
      </c>
      <c r="L2123" s="5">
        <v>1</v>
      </c>
      <c r="M2123" s="6">
        <v>121.92</v>
      </c>
      <c r="N2123" s="7">
        <v>0</v>
      </c>
      <c r="O2123" s="6">
        <v>71.02</v>
      </c>
      <c r="P2123" s="6">
        <f t="shared" si="132"/>
        <v>121.92</v>
      </c>
      <c r="Q2123" s="6">
        <f t="shared" si="133"/>
        <v>71.02</v>
      </c>
      <c r="R2123" s="6">
        <f t="shared" si="134"/>
        <v>50.900000000000006</v>
      </c>
      <c r="S2123" s="8">
        <f t="shared" si="135"/>
        <v>0.41748687664042</v>
      </c>
    </row>
    <row r="2124" spans="1:19" ht="15.6" x14ac:dyDescent="0.3">
      <c r="A2124" s="2">
        <v>1820</v>
      </c>
      <c r="B2124" s="3">
        <v>46311</v>
      </c>
      <c r="C2124" s="4">
        <f>YEAR(SalesDataTable[[#This Row],[Order Date]])</f>
        <v>2026</v>
      </c>
      <c r="D2124" s="9" t="str">
        <f>TEXT(SalesDataTable[[#This Row],[Order Date]],"MMM")</f>
        <v>Oct</v>
      </c>
      <c r="E2124" s="9" t="str">
        <f>"Q"&amp;ROUNDUP(MONTH(SalesDataTable[[#This Row],[Order Date]])/3,0)</f>
        <v>Q4</v>
      </c>
      <c r="F2124" s="4" t="s">
        <v>24</v>
      </c>
      <c r="G2124" s="4" t="s">
        <v>25</v>
      </c>
      <c r="H2124" s="4" t="s">
        <v>20</v>
      </c>
      <c r="I2124" s="4" t="s">
        <v>21</v>
      </c>
      <c r="J2124" s="4" t="s">
        <v>32</v>
      </c>
      <c r="K2124" s="4" t="s">
        <v>33</v>
      </c>
      <c r="L2124" s="5">
        <v>3</v>
      </c>
      <c r="M2124" s="6">
        <v>36.46</v>
      </c>
      <c r="N2124" s="7">
        <v>0.05</v>
      </c>
      <c r="O2124" s="6">
        <v>13.9</v>
      </c>
      <c r="P2124" s="6">
        <f t="shared" si="132"/>
        <v>103.91099999999999</v>
      </c>
      <c r="Q2124" s="6">
        <f t="shared" si="133"/>
        <v>41.7</v>
      </c>
      <c r="R2124" s="6">
        <f t="shared" si="134"/>
        <v>62.210999999999984</v>
      </c>
      <c r="S2124" s="8">
        <f t="shared" si="135"/>
        <v>0.5986950370990558</v>
      </c>
    </row>
    <row r="2125" spans="1:19" ht="15.6" x14ac:dyDescent="0.3">
      <c r="A2125" s="2">
        <v>2028</v>
      </c>
      <c r="B2125" s="3">
        <v>46311</v>
      </c>
      <c r="C2125" s="4">
        <f>YEAR(SalesDataTable[[#This Row],[Order Date]])</f>
        <v>2026</v>
      </c>
      <c r="D2125" s="9" t="str">
        <f>TEXT(SalesDataTable[[#This Row],[Order Date]],"MMM")</f>
        <v>Oct</v>
      </c>
      <c r="E2125" s="9" t="str">
        <f>"Q"&amp;ROUNDUP(MONTH(SalesDataTable[[#This Row],[Order Date]])/3,0)</f>
        <v>Q4</v>
      </c>
      <c r="F2125" s="4" t="s">
        <v>38</v>
      </c>
      <c r="G2125" s="4" t="s">
        <v>39</v>
      </c>
      <c r="H2125" s="4" t="s">
        <v>37</v>
      </c>
      <c r="I2125" s="4" t="s">
        <v>34</v>
      </c>
      <c r="J2125" s="4" t="s">
        <v>52</v>
      </c>
      <c r="K2125" s="4" t="s">
        <v>63</v>
      </c>
      <c r="L2125" s="5">
        <v>3</v>
      </c>
      <c r="M2125" s="6">
        <v>51.89</v>
      </c>
      <c r="N2125" s="7">
        <v>0.1</v>
      </c>
      <c r="O2125" s="6">
        <v>21.56</v>
      </c>
      <c r="P2125" s="6">
        <f t="shared" si="132"/>
        <v>140.10300000000001</v>
      </c>
      <c r="Q2125" s="6">
        <f t="shared" si="133"/>
        <v>64.679999999999993</v>
      </c>
      <c r="R2125" s="6">
        <f t="shared" si="134"/>
        <v>75.423000000000016</v>
      </c>
      <c r="S2125" s="8">
        <f t="shared" si="135"/>
        <v>0.53833965011455864</v>
      </c>
    </row>
    <row r="2126" spans="1:19" ht="15.6" x14ac:dyDescent="0.3">
      <c r="A2126" s="2">
        <v>2741</v>
      </c>
      <c r="B2126" s="3">
        <v>46311</v>
      </c>
      <c r="C2126" s="4">
        <f>YEAR(SalesDataTable[[#This Row],[Order Date]])</f>
        <v>2026</v>
      </c>
      <c r="D2126" s="9" t="str">
        <f>TEXT(SalesDataTable[[#This Row],[Order Date]],"MMM")</f>
        <v>Oct</v>
      </c>
      <c r="E2126" s="9" t="str">
        <f>"Q"&amp;ROUNDUP(MONTH(SalesDataTable[[#This Row],[Order Date]])/3,0)</f>
        <v>Q4</v>
      </c>
      <c r="F2126" s="4" t="s">
        <v>38</v>
      </c>
      <c r="G2126" s="4" t="s">
        <v>39</v>
      </c>
      <c r="H2126" s="4" t="s">
        <v>20</v>
      </c>
      <c r="I2126" s="4" t="s">
        <v>21</v>
      </c>
      <c r="J2126" s="4" t="s">
        <v>52</v>
      </c>
      <c r="K2126" s="4" t="s">
        <v>53</v>
      </c>
      <c r="L2126" s="5">
        <v>1</v>
      </c>
      <c r="M2126" s="6">
        <v>40.75</v>
      </c>
      <c r="N2126" s="7">
        <v>0</v>
      </c>
      <c r="O2126" s="6">
        <v>14.7</v>
      </c>
      <c r="P2126" s="6">
        <f t="shared" si="132"/>
        <v>40.75</v>
      </c>
      <c r="Q2126" s="6">
        <f t="shared" si="133"/>
        <v>14.7</v>
      </c>
      <c r="R2126" s="6">
        <f t="shared" si="134"/>
        <v>26.05</v>
      </c>
      <c r="S2126" s="8">
        <f t="shared" si="135"/>
        <v>0.63926380368098157</v>
      </c>
    </row>
    <row r="2127" spans="1:19" ht="15.6" x14ac:dyDescent="0.3">
      <c r="A2127" s="2">
        <v>3602</v>
      </c>
      <c r="B2127" s="3">
        <v>46311</v>
      </c>
      <c r="C2127" s="4">
        <f>YEAR(SalesDataTable[[#This Row],[Order Date]])</f>
        <v>2026</v>
      </c>
      <c r="D2127" s="9" t="str">
        <f>TEXT(SalesDataTable[[#This Row],[Order Date]],"MMM")</f>
        <v>Oct</v>
      </c>
      <c r="E2127" s="9" t="str">
        <f>"Q"&amp;ROUNDUP(MONTH(SalesDataTable[[#This Row],[Order Date]])/3,0)</f>
        <v>Q4</v>
      </c>
      <c r="F2127" s="4" t="s">
        <v>29</v>
      </c>
      <c r="G2127" s="4" t="s">
        <v>43</v>
      </c>
      <c r="H2127" s="4" t="s">
        <v>26</v>
      </c>
      <c r="I2127" s="4" t="s">
        <v>34</v>
      </c>
      <c r="J2127" s="4" t="s">
        <v>41</v>
      </c>
      <c r="K2127" s="4" t="s">
        <v>42</v>
      </c>
      <c r="L2127" s="5">
        <v>4</v>
      </c>
      <c r="M2127" s="6">
        <v>345.13</v>
      </c>
      <c r="N2127" s="7">
        <v>0.05</v>
      </c>
      <c r="O2127" s="6">
        <v>200.02</v>
      </c>
      <c r="P2127" s="6">
        <f t="shared" si="132"/>
        <v>1311.4939999999999</v>
      </c>
      <c r="Q2127" s="6">
        <f t="shared" si="133"/>
        <v>800.08</v>
      </c>
      <c r="R2127" s="6">
        <f t="shared" si="134"/>
        <v>511.41399999999987</v>
      </c>
      <c r="S2127" s="8">
        <f t="shared" si="135"/>
        <v>0.38994764749209671</v>
      </c>
    </row>
    <row r="2128" spans="1:19" ht="15.6" x14ac:dyDescent="0.3">
      <c r="A2128" s="2">
        <v>4116</v>
      </c>
      <c r="B2128" s="3">
        <v>46311</v>
      </c>
      <c r="C2128" s="4">
        <f>YEAR(SalesDataTable[[#This Row],[Order Date]])</f>
        <v>2026</v>
      </c>
      <c r="D2128" s="9" t="str">
        <f>TEXT(SalesDataTable[[#This Row],[Order Date]],"MMM")</f>
        <v>Oct</v>
      </c>
      <c r="E2128" s="9" t="str">
        <f>"Q"&amp;ROUNDUP(MONTH(SalesDataTable[[#This Row],[Order Date]])/3,0)</f>
        <v>Q4</v>
      </c>
      <c r="F2128" s="4" t="s">
        <v>24</v>
      </c>
      <c r="G2128" s="4" t="s">
        <v>45</v>
      </c>
      <c r="H2128" s="4" t="s">
        <v>37</v>
      </c>
      <c r="I2128" s="4" t="s">
        <v>31</v>
      </c>
      <c r="J2128" s="4" t="s">
        <v>32</v>
      </c>
      <c r="K2128" s="4" t="s">
        <v>33</v>
      </c>
      <c r="L2128" s="5">
        <v>2</v>
      </c>
      <c r="M2128" s="6">
        <v>37.1</v>
      </c>
      <c r="N2128" s="7">
        <v>0</v>
      </c>
      <c r="O2128" s="6">
        <v>13.31</v>
      </c>
      <c r="P2128" s="6">
        <f t="shared" si="132"/>
        <v>74.2</v>
      </c>
      <c r="Q2128" s="6">
        <f t="shared" si="133"/>
        <v>26.62</v>
      </c>
      <c r="R2128" s="6">
        <f t="shared" si="134"/>
        <v>47.58</v>
      </c>
      <c r="S2128" s="8">
        <f t="shared" si="135"/>
        <v>0.64123989218328836</v>
      </c>
    </row>
    <row r="2129" spans="1:19" ht="15.6" x14ac:dyDescent="0.3">
      <c r="A2129" s="2">
        <v>4197</v>
      </c>
      <c r="B2129" s="3">
        <v>46311</v>
      </c>
      <c r="C2129" s="4">
        <f>YEAR(SalesDataTable[[#This Row],[Order Date]])</f>
        <v>2026</v>
      </c>
      <c r="D2129" s="9" t="str">
        <f>TEXT(SalesDataTable[[#This Row],[Order Date]],"MMM")</f>
        <v>Oct</v>
      </c>
      <c r="E2129" s="9" t="str">
        <f>"Q"&amp;ROUNDUP(MONTH(SalesDataTable[[#This Row],[Order Date]])/3,0)</f>
        <v>Q4</v>
      </c>
      <c r="F2129" s="4" t="s">
        <v>38</v>
      </c>
      <c r="G2129" s="4" t="s">
        <v>49</v>
      </c>
      <c r="H2129" s="4" t="s">
        <v>46</v>
      </c>
      <c r="I2129" s="4" t="s">
        <v>31</v>
      </c>
      <c r="J2129" s="4" t="s">
        <v>27</v>
      </c>
      <c r="K2129" s="4" t="s">
        <v>28</v>
      </c>
      <c r="L2129" s="5">
        <v>3</v>
      </c>
      <c r="M2129" s="6">
        <v>94.19</v>
      </c>
      <c r="N2129" s="7">
        <v>0</v>
      </c>
      <c r="O2129" s="6">
        <v>44.89</v>
      </c>
      <c r="P2129" s="6">
        <f t="shared" si="132"/>
        <v>282.57</v>
      </c>
      <c r="Q2129" s="6">
        <f t="shared" si="133"/>
        <v>134.67000000000002</v>
      </c>
      <c r="R2129" s="6">
        <f t="shared" si="134"/>
        <v>147.89999999999998</v>
      </c>
      <c r="S2129" s="8">
        <f t="shared" si="135"/>
        <v>0.52341012846374346</v>
      </c>
    </row>
    <row r="2130" spans="1:19" ht="15.6" x14ac:dyDescent="0.3">
      <c r="A2130" s="2">
        <v>360</v>
      </c>
      <c r="B2130" s="3">
        <v>46312</v>
      </c>
      <c r="C2130" s="4">
        <f>YEAR(SalesDataTable[[#This Row],[Order Date]])</f>
        <v>2026</v>
      </c>
      <c r="D2130" s="9" t="str">
        <f>TEXT(SalesDataTable[[#This Row],[Order Date]],"MMM")</f>
        <v>Oct</v>
      </c>
      <c r="E2130" s="9" t="str">
        <f>"Q"&amp;ROUNDUP(MONTH(SalesDataTable[[#This Row],[Order Date]])/3,0)</f>
        <v>Q4</v>
      </c>
      <c r="F2130" s="4" t="s">
        <v>38</v>
      </c>
      <c r="G2130" s="4" t="s">
        <v>51</v>
      </c>
      <c r="H2130" s="4" t="s">
        <v>20</v>
      </c>
      <c r="I2130" s="4" t="s">
        <v>21</v>
      </c>
      <c r="J2130" s="4" t="s">
        <v>41</v>
      </c>
      <c r="K2130" s="4" t="s">
        <v>58</v>
      </c>
      <c r="L2130" s="5">
        <v>2</v>
      </c>
      <c r="M2130" s="6">
        <v>82.52</v>
      </c>
      <c r="N2130" s="7">
        <v>0.05</v>
      </c>
      <c r="O2130" s="6">
        <v>38.61</v>
      </c>
      <c r="P2130" s="6">
        <f t="shared" si="132"/>
        <v>156.78799999999998</v>
      </c>
      <c r="Q2130" s="6">
        <f t="shared" si="133"/>
        <v>77.22</v>
      </c>
      <c r="R2130" s="6">
        <f t="shared" si="134"/>
        <v>79.567999999999984</v>
      </c>
      <c r="S2130" s="8">
        <f t="shared" si="135"/>
        <v>0.50748781794525089</v>
      </c>
    </row>
    <row r="2131" spans="1:19" ht="15.6" x14ac:dyDescent="0.3">
      <c r="A2131" s="2">
        <v>427</v>
      </c>
      <c r="B2131" s="3">
        <v>46312</v>
      </c>
      <c r="C2131" s="4">
        <f>YEAR(SalesDataTable[[#This Row],[Order Date]])</f>
        <v>2026</v>
      </c>
      <c r="D2131" s="9" t="str">
        <f>TEXT(SalesDataTable[[#This Row],[Order Date]],"MMM")</f>
        <v>Oct</v>
      </c>
      <c r="E2131" s="9" t="str">
        <f>"Q"&amp;ROUNDUP(MONTH(SalesDataTable[[#This Row],[Order Date]])/3,0)</f>
        <v>Q4</v>
      </c>
      <c r="F2131" s="4" t="s">
        <v>38</v>
      </c>
      <c r="G2131" s="4" t="s">
        <v>65</v>
      </c>
      <c r="H2131" s="4" t="s">
        <v>20</v>
      </c>
      <c r="I2131" s="4" t="s">
        <v>34</v>
      </c>
      <c r="J2131" s="4" t="s">
        <v>27</v>
      </c>
      <c r="K2131" s="4" t="s">
        <v>55</v>
      </c>
      <c r="L2131" s="5">
        <v>1</v>
      </c>
      <c r="M2131" s="6">
        <v>155.16</v>
      </c>
      <c r="N2131" s="7">
        <v>0</v>
      </c>
      <c r="O2131" s="6">
        <v>78.84</v>
      </c>
      <c r="P2131" s="6">
        <f t="shared" si="132"/>
        <v>155.16</v>
      </c>
      <c r="Q2131" s="6">
        <f t="shared" si="133"/>
        <v>78.84</v>
      </c>
      <c r="R2131" s="6">
        <f t="shared" si="134"/>
        <v>76.319999999999993</v>
      </c>
      <c r="S2131" s="8">
        <f t="shared" si="135"/>
        <v>0.49187935034802782</v>
      </c>
    </row>
    <row r="2132" spans="1:19" ht="15.6" x14ac:dyDescent="0.3">
      <c r="A2132" s="2">
        <v>1018</v>
      </c>
      <c r="B2132" s="3">
        <v>46312</v>
      </c>
      <c r="C2132" s="4">
        <f>YEAR(SalesDataTable[[#This Row],[Order Date]])</f>
        <v>2026</v>
      </c>
      <c r="D2132" s="9" t="str">
        <f>TEXT(SalesDataTable[[#This Row],[Order Date]],"MMM")</f>
        <v>Oct</v>
      </c>
      <c r="E2132" s="9" t="str">
        <f>"Q"&amp;ROUNDUP(MONTH(SalesDataTable[[#This Row],[Order Date]])/3,0)</f>
        <v>Q4</v>
      </c>
      <c r="F2132" s="4" t="s">
        <v>38</v>
      </c>
      <c r="G2132" s="4" t="s">
        <v>65</v>
      </c>
      <c r="H2132" s="4" t="s">
        <v>46</v>
      </c>
      <c r="I2132" s="4" t="s">
        <v>21</v>
      </c>
      <c r="J2132" s="4" t="s">
        <v>32</v>
      </c>
      <c r="K2132" s="4" t="s">
        <v>50</v>
      </c>
      <c r="L2132" s="5">
        <v>1</v>
      </c>
      <c r="M2132" s="6">
        <v>46.36</v>
      </c>
      <c r="N2132" s="7">
        <v>0.05</v>
      </c>
      <c r="O2132" s="6">
        <v>18.399999999999999</v>
      </c>
      <c r="P2132" s="6">
        <f t="shared" si="132"/>
        <v>44.041999999999994</v>
      </c>
      <c r="Q2132" s="6">
        <f t="shared" si="133"/>
        <v>18.399999999999999</v>
      </c>
      <c r="R2132" s="6">
        <f t="shared" si="134"/>
        <v>25.641999999999996</v>
      </c>
      <c r="S2132" s="8">
        <f t="shared" si="135"/>
        <v>0.58221697470596245</v>
      </c>
    </row>
    <row r="2133" spans="1:19" ht="15.6" x14ac:dyDescent="0.3">
      <c r="A2133" s="2">
        <v>1179</v>
      </c>
      <c r="B2133" s="3">
        <v>46312</v>
      </c>
      <c r="C2133" s="4">
        <f>YEAR(SalesDataTable[[#This Row],[Order Date]])</f>
        <v>2026</v>
      </c>
      <c r="D2133" s="9" t="str">
        <f>TEXT(SalesDataTable[[#This Row],[Order Date]],"MMM")</f>
        <v>Oct</v>
      </c>
      <c r="E2133" s="9" t="str">
        <f>"Q"&amp;ROUNDUP(MONTH(SalesDataTable[[#This Row],[Order Date]])/3,0)</f>
        <v>Q4</v>
      </c>
      <c r="F2133" s="4" t="s">
        <v>29</v>
      </c>
      <c r="G2133" s="4" t="s">
        <v>70</v>
      </c>
      <c r="H2133" s="4" t="s">
        <v>20</v>
      </c>
      <c r="I2133" s="4" t="s">
        <v>34</v>
      </c>
      <c r="J2133" s="4" t="s">
        <v>22</v>
      </c>
      <c r="K2133" s="4" t="s">
        <v>23</v>
      </c>
      <c r="L2133" s="5">
        <v>1</v>
      </c>
      <c r="M2133" s="6">
        <v>81.47</v>
      </c>
      <c r="N2133" s="7">
        <v>0</v>
      </c>
      <c r="O2133" s="6">
        <v>43.67</v>
      </c>
      <c r="P2133" s="6">
        <f t="shared" si="132"/>
        <v>81.47</v>
      </c>
      <c r="Q2133" s="6">
        <f t="shared" si="133"/>
        <v>43.67</v>
      </c>
      <c r="R2133" s="6">
        <f t="shared" si="134"/>
        <v>37.799999999999997</v>
      </c>
      <c r="S2133" s="8">
        <f t="shared" si="135"/>
        <v>0.463974469129741</v>
      </c>
    </row>
    <row r="2134" spans="1:19" ht="15.6" x14ac:dyDescent="0.3">
      <c r="A2134" s="2">
        <v>2267</v>
      </c>
      <c r="B2134" s="3">
        <v>46312</v>
      </c>
      <c r="C2134" s="4">
        <f>YEAR(SalesDataTable[[#This Row],[Order Date]])</f>
        <v>2026</v>
      </c>
      <c r="D2134" s="9" t="str">
        <f>TEXT(SalesDataTable[[#This Row],[Order Date]],"MMM")</f>
        <v>Oct</v>
      </c>
      <c r="E2134" s="9" t="str">
        <f>"Q"&amp;ROUNDUP(MONTH(SalesDataTable[[#This Row],[Order Date]])/3,0)</f>
        <v>Q4</v>
      </c>
      <c r="F2134" s="4" t="s">
        <v>18</v>
      </c>
      <c r="G2134" s="4" t="s">
        <v>68</v>
      </c>
      <c r="H2134" s="4" t="s">
        <v>20</v>
      </c>
      <c r="I2134" s="4" t="s">
        <v>21</v>
      </c>
      <c r="J2134" s="4" t="s">
        <v>32</v>
      </c>
      <c r="K2134" s="4" t="s">
        <v>62</v>
      </c>
      <c r="L2134" s="5">
        <v>1</v>
      </c>
      <c r="M2134" s="6">
        <v>134.31</v>
      </c>
      <c r="N2134" s="7">
        <v>0.05</v>
      </c>
      <c r="O2134" s="6">
        <v>67.239999999999995</v>
      </c>
      <c r="P2134" s="6">
        <f t="shared" si="132"/>
        <v>127.5945</v>
      </c>
      <c r="Q2134" s="6">
        <f t="shared" si="133"/>
        <v>67.239999999999995</v>
      </c>
      <c r="R2134" s="6">
        <f t="shared" si="134"/>
        <v>60.354500000000002</v>
      </c>
      <c r="S2134" s="8">
        <f t="shared" si="135"/>
        <v>0.47301803761133909</v>
      </c>
    </row>
    <row r="2135" spans="1:19" ht="15.6" x14ac:dyDescent="0.3">
      <c r="A2135" s="2">
        <v>2656</v>
      </c>
      <c r="B2135" s="3">
        <v>46312</v>
      </c>
      <c r="C2135" s="4">
        <f>YEAR(SalesDataTable[[#This Row],[Order Date]])</f>
        <v>2026</v>
      </c>
      <c r="D2135" s="9" t="str">
        <f>TEXT(SalesDataTable[[#This Row],[Order Date]],"MMM")</f>
        <v>Oct</v>
      </c>
      <c r="E2135" s="9" t="str">
        <f>"Q"&amp;ROUNDUP(MONTH(SalesDataTable[[#This Row],[Order Date]])/3,0)</f>
        <v>Q4</v>
      </c>
      <c r="F2135" s="4" t="s">
        <v>29</v>
      </c>
      <c r="G2135" s="4" t="s">
        <v>70</v>
      </c>
      <c r="H2135" s="4" t="s">
        <v>20</v>
      </c>
      <c r="I2135" s="4" t="s">
        <v>31</v>
      </c>
      <c r="J2135" s="4" t="s">
        <v>41</v>
      </c>
      <c r="K2135" s="4" t="s">
        <v>69</v>
      </c>
      <c r="L2135" s="5">
        <v>1</v>
      </c>
      <c r="M2135" s="6">
        <v>123.11</v>
      </c>
      <c r="N2135" s="7">
        <v>0</v>
      </c>
      <c r="O2135" s="6">
        <v>58.99</v>
      </c>
      <c r="P2135" s="6">
        <f t="shared" si="132"/>
        <v>123.11</v>
      </c>
      <c r="Q2135" s="6">
        <f t="shared" si="133"/>
        <v>58.99</v>
      </c>
      <c r="R2135" s="6">
        <f t="shared" si="134"/>
        <v>64.12</v>
      </c>
      <c r="S2135" s="8">
        <f t="shared" si="135"/>
        <v>0.52083502558687356</v>
      </c>
    </row>
    <row r="2136" spans="1:19" ht="15.6" x14ac:dyDescent="0.3">
      <c r="A2136" s="2">
        <v>2867</v>
      </c>
      <c r="B2136" s="3">
        <v>46312</v>
      </c>
      <c r="C2136" s="4">
        <f>YEAR(SalesDataTable[[#This Row],[Order Date]])</f>
        <v>2026</v>
      </c>
      <c r="D2136" s="9" t="str">
        <f>TEXT(SalesDataTable[[#This Row],[Order Date]],"MMM")</f>
        <v>Oct</v>
      </c>
      <c r="E2136" s="9" t="str">
        <f>"Q"&amp;ROUNDUP(MONTH(SalesDataTable[[#This Row],[Order Date]])/3,0)</f>
        <v>Q4</v>
      </c>
      <c r="F2136" s="4" t="s">
        <v>24</v>
      </c>
      <c r="G2136" s="4" t="s">
        <v>45</v>
      </c>
      <c r="H2136" s="4" t="s">
        <v>20</v>
      </c>
      <c r="I2136" s="4" t="s">
        <v>31</v>
      </c>
      <c r="J2136" s="4" t="s">
        <v>41</v>
      </c>
      <c r="K2136" s="4" t="s">
        <v>58</v>
      </c>
      <c r="L2136" s="5">
        <v>1</v>
      </c>
      <c r="M2136" s="6">
        <v>81.239999999999995</v>
      </c>
      <c r="N2136" s="7">
        <v>0</v>
      </c>
      <c r="O2136" s="6">
        <v>38.65</v>
      </c>
      <c r="P2136" s="6">
        <f t="shared" si="132"/>
        <v>81.239999999999995</v>
      </c>
      <c r="Q2136" s="6">
        <f t="shared" si="133"/>
        <v>38.65</v>
      </c>
      <c r="R2136" s="6">
        <f t="shared" si="134"/>
        <v>42.589999999999996</v>
      </c>
      <c r="S2136" s="8">
        <f t="shared" si="135"/>
        <v>0.52424913835548992</v>
      </c>
    </row>
    <row r="2137" spans="1:19" ht="15.6" x14ac:dyDescent="0.3">
      <c r="A2137" s="2">
        <v>3335</v>
      </c>
      <c r="B2137" s="3">
        <v>46312</v>
      </c>
      <c r="C2137" s="4">
        <f>YEAR(SalesDataTable[[#This Row],[Order Date]])</f>
        <v>2026</v>
      </c>
      <c r="D2137" s="9" t="str">
        <f>TEXT(SalesDataTable[[#This Row],[Order Date]],"MMM")</f>
        <v>Oct</v>
      </c>
      <c r="E2137" s="9" t="str">
        <f>"Q"&amp;ROUNDUP(MONTH(SalesDataTable[[#This Row],[Order Date]])/3,0)</f>
        <v>Q4</v>
      </c>
      <c r="F2137" s="4" t="s">
        <v>18</v>
      </c>
      <c r="G2137" s="4" t="s">
        <v>54</v>
      </c>
      <c r="H2137" s="4" t="s">
        <v>46</v>
      </c>
      <c r="I2137" s="4" t="s">
        <v>21</v>
      </c>
      <c r="J2137" s="4" t="s">
        <v>27</v>
      </c>
      <c r="K2137" s="4" t="s">
        <v>64</v>
      </c>
      <c r="L2137" s="5">
        <v>1</v>
      </c>
      <c r="M2137" s="6">
        <v>70.81</v>
      </c>
      <c r="N2137" s="7">
        <v>0.15</v>
      </c>
      <c r="O2137" s="6">
        <v>32.93</v>
      </c>
      <c r="P2137" s="6">
        <f t="shared" si="132"/>
        <v>60.188499999999998</v>
      </c>
      <c r="Q2137" s="6">
        <f t="shared" si="133"/>
        <v>32.93</v>
      </c>
      <c r="R2137" s="6">
        <f t="shared" si="134"/>
        <v>27.258499999999998</v>
      </c>
      <c r="S2137" s="8">
        <f t="shared" si="135"/>
        <v>0.45288551799762411</v>
      </c>
    </row>
    <row r="2138" spans="1:19" ht="15.6" x14ac:dyDescent="0.3">
      <c r="A2138" s="2">
        <v>3770</v>
      </c>
      <c r="B2138" s="3">
        <v>46312</v>
      </c>
      <c r="C2138" s="4">
        <f>YEAR(SalesDataTable[[#This Row],[Order Date]])</f>
        <v>2026</v>
      </c>
      <c r="D2138" s="9" t="str">
        <f>TEXT(SalesDataTable[[#This Row],[Order Date]],"MMM")</f>
        <v>Oct</v>
      </c>
      <c r="E2138" s="9" t="str">
        <f>"Q"&amp;ROUNDUP(MONTH(SalesDataTable[[#This Row],[Order Date]])/3,0)</f>
        <v>Q4</v>
      </c>
      <c r="F2138" s="4" t="s">
        <v>38</v>
      </c>
      <c r="G2138" s="4" t="s">
        <v>65</v>
      </c>
      <c r="H2138" s="4" t="s">
        <v>20</v>
      </c>
      <c r="I2138" s="4" t="s">
        <v>34</v>
      </c>
      <c r="J2138" s="4" t="s">
        <v>41</v>
      </c>
      <c r="K2138" s="4" t="s">
        <v>47</v>
      </c>
      <c r="L2138" s="5">
        <v>6</v>
      </c>
      <c r="M2138" s="6">
        <v>200.26</v>
      </c>
      <c r="N2138" s="7">
        <v>0</v>
      </c>
      <c r="O2138" s="6">
        <v>106.71</v>
      </c>
      <c r="P2138" s="6">
        <f t="shared" si="132"/>
        <v>1201.56</v>
      </c>
      <c r="Q2138" s="6">
        <f t="shared" si="133"/>
        <v>640.26</v>
      </c>
      <c r="R2138" s="6">
        <f t="shared" si="134"/>
        <v>561.29999999999995</v>
      </c>
      <c r="S2138" s="8">
        <f t="shared" si="135"/>
        <v>0.46714271447118744</v>
      </c>
    </row>
    <row r="2139" spans="1:19" ht="15.6" x14ac:dyDescent="0.3">
      <c r="A2139" s="2">
        <v>4065</v>
      </c>
      <c r="B2139" s="3">
        <v>46312</v>
      </c>
      <c r="C2139" s="4">
        <f>YEAR(SalesDataTable[[#This Row],[Order Date]])</f>
        <v>2026</v>
      </c>
      <c r="D2139" s="9" t="str">
        <f>TEXT(SalesDataTable[[#This Row],[Order Date]],"MMM")</f>
        <v>Oct</v>
      </c>
      <c r="E2139" s="9" t="str">
        <f>"Q"&amp;ROUNDUP(MONTH(SalesDataTable[[#This Row],[Order Date]])/3,0)</f>
        <v>Q4</v>
      </c>
      <c r="F2139" s="4" t="s">
        <v>38</v>
      </c>
      <c r="G2139" s="4" t="s">
        <v>39</v>
      </c>
      <c r="H2139" s="4" t="s">
        <v>20</v>
      </c>
      <c r="I2139" s="4" t="s">
        <v>31</v>
      </c>
      <c r="J2139" s="4" t="s">
        <v>52</v>
      </c>
      <c r="K2139" s="4" t="s">
        <v>60</v>
      </c>
      <c r="L2139" s="5">
        <v>3</v>
      </c>
      <c r="M2139" s="6">
        <v>36.75</v>
      </c>
      <c r="N2139" s="7">
        <v>0.05</v>
      </c>
      <c r="O2139" s="6">
        <v>13.71</v>
      </c>
      <c r="P2139" s="6">
        <f t="shared" si="132"/>
        <v>104.7375</v>
      </c>
      <c r="Q2139" s="6">
        <f t="shared" si="133"/>
        <v>41.13</v>
      </c>
      <c r="R2139" s="6">
        <f t="shared" si="134"/>
        <v>63.607499999999995</v>
      </c>
      <c r="S2139" s="8">
        <f t="shared" si="135"/>
        <v>0.60730397422126747</v>
      </c>
    </row>
    <row r="2140" spans="1:19" ht="15.6" x14ac:dyDescent="0.3">
      <c r="A2140" s="2">
        <v>4222</v>
      </c>
      <c r="B2140" s="3">
        <v>46312</v>
      </c>
      <c r="C2140" s="4">
        <f>YEAR(SalesDataTable[[#This Row],[Order Date]])</f>
        <v>2026</v>
      </c>
      <c r="D2140" s="9" t="str">
        <f>TEXT(SalesDataTable[[#This Row],[Order Date]],"MMM")</f>
        <v>Oct</v>
      </c>
      <c r="E2140" s="9" t="str">
        <f>"Q"&amp;ROUNDUP(MONTH(SalesDataTable[[#This Row],[Order Date]])/3,0)</f>
        <v>Q4</v>
      </c>
      <c r="F2140" s="4" t="s">
        <v>29</v>
      </c>
      <c r="G2140" s="4" t="s">
        <v>70</v>
      </c>
      <c r="H2140" s="4" t="s">
        <v>20</v>
      </c>
      <c r="I2140" s="4" t="s">
        <v>21</v>
      </c>
      <c r="J2140" s="4" t="s">
        <v>27</v>
      </c>
      <c r="K2140" s="4" t="s">
        <v>28</v>
      </c>
      <c r="L2140" s="5">
        <v>2</v>
      </c>
      <c r="M2140" s="6">
        <v>92.41</v>
      </c>
      <c r="N2140" s="7">
        <v>0.1</v>
      </c>
      <c r="O2140" s="6">
        <v>45.42</v>
      </c>
      <c r="P2140" s="6">
        <f t="shared" si="132"/>
        <v>166.33799999999999</v>
      </c>
      <c r="Q2140" s="6">
        <f t="shared" si="133"/>
        <v>90.84</v>
      </c>
      <c r="R2140" s="6">
        <f t="shared" si="134"/>
        <v>75.49799999999999</v>
      </c>
      <c r="S2140" s="8">
        <f t="shared" si="135"/>
        <v>0.4538830573891714</v>
      </c>
    </row>
    <row r="2141" spans="1:19" ht="15.6" x14ac:dyDescent="0.3">
      <c r="A2141" s="2">
        <v>4304</v>
      </c>
      <c r="B2141" s="3">
        <v>46312</v>
      </c>
      <c r="C2141" s="4">
        <f>YEAR(SalesDataTable[[#This Row],[Order Date]])</f>
        <v>2026</v>
      </c>
      <c r="D2141" s="9" t="str">
        <f>TEXT(SalesDataTable[[#This Row],[Order Date]],"MMM")</f>
        <v>Oct</v>
      </c>
      <c r="E2141" s="9" t="str">
        <f>"Q"&amp;ROUNDUP(MONTH(SalesDataTable[[#This Row],[Order Date]])/3,0)</f>
        <v>Q4</v>
      </c>
      <c r="F2141" s="4" t="s">
        <v>24</v>
      </c>
      <c r="G2141" s="4" t="s">
        <v>67</v>
      </c>
      <c r="H2141" s="4" t="s">
        <v>37</v>
      </c>
      <c r="I2141" s="4" t="s">
        <v>31</v>
      </c>
      <c r="J2141" s="4" t="s">
        <v>52</v>
      </c>
      <c r="K2141" s="4" t="s">
        <v>53</v>
      </c>
      <c r="L2141" s="5">
        <v>1</v>
      </c>
      <c r="M2141" s="6">
        <v>40.67</v>
      </c>
      <c r="N2141" s="7">
        <v>0</v>
      </c>
      <c r="O2141" s="6">
        <v>15.09</v>
      </c>
      <c r="P2141" s="6">
        <f t="shared" si="132"/>
        <v>40.67</v>
      </c>
      <c r="Q2141" s="6">
        <f t="shared" si="133"/>
        <v>15.09</v>
      </c>
      <c r="R2141" s="6">
        <f t="shared" si="134"/>
        <v>25.580000000000002</v>
      </c>
      <c r="S2141" s="8">
        <f t="shared" si="135"/>
        <v>0.62896483894762722</v>
      </c>
    </row>
    <row r="2142" spans="1:19" ht="15.6" x14ac:dyDescent="0.3">
      <c r="A2142" s="2">
        <v>109</v>
      </c>
      <c r="B2142" s="3">
        <v>46313</v>
      </c>
      <c r="C2142" s="4">
        <f>YEAR(SalesDataTable[[#This Row],[Order Date]])</f>
        <v>2026</v>
      </c>
      <c r="D2142" s="9" t="str">
        <f>TEXT(SalesDataTable[[#This Row],[Order Date]],"MMM")</f>
        <v>Oct</v>
      </c>
      <c r="E2142" s="9" t="str">
        <f>"Q"&amp;ROUNDUP(MONTH(SalesDataTable[[#This Row],[Order Date]])/3,0)</f>
        <v>Q4</v>
      </c>
      <c r="F2142" s="4" t="s">
        <v>24</v>
      </c>
      <c r="G2142" s="4" t="s">
        <v>25</v>
      </c>
      <c r="H2142" s="4" t="s">
        <v>20</v>
      </c>
      <c r="I2142" s="4" t="s">
        <v>21</v>
      </c>
      <c r="J2142" s="4" t="s">
        <v>27</v>
      </c>
      <c r="K2142" s="4" t="s">
        <v>28</v>
      </c>
      <c r="L2142" s="5">
        <v>1</v>
      </c>
      <c r="M2142" s="6">
        <v>90.09</v>
      </c>
      <c r="N2142" s="7">
        <v>0</v>
      </c>
      <c r="O2142" s="6">
        <v>45.17</v>
      </c>
      <c r="P2142" s="6">
        <f t="shared" si="132"/>
        <v>90.09</v>
      </c>
      <c r="Q2142" s="6">
        <f t="shared" si="133"/>
        <v>45.17</v>
      </c>
      <c r="R2142" s="6">
        <f t="shared" si="134"/>
        <v>44.92</v>
      </c>
      <c r="S2142" s="8">
        <f t="shared" si="135"/>
        <v>0.49861249861249862</v>
      </c>
    </row>
    <row r="2143" spans="1:19" ht="15.6" x14ac:dyDescent="0.3">
      <c r="A2143" s="2">
        <v>744</v>
      </c>
      <c r="B2143" s="3">
        <v>46313</v>
      </c>
      <c r="C2143" s="4">
        <f>YEAR(SalesDataTable[[#This Row],[Order Date]])</f>
        <v>2026</v>
      </c>
      <c r="D2143" s="9" t="str">
        <f>TEXT(SalesDataTable[[#This Row],[Order Date]],"MMM")</f>
        <v>Oct</v>
      </c>
      <c r="E2143" s="9" t="str">
        <f>"Q"&amp;ROUNDUP(MONTH(SalesDataTable[[#This Row],[Order Date]])/3,0)</f>
        <v>Q4</v>
      </c>
      <c r="F2143" s="4" t="s">
        <v>29</v>
      </c>
      <c r="G2143" s="4" t="s">
        <v>57</v>
      </c>
      <c r="H2143" s="4" t="s">
        <v>20</v>
      </c>
      <c r="I2143" s="4" t="s">
        <v>21</v>
      </c>
      <c r="J2143" s="4" t="s">
        <v>32</v>
      </c>
      <c r="K2143" s="4" t="s">
        <v>33</v>
      </c>
      <c r="L2143" s="5">
        <v>1</v>
      </c>
      <c r="M2143" s="6">
        <v>36.83</v>
      </c>
      <c r="N2143" s="7">
        <v>0</v>
      </c>
      <c r="O2143" s="6">
        <v>13.64</v>
      </c>
      <c r="P2143" s="6">
        <f t="shared" si="132"/>
        <v>36.83</v>
      </c>
      <c r="Q2143" s="6">
        <f t="shared" si="133"/>
        <v>13.64</v>
      </c>
      <c r="R2143" s="6">
        <f t="shared" si="134"/>
        <v>23.189999999999998</v>
      </c>
      <c r="S2143" s="8">
        <f t="shared" si="135"/>
        <v>0.62964974205810476</v>
      </c>
    </row>
    <row r="2144" spans="1:19" ht="15.6" x14ac:dyDescent="0.3">
      <c r="A2144" s="2">
        <v>960</v>
      </c>
      <c r="B2144" s="3">
        <v>46313</v>
      </c>
      <c r="C2144" s="4">
        <f>YEAR(SalesDataTable[[#This Row],[Order Date]])</f>
        <v>2026</v>
      </c>
      <c r="D2144" s="9" t="str">
        <f>TEXT(SalesDataTable[[#This Row],[Order Date]],"MMM")</f>
        <v>Oct</v>
      </c>
      <c r="E2144" s="9" t="str">
        <f>"Q"&amp;ROUNDUP(MONTH(SalesDataTable[[#This Row],[Order Date]])/3,0)</f>
        <v>Q4</v>
      </c>
      <c r="F2144" s="4" t="s">
        <v>24</v>
      </c>
      <c r="G2144" s="4" t="s">
        <v>61</v>
      </c>
      <c r="H2144" s="4" t="s">
        <v>46</v>
      </c>
      <c r="I2144" s="4" t="s">
        <v>21</v>
      </c>
      <c r="J2144" s="4" t="s">
        <v>41</v>
      </c>
      <c r="K2144" s="4" t="s">
        <v>47</v>
      </c>
      <c r="L2144" s="5">
        <v>5</v>
      </c>
      <c r="M2144" s="6">
        <v>196.37</v>
      </c>
      <c r="N2144" s="7">
        <v>0.05</v>
      </c>
      <c r="O2144" s="6">
        <v>103.51</v>
      </c>
      <c r="P2144" s="6">
        <f t="shared" si="132"/>
        <v>932.75749999999994</v>
      </c>
      <c r="Q2144" s="6">
        <f t="shared" si="133"/>
        <v>517.55000000000007</v>
      </c>
      <c r="R2144" s="6">
        <f t="shared" si="134"/>
        <v>415.20749999999987</v>
      </c>
      <c r="S2144" s="8">
        <f t="shared" si="135"/>
        <v>0.44513981393877816</v>
      </c>
    </row>
    <row r="2145" spans="1:19" ht="15.6" x14ac:dyDescent="0.3">
      <c r="A2145" s="2">
        <v>1389</v>
      </c>
      <c r="B2145" s="3">
        <v>46313</v>
      </c>
      <c r="C2145" s="4">
        <f>YEAR(SalesDataTable[[#This Row],[Order Date]])</f>
        <v>2026</v>
      </c>
      <c r="D2145" s="9" t="str">
        <f>TEXT(SalesDataTable[[#This Row],[Order Date]],"MMM")</f>
        <v>Oct</v>
      </c>
      <c r="E2145" s="9" t="str">
        <f>"Q"&amp;ROUNDUP(MONTH(SalesDataTable[[#This Row],[Order Date]])/3,0)</f>
        <v>Q4</v>
      </c>
      <c r="F2145" s="4" t="s">
        <v>18</v>
      </c>
      <c r="G2145" s="4" t="s">
        <v>68</v>
      </c>
      <c r="H2145" s="4" t="s">
        <v>20</v>
      </c>
      <c r="I2145" s="4" t="s">
        <v>31</v>
      </c>
      <c r="J2145" s="4" t="s">
        <v>27</v>
      </c>
      <c r="K2145" s="4" t="s">
        <v>28</v>
      </c>
      <c r="L2145" s="5">
        <v>2</v>
      </c>
      <c r="M2145" s="6">
        <v>93.73</v>
      </c>
      <c r="N2145" s="7">
        <v>0</v>
      </c>
      <c r="O2145" s="6">
        <v>44.79</v>
      </c>
      <c r="P2145" s="6">
        <f t="shared" si="132"/>
        <v>187.46</v>
      </c>
      <c r="Q2145" s="6">
        <f t="shared" si="133"/>
        <v>89.58</v>
      </c>
      <c r="R2145" s="6">
        <f t="shared" si="134"/>
        <v>97.88000000000001</v>
      </c>
      <c r="S2145" s="8">
        <f t="shared" si="135"/>
        <v>0.52213805611863873</v>
      </c>
    </row>
    <row r="2146" spans="1:19" ht="15.6" x14ac:dyDescent="0.3">
      <c r="A2146" s="2">
        <v>1493</v>
      </c>
      <c r="B2146" s="3">
        <v>46313</v>
      </c>
      <c r="C2146" s="4">
        <f>YEAR(SalesDataTable[[#This Row],[Order Date]])</f>
        <v>2026</v>
      </c>
      <c r="D2146" s="9" t="str">
        <f>TEXT(SalesDataTable[[#This Row],[Order Date]],"MMM")</f>
        <v>Oct</v>
      </c>
      <c r="E2146" s="9" t="str">
        <f>"Q"&amp;ROUNDUP(MONTH(SalesDataTable[[#This Row],[Order Date]])/3,0)</f>
        <v>Q4</v>
      </c>
      <c r="F2146" s="4" t="s">
        <v>29</v>
      </c>
      <c r="G2146" s="4" t="s">
        <v>57</v>
      </c>
      <c r="H2146" s="4" t="s">
        <v>20</v>
      </c>
      <c r="I2146" s="4" t="s">
        <v>34</v>
      </c>
      <c r="J2146" s="4" t="s">
        <v>32</v>
      </c>
      <c r="K2146" s="4" t="s">
        <v>33</v>
      </c>
      <c r="L2146" s="5">
        <v>1</v>
      </c>
      <c r="M2146" s="6">
        <v>36.46</v>
      </c>
      <c r="N2146" s="7">
        <v>0.05</v>
      </c>
      <c r="O2146" s="6">
        <v>13.35</v>
      </c>
      <c r="P2146" s="6">
        <f t="shared" si="132"/>
        <v>34.637</v>
      </c>
      <c r="Q2146" s="6">
        <f t="shared" si="133"/>
        <v>13.35</v>
      </c>
      <c r="R2146" s="6">
        <f t="shared" si="134"/>
        <v>21.286999999999999</v>
      </c>
      <c r="S2146" s="8">
        <f t="shared" si="135"/>
        <v>0.61457401045125148</v>
      </c>
    </row>
    <row r="2147" spans="1:19" ht="15.6" x14ac:dyDescent="0.3">
      <c r="A2147" s="2">
        <v>1967</v>
      </c>
      <c r="B2147" s="3">
        <v>46313</v>
      </c>
      <c r="C2147" s="4">
        <f>YEAR(SalesDataTable[[#This Row],[Order Date]])</f>
        <v>2026</v>
      </c>
      <c r="D2147" s="9" t="str">
        <f>TEXT(SalesDataTable[[#This Row],[Order Date]],"MMM")</f>
        <v>Oct</v>
      </c>
      <c r="E2147" s="9" t="str">
        <f>"Q"&amp;ROUNDUP(MONTH(SalesDataTable[[#This Row],[Order Date]])/3,0)</f>
        <v>Q4</v>
      </c>
      <c r="F2147" s="4" t="s">
        <v>24</v>
      </c>
      <c r="G2147" s="4" t="s">
        <v>67</v>
      </c>
      <c r="H2147" s="4" t="s">
        <v>20</v>
      </c>
      <c r="I2147" s="4" t="s">
        <v>21</v>
      </c>
      <c r="J2147" s="4" t="s">
        <v>41</v>
      </c>
      <c r="K2147" s="4" t="s">
        <v>69</v>
      </c>
      <c r="L2147" s="5">
        <v>2</v>
      </c>
      <c r="M2147" s="6">
        <v>125.91</v>
      </c>
      <c r="N2147" s="7">
        <v>0</v>
      </c>
      <c r="O2147" s="6">
        <v>61.95</v>
      </c>
      <c r="P2147" s="6">
        <f t="shared" si="132"/>
        <v>251.82</v>
      </c>
      <c r="Q2147" s="6">
        <f t="shared" si="133"/>
        <v>123.9</v>
      </c>
      <c r="R2147" s="6">
        <f t="shared" si="134"/>
        <v>127.91999999999999</v>
      </c>
      <c r="S2147" s="8">
        <f t="shared" si="135"/>
        <v>0.50798189182749576</v>
      </c>
    </row>
    <row r="2148" spans="1:19" ht="15.6" x14ac:dyDescent="0.3">
      <c r="A2148" s="2">
        <v>2132</v>
      </c>
      <c r="B2148" s="3">
        <v>46313</v>
      </c>
      <c r="C2148" s="4">
        <f>YEAR(SalesDataTable[[#This Row],[Order Date]])</f>
        <v>2026</v>
      </c>
      <c r="D2148" s="9" t="str">
        <f>TEXT(SalesDataTable[[#This Row],[Order Date]],"MMM")</f>
        <v>Oct</v>
      </c>
      <c r="E2148" s="9" t="str">
        <f>"Q"&amp;ROUNDUP(MONTH(SalesDataTable[[#This Row],[Order Date]])/3,0)</f>
        <v>Q4</v>
      </c>
      <c r="F2148" s="4" t="s">
        <v>38</v>
      </c>
      <c r="G2148" s="4" t="s">
        <v>51</v>
      </c>
      <c r="H2148" s="4" t="s">
        <v>37</v>
      </c>
      <c r="I2148" s="4" t="s">
        <v>31</v>
      </c>
      <c r="J2148" s="4" t="s">
        <v>27</v>
      </c>
      <c r="K2148" s="4" t="s">
        <v>28</v>
      </c>
      <c r="L2148" s="5">
        <v>1</v>
      </c>
      <c r="M2148" s="6">
        <v>92.56</v>
      </c>
      <c r="N2148" s="7">
        <v>0.1</v>
      </c>
      <c r="O2148" s="6">
        <v>44.23</v>
      </c>
      <c r="P2148" s="6">
        <f t="shared" si="132"/>
        <v>83.304000000000002</v>
      </c>
      <c r="Q2148" s="6">
        <f t="shared" si="133"/>
        <v>44.23</v>
      </c>
      <c r="R2148" s="6">
        <f t="shared" si="134"/>
        <v>39.074000000000005</v>
      </c>
      <c r="S2148" s="8">
        <f t="shared" si="135"/>
        <v>0.46905310669355621</v>
      </c>
    </row>
    <row r="2149" spans="1:19" ht="15.6" x14ac:dyDescent="0.3">
      <c r="A2149" s="2">
        <v>2882</v>
      </c>
      <c r="B2149" s="3">
        <v>46313</v>
      </c>
      <c r="C2149" s="4">
        <f>YEAR(SalesDataTable[[#This Row],[Order Date]])</f>
        <v>2026</v>
      </c>
      <c r="D2149" s="9" t="str">
        <f>TEXT(SalesDataTable[[#This Row],[Order Date]],"MMM")</f>
        <v>Oct</v>
      </c>
      <c r="E2149" s="9" t="str">
        <f>"Q"&amp;ROUNDUP(MONTH(SalesDataTable[[#This Row],[Order Date]])/3,0)</f>
        <v>Q4</v>
      </c>
      <c r="F2149" s="4" t="s">
        <v>38</v>
      </c>
      <c r="G2149" s="4" t="s">
        <v>51</v>
      </c>
      <c r="H2149" s="4" t="s">
        <v>46</v>
      </c>
      <c r="I2149" s="4" t="s">
        <v>31</v>
      </c>
      <c r="J2149" s="4" t="s">
        <v>27</v>
      </c>
      <c r="K2149" s="4" t="s">
        <v>64</v>
      </c>
      <c r="L2149" s="5">
        <v>4</v>
      </c>
      <c r="M2149" s="6">
        <v>70.02</v>
      </c>
      <c r="N2149" s="7">
        <v>0</v>
      </c>
      <c r="O2149" s="6">
        <v>32.86</v>
      </c>
      <c r="P2149" s="6">
        <f t="shared" si="132"/>
        <v>280.08</v>
      </c>
      <c r="Q2149" s="6">
        <f t="shared" si="133"/>
        <v>131.44</v>
      </c>
      <c r="R2149" s="6">
        <f t="shared" si="134"/>
        <v>148.63999999999999</v>
      </c>
      <c r="S2149" s="8">
        <f t="shared" si="135"/>
        <v>0.53070551271065403</v>
      </c>
    </row>
    <row r="2150" spans="1:19" ht="15.6" x14ac:dyDescent="0.3">
      <c r="A2150" s="2">
        <v>3345</v>
      </c>
      <c r="B2150" s="3">
        <v>46313</v>
      </c>
      <c r="C2150" s="4">
        <f>YEAR(SalesDataTable[[#This Row],[Order Date]])</f>
        <v>2026</v>
      </c>
      <c r="D2150" s="9" t="str">
        <f>TEXT(SalesDataTable[[#This Row],[Order Date]],"MMM")</f>
        <v>Oct</v>
      </c>
      <c r="E2150" s="9" t="str">
        <f>"Q"&amp;ROUNDUP(MONTH(SalesDataTable[[#This Row],[Order Date]])/3,0)</f>
        <v>Q4</v>
      </c>
      <c r="F2150" s="4" t="s">
        <v>18</v>
      </c>
      <c r="G2150" s="4" t="s">
        <v>68</v>
      </c>
      <c r="H2150" s="4" t="s">
        <v>20</v>
      </c>
      <c r="I2150" s="4" t="s">
        <v>21</v>
      </c>
      <c r="J2150" s="4" t="s">
        <v>22</v>
      </c>
      <c r="K2150" s="4" t="s">
        <v>40</v>
      </c>
      <c r="L2150" s="5">
        <v>3</v>
      </c>
      <c r="M2150" s="6">
        <v>51.62</v>
      </c>
      <c r="N2150" s="7">
        <v>0.1</v>
      </c>
      <c r="O2150" s="6">
        <v>22.94</v>
      </c>
      <c r="P2150" s="6">
        <f t="shared" si="132"/>
        <v>139.374</v>
      </c>
      <c r="Q2150" s="6">
        <f t="shared" si="133"/>
        <v>68.820000000000007</v>
      </c>
      <c r="R2150" s="6">
        <f t="shared" si="134"/>
        <v>70.553999999999988</v>
      </c>
      <c r="S2150" s="8">
        <f t="shared" si="135"/>
        <v>0.50622067243531788</v>
      </c>
    </row>
    <row r="2151" spans="1:19" ht="15.6" x14ac:dyDescent="0.3">
      <c r="A2151" s="2">
        <v>4089</v>
      </c>
      <c r="B2151" s="3">
        <v>46313</v>
      </c>
      <c r="C2151" s="4">
        <f>YEAR(SalesDataTable[[#This Row],[Order Date]])</f>
        <v>2026</v>
      </c>
      <c r="D2151" s="9" t="str">
        <f>TEXT(SalesDataTable[[#This Row],[Order Date]],"MMM")</f>
        <v>Oct</v>
      </c>
      <c r="E2151" s="9" t="str">
        <f>"Q"&amp;ROUNDUP(MONTH(SalesDataTable[[#This Row],[Order Date]])/3,0)</f>
        <v>Q4</v>
      </c>
      <c r="F2151" s="4" t="s">
        <v>29</v>
      </c>
      <c r="G2151" s="4" t="s">
        <v>30</v>
      </c>
      <c r="H2151" s="4" t="s">
        <v>20</v>
      </c>
      <c r="I2151" s="4" t="s">
        <v>31</v>
      </c>
      <c r="J2151" s="4" t="s">
        <v>41</v>
      </c>
      <c r="K2151" s="4" t="s">
        <v>47</v>
      </c>
      <c r="L2151" s="5">
        <v>1</v>
      </c>
      <c r="M2151" s="6">
        <v>196.39</v>
      </c>
      <c r="N2151" s="7">
        <v>0</v>
      </c>
      <c r="O2151" s="6">
        <v>104.66</v>
      </c>
      <c r="P2151" s="6">
        <f t="shared" si="132"/>
        <v>196.39</v>
      </c>
      <c r="Q2151" s="6">
        <f t="shared" si="133"/>
        <v>104.66</v>
      </c>
      <c r="R2151" s="6">
        <f t="shared" si="134"/>
        <v>91.72999999999999</v>
      </c>
      <c r="S2151" s="8">
        <f t="shared" si="135"/>
        <v>0.46708080859514228</v>
      </c>
    </row>
    <row r="2152" spans="1:19" ht="15.6" x14ac:dyDescent="0.3">
      <c r="A2152" s="2">
        <v>4119</v>
      </c>
      <c r="B2152" s="3">
        <v>46313</v>
      </c>
      <c r="C2152" s="4">
        <f>YEAR(SalesDataTable[[#This Row],[Order Date]])</f>
        <v>2026</v>
      </c>
      <c r="D2152" s="9" t="str">
        <f>TEXT(SalesDataTable[[#This Row],[Order Date]],"MMM")</f>
        <v>Oct</v>
      </c>
      <c r="E2152" s="9" t="str">
        <f>"Q"&amp;ROUNDUP(MONTH(SalesDataTable[[#This Row],[Order Date]])/3,0)</f>
        <v>Q4</v>
      </c>
      <c r="F2152" s="4" t="s">
        <v>38</v>
      </c>
      <c r="G2152" s="4" t="s">
        <v>51</v>
      </c>
      <c r="H2152" s="4" t="s">
        <v>26</v>
      </c>
      <c r="I2152" s="4" t="s">
        <v>34</v>
      </c>
      <c r="J2152" s="4" t="s">
        <v>52</v>
      </c>
      <c r="K2152" s="4" t="s">
        <v>53</v>
      </c>
      <c r="L2152" s="5">
        <v>10</v>
      </c>
      <c r="M2152" s="6">
        <v>41.26</v>
      </c>
      <c r="N2152" s="7">
        <v>0.1</v>
      </c>
      <c r="O2152" s="6">
        <v>15.06</v>
      </c>
      <c r="P2152" s="6">
        <f t="shared" si="132"/>
        <v>371.34</v>
      </c>
      <c r="Q2152" s="6">
        <f t="shared" si="133"/>
        <v>150.6</v>
      </c>
      <c r="R2152" s="6">
        <f t="shared" si="134"/>
        <v>220.73999999999998</v>
      </c>
      <c r="S2152" s="8">
        <f t="shared" si="135"/>
        <v>0.59444175149458711</v>
      </c>
    </row>
    <row r="2153" spans="1:19" ht="15.6" x14ac:dyDescent="0.3">
      <c r="A2153" s="2">
        <v>4968</v>
      </c>
      <c r="B2153" s="3">
        <v>46313</v>
      </c>
      <c r="C2153" s="4">
        <f>YEAR(SalesDataTable[[#This Row],[Order Date]])</f>
        <v>2026</v>
      </c>
      <c r="D2153" s="9" t="str">
        <f>TEXT(SalesDataTable[[#This Row],[Order Date]],"MMM")</f>
        <v>Oct</v>
      </c>
      <c r="E2153" s="9" t="str">
        <f>"Q"&amp;ROUNDUP(MONTH(SalesDataTable[[#This Row],[Order Date]])/3,0)</f>
        <v>Q4</v>
      </c>
      <c r="F2153" s="4" t="s">
        <v>29</v>
      </c>
      <c r="G2153" s="4" t="s">
        <v>36</v>
      </c>
      <c r="H2153" s="4" t="s">
        <v>46</v>
      </c>
      <c r="I2153" s="4" t="s">
        <v>31</v>
      </c>
      <c r="J2153" s="4" t="s">
        <v>32</v>
      </c>
      <c r="K2153" s="4" t="s">
        <v>33</v>
      </c>
      <c r="L2153" s="5">
        <v>1</v>
      </c>
      <c r="M2153" s="6">
        <v>35.549999999999997</v>
      </c>
      <c r="N2153" s="7">
        <v>0.05</v>
      </c>
      <c r="O2153" s="6">
        <v>13.44</v>
      </c>
      <c r="P2153" s="6">
        <f t="shared" si="132"/>
        <v>33.772499999999994</v>
      </c>
      <c r="Q2153" s="6">
        <f t="shared" si="133"/>
        <v>13.44</v>
      </c>
      <c r="R2153" s="6">
        <f t="shared" si="134"/>
        <v>20.332499999999996</v>
      </c>
      <c r="S2153" s="8">
        <f t="shared" si="135"/>
        <v>0.60204308238951809</v>
      </c>
    </row>
    <row r="2154" spans="1:19" ht="15.6" x14ac:dyDescent="0.3">
      <c r="A2154" s="2">
        <v>5197</v>
      </c>
      <c r="B2154" s="3">
        <v>46313</v>
      </c>
      <c r="C2154" s="4">
        <f>YEAR(SalesDataTable[[#This Row],[Order Date]])</f>
        <v>2026</v>
      </c>
      <c r="D2154" s="9" t="str">
        <f>TEXT(SalesDataTable[[#This Row],[Order Date]],"MMM")</f>
        <v>Oct</v>
      </c>
      <c r="E2154" s="9" t="str">
        <f>"Q"&amp;ROUNDUP(MONTH(SalesDataTable[[#This Row],[Order Date]])/3,0)</f>
        <v>Q4</v>
      </c>
      <c r="F2154" s="4" t="s">
        <v>38</v>
      </c>
      <c r="G2154" s="4" t="s">
        <v>51</v>
      </c>
      <c r="H2154" s="4" t="s">
        <v>20</v>
      </c>
      <c r="I2154" s="4" t="s">
        <v>31</v>
      </c>
      <c r="J2154" s="4" t="s">
        <v>22</v>
      </c>
      <c r="K2154" s="4" t="s">
        <v>40</v>
      </c>
      <c r="L2154" s="5">
        <v>1</v>
      </c>
      <c r="M2154" s="6">
        <v>49.5</v>
      </c>
      <c r="N2154" s="7">
        <v>0</v>
      </c>
      <c r="O2154" s="6">
        <v>22.36</v>
      </c>
      <c r="P2154" s="6">
        <f t="shared" si="132"/>
        <v>49.5</v>
      </c>
      <c r="Q2154" s="6">
        <f t="shared" si="133"/>
        <v>22.36</v>
      </c>
      <c r="R2154" s="6">
        <f t="shared" si="134"/>
        <v>27.14</v>
      </c>
      <c r="S2154" s="8">
        <f t="shared" si="135"/>
        <v>0.54828282828282826</v>
      </c>
    </row>
    <row r="2155" spans="1:19" ht="15.6" x14ac:dyDescent="0.3">
      <c r="A2155" s="2">
        <v>66</v>
      </c>
      <c r="B2155" s="3">
        <v>46314</v>
      </c>
      <c r="C2155" s="4">
        <f>YEAR(SalesDataTable[[#This Row],[Order Date]])</f>
        <v>2026</v>
      </c>
      <c r="D2155" s="9" t="str">
        <f>TEXT(SalesDataTable[[#This Row],[Order Date]],"MMM")</f>
        <v>Oct</v>
      </c>
      <c r="E2155" s="9" t="str">
        <f>"Q"&amp;ROUNDUP(MONTH(SalesDataTable[[#This Row],[Order Date]])/3,0)</f>
        <v>Q4</v>
      </c>
      <c r="F2155" s="4" t="s">
        <v>18</v>
      </c>
      <c r="G2155" s="4" t="s">
        <v>68</v>
      </c>
      <c r="H2155" s="4" t="s">
        <v>20</v>
      </c>
      <c r="I2155" s="4" t="s">
        <v>34</v>
      </c>
      <c r="J2155" s="4" t="s">
        <v>41</v>
      </c>
      <c r="K2155" s="4" t="s">
        <v>58</v>
      </c>
      <c r="L2155" s="5">
        <v>1</v>
      </c>
      <c r="M2155" s="6">
        <v>80.58</v>
      </c>
      <c r="N2155" s="7">
        <v>0</v>
      </c>
      <c r="O2155" s="6">
        <v>40.43</v>
      </c>
      <c r="P2155" s="6">
        <f t="shared" si="132"/>
        <v>80.58</v>
      </c>
      <c r="Q2155" s="6">
        <f t="shared" si="133"/>
        <v>40.43</v>
      </c>
      <c r="R2155" s="6">
        <f t="shared" si="134"/>
        <v>40.15</v>
      </c>
      <c r="S2155" s="8">
        <f t="shared" si="135"/>
        <v>0.49826259617771157</v>
      </c>
    </row>
    <row r="2156" spans="1:19" ht="15.6" x14ac:dyDescent="0.3">
      <c r="A2156" s="2">
        <v>585</v>
      </c>
      <c r="B2156" s="3">
        <v>46314</v>
      </c>
      <c r="C2156" s="4">
        <f>YEAR(SalesDataTable[[#This Row],[Order Date]])</f>
        <v>2026</v>
      </c>
      <c r="D2156" s="9" t="str">
        <f>TEXT(SalesDataTable[[#This Row],[Order Date]],"MMM")</f>
        <v>Oct</v>
      </c>
      <c r="E2156" s="9" t="str">
        <f>"Q"&amp;ROUNDUP(MONTH(SalesDataTable[[#This Row],[Order Date]])/3,0)</f>
        <v>Q4</v>
      </c>
      <c r="F2156" s="4" t="s">
        <v>29</v>
      </c>
      <c r="G2156" s="4" t="s">
        <v>43</v>
      </c>
      <c r="H2156" s="4" t="s">
        <v>37</v>
      </c>
      <c r="I2156" s="4" t="s">
        <v>34</v>
      </c>
      <c r="J2156" s="4" t="s">
        <v>32</v>
      </c>
      <c r="K2156" s="4" t="s">
        <v>66</v>
      </c>
      <c r="L2156" s="5">
        <v>2</v>
      </c>
      <c r="M2156" s="6">
        <v>161.59</v>
      </c>
      <c r="N2156" s="7">
        <v>0.05</v>
      </c>
      <c r="O2156" s="6">
        <v>89.57</v>
      </c>
      <c r="P2156" s="6">
        <f t="shared" si="132"/>
        <v>307.02100000000002</v>
      </c>
      <c r="Q2156" s="6">
        <f t="shared" si="133"/>
        <v>179.14</v>
      </c>
      <c r="R2156" s="6">
        <f t="shared" si="134"/>
        <v>127.88100000000003</v>
      </c>
      <c r="S2156" s="8">
        <f t="shared" si="135"/>
        <v>0.41652199686666391</v>
      </c>
    </row>
    <row r="2157" spans="1:19" ht="15.6" x14ac:dyDescent="0.3">
      <c r="A2157" s="2">
        <v>856</v>
      </c>
      <c r="B2157" s="3">
        <v>46314</v>
      </c>
      <c r="C2157" s="4">
        <f>YEAR(SalesDataTable[[#This Row],[Order Date]])</f>
        <v>2026</v>
      </c>
      <c r="D2157" s="9" t="str">
        <f>TEXT(SalesDataTable[[#This Row],[Order Date]],"MMM")</f>
        <v>Oct</v>
      </c>
      <c r="E2157" s="9" t="str">
        <f>"Q"&amp;ROUNDUP(MONTH(SalesDataTable[[#This Row],[Order Date]])/3,0)</f>
        <v>Q4</v>
      </c>
      <c r="F2157" s="4" t="s">
        <v>38</v>
      </c>
      <c r="G2157" s="4" t="s">
        <v>51</v>
      </c>
      <c r="H2157" s="4" t="s">
        <v>20</v>
      </c>
      <c r="I2157" s="4" t="s">
        <v>34</v>
      </c>
      <c r="J2157" s="4" t="s">
        <v>41</v>
      </c>
      <c r="K2157" s="4" t="s">
        <v>58</v>
      </c>
      <c r="L2157" s="5">
        <v>1</v>
      </c>
      <c r="M2157" s="6">
        <v>80.319999999999993</v>
      </c>
      <c r="N2157" s="7">
        <v>0</v>
      </c>
      <c r="O2157" s="6">
        <v>39.729999999999997</v>
      </c>
      <c r="P2157" s="6">
        <f t="shared" si="132"/>
        <v>80.319999999999993</v>
      </c>
      <c r="Q2157" s="6">
        <f t="shared" si="133"/>
        <v>39.729999999999997</v>
      </c>
      <c r="R2157" s="6">
        <f t="shared" si="134"/>
        <v>40.589999999999996</v>
      </c>
      <c r="S2157" s="8">
        <f t="shared" si="135"/>
        <v>0.50535358565737054</v>
      </c>
    </row>
    <row r="2158" spans="1:19" ht="15.6" x14ac:dyDescent="0.3">
      <c r="A2158" s="2">
        <v>1793</v>
      </c>
      <c r="B2158" s="3">
        <v>46314</v>
      </c>
      <c r="C2158" s="4">
        <f>YEAR(SalesDataTable[[#This Row],[Order Date]])</f>
        <v>2026</v>
      </c>
      <c r="D2158" s="9" t="str">
        <f>TEXT(SalesDataTable[[#This Row],[Order Date]],"MMM")</f>
        <v>Oct</v>
      </c>
      <c r="E2158" s="9" t="str">
        <f>"Q"&amp;ROUNDUP(MONTH(SalesDataTable[[#This Row],[Order Date]])/3,0)</f>
        <v>Q4</v>
      </c>
      <c r="F2158" s="4" t="s">
        <v>18</v>
      </c>
      <c r="G2158" s="4" t="s">
        <v>54</v>
      </c>
      <c r="H2158" s="4" t="s">
        <v>46</v>
      </c>
      <c r="I2158" s="4" t="s">
        <v>31</v>
      </c>
      <c r="J2158" s="4" t="s">
        <v>32</v>
      </c>
      <c r="K2158" s="4" t="s">
        <v>66</v>
      </c>
      <c r="L2158" s="5">
        <v>1</v>
      </c>
      <c r="M2158" s="6">
        <v>164.25</v>
      </c>
      <c r="N2158" s="7">
        <v>0</v>
      </c>
      <c r="O2158" s="6">
        <v>86.6</v>
      </c>
      <c r="P2158" s="6">
        <f t="shared" si="132"/>
        <v>164.25</v>
      </c>
      <c r="Q2158" s="6">
        <f t="shared" si="133"/>
        <v>86.6</v>
      </c>
      <c r="R2158" s="6">
        <f t="shared" si="134"/>
        <v>77.650000000000006</v>
      </c>
      <c r="S2158" s="8">
        <f t="shared" si="135"/>
        <v>0.47275494672754947</v>
      </c>
    </row>
    <row r="2159" spans="1:19" ht="15.6" x14ac:dyDescent="0.3">
      <c r="A2159" s="2">
        <v>4763</v>
      </c>
      <c r="B2159" s="3">
        <v>46314</v>
      </c>
      <c r="C2159" s="4">
        <f>YEAR(SalesDataTable[[#This Row],[Order Date]])</f>
        <v>2026</v>
      </c>
      <c r="D2159" s="9" t="str">
        <f>TEXT(SalesDataTable[[#This Row],[Order Date]],"MMM")</f>
        <v>Oct</v>
      </c>
      <c r="E2159" s="9" t="str">
        <f>"Q"&amp;ROUNDUP(MONTH(SalesDataTable[[#This Row],[Order Date]])/3,0)</f>
        <v>Q4</v>
      </c>
      <c r="F2159" s="4" t="s">
        <v>38</v>
      </c>
      <c r="G2159" s="4" t="s">
        <v>51</v>
      </c>
      <c r="H2159" s="4" t="s">
        <v>46</v>
      </c>
      <c r="I2159" s="4" t="s">
        <v>31</v>
      </c>
      <c r="J2159" s="4" t="s">
        <v>22</v>
      </c>
      <c r="K2159" s="4" t="s">
        <v>48</v>
      </c>
      <c r="L2159" s="5">
        <v>6</v>
      </c>
      <c r="M2159" s="6">
        <v>101.6</v>
      </c>
      <c r="N2159" s="7">
        <v>0</v>
      </c>
      <c r="O2159" s="6">
        <v>50.17</v>
      </c>
      <c r="P2159" s="6">
        <f t="shared" si="132"/>
        <v>609.59999999999991</v>
      </c>
      <c r="Q2159" s="6">
        <f t="shared" si="133"/>
        <v>301.02</v>
      </c>
      <c r="R2159" s="6">
        <f t="shared" si="134"/>
        <v>308.57999999999993</v>
      </c>
      <c r="S2159" s="8">
        <f t="shared" si="135"/>
        <v>0.50620078740157481</v>
      </c>
    </row>
    <row r="2160" spans="1:19" ht="15.6" x14ac:dyDescent="0.3">
      <c r="A2160" s="2">
        <v>1716</v>
      </c>
      <c r="B2160" s="3">
        <v>46315</v>
      </c>
      <c r="C2160" s="4">
        <f>YEAR(SalesDataTable[[#This Row],[Order Date]])</f>
        <v>2026</v>
      </c>
      <c r="D2160" s="9" t="str">
        <f>TEXT(SalesDataTable[[#This Row],[Order Date]],"MMM")</f>
        <v>Oct</v>
      </c>
      <c r="E2160" s="9" t="str">
        <f>"Q"&amp;ROUNDUP(MONTH(SalesDataTable[[#This Row],[Order Date]])/3,0)</f>
        <v>Q4</v>
      </c>
      <c r="F2160" s="4" t="s">
        <v>18</v>
      </c>
      <c r="G2160" s="4" t="s">
        <v>19</v>
      </c>
      <c r="H2160" s="4" t="s">
        <v>37</v>
      </c>
      <c r="I2160" s="4" t="s">
        <v>21</v>
      </c>
      <c r="J2160" s="4" t="s">
        <v>52</v>
      </c>
      <c r="K2160" s="4" t="s">
        <v>60</v>
      </c>
      <c r="L2160" s="5">
        <v>5</v>
      </c>
      <c r="M2160" s="6">
        <v>35.99</v>
      </c>
      <c r="N2160" s="7">
        <v>0</v>
      </c>
      <c r="O2160" s="6">
        <v>14.19</v>
      </c>
      <c r="P2160" s="6">
        <f t="shared" si="132"/>
        <v>179.95000000000002</v>
      </c>
      <c r="Q2160" s="6">
        <f t="shared" si="133"/>
        <v>70.95</v>
      </c>
      <c r="R2160" s="6">
        <f t="shared" si="134"/>
        <v>109.00000000000001</v>
      </c>
      <c r="S2160" s="8">
        <f t="shared" si="135"/>
        <v>0.60572381217004723</v>
      </c>
    </row>
    <row r="2161" spans="1:19" ht="15.6" x14ac:dyDescent="0.3">
      <c r="A2161" s="2">
        <v>1759</v>
      </c>
      <c r="B2161" s="3">
        <v>46315</v>
      </c>
      <c r="C2161" s="4">
        <f>YEAR(SalesDataTable[[#This Row],[Order Date]])</f>
        <v>2026</v>
      </c>
      <c r="D2161" s="9" t="str">
        <f>TEXT(SalesDataTable[[#This Row],[Order Date]],"MMM")</f>
        <v>Oct</v>
      </c>
      <c r="E2161" s="9" t="str">
        <f>"Q"&amp;ROUNDUP(MONTH(SalesDataTable[[#This Row],[Order Date]])/3,0)</f>
        <v>Q4</v>
      </c>
      <c r="F2161" s="4" t="s">
        <v>38</v>
      </c>
      <c r="G2161" s="4" t="s">
        <v>51</v>
      </c>
      <c r="H2161" s="4" t="s">
        <v>20</v>
      </c>
      <c r="I2161" s="4" t="s">
        <v>21</v>
      </c>
      <c r="J2161" s="4" t="s">
        <v>52</v>
      </c>
      <c r="K2161" s="4" t="s">
        <v>60</v>
      </c>
      <c r="L2161" s="5">
        <v>2</v>
      </c>
      <c r="M2161" s="6">
        <v>36.57</v>
      </c>
      <c r="N2161" s="7">
        <v>0.1</v>
      </c>
      <c r="O2161" s="6">
        <v>13.79</v>
      </c>
      <c r="P2161" s="6">
        <f t="shared" si="132"/>
        <v>65.826000000000008</v>
      </c>
      <c r="Q2161" s="6">
        <f t="shared" si="133"/>
        <v>27.58</v>
      </c>
      <c r="R2161" s="6">
        <f t="shared" si="134"/>
        <v>38.246000000000009</v>
      </c>
      <c r="S2161" s="8">
        <f t="shared" si="135"/>
        <v>0.58101661957281325</v>
      </c>
    </row>
    <row r="2162" spans="1:19" ht="15.6" x14ac:dyDescent="0.3">
      <c r="A2162" s="2">
        <v>1811</v>
      </c>
      <c r="B2162" s="3">
        <v>46315</v>
      </c>
      <c r="C2162" s="4">
        <f>YEAR(SalesDataTable[[#This Row],[Order Date]])</f>
        <v>2026</v>
      </c>
      <c r="D2162" s="9" t="str">
        <f>TEXT(SalesDataTable[[#This Row],[Order Date]],"MMM")</f>
        <v>Oct</v>
      </c>
      <c r="E2162" s="9" t="str">
        <f>"Q"&amp;ROUNDUP(MONTH(SalesDataTable[[#This Row],[Order Date]])/3,0)</f>
        <v>Q4</v>
      </c>
      <c r="F2162" s="4" t="s">
        <v>24</v>
      </c>
      <c r="G2162" s="4" t="s">
        <v>45</v>
      </c>
      <c r="H2162" s="4" t="s">
        <v>20</v>
      </c>
      <c r="I2162" s="4" t="s">
        <v>31</v>
      </c>
      <c r="J2162" s="4" t="s">
        <v>22</v>
      </c>
      <c r="K2162" s="4" t="s">
        <v>44</v>
      </c>
      <c r="L2162" s="5">
        <v>1</v>
      </c>
      <c r="M2162" s="6">
        <v>40.99</v>
      </c>
      <c r="N2162" s="7">
        <v>0.1</v>
      </c>
      <c r="O2162" s="6">
        <v>17.16</v>
      </c>
      <c r="P2162" s="6">
        <f t="shared" si="132"/>
        <v>36.891000000000005</v>
      </c>
      <c r="Q2162" s="6">
        <f t="shared" si="133"/>
        <v>17.16</v>
      </c>
      <c r="R2162" s="6">
        <f t="shared" si="134"/>
        <v>19.731000000000005</v>
      </c>
      <c r="S2162" s="8">
        <f t="shared" si="135"/>
        <v>0.5348458973733432</v>
      </c>
    </row>
    <row r="2163" spans="1:19" ht="15.6" x14ac:dyDescent="0.3">
      <c r="A2163" s="2">
        <v>2918</v>
      </c>
      <c r="B2163" s="3">
        <v>46315</v>
      </c>
      <c r="C2163" s="4">
        <f>YEAR(SalesDataTable[[#This Row],[Order Date]])</f>
        <v>2026</v>
      </c>
      <c r="D2163" s="9" t="str">
        <f>TEXT(SalesDataTable[[#This Row],[Order Date]],"MMM")</f>
        <v>Oct</v>
      </c>
      <c r="E2163" s="9" t="str">
        <f>"Q"&amp;ROUNDUP(MONTH(SalesDataTable[[#This Row],[Order Date]])/3,0)</f>
        <v>Q4</v>
      </c>
      <c r="F2163" s="4" t="s">
        <v>38</v>
      </c>
      <c r="G2163" s="4" t="s">
        <v>51</v>
      </c>
      <c r="H2163" s="4" t="s">
        <v>37</v>
      </c>
      <c r="I2163" s="4" t="s">
        <v>21</v>
      </c>
      <c r="J2163" s="4" t="s">
        <v>41</v>
      </c>
      <c r="K2163" s="4" t="s">
        <v>58</v>
      </c>
      <c r="L2163" s="5">
        <v>3</v>
      </c>
      <c r="M2163" s="6">
        <v>80.47</v>
      </c>
      <c r="N2163" s="7">
        <v>0</v>
      </c>
      <c r="O2163" s="6">
        <v>40.090000000000003</v>
      </c>
      <c r="P2163" s="6">
        <f t="shared" si="132"/>
        <v>241.41</v>
      </c>
      <c r="Q2163" s="6">
        <f t="shared" si="133"/>
        <v>120.27000000000001</v>
      </c>
      <c r="R2163" s="6">
        <f t="shared" si="134"/>
        <v>121.13999999999999</v>
      </c>
      <c r="S2163" s="8">
        <f t="shared" si="135"/>
        <v>0.50180191375667949</v>
      </c>
    </row>
    <row r="2164" spans="1:19" ht="15.6" x14ac:dyDescent="0.3">
      <c r="A2164" s="2">
        <v>4150</v>
      </c>
      <c r="B2164" s="3">
        <v>46315</v>
      </c>
      <c r="C2164" s="4">
        <f>YEAR(SalesDataTable[[#This Row],[Order Date]])</f>
        <v>2026</v>
      </c>
      <c r="D2164" s="9" t="str">
        <f>TEXT(SalesDataTable[[#This Row],[Order Date]],"MMM")</f>
        <v>Oct</v>
      </c>
      <c r="E2164" s="9" t="str">
        <f>"Q"&amp;ROUNDUP(MONTH(SalesDataTable[[#This Row],[Order Date]])/3,0)</f>
        <v>Q4</v>
      </c>
      <c r="F2164" s="4" t="s">
        <v>38</v>
      </c>
      <c r="G2164" s="4" t="s">
        <v>65</v>
      </c>
      <c r="H2164" s="4" t="s">
        <v>37</v>
      </c>
      <c r="I2164" s="4" t="s">
        <v>34</v>
      </c>
      <c r="J2164" s="4" t="s">
        <v>27</v>
      </c>
      <c r="K2164" s="4" t="s">
        <v>35</v>
      </c>
      <c r="L2164" s="5">
        <v>5</v>
      </c>
      <c r="M2164" s="6">
        <v>140.32</v>
      </c>
      <c r="N2164" s="7">
        <v>0</v>
      </c>
      <c r="O2164" s="6">
        <v>80.08</v>
      </c>
      <c r="P2164" s="6">
        <f t="shared" si="132"/>
        <v>701.59999999999991</v>
      </c>
      <c r="Q2164" s="6">
        <f t="shared" si="133"/>
        <v>400.4</v>
      </c>
      <c r="R2164" s="6">
        <f t="shared" si="134"/>
        <v>301.19999999999993</v>
      </c>
      <c r="S2164" s="8">
        <f t="shared" si="135"/>
        <v>0.4293044469783352</v>
      </c>
    </row>
    <row r="2165" spans="1:19" ht="15.6" x14ac:dyDescent="0.3">
      <c r="A2165" s="2">
        <v>4830</v>
      </c>
      <c r="B2165" s="3">
        <v>46315</v>
      </c>
      <c r="C2165" s="4">
        <f>YEAR(SalesDataTable[[#This Row],[Order Date]])</f>
        <v>2026</v>
      </c>
      <c r="D2165" s="9" t="str">
        <f>TEXT(SalesDataTable[[#This Row],[Order Date]],"MMM")</f>
        <v>Oct</v>
      </c>
      <c r="E2165" s="9" t="str">
        <f>"Q"&amp;ROUNDUP(MONTH(SalesDataTable[[#This Row],[Order Date]])/3,0)</f>
        <v>Q4</v>
      </c>
      <c r="F2165" s="4" t="s">
        <v>24</v>
      </c>
      <c r="G2165" s="4" t="s">
        <v>59</v>
      </c>
      <c r="H2165" s="4" t="s">
        <v>20</v>
      </c>
      <c r="I2165" s="4" t="s">
        <v>31</v>
      </c>
      <c r="J2165" s="4" t="s">
        <v>52</v>
      </c>
      <c r="K2165" s="4" t="s">
        <v>56</v>
      </c>
      <c r="L2165" s="5">
        <v>3</v>
      </c>
      <c r="M2165" s="6">
        <v>125.93</v>
      </c>
      <c r="N2165" s="7">
        <v>0.1</v>
      </c>
      <c r="O2165" s="6">
        <v>68.45</v>
      </c>
      <c r="P2165" s="6">
        <f t="shared" si="132"/>
        <v>340.01100000000002</v>
      </c>
      <c r="Q2165" s="6">
        <f t="shared" si="133"/>
        <v>205.35000000000002</v>
      </c>
      <c r="R2165" s="6">
        <f t="shared" si="134"/>
        <v>134.661</v>
      </c>
      <c r="S2165" s="8">
        <f t="shared" si="135"/>
        <v>0.39604895135745605</v>
      </c>
    </row>
    <row r="2166" spans="1:19" ht="15.6" x14ac:dyDescent="0.3">
      <c r="A2166" s="2">
        <v>4698</v>
      </c>
      <c r="B2166" s="3">
        <v>46316</v>
      </c>
      <c r="C2166" s="4">
        <f>YEAR(SalesDataTable[[#This Row],[Order Date]])</f>
        <v>2026</v>
      </c>
      <c r="D2166" s="9" t="str">
        <f>TEXT(SalesDataTable[[#This Row],[Order Date]],"MMM")</f>
        <v>Oct</v>
      </c>
      <c r="E2166" s="9" t="str">
        <f>"Q"&amp;ROUNDUP(MONTH(SalesDataTable[[#This Row],[Order Date]])/3,0)</f>
        <v>Q4</v>
      </c>
      <c r="F2166" s="4" t="s">
        <v>38</v>
      </c>
      <c r="G2166" s="4" t="s">
        <v>51</v>
      </c>
      <c r="H2166" s="4" t="s">
        <v>20</v>
      </c>
      <c r="I2166" s="4" t="s">
        <v>21</v>
      </c>
      <c r="J2166" s="4" t="s">
        <v>27</v>
      </c>
      <c r="K2166" s="4" t="s">
        <v>35</v>
      </c>
      <c r="L2166" s="5">
        <v>2</v>
      </c>
      <c r="M2166" s="6">
        <v>141.4</v>
      </c>
      <c r="N2166" s="7">
        <v>0.05</v>
      </c>
      <c r="O2166" s="6">
        <v>77.48</v>
      </c>
      <c r="P2166" s="6">
        <f t="shared" si="132"/>
        <v>268.66000000000003</v>
      </c>
      <c r="Q2166" s="6">
        <f t="shared" si="133"/>
        <v>154.96</v>
      </c>
      <c r="R2166" s="6">
        <f t="shared" si="134"/>
        <v>113.70000000000002</v>
      </c>
      <c r="S2166" s="8">
        <f t="shared" si="135"/>
        <v>0.42321149408173903</v>
      </c>
    </row>
    <row r="2167" spans="1:19" ht="15.6" x14ac:dyDescent="0.3">
      <c r="A2167" s="2">
        <v>4846</v>
      </c>
      <c r="B2167" s="3">
        <v>46316</v>
      </c>
      <c r="C2167" s="4">
        <f>YEAR(SalesDataTable[[#This Row],[Order Date]])</f>
        <v>2026</v>
      </c>
      <c r="D2167" s="9" t="str">
        <f>TEXT(SalesDataTable[[#This Row],[Order Date]],"MMM")</f>
        <v>Oct</v>
      </c>
      <c r="E2167" s="9" t="str">
        <f>"Q"&amp;ROUNDUP(MONTH(SalesDataTable[[#This Row],[Order Date]])/3,0)</f>
        <v>Q4</v>
      </c>
      <c r="F2167" s="4" t="s">
        <v>18</v>
      </c>
      <c r="G2167" s="4" t="s">
        <v>19</v>
      </c>
      <c r="H2167" s="4" t="s">
        <v>26</v>
      </c>
      <c r="I2167" s="4" t="s">
        <v>34</v>
      </c>
      <c r="J2167" s="4" t="s">
        <v>22</v>
      </c>
      <c r="K2167" s="4" t="s">
        <v>40</v>
      </c>
      <c r="L2167" s="5">
        <v>8</v>
      </c>
      <c r="M2167" s="6">
        <v>51.91</v>
      </c>
      <c r="N2167" s="7">
        <v>0.05</v>
      </c>
      <c r="O2167" s="6">
        <v>22.99</v>
      </c>
      <c r="P2167" s="6">
        <f t="shared" si="132"/>
        <v>394.51599999999996</v>
      </c>
      <c r="Q2167" s="6">
        <f t="shared" si="133"/>
        <v>183.92</v>
      </c>
      <c r="R2167" s="6">
        <f t="shared" si="134"/>
        <v>210.59599999999998</v>
      </c>
      <c r="S2167" s="8">
        <f t="shared" si="135"/>
        <v>0.53380851473704483</v>
      </c>
    </row>
    <row r="2168" spans="1:19" ht="15.6" x14ac:dyDescent="0.3">
      <c r="A2168" s="2">
        <v>5024</v>
      </c>
      <c r="B2168" s="3">
        <v>46316</v>
      </c>
      <c r="C2168" s="4">
        <f>YEAR(SalesDataTable[[#This Row],[Order Date]])</f>
        <v>2026</v>
      </c>
      <c r="D2168" s="9" t="str">
        <f>TEXT(SalesDataTable[[#This Row],[Order Date]],"MMM")</f>
        <v>Oct</v>
      </c>
      <c r="E2168" s="9" t="str">
        <f>"Q"&amp;ROUNDUP(MONTH(SalesDataTable[[#This Row],[Order Date]])/3,0)</f>
        <v>Q4</v>
      </c>
      <c r="F2168" s="4" t="s">
        <v>38</v>
      </c>
      <c r="G2168" s="4" t="s">
        <v>49</v>
      </c>
      <c r="H2168" s="4" t="s">
        <v>46</v>
      </c>
      <c r="I2168" s="4" t="s">
        <v>21</v>
      </c>
      <c r="J2168" s="4" t="s">
        <v>41</v>
      </c>
      <c r="K2168" s="4" t="s">
        <v>47</v>
      </c>
      <c r="L2168" s="5">
        <v>1</v>
      </c>
      <c r="M2168" s="6">
        <v>192.62</v>
      </c>
      <c r="N2168" s="7">
        <v>0</v>
      </c>
      <c r="O2168" s="6">
        <v>102.51</v>
      </c>
      <c r="P2168" s="6">
        <f t="shared" si="132"/>
        <v>192.62</v>
      </c>
      <c r="Q2168" s="6">
        <f t="shared" si="133"/>
        <v>102.51</v>
      </c>
      <c r="R2168" s="6">
        <f t="shared" si="134"/>
        <v>90.11</v>
      </c>
      <c r="S2168" s="8">
        <f t="shared" si="135"/>
        <v>0.46781227286886096</v>
      </c>
    </row>
    <row r="2169" spans="1:19" ht="15.6" x14ac:dyDescent="0.3">
      <c r="A2169" s="2">
        <v>1157</v>
      </c>
      <c r="B2169" s="3">
        <v>46317</v>
      </c>
      <c r="C2169" s="4">
        <f>YEAR(SalesDataTable[[#This Row],[Order Date]])</f>
        <v>2026</v>
      </c>
      <c r="D2169" s="9" t="str">
        <f>TEXT(SalesDataTable[[#This Row],[Order Date]],"MMM")</f>
        <v>Oct</v>
      </c>
      <c r="E2169" s="9" t="str">
        <f>"Q"&amp;ROUNDUP(MONTH(SalesDataTable[[#This Row],[Order Date]])/3,0)</f>
        <v>Q4</v>
      </c>
      <c r="F2169" s="4" t="s">
        <v>38</v>
      </c>
      <c r="G2169" s="4" t="s">
        <v>39</v>
      </c>
      <c r="H2169" s="4" t="s">
        <v>20</v>
      </c>
      <c r="I2169" s="4" t="s">
        <v>31</v>
      </c>
      <c r="J2169" s="4" t="s">
        <v>22</v>
      </c>
      <c r="K2169" s="4" t="s">
        <v>40</v>
      </c>
      <c r="L2169" s="5">
        <v>1</v>
      </c>
      <c r="M2169" s="6">
        <v>51.25</v>
      </c>
      <c r="N2169" s="7">
        <v>0</v>
      </c>
      <c r="O2169" s="6">
        <v>22.58</v>
      </c>
      <c r="P2169" s="6">
        <f t="shared" si="132"/>
        <v>51.25</v>
      </c>
      <c r="Q2169" s="6">
        <f t="shared" si="133"/>
        <v>22.58</v>
      </c>
      <c r="R2169" s="6">
        <f t="shared" si="134"/>
        <v>28.67</v>
      </c>
      <c r="S2169" s="8">
        <f t="shared" si="135"/>
        <v>0.55941463414634152</v>
      </c>
    </row>
    <row r="2170" spans="1:19" ht="15.6" x14ac:dyDescent="0.3">
      <c r="A2170" s="2">
        <v>1427</v>
      </c>
      <c r="B2170" s="3">
        <v>46317</v>
      </c>
      <c r="C2170" s="4">
        <f>YEAR(SalesDataTable[[#This Row],[Order Date]])</f>
        <v>2026</v>
      </c>
      <c r="D2170" s="9" t="str">
        <f>TEXT(SalesDataTable[[#This Row],[Order Date]],"MMM")</f>
        <v>Oct</v>
      </c>
      <c r="E2170" s="9" t="str">
        <f>"Q"&amp;ROUNDUP(MONTH(SalesDataTable[[#This Row],[Order Date]])/3,0)</f>
        <v>Q4</v>
      </c>
      <c r="F2170" s="4" t="s">
        <v>38</v>
      </c>
      <c r="G2170" s="4" t="s">
        <v>39</v>
      </c>
      <c r="H2170" s="4" t="s">
        <v>37</v>
      </c>
      <c r="I2170" s="4" t="s">
        <v>31</v>
      </c>
      <c r="J2170" s="4" t="s">
        <v>32</v>
      </c>
      <c r="K2170" s="4" t="s">
        <v>50</v>
      </c>
      <c r="L2170" s="5">
        <v>1</v>
      </c>
      <c r="M2170" s="6">
        <v>45.97</v>
      </c>
      <c r="N2170" s="7">
        <v>0.05</v>
      </c>
      <c r="O2170" s="6">
        <v>18.760000000000002</v>
      </c>
      <c r="P2170" s="6">
        <f t="shared" si="132"/>
        <v>43.671499999999995</v>
      </c>
      <c r="Q2170" s="6">
        <f t="shared" si="133"/>
        <v>18.760000000000002</v>
      </c>
      <c r="R2170" s="6">
        <f t="shared" si="134"/>
        <v>24.911499999999993</v>
      </c>
      <c r="S2170" s="8">
        <f t="shared" si="135"/>
        <v>0.57042922729926826</v>
      </c>
    </row>
    <row r="2171" spans="1:19" ht="15.6" x14ac:dyDescent="0.3">
      <c r="A2171" s="2">
        <v>1622</v>
      </c>
      <c r="B2171" s="3">
        <v>46317</v>
      </c>
      <c r="C2171" s="4">
        <f>YEAR(SalesDataTable[[#This Row],[Order Date]])</f>
        <v>2026</v>
      </c>
      <c r="D2171" s="9" t="str">
        <f>TEXT(SalesDataTable[[#This Row],[Order Date]],"MMM")</f>
        <v>Oct</v>
      </c>
      <c r="E2171" s="9" t="str">
        <f>"Q"&amp;ROUNDUP(MONTH(SalesDataTable[[#This Row],[Order Date]])/3,0)</f>
        <v>Q4</v>
      </c>
      <c r="F2171" s="4" t="s">
        <v>29</v>
      </c>
      <c r="G2171" s="4" t="s">
        <v>30</v>
      </c>
      <c r="H2171" s="4" t="s">
        <v>46</v>
      </c>
      <c r="I2171" s="4" t="s">
        <v>21</v>
      </c>
      <c r="J2171" s="4" t="s">
        <v>41</v>
      </c>
      <c r="K2171" s="4" t="s">
        <v>69</v>
      </c>
      <c r="L2171" s="5">
        <v>1</v>
      </c>
      <c r="M2171" s="6">
        <v>123.29</v>
      </c>
      <c r="N2171" s="7">
        <v>0</v>
      </c>
      <c r="O2171" s="6">
        <v>59.48</v>
      </c>
      <c r="P2171" s="6">
        <f t="shared" si="132"/>
        <v>123.29</v>
      </c>
      <c r="Q2171" s="6">
        <f t="shared" si="133"/>
        <v>59.48</v>
      </c>
      <c r="R2171" s="6">
        <f t="shared" si="134"/>
        <v>63.810000000000009</v>
      </c>
      <c r="S2171" s="8">
        <f t="shared" si="135"/>
        <v>0.51756022386243816</v>
      </c>
    </row>
    <row r="2172" spans="1:19" ht="15.6" x14ac:dyDescent="0.3">
      <c r="A2172" s="2">
        <v>1879</v>
      </c>
      <c r="B2172" s="3">
        <v>46317</v>
      </c>
      <c r="C2172" s="4">
        <f>YEAR(SalesDataTable[[#This Row],[Order Date]])</f>
        <v>2026</v>
      </c>
      <c r="D2172" s="9" t="str">
        <f>TEXT(SalesDataTable[[#This Row],[Order Date]],"MMM")</f>
        <v>Oct</v>
      </c>
      <c r="E2172" s="9" t="str">
        <f>"Q"&amp;ROUNDUP(MONTH(SalesDataTable[[#This Row],[Order Date]])/3,0)</f>
        <v>Q4</v>
      </c>
      <c r="F2172" s="4" t="s">
        <v>38</v>
      </c>
      <c r="G2172" s="4" t="s">
        <v>51</v>
      </c>
      <c r="H2172" s="4" t="s">
        <v>26</v>
      </c>
      <c r="I2172" s="4" t="s">
        <v>34</v>
      </c>
      <c r="J2172" s="4" t="s">
        <v>32</v>
      </c>
      <c r="K2172" s="4" t="s">
        <v>33</v>
      </c>
      <c r="L2172" s="5">
        <v>8</v>
      </c>
      <c r="M2172" s="6">
        <v>35.83</v>
      </c>
      <c r="N2172" s="7">
        <v>0.05</v>
      </c>
      <c r="O2172" s="6">
        <v>13.89</v>
      </c>
      <c r="P2172" s="6">
        <f t="shared" si="132"/>
        <v>272.30799999999999</v>
      </c>
      <c r="Q2172" s="6">
        <f t="shared" si="133"/>
        <v>111.12</v>
      </c>
      <c r="R2172" s="6">
        <f t="shared" si="134"/>
        <v>161.18799999999999</v>
      </c>
      <c r="S2172" s="8">
        <f t="shared" si="135"/>
        <v>0.59193266448286497</v>
      </c>
    </row>
    <row r="2173" spans="1:19" ht="15.6" x14ac:dyDescent="0.3">
      <c r="A2173" s="2">
        <v>2483</v>
      </c>
      <c r="B2173" s="3">
        <v>46317</v>
      </c>
      <c r="C2173" s="4">
        <f>YEAR(SalesDataTable[[#This Row],[Order Date]])</f>
        <v>2026</v>
      </c>
      <c r="D2173" s="9" t="str">
        <f>TEXT(SalesDataTable[[#This Row],[Order Date]],"MMM")</f>
        <v>Oct</v>
      </c>
      <c r="E2173" s="9" t="str">
        <f>"Q"&amp;ROUNDUP(MONTH(SalesDataTable[[#This Row],[Order Date]])/3,0)</f>
        <v>Q4</v>
      </c>
      <c r="F2173" s="4" t="s">
        <v>18</v>
      </c>
      <c r="G2173" s="4" t="s">
        <v>19</v>
      </c>
      <c r="H2173" s="4" t="s">
        <v>20</v>
      </c>
      <c r="I2173" s="4" t="s">
        <v>31</v>
      </c>
      <c r="J2173" s="4" t="s">
        <v>41</v>
      </c>
      <c r="K2173" s="4" t="s">
        <v>58</v>
      </c>
      <c r="L2173" s="5">
        <v>1</v>
      </c>
      <c r="M2173" s="6">
        <v>80.56</v>
      </c>
      <c r="N2173" s="7">
        <v>0</v>
      </c>
      <c r="O2173" s="6">
        <v>39.53</v>
      </c>
      <c r="P2173" s="6">
        <f t="shared" si="132"/>
        <v>80.56</v>
      </c>
      <c r="Q2173" s="6">
        <f t="shared" si="133"/>
        <v>39.53</v>
      </c>
      <c r="R2173" s="6">
        <f t="shared" si="134"/>
        <v>41.03</v>
      </c>
      <c r="S2173" s="8">
        <f t="shared" si="135"/>
        <v>0.5093098311817279</v>
      </c>
    </row>
    <row r="2174" spans="1:19" ht="15.6" x14ac:dyDescent="0.3">
      <c r="A2174" s="2">
        <v>4451</v>
      </c>
      <c r="B2174" s="3">
        <v>46317</v>
      </c>
      <c r="C2174" s="4">
        <f>YEAR(SalesDataTable[[#This Row],[Order Date]])</f>
        <v>2026</v>
      </c>
      <c r="D2174" s="9" t="str">
        <f>TEXT(SalesDataTable[[#This Row],[Order Date]],"MMM")</f>
        <v>Oct</v>
      </c>
      <c r="E2174" s="9" t="str">
        <f>"Q"&amp;ROUNDUP(MONTH(SalesDataTable[[#This Row],[Order Date]])/3,0)</f>
        <v>Q4</v>
      </c>
      <c r="F2174" s="4" t="s">
        <v>38</v>
      </c>
      <c r="G2174" s="4" t="s">
        <v>49</v>
      </c>
      <c r="H2174" s="4" t="s">
        <v>20</v>
      </c>
      <c r="I2174" s="4" t="s">
        <v>31</v>
      </c>
      <c r="J2174" s="4" t="s">
        <v>22</v>
      </c>
      <c r="K2174" s="4" t="s">
        <v>44</v>
      </c>
      <c r="L2174" s="5">
        <v>1</v>
      </c>
      <c r="M2174" s="6">
        <v>40.47</v>
      </c>
      <c r="N2174" s="7">
        <v>0.05</v>
      </c>
      <c r="O2174" s="6">
        <v>16.73</v>
      </c>
      <c r="P2174" s="6">
        <f t="shared" si="132"/>
        <v>38.4465</v>
      </c>
      <c r="Q2174" s="6">
        <f t="shared" si="133"/>
        <v>16.73</v>
      </c>
      <c r="R2174" s="6">
        <f t="shared" si="134"/>
        <v>21.7165</v>
      </c>
      <c r="S2174" s="8">
        <f t="shared" si="135"/>
        <v>0.5648498562938109</v>
      </c>
    </row>
    <row r="2175" spans="1:19" ht="15.6" x14ac:dyDescent="0.3">
      <c r="A2175" s="2">
        <v>93</v>
      </c>
      <c r="B2175" s="3">
        <v>46318</v>
      </c>
      <c r="C2175" s="4">
        <f>YEAR(SalesDataTable[[#This Row],[Order Date]])</f>
        <v>2026</v>
      </c>
      <c r="D2175" s="9" t="str">
        <f>TEXT(SalesDataTable[[#This Row],[Order Date]],"MMM")</f>
        <v>Oct</v>
      </c>
      <c r="E2175" s="9" t="str">
        <f>"Q"&amp;ROUNDUP(MONTH(SalesDataTable[[#This Row],[Order Date]])/3,0)</f>
        <v>Q4</v>
      </c>
      <c r="F2175" s="4" t="s">
        <v>24</v>
      </c>
      <c r="G2175" s="4" t="s">
        <v>61</v>
      </c>
      <c r="H2175" s="4" t="s">
        <v>26</v>
      </c>
      <c r="I2175" s="4" t="s">
        <v>34</v>
      </c>
      <c r="J2175" s="4" t="s">
        <v>32</v>
      </c>
      <c r="K2175" s="4" t="s">
        <v>62</v>
      </c>
      <c r="L2175" s="5">
        <v>15</v>
      </c>
      <c r="M2175" s="6">
        <v>133.52000000000001</v>
      </c>
      <c r="N2175" s="7">
        <v>0.2</v>
      </c>
      <c r="O2175" s="6">
        <v>66</v>
      </c>
      <c r="P2175" s="6">
        <f t="shared" si="132"/>
        <v>1602.2400000000002</v>
      </c>
      <c r="Q2175" s="6">
        <f t="shared" si="133"/>
        <v>990</v>
      </c>
      <c r="R2175" s="6">
        <f t="shared" si="134"/>
        <v>612.24000000000024</v>
      </c>
      <c r="S2175" s="8">
        <f t="shared" si="135"/>
        <v>0.38211503894547644</v>
      </c>
    </row>
    <row r="2176" spans="1:19" ht="15.6" x14ac:dyDescent="0.3">
      <c r="A2176" s="2">
        <v>265</v>
      </c>
      <c r="B2176" s="3">
        <v>46318</v>
      </c>
      <c r="C2176" s="4">
        <f>YEAR(SalesDataTable[[#This Row],[Order Date]])</f>
        <v>2026</v>
      </c>
      <c r="D2176" s="9" t="str">
        <f>TEXT(SalesDataTable[[#This Row],[Order Date]],"MMM")</f>
        <v>Oct</v>
      </c>
      <c r="E2176" s="9" t="str">
        <f>"Q"&amp;ROUNDUP(MONTH(SalesDataTable[[#This Row],[Order Date]])/3,0)</f>
        <v>Q4</v>
      </c>
      <c r="F2176" s="4" t="s">
        <v>24</v>
      </c>
      <c r="G2176" s="4" t="s">
        <v>45</v>
      </c>
      <c r="H2176" s="4" t="s">
        <v>20</v>
      </c>
      <c r="I2176" s="4" t="s">
        <v>21</v>
      </c>
      <c r="J2176" s="4" t="s">
        <v>22</v>
      </c>
      <c r="K2176" s="4" t="s">
        <v>23</v>
      </c>
      <c r="L2176" s="5">
        <v>1</v>
      </c>
      <c r="M2176" s="6">
        <v>82.28</v>
      </c>
      <c r="N2176" s="7">
        <v>0</v>
      </c>
      <c r="O2176" s="6">
        <v>42.08</v>
      </c>
      <c r="P2176" s="6">
        <f t="shared" si="132"/>
        <v>82.28</v>
      </c>
      <c r="Q2176" s="6">
        <f t="shared" si="133"/>
        <v>42.08</v>
      </c>
      <c r="R2176" s="6">
        <f t="shared" si="134"/>
        <v>40.200000000000003</v>
      </c>
      <c r="S2176" s="8">
        <f t="shared" si="135"/>
        <v>0.48857559552746721</v>
      </c>
    </row>
    <row r="2177" spans="1:19" ht="15.6" x14ac:dyDescent="0.3">
      <c r="A2177" s="2">
        <v>555</v>
      </c>
      <c r="B2177" s="3">
        <v>46318</v>
      </c>
      <c r="C2177" s="4">
        <f>YEAR(SalesDataTable[[#This Row],[Order Date]])</f>
        <v>2026</v>
      </c>
      <c r="D2177" s="9" t="str">
        <f>TEXT(SalesDataTable[[#This Row],[Order Date]],"MMM")</f>
        <v>Oct</v>
      </c>
      <c r="E2177" s="9" t="str">
        <f>"Q"&amp;ROUNDUP(MONTH(SalesDataTable[[#This Row],[Order Date]])/3,0)</f>
        <v>Q4</v>
      </c>
      <c r="F2177" s="4" t="s">
        <v>24</v>
      </c>
      <c r="G2177" s="4" t="s">
        <v>59</v>
      </c>
      <c r="H2177" s="4" t="s">
        <v>20</v>
      </c>
      <c r="I2177" s="4" t="s">
        <v>31</v>
      </c>
      <c r="J2177" s="4" t="s">
        <v>32</v>
      </c>
      <c r="K2177" s="4" t="s">
        <v>33</v>
      </c>
      <c r="L2177" s="5">
        <v>6</v>
      </c>
      <c r="M2177" s="6">
        <v>35.479999999999997</v>
      </c>
      <c r="N2177" s="7">
        <v>0</v>
      </c>
      <c r="O2177" s="6">
        <v>13.37</v>
      </c>
      <c r="P2177" s="6">
        <f t="shared" si="132"/>
        <v>212.88</v>
      </c>
      <c r="Q2177" s="6">
        <f t="shared" si="133"/>
        <v>80.22</v>
      </c>
      <c r="R2177" s="6">
        <f t="shared" si="134"/>
        <v>132.66</v>
      </c>
      <c r="S2177" s="8">
        <f t="shared" si="135"/>
        <v>0.62316798196166856</v>
      </c>
    </row>
    <row r="2178" spans="1:19" ht="15.6" x14ac:dyDescent="0.3">
      <c r="A2178" s="2">
        <v>1993</v>
      </c>
      <c r="B2178" s="3">
        <v>46318</v>
      </c>
      <c r="C2178" s="4">
        <f>YEAR(SalesDataTable[[#This Row],[Order Date]])</f>
        <v>2026</v>
      </c>
      <c r="D2178" s="9" t="str">
        <f>TEXT(SalesDataTable[[#This Row],[Order Date]],"MMM")</f>
        <v>Oct</v>
      </c>
      <c r="E2178" s="9" t="str">
        <f>"Q"&amp;ROUNDUP(MONTH(SalesDataTable[[#This Row],[Order Date]])/3,0)</f>
        <v>Q4</v>
      </c>
      <c r="F2178" s="4" t="s">
        <v>29</v>
      </c>
      <c r="G2178" s="4" t="s">
        <v>36</v>
      </c>
      <c r="H2178" s="4" t="s">
        <v>37</v>
      </c>
      <c r="I2178" s="4" t="s">
        <v>31</v>
      </c>
      <c r="J2178" s="4" t="s">
        <v>27</v>
      </c>
      <c r="K2178" s="4" t="s">
        <v>55</v>
      </c>
      <c r="L2178" s="5">
        <v>1</v>
      </c>
      <c r="M2178" s="6">
        <v>152.38</v>
      </c>
      <c r="N2178" s="7">
        <v>0.15</v>
      </c>
      <c r="O2178" s="6">
        <v>78.92</v>
      </c>
      <c r="P2178" s="6">
        <f t="shared" ref="P2178:P2241" si="136">L2178*M2178*(1-N2178)</f>
        <v>129.523</v>
      </c>
      <c r="Q2178" s="6">
        <f t="shared" ref="Q2178:Q2241" si="137">L2178*O2178</f>
        <v>78.92</v>
      </c>
      <c r="R2178" s="6">
        <f t="shared" ref="R2178:R2241" si="138">P2178-Q2178</f>
        <v>50.602999999999994</v>
      </c>
      <c r="S2178" s="8">
        <f t="shared" ref="S2178:S2241" si="139">IFERROR(R2178/P2178,0)</f>
        <v>0.39068736826663986</v>
      </c>
    </row>
    <row r="2179" spans="1:19" ht="15.6" x14ac:dyDescent="0.3">
      <c r="A2179" s="2">
        <v>3116</v>
      </c>
      <c r="B2179" s="3">
        <v>46318</v>
      </c>
      <c r="C2179" s="4">
        <f>YEAR(SalesDataTable[[#This Row],[Order Date]])</f>
        <v>2026</v>
      </c>
      <c r="D2179" s="9" t="str">
        <f>TEXT(SalesDataTable[[#This Row],[Order Date]],"MMM")</f>
        <v>Oct</v>
      </c>
      <c r="E2179" s="9" t="str">
        <f>"Q"&amp;ROUNDUP(MONTH(SalesDataTable[[#This Row],[Order Date]])/3,0)</f>
        <v>Q4</v>
      </c>
      <c r="F2179" s="4" t="s">
        <v>24</v>
      </c>
      <c r="G2179" s="4" t="s">
        <v>25</v>
      </c>
      <c r="H2179" s="4" t="s">
        <v>46</v>
      </c>
      <c r="I2179" s="4" t="s">
        <v>31</v>
      </c>
      <c r="J2179" s="4" t="s">
        <v>27</v>
      </c>
      <c r="K2179" s="4" t="s">
        <v>28</v>
      </c>
      <c r="L2179" s="5">
        <v>1</v>
      </c>
      <c r="M2179" s="6">
        <v>93.64</v>
      </c>
      <c r="N2179" s="7">
        <v>0</v>
      </c>
      <c r="O2179" s="6">
        <v>44.34</v>
      </c>
      <c r="P2179" s="6">
        <f t="shared" si="136"/>
        <v>93.64</v>
      </c>
      <c r="Q2179" s="6">
        <f t="shared" si="137"/>
        <v>44.34</v>
      </c>
      <c r="R2179" s="6">
        <f t="shared" si="138"/>
        <v>49.3</v>
      </c>
      <c r="S2179" s="8">
        <f t="shared" si="139"/>
        <v>0.52648440837249033</v>
      </c>
    </row>
    <row r="2180" spans="1:19" ht="15.6" x14ac:dyDescent="0.3">
      <c r="A2180" s="2">
        <v>3631</v>
      </c>
      <c r="B2180" s="3">
        <v>46318</v>
      </c>
      <c r="C2180" s="4">
        <f>YEAR(SalesDataTable[[#This Row],[Order Date]])</f>
        <v>2026</v>
      </c>
      <c r="D2180" s="9" t="str">
        <f>TEXT(SalesDataTable[[#This Row],[Order Date]],"MMM")</f>
        <v>Oct</v>
      </c>
      <c r="E2180" s="9" t="str">
        <f>"Q"&amp;ROUNDUP(MONTH(SalesDataTable[[#This Row],[Order Date]])/3,0)</f>
        <v>Q4</v>
      </c>
      <c r="F2180" s="4" t="s">
        <v>38</v>
      </c>
      <c r="G2180" s="4" t="s">
        <v>49</v>
      </c>
      <c r="H2180" s="4" t="s">
        <v>37</v>
      </c>
      <c r="I2180" s="4" t="s">
        <v>21</v>
      </c>
      <c r="J2180" s="4" t="s">
        <v>52</v>
      </c>
      <c r="K2180" s="4" t="s">
        <v>56</v>
      </c>
      <c r="L2180" s="5">
        <v>1</v>
      </c>
      <c r="M2180" s="6">
        <v>123.6</v>
      </c>
      <c r="N2180" s="7">
        <v>0</v>
      </c>
      <c r="O2180" s="6">
        <v>67.3</v>
      </c>
      <c r="P2180" s="6">
        <f t="shared" si="136"/>
        <v>123.6</v>
      </c>
      <c r="Q2180" s="6">
        <f t="shared" si="137"/>
        <v>67.3</v>
      </c>
      <c r="R2180" s="6">
        <f t="shared" si="138"/>
        <v>56.3</v>
      </c>
      <c r="S2180" s="8">
        <f t="shared" si="139"/>
        <v>0.45550161812297735</v>
      </c>
    </row>
    <row r="2181" spans="1:19" ht="15.6" x14ac:dyDescent="0.3">
      <c r="A2181" s="2">
        <v>4216</v>
      </c>
      <c r="B2181" s="3">
        <v>46318</v>
      </c>
      <c r="C2181" s="4">
        <f>YEAR(SalesDataTable[[#This Row],[Order Date]])</f>
        <v>2026</v>
      </c>
      <c r="D2181" s="9" t="str">
        <f>TEXT(SalesDataTable[[#This Row],[Order Date]],"MMM")</f>
        <v>Oct</v>
      </c>
      <c r="E2181" s="9" t="str">
        <f>"Q"&amp;ROUNDUP(MONTH(SalesDataTable[[#This Row],[Order Date]])/3,0)</f>
        <v>Q4</v>
      </c>
      <c r="F2181" s="4" t="s">
        <v>24</v>
      </c>
      <c r="G2181" s="4" t="s">
        <v>25</v>
      </c>
      <c r="H2181" s="4" t="s">
        <v>20</v>
      </c>
      <c r="I2181" s="4" t="s">
        <v>31</v>
      </c>
      <c r="J2181" s="4" t="s">
        <v>52</v>
      </c>
      <c r="K2181" s="4" t="s">
        <v>56</v>
      </c>
      <c r="L2181" s="5">
        <v>3</v>
      </c>
      <c r="M2181" s="6">
        <v>124.6</v>
      </c>
      <c r="N2181" s="7">
        <v>0.05</v>
      </c>
      <c r="O2181" s="6">
        <v>69.12</v>
      </c>
      <c r="P2181" s="6">
        <f t="shared" si="136"/>
        <v>355.10999999999996</v>
      </c>
      <c r="Q2181" s="6">
        <f t="shared" si="137"/>
        <v>207.36</v>
      </c>
      <c r="R2181" s="6">
        <f t="shared" si="138"/>
        <v>147.74999999999994</v>
      </c>
      <c r="S2181" s="8">
        <f t="shared" si="139"/>
        <v>0.41606826053898782</v>
      </c>
    </row>
    <row r="2182" spans="1:19" ht="15.6" x14ac:dyDescent="0.3">
      <c r="A2182" s="2">
        <v>4956</v>
      </c>
      <c r="B2182" s="3">
        <v>46318</v>
      </c>
      <c r="C2182" s="4">
        <f>YEAR(SalesDataTable[[#This Row],[Order Date]])</f>
        <v>2026</v>
      </c>
      <c r="D2182" s="9" t="str">
        <f>TEXT(SalesDataTable[[#This Row],[Order Date]],"MMM")</f>
        <v>Oct</v>
      </c>
      <c r="E2182" s="9" t="str">
        <f>"Q"&amp;ROUNDUP(MONTH(SalesDataTable[[#This Row],[Order Date]])/3,0)</f>
        <v>Q4</v>
      </c>
      <c r="F2182" s="4" t="s">
        <v>38</v>
      </c>
      <c r="G2182" s="4" t="s">
        <v>65</v>
      </c>
      <c r="H2182" s="4" t="s">
        <v>37</v>
      </c>
      <c r="I2182" s="4" t="s">
        <v>34</v>
      </c>
      <c r="J2182" s="4" t="s">
        <v>27</v>
      </c>
      <c r="K2182" s="4" t="s">
        <v>55</v>
      </c>
      <c r="L2182" s="5">
        <v>2</v>
      </c>
      <c r="M2182" s="6">
        <v>151.66</v>
      </c>
      <c r="N2182" s="7">
        <v>0</v>
      </c>
      <c r="O2182" s="6">
        <v>77.17</v>
      </c>
      <c r="P2182" s="6">
        <f t="shared" si="136"/>
        <v>303.32</v>
      </c>
      <c r="Q2182" s="6">
        <f t="shared" si="137"/>
        <v>154.34</v>
      </c>
      <c r="R2182" s="6">
        <f t="shared" si="138"/>
        <v>148.97999999999999</v>
      </c>
      <c r="S2182" s="8">
        <f t="shared" si="139"/>
        <v>0.49116444678886984</v>
      </c>
    </row>
    <row r="2183" spans="1:19" ht="15.6" x14ac:dyDescent="0.3">
      <c r="A2183" s="2">
        <v>439</v>
      </c>
      <c r="B2183" s="3">
        <v>46319</v>
      </c>
      <c r="C2183" s="4">
        <f>YEAR(SalesDataTable[[#This Row],[Order Date]])</f>
        <v>2026</v>
      </c>
      <c r="D2183" s="9" t="str">
        <f>TEXT(SalesDataTable[[#This Row],[Order Date]],"MMM")</f>
        <v>Oct</v>
      </c>
      <c r="E2183" s="9" t="str">
        <f>"Q"&amp;ROUNDUP(MONTH(SalesDataTable[[#This Row],[Order Date]])/3,0)</f>
        <v>Q4</v>
      </c>
      <c r="F2183" s="4" t="s">
        <v>29</v>
      </c>
      <c r="G2183" s="4" t="s">
        <v>43</v>
      </c>
      <c r="H2183" s="4" t="s">
        <v>37</v>
      </c>
      <c r="I2183" s="4" t="s">
        <v>31</v>
      </c>
      <c r="J2183" s="4" t="s">
        <v>32</v>
      </c>
      <c r="K2183" s="4" t="s">
        <v>33</v>
      </c>
      <c r="L2183" s="5">
        <v>1</v>
      </c>
      <c r="M2183" s="6">
        <v>36.76</v>
      </c>
      <c r="N2183" s="7">
        <v>0</v>
      </c>
      <c r="O2183" s="6">
        <v>13.18</v>
      </c>
      <c r="P2183" s="6">
        <f t="shared" si="136"/>
        <v>36.76</v>
      </c>
      <c r="Q2183" s="6">
        <f t="shared" si="137"/>
        <v>13.18</v>
      </c>
      <c r="R2183" s="6">
        <f t="shared" si="138"/>
        <v>23.58</v>
      </c>
      <c r="S2183" s="8">
        <f t="shared" si="139"/>
        <v>0.64145810663764957</v>
      </c>
    </row>
    <row r="2184" spans="1:19" ht="15.6" x14ac:dyDescent="0.3">
      <c r="A2184" s="2">
        <v>1076</v>
      </c>
      <c r="B2184" s="3">
        <v>46319</v>
      </c>
      <c r="C2184" s="4">
        <f>YEAR(SalesDataTable[[#This Row],[Order Date]])</f>
        <v>2026</v>
      </c>
      <c r="D2184" s="9" t="str">
        <f>TEXT(SalesDataTable[[#This Row],[Order Date]],"MMM")</f>
        <v>Oct</v>
      </c>
      <c r="E2184" s="9" t="str">
        <f>"Q"&amp;ROUNDUP(MONTH(SalesDataTable[[#This Row],[Order Date]])/3,0)</f>
        <v>Q4</v>
      </c>
      <c r="F2184" s="4" t="s">
        <v>18</v>
      </c>
      <c r="G2184" s="4" t="s">
        <v>54</v>
      </c>
      <c r="H2184" s="4" t="s">
        <v>46</v>
      </c>
      <c r="I2184" s="4" t="s">
        <v>21</v>
      </c>
      <c r="J2184" s="4" t="s">
        <v>41</v>
      </c>
      <c r="K2184" s="4" t="s">
        <v>47</v>
      </c>
      <c r="L2184" s="5">
        <v>1</v>
      </c>
      <c r="M2184" s="6">
        <v>195.67</v>
      </c>
      <c r="N2184" s="7">
        <v>0</v>
      </c>
      <c r="O2184" s="6">
        <v>105.88</v>
      </c>
      <c r="P2184" s="6">
        <f t="shared" si="136"/>
        <v>195.67</v>
      </c>
      <c r="Q2184" s="6">
        <f t="shared" si="137"/>
        <v>105.88</v>
      </c>
      <c r="R2184" s="6">
        <f t="shared" si="138"/>
        <v>89.789999999999992</v>
      </c>
      <c r="S2184" s="8">
        <f t="shared" si="139"/>
        <v>0.45888485715745897</v>
      </c>
    </row>
    <row r="2185" spans="1:19" ht="15.6" x14ac:dyDescent="0.3">
      <c r="A2185" s="2">
        <v>1130</v>
      </c>
      <c r="B2185" s="3">
        <v>46319</v>
      </c>
      <c r="C2185" s="4">
        <f>YEAR(SalesDataTable[[#This Row],[Order Date]])</f>
        <v>2026</v>
      </c>
      <c r="D2185" s="9" t="str">
        <f>TEXT(SalesDataTable[[#This Row],[Order Date]],"MMM")</f>
        <v>Oct</v>
      </c>
      <c r="E2185" s="9" t="str">
        <f>"Q"&amp;ROUNDUP(MONTH(SalesDataTable[[#This Row],[Order Date]])/3,0)</f>
        <v>Q4</v>
      </c>
      <c r="F2185" s="4" t="s">
        <v>18</v>
      </c>
      <c r="G2185" s="4" t="s">
        <v>68</v>
      </c>
      <c r="H2185" s="4" t="s">
        <v>37</v>
      </c>
      <c r="I2185" s="4" t="s">
        <v>21</v>
      </c>
      <c r="J2185" s="4" t="s">
        <v>22</v>
      </c>
      <c r="K2185" s="4" t="s">
        <v>44</v>
      </c>
      <c r="L2185" s="5">
        <v>1</v>
      </c>
      <c r="M2185" s="6">
        <v>40.83</v>
      </c>
      <c r="N2185" s="7">
        <v>0.1</v>
      </c>
      <c r="O2185" s="6">
        <v>16.54</v>
      </c>
      <c r="P2185" s="6">
        <f t="shared" si="136"/>
        <v>36.747</v>
      </c>
      <c r="Q2185" s="6">
        <f t="shared" si="137"/>
        <v>16.54</v>
      </c>
      <c r="R2185" s="6">
        <f t="shared" si="138"/>
        <v>20.207000000000001</v>
      </c>
      <c r="S2185" s="8">
        <f t="shared" si="139"/>
        <v>0.54989522954254766</v>
      </c>
    </row>
    <row r="2186" spans="1:19" ht="15.6" x14ac:dyDescent="0.3">
      <c r="A2186" s="2">
        <v>2820</v>
      </c>
      <c r="B2186" s="3">
        <v>46319</v>
      </c>
      <c r="C2186" s="4">
        <f>YEAR(SalesDataTable[[#This Row],[Order Date]])</f>
        <v>2026</v>
      </c>
      <c r="D2186" s="9" t="str">
        <f>TEXT(SalesDataTable[[#This Row],[Order Date]],"MMM")</f>
        <v>Oct</v>
      </c>
      <c r="E2186" s="9" t="str">
        <f>"Q"&amp;ROUNDUP(MONTH(SalesDataTable[[#This Row],[Order Date]])/3,0)</f>
        <v>Q4</v>
      </c>
      <c r="F2186" s="4" t="s">
        <v>38</v>
      </c>
      <c r="G2186" s="4" t="s">
        <v>49</v>
      </c>
      <c r="H2186" s="4" t="s">
        <v>26</v>
      </c>
      <c r="I2186" s="4" t="s">
        <v>34</v>
      </c>
      <c r="J2186" s="4" t="s">
        <v>27</v>
      </c>
      <c r="K2186" s="4" t="s">
        <v>64</v>
      </c>
      <c r="L2186" s="5">
        <v>6</v>
      </c>
      <c r="M2186" s="6">
        <v>72.73</v>
      </c>
      <c r="N2186" s="7">
        <v>0.05</v>
      </c>
      <c r="O2186" s="6">
        <v>32.700000000000003</v>
      </c>
      <c r="P2186" s="6">
        <f t="shared" si="136"/>
        <v>414.56099999999998</v>
      </c>
      <c r="Q2186" s="6">
        <f t="shared" si="137"/>
        <v>196.20000000000002</v>
      </c>
      <c r="R2186" s="6">
        <f t="shared" si="138"/>
        <v>218.36099999999996</v>
      </c>
      <c r="S2186" s="8">
        <f t="shared" si="139"/>
        <v>0.52672827400551425</v>
      </c>
    </row>
    <row r="2187" spans="1:19" ht="15.6" x14ac:dyDescent="0.3">
      <c r="A2187" s="2">
        <v>4213</v>
      </c>
      <c r="B2187" s="3">
        <v>46319</v>
      </c>
      <c r="C2187" s="4">
        <f>YEAR(SalesDataTable[[#This Row],[Order Date]])</f>
        <v>2026</v>
      </c>
      <c r="D2187" s="9" t="str">
        <f>TEXT(SalesDataTable[[#This Row],[Order Date]],"MMM")</f>
        <v>Oct</v>
      </c>
      <c r="E2187" s="9" t="str">
        <f>"Q"&amp;ROUNDUP(MONTH(SalesDataTable[[#This Row],[Order Date]])/3,0)</f>
        <v>Q4</v>
      </c>
      <c r="F2187" s="4" t="s">
        <v>24</v>
      </c>
      <c r="G2187" s="4" t="s">
        <v>67</v>
      </c>
      <c r="H2187" s="4" t="s">
        <v>26</v>
      </c>
      <c r="I2187" s="4" t="s">
        <v>34</v>
      </c>
      <c r="J2187" s="4" t="s">
        <v>41</v>
      </c>
      <c r="K2187" s="4" t="s">
        <v>58</v>
      </c>
      <c r="L2187" s="5">
        <v>4</v>
      </c>
      <c r="M2187" s="6">
        <v>81.23</v>
      </c>
      <c r="N2187" s="7">
        <v>0.1</v>
      </c>
      <c r="O2187" s="6">
        <v>38.96</v>
      </c>
      <c r="P2187" s="6">
        <f t="shared" si="136"/>
        <v>292.428</v>
      </c>
      <c r="Q2187" s="6">
        <f t="shared" si="137"/>
        <v>155.84</v>
      </c>
      <c r="R2187" s="6">
        <f t="shared" si="138"/>
        <v>136.58799999999999</v>
      </c>
      <c r="S2187" s="8">
        <f t="shared" si="139"/>
        <v>0.46708249552026482</v>
      </c>
    </row>
    <row r="2188" spans="1:19" ht="15.6" x14ac:dyDescent="0.3">
      <c r="A2188" s="2">
        <v>4375</v>
      </c>
      <c r="B2188" s="3">
        <v>46319</v>
      </c>
      <c r="C2188" s="4">
        <f>YEAR(SalesDataTable[[#This Row],[Order Date]])</f>
        <v>2026</v>
      </c>
      <c r="D2188" s="9" t="str">
        <f>TEXT(SalesDataTable[[#This Row],[Order Date]],"MMM")</f>
        <v>Oct</v>
      </c>
      <c r="E2188" s="9" t="str">
        <f>"Q"&amp;ROUNDUP(MONTH(SalesDataTable[[#This Row],[Order Date]])/3,0)</f>
        <v>Q4</v>
      </c>
      <c r="F2188" s="4" t="s">
        <v>24</v>
      </c>
      <c r="G2188" s="4" t="s">
        <v>25</v>
      </c>
      <c r="H2188" s="4" t="s">
        <v>20</v>
      </c>
      <c r="I2188" s="4" t="s">
        <v>34</v>
      </c>
      <c r="J2188" s="4" t="s">
        <v>32</v>
      </c>
      <c r="K2188" s="4" t="s">
        <v>50</v>
      </c>
      <c r="L2188" s="5">
        <v>1</v>
      </c>
      <c r="M2188" s="6">
        <v>46.38</v>
      </c>
      <c r="N2188" s="7">
        <v>0.15</v>
      </c>
      <c r="O2188" s="6">
        <v>17.87</v>
      </c>
      <c r="P2188" s="6">
        <f t="shared" si="136"/>
        <v>39.423000000000002</v>
      </c>
      <c r="Q2188" s="6">
        <f t="shared" si="137"/>
        <v>17.87</v>
      </c>
      <c r="R2188" s="6">
        <f t="shared" si="138"/>
        <v>21.553000000000001</v>
      </c>
      <c r="S2188" s="8">
        <f t="shared" si="139"/>
        <v>0.54671131065621592</v>
      </c>
    </row>
    <row r="2189" spans="1:19" ht="15.6" x14ac:dyDescent="0.3">
      <c r="A2189" s="2">
        <v>5072</v>
      </c>
      <c r="B2189" s="3">
        <v>46319</v>
      </c>
      <c r="C2189" s="4">
        <f>YEAR(SalesDataTable[[#This Row],[Order Date]])</f>
        <v>2026</v>
      </c>
      <c r="D2189" s="9" t="str">
        <f>TEXT(SalesDataTable[[#This Row],[Order Date]],"MMM")</f>
        <v>Oct</v>
      </c>
      <c r="E2189" s="9" t="str">
        <f>"Q"&amp;ROUNDUP(MONTH(SalesDataTable[[#This Row],[Order Date]])/3,0)</f>
        <v>Q4</v>
      </c>
      <c r="F2189" s="4" t="s">
        <v>38</v>
      </c>
      <c r="G2189" s="4" t="s">
        <v>49</v>
      </c>
      <c r="H2189" s="4" t="s">
        <v>26</v>
      </c>
      <c r="I2189" s="4" t="s">
        <v>34</v>
      </c>
      <c r="J2189" s="4" t="s">
        <v>32</v>
      </c>
      <c r="K2189" s="4" t="s">
        <v>50</v>
      </c>
      <c r="L2189" s="5">
        <v>5</v>
      </c>
      <c r="M2189" s="6">
        <v>45.9</v>
      </c>
      <c r="N2189" s="7">
        <v>0.1</v>
      </c>
      <c r="O2189" s="6">
        <v>17.940000000000001</v>
      </c>
      <c r="P2189" s="6">
        <f t="shared" si="136"/>
        <v>206.55</v>
      </c>
      <c r="Q2189" s="6">
        <f t="shared" si="137"/>
        <v>89.7</v>
      </c>
      <c r="R2189" s="6">
        <f t="shared" si="138"/>
        <v>116.85000000000001</v>
      </c>
      <c r="S2189" s="8">
        <f t="shared" si="139"/>
        <v>0.56572258533042852</v>
      </c>
    </row>
    <row r="2190" spans="1:19" ht="15.6" x14ac:dyDescent="0.3">
      <c r="A2190" s="2">
        <v>310</v>
      </c>
      <c r="B2190" s="3">
        <v>46320</v>
      </c>
      <c r="C2190" s="4">
        <f>YEAR(SalesDataTable[[#This Row],[Order Date]])</f>
        <v>2026</v>
      </c>
      <c r="D2190" s="9" t="str">
        <f>TEXT(SalesDataTable[[#This Row],[Order Date]],"MMM")</f>
        <v>Oct</v>
      </c>
      <c r="E2190" s="9" t="str">
        <f>"Q"&amp;ROUNDUP(MONTH(SalesDataTable[[#This Row],[Order Date]])/3,0)</f>
        <v>Q4</v>
      </c>
      <c r="F2190" s="4" t="s">
        <v>24</v>
      </c>
      <c r="G2190" s="4" t="s">
        <v>61</v>
      </c>
      <c r="H2190" s="4" t="s">
        <v>20</v>
      </c>
      <c r="I2190" s="4" t="s">
        <v>34</v>
      </c>
      <c r="J2190" s="4" t="s">
        <v>27</v>
      </c>
      <c r="K2190" s="4" t="s">
        <v>35</v>
      </c>
      <c r="L2190" s="5">
        <v>5</v>
      </c>
      <c r="M2190" s="6">
        <v>144.04</v>
      </c>
      <c r="N2190" s="7">
        <v>0.1</v>
      </c>
      <c r="O2190" s="6">
        <v>78.069999999999993</v>
      </c>
      <c r="P2190" s="6">
        <f t="shared" si="136"/>
        <v>648.17999999999995</v>
      </c>
      <c r="Q2190" s="6">
        <f t="shared" si="137"/>
        <v>390.34999999999997</v>
      </c>
      <c r="R2190" s="6">
        <f t="shared" si="138"/>
        <v>257.83</v>
      </c>
      <c r="S2190" s="8">
        <f t="shared" si="139"/>
        <v>0.39777530932765592</v>
      </c>
    </row>
    <row r="2191" spans="1:19" ht="15.6" x14ac:dyDescent="0.3">
      <c r="A2191" s="2">
        <v>317</v>
      </c>
      <c r="B2191" s="3">
        <v>46320</v>
      </c>
      <c r="C2191" s="4">
        <f>YEAR(SalesDataTable[[#This Row],[Order Date]])</f>
        <v>2026</v>
      </c>
      <c r="D2191" s="9" t="str">
        <f>TEXT(SalesDataTable[[#This Row],[Order Date]],"MMM")</f>
        <v>Oct</v>
      </c>
      <c r="E2191" s="9" t="str">
        <f>"Q"&amp;ROUNDUP(MONTH(SalesDataTable[[#This Row],[Order Date]])/3,0)</f>
        <v>Q4</v>
      </c>
      <c r="F2191" s="4" t="s">
        <v>29</v>
      </c>
      <c r="G2191" s="4" t="s">
        <v>57</v>
      </c>
      <c r="H2191" s="4" t="s">
        <v>46</v>
      </c>
      <c r="I2191" s="4" t="s">
        <v>31</v>
      </c>
      <c r="J2191" s="4" t="s">
        <v>22</v>
      </c>
      <c r="K2191" s="4" t="s">
        <v>23</v>
      </c>
      <c r="L2191" s="5">
        <v>2</v>
      </c>
      <c r="M2191" s="6">
        <v>80.69</v>
      </c>
      <c r="N2191" s="7">
        <v>0.05</v>
      </c>
      <c r="O2191" s="6">
        <v>43.81</v>
      </c>
      <c r="P2191" s="6">
        <f t="shared" si="136"/>
        <v>153.31099999999998</v>
      </c>
      <c r="Q2191" s="6">
        <f t="shared" si="137"/>
        <v>87.62</v>
      </c>
      <c r="R2191" s="6">
        <f t="shared" si="138"/>
        <v>65.690999999999974</v>
      </c>
      <c r="S2191" s="8">
        <f t="shared" si="139"/>
        <v>0.42848197454846676</v>
      </c>
    </row>
    <row r="2192" spans="1:19" ht="15.6" x14ac:dyDescent="0.3">
      <c r="A2192" s="2">
        <v>684</v>
      </c>
      <c r="B2192" s="3">
        <v>46320</v>
      </c>
      <c r="C2192" s="4">
        <f>YEAR(SalesDataTable[[#This Row],[Order Date]])</f>
        <v>2026</v>
      </c>
      <c r="D2192" s="9" t="str">
        <f>TEXT(SalesDataTable[[#This Row],[Order Date]],"MMM")</f>
        <v>Oct</v>
      </c>
      <c r="E2192" s="9" t="str">
        <f>"Q"&amp;ROUNDUP(MONTH(SalesDataTable[[#This Row],[Order Date]])/3,0)</f>
        <v>Q4</v>
      </c>
      <c r="F2192" s="4" t="s">
        <v>38</v>
      </c>
      <c r="G2192" s="4" t="s">
        <v>39</v>
      </c>
      <c r="H2192" s="4" t="s">
        <v>20</v>
      </c>
      <c r="I2192" s="4" t="s">
        <v>34</v>
      </c>
      <c r="J2192" s="4" t="s">
        <v>41</v>
      </c>
      <c r="K2192" s="4" t="s">
        <v>47</v>
      </c>
      <c r="L2192" s="5">
        <v>1</v>
      </c>
      <c r="M2192" s="6">
        <v>191.91</v>
      </c>
      <c r="N2192" s="7">
        <v>0</v>
      </c>
      <c r="O2192" s="6">
        <v>101.89</v>
      </c>
      <c r="P2192" s="6">
        <f t="shared" si="136"/>
        <v>191.91</v>
      </c>
      <c r="Q2192" s="6">
        <f t="shared" si="137"/>
        <v>101.89</v>
      </c>
      <c r="R2192" s="6">
        <f t="shared" si="138"/>
        <v>90.02</v>
      </c>
      <c r="S2192" s="8">
        <f t="shared" si="139"/>
        <v>0.46907404512531914</v>
      </c>
    </row>
    <row r="2193" spans="1:19" ht="15.6" x14ac:dyDescent="0.3">
      <c r="A2193" s="2">
        <v>1430</v>
      </c>
      <c r="B2193" s="3">
        <v>46320</v>
      </c>
      <c r="C2193" s="4">
        <f>YEAR(SalesDataTable[[#This Row],[Order Date]])</f>
        <v>2026</v>
      </c>
      <c r="D2193" s="9" t="str">
        <f>TEXT(SalesDataTable[[#This Row],[Order Date]],"MMM")</f>
        <v>Oct</v>
      </c>
      <c r="E2193" s="9" t="str">
        <f>"Q"&amp;ROUNDUP(MONTH(SalesDataTable[[#This Row],[Order Date]])/3,0)</f>
        <v>Q4</v>
      </c>
      <c r="F2193" s="4" t="s">
        <v>38</v>
      </c>
      <c r="G2193" s="4" t="s">
        <v>65</v>
      </c>
      <c r="H2193" s="4" t="s">
        <v>37</v>
      </c>
      <c r="I2193" s="4" t="s">
        <v>31</v>
      </c>
      <c r="J2193" s="4" t="s">
        <v>52</v>
      </c>
      <c r="K2193" s="4" t="s">
        <v>60</v>
      </c>
      <c r="L2193" s="5">
        <v>1</v>
      </c>
      <c r="M2193" s="6">
        <v>36.630000000000003</v>
      </c>
      <c r="N2193" s="7">
        <v>0.05</v>
      </c>
      <c r="O2193" s="6">
        <v>13.97</v>
      </c>
      <c r="P2193" s="6">
        <f t="shared" si="136"/>
        <v>34.798500000000004</v>
      </c>
      <c r="Q2193" s="6">
        <f t="shared" si="137"/>
        <v>13.97</v>
      </c>
      <c r="R2193" s="6">
        <f t="shared" si="138"/>
        <v>20.828500000000005</v>
      </c>
      <c r="S2193" s="8">
        <f t="shared" si="139"/>
        <v>0.59854591433538806</v>
      </c>
    </row>
    <row r="2194" spans="1:19" ht="15.6" x14ac:dyDescent="0.3">
      <c r="A2194" s="2">
        <v>2049</v>
      </c>
      <c r="B2194" s="3">
        <v>46320</v>
      </c>
      <c r="C2194" s="4">
        <f>YEAR(SalesDataTable[[#This Row],[Order Date]])</f>
        <v>2026</v>
      </c>
      <c r="D2194" s="9" t="str">
        <f>TEXT(SalesDataTable[[#This Row],[Order Date]],"MMM")</f>
        <v>Oct</v>
      </c>
      <c r="E2194" s="9" t="str">
        <f>"Q"&amp;ROUNDUP(MONTH(SalesDataTable[[#This Row],[Order Date]])/3,0)</f>
        <v>Q4</v>
      </c>
      <c r="F2194" s="4" t="s">
        <v>38</v>
      </c>
      <c r="G2194" s="4" t="s">
        <v>39</v>
      </c>
      <c r="H2194" s="4" t="s">
        <v>26</v>
      </c>
      <c r="I2194" s="4" t="s">
        <v>34</v>
      </c>
      <c r="J2194" s="4" t="s">
        <v>32</v>
      </c>
      <c r="K2194" s="4" t="s">
        <v>33</v>
      </c>
      <c r="L2194" s="5">
        <v>6</v>
      </c>
      <c r="M2194" s="6">
        <v>35.380000000000003</v>
      </c>
      <c r="N2194" s="7">
        <v>0.05</v>
      </c>
      <c r="O2194" s="6">
        <v>13.9</v>
      </c>
      <c r="P2194" s="6">
        <f t="shared" si="136"/>
        <v>201.66600000000003</v>
      </c>
      <c r="Q2194" s="6">
        <f t="shared" si="137"/>
        <v>83.4</v>
      </c>
      <c r="R2194" s="6">
        <f t="shared" si="138"/>
        <v>118.26600000000002</v>
      </c>
      <c r="S2194" s="8">
        <f t="shared" si="139"/>
        <v>0.58644491386748387</v>
      </c>
    </row>
    <row r="2195" spans="1:19" ht="15.6" x14ac:dyDescent="0.3">
      <c r="A2195" s="2">
        <v>2199</v>
      </c>
      <c r="B2195" s="3">
        <v>46320</v>
      </c>
      <c r="C2195" s="4">
        <f>YEAR(SalesDataTable[[#This Row],[Order Date]])</f>
        <v>2026</v>
      </c>
      <c r="D2195" s="9" t="str">
        <f>TEXT(SalesDataTable[[#This Row],[Order Date]],"MMM")</f>
        <v>Oct</v>
      </c>
      <c r="E2195" s="9" t="str">
        <f>"Q"&amp;ROUNDUP(MONTH(SalesDataTable[[#This Row],[Order Date]])/3,0)</f>
        <v>Q4</v>
      </c>
      <c r="F2195" s="4" t="s">
        <v>24</v>
      </c>
      <c r="G2195" s="4" t="s">
        <v>61</v>
      </c>
      <c r="H2195" s="4" t="s">
        <v>46</v>
      </c>
      <c r="I2195" s="4" t="s">
        <v>21</v>
      </c>
      <c r="J2195" s="4" t="s">
        <v>32</v>
      </c>
      <c r="K2195" s="4" t="s">
        <v>62</v>
      </c>
      <c r="L2195" s="5">
        <v>1</v>
      </c>
      <c r="M2195" s="6">
        <v>132.63</v>
      </c>
      <c r="N2195" s="7">
        <v>0.05</v>
      </c>
      <c r="O2195" s="6">
        <v>67.489999999999995</v>
      </c>
      <c r="P2195" s="6">
        <f t="shared" si="136"/>
        <v>125.99849999999999</v>
      </c>
      <c r="Q2195" s="6">
        <f t="shared" si="137"/>
        <v>67.489999999999995</v>
      </c>
      <c r="R2195" s="6">
        <f t="shared" si="138"/>
        <v>58.508499999999998</v>
      </c>
      <c r="S2195" s="8">
        <f t="shared" si="139"/>
        <v>0.46435870268296847</v>
      </c>
    </row>
    <row r="2196" spans="1:19" ht="15.6" x14ac:dyDescent="0.3">
      <c r="A2196" s="2">
        <v>2954</v>
      </c>
      <c r="B2196" s="3">
        <v>46320</v>
      </c>
      <c r="C2196" s="4">
        <f>YEAR(SalesDataTable[[#This Row],[Order Date]])</f>
        <v>2026</v>
      </c>
      <c r="D2196" s="9" t="str">
        <f>TEXT(SalesDataTable[[#This Row],[Order Date]],"MMM")</f>
        <v>Oct</v>
      </c>
      <c r="E2196" s="9" t="str">
        <f>"Q"&amp;ROUNDUP(MONTH(SalesDataTable[[#This Row],[Order Date]])/3,0)</f>
        <v>Q4</v>
      </c>
      <c r="F2196" s="4" t="s">
        <v>38</v>
      </c>
      <c r="G2196" s="4" t="s">
        <v>39</v>
      </c>
      <c r="H2196" s="4" t="s">
        <v>20</v>
      </c>
      <c r="I2196" s="4" t="s">
        <v>31</v>
      </c>
      <c r="J2196" s="4" t="s">
        <v>27</v>
      </c>
      <c r="K2196" s="4" t="s">
        <v>64</v>
      </c>
      <c r="L2196" s="5">
        <v>1</v>
      </c>
      <c r="M2196" s="6">
        <v>71.17</v>
      </c>
      <c r="N2196" s="7">
        <v>0</v>
      </c>
      <c r="O2196" s="6">
        <v>32.57</v>
      </c>
      <c r="P2196" s="6">
        <f t="shared" si="136"/>
        <v>71.17</v>
      </c>
      <c r="Q2196" s="6">
        <f t="shared" si="137"/>
        <v>32.57</v>
      </c>
      <c r="R2196" s="6">
        <f t="shared" si="138"/>
        <v>38.6</v>
      </c>
      <c r="S2196" s="8">
        <f t="shared" si="139"/>
        <v>0.54236335534635383</v>
      </c>
    </row>
    <row r="2197" spans="1:19" ht="15.6" x14ac:dyDescent="0.3">
      <c r="A2197" s="2">
        <v>3218</v>
      </c>
      <c r="B2197" s="3">
        <v>46320</v>
      </c>
      <c r="C2197" s="4">
        <f>YEAR(SalesDataTable[[#This Row],[Order Date]])</f>
        <v>2026</v>
      </c>
      <c r="D2197" s="9" t="str">
        <f>TEXT(SalesDataTable[[#This Row],[Order Date]],"MMM")</f>
        <v>Oct</v>
      </c>
      <c r="E2197" s="9" t="str">
        <f>"Q"&amp;ROUNDUP(MONTH(SalesDataTable[[#This Row],[Order Date]])/3,0)</f>
        <v>Q4</v>
      </c>
      <c r="F2197" s="4" t="s">
        <v>18</v>
      </c>
      <c r="G2197" s="4" t="s">
        <v>68</v>
      </c>
      <c r="H2197" s="4" t="s">
        <v>26</v>
      </c>
      <c r="I2197" s="4" t="s">
        <v>34</v>
      </c>
      <c r="J2197" s="4" t="s">
        <v>32</v>
      </c>
      <c r="K2197" s="4" t="s">
        <v>62</v>
      </c>
      <c r="L2197" s="5">
        <v>6</v>
      </c>
      <c r="M2197" s="6">
        <v>132.08000000000001</v>
      </c>
      <c r="N2197" s="7">
        <v>0.1</v>
      </c>
      <c r="O2197" s="6">
        <v>67.61</v>
      </c>
      <c r="P2197" s="6">
        <f t="shared" si="136"/>
        <v>713.23200000000008</v>
      </c>
      <c r="Q2197" s="6">
        <f t="shared" si="137"/>
        <v>405.65999999999997</v>
      </c>
      <c r="R2197" s="6">
        <f t="shared" si="138"/>
        <v>307.57200000000012</v>
      </c>
      <c r="S2197" s="8">
        <f t="shared" si="139"/>
        <v>0.43123696076451995</v>
      </c>
    </row>
    <row r="2198" spans="1:19" ht="15.6" x14ac:dyDescent="0.3">
      <c r="A2198" s="2">
        <v>3965</v>
      </c>
      <c r="B2198" s="3">
        <v>46320</v>
      </c>
      <c r="C2198" s="4">
        <f>YEAR(SalesDataTable[[#This Row],[Order Date]])</f>
        <v>2026</v>
      </c>
      <c r="D2198" s="9" t="str">
        <f>TEXT(SalesDataTable[[#This Row],[Order Date]],"MMM")</f>
        <v>Oct</v>
      </c>
      <c r="E2198" s="9" t="str">
        <f>"Q"&amp;ROUNDUP(MONTH(SalesDataTable[[#This Row],[Order Date]])/3,0)</f>
        <v>Q4</v>
      </c>
      <c r="F2198" s="4" t="s">
        <v>24</v>
      </c>
      <c r="G2198" s="4" t="s">
        <v>59</v>
      </c>
      <c r="H2198" s="4" t="s">
        <v>37</v>
      </c>
      <c r="I2198" s="4" t="s">
        <v>21</v>
      </c>
      <c r="J2198" s="4" t="s">
        <v>41</v>
      </c>
      <c r="K2198" s="4" t="s">
        <v>58</v>
      </c>
      <c r="L2198" s="5">
        <v>3</v>
      </c>
      <c r="M2198" s="6">
        <v>82.75</v>
      </c>
      <c r="N2198" s="7">
        <v>0.05</v>
      </c>
      <c r="O2198" s="6">
        <v>38.53</v>
      </c>
      <c r="P2198" s="6">
        <f t="shared" si="136"/>
        <v>235.83749999999998</v>
      </c>
      <c r="Q2198" s="6">
        <f t="shared" si="137"/>
        <v>115.59</v>
      </c>
      <c r="R2198" s="6">
        <f t="shared" si="138"/>
        <v>120.24749999999997</v>
      </c>
      <c r="S2198" s="8">
        <f t="shared" si="139"/>
        <v>0.50987438384480832</v>
      </c>
    </row>
    <row r="2199" spans="1:19" ht="15.6" x14ac:dyDescent="0.3">
      <c r="A2199" s="2">
        <v>2278</v>
      </c>
      <c r="B2199" s="3">
        <v>46321</v>
      </c>
      <c r="C2199" s="4">
        <f>YEAR(SalesDataTable[[#This Row],[Order Date]])</f>
        <v>2026</v>
      </c>
      <c r="D2199" s="9" t="str">
        <f>TEXT(SalesDataTable[[#This Row],[Order Date]],"MMM")</f>
        <v>Oct</v>
      </c>
      <c r="E2199" s="9" t="str">
        <f>"Q"&amp;ROUNDUP(MONTH(SalesDataTable[[#This Row],[Order Date]])/3,0)</f>
        <v>Q4</v>
      </c>
      <c r="F2199" s="4" t="s">
        <v>18</v>
      </c>
      <c r="G2199" s="4" t="s">
        <v>68</v>
      </c>
      <c r="H2199" s="4" t="s">
        <v>20</v>
      </c>
      <c r="I2199" s="4" t="s">
        <v>21</v>
      </c>
      <c r="J2199" s="4" t="s">
        <v>52</v>
      </c>
      <c r="K2199" s="4" t="s">
        <v>63</v>
      </c>
      <c r="L2199" s="5">
        <v>5</v>
      </c>
      <c r="M2199" s="6">
        <v>51.5</v>
      </c>
      <c r="N2199" s="7">
        <v>0.1</v>
      </c>
      <c r="O2199" s="6">
        <v>21.38</v>
      </c>
      <c r="P2199" s="6">
        <f t="shared" si="136"/>
        <v>231.75</v>
      </c>
      <c r="Q2199" s="6">
        <f t="shared" si="137"/>
        <v>106.89999999999999</v>
      </c>
      <c r="R2199" s="6">
        <f t="shared" si="138"/>
        <v>124.85000000000001</v>
      </c>
      <c r="S2199" s="8">
        <f t="shared" si="139"/>
        <v>0.53872707659115426</v>
      </c>
    </row>
    <row r="2200" spans="1:19" ht="15.6" x14ac:dyDescent="0.3">
      <c r="A2200" s="2">
        <v>3132</v>
      </c>
      <c r="B2200" s="3">
        <v>46321</v>
      </c>
      <c r="C2200" s="4">
        <f>YEAR(SalesDataTable[[#This Row],[Order Date]])</f>
        <v>2026</v>
      </c>
      <c r="D2200" s="9" t="str">
        <f>TEXT(SalesDataTable[[#This Row],[Order Date]],"MMM")</f>
        <v>Oct</v>
      </c>
      <c r="E2200" s="9" t="str">
        <f>"Q"&amp;ROUNDUP(MONTH(SalesDataTable[[#This Row],[Order Date]])/3,0)</f>
        <v>Q4</v>
      </c>
      <c r="F2200" s="4" t="s">
        <v>29</v>
      </c>
      <c r="G2200" s="4" t="s">
        <v>43</v>
      </c>
      <c r="H2200" s="4" t="s">
        <v>20</v>
      </c>
      <c r="I2200" s="4" t="s">
        <v>31</v>
      </c>
      <c r="J2200" s="4" t="s">
        <v>27</v>
      </c>
      <c r="K2200" s="4" t="s">
        <v>35</v>
      </c>
      <c r="L2200" s="5">
        <v>3</v>
      </c>
      <c r="M2200" s="6">
        <v>140.49</v>
      </c>
      <c r="N2200" s="7">
        <v>0.05</v>
      </c>
      <c r="O2200" s="6">
        <v>77.45</v>
      </c>
      <c r="P2200" s="6">
        <f t="shared" si="136"/>
        <v>400.3965</v>
      </c>
      <c r="Q2200" s="6">
        <f t="shared" si="137"/>
        <v>232.35000000000002</v>
      </c>
      <c r="R2200" s="6">
        <f t="shared" si="138"/>
        <v>168.04649999999998</v>
      </c>
      <c r="S2200" s="8">
        <f t="shared" si="139"/>
        <v>0.41970022215478903</v>
      </c>
    </row>
    <row r="2201" spans="1:19" ht="15.6" x14ac:dyDescent="0.3">
      <c r="A2201" s="2">
        <v>3144</v>
      </c>
      <c r="B2201" s="3">
        <v>46321</v>
      </c>
      <c r="C2201" s="4">
        <f>YEAR(SalesDataTable[[#This Row],[Order Date]])</f>
        <v>2026</v>
      </c>
      <c r="D2201" s="9" t="str">
        <f>TEXT(SalesDataTable[[#This Row],[Order Date]],"MMM")</f>
        <v>Oct</v>
      </c>
      <c r="E2201" s="9" t="str">
        <f>"Q"&amp;ROUNDUP(MONTH(SalesDataTable[[#This Row],[Order Date]])/3,0)</f>
        <v>Q4</v>
      </c>
      <c r="F2201" s="4" t="s">
        <v>29</v>
      </c>
      <c r="G2201" s="4" t="s">
        <v>30</v>
      </c>
      <c r="H2201" s="4" t="s">
        <v>46</v>
      </c>
      <c r="I2201" s="4" t="s">
        <v>31</v>
      </c>
      <c r="J2201" s="4" t="s">
        <v>52</v>
      </c>
      <c r="K2201" s="4" t="s">
        <v>60</v>
      </c>
      <c r="L2201" s="5">
        <v>4</v>
      </c>
      <c r="M2201" s="6">
        <v>36.200000000000003</v>
      </c>
      <c r="N2201" s="7">
        <v>0.15</v>
      </c>
      <c r="O2201" s="6">
        <v>13.53</v>
      </c>
      <c r="P2201" s="6">
        <f t="shared" si="136"/>
        <v>123.08000000000001</v>
      </c>
      <c r="Q2201" s="6">
        <f t="shared" si="137"/>
        <v>54.12</v>
      </c>
      <c r="R2201" s="6">
        <f t="shared" si="138"/>
        <v>68.960000000000008</v>
      </c>
      <c r="S2201" s="8">
        <f t="shared" si="139"/>
        <v>0.56028599285017877</v>
      </c>
    </row>
    <row r="2202" spans="1:19" ht="15.6" x14ac:dyDescent="0.3">
      <c r="A2202" s="2">
        <v>3501</v>
      </c>
      <c r="B2202" s="3">
        <v>46321</v>
      </c>
      <c r="C2202" s="4">
        <f>YEAR(SalesDataTable[[#This Row],[Order Date]])</f>
        <v>2026</v>
      </c>
      <c r="D2202" s="9" t="str">
        <f>TEXT(SalesDataTable[[#This Row],[Order Date]],"MMM")</f>
        <v>Oct</v>
      </c>
      <c r="E2202" s="9" t="str">
        <f>"Q"&amp;ROUNDUP(MONTH(SalesDataTable[[#This Row],[Order Date]])/3,0)</f>
        <v>Q4</v>
      </c>
      <c r="F2202" s="4" t="s">
        <v>38</v>
      </c>
      <c r="G2202" s="4" t="s">
        <v>49</v>
      </c>
      <c r="H2202" s="4" t="s">
        <v>37</v>
      </c>
      <c r="I2202" s="4" t="s">
        <v>31</v>
      </c>
      <c r="J2202" s="4" t="s">
        <v>41</v>
      </c>
      <c r="K2202" s="4" t="s">
        <v>69</v>
      </c>
      <c r="L2202" s="5">
        <v>1</v>
      </c>
      <c r="M2202" s="6">
        <v>120.5</v>
      </c>
      <c r="N2202" s="7">
        <v>0.05</v>
      </c>
      <c r="O2202" s="6">
        <v>61.71</v>
      </c>
      <c r="P2202" s="6">
        <f t="shared" si="136"/>
        <v>114.47499999999999</v>
      </c>
      <c r="Q2202" s="6">
        <f t="shared" si="137"/>
        <v>61.71</v>
      </c>
      <c r="R2202" s="6">
        <f t="shared" si="138"/>
        <v>52.764999999999993</v>
      </c>
      <c r="S2202" s="8">
        <f t="shared" si="139"/>
        <v>0.4609303341340904</v>
      </c>
    </row>
    <row r="2203" spans="1:19" ht="15.6" x14ac:dyDescent="0.3">
      <c r="A2203" s="2">
        <v>458</v>
      </c>
      <c r="B2203" s="3">
        <v>46322</v>
      </c>
      <c r="C2203" s="4">
        <f>YEAR(SalesDataTable[[#This Row],[Order Date]])</f>
        <v>2026</v>
      </c>
      <c r="D2203" s="9" t="str">
        <f>TEXT(SalesDataTable[[#This Row],[Order Date]],"MMM")</f>
        <v>Oct</v>
      </c>
      <c r="E2203" s="9" t="str">
        <f>"Q"&amp;ROUNDUP(MONTH(SalesDataTable[[#This Row],[Order Date]])/3,0)</f>
        <v>Q4</v>
      </c>
      <c r="F2203" s="4" t="s">
        <v>29</v>
      </c>
      <c r="G2203" s="4" t="s">
        <v>30</v>
      </c>
      <c r="H2203" s="4" t="s">
        <v>37</v>
      </c>
      <c r="I2203" s="4" t="s">
        <v>34</v>
      </c>
      <c r="J2203" s="4" t="s">
        <v>22</v>
      </c>
      <c r="K2203" s="4" t="s">
        <v>48</v>
      </c>
      <c r="L2203" s="5">
        <v>1</v>
      </c>
      <c r="M2203" s="6">
        <v>102.44</v>
      </c>
      <c r="N2203" s="7">
        <v>0.05</v>
      </c>
      <c r="O2203" s="6">
        <v>49.14</v>
      </c>
      <c r="P2203" s="6">
        <f t="shared" si="136"/>
        <v>97.317999999999998</v>
      </c>
      <c r="Q2203" s="6">
        <f t="shared" si="137"/>
        <v>49.14</v>
      </c>
      <c r="R2203" s="6">
        <f t="shared" si="138"/>
        <v>48.177999999999997</v>
      </c>
      <c r="S2203" s="8">
        <f t="shared" si="139"/>
        <v>0.49505744055570394</v>
      </c>
    </row>
    <row r="2204" spans="1:19" ht="15.6" x14ac:dyDescent="0.3">
      <c r="A2204" s="2">
        <v>1065</v>
      </c>
      <c r="B2204" s="3">
        <v>46322</v>
      </c>
      <c r="C2204" s="4">
        <f>YEAR(SalesDataTable[[#This Row],[Order Date]])</f>
        <v>2026</v>
      </c>
      <c r="D2204" s="9" t="str">
        <f>TEXT(SalesDataTable[[#This Row],[Order Date]],"MMM")</f>
        <v>Oct</v>
      </c>
      <c r="E2204" s="9" t="str">
        <f>"Q"&amp;ROUNDUP(MONTH(SalesDataTable[[#This Row],[Order Date]])/3,0)</f>
        <v>Q4</v>
      </c>
      <c r="F2204" s="4" t="s">
        <v>29</v>
      </c>
      <c r="G2204" s="4" t="s">
        <v>43</v>
      </c>
      <c r="H2204" s="4" t="s">
        <v>20</v>
      </c>
      <c r="I2204" s="4" t="s">
        <v>31</v>
      </c>
      <c r="J2204" s="4" t="s">
        <v>52</v>
      </c>
      <c r="K2204" s="4" t="s">
        <v>56</v>
      </c>
      <c r="L2204" s="5">
        <v>6</v>
      </c>
      <c r="M2204" s="6">
        <v>121.58</v>
      </c>
      <c r="N2204" s="7">
        <v>0.15</v>
      </c>
      <c r="O2204" s="6">
        <v>68.86</v>
      </c>
      <c r="P2204" s="6">
        <f t="shared" si="136"/>
        <v>620.05799999999999</v>
      </c>
      <c r="Q2204" s="6">
        <f t="shared" si="137"/>
        <v>413.15999999999997</v>
      </c>
      <c r="R2204" s="6">
        <f t="shared" si="138"/>
        <v>206.89800000000002</v>
      </c>
      <c r="S2204" s="8">
        <f t="shared" si="139"/>
        <v>0.33367523683268346</v>
      </c>
    </row>
    <row r="2205" spans="1:19" ht="15.6" x14ac:dyDescent="0.3">
      <c r="A2205" s="2">
        <v>1707</v>
      </c>
      <c r="B2205" s="3">
        <v>46322</v>
      </c>
      <c r="C2205" s="4">
        <f>YEAR(SalesDataTable[[#This Row],[Order Date]])</f>
        <v>2026</v>
      </c>
      <c r="D2205" s="9" t="str">
        <f>TEXT(SalesDataTable[[#This Row],[Order Date]],"MMM")</f>
        <v>Oct</v>
      </c>
      <c r="E2205" s="9" t="str">
        <f>"Q"&amp;ROUNDUP(MONTH(SalesDataTable[[#This Row],[Order Date]])/3,0)</f>
        <v>Q4</v>
      </c>
      <c r="F2205" s="4" t="s">
        <v>29</v>
      </c>
      <c r="G2205" s="4" t="s">
        <v>70</v>
      </c>
      <c r="H2205" s="4" t="s">
        <v>20</v>
      </c>
      <c r="I2205" s="4" t="s">
        <v>31</v>
      </c>
      <c r="J2205" s="4" t="s">
        <v>32</v>
      </c>
      <c r="K2205" s="4" t="s">
        <v>33</v>
      </c>
      <c r="L2205" s="5">
        <v>2</v>
      </c>
      <c r="M2205" s="6">
        <v>35.36</v>
      </c>
      <c r="N2205" s="7">
        <v>0</v>
      </c>
      <c r="O2205" s="6">
        <v>13.33</v>
      </c>
      <c r="P2205" s="6">
        <f t="shared" si="136"/>
        <v>70.72</v>
      </c>
      <c r="Q2205" s="6">
        <f t="shared" si="137"/>
        <v>26.66</v>
      </c>
      <c r="R2205" s="6">
        <f t="shared" si="138"/>
        <v>44.06</v>
      </c>
      <c r="S2205" s="8">
        <f t="shared" si="139"/>
        <v>0.62302036199095023</v>
      </c>
    </row>
    <row r="2206" spans="1:19" ht="15.6" x14ac:dyDescent="0.3">
      <c r="A2206" s="2">
        <v>1989</v>
      </c>
      <c r="B2206" s="3">
        <v>46322</v>
      </c>
      <c r="C2206" s="4">
        <f>YEAR(SalesDataTable[[#This Row],[Order Date]])</f>
        <v>2026</v>
      </c>
      <c r="D2206" s="9" t="str">
        <f>TEXT(SalesDataTable[[#This Row],[Order Date]],"MMM")</f>
        <v>Oct</v>
      </c>
      <c r="E2206" s="9" t="str">
        <f>"Q"&amp;ROUNDUP(MONTH(SalesDataTable[[#This Row],[Order Date]])/3,0)</f>
        <v>Q4</v>
      </c>
      <c r="F2206" s="4" t="s">
        <v>38</v>
      </c>
      <c r="G2206" s="4" t="s">
        <v>39</v>
      </c>
      <c r="H2206" s="4" t="s">
        <v>20</v>
      </c>
      <c r="I2206" s="4" t="s">
        <v>31</v>
      </c>
      <c r="J2206" s="4" t="s">
        <v>41</v>
      </c>
      <c r="K2206" s="4" t="s">
        <v>42</v>
      </c>
      <c r="L2206" s="5">
        <v>2</v>
      </c>
      <c r="M2206" s="6">
        <v>335.73</v>
      </c>
      <c r="N2206" s="7">
        <v>0</v>
      </c>
      <c r="O2206" s="6">
        <v>199.44</v>
      </c>
      <c r="P2206" s="6">
        <f t="shared" si="136"/>
        <v>671.46</v>
      </c>
      <c r="Q2206" s="6">
        <f t="shared" si="137"/>
        <v>398.88</v>
      </c>
      <c r="R2206" s="6">
        <f t="shared" si="138"/>
        <v>272.58000000000004</v>
      </c>
      <c r="S2206" s="8">
        <f t="shared" si="139"/>
        <v>0.4059512107943884</v>
      </c>
    </row>
    <row r="2207" spans="1:19" ht="15.6" x14ac:dyDescent="0.3">
      <c r="A2207" s="2">
        <v>2852</v>
      </c>
      <c r="B2207" s="3">
        <v>46322</v>
      </c>
      <c r="C2207" s="4">
        <f>YEAR(SalesDataTable[[#This Row],[Order Date]])</f>
        <v>2026</v>
      </c>
      <c r="D2207" s="9" t="str">
        <f>TEXT(SalesDataTable[[#This Row],[Order Date]],"MMM")</f>
        <v>Oct</v>
      </c>
      <c r="E2207" s="9" t="str">
        <f>"Q"&amp;ROUNDUP(MONTH(SalesDataTable[[#This Row],[Order Date]])/3,0)</f>
        <v>Q4</v>
      </c>
      <c r="F2207" s="4" t="s">
        <v>24</v>
      </c>
      <c r="G2207" s="4" t="s">
        <v>61</v>
      </c>
      <c r="H2207" s="4" t="s">
        <v>26</v>
      </c>
      <c r="I2207" s="4" t="s">
        <v>34</v>
      </c>
      <c r="J2207" s="4" t="s">
        <v>27</v>
      </c>
      <c r="K2207" s="4" t="s">
        <v>35</v>
      </c>
      <c r="L2207" s="5">
        <v>3</v>
      </c>
      <c r="M2207" s="6">
        <v>141.96</v>
      </c>
      <c r="N2207" s="7">
        <v>0.1</v>
      </c>
      <c r="O2207" s="6">
        <v>77.42</v>
      </c>
      <c r="P2207" s="6">
        <f t="shared" si="136"/>
        <v>383.29200000000003</v>
      </c>
      <c r="Q2207" s="6">
        <f t="shared" si="137"/>
        <v>232.26</v>
      </c>
      <c r="R2207" s="6">
        <f t="shared" si="138"/>
        <v>151.03200000000004</v>
      </c>
      <c r="S2207" s="8">
        <f t="shared" si="139"/>
        <v>0.39403900942362485</v>
      </c>
    </row>
    <row r="2208" spans="1:19" ht="15.6" x14ac:dyDescent="0.3">
      <c r="A2208" s="2">
        <v>4762</v>
      </c>
      <c r="B2208" s="3">
        <v>46322</v>
      </c>
      <c r="C2208" s="4">
        <f>YEAR(SalesDataTable[[#This Row],[Order Date]])</f>
        <v>2026</v>
      </c>
      <c r="D2208" s="9" t="str">
        <f>TEXT(SalesDataTable[[#This Row],[Order Date]],"MMM")</f>
        <v>Oct</v>
      </c>
      <c r="E2208" s="9" t="str">
        <f>"Q"&amp;ROUNDUP(MONTH(SalesDataTable[[#This Row],[Order Date]])/3,0)</f>
        <v>Q4</v>
      </c>
      <c r="F2208" s="4" t="s">
        <v>24</v>
      </c>
      <c r="G2208" s="4" t="s">
        <v>61</v>
      </c>
      <c r="H2208" s="4" t="s">
        <v>46</v>
      </c>
      <c r="I2208" s="4" t="s">
        <v>31</v>
      </c>
      <c r="J2208" s="4" t="s">
        <v>52</v>
      </c>
      <c r="K2208" s="4" t="s">
        <v>63</v>
      </c>
      <c r="L2208" s="5">
        <v>2</v>
      </c>
      <c r="M2208" s="6">
        <v>51.76</v>
      </c>
      <c r="N2208" s="7">
        <v>0</v>
      </c>
      <c r="O2208" s="6">
        <v>21.64</v>
      </c>
      <c r="P2208" s="6">
        <f t="shared" si="136"/>
        <v>103.52</v>
      </c>
      <c r="Q2208" s="6">
        <f t="shared" si="137"/>
        <v>43.28</v>
      </c>
      <c r="R2208" s="6">
        <f t="shared" si="138"/>
        <v>60.239999999999995</v>
      </c>
      <c r="S2208" s="8">
        <f t="shared" si="139"/>
        <v>0.58191653786707875</v>
      </c>
    </row>
    <row r="2209" spans="1:19" ht="15.6" x14ac:dyDescent="0.3">
      <c r="A2209" s="2">
        <v>4997</v>
      </c>
      <c r="B2209" s="3">
        <v>46322</v>
      </c>
      <c r="C2209" s="4">
        <f>YEAR(SalesDataTable[[#This Row],[Order Date]])</f>
        <v>2026</v>
      </c>
      <c r="D2209" s="9" t="str">
        <f>TEXT(SalesDataTable[[#This Row],[Order Date]],"MMM")</f>
        <v>Oct</v>
      </c>
      <c r="E2209" s="9" t="str">
        <f>"Q"&amp;ROUNDUP(MONTH(SalesDataTable[[#This Row],[Order Date]])/3,0)</f>
        <v>Q4</v>
      </c>
      <c r="F2209" s="4" t="s">
        <v>38</v>
      </c>
      <c r="G2209" s="4" t="s">
        <v>49</v>
      </c>
      <c r="H2209" s="4" t="s">
        <v>20</v>
      </c>
      <c r="I2209" s="4" t="s">
        <v>21</v>
      </c>
      <c r="J2209" s="4" t="s">
        <v>41</v>
      </c>
      <c r="K2209" s="4" t="s">
        <v>47</v>
      </c>
      <c r="L2209" s="5">
        <v>3</v>
      </c>
      <c r="M2209" s="6">
        <v>194.09</v>
      </c>
      <c r="N2209" s="7">
        <v>0.1</v>
      </c>
      <c r="O2209" s="6">
        <v>105.84</v>
      </c>
      <c r="P2209" s="6">
        <f t="shared" si="136"/>
        <v>524.04300000000001</v>
      </c>
      <c r="Q2209" s="6">
        <f t="shared" si="137"/>
        <v>317.52</v>
      </c>
      <c r="R2209" s="6">
        <f t="shared" si="138"/>
        <v>206.52300000000002</v>
      </c>
      <c r="S2209" s="8">
        <f t="shared" si="139"/>
        <v>0.39409552269565667</v>
      </c>
    </row>
    <row r="2210" spans="1:19" ht="15.6" x14ac:dyDescent="0.3">
      <c r="A2210" s="2">
        <v>1238</v>
      </c>
      <c r="B2210" s="3">
        <v>46323</v>
      </c>
      <c r="C2210" s="4">
        <f>YEAR(SalesDataTable[[#This Row],[Order Date]])</f>
        <v>2026</v>
      </c>
      <c r="D2210" s="9" t="str">
        <f>TEXT(SalesDataTable[[#This Row],[Order Date]],"MMM")</f>
        <v>Oct</v>
      </c>
      <c r="E2210" s="9" t="str">
        <f>"Q"&amp;ROUNDUP(MONTH(SalesDataTable[[#This Row],[Order Date]])/3,0)</f>
        <v>Q4</v>
      </c>
      <c r="F2210" s="4" t="s">
        <v>24</v>
      </c>
      <c r="G2210" s="4" t="s">
        <v>61</v>
      </c>
      <c r="H2210" s="4" t="s">
        <v>20</v>
      </c>
      <c r="I2210" s="4" t="s">
        <v>21</v>
      </c>
      <c r="J2210" s="4" t="s">
        <v>41</v>
      </c>
      <c r="K2210" s="4" t="s">
        <v>69</v>
      </c>
      <c r="L2210" s="5">
        <v>1</v>
      </c>
      <c r="M2210" s="6">
        <v>125.39</v>
      </c>
      <c r="N2210" s="7">
        <v>0.05</v>
      </c>
      <c r="O2210" s="6">
        <v>61.19</v>
      </c>
      <c r="P2210" s="6">
        <f t="shared" si="136"/>
        <v>119.12049999999999</v>
      </c>
      <c r="Q2210" s="6">
        <f t="shared" si="137"/>
        <v>61.19</v>
      </c>
      <c r="R2210" s="6">
        <f t="shared" si="138"/>
        <v>57.930499999999995</v>
      </c>
      <c r="S2210" s="8">
        <f t="shared" si="139"/>
        <v>0.48631847582909743</v>
      </c>
    </row>
    <row r="2211" spans="1:19" ht="15.6" x14ac:dyDescent="0.3">
      <c r="A2211" s="2">
        <v>2622</v>
      </c>
      <c r="B2211" s="3">
        <v>46323</v>
      </c>
      <c r="C2211" s="4">
        <f>YEAR(SalesDataTable[[#This Row],[Order Date]])</f>
        <v>2026</v>
      </c>
      <c r="D2211" s="9" t="str">
        <f>TEXT(SalesDataTable[[#This Row],[Order Date]],"MMM")</f>
        <v>Oct</v>
      </c>
      <c r="E2211" s="9" t="str">
        <f>"Q"&amp;ROUNDUP(MONTH(SalesDataTable[[#This Row],[Order Date]])/3,0)</f>
        <v>Q4</v>
      </c>
      <c r="F2211" s="4" t="s">
        <v>18</v>
      </c>
      <c r="G2211" s="4" t="s">
        <v>68</v>
      </c>
      <c r="H2211" s="4" t="s">
        <v>46</v>
      </c>
      <c r="I2211" s="4" t="s">
        <v>31</v>
      </c>
      <c r="J2211" s="4" t="s">
        <v>41</v>
      </c>
      <c r="K2211" s="4" t="s">
        <v>58</v>
      </c>
      <c r="L2211" s="5">
        <v>3</v>
      </c>
      <c r="M2211" s="6">
        <v>83.73</v>
      </c>
      <c r="N2211" s="7">
        <v>0.15</v>
      </c>
      <c r="O2211" s="6">
        <v>39.43</v>
      </c>
      <c r="P2211" s="6">
        <f t="shared" si="136"/>
        <v>213.51149999999998</v>
      </c>
      <c r="Q2211" s="6">
        <f t="shared" si="137"/>
        <v>118.28999999999999</v>
      </c>
      <c r="R2211" s="6">
        <f t="shared" si="138"/>
        <v>95.221499999999992</v>
      </c>
      <c r="S2211" s="8">
        <f t="shared" si="139"/>
        <v>0.44597831966896395</v>
      </c>
    </row>
    <row r="2212" spans="1:19" ht="15.6" x14ac:dyDescent="0.3">
      <c r="A2212" s="2">
        <v>3106</v>
      </c>
      <c r="B2212" s="3">
        <v>46323</v>
      </c>
      <c r="C2212" s="4">
        <f>YEAR(SalesDataTable[[#This Row],[Order Date]])</f>
        <v>2026</v>
      </c>
      <c r="D2212" s="9" t="str">
        <f>TEXT(SalesDataTable[[#This Row],[Order Date]],"MMM")</f>
        <v>Oct</v>
      </c>
      <c r="E2212" s="9" t="str">
        <f>"Q"&amp;ROUNDUP(MONTH(SalesDataTable[[#This Row],[Order Date]])/3,0)</f>
        <v>Q4</v>
      </c>
      <c r="F2212" s="4" t="s">
        <v>38</v>
      </c>
      <c r="G2212" s="4" t="s">
        <v>51</v>
      </c>
      <c r="H2212" s="4" t="s">
        <v>46</v>
      </c>
      <c r="I2212" s="4" t="s">
        <v>34</v>
      </c>
      <c r="J2212" s="4" t="s">
        <v>52</v>
      </c>
      <c r="K2212" s="4" t="s">
        <v>60</v>
      </c>
      <c r="L2212" s="5">
        <v>3</v>
      </c>
      <c r="M2212" s="6">
        <v>36.99</v>
      </c>
      <c r="N2212" s="7">
        <v>0.05</v>
      </c>
      <c r="O2212" s="6">
        <v>14.14</v>
      </c>
      <c r="P2212" s="6">
        <f t="shared" si="136"/>
        <v>105.42149999999999</v>
      </c>
      <c r="Q2212" s="6">
        <f t="shared" si="137"/>
        <v>42.42</v>
      </c>
      <c r="R2212" s="6">
        <f t="shared" si="138"/>
        <v>63.001499999999993</v>
      </c>
      <c r="S2212" s="8">
        <f t="shared" si="139"/>
        <v>0.59761528720422297</v>
      </c>
    </row>
    <row r="2213" spans="1:19" ht="15.6" x14ac:dyDescent="0.3">
      <c r="A2213" s="2">
        <v>3274</v>
      </c>
      <c r="B2213" s="3">
        <v>46323</v>
      </c>
      <c r="C2213" s="4">
        <f>YEAR(SalesDataTable[[#This Row],[Order Date]])</f>
        <v>2026</v>
      </c>
      <c r="D2213" s="9" t="str">
        <f>TEXT(SalesDataTable[[#This Row],[Order Date]],"MMM")</f>
        <v>Oct</v>
      </c>
      <c r="E2213" s="9" t="str">
        <f>"Q"&amp;ROUNDUP(MONTH(SalesDataTable[[#This Row],[Order Date]])/3,0)</f>
        <v>Q4</v>
      </c>
      <c r="F2213" s="4" t="s">
        <v>38</v>
      </c>
      <c r="G2213" s="4" t="s">
        <v>49</v>
      </c>
      <c r="H2213" s="4" t="s">
        <v>46</v>
      </c>
      <c r="I2213" s="4" t="s">
        <v>31</v>
      </c>
      <c r="J2213" s="4" t="s">
        <v>52</v>
      </c>
      <c r="K2213" s="4" t="s">
        <v>53</v>
      </c>
      <c r="L2213" s="5">
        <v>1</v>
      </c>
      <c r="M2213" s="6">
        <v>39.42</v>
      </c>
      <c r="N2213" s="7">
        <v>0</v>
      </c>
      <c r="O2213" s="6">
        <v>14.58</v>
      </c>
      <c r="P2213" s="6">
        <f t="shared" si="136"/>
        <v>39.42</v>
      </c>
      <c r="Q2213" s="6">
        <f t="shared" si="137"/>
        <v>14.58</v>
      </c>
      <c r="R2213" s="6">
        <f t="shared" si="138"/>
        <v>24.840000000000003</v>
      </c>
      <c r="S2213" s="8">
        <f t="shared" si="139"/>
        <v>0.63013698630136994</v>
      </c>
    </row>
    <row r="2214" spans="1:19" ht="15.6" x14ac:dyDescent="0.3">
      <c r="A2214" s="2">
        <v>3542</v>
      </c>
      <c r="B2214" s="3">
        <v>46323</v>
      </c>
      <c r="C2214" s="4">
        <f>YEAR(SalesDataTable[[#This Row],[Order Date]])</f>
        <v>2026</v>
      </c>
      <c r="D2214" s="9" t="str">
        <f>TEXT(SalesDataTable[[#This Row],[Order Date]],"MMM")</f>
        <v>Oct</v>
      </c>
      <c r="E2214" s="9" t="str">
        <f>"Q"&amp;ROUNDUP(MONTH(SalesDataTable[[#This Row],[Order Date]])/3,0)</f>
        <v>Q4</v>
      </c>
      <c r="F2214" s="4" t="s">
        <v>38</v>
      </c>
      <c r="G2214" s="4" t="s">
        <v>39</v>
      </c>
      <c r="H2214" s="4" t="s">
        <v>20</v>
      </c>
      <c r="I2214" s="4" t="s">
        <v>31</v>
      </c>
      <c r="J2214" s="4" t="s">
        <v>22</v>
      </c>
      <c r="K2214" s="4" t="s">
        <v>40</v>
      </c>
      <c r="L2214" s="5">
        <v>2</v>
      </c>
      <c r="M2214" s="6">
        <v>50.66</v>
      </c>
      <c r="N2214" s="7">
        <v>0</v>
      </c>
      <c r="O2214" s="6">
        <v>22.02</v>
      </c>
      <c r="P2214" s="6">
        <f t="shared" si="136"/>
        <v>101.32</v>
      </c>
      <c r="Q2214" s="6">
        <f t="shared" si="137"/>
        <v>44.04</v>
      </c>
      <c r="R2214" s="6">
        <f t="shared" si="138"/>
        <v>57.279999999999994</v>
      </c>
      <c r="S2214" s="8">
        <f t="shared" si="139"/>
        <v>0.56533754441373862</v>
      </c>
    </row>
    <row r="2215" spans="1:19" ht="15.6" x14ac:dyDescent="0.3">
      <c r="A2215" s="2">
        <v>3704</v>
      </c>
      <c r="B2215" s="3">
        <v>46323</v>
      </c>
      <c r="C2215" s="4">
        <f>YEAR(SalesDataTable[[#This Row],[Order Date]])</f>
        <v>2026</v>
      </c>
      <c r="D2215" s="9" t="str">
        <f>TEXT(SalesDataTable[[#This Row],[Order Date]],"MMM")</f>
        <v>Oct</v>
      </c>
      <c r="E2215" s="9" t="str">
        <f>"Q"&amp;ROUNDUP(MONTH(SalesDataTable[[#This Row],[Order Date]])/3,0)</f>
        <v>Q4</v>
      </c>
      <c r="F2215" s="4" t="s">
        <v>24</v>
      </c>
      <c r="G2215" s="4" t="s">
        <v>61</v>
      </c>
      <c r="H2215" s="4" t="s">
        <v>20</v>
      </c>
      <c r="I2215" s="4" t="s">
        <v>21</v>
      </c>
      <c r="J2215" s="4" t="s">
        <v>27</v>
      </c>
      <c r="K2215" s="4" t="s">
        <v>64</v>
      </c>
      <c r="L2215" s="5">
        <v>4</v>
      </c>
      <c r="M2215" s="6">
        <v>71.959999999999994</v>
      </c>
      <c r="N2215" s="7">
        <v>0.1</v>
      </c>
      <c r="O2215" s="6">
        <v>31.51</v>
      </c>
      <c r="P2215" s="6">
        <f t="shared" si="136"/>
        <v>259.05599999999998</v>
      </c>
      <c r="Q2215" s="6">
        <f t="shared" si="137"/>
        <v>126.04</v>
      </c>
      <c r="R2215" s="6">
        <f t="shared" si="138"/>
        <v>133.01599999999996</v>
      </c>
      <c r="S2215" s="8">
        <f t="shared" si="139"/>
        <v>0.51346427027360864</v>
      </c>
    </row>
    <row r="2216" spans="1:19" ht="15.6" x14ac:dyDescent="0.3">
      <c r="A2216" s="2">
        <v>4699</v>
      </c>
      <c r="B2216" s="3">
        <v>46323</v>
      </c>
      <c r="C2216" s="4">
        <f>YEAR(SalesDataTable[[#This Row],[Order Date]])</f>
        <v>2026</v>
      </c>
      <c r="D2216" s="9" t="str">
        <f>TEXT(SalesDataTable[[#This Row],[Order Date]],"MMM")</f>
        <v>Oct</v>
      </c>
      <c r="E2216" s="9" t="str">
        <f>"Q"&amp;ROUNDUP(MONTH(SalesDataTable[[#This Row],[Order Date]])/3,0)</f>
        <v>Q4</v>
      </c>
      <c r="F2216" s="4" t="s">
        <v>29</v>
      </c>
      <c r="G2216" s="4" t="s">
        <v>43</v>
      </c>
      <c r="H2216" s="4" t="s">
        <v>37</v>
      </c>
      <c r="I2216" s="4" t="s">
        <v>21</v>
      </c>
      <c r="J2216" s="4" t="s">
        <v>22</v>
      </c>
      <c r="K2216" s="4" t="s">
        <v>40</v>
      </c>
      <c r="L2216" s="5">
        <v>1</v>
      </c>
      <c r="M2216" s="6">
        <v>49.72</v>
      </c>
      <c r="N2216" s="7">
        <v>0.05</v>
      </c>
      <c r="O2216" s="6">
        <v>22.5</v>
      </c>
      <c r="P2216" s="6">
        <f t="shared" si="136"/>
        <v>47.233999999999995</v>
      </c>
      <c r="Q2216" s="6">
        <f t="shared" si="137"/>
        <v>22.5</v>
      </c>
      <c r="R2216" s="6">
        <f t="shared" si="138"/>
        <v>24.733999999999995</v>
      </c>
      <c r="S2216" s="8">
        <f t="shared" si="139"/>
        <v>0.52364821950290041</v>
      </c>
    </row>
    <row r="2217" spans="1:19" ht="15.6" x14ac:dyDescent="0.3">
      <c r="A2217" s="2">
        <v>1226</v>
      </c>
      <c r="B2217" s="3">
        <v>46324</v>
      </c>
      <c r="C2217" s="4">
        <f>YEAR(SalesDataTable[[#This Row],[Order Date]])</f>
        <v>2026</v>
      </c>
      <c r="D2217" s="9" t="str">
        <f>TEXT(SalesDataTable[[#This Row],[Order Date]],"MMM")</f>
        <v>Oct</v>
      </c>
      <c r="E2217" s="9" t="str">
        <f>"Q"&amp;ROUNDUP(MONTH(SalesDataTable[[#This Row],[Order Date]])/3,0)</f>
        <v>Q4</v>
      </c>
      <c r="F2217" s="4" t="s">
        <v>18</v>
      </c>
      <c r="G2217" s="4" t="s">
        <v>19</v>
      </c>
      <c r="H2217" s="4" t="s">
        <v>46</v>
      </c>
      <c r="I2217" s="4" t="s">
        <v>21</v>
      </c>
      <c r="J2217" s="4" t="s">
        <v>32</v>
      </c>
      <c r="K2217" s="4" t="s">
        <v>33</v>
      </c>
      <c r="L2217" s="5">
        <v>1</v>
      </c>
      <c r="M2217" s="6">
        <v>36.58</v>
      </c>
      <c r="N2217" s="7">
        <v>0</v>
      </c>
      <c r="O2217" s="6">
        <v>13.5</v>
      </c>
      <c r="P2217" s="6">
        <f t="shared" si="136"/>
        <v>36.58</v>
      </c>
      <c r="Q2217" s="6">
        <f t="shared" si="137"/>
        <v>13.5</v>
      </c>
      <c r="R2217" s="6">
        <f t="shared" si="138"/>
        <v>23.08</v>
      </c>
      <c r="S2217" s="8">
        <f t="shared" si="139"/>
        <v>0.63094587206123565</v>
      </c>
    </row>
    <row r="2218" spans="1:19" ht="15.6" x14ac:dyDescent="0.3">
      <c r="A2218" s="2">
        <v>1245</v>
      </c>
      <c r="B2218" s="3">
        <v>46324</v>
      </c>
      <c r="C2218" s="4">
        <f>YEAR(SalesDataTable[[#This Row],[Order Date]])</f>
        <v>2026</v>
      </c>
      <c r="D2218" s="9" t="str">
        <f>TEXT(SalesDataTable[[#This Row],[Order Date]],"MMM")</f>
        <v>Oct</v>
      </c>
      <c r="E2218" s="9" t="str">
        <f>"Q"&amp;ROUNDUP(MONTH(SalesDataTable[[#This Row],[Order Date]])/3,0)</f>
        <v>Q4</v>
      </c>
      <c r="F2218" s="4" t="s">
        <v>24</v>
      </c>
      <c r="G2218" s="4" t="s">
        <v>45</v>
      </c>
      <c r="H2218" s="4" t="s">
        <v>46</v>
      </c>
      <c r="I2218" s="4" t="s">
        <v>21</v>
      </c>
      <c r="J2218" s="4" t="s">
        <v>52</v>
      </c>
      <c r="K2218" s="4" t="s">
        <v>53</v>
      </c>
      <c r="L2218" s="5">
        <v>2</v>
      </c>
      <c r="M2218" s="6">
        <v>41.06</v>
      </c>
      <c r="N2218" s="7">
        <v>0.05</v>
      </c>
      <c r="O2218" s="6">
        <v>15.07</v>
      </c>
      <c r="P2218" s="6">
        <f t="shared" si="136"/>
        <v>78.013999999999996</v>
      </c>
      <c r="Q2218" s="6">
        <f t="shared" si="137"/>
        <v>30.14</v>
      </c>
      <c r="R2218" s="6">
        <f t="shared" si="138"/>
        <v>47.873999999999995</v>
      </c>
      <c r="S2218" s="8">
        <f t="shared" si="139"/>
        <v>0.6136590868305688</v>
      </c>
    </row>
    <row r="2219" spans="1:19" ht="15.6" x14ac:dyDescent="0.3">
      <c r="A2219" s="2">
        <v>1477</v>
      </c>
      <c r="B2219" s="3">
        <v>46324</v>
      </c>
      <c r="C2219" s="4">
        <f>YEAR(SalesDataTable[[#This Row],[Order Date]])</f>
        <v>2026</v>
      </c>
      <c r="D2219" s="9" t="str">
        <f>TEXT(SalesDataTable[[#This Row],[Order Date]],"MMM")</f>
        <v>Oct</v>
      </c>
      <c r="E2219" s="9" t="str">
        <f>"Q"&amp;ROUNDUP(MONTH(SalesDataTable[[#This Row],[Order Date]])/3,0)</f>
        <v>Q4</v>
      </c>
      <c r="F2219" s="4" t="s">
        <v>24</v>
      </c>
      <c r="G2219" s="4" t="s">
        <v>67</v>
      </c>
      <c r="H2219" s="4" t="s">
        <v>46</v>
      </c>
      <c r="I2219" s="4" t="s">
        <v>21</v>
      </c>
      <c r="J2219" s="4" t="s">
        <v>41</v>
      </c>
      <c r="K2219" s="4" t="s">
        <v>69</v>
      </c>
      <c r="L2219" s="5">
        <v>1</v>
      </c>
      <c r="M2219" s="6">
        <v>121.78</v>
      </c>
      <c r="N2219" s="7">
        <v>0.15</v>
      </c>
      <c r="O2219" s="6">
        <v>61.55</v>
      </c>
      <c r="P2219" s="6">
        <f t="shared" si="136"/>
        <v>103.51300000000001</v>
      </c>
      <c r="Q2219" s="6">
        <f t="shared" si="137"/>
        <v>61.55</v>
      </c>
      <c r="R2219" s="6">
        <f t="shared" si="138"/>
        <v>41.963000000000008</v>
      </c>
      <c r="S2219" s="8">
        <f t="shared" si="139"/>
        <v>0.40538869513974096</v>
      </c>
    </row>
    <row r="2220" spans="1:19" ht="15.6" x14ac:dyDescent="0.3">
      <c r="A2220" s="2">
        <v>1575</v>
      </c>
      <c r="B2220" s="3">
        <v>46324</v>
      </c>
      <c r="C2220" s="4">
        <f>YEAR(SalesDataTable[[#This Row],[Order Date]])</f>
        <v>2026</v>
      </c>
      <c r="D2220" s="9" t="str">
        <f>TEXT(SalesDataTable[[#This Row],[Order Date]],"MMM")</f>
        <v>Oct</v>
      </c>
      <c r="E2220" s="9" t="str">
        <f>"Q"&amp;ROUNDUP(MONTH(SalesDataTable[[#This Row],[Order Date]])/3,0)</f>
        <v>Q4</v>
      </c>
      <c r="F2220" s="4" t="s">
        <v>38</v>
      </c>
      <c r="G2220" s="4" t="s">
        <v>49</v>
      </c>
      <c r="H2220" s="4" t="s">
        <v>26</v>
      </c>
      <c r="I2220" s="4" t="s">
        <v>21</v>
      </c>
      <c r="J2220" s="4" t="s">
        <v>32</v>
      </c>
      <c r="K2220" s="4" t="s">
        <v>62</v>
      </c>
      <c r="L2220" s="5">
        <v>5</v>
      </c>
      <c r="M2220" s="6">
        <v>130.68</v>
      </c>
      <c r="N2220" s="7">
        <v>0.2</v>
      </c>
      <c r="O2220" s="6">
        <v>67.209999999999994</v>
      </c>
      <c r="P2220" s="6">
        <f t="shared" si="136"/>
        <v>522.72000000000014</v>
      </c>
      <c r="Q2220" s="6">
        <f t="shared" si="137"/>
        <v>336.04999999999995</v>
      </c>
      <c r="R2220" s="6">
        <f t="shared" si="138"/>
        <v>186.67000000000019</v>
      </c>
      <c r="S2220" s="8">
        <f t="shared" si="139"/>
        <v>0.35711279461279488</v>
      </c>
    </row>
    <row r="2221" spans="1:19" ht="15.6" x14ac:dyDescent="0.3">
      <c r="A2221" s="2">
        <v>2830</v>
      </c>
      <c r="B2221" s="3">
        <v>46324</v>
      </c>
      <c r="C2221" s="4">
        <f>YEAR(SalesDataTable[[#This Row],[Order Date]])</f>
        <v>2026</v>
      </c>
      <c r="D2221" s="9" t="str">
        <f>TEXT(SalesDataTable[[#This Row],[Order Date]],"MMM")</f>
        <v>Oct</v>
      </c>
      <c r="E2221" s="9" t="str">
        <f>"Q"&amp;ROUNDUP(MONTH(SalesDataTable[[#This Row],[Order Date]])/3,0)</f>
        <v>Q4</v>
      </c>
      <c r="F2221" s="4" t="s">
        <v>29</v>
      </c>
      <c r="G2221" s="4" t="s">
        <v>30</v>
      </c>
      <c r="H2221" s="4" t="s">
        <v>20</v>
      </c>
      <c r="I2221" s="4" t="s">
        <v>31</v>
      </c>
      <c r="J2221" s="4" t="s">
        <v>32</v>
      </c>
      <c r="K2221" s="4" t="s">
        <v>66</v>
      </c>
      <c r="L2221" s="5">
        <v>1</v>
      </c>
      <c r="M2221" s="6">
        <v>161.94999999999999</v>
      </c>
      <c r="N2221" s="7">
        <v>0</v>
      </c>
      <c r="O2221" s="6">
        <v>86.61</v>
      </c>
      <c r="P2221" s="6">
        <f t="shared" si="136"/>
        <v>161.94999999999999</v>
      </c>
      <c r="Q2221" s="6">
        <f t="shared" si="137"/>
        <v>86.61</v>
      </c>
      <c r="R2221" s="6">
        <f t="shared" si="138"/>
        <v>75.339999999999989</v>
      </c>
      <c r="S2221" s="8">
        <f t="shared" si="139"/>
        <v>0.46520531028095086</v>
      </c>
    </row>
    <row r="2222" spans="1:19" ht="15.6" x14ac:dyDescent="0.3">
      <c r="A2222" s="2">
        <v>2884</v>
      </c>
      <c r="B2222" s="3">
        <v>46324</v>
      </c>
      <c r="C2222" s="4">
        <f>YEAR(SalesDataTable[[#This Row],[Order Date]])</f>
        <v>2026</v>
      </c>
      <c r="D2222" s="9" t="str">
        <f>TEXT(SalesDataTable[[#This Row],[Order Date]],"MMM")</f>
        <v>Oct</v>
      </c>
      <c r="E2222" s="9" t="str">
        <f>"Q"&amp;ROUNDUP(MONTH(SalesDataTable[[#This Row],[Order Date]])/3,0)</f>
        <v>Q4</v>
      </c>
      <c r="F2222" s="4" t="s">
        <v>18</v>
      </c>
      <c r="G2222" s="4" t="s">
        <v>68</v>
      </c>
      <c r="H2222" s="4" t="s">
        <v>37</v>
      </c>
      <c r="I2222" s="4" t="s">
        <v>21</v>
      </c>
      <c r="J2222" s="4" t="s">
        <v>22</v>
      </c>
      <c r="K2222" s="4" t="s">
        <v>23</v>
      </c>
      <c r="L2222" s="5">
        <v>2</v>
      </c>
      <c r="M2222" s="6">
        <v>83.6</v>
      </c>
      <c r="N2222" s="7">
        <v>0</v>
      </c>
      <c r="O2222" s="6">
        <v>43.01</v>
      </c>
      <c r="P2222" s="6">
        <f t="shared" si="136"/>
        <v>167.2</v>
      </c>
      <c r="Q2222" s="6">
        <f t="shared" si="137"/>
        <v>86.02</v>
      </c>
      <c r="R2222" s="6">
        <f t="shared" si="138"/>
        <v>81.179999999999993</v>
      </c>
      <c r="S2222" s="8">
        <f t="shared" si="139"/>
        <v>0.48552631578947369</v>
      </c>
    </row>
    <row r="2223" spans="1:19" ht="15.6" x14ac:dyDescent="0.3">
      <c r="A2223" s="2">
        <v>3093</v>
      </c>
      <c r="B2223" s="3">
        <v>46324</v>
      </c>
      <c r="C2223" s="4">
        <f>YEAR(SalesDataTable[[#This Row],[Order Date]])</f>
        <v>2026</v>
      </c>
      <c r="D2223" s="9" t="str">
        <f>TEXT(SalesDataTable[[#This Row],[Order Date]],"MMM")</f>
        <v>Oct</v>
      </c>
      <c r="E2223" s="9" t="str">
        <f>"Q"&amp;ROUNDUP(MONTH(SalesDataTable[[#This Row],[Order Date]])/3,0)</f>
        <v>Q4</v>
      </c>
      <c r="F2223" s="4" t="s">
        <v>38</v>
      </c>
      <c r="G2223" s="4" t="s">
        <v>39</v>
      </c>
      <c r="H2223" s="4" t="s">
        <v>26</v>
      </c>
      <c r="I2223" s="4" t="s">
        <v>34</v>
      </c>
      <c r="J2223" s="4" t="s">
        <v>41</v>
      </c>
      <c r="K2223" s="4" t="s">
        <v>47</v>
      </c>
      <c r="L2223" s="5">
        <v>3</v>
      </c>
      <c r="M2223" s="6">
        <v>194.19</v>
      </c>
      <c r="N2223" s="7">
        <v>0.15</v>
      </c>
      <c r="O2223" s="6">
        <v>104.22</v>
      </c>
      <c r="P2223" s="6">
        <f t="shared" si="136"/>
        <v>495.18449999999996</v>
      </c>
      <c r="Q2223" s="6">
        <f t="shared" si="137"/>
        <v>312.65999999999997</v>
      </c>
      <c r="R2223" s="6">
        <f t="shared" si="138"/>
        <v>182.52449999999999</v>
      </c>
      <c r="S2223" s="8">
        <f t="shared" si="139"/>
        <v>0.36859897674503139</v>
      </c>
    </row>
    <row r="2224" spans="1:19" ht="15.6" x14ac:dyDescent="0.3">
      <c r="A2224" s="2">
        <v>3613</v>
      </c>
      <c r="B2224" s="3">
        <v>46324</v>
      </c>
      <c r="C2224" s="4">
        <f>YEAR(SalesDataTable[[#This Row],[Order Date]])</f>
        <v>2026</v>
      </c>
      <c r="D2224" s="9" t="str">
        <f>TEXT(SalesDataTable[[#This Row],[Order Date]],"MMM")</f>
        <v>Oct</v>
      </c>
      <c r="E2224" s="9" t="str">
        <f>"Q"&amp;ROUNDUP(MONTH(SalesDataTable[[#This Row],[Order Date]])/3,0)</f>
        <v>Q4</v>
      </c>
      <c r="F2224" s="4" t="s">
        <v>24</v>
      </c>
      <c r="G2224" s="4" t="s">
        <v>61</v>
      </c>
      <c r="H2224" s="4" t="s">
        <v>20</v>
      </c>
      <c r="I2224" s="4" t="s">
        <v>21</v>
      </c>
      <c r="J2224" s="4" t="s">
        <v>32</v>
      </c>
      <c r="K2224" s="4" t="s">
        <v>66</v>
      </c>
      <c r="L2224" s="5">
        <v>3</v>
      </c>
      <c r="M2224" s="6">
        <v>167.41</v>
      </c>
      <c r="N2224" s="7">
        <v>0</v>
      </c>
      <c r="O2224" s="6">
        <v>85.33</v>
      </c>
      <c r="P2224" s="6">
        <f t="shared" si="136"/>
        <v>502.23</v>
      </c>
      <c r="Q2224" s="6">
        <f t="shared" si="137"/>
        <v>255.99</v>
      </c>
      <c r="R2224" s="6">
        <f t="shared" si="138"/>
        <v>246.24</v>
      </c>
      <c r="S2224" s="8">
        <f t="shared" si="139"/>
        <v>0.49029329191804549</v>
      </c>
    </row>
    <row r="2225" spans="1:19" ht="15.6" x14ac:dyDescent="0.3">
      <c r="A2225" s="2">
        <v>4496</v>
      </c>
      <c r="B2225" s="3">
        <v>46324</v>
      </c>
      <c r="C2225" s="4">
        <f>YEAR(SalesDataTable[[#This Row],[Order Date]])</f>
        <v>2026</v>
      </c>
      <c r="D2225" s="9" t="str">
        <f>TEXT(SalesDataTable[[#This Row],[Order Date]],"MMM")</f>
        <v>Oct</v>
      </c>
      <c r="E2225" s="9" t="str">
        <f>"Q"&amp;ROUNDUP(MONTH(SalesDataTable[[#This Row],[Order Date]])/3,0)</f>
        <v>Q4</v>
      </c>
      <c r="F2225" s="4" t="s">
        <v>38</v>
      </c>
      <c r="G2225" s="4" t="s">
        <v>51</v>
      </c>
      <c r="H2225" s="4" t="s">
        <v>20</v>
      </c>
      <c r="I2225" s="4" t="s">
        <v>21</v>
      </c>
      <c r="J2225" s="4" t="s">
        <v>52</v>
      </c>
      <c r="K2225" s="4" t="s">
        <v>53</v>
      </c>
      <c r="L2225" s="5">
        <v>2</v>
      </c>
      <c r="M2225" s="6">
        <v>40.83</v>
      </c>
      <c r="N2225" s="7">
        <v>0.1</v>
      </c>
      <c r="O2225" s="6">
        <v>14.91</v>
      </c>
      <c r="P2225" s="6">
        <f t="shared" si="136"/>
        <v>73.494</v>
      </c>
      <c r="Q2225" s="6">
        <f t="shared" si="137"/>
        <v>29.82</v>
      </c>
      <c r="R2225" s="6">
        <f t="shared" si="138"/>
        <v>43.673999999999999</v>
      </c>
      <c r="S2225" s="8">
        <f t="shared" si="139"/>
        <v>0.59425259204833047</v>
      </c>
    </row>
    <row r="2226" spans="1:19" ht="15.6" x14ac:dyDescent="0.3">
      <c r="A2226" s="2">
        <v>5194</v>
      </c>
      <c r="B2226" s="3">
        <v>46324</v>
      </c>
      <c r="C2226" s="4">
        <f>YEAR(SalesDataTable[[#This Row],[Order Date]])</f>
        <v>2026</v>
      </c>
      <c r="D2226" s="9" t="str">
        <f>TEXT(SalesDataTable[[#This Row],[Order Date]],"MMM")</f>
        <v>Oct</v>
      </c>
      <c r="E2226" s="9" t="str">
        <f>"Q"&amp;ROUNDUP(MONTH(SalesDataTable[[#This Row],[Order Date]])/3,0)</f>
        <v>Q4</v>
      </c>
      <c r="F2226" s="4" t="s">
        <v>18</v>
      </c>
      <c r="G2226" s="4" t="s">
        <v>54</v>
      </c>
      <c r="H2226" s="4" t="s">
        <v>26</v>
      </c>
      <c r="I2226" s="4" t="s">
        <v>34</v>
      </c>
      <c r="J2226" s="4" t="s">
        <v>41</v>
      </c>
      <c r="K2226" s="4" t="s">
        <v>58</v>
      </c>
      <c r="L2226" s="5">
        <v>12</v>
      </c>
      <c r="M2226" s="6">
        <v>80.84</v>
      </c>
      <c r="N2226" s="7">
        <v>0.1</v>
      </c>
      <c r="O2226" s="6">
        <v>38.39</v>
      </c>
      <c r="P2226" s="6">
        <f t="shared" si="136"/>
        <v>873.072</v>
      </c>
      <c r="Q2226" s="6">
        <f t="shared" si="137"/>
        <v>460.68</v>
      </c>
      <c r="R2226" s="6">
        <f t="shared" si="138"/>
        <v>412.392</v>
      </c>
      <c r="S2226" s="8">
        <f t="shared" si="139"/>
        <v>0.4723459233602727</v>
      </c>
    </row>
    <row r="2227" spans="1:19" ht="15.6" x14ac:dyDescent="0.3">
      <c r="A2227" s="2">
        <v>339</v>
      </c>
      <c r="B2227" s="3">
        <v>46325</v>
      </c>
      <c r="C2227" s="4">
        <f>YEAR(SalesDataTable[[#This Row],[Order Date]])</f>
        <v>2026</v>
      </c>
      <c r="D2227" s="9" t="str">
        <f>TEXT(SalesDataTable[[#This Row],[Order Date]],"MMM")</f>
        <v>Oct</v>
      </c>
      <c r="E2227" s="9" t="str">
        <f>"Q"&amp;ROUNDUP(MONTH(SalesDataTable[[#This Row],[Order Date]])/3,0)</f>
        <v>Q4</v>
      </c>
      <c r="F2227" s="4" t="s">
        <v>38</v>
      </c>
      <c r="G2227" s="4" t="s">
        <v>65</v>
      </c>
      <c r="H2227" s="4" t="s">
        <v>20</v>
      </c>
      <c r="I2227" s="4" t="s">
        <v>21</v>
      </c>
      <c r="J2227" s="4" t="s">
        <v>22</v>
      </c>
      <c r="K2227" s="4" t="s">
        <v>44</v>
      </c>
      <c r="L2227" s="5">
        <v>1</v>
      </c>
      <c r="M2227" s="6">
        <v>39.65</v>
      </c>
      <c r="N2227" s="7">
        <v>0</v>
      </c>
      <c r="O2227" s="6">
        <v>16.38</v>
      </c>
      <c r="P2227" s="6">
        <f t="shared" si="136"/>
        <v>39.65</v>
      </c>
      <c r="Q2227" s="6">
        <f t="shared" si="137"/>
        <v>16.38</v>
      </c>
      <c r="R2227" s="6">
        <f t="shared" si="138"/>
        <v>23.27</v>
      </c>
      <c r="S2227" s="8">
        <f t="shared" si="139"/>
        <v>0.58688524590163937</v>
      </c>
    </row>
    <row r="2228" spans="1:19" ht="15.6" x14ac:dyDescent="0.3">
      <c r="A2228" s="2">
        <v>1199</v>
      </c>
      <c r="B2228" s="3">
        <v>46325</v>
      </c>
      <c r="C2228" s="4">
        <f>YEAR(SalesDataTable[[#This Row],[Order Date]])</f>
        <v>2026</v>
      </c>
      <c r="D2228" s="9" t="str">
        <f>TEXT(SalesDataTable[[#This Row],[Order Date]],"MMM")</f>
        <v>Oct</v>
      </c>
      <c r="E2228" s="9" t="str">
        <f>"Q"&amp;ROUNDUP(MONTH(SalesDataTable[[#This Row],[Order Date]])/3,0)</f>
        <v>Q4</v>
      </c>
      <c r="F2228" s="4" t="s">
        <v>24</v>
      </c>
      <c r="G2228" s="4" t="s">
        <v>61</v>
      </c>
      <c r="H2228" s="4" t="s">
        <v>20</v>
      </c>
      <c r="I2228" s="4" t="s">
        <v>31</v>
      </c>
      <c r="J2228" s="4" t="s">
        <v>22</v>
      </c>
      <c r="K2228" s="4" t="s">
        <v>48</v>
      </c>
      <c r="L2228" s="5">
        <v>1</v>
      </c>
      <c r="M2228" s="6">
        <v>102.47</v>
      </c>
      <c r="N2228" s="7">
        <v>0.1</v>
      </c>
      <c r="O2228" s="6">
        <v>49.75</v>
      </c>
      <c r="P2228" s="6">
        <f t="shared" si="136"/>
        <v>92.222999999999999</v>
      </c>
      <c r="Q2228" s="6">
        <f t="shared" si="137"/>
        <v>49.75</v>
      </c>
      <c r="R2228" s="6">
        <f t="shared" si="138"/>
        <v>42.472999999999999</v>
      </c>
      <c r="S2228" s="8">
        <f t="shared" si="139"/>
        <v>0.46054671828068922</v>
      </c>
    </row>
    <row r="2229" spans="1:19" ht="15.6" x14ac:dyDescent="0.3">
      <c r="A2229" s="2">
        <v>1253</v>
      </c>
      <c r="B2229" s="3">
        <v>46325</v>
      </c>
      <c r="C2229" s="4">
        <f>YEAR(SalesDataTable[[#This Row],[Order Date]])</f>
        <v>2026</v>
      </c>
      <c r="D2229" s="9" t="str">
        <f>TEXT(SalesDataTable[[#This Row],[Order Date]],"MMM")</f>
        <v>Oct</v>
      </c>
      <c r="E2229" s="9" t="str">
        <f>"Q"&amp;ROUNDUP(MONTH(SalesDataTable[[#This Row],[Order Date]])/3,0)</f>
        <v>Q4</v>
      </c>
      <c r="F2229" s="4" t="s">
        <v>38</v>
      </c>
      <c r="G2229" s="4" t="s">
        <v>65</v>
      </c>
      <c r="H2229" s="4" t="s">
        <v>37</v>
      </c>
      <c r="I2229" s="4" t="s">
        <v>34</v>
      </c>
      <c r="J2229" s="4" t="s">
        <v>52</v>
      </c>
      <c r="K2229" s="4" t="s">
        <v>53</v>
      </c>
      <c r="L2229" s="5">
        <v>2</v>
      </c>
      <c r="M2229" s="6">
        <v>40.43</v>
      </c>
      <c r="N2229" s="7">
        <v>0</v>
      </c>
      <c r="O2229" s="6">
        <v>14.88</v>
      </c>
      <c r="P2229" s="6">
        <f t="shared" si="136"/>
        <v>80.86</v>
      </c>
      <c r="Q2229" s="6">
        <f t="shared" si="137"/>
        <v>29.76</v>
      </c>
      <c r="R2229" s="6">
        <f t="shared" si="138"/>
        <v>51.099999999999994</v>
      </c>
      <c r="S2229" s="8">
        <f t="shared" si="139"/>
        <v>0.63195646796932969</v>
      </c>
    </row>
    <row r="2230" spans="1:19" ht="15.6" x14ac:dyDescent="0.3">
      <c r="A2230" s="2">
        <v>1407</v>
      </c>
      <c r="B2230" s="3">
        <v>46325</v>
      </c>
      <c r="C2230" s="4">
        <f>YEAR(SalesDataTable[[#This Row],[Order Date]])</f>
        <v>2026</v>
      </c>
      <c r="D2230" s="9" t="str">
        <f>TEXT(SalesDataTable[[#This Row],[Order Date]],"MMM")</f>
        <v>Oct</v>
      </c>
      <c r="E2230" s="9" t="str">
        <f>"Q"&amp;ROUNDUP(MONTH(SalesDataTable[[#This Row],[Order Date]])/3,0)</f>
        <v>Q4</v>
      </c>
      <c r="F2230" s="4" t="s">
        <v>38</v>
      </c>
      <c r="G2230" s="4" t="s">
        <v>51</v>
      </c>
      <c r="H2230" s="4" t="s">
        <v>37</v>
      </c>
      <c r="I2230" s="4" t="s">
        <v>34</v>
      </c>
      <c r="J2230" s="4" t="s">
        <v>32</v>
      </c>
      <c r="K2230" s="4" t="s">
        <v>33</v>
      </c>
      <c r="L2230" s="5">
        <v>2</v>
      </c>
      <c r="M2230" s="6">
        <v>35.880000000000003</v>
      </c>
      <c r="N2230" s="7">
        <v>0.05</v>
      </c>
      <c r="O2230" s="6">
        <v>13.52</v>
      </c>
      <c r="P2230" s="6">
        <f t="shared" si="136"/>
        <v>68.171999999999997</v>
      </c>
      <c r="Q2230" s="6">
        <f t="shared" si="137"/>
        <v>27.04</v>
      </c>
      <c r="R2230" s="6">
        <f t="shared" si="138"/>
        <v>41.131999999999998</v>
      </c>
      <c r="S2230" s="8">
        <f t="shared" si="139"/>
        <v>0.60335621662852779</v>
      </c>
    </row>
    <row r="2231" spans="1:19" ht="15.6" x14ac:dyDescent="0.3">
      <c r="A2231" s="2">
        <v>2532</v>
      </c>
      <c r="B2231" s="3">
        <v>46325</v>
      </c>
      <c r="C2231" s="4">
        <f>YEAR(SalesDataTable[[#This Row],[Order Date]])</f>
        <v>2026</v>
      </c>
      <c r="D2231" s="9" t="str">
        <f>TEXT(SalesDataTable[[#This Row],[Order Date]],"MMM")</f>
        <v>Oct</v>
      </c>
      <c r="E2231" s="9" t="str">
        <f>"Q"&amp;ROUNDUP(MONTH(SalesDataTable[[#This Row],[Order Date]])/3,0)</f>
        <v>Q4</v>
      </c>
      <c r="F2231" s="4" t="s">
        <v>18</v>
      </c>
      <c r="G2231" s="4" t="s">
        <v>68</v>
      </c>
      <c r="H2231" s="4" t="s">
        <v>46</v>
      </c>
      <c r="I2231" s="4" t="s">
        <v>31</v>
      </c>
      <c r="J2231" s="4" t="s">
        <v>22</v>
      </c>
      <c r="K2231" s="4" t="s">
        <v>23</v>
      </c>
      <c r="L2231" s="5">
        <v>1</v>
      </c>
      <c r="M2231" s="6">
        <v>80.400000000000006</v>
      </c>
      <c r="N2231" s="7">
        <v>0</v>
      </c>
      <c r="O2231" s="6">
        <v>43.34</v>
      </c>
      <c r="P2231" s="6">
        <f t="shared" si="136"/>
        <v>80.400000000000006</v>
      </c>
      <c r="Q2231" s="6">
        <f t="shared" si="137"/>
        <v>43.34</v>
      </c>
      <c r="R2231" s="6">
        <f t="shared" si="138"/>
        <v>37.06</v>
      </c>
      <c r="S2231" s="8">
        <f t="shared" si="139"/>
        <v>0.46094527363184079</v>
      </c>
    </row>
    <row r="2232" spans="1:19" ht="15.6" x14ac:dyDescent="0.3">
      <c r="A2232" s="2">
        <v>307</v>
      </c>
      <c r="B2232" s="3">
        <v>46326</v>
      </c>
      <c r="C2232" s="4">
        <f>YEAR(SalesDataTable[[#This Row],[Order Date]])</f>
        <v>2026</v>
      </c>
      <c r="D2232" s="9" t="str">
        <f>TEXT(SalesDataTable[[#This Row],[Order Date]],"MMM")</f>
        <v>Oct</v>
      </c>
      <c r="E2232" s="9" t="str">
        <f>"Q"&amp;ROUNDUP(MONTH(SalesDataTable[[#This Row],[Order Date]])/3,0)</f>
        <v>Q4</v>
      </c>
      <c r="F2232" s="4" t="s">
        <v>38</v>
      </c>
      <c r="G2232" s="4" t="s">
        <v>51</v>
      </c>
      <c r="H2232" s="4" t="s">
        <v>20</v>
      </c>
      <c r="I2232" s="4" t="s">
        <v>21</v>
      </c>
      <c r="J2232" s="4" t="s">
        <v>52</v>
      </c>
      <c r="K2232" s="4" t="s">
        <v>60</v>
      </c>
      <c r="L2232" s="5">
        <v>1</v>
      </c>
      <c r="M2232" s="6">
        <v>37.08</v>
      </c>
      <c r="N2232" s="7">
        <v>0</v>
      </c>
      <c r="O2232" s="6">
        <v>13.62</v>
      </c>
      <c r="P2232" s="6">
        <f t="shared" si="136"/>
        <v>37.08</v>
      </c>
      <c r="Q2232" s="6">
        <f t="shared" si="137"/>
        <v>13.62</v>
      </c>
      <c r="R2232" s="6">
        <f t="shared" si="138"/>
        <v>23.46</v>
      </c>
      <c r="S2232" s="8">
        <f t="shared" si="139"/>
        <v>0.63268608414239491</v>
      </c>
    </row>
    <row r="2233" spans="1:19" ht="15.6" x14ac:dyDescent="0.3">
      <c r="A2233" s="2">
        <v>3257</v>
      </c>
      <c r="B2233" s="3">
        <v>46326</v>
      </c>
      <c r="C2233" s="4">
        <f>YEAR(SalesDataTable[[#This Row],[Order Date]])</f>
        <v>2026</v>
      </c>
      <c r="D2233" s="9" t="str">
        <f>TEXT(SalesDataTable[[#This Row],[Order Date]],"MMM")</f>
        <v>Oct</v>
      </c>
      <c r="E2233" s="9" t="str">
        <f>"Q"&amp;ROUNDUP(MONTH(SalesDataTable[[#This Row],[Order Date]])/3,0)</f>
        <v>Q4</v>
      </c>
      <c r="F2233" s="4" t="s">
        <v>38</v>
      </c>
      <c r="G2233" s="4" t="s">
        <v>39</v>
      </c>
      <c r="H2233" s="4" t="s">
        <v>37</v>
      </c>
      <c r="I2233" s="4" t="s">
        <v>31</v>
      </c>
      <c r="J2233" s="4" t="s">
        <v>32</v>
      </c>
      <c r="K2233" s="4" t="s">
        <v>66</v>
      </c>
      <c r="L2233" s="5">
        <v>6</v>
      </c>
      <c r="M2233" s="6">
        <v>165.92</v>
      </c>
      <c r="N2233" s="7">
        <v>0</v>
      </c>
      <c r="O2233" s="6">
        <v>87.55</v>
      </c>
      <c r="P2233" s="6">
        <f t="shared" si="136"/>
        <v>995.52</v>
      </c>
      <c r="Q2233" s="6">
        <f t="shared" si="137"/>
        <v>525.29999999999995</v>
      </c>
      <c r="R2233" s="6">
        <f t="shared" si="138"/>
        <v>470.22</v>
      </c>
      <c r="S2233" s="8">
        <f t="shared" si="139"/>
        <v>0.4723360655737705</v>
      </c>
    </row>
    <row r="2234" spans="1:19" ht="15.6" x14ac:dyDescent="0.3">
      <c r="A2234" s="2">
        <v>3739</v>
      </c>
      <c r="B2234" s="3">
        <v>46326</v>
      </c>
      <c r="C2234" s="4">
        <f>YEAR(SalesDataTable[[#This Row],[Order Date]])</f>
        <v>2026</v>
      </c>
      <c r="D2234" s="9" t="str">
        <f>TEXT(SalesDataTable[[#This Row],[Order Date]],"MMM")</f>
        <v>Oct</v>
      </c>
      <c r="E2234" s="9" t="str">
        <f>"Q"&amp;ROUNDUP(MONTH(SalesDataTable[[#This Row],[Order Date]])/3,0)</f>
        <v>Q4</v>
      </c>
      <c r="F2234" s="4" t="s">
        <v>24</v>
      </c>
      <c r="G2234" s="4" t="s">
        <v>61</v>
      </c>
      <c r="H2234" s="4" t="s">
        <v>46</v>
      </c>
      <c r="I2234" s="4" t="s">
        <v>31</v>
      </c>
      <c r="J2234" s="4" t="s">
        <v>32</v>
      </c>
      <c r="K2234" s="4" t="s">
        <v>62</v>
      </c>
      <c r="L2234" s="5">
        <v>1</v>
      </c>
      <c r="M2234" s="6">
        <v>135.19</v>
      </c>
      <c r="N2234" s="7">
        <v>0</v>
      </c>
      <c r="O2234" s="6">
        <v>68.319999999999993</v>
      </c>
      <c r="P2234" s="6">
        <f t="shared" si="136"/>
        <v>135.19</v>
      </c>
      <c r="Q2234" s="6">
        <f t="shared" si="137"/>
        <v>68.319999999999993</v>
      </c>
      <c r="R2234" s="6">
        <f t="shared" si="138"/>
        <v>66.87</v>
      </c>
      <c r="S2234" s="8">
        <f t="shared" si="139"/>
        <v>0.49463717730601381</v>
      </c>
    </row>
    <row r="2235" spans="1:19" ht="15.6" x14ac:dyDescent="0.3">
      <c r="A2235" s="2">
        <v>77</v>
      </c>
      <c r="B2235" s="3">
        <v>46327</v>
      </c>
      <c r="C2235" s="4">
        <f>YEAR(SalesDataTable[[#This Row],[Order Date]])</f>
        <v>2026</v>
      </c>
      <c r="D2235" s="9" t="str">
        <f>TEXT(SalesDataTable[[#This Row],[Order Date]],"MMM")</f>
        <v>Nov</v>
      </c>
      <c r="E2235" s="9" t="str">
        <f>"Q"&amp;ROUNDUP(MONTH(SalesDataTable[[#This Row],[Order Date]])/3,0)</f>
        <v>Q4</v>
      </c>
      <c r="F2235" s="4" t="s">
        <v>24</v>
      </c>
      <c r="G2235" s="4" t="s">
        <v>59</v>
      </c>
      <c r="H2235" s="4" t="s">
        <v>20</v>
      </c>
      <c r="I2235" s="4" t="s">
        <v>31</v>
      </c>
      <c r="J2235" s="4" t="s">
        <v>32</v>
      </c>
      <c r="K2235" s="4" t="s">
        <v>62</v>
      </c>
      <c r="L2235" s="5">
        <v>2</v>
      </c>
      <c r="M2235" s="6">
        <v>133.96</v>
      </c>
      <c r="N2235" s="7">
        <v>0.1</v>
      </c>
      <c r="O2235" s="6">
        <v>65.44</v>
      </c>
      <c r="P2235" s="6">
        <f t="shared" si="136"/>
        <v>241.12800000000001</v>
      </c>
      <c r="Q2235" s="6">
        <f t="shared" si="137"/>
        <v>130.88</v>
      </c>
      <c r="R2235" s="6">
        <f t="shared" si="138"/>
        <v>110.24800000000002</v>
      </c>
      <c r="S2235" s="8">
        <f t="shared" si="139"/>
        <v>0.4572177432732823</v>
      </c>
    </row>
    <row r="2236" spans="1:19" ht="15.6" x14ac:dyDescent="0.3">
      <c r="A2236" s="2">
        <v>461</v>
      </c>
      <c r="B2236" s="3">
        <v>46327</v>
      </c>
      <c r="C2236" s="4">
        <f>YEAR(SalesDataTable[[#This Row],[Order Date]])</f>
        <v>2026</v>
      </c>
      <c r="D2236" s="9" t="str">
        <f>TEXT(SalesDataTable[[#This Row],[Order Date]],"MMM")</f>
        <v>Nov</v>
      </c>
      <c r="E2236" s="9" t="str">
        <f>"Q"&amp;ROUNDUP(MONTH(SalesDataTable[[#This Row],[Order Date]])/3,0)</f>
        <v>Q4</v>
      </c>
      <c r="F2236" s="4" t="s">
        <v>24</v>
      </c>
      <c r="G2236" s="4" t="s">
        <v>59</v>
      </c>
      <c r="H2236" s="4" t="s">
        <v>46</v>
      </c>
      <c r="I2236" s="4" t="s">
        <v>34</v>
      </c>
      <c r="J2236" s="4" t="s">
        <v>22</v>
      </c>
      <c r="K2236" s="4" t="s">
        <v>40</v>
      </c>
      <c r="L2236" s="5">
        <v>3</v>
      </c>
      <c r="M2236" s="6">
        <v>51.67</v>
      </c>
      <c r="N2236" s="7">
        <v>0.05</v>
      </c>
      <c r="O2236" s="6">
        <v>22.8</v>
      </c>
      <c r="P2236" s="6">
        <f t="shared" si="136"/>
        <v>147.25949999999997</v>
      </c>
      <c r="Q2236" s="6">
        <f t="shared" si="137"/>
        <v>68.400000000000006</v>
      </c>
      <c r="R2236" s="6">
        <f t="shared" si="138"/>
        <v>78.859499999999969</v>
      </c>
      <c r="S2236" s="8">
        <f t="shared" si="139"/>
        <v>0.53551383781691497</v>
      </c>
    </row>
    <row r="2237" spans="1:19" ht="15.6" x14ac:dyDescent="0.3">
      <c r="A2237" s="2">
        <v>732</v>
      </c>
      <c r="B2237" s="3">
        <v>46327</v>
      </c>
      <c r="C2237" s="4">
        <f>YEAR(SalesDataTable[[#This Row],[Order Date]])</f>
        <v>2026</v>
      </c>
      <c r="D2237" s="9" t="str">
        <f>TEXT(SalesDataTable[[#This Row],[Order Date]],"MMM")</f>
        <v>Nov</v>
      </c>
      <c r="E2237" s="9" t="str">
        <f>"Q"&amp;ROUNDUP(MONTH(SalesDataTable[[#This Row],[Order Date]])/3,0)</f>
        <v>Q4</v>
      </c>
      <c r="F2237" s="4" t="s">
        <v>24</v>
      </c>
      <c r="G2237" s="4" t="s">
        <v>25</v>
      </c>
      <c r="H2237" s="4" t="s">
        <v>46</v>
      </c>
      <c r="I2237" s="4" t="s">
        <v>21</v>
      </c>
      <c r="J2237" s="4" t="s">
        <v>27</v>
      </c>
      <c r="K2237" s="4" t="s">
        <v>55</v>
      </c>
      <c r="L2237" s="5">
        <v>1</v>
      </c>
      <c r="M2237" s="6">
        <v>150.46</v>
      </c>
      <c r="N2237" s="7">
        <v>0.15</v>
      </c>
      <c r="O2237" s="6">
        <v>78.39</v>
      </c>
      <c r="P2237" s="6">
        <f t="shared" si="136"/>
        <v>127.89100000000001</v>
      </c>
      <c r="Q2237" s="6">
        <f t="shared" si="137"/>
        <v>78.39</v>
      </c>
      <c r="R2237" s="6">
        <f t="shared" si="138"/>
        <v>49.501000000000005</v>
      </c>
      <c r="S2237" s="8">
        <f t="shared" si="139"/>
        <v>0.38705616501552104</v>
      </c>
    </row>
    <row r="2238" spans="1:19" ht="15.6" x14ac:dyDescent="0.3">
      <c r="A2238" s="2">
        <v>919</v>
      </c>
      <c r="B2238" s="3">
        <v>46327</v>
      </c>
      <c r="C2238" s="4">
        <f>YEAR(SalesDataTable[[#This Row],[Order Date]])</f>
        <v>2026</v>
      </c>
      <c r="D2238" s="9" t="str">
        <f>TEXT(SalesDataTable[[#This Row],[Order Date]],"MMM")</f>
        <v>Nov</v>
      </c>
      <c r="E2238" s="9" t="str">
        <f>"Q"&amp;ROUNDUP(MONTH(SalesDataTable[[#This Row],[Order Date]])/3,0)</f>
        <v>Q4</v>
      </c>
      <c r="F2238" s="4" t="s">
        <v>38</v>
      </c>
      <c r="G2238" s="4" t="s">
        <v>65</v>
      </c>
      <c r="H2238" s="4" t="s">
        <v>20</v>
      </c>
      <c r="I2238" s="4" t="s">
        <v>31</v>
      </c>
      <c r="J2238" s="4" t="s">
        <v>22</v>
      </c>
      <c r="K2238" s="4" t="s">
        <v>48</v>
      </c>
      <c r="L2238" s="5">
        <v>1</v>
      </c>
      <c r="M2238" s="6">
        <v>103.53</v>
      </c>
      <c r="N2238" s="7">
        <v>0.1</v>
      </c>
      <c r="O2238" s="6">
        <v>51.75</v>
      </c>
      <c r="P2238" s="6">
        <f t="shared" si="136"/>
        <v>93.177000000000007</v>
      </c>
      <c r="Q2238" s="6">
        <f t="shared" si="137"/>
        <v>51.75</v>
      </c>
      <c r="R2238" s="6">
        <f t="shared" si="138"/>
        <v>41.427000000000007</v>
      </c>
      <c r="S2238" s="8">
        <f t="shared" si="139"/>
        <v>0.4446054283782479</v>
      </c>
    </row>
    <row r="2239" spans="1:19" ht="15.6" x14ac:dyDescent="0.3">
      <c r="A2239" s="2">
        <v>949</v>
      </c>
      <c r="B2239" s="3">
        <v>46327</v>
      </c>
      <c r="C2239" s="4">
        <f>YEAR(SalesDataTable[[#This Row],[Order Date]])</f>
        <v>2026</v>
      </c>
      <c r="D2239" s="9" t="str">
        <f>TEXT(SalesDataTable[[#This Row],[Order Date]],"MMM")</f>
        <v>Nov</v>
      </c>
      <c r="E2239" s="9" t="str">
        <f>"Q"&amp;ROUNDUP(MONTH(SalesDataTable[[#This Row],[Order Date]])/3,0)</f>
        <v>Q4</v>
      </c>
      <c r="F2239" s="4" t="s">
        <v>29</v>
      </c>
      <c r="G2239" s="4" t="s">
        <v>30</v>
      </c>
      <c r="H2239" s="4" t="s">
        <v>20</v>
      </c>
      <c r="I2239" s="4" t="s">
        <v>21</v>
      </c>
      <c r="J2239" s="4" t="s">
        <v>22</v>
      </c>
      <c r="K2239" s="4" t="s">
        <v>48</v>
      </c>
      <c r="L2239" s="5">
        <v>4</v>
      </c>
      <c r="M2239" s="6">
        <v>103.33</v>
      </c>
      <c r="N2239" s="7">
        <v>0</v>
      </c>
      <c r="O2239" s="6">
        <v>49.15</v>
      </c>
      <c r="P2239" s="6">
        <f t="shared" si="136"/>
        <v>413.32</v>
      </c>
      <c r="Q2239" s="6">
        <f t="shared" si="137"/>
        <v>196.6</v>
      </c>
      <c r="R2239" s="6">
        <f t="shared" si="138"/>
        <v>216.72</v>
      </c>
      <c r="S2239" s="8">
        <f t="shared" si="139"/>
        <v>0.5243394948224136</v>
      </c>
    </row>
    <row r="2240" spans="1:19" ht="15.6" x14ac:dyDescent="0.3">
      <c r="A2240" s="2">
        <v>1185</v>
      </c>
      <c r="B2240" s="3">
        <v>46327</v>
      </c>
      <c r="C2240" s="4">
        <f>YEAR(SalesDataTable[[#This Row],[Order Date]])</f>
        <v>2026</v>
      </c>
      <c r="D2240" s="9" t="str">
        <f>TEXT(SalesDataTable[[#This Row],[Order Date]],"MMM")</f>
        <v>Nov</v>
      </c>
      <c r="E2240" s="9" t="str">
        <f>"Q"&amp;ROUNDUP(MONTH(SalesDataTable[[#This Row],[Order Date]])/3,0)</f>
        <v>Q4</v>
      </c>
      <c r="F2240" s="4" t="s">
        <v>38</v>
      </c>
      <c r="G2240" s="4" t="s">
        <v>51</v>
      </c>
      <c r="H2240" s="4" t="s">
        <v>26</v>
      </c>
      <c r="I2240" s="4" t="s">
        <v>34</v>
      </c>
      <c r="J2240" s="4" t="s">
        <v>32</v>
      </c>
      <c r="K2240" s="4" t="s">
        <v>33</v>
      </c>
      <c r="L2240" s="5">
        <v>5</v>
      </c>
      <c r="M2240" s="6">
        <v>37.08</v>
      </c>
      <c r="N2240" s="7">
        <v>0.15</v>
      </c>
      <c r="O2240" s="6">
        <v>13.27</v>
      </c>
      <c r="P2240" s="6">
        <f t="shared" si="136"/>
        <v>157.58999999999997</v>
      </c>
      <c r="Q2240" s="6">
        <f t="shared" si="137"/>
        <v>66.349999999999994</v>
      </c>
      <c r="R2240" s="6">
        <f t="shared" si="138"/>
        <v>91.239999999999981</v>
      </c>
      <c r="S2240" s="8">
        <f t="shared" si="139"/>
        <v>0.57897074687480166</v>
      </c>
    </row>
    <row r="2241" spans="1:19" ht="15.6" x14ac:dyDescent="0.3">
      <c r="A2241" s="2">
        <v>1248</v>
      </c>
      <c r="B2241" s="3">
        <v>46327</v>
      </c>
      <c r="C2241" s="4">
        <f>YEAR(SalesDataTable[[#This Row],[Order Date]])</f>
        <v>2026</v>
      </c>
      <c r="D2241" s="9" t="str">
        <f>TEXT(SalesDataTable[[#This Row],[Order Date]],"MMM")</f>
        <v>Nov</v>
      </c>
      <c r="E2241" s="9" t="str">
        <f>"Q"&amp;ROUNDUP(MONTH(SalesDataTable[[#This Row],[Order Date]])/3,0)</f>
        <v>Q4</v>
      </c>
      <c r="F2241" s="4" t="s">
        <v>18</v>
      </c>
      <c r="G2241" s="4" t="s">
        <v>19</v>
      </c>
      <c r="H2241" s="4" t="s">
        <v>26</v>
      </c>
      <c r="I2241" s="4" t="s">
        <v>34</v>
      </c>
      <c r="J2241" s="4" t="s">
        <v>32</v>
      </c>
      <c r="K2241" s="4" t="s">
        <v>62</v>
      </c>
      <c r="L2241" s="5">
        <v>5</v>
      </c>
      <c r="M2241" s="6">
        <v>132.33000000000001</v>
      </c>
      <c r="N2241" s="7">
        <v>0.2</v>
      </c>
      <c r="O2241" s="6">
        <v>65.2</v>
      </c>
      <c r="P2241" s="6">
        <f t="shared" si="136"/>
        <v>529.32000000000005</v>
      </c>
      <c r="Q2241" s="6">
        <f t="shared" si="137"/>
        <v>326</v>
      </c>
      <c r="R2241" s="6">
        <f t="shared" si="138"/>
        <v>203.32000000000005</v>
      </c>
      <c r="S2241" s="8">
        <f t="shared" si="139"/>
        <v>0.3841154689034989</v>
      </c>
    </row>
    <row r="2242" spans="1:19" ht="15.6" x14ac:dyDescent="0.3">
      <c r="A2242" s="2">
        <v>2129</v>
      </c>
      <c r="B2242" s="3">
        <v>46327</v>
      </c>
      <c r="C2242" s="4">
        <f>YEAR(SalesDataTable[[#This Row],[Order Date]])</f>
        <v>2026</v>
      </c>
      <c r="D2242" s="9" t="str">
        <f>TEXT(SalesDataTable[[#This Row],[Order Date]],"MMM")</f>
        <v>Nov</v>
      </c>
      <c r="E2242" s="9" t="str">
        <f>"Q"&amp;ROUNDUP(MONTH(SalesDataTable[[#This Row],[Order Date]])/3,0)</f>
        <v>Q4</v>
      </c>
      <c r="F2242" s="4" t="s">
        <v>38</v>
      </c>
      <c r="G2242" s="4" t="s">
        <v>65</v>
      </c>
      <c r="H2242" s="4" t="s">
        <v>37</v>
      </c>
      <c r="I2242" s="4" t="s">
        <v>31</v>
      </c>
      <c r="J2242" s="4" t="s">
        <v>22</v>
      </c>
      <c r="K2242" s="4" t="s">
        <v>40</v>
      </c>
      <c r="L2242" s="5">
        <v>2</v>
      </c>
      <c r="M2242" s="6">
        <v>50.43</v>
      </c>
      <c r="N2242" s="7">
        <v>0</v>
      </c>
      <c r="O2242" s="6">
        <v>22.54</v>
      </c>
      <c r="P2242" s="6">
        <f t="shared" ref="P2242:P2305" si="140">L2242*M2242*(1-N2242)</f>
        <v>100.86</v>
      </c>
      <c r="Q2242" s="6">
        <f t="shared" ref="Q2242:Q2305" si="141">L2242*O2242</f>
        <v>45.08</v>
      </c>
      <c r="R2242" s="6">
        <f t="shared" ref="R2242:R2305" si="142">P2242-Q2242</f>
        <v>55.78</v>
      </c>
      <c r="S2242" s="8">
        <f t="shared" ref="S2242:S2305" si="143">IFERROR(R2242/P2242,0)</f>
        <v>0.55304382312115807</v>
      </c>
    </row>
    <row r="2243" spans="1:19" ht="15.6" x14ac:dyDescent="0.3">
      <c r="A2243" s="2">
        <v>2850</v>
      </c>
      <c r="B2243" s="3">
        <v>46327</v>
      </c>
      <c r="C2243" s="4">
        <f>YEAR(SalesDataTable[[#This Row],[Order Date]])</f>
        <v>2026</v>
      </c>
      <c r="D2243" s="9" t="str">
        <f>TEXT(SalesDataTable[[#This Row],[Order Date]],"MMM")</f>
        <v>Nov</v>
      </c>
      <c r="E2243" s="9" t="str">
        <f>"Q"&amp;ROUNDUP(MONTH(SalesDataTable[[#This Row],[Order Date]])/3,0)</f>
        <v>Q4</v>
      </c>
      <c r="F2243" s="4" t="s">
        <v>29</v>
      </c>
      <c r="G2243" s="4" t="s">
        <v>30</v>
      </c>
      <c r="H2243" s="4" t="s">
        <v>26</v>
      </c>
      <c r="I2243" s="4" t="s">
        <v>21</v>
      </c>
      <c r="J2243" s="4" t="s">
        <v>52</v>
      </c>
      <c r="K2243" s="4" t="s">
        <v>63</v>
      </c>
      <c r="L2243" s="5">
        <v>3</v>
      </c>
      <c r="M2243" s="6">
        <v>50.05</v>
      </c>
      <c r="N2243" s="7">
        <v>0.15</v>
      </c>
      <c r="O2243" s="6">
        <v>22.36</v>
      </c>
      <c r="P2243" s="6">
        <f t="shared" si="140"/>
        <v>127.62749999999998</v>
      </c>
      <c r="Q2243" s="6">
        <f t="shared" si="141"/>
        <v>67.08</v>
      </c>
      <c r="R2243" s="6">
        <f t="shared" si="142"/>
        <v>60.547499999999985</v>
      </c>
      <c r="S2243" s="8">
        <f t="shared" si="143"/>
        <v>0.47440794499618022</v>
      </c>
    </row>
    <row r="2244" spans="1:19" ht="15.6" x14ac:dyDescent="0.3">
      <c r="A2244" s="2">
        <v>3477</v>
      </c>
      <c r="B2244" s="3">
        <v>46327</v>
      </c>
      <c r="C2244" s="4">
        <f>YEAR(SalesDataTable[[#This Row],[Order Date]])</f>
        <v>2026</v>
      </c>
      <c r="D2244" s="9" t="str">
        <f>TEXT(SalesDataTable[[#This Row],[Order Date]],"MMM")</f>
        <v>Nov</v>
      </c>
      <c r="E2244" s="9" t="str">
        <f>"Q"&amp;ROUNDUP(MONTH(SalesDataTable[[#This Row],[Order Date]])/3,0)</f>
        <v>Q4</v>
      </c>
      <c r="F2244" s="4" t="s">
        <v>38</v>
      </c>
      <c r="G2244" s="4" t="s">
        <v>65</v>
      </c>
      <c r="H2244" s="4" t="s">
        <v>20</v>
      </c>
      <c r="I2244" s="4" t="s">
        <v>21</v>
      </c>
      <c r="J2244" s="4" t="s">
        <v>41</v>
      </c>
      <c r="K2244" s="4" t="s">
        <v>47</v>
      </c>
      <c r="L2244" s="5">
        <v>1</v>
      </c>
      <c r="M2244" s="6">
        <v>197.14</v>
      </c>
      <c r="N2244" s="7">
        <v>0.05</v>
      </c>
      <c r="O2244" s="6">
        <v>102.87</v>
      </c>
      <c r="P2244" s="6">
        <f t="shared" si="140"/>
        <v>187.28299999999999</v>
      </c>
      <c r="Q2244" s="6">
        <f t="shared" si="141"/>
        <v>102.87</v>
      </c>
      <c r="R2244" s="6">
        <f t="shared" si="142"/>
        <v>84.412999999999982</v>
      </c>
      <c r="S2244" s="8">
        <f t="shared" si="143"/>
        <v>0.45072430492890431</v>
      </c>
    </row>
    <row r="2245" spans="1:19" ht="15.6" x14ac:dyDescent="0.3">
      <c r="A2245" s="2">
        <v>4673</v>
      </c>
      <c r="B2245" s="3">
        <v>46327</v>
      </c>
      <c r="C2245" s="4">
        <f>YEAR(SalesDataTable[[#This Row],[Order Date]])</f>
        <v>2026</v>
      </c>
      <c r="D2245" s="9" t="str">
        <f>TEXT(SalesDataTable[[#This Row],[Order Date]],"MMM")</f>
        <v>Nov</v>
      </c>
      <c r="E2245" s="9" t="str">
        <f>"Q"&amp;ROUNDUP(MONTH(SalesDataTable[[#This Row],[Order Date]])/3,0)</f>
        <v>Q4</v>
      </c>
      <c r="F2245" s="4" t="s">
        <v>18</v>
      </c>
      <c r="G2245" s="4" t="s">
        <v>19</v>
      </c>
      <c r="H2245" s="4" t="s">
        <v>26</v>
      </c>
      <c r="I2245" s="4" t="s">
        <v>34</v>
      </c>
      <c r="J2245" s="4" t="s">
        <v>27</v>
      </c>
      <c r="K2245" s="4" t="s">
        <v>64</v>
      </c>
      <c r="L2245" s="5">
        <v>5</v>
      </c>
      <c r="M2245" s="6">
        <v>72.13</v>
      </c>
      <c r="N2245" s="7">
        <v>0.1</v>
      </c>
      <c r="O2245" s="6">
        <v>31.41</v>
      </c>
      <c r="P2245" s="6">
        <f t="shared" si="140"/>
        <v>324.58499999999998</v>
      </c>
      <c r="Q2245" s="6">
        <f t="shared" si="141"/>
        <v>157.05000000000001</v>
      </c>
      <c r="R2245" s="6">
        <f t="shared" si="142"/>
        <v>167.53499999999997</v>
      </c>
      <c r="S2245" s="8">
        <f t="shared" si="143"/>
        <v>0.51615139331762094</v>
      </c>
    </row>
    <row r="2246" spans="1:19" ht="15.6" x14ac:dyDescent="0.3">
      <c r="A2246" s="2">
        <v>4679</v>
      </c>
      <c r="B2246" s="3">
        <v>46327</v>
      </c>
      <c r="C2246" s="4">
        <f>YEAR(SalesDataTable[[#This Row],[Order Date]])</f>
        <v>2026</v>
      </c>
      <c r="D2246" s="9" t="str">
        <f>TEXT(SalesDataTable[[#This Row],[Order Date]],"MMM")</f>
        <v>Nov</v>
      </c>
      <c r="E2246" s="9" t="str">
        <f>"Q"&amp;ROUNDUP(MONTH(SalesDataTable[[#This Row],[Order Date]])/3,0)</f>
        <v>Q4</v>
      </c>
      <c r="F2246" s="4" t="s">
        <v>24</v>
      </c>
      <c r="G2246" s="4" t="s">
        <v>61</v>
      </c>
      <c r="H2246" s="4" t="s">
        <v>26</v>
      </c>
      <c r="I2246" s="4" t="s">
        <v>21</v>
      </c>
      <c r="J2246" s="4" t="s">
        <v>41</v>
      </c>
      <c r="K2246" s="4" t="s">
        <v>42</v>
      </c>
      <c r="L2246" s="5">
        <v>8</v>
      </c>
      <c r="M2246" s="6">
        <v>341.51</v>
      </c>
      <c r="N2246" s="7">
        <v>0.1</v>
      </c>
      <c r="O2246" s="6">
        <v>200.1</v>
      </c>
      <c r="P2246" s="6">
        <f t="shared" si="140"/>
        <v>2458.8719999999998</v>
      </c>
      <c r="Q2246" s="6">
        <f t="shared" si="141"/>
        <v>1600.8</v>
      </c>
      <c r="R2246" s="6">
        <f t="shared" si="142"/>
        <v>858.07199999999989</v>
      </c>
      <c r="S2246" s="8">
        <f t="shared" si="143"/>
        <v>0.34896977150498276</v>
      </c>
    </row>
    <row r="2247" spans="1:19" ht="15.6" x14ac:dyDescent="0.3">
      <c r="A2247" s="2">
        <v>4809</v>
      </c>
      <c r="B2247" s="3">
        <v>46327</v>
      </c>
      <c r="C2247" s="4">
        <f>YEAR(SalesDataTable[[#This Row],[Order Date]])</f>
        <v>2026</v>
      </c>
      <c r="D2247" s="9" t="str">
        <f>TEXT(SalesDataTable[[#This Row],[Order Date]],"MMM")</f>
        <v>Nov</v>
      </c>
      <c r="E2247" s="9" t="str">
        <f>"Q"&amp;ROUNDUP(MONTH(SalesDataTable[[#This Row],[Order Date]])/3,0)</f>
        <v>Q4</v>
      </c>
      <c r="F2247" s="4" t="s">
        <v>24</v>
      </c>
      <c r="G2247" s="4" t="s">
        <v>59</v>
      </c>
      <c r="H2247" s="4" t="s">
        <v>20</v>
      </c>
      <c r="I2247" s="4" t="s">
        <v>31</v>
      </c>
      <c r="J2247" s="4" t="s">
        <v>32</v>
      </c>
      <c r="K2247" s="4" t="s">
        <v>33</v>
      </c>
      <c r="L2247" s="5">
        <v>1</v>
      </c>
      <c r="M2247" s="6">
        <v>36.47</v>
      </c>
      <c r="N2247" s="7">
        <v>0.05</v>
      </c>
      <c r="O2247" s="6">
        <v>13.88</v>
      </c>
      <c r="P2247" s="6">
        <f t="shared" si="140"/>
        <v>34.646499999999996</v>
      </c>
      <c r="Q2247" s="6">
        <f t="shared" si="141"/>
        <v>13.88</v>
      </c>
      <c r="R2247" s="6">
        <f t="shared" si="142"/>
        <v>20.766499999999994</v>
      </c>
      <c r="S2247" s="8">
        <f t="shared" si="143"/>
        <v>0.59938233299178834</v>
      </c>
    </row>
    <row r="2248" spans="1:19" ht="15.6" x14ac:dyDescent="0.3">
      <c r="A2248" s="2">
        <v>4849</v>
      </c>
      <c r="B2248" s="3">
        <v>46327</v>
      </c>
      <c r="C2248" s="4">
        <f>YEAR(SalesDataTable[[#This Row],[Order Date]])</f>
        <v>2026</v>
      </c>
      <c r="D2248" s="9" t="str">
        <f>TEXT(SalesDataTable[[#This Row],[Order Date]],"MMM")</f>
        <v>Nov</v>
      </c>
      <c r="E2248" s="9" t="str">
        <f>"Q"&amp;ROUNDUP(MONTH(SalesDataTable[[#This Row],[Order Date]])/3,0)</f>
        <v>Q4</v>
      </c>
      <c r="F2248" s="4" t="s">
        <v>18</v>
      </c>
      <c r="G2248" s="4" t="s">
        <v>19</v>
      </c>
      <c r="H2248" s="4" t="s">
        <v>20</v>
      </c>
      <c r="I2248" s="4" t="s">
        <v>31</v>
      </c>
      <c r="J2248" s="4" t="s">
        <v>32</v>
      </c>
      <c r="K2248" s="4" t="s">
        <v>33</v>
      </c>
      <c r="L2248" s="5">
        <v>4</v>
      </c>
      <c r="M2248" s="6">
        <v>35.69</v>
      </c>
      <c r="N2248" s="7">
        <v>0.15</v>
      </c>
      <c r="O2248" s="6">
        <v>13.52</v>
      </c>
      <c r="P2248" s="6">
        <f t="shared" si="140"/>
        <v>121.34599999999999</v>
      </c>
      <c r="Q2248" s="6">
        <f t="shared" si="141"/>
        <v>54.08</v>
      </c>
      <c r="R2248" s="6">
        <f t="shared" si="142"/>
        <v>67.265999999999991</v>
      </c>
      <c r="S2248" s="8">
        <f t="shared" si="143"/>
        <v>0.55433224004087478</v>
      </c>
    </row>
    <row r="2249" spans="1:19" ht="15.6" x14ac:dyDescent="0.3">
      <c r="A2249" s="2">
        <v>436</v>
      </c>
      <c r="B2249" s="3">
        <v>46328</v>
      </c>
      <c r="C2249" s="4">
        <f>YEAR(SalesDataTable[[#This Row],[Order Date]])</f>
        <v>2026</v>
      </c>
      <c r="D2249" s="9" t="str">
        <f>TEXT(SalesDataTable[[#This Row],[Order Date]],"MMM")</f>
        <v>Nov</v>
      </c>
      <c r="E2249" s="9" t="str">
        <f>"Q"&amp;ROUNDUP(MONTH(SalesDataTable[[#This Row],[Order Date]])/3,0)</f>
        <v>Q4</v>
      </c>
      <c r="F2249" s="4" t="s">
        <v>29</v>
      </c>
      <c r="G2249" s="4" t="s">
        <v>57</v>
      </c>
      <c r="H2249" s="4" t="s">
        <v>20</v>
      </c>
      <c r="I2249" s="4" t="s">
        <v>31</v>
      </c>
      <c r="J2249" s="4" t="s">
        <v>32</v>
      </c>
      <c r="K2249" s="4" t="s">
        <v>33</v>
      </c>
      <c r="L2249" s="5">
        <v>2</v>
      </c>
      <c r="M2249" s="6">
        <v>35.340000000000003</v>
      </c>
      <c r="N2249" s="7">
        <v>0.1</v>
      </c>
      <c r="O2249" s="6">
        <v>13.82</v>
      </c>
      <c r="P2249" s="6">
        <f t="shared" si="140"/>
        <v>63.612000000000009</v>
      </c>
      <c r="Q2249" s="6">
        <f t="shared" si="141"/>
        <v>27.64</v>
      </c>
      <c r="R2249" s="6">
        <f t="shared" si="142"/>
        <v>35.972000000000008</v>
      </c>
      <c r="S2249" s="8">
        <f t="shared" si="143"/>
        <v>0.56549078790165386</v>
      </c>
    </row>
    <row r="2250" spans="1:19" ht="15.6" x14ac:dyDescent="0.3">
      <c r="A2250" s="2">
        <v>879</v>
      </c>
      <c r="B2250" s="3">
        <v>46328</v>
      </c>
      <c r="C2250" s="4">
        <f>YEAR(SalesDataTable[[#This Row],[Order Date]])</f>
        <v>2026</v>
      </c>
      <c r="D2250" s="9" t="str">
        <f>TEXT(SalesDataTable[[#This Row],[Order Date]],"MMM")</f>
        <v>Nov</v>
      </c>
      <c r="E2250" s="9" t="str">
        <f>"Q"&amp;ROUNDUP(MONTH(SalesDataTable[[#This Row],[Order Date]])/3,0)</f>
        <v>Q4</v>
      </c>
      <c r="F2250" s="4" t="s">
        <v>29</v>
      </c>
      <c r="G2250" s="4" t="s">
        <v>57</v>
      </c>
      <c r="H2250" s="4" t="s">
        <v>20</v>
      </c>
      <c r="I2250" s="4" t="s">
        <v>31</v>
      </c>
      <c r="J2250" s="4" t="s">
        <v>32</v>
      </c>
      <c r="K2250" s="4" t="s">
        <v>50</v>
      </c>
      <c r="L2250" s="5">
        <v>4</v>
      </c>
      <c r="M2250" s="6">
        <v>46.8</v>
      </c>
      <c r="N2250" s="7">
        <v>0.05</v>
      </c>
      <c r="O2250" s="6">
        <v>18.52</v>
      </c>
      <c r="P2250" s="6">
        <f t="shared" si="140"/>
        <v>177.83999999999997</v>
      </c>
      <c r="Q2250" s="6">
        <f t="shared" si="141"/>
        <v>74.08</v>
      </c>
      <c r="R2250" s="6">
        <f t="shared" si="142"/>
        <v>103.75999999999998</v>
      </c>
      <c r="S2250" s="8">
        <f t="shared" si="143"/>
        <v>0.58344579397210972</v>
      </c>
    </row>
    <row r="2251" spans="1:19" ht="15.6" x14ac:dyDescent="0.3">
      <c r="A2251" s="2">
        <v>955</v>
      </c>
      <c r="B2251" s="3">
        <v>46328</v>
      </c>
      <c r="C2251" s="4">
        <f>YEAR(SalesDataTable[[#This Row],[Order Date]])</f>
        <v>2026</v>
      </c>
      <c r="D2251" s="9" t="str">
        <f>TEXT(SalesDataTable[[#This Row],[Order Date]],"MMM")</f>
        <v>Nov</v>
      </c>
      <c r="E2251" s="9" t="str">
        <f>"Q"&amp;ROUNDUP(MONTH(SalesDataTable[[#This Row],[Order Date]])/3,0)</f>
        <v>Q4</v>
      </c>
      <c r="F2251" s="4" t="s">
        <v>38</v>
      </c>
      <c r="G2251" s="4" t="s">
        <v>65</v>
      </c>
      <c r="H2251" s="4" t="s">
        <v>37</v>
      </c>
      <c r="I2251" s="4" t="s">
        <v>31</v>
      </c>
      <c r="J2251" s="4" t="s">
        <v>41</v>
      </c>
      <c r="K2251" s="4" t="s">
        <v>47</v>
      </c>
      <c r="L2251" s="5">
        <v>1</v>
      </c>
      <c r="M2251" s="6">
        <v>198.34</v>
      </c>
      <c r="N2251" s="7">
        <v>0.05</v>
      </c>
      <c r="O2251" s="6">
        <v>103.2</v>
      </c>
      <c r="P2251" s="6">
        <f t="shared" si="140"/>
        <v>188.423</v>
      </c>
      <c r="Q2251" s="6">
        <f t="shared" si="141"/>
        <v>103.2</v>
      </c>
      <c r="R2251" s="6">
        <f t="shared" si="142"/>
        <v>85.222999999999999</v>
      </c>
      <c r="S2251" s="8">
        <f t="shared" si="143"/>
        <v>0.45229616341954004</v>
      </c>
    </row>
    <row r="2252" spans="1:19" ht="15.6" x14ac:dyDescent="0.3">
      <c r="A2252" s="2">
        <v>1068</v>
      </c>
      <c r="B2252" s="3">
        <v>46328</v>
      </c>
      <c r="C2252" s="4">
        <f>YEAR(SalesDataTable[[#This Row],[Order Date]])</f>
        <v>2026</v>
      </c>
      <c r="D2252" s="9" t="str">
        <f>TEXT(SalesDataTable[[#This Row],[Order Date]],"MMM")</f>
        <v>Nov</v>
      </c>
      <c r="E2252" s="9" t="str">
        <f>"Q"&amp;ROUNDUP(MONTH(SalesDataTable[[#This Row],[Order Date]])/3,0)</f>
        <v>Q4</v>
      </c>
      <c r="F2252" s="4" t="s">
        <v>24</v>
      </c>
      <c r="G2252" s="4" t="s">
        <v>45</v>
      </c>
      <c r="H2252" s="4" t="s">
        <v>20</v>
      </c>
      <c r="I2252" s="4" t="s">
        <v>21</v>
      </c>
      <c r="J2252" s="4" t="s">
        <v>52</v>
      </c>
      <c r="K2252" s="4" t="s">
        <v>56</v>
      </c>
      <c r="L2252" s="5">
        <v>5</v>
      </c>
      <c r="M2252" s="6">
        <v>122.26</v>
      </c>
      <c r="N2252" s="7">
        <v>0.1</v>
      </c>
      <c r="O2252" s="6">
        <v>68.3</v>
      </c>
      <c r="P2252" s="6">
        <f t="shared" si="140"/>
        <v>550.17000000000007</v>
      </c>
      <c r="Q2252" s="6">
        <f t="shared" si="141"/>
        <v>341.5</v>
      </c>
      <c r="R2252" s="6">
        <f t="shared" si="142"/>
        <v>208.67000000000007</v>
      </c>
      <c r="S2252" s="8">
        <f t="shared" si="143"/>
        <v>0.37928276714470083</v>
      </c>
    </row>
    <row r="2253" spans="1:19" ht="15.6" x14ac:dyDescent="0.3">
      <c r="A2253" s="2">
        <v>1733</v>
      </c>
      <c r="B2253" s="3">
        <v>46328</v>
      </c>
      <c r="C2253" s="4">
        <f>YEAR(SalesDataTable[[#This Row],[Order Date]])</f>
        <v>2026</v>
      </c>
      <c r="D2253" s="9" t="str">
        <f>TEXT(SalesDataTable[[#This Row],[Order Date]],"MMM")</f>
        <v>Nov</v>
      </c>
      <c r="E2253" s="9" t="str">
        <f>"Q"&amp;ROUNDUP(MONTH(SalesDataTable[[#This Row],[Order Date]])/3,0)</f>
        <v>Q4</v>
      </c>
      <c r="F2253" s="4" t="s">
        <v>18</v>
      </c>
      <c r="G2253" s="4" t="s">
        <v>54</v>
      </c>
      <c r="H2253" s="4" t="s">
        <v>26</v>
      </c>
      <c r="I2253" s="4" t="s">
        <v>21</v>
      </c>
      <c r="J2253" s="4" t="s">
        <v>27</v>
      </c>
      <c r="K2253" s="4" t="s">
        <v>64</v>
      </c>
      <c r="L2253" s="5">
        <v>3</v>
      </c>
      <c r="M2253" s="6">
        <v>71.12</v>
      </c>
      <c r="N2253" s="7">
        <v>0.15</v>
      </c>
      <c r="O2253" s="6">
        <v>33.090000000000003</v>
      </c>
      <c r="P2253" s="6">
        <f t="shared" si="140"/>
        <v>181.35599999999999</v>
      </c>
      <c r="Q2253" s="6">
        <f t="shared" si="141"/>
        <v>99.27000000000001</v>
      </c>
      <c r="R2253" s="6">
        <f t="shared" si="142"/>
        <v>82.085999999999984</v>
      </c>
      <c r="S2253" s="8">
        <f t="shared" si="143"/>
        <v>0.45262356911268437</v>
      </c>
    </row>
    <row r="2254" spans="1:19" ht="15.6" x14ac:dyDescent="0.3">
      <c r="A2254" s="2">
        <v>3270</v>
      </c>
      <c r="B2254" s="3">
        <v>46328</v>
      </c>
      <c r="C2254" s="4">
        <f>YEAR(SalesDataTable[[#This Row],[Order Date]])</f>
        <v>2026</v>
      </c>
      <c r="D2254" s="9" t="str">
        <f>TEXT(SalesDataTable[[#This Row],[Order Date]],"MMM")</f>
        <v>Nov</v>
      </c>
      <c r="E2254" s="9" t="str">
        <f>"Q"&amp;ROUNDUP(MONTH(SalesDataTable[[#This Row],[Order Date]])/3,0)</f>
        <v>Q4</v>
      </c>
      <c r="F2254" s="4" t="s">
        <v>24</v>
      </c>
      <c r="G2254" s="4" t="s">
        <v>61</v>
      </c>
      <c r="H2254" s="4" t="s">
        <v>37</v>
      </c>
      <c r="I2254" s="4" t="s">
        <v>21</v>
      </c>
      <c r="J2254" s="4" t="s">
        <v>22</v>
      </c>
      <c r="K2254" s="4" t="s">
        <v>23</v>
      </c>
      <c r="L2254" s="5">
        <v>2</v>
      </c>
      <c r="M2254" s="6">
        <v>81.900000000000006</v>
      </c>
      <c r="N2254" s="7">
        <v>0.15</v>
      </c>
      <c r="O2254" s="6">
        <v>41.91</v>
      </c>
      <c r="P2254" s="6">
        <f t="shared" si="140"/>
        <v>139.23000000000002</v>
      </c>
      <c r="Q2254" s="6">
        <f t="shared" si="141"/>
        <v>83.82</v>
      </c>
      <c r="R2254" s="6">
        <f t="shared" si="142"/>
        <v>55.410000000000025</v>
      </c>
      <c r="S2254" s="8">
        <f t="shared" si="143"/>
        <v>0.39797457444516282</v>
      </c>
    </row>
    <row r="2255" spans="1:19" ht="15.6" x14ac:dyDescent="0.3">
      <c r="A2255" s="2">
        <v>3484</v>
      </c>
      <c r="B2255" s="3">
        <v>46328</v>
      </c>
      <c r="C2255" s="4">
        <f>YEAR(SalesDataTable[[#This Row],[Order Date]])</f>
        <v>2026</v>
      </c>
      <c r="D2255" s="9" t="str">
        <f>TEXT(SalesDataTable[[#This Row],[Order Date]],"MMM")</f>
        <v>Nov</v>
      </c>
      <c r="E2255" s="9" t="str">
        <f>"Q"&amp;ROUNDUP(MONTH(SalesDataTable[[#This Row],[Order Date]])/3,0)</f>
        <v>Q4</v>
      </c>
      <c r="F2255" s="4" t="s">
        <v>29</v>
      </c>
      <c r="G2255" s="4" t="s">
        <v>30</v>
      </c>
      <c r="H2255" s="4" t="s">
        <v>46</v>
      </c>
      <c r="I2255" s="4" t="s">
        <v>21</v>
      </c>
      <c r="J2255" s="4" t="s">
        <v>32</v>
      </c>
      <c r="K2255" s="4" t="s">
        <v>66</v>
      </c>
      <c r="L2255" s="5">
        <v>4</v>
      </c>
      <c r="M2255" s="6">
        <v>165.12</v>
      </c>
      <c r="N2255" s="7">
        <v>0.05</v>
      </c>
      <c r="O2255" s="6">
        <v>89.65</v>
      </c>
      <c r="P2255" s="6">
        <f t="shared" si="140"/>
        <v>627.45600000000002</v>
      </c>
      <c r="Q2255" s="6">
        <f t="shared" si="141"/>
        <v>358.6</v>
      </c>
      <c r="R2255" s="6">
        <f t="shared" si="142"/>
        <v>268.85599999999999</v>
      </c>
      <c r="S2255" s="8">
        <f t="shared" si="143"/>
        <v>0.42848582211342306</v>
      </c>
    </row>
    <row r="2256" spans="1:19" ht="15.6" x14ac:dyDescent="0.3">
      <c r="A2256" s="2">
        <v>3608</v>
      </c>
      <c r="B2256" s="3">
        <v>46328</v>
      </c>
      <c r="C2256" s="4">
        <f>YEAR(SalesDataTable[[#This Row],[Order Date]])</f>
        <v>2026</v>
      </c>
      <c r="D2256" s="9" t="str">
        <f>TEXT(SalesDataTable[[#This Row],[Order Date]],"MMM")</f>
        <v>Nov</v>
      </c>
      <c r="E2256" s="9" t="str">
        <f>"Q"&amp;ROUNDUP(MONTH(SalesDataTable[[#This Row],[Order Date]])/3,0)</f>
        <v>Q4</v>
      </c>
      <c r="F2256" s="4" t="s">
        <v>38</v>
      </c>
      <c r="G2256" s="4" t="s">
        <v>51</v>
      </c>
      <c r="H2256" s="4" t="s">
        <v>37</v>
      </c>
      <c r="I2256" s="4" t="s">
        <v>31</v>
      </c>
      <c r="J2256" s="4" t="s">
        <v>27</v>
      </c>
      <c r="K2256" s="4" t="s">
        <v>28</v>
      </c>
      <c r="L2256" s="5">
        <v>1</v>
      </c>
      <c r="M2256" s="6">
        <v>91.35</v>
      </c>
      <c r="N2256" s="7">
        <v>0</v>
      </c>
      <c r="O2256" s="6">
        <v>45.5</v>
      </c>
      <c r="P2256" s="6">
        <f t="shared" si="140"/>
        <v>91.35</v>
      </c>
      <c r="Q2256" s="6">
        <f t="shared" si="141"/>
        <v>45.5</v>
      </c>
      <c r="R2256" s="6">
        <f t="shared" si="142"/>
        <v>45.849999999999994</v>
      </c>
      <c r="S2256" s="8">
        <f t="shared" si="143"/>
        <v>0.50191570881226055</v>
      </c>
    </row>
    <row r="2257" spans="1:19" ht="15.6" x14ac:dyDescent="0.3">
      <c r="A2257" s="2">
        <v>4036</v>
      </c>
      <c r="B2257" s="3">
        <v>46328</v>
      </c>
      <c r="C2257" s="4">
        <f>YEAR(SalesDataTable[[#This Row],[Order Date]])</f>
        <v>2026</v>
      </c>
      <c r="D2257" s="9" t="str">
        <f>TEXT(SalesDataTable[[#This Row],[Order Date]],"MMM")</f>
        <v>Nov</v>
      </c>
      <c r="E2257" s="9" t="str">
        <f>"Q"&amp;ROUNDUP(MONTH(SalesDataTable[[#This Row],[Order Date]])/3,0)</f>
        <v>Q4</v>
      </c>
      <c r="F2257" s="4" t="s">
        <v>29</v>
      </c>
      <c r="G2257" s="4" t="s">
        <v>36</v>
      </c>
      <c r="H2257" s="4" t="s">
        <v>20</v>
      </c>
      <c r="I2257" s="4" t="s">
        <v>34</v>
      </c>
      <c r="J2257" s="4" t="s">
        <v>52</v>
      </c>
      <c r="K2257" s="4" t="s">
        <v>60</v>
      </c>
      <c r="L2257" s="5">
        <v>1</v>
      </c>
      <c r="M2257" s="6">
        <v>36.96</v>
      </c>
      <c r="N2257" s="7">
        <v>0.1</v>
      </c>
      <c r="O2257" s="6">
        <v>14.18</v>
      </c>
      <c r="P2257" s="6">
        <f t="shared" si="140"/>
        <v>33.264000000000003</v>
      </c>
      <c r="Q2257" s="6">
        <f t="shared" si="141"/>
        <v>14.18</v>
      </c>
      <c r="R2257" s="6">
        <f t="shared" si="142"/>
        <v>19.084000000000003</v>
      </c>
      <c r="S2257" s="8">
        <f t="shared" si="143"/>
        <v>0.57371332371332373</v>
      </c>
    </row>
    <row r="2258" spans="1:19" ht="15.6" x14ac:dyDescent="0.3">
      <c r="A2258" s="2">
        <v>408</v>
      </c>
      <c r="B2258" s="3">
        <v>46329</v>
      </c>
      <c r="C2258" s="4">
        <f>YEAR(SalesDataTable[[#This Row],[Order Date]])</f>
        <v>2026</v>
      </c>
      <c r="D2258" s="9" t="str">
        <f>TEXT(SalesDataTable[[#This Row],[Order Date]],"MMM")</f>
        <v>Nov</v>
      </c>
      <c r="E2258" s="9" t="str">
        <f>"Q"&amp;ROUNDUP(MONTH(SalesDataTable[[#This Row],[Order Date]])/3,0)</f>
        <v>Q4</v>
      </c>
      <c r="F2258" s="4" t="s">
        <v>38</v>
      </c>
      <c r="G2258" s="4" t="s">
        <v>65</v>
      </c>
      <c r="H2258" s="4" t="s">
        <v>20</v>
      </c>
      <c r="I2258" s="4" t="s">
        <v>21</v>
      </c>
      <c r="J2258" s="4" t="s">
        <v>22</v>
      </c>
      <c r="K2258" s="4" t="s">
        <v>40</v>
      </c>
      <c r="L2258" s="5">
        <v>1</v>
      </c>
      <c r="M2258" s="6">
        <v>49.61</v>
      </c>
      <c r="N2258" s="7">
        <v>0</v>
      </c>
      <c r="O2258" s="6">
        <v>22.8</v>
      </c>
      <c r="P2258" s="6">
        <f t="shared" si="140"/>
        <v>49.61</v>
      </c>
      <c r="Q2258" s="6">
        <f t="shared" si="141"/>
        <v>22.8</v>
      </c>
      <c r="R2258" s="6">
        <f t="shared" si="142"/>
        <v>26.81</v>
      </c>
      <c r="S2258" s="8">
        <f t="shared" si="143"/>
        <v>0.54041523886313236</v>
      </c>
    </row>
    <row r="2259" spans="1:19" ht="15.6" x14ac:dyDescent="0.3">
      <c r="A2259" s="2">
        <v>939</v>
      </c>
      <c r="B2259" s="3">
        <v>46329</v>
      </c>
      <c r="C2259" s="4">
        <f>YEAR(SalesDataTable[[#This Row],[Order Date]])</f>
        <v>2026</v>
      </c>
      <c r="D2259" s="9" t="str">
        <f>TEXT(SalesDataTable[[#This Row],[Order Date]],"MMM")</f>
        <v>Nov</v>
      </c>
      <c r="E2259" s="9" t="str">
        <f>"Q"&amp;ROUNDUP(MONTH(SalesDataTable[[#This Row],[Order Date]])/3,0)</f>
        <v>Q4</v>
      </c>
      <c r="F2259" s="4" t="s">
        <v>24</v>
      </c>
      <c r="G2259" s="4" t="s">
        <v>59</v>
      </c>
      <c r="H2259" s="4" t="s">
        <v>37</v>
      </c>
      <c r="I2259" s="4" t="s">
        <v>21</v>
      </c>
      <c r="J2259" s="4" t="s">
        <v>22</v>
      </c>
      <c r="K2259" s="4" t="s">
        <v>40</v>
      </c>
      <c r="L2259" s="5">
        <v>1</v>
      </c>
      <c r="M2259" s="6">
        <v>49.76</v>
      </c>
      <c r="N2259" s="7">
        <v>0.1</v>
      </c>
      <c r="O2259" s="6">
        <v>21.94</v>
      </c>
      <c r="P2259" s="6">
        <f t="shared" si="140"/>
        <v>44.783999999999999</v>
      </c>
      <c r="Q2259" s="6">
        <f t="shared" si="141"/>
        <v>21.94</v>
      </c>
      <c r="R2259" s="6">
        <f t="shared" si="142"/>
        <v>22.843999999999998</v>
      </c>
      <c r="S2259" s="8">
        <f t="shared" si="143"/>
        <v>0.51009289031797067</v>
      </c>
    </row>
    <row r="2260" spans="1:19" ht="15.6" x14ac:dyDescent="0.3">
      <c r="A2260" s="2">
        <v>1022</v>
      </c>
      <c r="B2260" s="3">
        <v>46329</v>
      </c>
      <c r="C2260" s="4">
        <f>YEAR(SalesDataTable[[#This Row],[Order Date]])</f>
        <v>2026</v>
      </c>
      <c r="D2260" s="9" t="str">
        <f>TEXT(SalesDataTable[[#This Row],[Order Date]],"MMM")</f>
        <v>Nov</v>
      </c>
      <c r="E2260" s="9" t="str">
        <f>"Q"&amp;ROUNDUP(MONTH(SalesDataTable[[#This Row],[Order Date]])/3,0)</f>
        <v>Q4</v>
      </c>
      <c r="F2260" s="4" t="s">
        <v>38</v>
      </c>
      <c r="G2260" s="4" t="s">
        <v>49</v>
      </c>
      <c r="H2260" s="4" t="s">
        <v>20</v>
      </c>
      <c r="I2260" s="4" t="s">
        <v>21</v>
      </c>
      <c r="J2260" s="4" t="s">
        <v>22</v>
      </c>
      <c r="K2260" s="4" t="s">
        <v>44</v>
      </c>
      <c r="L2260" s="5">
        <v>1</v>
      </c>
      <c r="M2260" s="6">
        <v>39.97</v>
      </c>
      <c r="N2260" s="7">
        <v>0.1</v>
      </c>
      <c r="O2260" s="6">
        <v>16.93</v>
      </c>
      <c r="P2260" s="6">
        <f t="shared" si="140"/>
        <v>35.972999999999999</v>
      </c>
      <c r="Q2260" s="6">
        <f t="shared" si="141"/>
        <v>16.93</v>
      </c>
      <c r="R2260" s="6">
        <f t="shared" si="142"/>
        <v>19.042999999999999</v>
      </c>
      <c r="S2260" s="8">
        <f t="shared" si="143"/>
        <v>0.52936924915909156</v>
      </c>
    </row>
    <row r="2261" spans="1:19" ht="15.6" x14ac:dyDescent="0.3">
      <c r="A2261" s="2">
        <v>1997</v>
      </c>
      <c r="B2261" s="3">
        <v>46329</v>
      </c>
      <c r="C2261" s="4">
        <f>YEAR(SalesDataTable[[#This Row],[Order Date]])</f>
        <v>2026</v>
      </c>
      <c r="D2261" s="9" t="str">
        <f>TEXT(SalesDataTable[[#This Row],[Order Date]],"MMM")</f>
        <v>Nov</v>
      </c>
      <c r="E2261" s="9" t="str">
        <f>"Q"&amp;ROUNDUP(MONTH(SalesDataTable[[#This Row],[Order Date]])/3,0)</f>
        <v>Q4</v>
      </c>
      <c r="F2261" s="4" t="s">
        <v>24</v>
      </c>
      <c r="G2261" s="4" t="s">
        <v>61</v>
      </c>
      <c r="H2261" s="4" t="s">
        <v>46</v>
      </c>
      <c r="I2261" s="4" t="s">
        <v>21</v>
      </c>
      <c r="J2261" s="4" t="s">
        <v>41</v>
      </c>
      <c r="K2261" s="4" t="s">
        <v>42</v>
      </c>
      <c r="L2261" s="5">
        <v>2</v>
      </c>
      <c r="M2261" s="6">
        <v>335.46</v>
      </c>
      <c r="N2261" s="7">
        <v>0.1</v>
      </c>
      <c r="O2261" s="6">
        <v>199.87</v>
      </c>
      <c r="P2261" s="6">
        <f t="shared" si="140"/>
        <v>603.82799999999997</v>
      </c>
      <c r="Q2261" s="6">
        <f t="shared" si="141"/>
        <v>399.74</v>
      </c>
      <c r="R2261" s="6">
        <f t="shared" si="142"/>
        <v>204.08799999999997</v>
      </c>
      <c r="S2261" s="8">
        <f t="shared" si="143"/>
        <v>0.33799028862523761</v>
      </c>
    </row>
    <row r="2262" spans="1:19" ht="15.6" x14ac:dyDescent="0.3">
      <c r="A2262" s="2">
        <v>3978</v>
      </c>
      <c r="B2262" s="3">
        <v>46329</v>
      </c>
      <c r="C2262" s="4">
        <f>YEAR(SalesDataTable[[#This Row],[Order Date]])</f>
        <v>2026</v>
      </c>
      <c r="D2262" s="9" t="str">
        <f>TEXT(SalesDataTable[[#This Row],[Order Date]],"MMM")</f>
        <v>Nov</v>
      </c>
      <c r="E2262" s="9" t="str">
        <f>"Q"&amp;ROUNDUP(MONTH(SalesDataTable[[#This Row],[Order Date]])/3,0)</f>
        <v>Q4</v>
      </c>
      <c r="F2262" s="4" t="s">
        <v>24</v>
      </c>
      <c r="G2262" s="4" t="s">
        <v>61</v>
      </c>
      <c r="H2262" s="4" t="s">
        <v>20</v>
      </c>
      <c r="I2262" s="4" t="s">
        <v>31</v>
      </c>
      <c r="J2262" s="4" t="s">
        <v>27</v>
      </c>
      <c r="K2262" s="4" t="s">
        <v>55</v>
      </c>
      <c r="L2262" s="5">
        <v>4</v>
      </c>
      <c r="M2262" s="6">
        <v>154.46</v>
      </c>
      <c r="N2262" s="7">
        <v>0.05</v>
      </c>
      <c r="O2262" s="6">
        <v>80.48</v>
      </c>
      <c r="P2262" s="6">
        <f t="shared" si="140"/>
        <v>586.94799999999998</v>
      </c>
      <c r="Q2262" s="6">
        <f t="shared" si="141"/>
        <v>321.92</v>
      </c>
      <c r="R2262" s="6">
        <f t="shared" si="142"/>
        <v>265.02799999999996</v>
      </c>
      <c r="S2262" s="8">
        <f t="shared" si="143"/>
        <v>0.45153574081519993</v>
      </c>
    </row>
    <row r="2263" spans="1:19" ht="15.6" x14ac:dyDescent="0.3">
      <c r="A2263" s="2">
        <v>4715</v>
      </c>
      <c r="B2263" s="3">
        <v>46329</v>
      </c>
      <c r="C2263" s="4">
        <f>YEAR(SalesDataTable[[#This Row],[Order Date]])</f>
        <v>2026</v>
      </c>
      <c r="D2263" s="9" t="str">
        <f>TEXT(SalesDataTable[[#This Row],[Order Date]],"MMM")</f>
        <v>Nov</v>
      </c>
      <c r="E2263" s="9" t="str">
        <f>"Q"&amp;ROUNDUP(MONTH(SalesDataTable[[#This Row],[Order Date]])/3,0)</f>
        <v>Q4</v>
      </c>
      <c r="F2263" s="4" t="s">
        <v>18</v>
      </c>
      <c r="G2263" s="4" t="s">
        <v>19</v>
      </c>
      <c r="H2263" s="4" t="s">
        <v>26</v>
      </c>
      <c r="I2263" s="4" t="s">
        <v>34</v>
      </c>
      <c r="J2263" s="4" t="s">
        <v>52</v>
      </c>
      <c r="K2263" s="4" t="s">
        <v>53</v>
      </c>
      <c r="L2263" s="5">
        <v>10</v>
      </c>
      <c r="M2263" s="6">
        <v>39.869999999999997</v>
      </c>
      <c r="N2263" s="7">
        <v>0.15</v>
      </c>
      <c r="O2263" s="6">
        <v>14.31</v>
      </c>
      <c r="P2263" s="6">
        <f t="shared" si="140"/>
        <v>338.89499999999998</v>
      </c>
      <c r="Q2263" s="6">
        <f t="shared" si="141"/>
        <v>143.1</v>
      </c>
      <c r="R2263" s="6">
        <f t="shared" si="142"/>
        <v>195.79499999999999</v>
      </c>
      <c r="S2263" s="8">
        <f t="shared" si="143"/>
        <v>0.57774531934670026</v>
      </c>
    </row>
    <row r="2264" spans="1:19" ht="15.6" x14ac:dyDescent="0.3">
      <c r="A2264" s="2">
        <v>145</v>
      </c>
      <c r="B2264" s="3">
        <v>46330</v>
      </c>
      <c r="C2264" s="4">
        <f>YEAR(SalesDataTable[[#This Row],[Order Date]])</f>
        <v>2026</v>
      </c>
      <c r="D2264" s="9" t="str">
        <f>TEXT(SalesDataTable[[#This Row],[Order Date]],"MMM")</f>
        <v>Nov</v>
      </c>
      <c r="E2264" s="9" t="str">
        <f>"Q"&amp;ROUNDUP(MONTH(SalesDataTable[[#This Row],[Order Date]])/3,0)</f>
        <v>Q4</v>
      </c>
      <c r="F2264" s="4" t="s">
        <v>18</v>
      </c>
      <c r="G2264" s="4" t="s">
        <v>68</v>
      </c>
      <c r="H2264" s="4" t="s">
        <v>20</v>
      </c>
      <c r="I2264" s="4" t="s">
        <v>34</v>
      </c>
      <c r="J2264" s="4" t="s">
        <v>27</v>
      </c>
      <c r="K2264" s="4" t="s">
        <v>28</v>
      </c>
      <c r="L2264" s="5">
        <v>2</v>
      </c>
      <c r="M2264" s="6">
        <v>93.19</v>
      </c>
      <c r="N2264" s="7">
        <v>0.2</v>
      </c>
      <c r="O2264" s="6">
        <v>45.7</v>
      </c>
      <c r="P2264" s="6">
        <f t="shared" si="140"/>
        <v>149.10400000000001</v>
      </c>
      <c r="Q2264" s="6">
        <f t="shared" si="141"/>
        <v>91.4</v>
      </c>
      <c r="R2264" s="6">
        <f t="shared" si="142"/>
        <v>57.704000000000008</v>
      </c>
      <c r="S2264" s="8">
        <f t="shared" si="143"/>
        <v>0.38700504345959869</v>
      </c>
    </row>
    <row r="2265" spans="1:19" ht="15.6" x14ac:dyDescent="0.3">
      <c r="A2265" s="2">
        <v>465</v>
      </c>
      <c r="B2265" s="3">
        <v>46330</v>
      </c>
      <c r="C2265" s="4">
        <f>YEAR(SalesDataTable[[#This Row],[Order Date]])</f>
        <v>2026</v>
      </c>
      <c r="D2265" s="9" t="str">
        <f>TEXT(SalesDataTable[[#This Row],[Order Date]],"MMM")</f>
        <v>Nov</v>
      </c>
      <c r="E2265" s="9" t="str">
        <f>"Q"&amp;ROUNDUP(MONTH(SalesDataTable[[#This Row],[Order Date]])/3,0)</f>
        <v>Q4</v>
      </c>
      <c r="F2265" s="4" t="s">
        <v>24</v>
      </c>
      <c r="G2265" s="4" t="s">
        <v>61</v>
      </c>
      <c r="H2265" s="4" t="s">
        <v>20</v>
      </c>
      <c r="I2265" s="4" t="s">
        <v>21</v>
      </c>
      <c r="J2265" s="4" t="s">
        <v>52</v>
      </c>
      <c r="K2265" s="4" t="s">
        <v>53</v>
      </c>
      <c r="L2265" s="5">
        <v>3</v>
      </c>
      <c r="M2265" s="6">
        <v>41.29</v>
      </c>
      <c r="N2265" s="7">
        <v>0.05</v>
      </c>
      <c r="O2265" s="6">
        <v>14.43</v>
      </c>
      <c r="P2265" s="6">
        <f t="shared" si="140"/>
        <v>117.6765</v>
      </c>
      <c r="Q2265" s="6">
        <f t="shared" si="141"/>
        <v>43.29</v>
      </c>
      <c r="R2265" s="6">
        <f t="shared" si="142"/>
        <v>74.386500000000012</v>
      </c>
      <c r="S2265" s="8">
        <f t="shared" si="143"/>
        <v>0.63212706020318421</v>
      </c>
    </row>
    <row r="2266" spans="1:19" ht="15.6" x14ac:dyDescent="0.3">
      <c r="A2266" s="2">
        <v>1449</v>
      </c>
      <c r="B2266" s="3">
        <v>46330</v>
      </c>
      <c r="C2266" s="4">
        <f>YEAR(SalesDataTable[[#This Row],[Order Date]])</f>
        <v>2026</v>
      </c>
      <c r="D2266" s="9" t="str">
        <f>TEXT(SalesDataTable[[#This Row],[Order Date]],"MMM")</f>
        <v>Nov</v>
      </c>
      <c r="E2266" s="9" t="str">
        <f>"Q"&amp;ROUNDUP(MONTH(SalesDataTable[[#This Row],[Order Date]])/3,0)</f>
        <v>Q4</v>
      </c>
      <c r="F2266" s="4" t="s">
        <v>38</v>
      </c>
      <c r="G2266" s="4" t="s">
        <v>51</v>
      </c>
      <c r="H2266" s="4" t="s">
        <v>20</v>
      </c>
      <c r="I2266" s="4" t="s">
        <v>21</v>
      </c>
      <c r="J2266" s="4" t="s">
        <v>22</v>
      </c>
      <c r="K2266" s="4" t="s">
        <v>40</v>
      </c>
      <c r="L2266" s="5">
        <v>1</v>
      </c>
      <c r="M2266" s="6">
        <v>50.76</v>
      </c>
      <c r="N2266" s="7">
        <v>0.1</v>
      </c>
      <c r="O2266" s="6">
        <v>22.72</v>
      </c>
      <c r="P2266" s="6">
        <f t="shared" si="140"/>
        <v>45.683999999999997</v>
      </c>
      <c r="Q2266" s="6">
        <f t="shared" si="141"/>
        <v>22.72</v>
      </c>
      <c r="R2266" s="6">
        <f t="shared" si="142"/>
        <v>22.963999999999999</v>
      </c>
      <c r="S2266" s="8">
        <f t="shared" si="143"/>
        <v>0.50267051921898254</v>
      </c>
    </row>
    <row r="2267" spans="1:19" ht="15.6" x14ac:dyDescent="0.3">
      <c r="A2267" s="2">
        <v>1802</v>
      </c>
      <c r="B2267" s="3">
        <v>46330</v>
      </c>
      <c r="C2267" s="4">
        <f>YEAR(SalesDataTable[[#This Row],[Order Date]])</f>
        <v>2026</v>
      </c>
      <c r="D2267" s="9" t="str">
        <f>TEXT(SalesDataTable[[#This Row],[Order Date]],"MMM")</f>
        <v>Nov</v>
      </c>
      <c r="E2267" s="9" t="str">
        <f>"Q"&amp;ROUNDUP(MONTH(SalesDataTable[[#This Row],[Order Date]])/3,0)</f>
        <v>Q4</v>
      </c>
      <c r="F2267" s="4" t="s">
        <v>29</v>
      </c>
      <c r="G2267" s="4" t="s">
        <v>70</v>
      </c>
      <c r="H2267" s="4" t="s">
        <v>37</v>
      </c>
      <c r="I2267" s="4" t="s">
        <v>34</v>
      </c>
      <c r="J2267" s="4" t="s">
        <v>32</v>
      </c>
      <c r="K2267" s="4" t="s">
        <v>33</v>
      </c>
      <c r="L2267" s="5">
        <v>1</v>
      </c>
      <c r="M2267" s="6">
        <v>35.94</v>
      </c>
      <c r="N2267" s="7">
        <v>0.05</v>
      </c>
      <c r="O2267" s="6">
        <v>13.39</v>
      </c>
      <c r="P2267" s="6">
        <f t="shared" si="140"/>
        <v>34.142999999999994</v>
      </c>
      <c r="Q2267" s="6">
        <f t="shared" si="141"/>
        <v>13.39</v>
      </c>
      <c r="R2267" s="6">
        <f t="shared" si="142"/>
        <v>20.752999999999993</v>
      </c>
      <c r="S2267" s="8">
        <f t="shared" si="143"/>
        <v>0.60782590867820629</v>
      </c>
    </row>
    <row r="2268" spans="1:19" ht="15.6" x14ac:dyDescent="0.3">
      <c r="A2268" s="2">
        <v>2645</v>
      </c>
      <c r="B2268" s="3">
        <v>46330</v>
      </c>
      <c r="C2268" s="4">
        <f>YEAR(SalesDataTable[[#This Row],[Order Date]])</f>
        <v>2026</v>
      </c>
      <c r="D2268" s="9" t="str">
        <f>TEXT(SalesDataTable[[#This Row],[Order Date]],"MMM")</f>
        <v>Nov</v>
      </c>
      <c r="E2268" s="9" t="str">
        <f>"Q"&amp;ROUNDUP(MONTH(SalesDataTable[[#This Row],[Order Date]])/3,0)</f>
        <v>Q4</v>
      </c>
      <c r="F2268" s="4" t="s">
        <v>18</v>
      </c>
      <c r="G2268" s="4" t="s">
        <v>68</v>
      </c>
      <c r="H2268" s="4" t="s">
        <v>37</v>
      </c>
      <c r="I2268" s="4" t="s">
        <v>31</v>
      </c>
      <c r="J2268" s="4" t="s">
        <v>27</v>
      </c>
      <c r="K2268" s="4" t="s">
        <v>64</v>
      </c>
      <c r="L2268" s="5">
        <v>4</v>
      </c>
      <c r="M2268" s="6">
        <v>70.010000000000005</v>
      </c>
      <c r="N2268" s="7">
        <v>0.05</v>
      </c>
      <c r="O2268" s="6">
        <v>31.43</v>
      </c>
      <c r="P2268" s="6">
        <f t="shared" si="140"/>
        <v>266.03800000000001</v>
      </c>
      <c r="Q2268" s="6">
        <f t="shared" si="141"/>
        <v>125.72</v>
      </c>
      <c r="R2268" s="6">
        <f t="shared" si="142"/>
        <v>140.31800000000001</v>
      </c>
      <c r="S2268" s="8">
        <f t="shared" si="143"/>
        <v>0.52743593020545942</v>
      </c>
    </row>
    <row r="2269" spans="1:19" ht="15.6" x14ac:dyDescent="0.3">
      <c r="A2269" s="2">
        <v>3539</v>
      </c>
      <c r="B2269" s="3">
        <v>46330</v>
      </c>
      <c r="C2269" s="4">
        <f>YEAR(SalesDataTable[[#This Row],[Order Date]])</f>
        <v>2026</v>
      </c>
      <c r="D2269" s="9" t="str">
        <f>TEXT(SalesDataTable[[#This Row],[Order Date]],"MMM")</f>
        <v>Nov</v>
      </c>
      <c r="E2269" s="9" t="str">
        <f>"Q"&amp;ROUNDUP(MONTH(SalesDataTable[[#This Row],[Order Date]])/3,0)</f>
        <v>Q4</v>
      </c>
      <c r="F2269" s="4" t="s">
        <v>18</v>
      </c>
      <c r="G2269" s="4" t="s">
        <v>68</v>
      </c>
      <c r="H2269" s="4" t="s">
        <v>46</v>
      </c>
      <c r="I2269" s="4" t="s">
        <v>21</v>
      </c>
      <c r="J2269" s="4" t="s">
        <v>27</v>
      </c>
      <c r="K2269" s="4" t="s">
        <v>55</v>
      </c>
      <c r="L2269" s="5">
        <v>3</v>
      </c>
      <c r="M2269" s="6">
        <v>152.32</v>
      </c>
      <c r="N2269" s="7">
        <v>0.1</v>
      </c>
      <c r="O2269" s="6">
        <v>79.36</v>
      </c>
      <c r="P2269" s="6">
        <f t="shared" si="140"/>
        <v>411.26400000000001</v>
      </c>
      <c r="Q2269" s="6">
        <f t="shared" si="141"/>
        <v>238.07999999999998</v>
      </c>
      <c r="R2269" s="6">
        <f t="shared" si="142"/>
        <v>173.18400000000003</v>
      </c>
      <c r="S2269" s="8">
        <f t="shared" si="143"/>
        <v>0.42110177404295057</v>
      </c>
    </row>
    <row r="2270" spans="1:19" ht="15.6" x14ac:dyDescent="0.3">
      <c r="A2270" s="2">
        <v>4309</v>
      </c>
      <c r="B2270" s="3">
        <v>46330</v>
      </c>
      <c r="C2270" s="4">
        <f>YEAR(SalesDataTable[[#This Row],[Order Date]])</f>
        <v>2026</v>
      </c>
      <c r="D2270" s="9" t="str">
        <f>TEXT(SalesDataTable[[#This Row],[Order Date]],"MMM")</f>
        <v>Nov</v>
      </c>
      <c r="E2270" s="9" t="str">
        <f>"Q"&amp;ROUNDUP(MONTH(SalesDataTable[[#This Row],[Order Date]])/3,0)</f>
        <v>Q4</v>
      </c>
      <c r="F2270" s="4" t="s">
        <v>38</v>
      </c>
      <c r="G2270" s="4" t="s">
        <v>51</v>
      </c>
      <c r="H2270" s="4" t="s">
        <v>20</v>
      </c>
      <c r="I2270" s="4" t="s">
        <v>34</v>
      </c>
      <c r="J2270" s="4" t="s">
        <v>22</v>
      </c>
      <c r="K2270" s="4" t="s">
        <v>40</v>
      </c>
      <c r="L2270" s="5">
        <v>1</v>
      </c>
      <c r="M2270" s="6">
        <v>50.32</v>
      </c>
      <c r="N2270" s="7">
        <v>0.05</v>
      </c>
      <c r="O2270" s="6">
        <v>22.46</v>
      </c>
      <c r="P2270" s="6">
        <f t="shared" si="140"/>
        <v>47.803999999999995</v>
      </c>
      <c r="Q2270" s="6">
        <f t="shared" si="141"/>
        <v>22.46</v>
      </c>
      <c r="R2270" s="6">
        <f t="shared" si="142"/>
        <v>25.343999999999994</v>
      </c>
      <c r="S2270" s="8">
        <f t="shared" si="143"/>
        <v>0.53016483976236295</v>
      </c>
    </row>
    <row r="2271" spans="1:19" ht="15.6" x14ac:dyDescent="0.3">
      <c r="A2271" s="2">
        <v>4355</v>
      </c>
      <c r="B2271" s="3">
        <v>46330</v>
      </c>
      <c r="C2271" s="4">
        <f>YEAR(SalesDataTable[[#This Row],[Order Date]])</f>
        <v>2026</v>
      </c>
      <c r="D2271" s="9" t="str">
        <f>TEXT(SalesDataTable[[#This Row],[Order Date]],"MMM")</f>
        <v>Nov</v>
      </c>
      <c r="E2271" s="9" t="str">
        <f>"Q"&amp;ROUNDUP(MONTH(SalesDataTable[[#This Row],[Order Date]])/3,0)</f>
        <v>Q4</v>
      </c>
      <c r="F2271" s="4" t="s">
        <v>29</v>
      </c>
      <c r="G2271" s="4" t="s">
        <v>30</v>
      </c>
      <c r="H2271" s="4" t="s">
        <v>37</v>
      </c>
      <c r="I2271" s="4" t="s">
        <v>21</v>
      </c>
      <c r="J2271" s="4" t="s">
        <v>27</v>
      </c>
      <c r="K2271" s="4" t="s">
        <v>55</v>
      </c>
      <c r="L2271" s="5">
        <v>2</v>
      </c>
      <c r="M2271" s="6">
        <v>151.04</v>
      </c>
      <c r="N2271" s="7">
        <v>0.15</v>
      </c>
      <c r="O2271" s="6">
        <v>76.97</v>
      </c>
      <c r="P2271" s="6">
        <f t="shared" si="140"/>
        <v>256.76799999999997</v>
      </c>
      <c r="Q2271" s="6">
        <f t="shared" si="141"/>
        <v>153.94</v>
      </c>
      <c r="R2271" s="6">
        <f t="shared" si="142"/>
        <v>102.82799999999997</v>
      </c>
      <c r="S2271" s="8">
        <f t="shared" si="143"/>
        <v>0.40047046360917243</v>
      </c>
    </row>
    <row r="2272" spans="1:19" ht="15.6" x14ac:dyDescent="0.3">
      <c r="A2272" s="2">
        <v>5052</v>
      </c>
      <c r="B2272" s="3">
        <v>46330</v>
      </c>
      <c r="C2272" s="4">
        <f>YEAR(SalesDataTable[[#This Row],[Order Date]])</f>
        <v>2026</v>
      </c>
      <c r="D2272" s="9" t="str">
        <f>TEXT(SalesDataTable[[#This Row],[Order Date]],"MMM")</f>
        <v>Nov</v>
      </c>
      <c r="E2272" s="9" t="str">
        <f>"Q"&amp;ROUNDUP(MONTH(SalesDataTable[[#This Row],[Order Date]])/3,0)</f>
        <v>Q4</v>
      </c>
      <c r="F2272" s="4" t="s">
        <v>18</v>
      </c>
      <c r="G2272" s="4" t="s">
        <v>68</v>
      </c>
      <c r="H2272" s="4" t="s">
        <v>46</v>
      </c>
      <c r="I2272" s="4" t="s">
        <v>21</v>
      </c>
      <c r="J2272" s="4" t="s">
        <v>22</v>
      </c>
      <c r="K2272" s="4" t="s">
        <v>44</v>
      </c>
      <c r="L2272" s="5">
        <v>3</v>
      </c>
      <c r="M2272" s="6">
        <v>41.12</v>
      </c>
      <c r="N2272" s="7">
        <v>0.1</v>
      </c>
      <c r="O2272" s="6">
        <v>16.670000000000002</v>
      </c>
      <c r="P2272" s="6">
        <f t="shared" si="140"/>
        <v>111.02399999999999</v>
      </c>
      <c r="Q2272" s="6">
        <f t="shared" si="141"/>
        <v>50.010000000000005</v>
      </c>
      <c r="R2272" s="6">
        <f t="shared" si="142"/>
        <v>61.013999999999982</v>
      </c>
      <c r="S2272" s="8">
        <f t="shared" si="143"/>
        <v>0.54955685257241671</v>
      </c>
    </row>
    <row r="2273" spans="1:19" ht="15.6" x14ac:dyDescent="0.3">
      <c r="A2273" s="2">
        <v>9</v>
      </c>
      <c r="B2273" s="3">
        <v>46331</v>
      </c>
      <c r="C2273" s="4">
        <f>YEAR(SalesDataTable[[#This Row],[Order Date]])</f>
        <v>2026</v>
      </c>
      <c r="D2273" s="9" t="str">
        <f>TEXT(SalesDataTable[[#This Row],[Order Date]],"MMM")</f>
        <v>Nov</v>
      </c>
      <c r="E2273" s="9" t="str">
        <f>"Q"&amp;ROUNDUP(MONTH(SalesDataTable[[#This Row],[Order Date]])/3,0)</f>
        <v>Q4</v>
      </c>
      <c r="F2273" s="4" t="s">
        <v>18</v>
      </c>
      <c r="G2273" s="4" t="s">
        <v>68</v>
      </c>
      <c r="H2273" s="4" t="s">
        <v>20</v>
      </c>
      <c r="I2273" s="4" t="s">
        <v>31</v>
      </c>
      <c r="J2273" s="4" t="s">
        <v>27</v>
      </c>
      <c r="K2273" s="4" t="s">
        <v>35</v>
      </c>
      <c r="L2273" s="5">
        <v>1</v>
      </c>
      <c r="M2273" s="6">
        <v>140.59</v>
      </c>
      <c r="N2273" s="7">
        <v>0.1</v>
      </c>
      <c r="O2273" s="6">
        <v>79.510000000000005</v>
      </c>
      <c r="P2273" s="6">
        <f t="shared" si="140"/>
        <v>126.53100000000001</v>
      </c>
      <c r="Q2273" s="6">
        <f t="shared" si="141"/>
        <v>79.510000000000005</v>
      </c>
      <c r="R2273" s="6">
        <f t="shared" si="142"/>
        <v>47.021000000000001</v>
      </c>
      <c r="S2273" s="8">
        <f t="shared" si="143"/>
        <v>0.37161644182058151</v>
      </c>
    </row>
    <row r="2274" spans="1:19" ht="15.6" x14ac:dyDescent="0.3">
      <c r="A2274" s="2">
        <v>703</v>
      </c>
      <c r="B2274" s="3">
        <v>46331</v>
      </c>
      <c r="C2274" s="4">
        <f>YEAR(SalesDataTable[[#This Row],[Order Date]])</f>
        <v>2026</v>
      </c>
      <c r="D2274" s="9" t="str">
        <f>TEXT(SalesDataTable[[#This Row],[Order Date]],"MMM")</f>
        <v>Nov</v>
      </c>
      <c r="E2274" s="9" t="str">
        <f>"Q"&amp;ROUNDUP(MONTH(SalesDataTable[[#This Row],[Order Date]])/3,0)</f>
        <v>Q4</v>
      </c>
      <c r="F2274" s="4" t="s">
        <v>24</v>
      </c>
      <c r="G2274" s="4" t="s">
        <v>67</v>
      </c>
      <c r="H2274" s="4" t="s">
        <v>20</v>
      </c>
      <c r="I2274" s="4" t="s">
        <v>21</v>
      </c>
      <c r="J2274" s="4" t="s">
        <v>32</v>
      </c>
      <c r="K2274" s="4" t="s">
        <v>66</v>
      </c>
      <c r="L2274" s="5">
        <v>2</v>
      </c>
      <c r="M2274" s="6">
        <v>160.68</v>
      </c>
      <c r="N2274" s="7">
        <v>0</v>
      </c>
      <c r="O2274" s="6">
        <v>89.49</v>
      </c>
      <c r="P2274" s="6">
        <f t="shared" si="140"/>
        <v>321.36</v>
      </c>
      <c r="Q2274" s="6">
        <f t="shared" si="141"/>
        <v>178.98</v>
      </c>
      <c r="R2274" s="6">
        <f t="shared" si="142"/>
        <v>142.38000000000002</v>
      </c>
      <c r="S2274" s="8">
        <f t="shared" si="143"/>
        <v>0.4430545182972368</v>
      </c>
    </row>
    <row r="2275" spans="1:19" ht="15.6" x14ac:dyDescent="0.3">
      <c r="A2275" s="2">
        <v>1627</v>
      </c>
      <c r="B2275" s="3">
        <v>46331</v>
      </c>
      <c r="C2275" s="4">
        <f>YEAR(SalesDataTable[[#This Row],[Order Date]])</f>
        <v>2026</v>
      </c>
      <c r="D2275" s="9" t="str">
        <f>TEXT(SalesDataTable[[#This Row],[Order Date]],"MMM")</f>
        <v>Nov</v>
      </c>
      <c r="E2275" s="9" t="str">
        <f>"Q"&amp;ROUNDUP(MONTH(SalesDataTable[[#This Row],[Order Date]])/3,0)</f>
        <v>Q4</v>
      </c>
      <c r="F2275" s="4" t="s">
        <v>38</v>
      </c>
      <c r="G2275" s="4" t="s">
        <v>39</v>
      </c>
      <c r="H2275" s="4" t="s">
        <v>20</v>
      </c>
      <c r="I2275" s="4" t="s">
        <v>21</v>
      </c>
      <c r="J2275" s="4" t="s">
        <v>52</v>
      </c>
      <c r="K2275" s="4" t="s">
        <v>63</v>
      </c>
      <c r="L2275" s="5">
        <v>6</v>
      </c>
      <c r="M2275" s="6">
        <v>49.7</v>
      </c>
      <c r="N2275" s="7">
        <v>0</v>
      </c>
      <c r="O2275" s="6">
        <v>22.34</v>
      </c>
      <c r="P2275" s="6">
        <f t="shared" si="140"/>
        <v>298.20000000000005</v>
      </c>
      <c r="Q2275" s="6">
        <f t="shared" si="141"/>
        <v>134.04</v>
      </c>
      <c r="R2275" s="6">
        <f t="shared" si="142"/>
        <v>164.16000000000005</v>
      </c>
      <c r="S2275" s="8">
        <f t="shared" si="143"/>
        <v>0.55050301810865199</v>
      </c>
    </row>
    <row r="2276" spans="1:19" ht="15.6" x14ac:dyDescent="0.3">
      <c r="A2276" s="2">
        <v>1760</v>
      </c>
      <c r="B2276" s="3">
        <v>46331</v>
      </c>
      <c r="C2276" s="4">
        <f>YEAR(SalesDataTable[[#This Row],[Order Date]])</f>
        <v>2026</v>
      </c>
      <c r="D2276" s="9" t="str">
        <f>TEXT(SalesDataTable[[#This Row],[Order Date]],"MMM")</f>
        <v>Nov</v>
      </c>
      <c r="E2276" s="9" t="str">
        <f>"Q"&amp;ROUNDUP(MONTH(SalesDataTable[[#This Row],[Order Date]])/3,0)</f>
        <v>Q4</v>
      </c>
      <c r="F2276" s="4" t="s">
        <v>24</v>
      </c>
      <c r="G2276" s="4" t="s">
        <v>59</v>
      </c>
      <c r="H2276" s="4" t="s">
        <v>37</v>
      </c>
      <c r="I2276" s="4" t="s">
        <v>21</v>
      </c>
      <c r="J2276" s="4" t="s">
        <v>22</v>
      </c>
      <c r="K2276" s="4" t="s">
        <v>23</v>
      </c>
      <c r="L2276" s="5">
        <v>3</v>
      </c>
      <c r="M2276" s="6">
        <v>80.400000000000006</v>
      </c>
      <c r="N2276" s="7">
        <v>0.05</v>
      </c>
      <c r="O2276" s="6">
        <v>42.82</v>
      </c>
      <c r="P2276" s="6">
        <f t="shared" si="140"/>
        <v>229.14000000000001</v>
      </c>
      <c r="Q2276" s="6">
        <f t="shared" si="141"/>
        <v>128.46</v>
      </c>
      <c r="R2276" s="6">
        <f t="shared" si="142"/>
        <v>100.68</v>
      </c>
      <c r="S2276" s="8">
        <f t="shared" si="143"/>
        <v>0.43938203718250851</v>
      </c>
    </row>
    <row r="2277" spans="1:19" ht="15.6" x14ac:dyDescent="0.3">
      <c r="A2277" s="2">
        <v>2268</v>
      </c>
      <c r="B2277" s="3">
        <v>46331</v>
      </c>
      <c r="C2277" s="4">
        <f>YEAR(SalesDataTable[[#This Row],[Order Date]])</f>
        <v>2026</v>
      </c>
      <c r="D2277" s="9" t="str">
        <f>TEXT(SalesDataTable[[#This Row],[Order Date]],"MMM")</f>
        <v>Nov</v>
      </c>
      <c r="E2277" s="9" t="str">
        <f>"Q"&amp;ROUNDUP(MONTH(SalesDataTable[[#This Row],[Order Date]])/3,0)</f>
        <v>Q4</v>
      </c>
      <c r="F2277" s="4" t="s">
        <v>24</v>
      </c>
      <c r="G2277" s="4" t="s">
        <v>25</v>
      </c>
      <c r="H2277" s="4" t="s">
        <v>37</v>
      </c>
      <c r="I2277" s="4" t="s">
        <v>31</v>
      </c>
      <c r="J2277" s="4" t="s">
        <v>27</v>
      </c>
      <c r="K2277" s="4" t="s">
        <v>55</v>
      </c>
      <c r="L2277" s="5">
        <v>4</v>
      </c>
      <c r="M2277" s="6">
        <v>151.38999999999999</v>
      </c>
      <c r="N2277" s="7">
        <v>0.05</v>
      </c>
      <c r="O2277" s="6">
        <v>80.66</v>
      </c>
      <c r="P2277" s="6">
        <f t="shared" si="140"/>
        <v>575.28199999999993</v>
      </c>
      <c r="Q2277" s="6">
        <f t="shared" si="141"/>
        <v>322.64</v>
      </c>
      <c r="R2277" s="6">
        <f t="shared" si="142"/>
        <v>252.64199999999994</v>
      </c>
      <c r="S2277" s="8">
        <f t="shared" si="143"/>
        <v>0.43916201097896329</v>
      </c>
    </row>
    <row r="2278" spans="1:19" ht="15.6" x14ac:dyDescent="0.3">
      <c r="A2278" s="2">
        <v>2636</v>
      </c>
      <c r="B2278" s="3">
        <v>46331</v>
      </c>
      <c r="C2278" s="4">
        <f>YEAR(SalesDataTable[[#This Row],[Order Date]])</f>
        <v>2026</v>
      </c>
      <c r="D2278" s="9" t="str">
        <f>TEXT(SalesDataTable[[#This Row],[Order Date]],"MMM")</f>
        <v>Nov</v>
      </c>
      <c r="E2278" s="9" t="str">
        <f>"Q"&amp;ROUNDUP(MONTH(SalesDataTable[[#This Row],[Order Date]])/3,0)</f>
        <v>Q4</v>
      </c>
      <c r="F2278" s="4" t="s">
        <v>24</v>
      </c>
      <c r="G2278" s="4" t="s">
        <v>67</v>
      </c>
      <c r="H2278" s="4" t="s">
        <v>37</v>
      </c>
      <c r="I2278" s="4" t="s">
        <v>34</v>
      </c>
      <c r="J2278" s="4" t="s">
        <v>32</v>
      </c>
      <c r="K2278" s="4" t="s">
        <v>50</v>
      </c>
      <c r="L2278" s="5">
        <v>2</v>
      </c>
      <c r="M2278" s="6">
        <v>45.44</v>
      </c>
      <c r="N2278" s="7">
        <v>0.05</v>
      </c>
      <c r="O2278" s="6">
        <v>18.2</v>
      </c>
      <c r="P2278" s="6">
        <f t="shared" si="140"/>
        <v>86.335999999999999</v>
      </c>
      <c r="Q2278" s="6">
        <f t="shared" si="141"/>
        <v>36.4</v>
      </c>
      <c r="R2278" s="6">
        <f t="shared" si="142"/>
        <v>49.936</v>
      </c>
      <c r="S2278" s="8">
        <f t="shared" si="143"/>
        <v>0.57839140103780584</v>
      </c>
    </row>
    <row r="2279" spans="1:19" ht="15.6" x14ac:dyDescent="0.3">
      <c r="A2279" s="2">
        <v>3255</v>
      </c>
      <c r="B2279" s="3">
        <v>46331</v>
      </c>
      <c r="C2279" s="4">
        <f>YEAR(SalesDataTable[[#This Row],[Order Date]])</f>
        <v>2026</v>
      </c>
      <c r="D2279" s="9" t="str">
        <f>TEXT(SalesDataTable[[#This Row],[Order Date]],"MMM")</f>
        <v>Nov</v>
      </c>
      <c r="E2279" s="9" t="str">
        <f>"Q"&amp;ROUNDUP(MONTH(SalesDataTable[[#This Row],[Order Date]])/3,0)</f>
        <v>Q4</v>
      </c>
      <c r="F2279" s="4" t="s">
        <v>38</v>
      </c>
      <c r="G2279" s="4" t="s">
        <v>65</v>
      </c>
      <c r="H2279" s="4" t="s">
        <v>20</v>
      </c>
      <c r="I2279" s="4" t="s">
        <v>31</v>
      </c>
      <c r="J2279" s="4" t="s">
        <v>27</v>
      </c>
      <c r="K2279" s="4" t="s">
        <v>64</v>
      </c>
      <c r="L2279" s="5">
        <v>2</v>
      </c>
      <c r="M2279" s="6">
        <v>70.790000000000006</v>
      </c>
      <c r="N2279" s="7">
        <v>0.15</v>
      </c>
      <c r="O2279" s="6">
        <v>33.32</v>
      </c>
      <c r="P2279" s="6">
        <f t="shared" si="140"/>
        <v>120.343</v>
      </c>
      <c r="Q2279" s="6">
        <f t="shared" si="141"/>
        <v>66.64</v>
      </c>
      <c r="R2279" s="6">
        <f t="shared" si="142"/>
        <v>53.703000000000003</v>
      </c>
      <c r="S2279" s="8">
        <f t="shared" si="143"/>
        <v>0.44624947026416162</v>
      </c>
    </row>
    <row r="2280" spans="1:19" ht="15.6" x14ac:dyDescent="0.3">
      <c r="A2280" s="2">
        <v>4326</v>
      </c>
      <c r="B2280" s="3">
        <v>46331</v>
      </c>
      <c r="C2280" s="4">
        <f>YEAR(SalesDataTable[[#This Row],[Order Date]])</f>
        <v>2026</v>
      </c>
      <c r="D2280" s="9" t="str">
        <f>TEXT(SalesDataTable[[#This Row],[Order Date]],"MMM")</f>
        <v>Nov</v>
      </c>
      <c r="E2280" s="9" t="str">
        <f>"Q"&amp;ROUNDUP(MONTH(SalesDataTable[[#This Row],[Order Date]])/3,0)</f>
        <v>Q4</v>
      </c>
      <c r="F2280" s="4" t="s">
        <v>29</v>
      </c>
      <c r="G2280" s="4" t="s">
        <v>43</v>
      </c>
      <c r="H2280" s="4" t="s">
        <v>37</v>
      </c>
      <c r="I2280" s="4" t="s">
        <v>21</v>
      </c>
      <c r="J2280" s="4" t="s">
        <v>32</v>
      </c>
      <c r="K2280" s="4" t="s">
        <v>33</v>
      </c>
      <c r="L2280" s="5">
        <v>1</v>
      </c>
      <c r="M2280" s="6">
        <v>35.630000000000003</v>
      </c>
      <c r="N2280" s="7">
        <v>0</v>
      </c>
      <c r="O2280" s="6">
        <v>13.47</v>
      </c>
      <c r="P2280" s="6">
        <f t="shared" si="140"/>
        <v>35.630000000000003</v>
      </c>
      <c r="Q2280" s="6">
        <f t="shared" si="141"/>
        <v>13.47</v>
      </c>
      <c r="R2280" s="6">
        <f t="shared" si="142"/>
        <v>22.160000000000004</v>
      </c>
      <c r="S2280" s="8">
        <f t="shared" si="143"/>
        <v>0.62194779680044909</v>
      </c>
    </row>
    <row r="2281" spans="1:19" ht="15.6" x14ac:dyDescent="0.3">
      <c r="A2281" s="2">
        <v>4346</v>
      </c>
      <c r="B2281" s="3">
        <v>46331</v>
      </c>
      <c r="C2281" s="4">
        <f>YEAR(SalesDataTable[[#This Row],[Order Date]])</f>
        <v>2026</v>
      </c>
      <c r="D2281" s="9" t="str">
        <f>TEXT(SalesDataTable[[#This Row],[Order Date]],"MMM")</f>
        <v>Nov</v>
      </c>
      <c r="E2281" s="9" t="str">
        <f>"Q"&amp;ROUNDUP(MONTH(SalesDataTable[[#This Row],[Order Date]])/3,0)</f>
        <v>Q4</v>
      </c>
      <c r="F2281" s="4" t="s">
        <v>18</v>
      </c>
      <c r="G2281" s="4" t="s">
        <v>68</v>
      </c>
      <c r="H2281" s="4" t="s">
        <v>20</v>
      </c>
      <c r="I2281" s="4" t="s">
        <v>34</v>
      </c>
      <c r="J2281" s="4" t="s">
        <v>27</v>
      </c>
      <c r="K2281" s="4" t="s">
        <v>64</v>
      </c>
      <c r="L2281" s="5">
        <v>3</v>
      </c>
      <c r="M2281" s="6">
        <v>73.010000000000005</v>
      </c>
      <c r="N2281" s="7">
        <v>0.15</v>
      </c>
      <c r="O2281" s="6">
        <v>32.49</v>
      </c>
      <c r="P2281" s="6">
        <f t="shared" si="140"/>
        <v>186.17550000000003</v>
      </c>
      <c r="Q2281" s="6">
        <f t="shared" si="141"/>
        <v>97.47</v>
      </c>
      <c r="R2281" s="6">
        <f t="shared" si="142"/>
        <v>88.705500000000029</v>
      </c>
      <c r="S2281" s="8">
        <f t="shared" si="143"/>
        <v>0.47646172562984934</v>
      </c>
    </row>
    <row r="2282" spans="1:19" ht="15.6" x14ac:dyDescent="0.3">
      <c r="A2282" s="2">
        <v>266</v>
      </c>
      <c r="B2282" s="3">
        <v>46332</v>
      </c>
      <c r="C2282" s="4">
        <f>YEAR(SalesDataTable[[#This Row],[Order Date]])</f>
        <v>2026</v>
      </c>
      <c r="D2282" s="9" t="str">
        <f>TEXT(SalesDataTable[[#This Row],[Order Date]],"MMM")</f>
        <v>Nov</v>
      </c>
      <c r="E2282" s="9" t="str">
        <f>"Q"&amp;ROUNDUP(MONTH(SalesDataTable[[#This Row],[Order Date]])/3,0)</f>
        <v>Q4</v>
      </c>
      <c r="F2282" s="4" t="s">
        <v>24</v>
      </c>
      <c r="G2282" s="4" t="s">
        <v>25</v>
      </c>
      <c r="H2282" s="4" t="s">
        <v>46</v>
      </c>
      <c r="I2282" s="4" t="s">
        <v>34</v>
      </c>
      <c r="J2282" s="4" t="s">
        <v>27</v>
      </c>
      <c r="K2282" s="4" t="s">
        <v>28</v>
      </c>
      <c r="L2282" s="5">
        <v>1</v>
      </c>
      <c r="M2282" s="6">
        <v>93.48</v>
      </c>
      <c r="N2282" s="7">
        <v>0.05</v>
      </c>
      <c r="O2282" s="6">
        <v>46.34</v>
      </c>
      <c r="P2282" s="6">
        <f t="shared" si="140"/>
        <v>88.805999999999997</v>
      </c>
      <c r="Q2282" s="6">
        <f t="shared" si="141"/>
        <v>46.34</v>
      </c>
      <c r="R2282" s="6">
        <f t="shared" si="142"/>
        <v>42.465999999999994</v>
      </c>
      <c r="S2282" s="8">
        <f t="shared" si="143"/>
        <v>0.47818841069297113</v>
      </c>
    </row>
    <row r="2283" spans="1:19" ht="15.6" x14ac:dyDescent="0.3">
      <c r="A2283" s="2">
        <v>274</v>
      </c>
      <c r="B2283" s="3">
        <v>46332</v>
      </c>
      <c r="C2283" s="4">
        <f>YEAR(SalesDataTable[[#This Row],[Order Date]])</f>
        <v>2026</v>
      </c>
      <c r="D2283" s="9" t="str">
        <f>TEXT(SalesDataTable[[#This Row],[Order Date]],"MMM")</f>
        <v>Nov</v>
      </c>
      <c r="E2283" s="9" t="str">
        <f>"Q"&amp;ROUNDUP(MONTH(SalesDataTable[[#This Row],[Order Date]])/3,0)</f>
        <v>Q4</v>
      </c>
      <c r="F2283" s="4" t="s">
        <v>24</v>
      </c>
      <c r="G2283" s="4" t="s">
        <v>25</v>
      </c>
      <c r="H2283" s="4" t="s">
        <v>20</v>
      </c>
      <c r="I2283" s="4" t="s">
        <v>34</v>
      </c>
      <c r="J2283" s="4" t="s">
        <v>22</v>
      </c>
      <c r="K2283" s="4" t="s">
        <v>23</v>
      </c>
      <c r="L2283" s="5">
        <v>1</v>
      </c>
      <c r="M2283" s="6">
        <v>82.89</v>
      </c>
      <c r="N2283" s="7">
        <v>0</v>
      </c>
      <c r="O2283" s="6">
        <v>41.44</v>
      </c>
      <c r="P2283" s="6">
        <f t="shared" si="140"/>
        <v>82.89</v>
      </c>
      <c r="Q2283" s="6">
        <f t="shared" si="141"/>
        <v>41.44</v>
      </c>
      <c r="R2283" s="6">
        <f t="shared" si="142"/>
        <v>41.45</v>
      </c>
      <c r="S2283" s="8">
        <f t="shared" si="143"/>
        <v>0.50006032090722652</v>
      </c>
    </row>
    <row r="2284" spans="1:19" ht="15.6" x14ac:dyDescent="0.3">
      <c r="A2284" s="2">
        <v>1135</v>
      </c>
      <c r="B2284" s="3">
        <v>46332</v>
      </c>
      <c r="C2284" s="4">
        <f>YEAR(SalesDataTable[[#This Row],[Order Date]])</f>
        <v>2026</v>
      </c>
      <c r="D2284" s="9" t="str">
        <f>TEXT(SalesDataTable[[#This Row],[Order Date]],"MMM")</f>
        <v>Nov</v>
      </c>
      <c r="E2284" s="9" t="str">
        <f>"Q"&amp;ROUNDUP(MONTH(SalesDataTable[[#This Row],[Order Date]])/3,0)</f>
        <v>Q4</v>
      </c>
      <c r="F2284" s="4" t="s">
        <v>38</v>
      </c>
      <c r="G2284" s="4" t="s">
        <v>49</v>
      </c>
      <c r="H2284" s="4" t="s">
        <v>20</v>
      </c>
      <c r="I2284" s="4" t="s">
        <v>31</v>
      </c>
      <c r="J2284" s="4" t="s">
        <v>32</v>
      </c>
      <c r="K2284" s="4" t="s">
        <v>33</v>
      </c>
      <c r="L2284" s="5">
        <v>2</v>
      </c>
      <c r="M2284" s="6">
        <v>35.71</v>
      </c>
      <c r="N2284" s="7">
        <v>0.2</v>
      </c>
      <c r="O2284" s="6">
        <v>13.48</v>
      </c>
      <c r="P2284" s="6">
        <f t="shared" si="140"/>
        <v>57.136000000000003</v>
      </c>
      <c r="Q2284" s="6">
        <f t="shared" si="141"/>
        <v>26.96</v>
      </c>
      <c r="R2284" s="6">
        <f t="shared" si="142"/>
        <v>30.176000000000002</v>
      </c>
      <c r="S2284" s="8">
        <f t="shared" si="143"/>
        <v>0.52814337720526461</v>
      </c>
    </row>
    <row r="2285" spans="1:19" ht="15.6" x14ac:dyDescent="0.3">
      <c r="A2285" s="2">
        <v>2166</v>
      </c>
      <c r="B2285" s="3">
        <v>46332</v>
      </c>
      <c r="C2285" s="4">
        <f>YEAR(SalesDataTable[[#This Row],[Order Date]])</f>
        <v>2026</v>
      </c>
      <c r="D2285" s="9" t="str">
        <f>TEXT(SalesDataTable[[#This Row],[Order Date]],"MMM")</f>
        <v>Nov</v>
      </c>
      <c r="E2285" s="9" t="str">
        <f>"Q"&amp;ROUNDUP(MONTH(SalesDataTable[[#This Row],[Order Date]])/3,0)</f>
        <v>Q4</v>
      </c>
      <c r="F2285" s="4" t="s">
        <v>38</v>
      </c>
      <c r="G2285" s="4" t="s">
        <v>65</v>
      </c>
      <c r="H2285" s="4" t="s">
        <v>37</v>
      </c>
      <c r="I2285" s="4" t="s">
        <v>31</v>
      </c>
      <c r="J2285" s="4" t="s">
        <v>52</v>
      </c>
      <c r="K2285" s="4" t="s">
        <v>53</v>
      </c>
      <c r="L2285" s="5">
        <v>1</v>
      </c>
      <c r="M2285" s="6">
        <v>40.380000000000003</v>
      </c>
      <c r="N2285" s="7">
        <v>0.15</v>
      </c>
      <c r="O2285" s="6">
        <v>14.53</v>
      </c>
      <c r="P2285" s="6">
        <f t="shared" si="140"/>
        <v>34.323</v>
      </c>
      <c r="Q2285" s="6">
        <f t="shared" si="141"/>
        <v>14.53</v>
      </c>
      <c r="R2285" s="6">
        <f t="shared" si="142"/>
        <v>19.792999999999999</v>
      </c>
      <c r="S2285" s="8">
        <f t="shared" si="143"/>
        <v>0.57666870611543275</v>
      </c>
    </row>
    <row r="2286" spans="1:19" ht="15.6" x14ac:dyDescent="0.3">
      <c r="A2286" s="2">
        <v>3620</v>
      </c>
      <c r="B2286" s="3">
        <v>46332</v>
      </c>
      <c r="C2286" s="4">
        <f>YEAR(SalesDataTable[[#This Row],[Order Date]])</f>
        <v>2026</v>
      </c>
      <c r="D2286" s="9" t="str">
        <f>TEXT(SalesDataTable[[#This Row],[Order Date]],"MMM")</f>
        <v>Nov</v>
      </c>
      <c r="E2286" s="9" t="str">
        <f>"Q"&amp;ROUNDUP(MONTH(SalesDataTable[[#This Row],[Order Date]])/3,0)</f>
        <v>Q4</v>
      </c>
      <c r="F2286" s="4" t="s">
        <v>24</v>
      </c>
      <c r="G2286" s="4" t="s">
        <v>61</v>
      </c>
      <c r="H2286" s="4" t="s">
        <v>46</v>
      </c>
      <c r="I2286" s="4" t="s">
        <v>31</v>
      </c>
      <c r="J2286" s="4" t="s">
        <v>27</v>
      </c>
      <c r="K2286" s="4" t="s">
        <v>35</v>
      </c>
      <c r="L2286" s="5">
        <v>1</v>
      </c>
      <c r="M2286" s="6">
        <v>142</v>
      </c>
      <c r="N2286" s="7">
        <v>0.05</v>
      </c>
      <c r="O2286" s="6">
        <v>81.099999999999994</v>
      </c>
      <c r="P2286" s="6">
        <f t="shared" si="140"/>
        <v>134.9</v>
      </c>
      <c r="Q2286" s="6">
        <f t="shared" si="141"/>
        <v>81.099999999999994</v>
      </c>
      <c r="R2286" s="6">
        <f t="shared" si="142"/>
        <v>53.800000000000011</v>
      </c>
      <c r="S2286" s="8">
        <f t="shared" si="143"/>
        <v>0.39881393624907346</v>
      </c>
    </row>
    <row r="2287" spans="1:19" ht="15.6" x14ac:dyDescent="0.3">
      <c r="A2287" s="2">
        <v>3986</v>
      </c>
      <c r="B2287" s="3">
        <v>46332</v>
      </c>
      <c r="C2287" s="4">
        <f>YEAR(SalesDataTable[[#This Row],[Order Date]])</f>
        <v>2026</v>
      </c>
      <c r="D2287" s="9" t="str">
        <f>TEXT(SalesDataTable[[#This Row],[Order Date]],"MMM")</f>
        <v>Nov</v>
      </c>
      <c r="E2287" s="9" t="str">
        <f>"Q"&amp;ROUNDUP(MONTH(SalesDataTable[[#This Row],[Order Date]])/3,0)</f>
        <v>Q4</v>
      </c>
      <c r="F2287" s="4" t="s">
        <v>18</v>
      </c>
      <c r="G2287" s="4" t="s">
        <v>68</v>
      </c>
      <c r="H2287" s="4" t="s">
        <v>46</v>
      </c>
      <c r="I2287" s="4" t="s">
        <v>31</v>
      </c>
      <c r="J2287" s="4" t="s">
        <v>32</v>
      </c>
      <c r="K2287" s="4" t="s">
        <v>33</v>
      </c>
      <c r="L2287" s="5">
        <v>2</v>
      </c>
      <c r="M2287" s="6">
        <v>36.29</v>
      </c>
      <c r="N2287" s="7">
        <v>0.15</v>
      </c>
      <c r="O2287" s="6">
        <v>13.93</v>
      </c>
      <c r="P2287" s="6">
        <f t="shared" si="140"/>
        <v>61.692999999999998</v>
      </c>
      <c r="Q2287" s="6">
        <f t="shared" si="141"/>
        <v>27.86</v>
      </c>
      <c r="R2287" s="6">
        <f t="shared" si="142"/>
        <v>33.832999999999998</v>
      </c>
      <c r="S2287" s="8">
        <f t="shared" si="143"/>
        <v>0.54840905775371596</v>
      </c>
    </row>
    <row r="2288" spans="1:19" ht="15.6" x14ac:dyDescent="0.3">
      <c r="A2288" s="2">
        <v>4384</v>
      </c>
      <c r="B2288" s="3">
        <v>46332</v>
      </c>
      <c r="C2288" s="4">
        <f>YEAR(SalesDataTable[[#This Row],[Order Date]])</f>
        <v>2026</v>
      </c>
      <c r="D2288" s="9" t="str">
        <f>TEXT(SalesDataTable[[#This Row],[Order Date]],"MMM")</f>
        <v>Nov</v>
      </c>
      <c r="E2288" s="9" t="str">
        <f>"Q"&amp;ROUNDUP(MONTH(SalesDataTable[[#This Row],[Order Date]])/3,0)</f>
        <v>Q4</v>
      </c>
      <c r="F2288" s="4" t="s">
        <v>38</v>
      </c>
      <c r="G2288" s="4" t="s">
        <v>51</v>
      </c>
      <c r="H2288" s="4" t="s">
        <v>20</v>
      </c>
      <c r="I2288" s="4" t="s">
        <v>31</v>
      </c>
      <c r="J2288" s="4" t="s">
        <v>41</v>
      </c>
      <c r="K2288" s="4" t="s">
        <v>69</v>
      </c>
      <c r="L2288" s="5">
        <v>1</v>
      </c>
      <c r="M2288" s="6">
        <v>121.66</v>
      </c>
      <c r="N2288" s="7">
        <v>0</v>
      </c>
      <c r="O2288" s="6">
        <v>61.66</v>
      </c>
      <c r="P2288" s="6">
        <f t="shared" si="140"/>
        <v>121.66</v>
      </c>
      <c r="Q2288" s="6">
        <f t="shared" si="141"/>
        <v>61.66</v>
      </c>
      <c r="R2288" s="6">
        <f t="shared" si="142"/>
        <v>60</v>
      </c>
      <c r="S2288" s="8">
        <f t="shared" si="143"/>
        <v>0.49317770836758179</v>
      </c>
    </row>
    <row r="2289" spans="1:19" ht="15.6" x14ac:dyDescent="0.3">
      <c r="A2289" s="2">
        <v>4565</v>
      </c>
      <c r="B2289" s="3">
        <v>46332</v>
      </c>
      <c r="C2289" s="4">
        <f>YEAR(SalesDataTable[[#This Row],[Order Date]])</f>
        <v>2026</v>
      </c>
      <c r="D2289" s="9" t="str">
        <f>TEXT(SalesDataTable[[#This Row],[Order Date]],"MMM")</f>
        <v>Nov</v>
      </c>
      <c r="E2289" s="9" t="str">
        <f>"Q"&amp;ROUNDUP(MONTH(SalesDataTable[[#This Row],[Order Date]])/3,0)</f>
        <v>Q4</v>
      </c>
      <c r="F2289" s="4" t="s">
        <v>24</v>
      </c>
      <c r="G2289" s="4" t="s">
        <v>67</v>
      </c>
      <c r="H2289" s="4" t="s">
        <v>20</v>
      </c>
      <c r="I2289" s="4" t="s">
        <v>21</v>
      </c>
      <c r="J2289" s="4" t="s">
        <v>41</v>
      </c>
      <c r="K2289" s="4" t="s">
        <v>69</v>
      </c>
      <c r="L2289" s="5">
        <v>3</v>
      </c>
      <c r="M2289" s="6">
        <v>124.65</v>
      </c>
      <c r="N2289" s="7">
        <v>0.05</v>
      </c>
      <c r="O2289" s="6">
        <v>62.27</v>
      </c>
      <c r="P2289" s="6">
        <f t="shared" si="140"/>
        <v>355.25250000000005</v>
      </c>
      <c r="Q2289" s="6">
        <f t="shared" si="141"/>
        <v>186.81</v>
      </c>
      <c r="R2289" s="6">
        <f t="shared" si="142"/>
        <v>168.44250000000005</v>
      </c>
      <c r="S2289" s="8">
        <f t="shared" si="143"/>
        <v>0.47414866890451163</v>
      </c>
    </row>
    <row r="2290" spans="1:19" ht="15.6" x14ac:dyDescent="0.3">
      <c r="A2290" s="2">
        <v>4634</v>
      </c>
      <c r="B2290" s="3">
        <v>46332</v>
      </c>
      <c r="C2290" s="4">
        <f>YEAR(SalesDataTable[[#This Row],[Order Date]])</f>
        <v>2026</v>
      </c>
      <c r="D2290" s="9" t="str">
        <f>TEXT(SalesDataTable[[#This Row],[Order Date]],"MMM")</f>
        <v>Nov</v>
      </c>
      <c r="E2290" s="9" t="str">
        <f>"Q"&amp;ROUNDUP(MONTH(SalesDataTable[[#This Row],[Order Date]])/3,0)</f>
        <v>Q4</v>
      </c>
      <c r="F2290" s="4" t="s">
        <v>18</v>
      </c>
      <c r="G2290" s="4" t="s">
        <v>68</v>
      </c>
      <c r="H2290" s="4" t="s">
        <v>20</v>
      </c>
      <c r="I2290" s="4" t="s">
        <v>31</v>
      </c>
      <c r="J2290" s="4" t="s">
        <v>22</v>
      </c>
      <c r="K2290" s="4" t="s">
        <v>23</v>
      </c>
      <c r="L2290" s="5">
        <v>2</v>
      </c>
      <c r="M2290" s="6">
        <v>80.61</v>
      </c>
      <c r="N2290" s="7">
        <v>0</v>
      </c>
      <c r="O2290" s="6">
        <v>43.72</v>
      </c>
      <c r="P2290" s="6">
        <f t="shared" si="140"/>
        <v>161.22</v>
      </c>
      <c r="Q2290" s="6">
        <f t="shared" si="141"/>
        <v>87.44</v>
      </c>
      <c r="R2290" s="6">
        <f t="shared" si="142"/>
        <v>73.78</v>
      </c>
      <c r="S2290" s="8">
        <f t="shared" si="143"/>
        <v>0.45763552909068356</v>
      </c>
    </row>
    <row r="2291" spans="1:19" ht="15.6" x14ac:dyDescent="0.3">
      <c r="A2291" s="2">
        <v>104</v>
      </c>
      <c r="B2291" s="3">
        <v>46333</v>
      </c>
      <c r="C2291" s="4">
        <f>YEAR(SalesDataTable[[#This Row],[Order Date]])</f>
        <v>2026</v>
      </c>
      <c r="D2291" s="9" t="str">
        <f>TEXT(SalesDataTable[[#This Row],[Order Date]],"MMM")</f>
        <v>Nov</v>
      </c>
      <c r="E2291" s="9" t="str">
        <f>"Q"&amp;ROUNDUP(MONTH(SalesDataTable[[#This Row],[Order Date]])/3,0)</f>
        <v>Q4</v>
      </c>
      <c r="F2291" s="4" t="s">
        <v>24</v>
      </c>
      <c r="G2291" s="4" t="s">
        <v>59</v>
      </c>
      <c r="H2291" s="4" t="s">
        <v>20</v>
      </c>
      <c r="I2291" s="4" t="s">
        <v>31</v>
      </c>
      <c r="J2291" s="4" t="s">
        <v>27</v>
      </c>
      <c r="K2291" s="4" t="s">
        <v>55</v>
      </c>
      <c r="L2291" s="5">
        <v>1</v>
      </c>
      <c r="M2291" s="6">
        <v>153.96</v>
      </c>
      <c r="N2291" s="7">
        <v>0</v>
      </c>
      <c r="O2291" s="6">
        <v>80.62</v>
      </c>
      <c r="P2291" s="6">
        <f t="shared" si="140"/>
        <v>153.96</v>
      </c>
      <c r="Q2291" s="6">
        <f t="shared" si="141"/>
        <v>80.62</v>
      </c>
      <c r="R2291" s="6">
        <f t="shared" si="142"/>
        <v>73.34</v>
      </c>
      <c r="S2291" s="8">
        <f t="shared" si="143"/>
        <v>0.47635749545336453</v>
      </c>
    </row>
    <row r="2292" spans="1:19" ht="15.6" x14ac:dyDescent="0.3">
      <c r="A2292" s="2">
        <v>181</v>
      </c>
      <c r="B2292" s="3">
        <v>46333</v>
      </c>
      <c r="C2292" s="4">
        <f>YEAR(SalesDataTable[[#This Row],[Order Date]])</f>
        <v>2026</v>
      </c>
      <c r="D2292" s="9" t="str">
        <f>TEXT(SalesDataTable[[#This Row],[Order Date]],"MMM")</f>
        <v>Nov</v>
      </c>
      <c r="E2292" s="9" t="str">
        <f>"Q"&amp;ROUNDUP(MONTH(SalesDataTable[[#This Row],[Order Date]])/3,0)</f>
        <v>Q4</v>
      </c>
      <c r="F2292" s="4" t="s">
        <v>24</v>
      </c>
      <c r="G2292" s="4" t="s">
        <v>25</v>
      </c>
      <c r="H2292" s="4" t="s">
        <v>37</v>
      </c>
      <c r="I2292" s="4" t="s">
        <v>21</v>
      </c>
      <c r="J2292" s="4" t="s">
        <v>32</v>
      </c>
      <c r="K2292" s="4" t="s">
        <v>33</v>
      </c>
      <c r="L2292" s="5">
        <v>1</v>
      </c>
      <c r="M2292" s="6">
        <v>35.58</v>
      </c>
      <c r="N2292" s="7">
        <v>0</v>
      </c>
      <c r="O2292" s="6">
        <v>13.4</v>
      </c>
      <c r="P2292" s="6">
        <f t="shared" si="140"/>
        <v>35.58</v>
      </c>
      <c r="Q2292" s="6">
        <f t="shared" si="141"/>
        <v>13.4</v>
      </c>
      <c r="R2292" s="6">
        <f t="shared" si="142"/>
        <v>22.18</v>
      </c>
      <c r="S2292" s="8">
        <f t="shared" si="143"/>
        <v>0.62338392355255767</v>
      </c>
    </row>
    <row r="2293" spans="1:19" ht="15.6" x14ac:dyDescent="0.3">
      <c r="A2293" s="2">
        <v>823</v>
      </c>
      <c r="B2293" s="3">
        <v>46333</v>
      </c>
      <c r="C2293" s="4">
        <f>YEAR(SalesDataTable[[#This Row],[Order Date]])</f>
        <v>2026</v>
      </c>
      <c r="D2293" s="9" t="str">
        <f>TEXT(SalesDataTable[[#This Row],[Order Date]],"MMM")</f>
        <v>Nov</v>
      </c>
      <c r="E2293" s="9" t="str">
        <f>"Q"&amp;ROUNDUP(MONTH(SalesDataTable[[#This Row],[Order Date]])/3,0)</f>
        <v>Q4</v>
      </c>
      <c r="F2293" s="4" t="s">
        <v>18</v>
      </c>
      <c r="G2293" s="4" t="s">
        <v>19</v>
      </c>
      <c r="H2293" s="4" t="s">
        <v>46</v>
      </c>
      <c r="I2293" s="4" t="s">
        <v>31</v>
      </c>
      <c r="J2293" s="4" t="s">
        <v>52</v>
      </c>
      <c r="K2293" s="4" t="s">
        <v>60</v>
      </c>
      <c r="L2293" s="5">
        <v>5</v>
      </c>
      <c r="M2293" s="6">
        <v>36.369999999999997</v>
      </c>
      <c r="N2293" s="7">
        <v>0.15</v>
      </c>
      <c r="O2293" s="6">
        <v>13.65</v>
      </c>
      <c r="P2293" s="6">
        <f t="shared" si="140"/>
        <v>154.57249999999999</v>
      </c>
      <c r="Q2293" s="6">
        <f t="shared" si="141"/>
        <v>68.25</v>
      </c>
      <c r="R2293" s="6">
        <f t="shared" si="142"/>
        <v>86.322499999999991</v>
      </c>
      <c r="S2293" s="8">
        <f t="shared" si="143"/>
        <v>0.55845962250723769</v>
      </c>
    </row>
    <row r="2294" spans="1:19" ht="15.6" x14ac:dyDescent="0.3">
      <c r="A2294" s="2">
        <v>1730</v>
      </c>
      <c r="B2294" s="3">
        <v>46333</v>
      </c>
      <c r="C2294" s="4">
        <f>YEAR(SalesDataTable[[#This Row],[Order Date]])</f>
        <v>2026</v>
      </c>
      <c r="D2294" s="9" t="str">
        <f>TEXT(SalesDataTable[[#This Row],[Order Date]],"MMM")</f>
        <v>Nov</v>
      </c>
      <c r="E2294" s="9" t="str">
        <f>"Q"&amp;ROUNDUP(MONTH(SalesDataTable[[#This Row],[Order Date]])/3,0)</f>
        <v>Q4</v>
      </c>
      <c r="F2294" s="4" t="s">
        <v>38</v>
      </c>
      <c r="G2294" s="4" t="s">
        <v>39</v>
      </c>
      <c r="H2294" s="4" t="s">
        <v>46</v>
      </c>
      <c r="I2294" s="4" t="s">
        <v>21</v>
      </c>
      <c r="J2294" s="4" t="s">
        <v>27</v>
      </c>
      <c r="K2294" s="4" t="s">
        <v>55</v>
      </c>
      <c r="L2294" s="5">
        <v>2</v>
      </c>
      <c r="M2294" s="6">
        <v>151.55000000000001</v>
      </c>
      <c r="N2294" s="7">
        <v>0.1</v>
      </c>
      <c r="O2294" s="6">
        <v>80.48</v>
      </c>
      <c r="P2294" s="6">
        <f t="shared" si="140"/>
        <v>272.79000000000002</v>
      </c>
      <c r="Q2294" s="6">
        <f t="shared" si="141"/>
        <v>160.96</v>
      </c>
      <c r="R2294" s="6">
        <f t="shared" si="142"/>
        <v>111.83000000000001</v>
      </c>
      <c r="S2294" s="8">
        <f t="shared" si="143"/>
        <v>0.40994904505297114</v>
      </c>
    </row>
    <row r="2295" spans="1:19" ht="15.6" x14ac:dyDescent="0.3">
      <c r="A2295" s="2">
        <v>2710</v>
      </c>
      <c r="B2295" s="3">
        <v>46333</v>
      </c>
      <c r="C2295" s="4">
        <f>YEAR(SalesDataTable[[#This Row],[Order Date]])</f>
        <v>2026</v>
      </c>
      <c r="D2295" s="9" t="str">
        <f>TEXT(SalesDataTable[[#This Row],[Order Date]],"MMM")</f>
        <v>Nov</v>
      </c>
      <c r="E2295" s="9" t="str">
        <f>"Q"&amp;ROUNDUP(MONTH(SalesDataTable[[#This Row],[Order Date]])/3,0)</f>
        <v>Q4</v>
      </c>
      <c r="F2295" s="4" t="s">
        <v>18</v>
      </c>
      <c r="G2295" s="4" t="s">
        <v>54</v>
      </c>
      <c r="H2295" s="4" t="s">
        <v>37</v>
      </c>
      <c r="I2295" s="4" t="s">
        <v>31</v>
      </c>
      <c r="J2295" s="4" t="s">
        <v>41</v>
      </c>
      <c r="K2295" s="4" t="s">
        <v>58</v>
      </c>
      <c r="L2295" s="5">
        <v>2</v>
      </c>
      <c r="M2295" s="6">
        <v>80.67</v>
      </c>
      <c r="N2295" s="7">
        <v>0</v>
      </c>
      <c r="O2295" s="6">
        <v>40.5</v>
      </c>
      <c r="P2295" s="6">
        <f t="shared" si="140"/>
        <v>161.34</v>
      </c>
      <c r="Q2295" s="6">
        <f t="shared" si="141"/>
        <v>81</v>
      </c>
      <c r="R2295" s="6">
        <f t="shared" si="142"/>
        <v>80.34</v>
      </c>
      <c r="S2295" s="8">
        <f t="shared" si="143"/>
        <v>0.49795462997396805</v>
      </c>
    </row>
    <row r="2296" spans="1:19" ht="15.6" x14ac:dyDescent="0.3">
      <c r="A2296" s="2">
        <v>3018</v>
      </c>
      <c r="B2296" s="3">
        <v>46333</v>
      </c>
      <c r="C2296" s="4">
        <f>YEAR(SalesDataTable[[#This Row],[Order Date]])</f>
        <v>2026</v>
      </c>
      <c r="D2296" s="9" t="str">
        <f>TEXT(SalesDataTable[[#This Row],[Order Date]],"MMM")</f>
        <v>Nov</v>
      </c>
      <c r="E2296" s="9" t="str">
        <f>"Q"&amp;ROUNDUP(MONTH(SalesDataTable[[#This Row],[Order Date]])/3,0)</f>
        <v>Q4</v>
      </c>
      <c r="F2296" s="4" t="s">
        <v>38</v>
      </c>
      <c r="G2296" s="4" t="s">
        <v>49</v>
      </c>
      <c r="H2296" s="4" t="s">
        <v>26</v>
      </c>
      <c r="I2296" s="4" t="s">
        <v>34</v>
      </c>
      <c r="J2296" s="4" t="s">
        <v>22</v>
      </c>
      <c r="K2296" s="4" t="s">
        <v>23</v>
      </c>
      <c r="L2296" s="5">
        <v>10</v>
      </c>
      <c r="M2296" s="6">
        <v>81.48</v>
      </c>
      <c r="N2296" s="7">
        <v>0.05</v>
      </c>
      <c r="O2296" s="6">
        <v>43.7</v>
      </c>
      <c r="P2296" s="6">
        <f t="shared" si="140"/>
        <v>774.06000000000006</v>
      </c>
      <c r="Q2296" s="6">
        <f t="shared" si="141"/>
        <v>437</v>
      </c>
      <c r="R2296" s="6">
        <f t="shared" si="142"/>
        <v>337.06000000000006</v>
      </c>
      <c r="S2296" s="8">
        <f t="shared" si="143"/>
        <v>0.43544428080510561</v>
      </c>
    </row>
    <row r="2297" spans="1:19" ht="15.6" x14ac:dyDescent="0.3">
      <c r="A2297" s="2">
        <v>3735</v>
      </c>
      <c r="B2297" s="3">
        <v>46333</v>
      </c>
      <c r="C2297" s="4">
        <f>YEAR(SalesDataTable[[#This Row],[Order Date]])</f>
        <v>2026</v>
      </c>
      <c r="D2297" s="9" t="str">
        <f>TEXT(SalesDataTable[[#This Row],[Order Date]],"MMM")</f>
        <v>Nov</v>
      </c>
      <c r="E2297" s="9" t="str">
        <f>"Q"&amp;ROUNDUP(MONTH(SalesDataTable[[#This Row],[Order Date]])/3,0)</f>
        <v>Q4</v>
      </c>
      <c r="F2297" s="4" t="s">
        <v>38</v>
      </c>
      <c r="G2297" s="4" t="s">
        <v>51</v>
      </c>
      <c r="H2297" s="4" t="s">
        <v>37</v>
      </c>
      <c r="I2297" s="4" t="s">
        <v>21</v>
      </c>
      <c r="J2297" s="4" t="s">
        <v>32</v>
      </c>
      <c r="K2297" s="4" t="s">
        <v>66</v>
      </c>
      <c r="L2297" s="5">
        <v>2</v>
      </c>
      <c r="M2297" s="6">
        <v>163.58000000000001</v>
      </c>
      <c r="N2297" s="7">
        <v>0.1</v>
      </c>
      <c r="O2297" s="6">
        <v>88.14</v>
      </c>
      <c r="P2297" s="6">
        <f t="shared" si="140"/>
        <v>294.44400000000002</v>
      </c>
      <c r="Q2297" s="6">
        <f t="shared" si="141"/>
        <v>176.28</v>
      </c>
      <c r="R2297" s="6">
        <f t="shared" si="142"/>
        <v>118.16400000000002</v>
      </c>
      <c r="S2297" s="8">
        <f t="shared" si="143"/>
        <v>0.40131230386762851</v>
      </c>
    </row>
    <row r="2298" spans="1:19" ht="15.6" x14ac:dyDescent="0.3">
      <c r="A2298" s="2">
        <v>4460</v>
      </c>
      <c r="B2298" s="3">
        <v>46333</v>
      </c>
      <c r="C2298" s="4">
        <f>YEAR(SalesDataTable[[#This Row],[Order Date]])</f>
        <v>2026</v>
      </c>
      <c r="D2298" s="9" t="str">
        <f>TEXT(SalesDataTable[[#This Row],[Order Date]],"MMM")</f>
        <v>Nov</v>
      </c>
      <c r="E2298" s="9" t="str">
        <f>"Q"&amp;ROUNDUP(MONTH(SalesDataTable[[#This Row],[Order Date]])/3,0)</f>
        <v>Q4</v>
      </c>
      <c r="F2298" s="4" t="s">
        <v>18</v>
      </c>
      <c r="G2298" s="4" t="s">
        <v>54</v>
      </c>
      <c r="H2298" s="4" t="s">
        <v>37</v>
      </c>
      <c r="I2298" s="4" t="s">
        <v>21</v>
      </c>
      <c r="J2298" s="4" t="s">
        <v>27</v>
      </c>
      <c r="K2298" s="4" t="s">
        <v>64</v>
      </c>
      <c r="L2298" s="5">
        <v>2</v>
      </c>
      <c r="M2298" s="6">
        <v>71.88</v>
      </c>
      <c r="N2298" s="7">
        <v>0.15</v>
      </c>
      <c r="O2298" s="6">
        <v>31.65</v>
      </c>
      <c r="P2298" s="6">
        <f t="shared" si="140"/>
        <v>122.19599999999998</v>
      </c>
      <c r="Q2298" s="6">
        <f t="shared" si="141"/>
        <v>63.3</v>
      </c>
      <c r="R2298" s="6">
        <f t="shared" si="142"/>
        <v>58.895999999999987</v>
      </c>
      <c r="S2298" s="8">
        <f t="shared" si="143"/>
        <v>0.48197977020524396</v>
      </c>
    </row>
    <row r="2299" spans="1:19" ht="15.6" x14ac:dyDescent="0.3">
      <c r="A2299" s="2">
        <v>319</v>
      </c>
      <c r="B2299" s="3">
        <v>46334</v>
      </c>
      <c r="C2299" s="4">
        <f>YEAR(SalesDataTable[[#This Row],[Order Date]])</f>
        <v>2026</v>
      </c>
      <c r="D2299" s="9" t="str">
        <f>TEXT(SalesDataTable[[#This Row],[Order Date]],"MMM")</f>
        <v>Nov</v>
      </c>
      <c r="E2299" s="9" t="str">
        <f>"Q"&amp;ROUNDUP(MONTH(SalesDataTable[[#This Row],[Order Date]])/3,0)</f>
        <v>Q4</v>
      </c>
      <c r="F2299" s="4" t="s">
        <v>38</v>
      </c>
      <c r="G2299" s="4" t="s">
        <v>51</v>
      </c>
      <c r="H2299" s="4" t="s">
        <v>20</v>
      </c>
      <c r="I2299" s="4" t="s">
        <v>21</v>
      </c>
      <c r="J2299" s="4" t="s">
        <v>32</v>
      </c>
      <c r="K2299" s="4" t="s">
        <v>33</v>
      </c>
      <c r="L2299" s="5">
        <v>2</v>
      </c>
      <c r="M2299" s="6">
        <v>36.299999999999997</v>
      </c>
      <c r="N2299" s="7">
        <v>0.15</v>
      </c>
      <c r="O2299" s="6">
        <v>13.38</v>
      </c>
      <c r="P2299" s="6">
        <f t="shared" si="140"/>
        <v>61.709999999999994</v>
      </c>
      <c r="Q2299" s="6">
        <f t="shared" si="141"/>
        <v>26.76</v>
      </c>
      <c r="R2299" s="6">
        <f t="shared" si="142"/>
        <v>34.949999999999989</v>
      </c>
      <c r="S2299" s="8">
        <f t="shared" si="143"/>
        <v>0.56635877491492448</v>
      </c>
    </row>
    <row r="2300" spans="1:19" ht="15.6" x14ac:dyDescent="0.3">
      <c r="A2300" s="2">
        <v>595</v>
      </c>
      <c r="B2300" s="3">
        <v>46334</v>
      </c>
      <c r="C2300" s="4">
        <f>YEAR(SalesDataTable[[#This Row],[Order Date]])</f>
        <v>2026</v>
      </c>
      <c r="D2300" s="9" t="str">
        <f>TEXT(SalesDataTable[[#This Row],[Order Date]],"MMM")</f>
        <v>Nov</v>
      </c>
      <c r="E2300" s="9" t="str">
        <f>"Q"&amp;ROUNDUP(MONTH(SalesDataTable[[#This Row],[Order Date]])/3,0)</f>
        <v>Q4</v>
      </c>
      <c r="F2300" s="4" t="s">
        <v>24</v>
      </c>
      <c r="G2300" s="4" t="s">
        <v>61</v>
      </c>
      <c r="H2300" s="4" t="s">
        <v>20</v>
      </c>
      <c r="I2300" s="4" t="s">
        <v>31</v>
      </c>
      <c r="J2300" s="4" t="s">
        <v>52</v>
      </c>
      <c r="K2300" s="4" t="s">
        <v>60</v>
      </c>
      <c r="L2300" s="5">
        <v>2</v>
      </c>
      <c r="M2300" s="6">
        <v>36.159999999999997</v>
      </c>
      <c r="N2300" s="7">
        <v>0.1</v>
      </c>
      <c r="O2300" s="6">
        <v>13.79</v>
      </c>
      <c r="P2300" s="6">
        <f t="shared" si="140"/>
        <v>65.087999999999994</v>
      </c>
      <c r="Q2300" s="6">
        <f t="shared" si="141"/>
        <v>27.58</v>
      </c>
      <c r="R2300" s="6">
        <f t="shared" si="142"/>
        <v>37.507999999999996</v>
      </c>
      <c r="S2300" s="8">
        <f t="shared" si="143"/>
        <v>0.57626597836774829</v>
      </c>
    </row>
    <row r="2301" spans="1:19" ht="15.6" x14ac:dyDescent="0.3">
      <c r="A2301" s="2">
        <v>1623</v>
      </c>
      <c r="B2301" s="3">
        <v>46334</v>
      </c>
      <c r="C2301" s="4">
        <f>YEAR(SalesDataTable[[#This Row],[Order Date]])</f>
        <v>2026</v>
      </c>
      <c r="D2301" s="9" t="str">
        <f>TEXT(SalesDataTable[[#This Row],[Order Date]],"MMM")</f>
        <v>Nov</v>
      </c>
      <c r="E2301" s="9" t="str">
        <f>"Q"&amp;ROUNDUP(MONTH(SalesDataTable[[#This Row],[Order Date]])/3,0)</f>
        <v>Q4</v>
      </c>
      <c r="F2301" s="4" t="s">
        <v>29</v>
      </c>
      <c r="G2301" s="4" t="s">
        <v>43</v>
      </c>
      <c r="H2301" s="4" t="s">
        <v>20</v>
      </c>
      <c r="I2301" s="4" t="s">
        <v>21</v>
      </c>
      <c r="J2301" s="4" t="s">
        <v>32</v>
      </c>
      <c r="K2301" s="4" t="s">
        <v>33</v>
      </c>
      <c r="L2301" s="5">
        <v>2</v>
      </c>
      <c r="M2301" s="6">
        <v>35.49</v>
      </c>
      <c r="N2301" s="7">
        <v>0.1</v>
      </c>
      <c r="O2301" s="6">
        <v>13.78</v>
      </c>
      <c r="P2301" s="6">
        <f t="shared" si="140"/>
        <v>63.882000000000005</v>
      </c>
      <c r="Q2301" s="6">
        <f t="shared" si="141"/>
        <v>27.56</v>
      </c>
      <c r="R2301" s="6">
        <f t="shared" si="142"/>
        <v>36.322000000000003</v>
      </c>
      <c r="S2301" s="8">
        <f t="shared" si="143"/>
        <v>0.56857956857956859</v>
      </c>
    </row>
    <row r="2302" spans="1:19" ht="15.6" x14ac:dyDescent="0.3">
      <c r="A2302" s="2">
        <v>2638</v>
      </c>
      <c r="B2302" s="3">
        <v>46334</v>
      </c>
      <c r="C2302" s="4">
        <f>YEAR(SalesDataTable[[#This Row],[Order Date]])</f>
        <v>2026</v>
      </c>
      <c r="D2302" s="9" t="str">
        <f>TEXT(SalesDataTable[[#This Row],[Order Date]],"MMM")</f>
        <v>Nov</v>
      </c>
      <c r="E2302" s="9" t="str">
        <f>"Q"&amp;ROUNDUP(MONTH(SalesDataTable[[#This Row],[Order Date]])/3,0)</f>
        <v>Q4</v>
      </c>
      <c r="F2302" s="4" t="s">
        <v>18</v>
      </c>
      <c r="G2302" s="4" t="s">
        <v>54</v>
      </c>
      <c r="H2302" s="4" t="s">
        <v>20</v>
      </c>
      <c r="I2302" s="4" t="s">
        <v>31</v>
      </c>
      <c r="J2302" s="4" t="s">
        <v>27</v>
      </c>
      <c r="K2302" s="4" t="s">
        <v>64</v>
      </c>
      <c r="L2302" s="5">
        <v>1</v>
      </c>
      <c r="M2302" s="6">
        <v>69.760000000000005</v>
      </c>
      <c r="N2302" s="7">
        <v>0.15</v>
      </c>
      <c r="O2302" s="6">
        <v>32.39</v>
      </c>
      <c r="P2302" s="6">
        <f t="shared" si="140"/>
        <v>59.295999999999999</v>
      </c>
      <c r="Q2302" s="6">
        <f t="shared" si="141"/>
        <v>32.39</v>
      </c>
      <c r="R2302" s="6">
        <f t="shared" si="142"/>
        <v>26.905999999999999</v>
      </c>
      <c r="S2302" s="8">
        <f t="shared" si="143"/>
        <v>0.45375742039935241</v>
      </c>
    </row>
    <row r="2303" spans="1:19" ht="15.6" x14ac:dyDescent="0.3">
      <c r="A2303" s="2">
        <v>2666</v>
      </c>
      <c r="B2303" s="3">
        <v>46334</v>
      </c>
      <c r="C2303" s="4">
        <f>YEAR(SalesDataTable[[#This Row],[Order Date]])</f>
        <v>2026</v>
      </c>
      <c r="D2303" s="9" t="str">
        <f>TEXT(SalesDataTable[[#This Row],[Order Date]],"MMM")</f>
        <v>Nov</v>
      </c>
      <c r="E2303" s="9" t="str">
        <f>"Q"&amp;ROUNDUP(MONTH(SalesDataTable[[#This Row],[Order Date]])/3,0)</f>
        <v>Q4</v>
      </c>
      <c r="F2303" s="4" t="s">
        <v>24</v>
      </c>
      <c r="G2303" s="4" t="s">
        <v>61</v>
      </c>
      <c r="H2303" s="4" t="s">
        <v>37</v>
      </c>
      <c r="I2303" s="4" t="s">
        <v>34</v>
      </c>
      <c r="J2303" s="4" t="s">
        <v>41</v>
      </c>
      <c r="K2303" s="4" t="s">
        <v>58</v>
      </c>
      <c r="L2303" s="5">
        <v>6</v>
      </c>
      <c r="M2303" s="6">
        <v>81.37</v>
      </c>
      <c r="N2303" s="7">
        <v>0</v>
      </c>
      <c r="O2303" s="6">
        <v>39.5</v>
      </c>
      <c r="P2303" s="6">
        <f t="shared" si="140"/>
        <v>488.22</v>
      </c>
      <c r="Q2303" s="6">
        <f t="shared" si="141"/>
        <v>237</v>
      </c>
      <c r="R2303" s="6">
        <f t="shared" si="142"/>
        <v>251.22000000000003</v>
      </c>
      <c r="S2303" s="8">
        <f t="shared" si="143"/>
        <v>0.5145631067961165</v>
      </c>
    </row>
    <row r="2304" spans="1:19" ht="15.6" x14ac:dyDescent="0.3">
      <c r="A2304" s="2">
        <v>3505</v>
      </c>
      <c r="B2304" s="3">
        <v>46334</v>
      </c>
      <c r="C2304" s="4">
        <f>YEAR(SalesDataTable[[#This Row],[Order Date]])</f>
        <v>2026</v>
      </c>
      <c r="D2304" s="9" t="str">
        <f>TEXT(SalesDataTable[[#This Row],[Order Date]],"MMM")</f>
        <v>Nov</v>
      </c>
      <c r="E2304" s="9" t="str">
        <f>"Q"&amp;ROUNDUP(MONTH(SalesDataTable[[#This Row],[Order Date]])/3,0)</f>
        <v>Q4</v>
      </c>
      <c r="F2304" s="4" t="s">
        <v>24</v>
      </c>
      <c r="G2304" s="4" t="s">
        <v>61</v>
      </c>
      <c r="H2304" s="4" t="s">
        <v>26</v>
      </c>
      <c r="I2304" s="4" t="s">
        <v>21</v>
      </c>
      <c r="J2304" s="4" t="s">
        <v>22</v>
      </c>
      <c r="K2304" s="4" t="s">
        <v>23</v>
      </c>
      <c r="L2304" s="5">
        <v>5</v>
      </c>
      <c r="M2304" s="6">
        <v>82.82</v>
      </c>
      <c r="N2304" s="7">
        <v>0.15</v>
      </c>
      <c r="O2304" s="6">
        <v>43.8</v>
      </c>
      <c r="P2304" s="6">
        <f t="shared" si="140"/>
        <v>351.98499999999996</v>
      </c>
      <c r="Q2304" s="6">
        <f t="shared" si="141"/>
        <v>219</v>
      </c>
      <c r="R2304" s="6">
        <f t="shared" si="142"/>
        <v>132.98499999999996</v>
      </c>
      <c r="S2304" s="8">
        <f t="shared" si="143"/>
        <v>0.37781439549980816</v>
      </c>
    </row>
    <row r="2305" spans="1:19" ht="15.6" x14ac:dyDescent="0.3">
      <c r="A2305" s="2">
        <v>3626</v>
      </c>
      <c r="B2305" s="3">
        <v>46334</v>
      </c>
      <c r="C2305" s="4">
        <f>YEAR(SalesDataTable[[#This Row],[Order Date]])</f>
        <v>2026</v>
      </c>
      <c r="D2305" s="9" t="str">
        <f>TEXT(SalesDataTable[[#This Row],[Order Date]],"MMM")</f>
        <v>Nov</v>
      </c>
      <c r="E2305" s="9" t="str">
        <f>"Q"&amp;ROUNDUP(MONTH(SalesDataTable[[#This Row],[Order Date]])/3,0)</f>
        <v>Q4</v>
      </c>
      <c r="F2305" s="4" t="s">
        <v>38</v>
      </c>
      <c r="G2305" s="4" t="s">
        <v>65</v>
      </c>
      <c r="H2305" s="4" t="s">
        <v>26</v>
      </c>
      <c r="I2305" s="4" t="s">
        <v>34</v>
      </c>
      <c r="J2305" s="4" t="s">
        <v>22</v>
      </c>
      <c r="K2305" s="4" t="s">
        <v>40</v>
      </c>
      <c r="L2305" s="5">
        <v>15</v>
      </c>
      <c r="M2305" s="6">
        <v>51.05</v>
      </c>
      <c r="N2305" s="7">
        <v>0.1</v>
      </c>
      <c r="O2305" s="6">
        <v>21.95</v>
      </c>
      <c r="P2305" s="6">
        <f t="shared" si="140"/>
        <v>689.17500000000007</v>
      </c>
      <c r="Q2305" s="6">
        <f t="shared" si="141"/>
        <v>329.25</v>
      </c>
      <c r="R2305" s="6">
        <f t="shared" si="142"/>
        <v>359.92500000000007</v>
      </c>
      <c r="S2305" s="8">
        <f t="shared" si="143"/>
        <v>0.52225486995320491</v>
      </c>
    </row>
    <row r="2306" spans="1:19" ht="15.6" x14ac:dyDescent="0.3">
      <c r="A2306" s="2">
        <v>3801</v>
      </c>
      <c r="B2306" s="3">
        <v>46334</v>
      </c>
      <c r="C2306" s="4">
        <f>YEAR(SalesDataTable[[#This Row],[Order Date]])</f>
        <v>2026</v>
      </c>
      <c r="D2306" s="9" t="str">
        <f>TEXT(SalesDataTable[[#This Row],[Order Date]],"MMM")</f>
        <v>Nov</v>
      </c>
      <c r="E2306" s="9" t="str">
        <f>"Q"&amp;ROUNDUP(MONTH(SalesDataTable[[#This Row],[Order Date]])/3,0)</f>
        <v>Q4</v>
      </c>
      <c r="F2306" s="4" t="s">
        <v>18</v>
      </c>
      <c r="G2306" s="4" t="s">
        <v>68</v>
      </c>
      <c r="H2306" s="4" t="s">
        <v>20</v>
      </c>
      <c r="I2306" s="4" t="s">
        <v>21</v>
      </c>
      <c r="J2306" s="4" t="s">
        <v>22</v>
      </c>
      <c r="K2306" s="4" t="s">
        <v>48</v>
      </c>
      <c r="L2306" s="5">
        <v>3</v>
      </c>
      <c r="M2306" s="6">
        <v>101.68</v>
      </c>
      <c r="N2306" s="7">
        <v>0.1</v>
      </c>
      <c r="O2306" s="6">
        <v>51.9</v>
      </c>
      <c r="P2306" s="6">
        <f t="shared" ref="P2306:P2369" si="144">L2306*M2306*(1-N2306)</f>
        <v>274.536</v>
      </c>
      <c r="Q2306" s="6">
        <f t="shared" ref="Q2306:Q2369" si="145">L2306*O2306</f>
        <v>155.69999999999999</v>
      </c>
      <c r="R2306" s="6">
        <f t="shared" ref="R2306:R2369" si="146">P2306-Q2306</f>
        <v>118.83600000000001</v>
      </c>
      <c r="S2306" s="8">
        <f t="shared" ref="S2306:S2369" si="147">IFERROR(R2306/P2306,0)</f>
        <v>0.43286126409651199</v>
      </c>
    </row>
    <row r="2307" spans="1:19" ht="15.6" x14ac:dyDescent="0.3">
      <c r="A2307" s="2">
        <v>4685</v>
      </c>
      <c r="B2307" s="3">
        <v>46334</v>
      </c>
      <c r="C2307" s="4">
        <f>YEAR(SalesDataTable[[#This Row],[Order Date]])</f>
        <v>2026</v>
      </c>
      <c r="D2307" s="9" t="str">
        <f>TEXT(SalesDataTable[[#This Row],[Order Date]],"MMM")</f>
        <v>Nov</v>
      </c>
      <c r="E2307" s="9" t="str">
        <f>"Q"&amp;ROUNDUP(MONTH(SalesDataTable[[#This Row],[Order Date]])/3,0)</f>
        <v>Q4</v>
      </c>
      <c r="F2307" s="4" t="s">
        <v>38</v>
      </c>
      <c r="G2307" s="4" t="s">
        <v>65</v>
      </c>
      <c r="H2307" s="4" t="s">
        <v>26</v>
      </c>
      <c r="I2307" s="4" t="s">
        <v>34</v>
      </c>
      <c r="J2307" s="4" t="s">
        <v>41</v>
      </c>
      <c r="K2307" s="4" t="s">
        <v>58</v>
      </c>
      <c r="L2307" s="5">
        <v>6</v>
      </c>
      <c r="M2307" s="6">
        <v>80.83</v>
      </c>
      <c r="N2307" s="7">
        <v>0.15</v>
      </c>
      <c r="O2307" s="6">
        <v>39.32</v>
      </c>
      <c r="P2307" s="6">
        <f t="shared" si="144"/>
        <v>412.233</v>
      </c>
      <c r="Q2307" s="6">
        <f t="shared" si="145"/>
        <v>235.92000000000002</v>
      </c>
      <c r="R2307" s="6">
        <f t="shared" si="146"/>
        <v>176.31299999999999</v>
      </c>
      <c r="S2307" s="8">
        <f t="shared" si="147"/>
        <v>0.42770229457612563</v>
      </c>
    </row>
    <row r="2308" spans="1:19" ht="15.6" x14ac:dyDescent="0.3">
      <c r="A2308" s="2">
        <v>4843</v>
      </c>
      <c r="B2308" s="3">
        <v>46334</v>
      </c>
      <c r="C2308" s="4">
        <f>YEAR(SalesDataTable[[#This Row],[Order Date]])</f>
        <v>2026</v>
      </c>
      <c r="D2308" s="9" t="str">
        <f>TEXT(SalesDataTable[[#This Row],[Order Date]],"MMM")</f>
        <v>Nov</v>
      </c>
      <c r="E2308" s="9" t="str">
        <f>"Q"&amp;ROUNDUP(MONTH(SalesDataTable[[#This Row],[Order Date]])/3,0)</f>
        <v>Q4</v>
      </c>
      <c r="F2308" s="4" t="s">
        <v>24</v>
      </c>
      <c r="G2308" s="4" t="s">
        <v>61</v>
      </c>
      <c r="H2308" s="4" t="s">
        <v>20</v>
      </c>
      <c r="I2308" s="4" t="s">
        <v>31</v>
      </c>
      <c r="J2308" s="4" t="s">
        <v>41</v>
      </c>
      <c r="K2308" s="4" t="s">
        <v>69</v>
      </c>
      <c r="L2308" s="5">
        <v>6</v>
      </c>
      <c r="M2308" s="6">
        <v>123.67</v>
      </c>
      <c r="N2308" s="7">
        <v>0.15</v>
      </c>
      <c r="O2308" s="6">
        <v>60.55</v>
      </c>
      <c r="P2308" s="6">
        <f t="shared" si="144"/>
        <v>630.71699999999998</v>
      </c>
      <c r="Q2308" s="6">
        <f t="shared" si="145"/>
        <v>363.29999999999995</v>
      </c>
      <c r="R2308" s="6">
        <f t="shared" si="146"/>
        <v>267.41700000000003</v>
      </c>
      <c r="S2308" s="8">
        <f t="shared" si="147"/>
        <v>0.42398888883603902</v>
      </c>
    </row>
    <row r="2309" spans="1:19" ht="15.6" x14ac:dyDescent="0.3">
      <c r="A2309" s="2">
        <v>4890</v>
      </c>
      <c r="B2309" s="3">
        <v>46334</v>
      </c>
      <c r="C2309" s="4">
        <f>YEAR(SalesDataTable[[#This Row],[Order Date]])</f>
        <v>2026</v>
      </c>
      <c r="D2309" s="9" t="str">
        <f>TEXT(SalesDataTable[[#This Row],[Order Date]],"MMM")</f>
        <v>Nov</v>
      </c>
      <c r="E2309" s="9" t="str">
        <f>"Q"&amp;ROUNDUP(MONTH(SalesDataTable[[#This Row],[Order Date]])/3,0)</f>
        <v>Q4</v>
      </c>
      <c r="F2309" s="4" t="s">
        <v>18</v>
      </c>
      <c r="G2309" s="4" t="s">
        <v>68</v>
      </c>
      <c r="H2309" s="4" t="s">
        <v>20</v>
      </c>
      <c r="I2309" s="4" t="s">
        <v>31</v>
      </c>
      <c r="J2309" s="4" t="s">
        <v>27</v>
      </c>
      <c r="K2309" s="4" t="s">
        <v>28</v>
      </c>
      <c r="L2309" s="5">
        <v>2</v>
      </c>
      <c r="M2309" s="6">
        <v>93.16</v>
      </c>
      <c r="N2309" s="7">
        <v>0.1</v>
      </c>
      <c r="O2309" s="6">
        <v>44.19</v>
      </c>
      <c r="P2309" s="6">
        <f t="shared" si="144"/>
        <v>167.68799999999999</v>
      </c>
      <c r="Q2309" s="6">
        <f t="shared" si="145"/>
        <v>88.38</v>
      </c>
      <c r="R2309" s="6">
        <f t="shared" si="146"/>
        <v>79.307999999999993</v>
      </c>
      <c r="S2309" s="8">
        <f t="shared" si="147"/>
        <v>0.47294976384714471</v>
      </c>
    </row>
    <row r="2310" spans="1:19" ht="15.6" x14ac:dyDescent="0.3">
      <c r="A2310" s="2">
        <v>4913</v>
      </c>
      <c r="B2310" s="3">
        <v>46334</v>
      </c>
      <c r="C2310" s="4">
        <f>YEAR(SalesDataTable[[#This Row],[Order Date]])</f>
        <v>2026</v>
      </c>
      <c r="D2310" s="9" t="str">
        <f>TEXT(SalesDataTable[[#This Row],[Order Date]],"MMM")</f>
        <v>Nov</v>
      </c>
      <c r="E2310" s="9" t="str">
        <f>"Q"&amp;ROUNDUP(MONTH(SalesDataTable[[#This Row],[Order Date]])/3,0)</f>
        <v>Q4</v>
      </c>
      <c r="F2310" s="4" t="s">
        <v>29</v>
      </c>
      <c r="G2310" s="4" t="s">
        <v>30</v>
      </c>
      <c r="H2310" s="4" t="s">
        <v>46</v>
      </c>
      <c r="I2310" s="4" t="s">
        <v>31</v>
      </c>
      <c r="J2310" s="4" t="s">
        <v>22</v>
      </c>
      <c r="K2310" s="4" t="s">
        <v>23</v>
      </c>
      <c r="L2310" s="5">
        <v>1</v>
      </c>
      <c r="M2310" s="6">
        <v>83.79</v>
      </c>
      <c r="N2310" s="7">
        <v>0.1</v>
      </c>
      <c r="O2310" s="6">
        <v>42.8</v>
      </c>
      <c r="P2310" s="6">
        <f t="shared" si="144"/>
        <v>75.411000000000001</v>
      </c>
      <c r="Q2310" s="6">
        <f t="shared" si="145"/>
        <v>42.8</v>
      </c>
      <c r="R2310" s="6">
        <f t="shared" si="146"/>
        <v>32.611000000000004</v>
      </c>
      <c r="S2310" s="8">
        <f t="shared" si="147"/>
        <v>0.43244354271923197</v>
      </c>
    </row>
    <row r="2311" spans="1:19" ht="15.6" x14ac:dyDescent="0.3">
      <c r="A2311" s="2">
        <v>5079</v>
      </c>
      <c r="B2311" s="3">
        <v>46334</v>
      </c>
      <c r="C2311" s="4">
        <f>YEAR(SalesDataTable[[#This Row],[Order Date]])</f>
        <v>2026</v>
      </c>
      <c r="D2311" s="9" t="str">
        <f>TEXT(SalesDataTable[[#This Row],[Order Date]],"MMM")</f>
        <v>Nov</v>
      </c>
      <c r="E2311" s="9" t="str">
        <f>"Q"&amp;ROUNDUP(MONTH(SalesDataTable[[#This Row],[Order Date]])/3,0)</f>
        <v>Q4</v>
      </c>
      <c r="F2311" s="4" t="s">
        <v>29</v>
      </c>
      <c r="G2311" s="4" t="s">
        <v>70</v>
      </c>
      <c r="H2311" s="4" t="s">
        <v>20</v>
      </c>
      <c r="I2311" s="4" t="s">
        <v>31</v>
      </c>
      <c r="J2311" s="4" t="s">
        <v>52</v>
      </c>
      <c r="K2311" s="4" t="s">
        <v>56</v>
      </c>
      <c r="L2311" s="5">
        <v>1</v>
      </c>
      <c r="M2311" s="6">
        <v>120.98</v>
      </c>
      <c r="N2311" s="7">
        <v>0.1</v>
      </c>
      <c r="O2311" s="6">
        <v>70.59</v>
      </c>
      <c r="P2311" s="6">
        <f t="shared" si="144"/>
        <v>108.88200000000001</v>
      </c>
      <c r="Q2311" s="6">
        <f t="shared" si="145"/>
        <v>70.59</v>
      </c>
      <c r="R2311" s="6">
        <f t="shared" si="146"/>
        <v>38.292000000000002</v>
      </c>
      <c r="S2311" s="8">
        <f t="shared" si="147"/>
        <v>0.35168347385242738</v>
      </c>
    </row>
    <row r="2312" spans="1:19" ht="15.6" x14ac:dyDescent="0.3">
      <c r="A2312" s="2">
        <v>366</v>
      </c>
      <c r="B2312" s="3">
        <v>46335</v>
      </c>
      <c r="C2312" s="4">
        <f>YEAR(SalesDataTable[[#This Row],[Order Date]])</f>
        <v>2026</v>
      </c>
      <c r="D2312" s="9" t="str">
        <f>TEXT(SalesDataTable[[#This Row],[Order Date]],"MMM")</f>
        <v>Nov</v>
      </c>
      <c r="E2312" s="9" t="str">
        <f>"Q"&amp;ROUNDUP(MONTH(SalesDataTable[[#This Row],[Order Date]])/3,0)</f>
        <v>Q4</v>
      </c>
      <c r="F2312" s="4" t="s">
        <v>38</v>
      </c>
      <c r="G2312" s="4" t="s">
        <v>65</v>
      </c>
      <c r="H2312" s="4" t="s">
        <v>37</v>
      </c>
      <c r="I2312" s="4" t="s">
        <v>21</v>
      </c>
      <c r="J2312" s="4" t="s">
        <v>27</v>
      </c>
      <c r="K2312" s="4" t="s">
        <v>55</v>
      </c>
      <c r="L2312" s="5">
        <v>1</v>
      </c>
      <c r="M2312" s="6">
        <v>152.05000000000001</v>
      </c>
      <c r="N2312" s="7">
        <v>0.15</v>
      </c>
      <c r="O2312" s="6">
        <v>80.56</v>
      </c>
      <c r="P2312" s="6">
        <f t="shared" si="144"/>
        <v>129.24250000000001</v>
      </c>
      <c r="Q2312" s="6">
        <f t="shared" si="145"/>
        <v>80.56</v>
      </c>
      <c r="R2312" s="6">
        <f t="shared" si="146"/>
        <v>48.682500000000005</v>
      </c>
      <c r="S2312" s="8">
        <f t="shared" si="147"/>
        <v>0.37667562914675901</v>
      </c>
    </row>
    <row r="2313" spans="1:19" ht="15.6" x14ac:dyDescent="0.3">
      <c r="A2313" s="2">
        <v>567</v>
      </c>
      <c r="B2313" s="3">
        <v>46335</v>
      </c>
      <c r="C2313" s="4">
        <f>YEAR(SalesDataTable[[#This Row],[Order Date]])</f>
        <v>2026</v>
      </c>
      <c r="D2313" s="9" t="str">
        <f>TEXT(SalesDataTable[[#This Row],[Order Date]],"MMM")</f>
        <v>Nov</v>
      </c>
      <c r="E2313" s="9" t="str">
        <f>"Q"&amp;ROUNDUP(MONTH(SalesDataTable[[#This Row],[Order Date]])/3,0)</f>
        <v>Q4</v>
      </c>
      <c r="F2313" s="4" t="s">
        <v>18</v>
      </c>
      <c r="G2313" s="4" t="s">
        <v>54</v>
      </c>
      <c r="H2313" s="4" t="s">
        <v>37</v>
      </c>
      <c r="I2313" s="4" t="s">
        <v>31</v>
      </c>
      <c r="J2313" s="4" t="s">
        <v>32</v>
      </c>
      <c r="K2313" s="4" t="s">
        <v>33</v>
      </c>
      <c r="L2313" s="5">
        <v>3</v>
      </c>
      <c r="M2313" s="6">
        <v>36.14</v>
      </c>
      <c r="N2313" s="7">
        <v>0.1</v>
      </c>
      <c r="O2313" s="6">
        <v>13.23</v>
      </c>
      <c r="P2313" s="6">
        <f t="shared" si="144"/>
        <v>97.578000000000003</v>
      </c>
      <c r="Q2313" s="6">
        <f t="shared" si="145"/>
        <v>39.69</v>
      </c>
      <c r="R2313" s="6">
        <f t="shared" si="146"/>
        <v>57.888000000000005</v>
      </c>
      <c r="S2313" s="8">
        <f t="shared" si="147"/>
        <v>0.59324847814056447</v>
      </c>
    </row>
    <row r="2314" spans="1:19" ht="15.6" x14ac:dyDescent="0.3">
      <c r="A2314" s="2">
        <v>1051</v>
      </c>
      <c r="B2314" s="3">
        <v>46335</v>
      </c>
      <c r="C2314" s="4">
        <f>YEAR(SalesDataTable[[#This Row],[Order Date]])</f>
        <v>2026</v>
      </c>
      <c r="D2314" s="9" t="str">
        <f>TEXT(SalesDataTable[[#This Row],[Order Date]],"MMM")</f>
        <v>Nov</v>
      </c>
      <c r="E2314" s="9" t="str">
        <f>"Q"&amp;ROUNDUP(MONTH(SalesDataTable[[#This Row],[Order Date]])/3,0)</f>
        <v>Q4</v>
      </c>
      <c r="F2314" s="4" t="s">
        <v>38</v>
      </c>
      <c r="G2314" s="4" t="s">
        <v>65</v>
      </c>
      <c r="H2314" s="4" t="s">
        <v>26</v>
      </c>
      <c r="I2314" s="4" t="s">
        <v>34</v>
      </c>
      <c r="J2314" s="4" t="s">
        <v>27</v>
      </c>
      <c r="K2314" s="4" t="s">
        <v>28</v>
      </c>
      <c r="L2314" s="5">
        <v>12</v>
      </c>
      <c r="M2314" s="6">
        <v>90.99</v>
      </c>
      <c r="N2314" s="7">
        <v>0.2</v>
      </c>
      <c r="O2314" s="6">
        <v>45.51</v>
      </c>
      <c r="P2314" s="6">
        <f t="shared" si="144"/>
        <v>873.50399999999991</v>
      </c>
      <c r="Q2314" s="6">
        <f t="shared" si="145"/>
        <v>546.12</v>
      </c>
      <c r="R2314" s="6">
        <f t="shared" si="146"/>
        <v>327.3839999999999</v>
      </c>
      <c r="S2314" s="8">
        <f t="shared" si="147"/>
        <v>0.37479393339927458</v>
      </c>
    </row>
    <row r="2315" spans="1:19" ht="15.6" x14ac:dyDescent="0.3">
      <c r="A2315" s="2">
        <v>1934</v>
      </c>
      <c r="B2315" s="3">
        <v>46335</v>
      </c>
      <c r="C2315" s="4">
        <f>YEAR(SalesDataTable[[#This Row],[Order Date]])</f>
        <v>2026</v>
      </c>
      <c r="D2315" s="9" t="str">
        <f>TEXT(SalesDataTable[[#This Row],[Order Date]],"MMM")</f>
        <v>Nov</v>
      </c>
      <c r="E2315" s="9" t="str">
        <f>"Q"&amp;ROUNDUP(MONTH(SalesDataTable[[#This Row],[Order Date]])/3,0)</f>
        <v>Q4</v>
      </c>
      <c r="F2315" s="4" t="s">
        <v>38</v>
      </c>
      <c r="G2315" s="4" t="s">
        <v>65</v>
      </c>
      <c r="H2315" s="4" t="s">
        <v>46</v>
      </c>
      <c r="I2315" s="4" t="s">
        <v>34</v>
      </c>
      <c r="J2315" s="4" t="s">
        <v>22</v>
      </c>
      <c r="K2315" s="4" t="s">
        <v>40</v>
      </c>
      <c r="L2315" s="5">
        <v>1</v>
      </c>
      <c r="M2315" s="6">
        <v>50.55</v>
      </c>
      <c r="N2315" s="7">
        <v>0.05</v>
      </c>
      <c r="O2315" s="6">
        <v>22.09</v>
      </c>
      <c r="P2315" s="6">
        <f t="shared" si="144"/>
        <v>48.022499999999994</v>
      </c>
      <c r="Q2315" s="6">
        <f t="shared" si="145"/>
        <v>22.09</v>
      </c>
      <c r="R2315" s="6">
        <f t="shared" si="146"/>
        <v>25.932499999999994</v>
      </c>
      <c r="S2315" s="8">
        <f t="shared" si="147"/>
        <v>0.54000728825029931</v>
      </c>
    </row>
    <row r="2316" spans="1:19" ht="15.6" x14ac:dyDescent="0.3">
      <c r="A2316" s="2">
        <v>2056</v>
      </c>
      <c r="B2316" s="3">
        <v>46335</v>
      </c>
      <c r="C2316" s="4">
        <f>YEAR(SalesDataTable[[#This Row],[Order Date]])</f>
        <v>2026</v>
      </c>
      <c r="D2316" s="9" t="str">
        <f>TEXT(SalesDataTable[[#This Row],[Order Date]],"MMM")</f>
        <v>Nov</v>
      </c>
      <c r="E2316" s="9" t="str">
        <f>"Q"&amp;ROUNDUP(MONTH(SalesDataTable[[#This Row],[Order Date]])/3,0)</f>
        <v>Q4</v>
      </c>
      <c r="F2316" s="4" t="s">
        <v>18</v>
      </c>
      <c r="G2316" s="4" t="s">
        <v>19</v>
      </c>
      <c r="H2316" s="4" t="s">
        <v>37</v>
      </c>
      <c r="I2316" s="4" t="s">
        <v>31</v>
      </c>
      <c r="J2316" s="4" t="s">
        <v>52</v>
      </c>
      <c r="K2316" s="4" t="s">
        <v>63</v>
      </c>
      <c r="L2316" s="5">
        <v>1</v>
      </c>
      <c r="M2316" s="6">
        <v>51.65</v>
      </c>
      <c r="N2316" s="7">
        <v>0.15</v>
      </c>
      <c r="O2316" s="6">
        <v>21.86</v>
      </c>
      <c r="P2316" s="6">
        <f t="shared" si="144"/>
        <v>43.902499999999996</v>
      </c>
      <c r="Q2316" s="6">
        <f t="shared" si="145"/>
        <v>21.86</v>
      </c>
      <c r="R2316" s="6">
        <f t="shared" si="146"/>
        <v>22.042499999999997</v>
      </c>
      <c r="S2316" s="8">
        <f t="shared" si="147"/>
        <v>0.50207846933545919</v>
      </c>
    </row>
    <row r="2317" spans="1:19" ht="15.6" x14ac:dyDescent="0.3">
      <c r="A2317" s="2">
        <v>2115</v>
      </c>
      <c r="B2317" s="3">
        <v>46335</v>
      </c>
      <c r="C2317" s="4">
        <f>YEAR(SalesDataTable[[#This Row],[Order Date]])</f>
        <v>2026</v>
      </c>
      <c r="D2317" s="9" t="str">
        <f>TEXT(SalesDataTable[[#This Row],[Order Date]],"MMM")</f>
        <v>Nov</v>
      </c>
      <c r="E2317" s="9" t="str">
        <f>"Q"&amp;ROUNDUP(MONTH(SalesDataTable[[#This Row],[Order Date]])/3,0)</f>
        <v>Q4</v>
      </c>
      <c r="F2317" s="4" t="s">
        <v>24</v>
      </c>
      <c r="G2317" s="4" t="s">
        <v>61</v>
      </c>
      <c r="H2317" s="4" t="s">
        <v>20</v>
      </c>
      <c r="I2317" s="4" t="s">
        <v>31</v>
      </c>
      <c r="J2317" s="4" t="s">
        <v>22</v>
      </c>
      <c r="K2317" s="4" t="s">
        <v>23</v>
      </c>
      <c r="L2317" s="5">
        <v>5</v>
      </c>
      <c r="M2317" s="6">
        <v>82.96</v>
      </c>
      <c r="N2317" s="7">
        <v>0</v>
      </c>
      <c r="O2317" s="6">
        <v>43.55</v>
      </c>
      <c r="P2317" s="6">
        <f t="shared" si="144"/>
        <v>414.79999999999995</v>
      </c>
      <c r="Q2317" s="6">
        <f t="shared" si="145"/>
        <v>217.75</v>
      </c>
      <c r="R2317" s="6">
        <f t="shared" si="146"/>
        <v>197.04999999999995</v>
      </c>
      <c r="S2317" s="8">
        <f t="shared" si="147"/>
        <v>0.47504821600771452</v>
      </c>
    </row>
    <row r="2318" spans="1:19" ht="15.6" x14ac:dyDescent="0.3">
      <c r="A2318" s="2">
        <v>2437</v>
      </c>
      <c r="B2318" s="3">
        <v>46335</v>
      </c>
      <c r="C2318" s="4">
        <f>YEAR(SalesDataTable[[#This Row],[Order Date]])</f>
        <v>2026</v>
      </c>
      <c r="D2318" s="9" t="str">
        <f>TEXT(SalesDataTable[[#This Row],[Order Date]],"MMM")</f>
        <v>Nov</v>
      </c>
      <c r="E2318" s="9" t="str">
        <f>"Q"&amp;ROUNDUP(MONTH(SalesDataTable[[#This Row],[Order Date]])/3,0)</f>
        <v>Q4</v>
      </c>
      <c r="F2318" s="4" t="s">
        <v>38</v>
      </c>
      <c r="G2318" s="4" t="s">
        <v>39</v>
      </c>
      <c r="H2318" s="4" t="s">
        <v>46</v>
      </c>
      <c r="I2318" s="4" t="s">
        <v>34</v>
      </c>
      <c r="J2318" s="4" t="s">
        <v>27</v>
      </c>
      <c r="K2318" s="4" t="s">
        <v>64</v>
      </c>
      <c r="L2318" s="5">
        <v>1</v>
      </c>
      <c r="M2318" s="6">
        <v>70.3</v>
      </c>
      <c r="N2318" s="7">
        <v>0.05</v>
      </c>
      <c r="O2318" s="6">
        <v>33.31</v>
      </c>
      <c r="P2318" s="6">
        <f t="shared" si="144"/>
        <v>66.784999999999997</v>
      </c>
      <c r="Q2318" s="6">
        <f t="shared" si="145"/>
        <v>33.31</v>
      </c>
      <c r="R2318" s="6">
        <f t="shared" si="146"/>
        <v>33.474999999999994</v>
      </c>
      <c r="S2318" s="8">
        <f t="shared" si="147"/>
        <v>0.50123530732949007</v>
      </c>
    </row>
    <row r="2319" spans="1:19" ht="15.6" x14ac:dyDescent="0.3">
      <c r="A2319" s="2">
        <v>3380</v>
      </c>
      <c r="B2319" s="3">
        <v>46335</v>
      </c>
      <c r="C2319" s="4">
        <f>YEAR(SalesDataTable[[#This Row],[Order Date]])</f>
        <v>2026</v>
      </c>
      <c r="D2319" s="9" t="str">
        <f>TEXT(SalesDataTable[[#This Row],[Order Date]],"MMM")</f>
        <v>Nov</v>
      </c>
      <c r="E2319" s="9" t="str">
        <f>"Q"&amp;ROUNDUP(MONTH(SalesDataTable[[#This Row],[Order Date]])/3,0)</f>
        <v>Q4</v>
      </c>
      <c r="F2319" s="4" t="s">
        <v>29</v>
      </c>
      <c r="G2319" s="4" t="s">
        <v>30</v>
      </c>
      <c r="H2319" s="4" t="s">
        <v>37</v>
      </c>
      <c r="I2319" s="4" t="s">
        <v>21</v>
      </c>
      <c r="J2319" s="4" t="s">
        <v>32</v>
      </c>
      <c r="K2319" s="4" t="s">
        <v>50</v>
      </c>
      <c r="L2319" s="5">
        <v>2</v>
      </c>
      <c r="M2319" s="6">
        <v>47.12</v>
      </c>
      <c r="N2319" s="7">
        <v>0.15</v>
      </c>
      <c r="O2319" s="6">
        <v>18.64</v>
      </c>
      <c r="P2319" s="6">
        <f t="shared" si="144"/>
        <v>80.103999999999999</v>
      </c>
      <c r="Q2319" s="6">
        <f t="shared" si="145"/>
        <v>37.28</v>
      </c>
      <c r="R2319" s="6">
        <f t="shared" si="146"/>
        <v>42.823999999999998</v>
      </c>
      <c r="S2319" s="8">
        <f t="shared" si="147"/>
        <v>0.5346050134824728</v>
      </c>
    </row>
    <row r="2320" spans="1:19" ht="15.6" x14ac:dyDescent="0.3">
      <c r="A2320" s="2">
        <v>3648</v>
      </c>
      <c r="B2320" s="3">
        <v>46335</v>
      </c>
      <c r="C2320" s="4">
        <f>YEAR(SalesDataTable[[#This Row],[Order Date]])</f>
        <v>2026</v>
      </c>
      <c r="D2320" s="9" t="str">
        <f>TEXT(SalesDataTable[[#This Row],[Order Date]],"MMM")</f>
        <v>Nov</v>
      </c>
      <c r="E2320" s="9" t="str">
        <f>"Q"&amp;ROUNDUP(MONTH(SalesDataTable[[#This Row],[Order Date]])/3,0)</f>
        <v>Q4</v>
      </c>
      <c r="F2320" s="4" t="s">
        <v>18</v>
      </c>
      <c r="G2320" s="4" t="s">
        <v>68</v>
      </c>
      <c r="H2320" s="4" t="s">
        <v>46</v>
      </c>
      <c r="I2320" s="4" t="s">
        <v>31</v>
      </c>
      <c r="J2320" s="4" t="s">
        <v>52</v>
      </c>
      <c r="K2320" s="4" t="s">
        <v>53</v>
      </c>
      <c r="L2320" s="5">
        <v>4</v>
      </c>
      <c r="M2320" s="6">
        <v>39.82</v>
      </c>
      <c r="N2320" s="7">
        <v>0.2</v>
      </c>
      <c r="O2320" s="6">
        <v>14.98</v>
      </c>
      <c r="P2320" s="6">
        <f t="shared" si="144"/>
        <v>127.42400000000001</v>
      </c>
      <c r="Q2320" s="6">
        <f t="shared" si="145"/>
        <v>59.92</v>
      </c>
      <c r="R2320" s="6">
        <f t="shared" si="146"/>
        <v>67.504000000000005</v>
      </c>
      <c r="S2320" s="8">
        <f t="shared" si="147"/>
        <v>0.52975891511803119</v>
      </c>
    </row>
    <row r="2321" spans="1:19" ht="15.6" x14ac:dyDescent="0.3">
      <c r="A2321" s="2">
        <v>3692</v>
      </c>
      <c r="B2321" s="3">
        <v>46335</v>
      </c>
      <c r="C2321" s="4">
        <f>YEAR(SalesDataTable[[#This Row],[Order Date]])</f>
        <v>2026</v>
      </c>
      <c r="D2321" s="9" t="str">
        <f>TEXT(SalesDataTable[[#This Row],[Order Date]],"MMM")</f>
        <v>Nov</v>
      </c>
      <c r="E2321" s="9" t="str">
        <f>"Q"&amp;ROUNDUP(MONTH(SalesDataTable[[#This Row],[Order Date]])/3,0)</f>
        <v>Q4</v>
      </c>
      <c r="F2321" s="4" t="s">
        <v>24</v>
      </c>
      <c r="G2321" s="4" t="s">
        <v>67</v>
      </c>
      <c r="H2321" s="4" t="s">
        <v>20</v>
      </c>
      <c r="I2321" s="4" t="s">
        <v>21</v>
      </c>
      <c r="J2321" s="4" t="s">
        <v>27</v>
      </c>
      <c r="K2321" s="4" t="s">
        <v>55</v>
      </c>
      <c r="L2321" s="5">
        <v>4</v>
      </c>
      <c r="M2321" s="6">
        <v>154.27000000000001</v>
      </c>
      <c r="N2321" s="7">
        <v>0.05</v>
      </c>
      <c r="O2321" s="6">
        <v>78.36</v>
      </c>
      <c r="P2321" s="6">
        <f t="shared" si="144"/>
        <v>586.226</v>
      </c>
      <c r="Q2321" s="6">
        <f t="shared" si="145"/>
        <v>313.44</v>
      </c>
      <c r="R2321" s="6">
        <f t="shared" si="146"/>
        <v>272.786</v>
      </c>
      <c r="S2321" s="8">
        <f t="shared" si="147"/>
        <v>0.46532565938733528</v>
      </c>
    </row>
    <row r="2322" spans="1:19" ht="15.6" x14ac:dyDescent="0.3">
      <c r="A2322" s="2">
        <v>4406</v>
      </c>
      <c r="B2322" s="3">
        <v>46335</v>
      </c>
      <c r="C2322" s="4">
        <f>YEAR(SalesDataTable[[#This Row],[Order Date]])</f>
        <v>2026</v>
      </c>
      <c r="D2322" s="9" t="str">
        <f>TEXT(SalesDataTable[[#This Row],[Order Date]],"MMM")</f>
        <v>Nov</v>
      </c>
      <c r="E2322" s="9" t="str">
        <f>"Q"&amp;ROUNDUP(MONTH(SalesDataTable[[#This Row],[Order Date]])/3,0)</f>
        <v>Q4</v>
      </c>
      <c r="F2322" s="4" t="s">
        <v>18</v>
      </c>
      <c r="G2322" s="4" t="s">
        <v>19</v>
      </c>
      <c r="H2322" s="4" t="s">
        <v>20</v>
      </c>
      <c r="I2322" s="4" t="s">
        <v>31</v>
      </c>
      <c r="J2322" s="4" t="s">
        <v>27</v>
      </c>
      <c r="K2322" s="4" t="s">
        <v>35</v>
      </c>
      <c r="L2322" s="5">
        <v>1</v>
      </c>
      <c r="M2322" s="6">
        <v>143.02000000000001</v>
      </c>
      <c r="N2322" s="7">
        <v>0.1</v>
      </c>
      <c r="O2322" s="6">
        <v>79.25</v>
      </c>
      <c r="P2322" s="6">
        <f t="shared" si="144"/>
        <v>128.71800000000002</v>
      </c>
      <c r="Q2322" s="6">
        <f t="shared" si="145"/>
        <v>79.25</v>
      </c>
      <c r="R2322" s="6">
        <f t="shared" si="146"/>
        <v>49.468000000000018</v>
      </c>
      <c r="S2322" s="8">
        <f t="shared" si="147"/>
        <v>0.3843129942976119</v>
      </c>
    </row>
    <row r="2323" spans="1:19" ht="15.6" x14ac:dyDescent="0.3">
      <c r="A2323" s="2">
        <v>4550</v>
      </c>
      <c r="B2323" s="3">
        <v>46335</v>
      </c>
      <c r="C2323" s="4">
        <f>YEAR(SalesDataTable[[#This Row],[Order Date]])</f>
        <v>2026</v>
      </c>
      <c r="D2323" s="9" t="str">
        <f>TEXT(SalesDataTable[[#This Row],[Order Date]],"MMM")</f>
        <v>Nov</v>
      </c>
      <c r="E2323" s="9" t="str">
        <f>"Q"&amp;ROUNDUP(MONTH(SalesDataTable[[#This Row],[Order Date]])/3,0)</f>
        <v>Q4</v>
      </c>
      <c r="F2323" s="4" t="s">
        <v>29</v>
      </c>
      <c r="G2323" s="4" t="s">
        <v>57</v>
      </c>
      <c r="H2323" s="4" t="s">
        <v>37</v>
      </c>
      <c r="I2323" s="4" t="s">
        <v>21</v>
      </c>
      <c r="J2323" s="4" t="s">
        <v>52</v>
      </c>
      <c r="K2323" s="4" t="s">
        <v>60</v>
      </c>
      <c r="L2323" s="5">
        <v>1</v>
      </c>
      <c r="M2323" s="6">
        <v>35.36</v>
      </c>
      <c r="N2323" s="7">
        <v>0</v>
      </c>
      <c r="O2323" s="6">
        <v>13.74</v>
      </c>
      <c r="P2323" s="6">
        <f t="shared" si="144"/>
        <v>35.36</v>
      </c>
      <c r="Q2323" s="6">
        <f t="shared" si="145"/>
        <v>13.74</v>
      </c>
      <c r="R2323" s="6">
        <f t="shared" si="146"/>
        <v>21.619999999999997</v>
      </c>
      <c r="S2323" s="8">
        <f t="shared" si="147"/>
        <v>0.61142533936651577</v>
      </c>
    </row>
    <row r="2324" spans="1:19" ht="15.6" x14ac:dyDescent="0.3">
      <c r="A2324" s="2">
        <v>4855</v>
      </c>
      <c r="B2324" s="3">
        <v>46335</v>
      </c>
      <c r="C2324" s="4">
        <f>YEAR(SalesDataTable[[#This Row],[Order Date]])</f>
        <v>2026</v>
      </c>
      <c r="D2324" s="9" t="str">
        <f>TEXT(SalesDataTable[[#This Row],[Order Date]],"MMM")</f>
        <v>Nov</v>
      </c>
      <c r="E2324" s="9" t="str">
        <f>"Q"&amp;ROUNDUP(MONTH(SalesDataTable[[#This Row],[Order Date]])/3,0)</f>
        <v>Q4</v>
      </c>
      <c r="F2324" s="4" t="s">
        <v>24</v>
      </c>
      <c r="G2324" s="4" t="s">
        <v>45</v>
      </c>
      <c r="H2324" s="4" t="s">
        <v>20</v>
      </c>
      <c r="I2324" s="4" t="s">
        <v>21</v>
      </c>
      <c r="J2324" s="4" t="s">
        <v>27</v>
      </c>
      <c r="K2324" s="4" t="s">
        <v>55</v>
      </c>
      <c r="L2324" s="5">
        <v>1</v>
      </c>
      <c r="M2324" s="6">
        <v>156.82</v>
      </c>
      <c r="N2324" s="7">
        <v>0.1</v>
      </c>
      <c r="O2324" s="6">
        <v>77.12</v>
      </c>
      <c r="P2324" s="6">
        <f t="shared" si="144"/>
        <v>141.13800000000001</v>
      </c>
      <c r="Q2324" s="6">
        <f t="shared" si="145"/>
        <v>77.12</v>
      </c>
      <c r="R2324" s="6">
        <f t="shared" si="146"/>
        <v>64.018000000000001</v>
      </c>
      <c r="S2324" s="8">
        <f t="shared" si="147"/>
        <v>0.45358443509189589</v>
      </c>
    </row>
    <row r="2325" spans="1:19" ht="15.6" x14ac:dyDescent="0.3">
      <c r="A2325" s="2">
        <v>5151</v>
      </c>
      <c r="B2325" s="3">
        <v>46335</v>
      </c>
      <c r="C2325" s="4">
        <f>YEAR(SalesDataTable[[#This Row],[Order Date]])</f>
        <v>2026</v>
      </c>
      <c r="D2325" s="9" t="str">
        <f>TEXT(SalesDataTable[[#This Row],[Order Date]],"MMM")</f>
        <v>Nov</v>
      </c>
      <c r="E2325" s="9" t="str">
        <f>"Q"&amp;ROUNDUP(MONTH(SalesDataTable[[#This Row],[Order Date]])/3,0)</f>
        <v>Q4</v>
      </c>
      <c r="F2325" s="4" t="s">
        <v>29</v>
      </c>
      <c r="G2325" s="4" t="s">
        <v>70</v>
      </c>
      <c r="H2325" s="4" t="s">
        <v>26</v>
      </c>
      <c r="I2325" s="4" t="s">
        <v>34</v>
      </c>
      <c r="J2325" s="4" t="s">
        <v>52</v>
      </c>
      <c r="K2325" s="4" t="s">
        <v>53</v>
      </c>
      <c r="L2325" s="5">
        <v>10</v>
      </c>
      <c r="M2325" s="6">
        <v>40.98</v>
      </c>
      <c r="N2325" s="7">
        <v>0.1</v>
      </c>
      <c r="O2325" s="6">
        <v>14.6</v>
      </c>
      <c r="P2325" s="6">
        <f t="shared" si="144"/>
        <v>368.82</v>
      </c>
      <c r="Q2325" s="6">
        <f t="shared" si="145"/>
        <v>146</v>
      </c>
      <c r="R2325" s="6">
        <f t="shared" si="146"/>
        <v>222.82</v>
      </c>
      <c r="S2325" s="8">
        <f t="shared" si="147"/>
        <v>0.60414294235670518</v>
      </c>
    </row>
    <row r="2326" spans="1:19" ht="15.6" x14ac:dyDescent="0.3">
      <c r="A2326" s="2">
        <v>5189</v>
      </c>
      <c r="B2326" s="3">
        <v>46335</v>
      </c>
      <c r="C2326" s="4">
        <f>YEAR(SalesDataTable[[#This Row],[Order Date]])</f>
        <v>2026</v>
      </c>
      <c r="D2326" s="9" t="str">
        <f>TEXT(SalesDataTable[[#This Row],[Order Date]],"MMM")</f>
        <v>Nov</v>
      </c>
      <c r="E2326" s="9" t="str">
        <f>"Q"&amp;ROUNDUP(MONTH(SalesDataTable[[#This Row],[Order Date]])/3,0)</f>
        <v>Q4</v>
      </c>
      <c r="F2326" s="4" t="s">
        <v>38</v>
      </c>
      <c r="G2326" s="4" t="s">
        <v>51</v>
      </c>
      <c r="H2326" s="4" t="s">
        <v>37</v>
      </c>
      <c r="I2326" s="4" t="s">
        <v>31</v>
      </c>
      <c r="J2326" s="4" t="s">
        <v>27</v>
      </c>
      <c r="K2326" s="4" t="s">
        <v>35</v>
      </c>
      <c r="L2326" s="5">
        <v>3</v>
      </c>
      <c r="M2326" s="6">
        <v>144.22999999999999</v>
      </c>
      <c r="N2326" s="7">
        <v>0</v>
      </c>
      <c r="O2326" s="6">
        <v>80.959999999999994</v>
      </c>
      <c r="P2326" s="6">
        <f t="shared" si="144"/>
        <v>432.68999999999994</v>
      </c>
      <c r="Q2326" s="6">
        <f t="shared" si="145"/>
        <v>242.88</v>
      </c>
      <c r="R2326" s="6">
        <f t="shared" si="146"/>
        <v>189.80999999999995</v>
      </c>
      <c r="S2326" s="8">
        <f t="shared" si="147"/>
        <v>0.43867433959647778</v>
      </c>
    </row>
    <row r="2327" spans="1:19" ht="15.6" x14ac:dyDescent="0.3">
      <c r="A2327" s="2">
        <v>726</v>
      </c>
      <c r="B2327" s="3">
        <v>46336</v>
      </c>
      <c r="C2327" s="4">
        <f>YEAR(SalesDataTable[[#This Row],[Order Date]])</f>
        <v>2026</v>
      </c>
      <c r="D2327" s="9" t="str">
        <f>TEXT(SalesDataTable[[#This Row],[Order Date]],"MMM")</f>
        <v>Nov</v>
      </c>
      <c r="E2327" s="9" t="str">
        <f>"Q"&amp;ROUNDUP(MONTH(SalesDataTable[[#This Row],[Order Date]])/3,0)</f>
        <v>Q4</v>
      </c>
      <c r="F2327" s="4" t="s">
        <v>38</v>
      </c>
      <c r="G2327" s="4" t="s">
        <v>49</v>
      </c>
      <c r="H2327" s="4" t="s">
        <v>20</v>
      </c>
      <c r="I2327" s="4" t="s">
        <v>31</v>
      </c>
      <c r="J2327" s="4" t="s">
        <v>27</v>
      </c>
      <c r="K2327" s="4" t="s">
        <v>28</v>
      </c>
      <c r="L2327" s="5">
        <v>1</v>
      </c>
      <c r="M2327" s="6">
        <v>90.23</v>
      </c>
      <c r="N2327" s="7">
        <v>0</v>
      </c>
      <c r="O2327" s="6">
        <v>44.06</v>
      </c>
      <c r="P2327" s="6">
        <f t="shared" si="144"/>
        <v>90.23</v>
      </c>
      <c r="Q2327" s="6">
        <f t="shared" si="145"/>
        <v>44.06</v>
      </c>
      <c r="R2327" s="6">
        <f t="shared" si="146"/>
        <v>46.17</v>
      </c>
      <c r="S2327" s="8">
        <f t="shared" si="147"/>
        <v>0.51169234179319512</v>
      </c>
    </row>
    <row r="2328" spans="1:19" ht="15.6" x14ac:dyDescent="0.3">
      <c r="A2328" s="2">
        <v>2154</v>
      </c>
      <c r="B2328" s="3">
        <v>46336</v>
      </c>
      <c r="C2328" s="4">
        <f>YEAR(SalesDataTable[[#This Row],[Order Date]])</f>
        <v>2026</v>
      </c>
      <c r="D2328" s="9" t="str">
        <f>TEXT(SalesDataTable[[#This Row],[Order Date]],"MMM")</f>
        <v>Nov</v>
      </c>
      <c r="E2328" s="9" t="str">
        <f>"Q"&amp;ROUNDUP(MONTH(SalesDataTable[[#This Row],[Order Date]])/3,0)</f>
        <v>Q4</v>
      </c>
      <c r="F2328" s="4" t="s">
        <v>38</v>
      </c>
      <c r="G2328" s="4" t="s">
        <v>49</v>
      </c>
      <c r="H2328" s="4" t="s">
        <v>20</v>
      </c>
      <c r="I2328" s="4" t="s">
        <v>31</v>
      </c>
      <c r="J2328" s="4" t="s">
        <v>27</v>
      </c>
      <c r="K2328" s="4" t="s">
        <v>55</v>
      </c>
      <c r="L2328" s="5">
        <v>5</v>
      </c>
      <c r="M2328" s="6">
        <v>152.82</v>
      </c>
      <c r="N2328" s="7">
        <v>0.1</v>
      </c>
      <c r="O2328" s="6">
        <v>80.09</v>
      </c>
      <c r="P2328" s="6">
        <f t="shared" si="144"/>
        <v>687.68999999999994</v>
      </c>
      <c r="Q2328" s="6">
        <f t="shared" si="145"/>
        <v>400.45000000000005</v>
      </c>
      <c r="R2328" s="6">
        <f t="shared" si="146"/>
        <v>287.2399999999999</v>
      </c>
      <c r="S2328" s="8">
        <f t="shared" si="147"/>
        <v>0.417688202533118</v>
      </c>
    </row>
    <row r="2329" spans="1:19" ht="15.6" x14ac:dyDescent="0.3">
      <c r="A2329" s="2">
        <v>4403</v>
      </c>
      <c r="B2329" s="3">
        <v>46336</v>
      </c>
      <c r="C2329" s="4">
        <f>YEAR(SalesDataTable[[#This Row],[Order Date]])</f>
        <v>2026</v>
      </c>
      <c r="D2329" s="9" t="str">
        <f>TEXT(SalesDataTable[[#This Row],[Order Date]],"MMM")</f>
        <v>Nov</v>
      </c>
      <c r="E2329" s="9" t="str">
        <f>"Q"&amp;ROUNDUP(MONTH(SalesDataTable[[#This Row],[Order Date]])/3,0)</f>
        <v>Q4</v>
      </c>
      <c r="F2329" s="4" t="s">
        <v>18</v>
      </c>
      <c r="G2329" s="4" t="s">
        <v>19</v>
      </c>
      <c r="H2329" s="4" t="s">
        <v>20</v>
      </c>
      <c r="I2329" s="4" t="s">
        <v>34</v>
      </c>
      <c r="J2329" s="4" t="s">
        <v>32</v>
      </c>
      <c r="K2329" s="4" t="s">
        <v>33</v>
      </c>
      <c r="L2329" s="5">
        <v>2</v>
      </c>
      <c r="M2329" s="6">
        <v>36.61</v>
      </c>
      <c r="N2329" s="7">
        <v>0.05</v>
      </c>
      <c r="O2329" s="6">
        <v>13.31</v>
      </c>
      <c r="P2329" s="6">
        <f t="shared" si="144"/>
        <v>69.558999999999997</v>
      </c>
      <c r="Q2329" s="6">
        <f t="shared" si="145"/>
        <v>26.62</v>
      </c>
      <c r="R2329" s="6">
        <f t="shared" si="146"/>
        <v>42.938999999999993</v>
      </c>
      <c r="S2329" s="8">
        <f t="shared" si="147"/>
        <v>0.61730329648212301</v>
      </c>
    </row>
    <row r="2330" spans="1:19" ht="15.6" x14ac:dyDescent="0.3">
      <c r="A2330" s="2">
        <v>4924</v>
      </c>
      <c r="B2330" s="3">
        <v>46336</v>
      </c>
      <c r="C2330" s="4">
        <f>YEAR(SalesDataTable[[#This Row],[Order Date]])</f>
        <v>2026</v>
      </c>
      <c r="D2330" s="9" t="str">
        <f>TEXT(SalesDataTable[[#This Row],[Order Date]],"MMM")</f>
        <v>Nov</v>
      </c>
      <c r="E2330" s="9" t="str">
        <f>"Q"&amp;ROUNDUP(MONTH(SalesDataTable[[#This Row],[Order Date]])/3,0)</f>
        <v>Q4</v>
      </c>
      <c r="F2330" s="4" t="s">
        <v>38</v>
      </c>
      <c r="G2330" s="4" t="s">
        <v>51</v>
      </c>
      <c r="H2330" s="4" t="s">
        <v>26</v>
      </c>
      <c r="I2330" s="4" t="s">
        <v>34</v>
      </c>
      <c r="J2330" s="4" t="s">
        <v>27</v>
      </c>
      <c r="K2330" s="4" t="s">
        <v>55</v>
      </c>
      <c r="L2330" s="5">
        <v>12</v>
      </c>
      <c r="M2330" s="6">
        <v>150.75</v>
      </c>
      <c r="N2330" s="7">
        <v>0.1</v>
      </c>
      <c r="O2330" s="6">
        <v>80.569999999999993</v>
      </c>
      <c r="P2330" s="6">
        <f t="shared" si="144"/>
        <v>1628.1000000000001</v>
      </c>
      <c r="Q2330" s="6">
        <f t="shared" si="145"/>
        <v>966.83999999999992</v>
      </c>
      <c r="R2330" s="6">
        <f t="shared" si="146"/>
        <v>661.26000000000022</v>
      </c>
      <c r="S2330" s="8">
        <f t="shared" si="147"/>
        <v>0.40615441311958733</v>
      </c>
    </row>
    <row r="2331" spans="1:19" ht="15.6" x14ac:dyDescent="0.3">
      <c r="A2331" s="2">
        <v>25</v>
      </c>
      <c r="B2331" s="3">
        <v>46337</v>
      </c>
      <c r="C2331" s="4">
        <f>YEAR(SalesDataTable[[#This Row],[Order Date]])</f>
        <v>2026</v>
      </c>
      <c r="D2331" s="9" t="str">
        <f>TEXT(SalesDataTable[[#This Row],[Order Date]],"MMM")</f>
        <v>Nov</v>
      </c>
      <c r="E2331" s="9" t="str">
        <f>"Q"&amp;ROUNDUP(MONTH(SalesDataTable[[#This Row],[Order Date]])/3,0)</f>
        <v>Q4</v>
      </c>
      <c r="F2331" s="4" t="s">
        <v>18</v>
      </c>
      <c r="G2331" s="4" t="s">
        <v>19</v>
      </c>
      <c r="H2331" s="4" t="s">
        <v>20</v>
      </c>
      <c r="I2331" s="4" t="s">
        <v>21</v>
      </c>
      <c r="J2331" s="4" t="s">
        <v>27</v>
      </c>
      <c r="K2331" s="4" t="s">
        <v>35</v>
      </c>
      <c r="L2331" s="5">
        <v>1</v>
      </c>
      <c r="M2331" s="6">
        <v>145.83000000000001</v>
      </c>
      <c r="N2331" s="7">
        <v>0.1</v>
      </c>
      <c r="O2331" s="6">
        <v>79.14</v>
      </c>
      <c r="P2331" s="6">
        <f t="shared" si="144"/>
        <v>131.24700000000001</v>
      </c>
      <c r="Q2331" s="6">
        <f t="shared" si="145"/>
        <v>79.14</v>
      </c>
      <c r="R2331" s="6">
        <f t="shared" si="146"/>
        <v>52.107000000000014</v>
      </c>
      <c r="S2331" s="8">
        <f t="shared" si="147"/>
        <v>0.39701478890946085</v>
      </c>
    </row>
    <row r="2332" spans="1:19" ht="15.6" x14ac:dyDescent="0.3">
      <c r="A2332" s="2">
        <v>252</v>
      </c>
      <c r="B2332" s="3">
        <v>46337</v>
      </c>
      <c r="C2332" s="4">
        <f>YEAR(SalesDataTable[[#This Row],[Order Date]])</f>
        <v>2026</v>
      </c>
      <c r="D2332" s="9" t="str">
        <f>TEXT(SalesDataTable[[#This Row],[Order Date]],"MMM")</f>
        <v>Nov</v>
      </c>
      <c r="E2332" s="9" t="str">
        <f>"Q"&amp;ROUNDUP(MONTH(SalesDataTable[[#This Row],[Order Date]])/3,0)</f>
        <v>Q4</v>
      </c>
      <c r="F2332" s="4" t="s">
        <v>18</v>
      </c>
      <c r="G2332" s="4" t="s">
        <v>19</v>
      </c>
      <c r="H2332" s="4" t="s">
        <v>20</v>
      </c>
      <c r="I2332" s="4" t="s">
        <v>21</v>
      </c>
      <c r="J2332" s="4" t="s">
        <v>32</v>
      </c>
      <c r="K2332" s="4" t="s">
        <v>66</v>
      </c>
      <c r="L2332" s="5">
        <v>4</v>
      </c>
      <c r="M2332" s="6">
        <v>162.04</v>
      </c>
      <c r="N2332" s="7">
        <v>0</v>
      </c>
      <c r="O2332" s="6">
        <v>85.77</v>
      </c>
      <c r="P2332" s="6">
        <f t="shared" si="144"/>
        <v>648.16</v>
      </c>
      <c r="Q2332" s="6">
        <f t="shared" si="145"/>
        <v>343.08</v>
      </c>
      <c r="R2332" s="6">
        <f t="shared" si="146"/>
        <v>305.08</v>
      </c>
      <c r="S2332" s="8">
        <f t="shared" si="147"/>
        <v>0.47068625030856581</v>
      </c>
    </row>
    <row r="2333" spans="1:19" ht="15.6" x14ac:dyDescent="0.3">
      <c r="A2333" s="2">
        <v>1203</v>
      </c>
      <c r="B2333" s="3">
        <v>46337</v>
      </c>
      <c r="C2333" s="4">
        <f>YEAR(SalesDataTable[[#This Row],[Order Date]])</f>
        <v>2026</v>
      </c>
      <c r="D2333" s="9" t="str">
        <f>TEXT(SalesDataTable[[#This Row],[Order Date]],"MMM")</f>
        <v>Nov</v>
      </c>
      <c r="E2333" s="9" t="str">
        <f>"Q"&amp;ROUNDUP(MONTH(SalesDataTable[[#This Row],[Order Date]])/3,0)</f>
        <v>Q4</v>
      </c>
      <c r="F2333" s="4" t="s">
        <v>38</v>
      </c>
      <c r="G2333" s="4" t="s">
        <v>51</v>
      </c>
      <c r="H2333" s="4" t="s">
        <v>37</v>
      </c>
      <c r="I2333" s="4" t="s">
        <v>21</v>
      </c>
      <c r="J2333" s="4" t="s">
        <v>27</v>
      </c>
      <c r="K2333" s="4" t="s">
        <v>35</v>
      </c>
      <c r="L2333" s="5">
        <v>2</v>
      </c>
      <c r="M2333" s="6">
        <v>141.33000000000001</v>
      </c>
      <c r="N2333" s="7">
        <v>0.05</v>
      </c>
      <c r="O2333" s="6">
        <v>79.739999999999995</v>
      </c>
      <c r="P2333" s="6">
        <f t="shared" si="144"/>
        <v>268.52699999999999</v>
      </c>
      <c r="Q2333" s="6">
        <f t="shared" si="145"/>
        <v>159.47999999999999</v>
      </c>
      <c r="R2333" s="6">
        <f t="shared" si="146"/>
        <v>109.047</v>
      </c>
      <c r="S2333" s="8">
        <f t="shared" si="147"/>
        <v>0.40609324202035552</v>
      </c>
    </row>
    <row r="2334" spans="1:19" ht="15.6" x14ac:dyDescent="0.3">
      <c r="A2334" s="2">
        <v>1567</v>
      </c>
      <c r="B2334" s="3">
        <v>46337</v>
      </c>
      <c r="C2334" s="4">
        <f>YEAR(SalesDataTable[[#This Row],[Order Date]])</f>
        <v>2026</v>
      </c>
      <c r="D2334" s="9" t="str">
        <f>TEXT(SalesDataTable[[#This Row],[Order Date]],"MMM")</f>
        <v>Nov</v>
      </c>
      <c r="E2334" s="9" t="str">
        <f>"Q"&amp;ROUNDUP(MONTH(SalesDataTable[[#This Row],[Order Date]])/3,0)</f>
        <v>Q4</v>
      </c>
      <c r="F2334" s="4" t="s">
        <v>29</v>
      </c>
      <c r="G2334" s="4" t="s">
        <v>70</v>
      </c>
      <c r="H2334" s="4" t="s">
        <v>20</v>
      </c>
      <c r="I2334" s="4" t="s">
        <v>21</v>
      </c>
      <c r="J2334" s="4" t="s">
        <v>41</v>
      </c>
      <c r="K2334" s="4" t="s">
        <v>69</v>
      </c>
      <c r="L2334" s="5">
        <v>1</v>
      </c>
      <c r="M2334" s="6">
        <v>125.11</v>
      </c>
      <c r="N2334" s="7">
        <v>0.1</v>
      </c>
      <c r="O2334" s="6">
        <v>61.65</v>
      </c>
      <c r="P2334" s="6">
        <f t="shared" si="144"/>
        <v>112.599</v>
      </c>
      <c r="Q2334" s="6">
        <f t="shared" si="145"/>
        <v>61.65</v>
      </c>
      <c r="R2334" s="6">
        <f t="shared" si="146"/>
        <v>50.949000000000005</v>
      </c>
      <c r="S2334" s="8">
        <f t="shared" si="147"/>
        <v>0.45248181600191834</v>
      </c>
    </row>
    <row r="2335" spans="1:19" ht="15.6" x14ac:dyDescent="0.3">
      <c r="A2335" s="2">
        <v>2060</v>
      </c>
      <c r="B2335" s="3">
        <v>46337</v>
      </c>
      <c r="C2335" s="4">
        <f>YEAR(SalesDataTable[[#This Row],[Order Date]])</f>
        <v>2026</v>
      </c>
      <c r="D2335" s="9" t="str">
        <f>TEXT(SalesDataTable[[#This Row],[Order Date]],"MMM")</f>
        <v>Nov</v>
      </c>
      <c r="E2335" s="9" t="str">
        <f>"Q"&amp;ROUNDUP(MONTH(SalesDataTable[[#This Row],[Order Date]])/3,0)</f>
        <v>Q4</v>
      </c>
      <c r="F2335" s="4" t="s">
        <v>29</v>
      </c>
      <c r="G2335" s="4" t="s">
        <v>43</v>
      </c>
      <c r="H2335" s="4" t="s">
        <v>20</v>
      </c>
      <c r="I2335" s="4" t="s">
        <v>34</v>
      </c>
      <c r="J2335" s="4" t="s">
        <v>41</v>
      </c>
      <c r="K2335" s="4" t="s">
        <v>69</v>
      </c>
      <c r="L2335" s="5">
        <v>3</v>
      </c>
      <c r="M2335" s="6">
        <v>124.55</v>
      </c>
      <c r="N2335" s="7">
        <v>0.15</v>
      </c>
      <c r="O2335" s="6">
        <v>60.68</v>
      </c>
      <c r="P2335" s="6">
        <f t="shared" si="144"/>
        <v>317.60249999999996</v>
      </c>
      <c r="Q2335" s="6">
        <f t="shared" si="145"/>
        <v>182.04</v>
      </c>
      <c r="R2335" s="6">
        <f t="shared" si="146"/>
        <v>135.56249999999997</v>
      </c>
      <c r="S2335" s="8">
        <f t="shared" si="147"/>
        <v>0.42683070819656643</v>
      </c>
    </row>
    <row r="2336" spans="1:19" ht="15.6" x14ac:dyDescent="0.3">
      <c r="A2336" s="2">
        <v>2485</v>
      </c>
      <c r="B2336" s="3">
        <v>46337</v>
      </c>
      <c r="C2336" s="4">
        <f>YEAR(SalesDataTable[[#This Row],[Order Date]])</f>
        <v>2026</v>
      </c>
      <c r="D2336" s="9" t="str">
        <f>TEXT(SalesDataTable[[#This Row],[Order Date]],"MMM")</f>
        <v>Nov</v>
      </c>
      <c r="E2336" s="9" t="str">
        <f>"Q"&amp;ROUNDUP(MONTH(SalesDataTable[[#This Row],[Order Date]])/3,0)</f>
        <v>Q4</v>
      </c>
      <c r="F2336" s="4" t="s">
        <v>29</v>
      </c>
      <c r="G2336" s="4" t="s">
        <v>57</v>
      </c>
      <c r="H2336" s="4" t="s">
        <v>37</v>
      </c>
      <c r="I2336" s="4" t="s">
        <v>21</v>
      </c>
      <c r="J2336" s="4" t="s">
        <v>27</v>
      </c>
      <c r="K2336" s="4" t="s">
        <v>35</v>
      </c>
      <c r="L2336" s="5">
        <v>1</v>
      </c>
      <c r="M2336" s="6">
        <v>143.77000000000001</v>
      </c>
      <c r="N2336" s="7">
        <v>0.1</v>
      </c>
      <c r="O2336" s="6">
        <v>81.02</v>
      </c>
      <c r="P2336" s="6">
        <f t="shared" si="144"/>
        <v>129.393</v>
      </c>
      <c r="Q2336" s="6">
        <f t="shared" si="145"/>
        <v>81.02</v>
      </c>
      <c r="R2336" s="6">
        <f t="shared" si="146"/>
        <v>48.373000000000005</v>
      </c>
      <c r="S2336" s="8">
        <f t="shared" si="147"/>
        <v>0.3738455712441941</v>
      </c>
    </row>
    <row r="2337" spans="1:19" ht="15.6" x14ac:dyDescent="0.3">
      <c r="A2337" s="2">
        <v>3101</v>
      </c>
      <c r="B2337" s="3">
        <v>46337</v>
      </c>
      <c r="C2337" s="4">
        <f>YEAR(SalesDataTable[[#This Row],[Order Date]])</f>
        <v>2026</v>
      </c>
      <c r="D2337" s="9" t="str">
        <f>TEXT(SalesDataTable[[#This Row],[Order Date]],"MMM")</f>
        <v>Nov</v>
      </c>
      <c r="E2337" s="9" t="str">
        <f>"Q"&amp;ROUNDUP(MONTH(SalesDataTable[[#This Row],[Order Date]])/3,0)</f>
        <v>Q4</v>
      </c>
      <c r="F2337" s="4" t="s">
        <v>38</v>
      </c>
      <c r="G2337" s="4" t="s">
        <v>51</v>
      </c>
      <c r="H2337" s="4" t="s">
        <v>20</v>
      </c>
      <c r="I2337" s="4" t="s">
        <v>31</v>
      </c>
      <c r="J2337" s="4" t="s">
        <v>41</v>
      </c>
      <c r="K2337" s="4" t="s">
        <v>69</v>
      </c>
      <c r="L2337" s="5">
        <v>3</v>
      </c>
      <c r="M2337" s="6">
        <v>124.72</v>
      </c>
      <c r="N2337" s="7">
        <v>0.15</v>
      </c>
      <c r="O2337" s="6">
        <v>60.35</v>
      </c>
      <c r="P2337" s="6">
        <f t="shared" si="144"/>
        <v>318.03599999999994</v>
      </c>
      <c r="Q2337" s="6">
        <f t="shared" si="145"/>
        <v>181.05</v>
      </c>
      <c r="R2337" s="6">
        <f t="shared" si="146"/>
        <v>136.98599999999993</v>
      </c>
      <c r="S2337" s="8">
        <f t="shared" si="147"/>
        <v>0.4307248236048748</v>
      </c>
    </row>
    <row r="2338" spans="1:19" ht="15.6" x14ac:dyDescent="0.3">
      <c r="A2338" s="2">
        <v>3165</v>
      </c>
      <c r="B2338" s="3">
        <v>46337</v>
      </c>
      <c r="C2338" s="4">
        <f>YEAR(SalesDataTable[[#This Row],[Order Date]])</f>
        <v>2026</v>
      </c>
      <c r="D2338" s="9" t="str">
        <f>TEXT(SalesDataTable[[#This Row],[Order Date]],"MMM")</f>
        <v>Nov</v>
      </c>
      <c r="E2338" s="9" t="str">
        <f>"Q"&amp;ROUNDUP(MONTH(SalesDataTable[[#This Row],[Order Date]])/3,0)</f>
        <v>Q4</v>
      </c>
      <c r="F2338" s="4" t="s">
        <v>29</v>
      </c>
      <c r="G2338" s="4" t="s">
        <v>30</v>
      </c>
      <c r="H2338" s="4" t="s">
        <v>37</v>
      </c>
      <c r="I2338" s="4" t="s">
        <v>21</v>
      </c>
      <c r="J2338" s="4" t="s">
        <v>52</v>
      </c>
      <c r="K2338" s="4" t="s">
        <v>60</v>
      </c>
      <c r="L2338" s="5">
        <v>1</v>
      </c>
      <c r="M2338" s="6">
        <v>35.729999999999997</v>
      </c>
      <c r="N2338" s="7">
        <v>0.1</v>
      </c>
      <c r="O2338" s="6">
        <v>14.15</v>
      </c>
      <c r="P2338" s="6">
        <f t="shared" si="144"/>
        <v>32.156999999999996</v>
      </c>
      <c r="Q2338" s="6">
        <f t="shared" si="145"/>
        <v>14.15</v>
      </c>
      <c r="R2338" s="6">
        <f t="shared" si="146"/>
        <v>18.006999999999998</v>
      </c>
      <c r="S2338" s="8">
        <f t="shared" si="147"/>
        <v>0.55997139036601673</v>
      </c>
    </row>
    <row r="2339" spans="1:19" ht="15.6" x14ac:dyDescent="0.3">
      <c r="A2339" s="2">
        <v>4179</v>
      </c>
      <c r="B2339" s="3">
        <v>46337</v>
      </c>
      <c r="C2339" s="4">
        <f>YEAR(SalesDataTable[[#This Row],[Order Date]])</f>
        <v>2026</v>
      </c>
      <c r="D2339" s="9" t="str">
        <f>TEXT(SalesDataTable[[#This Row],[Order Date]],"MMM")</f>
        <v>Nov</v>
      </c>
      <c r="E2339" s="9" t="str">
        <f>"Q"&amp;ROUNDUP(MONTH(SalesDataTable[[#This Row],[Order Date]])/3,0)</f>
        <v>Q4</v>
      </c>
      <c r="F2339" s="4" t="s">
        <v>29</v>
      </c>
      <c r="G2339" s="4" t="s">
        <v>36</v>
      </c>
      <c r="H2339" s="4" t="s">
        <v>37</v>
      </c>
      <c r="I2339" s="4" t="s">
        <v>34</v>
      </c>
      <c r="J2339" s="4" t="s">
        <v>32</v>
      </c>
      <c r="K2339" s="4" t="s">
        <v>66</v>
      </c>
      <c r="L2339" s="5">
        <v>2</v>
      </c>
      <c r="M2339" s="6">
        <v>166.1</v>
      </c>
      <c r="N2339" s="7">
        <v>0.05</v>
      </c>
      <c r="O2339" s="6">
        <v>88.2</v>
      </c>
      <c r="P2339" s="6">
        <f t="shared" si="144"/>
        <v>315.58999999999997</v>
      </c>
      <c r="Q2339" s="6">
        <f t="shared" si="145"/>
        <v>176.4</v>
      </c>
      <c r="R2339" s="6">
        <f t="shared" si="146"/>
        <v>139.18999999999997</v>
      </c>
      <c r="S2339" s="8">
        <f t="shared" si="147"/>
        <v>0.44104692797617157</v>
      </c>
    </row>
    <row r="2340" spans="1:19" ht="15.6" x14ac:dyDescent="0.3">
      <c r="A2340" s="2">
        <v>4829</v>
      </c>
      <c r="B2340" s="3">
        <v>46337</v>
      </c>
      <c r="C2340" s="4">
        <f>YEAR(SalesDataTable[[#This Row],[Order Date]])</f>
        <v>2026</v>
      </c>
      <c r="D2340" s="9" t="str">
        <f>TEXT(SalesDataTable[[#This Row],[Order Date]],"MMM")</f>
        <v>Nov</v>
      </c>
      <c r="E2340" s="9" t="str">
        <f>"Q"&amp;ROUNDUP(MONTH(SalesDataTable[[#This Row],[Order Date]])/3,0)</f>
        <v>Q4</v>
      </c>
      <c r="F2340" s="4" t="s">
        <v>29</v>
      </c>
      <c r="G2340" s="4" t="s">
        <v>70</v>
      </c>
      <c r="H2340" s="4" t="s">
        <v>46</v>
      </c>
      <c r="I2340" s="4" t="s">
        <v>31</v>
      </c>
      <c r="J2340" s="4" t="s">
        <v>22</v>
      </c>
      <c r="K2340" s="4" t="s">
        <v>23</v>
      </c>
      <c r="L2340" s="5">
        <v>2</v>
      </c>
      <c r="M2340" s="6">
        <v>81.27</v>
      </c>
      <c r="N2340" s="7">
        <v>0.05</v>
      </c>
      <c r="O2340" s="6">
        <v>43.04</v>
      </c>
      <c r="P2340" s="6">
        <f t="shared" si="144"/>
        <v>154.41299999999998</v>
      </c>
      <c r="Q2340" s="6">
        <f t="shared" si="145"/>
        <v>86.08</v>
      </c>
      <c r="R2340" s="6">
        <f t="shared" si="146"/>
        <v>68.332999999999984</v>
      </c>
      <c r="S2340" s="8">
        <f t="shared" si="147"/>
        <v>0.44253398353765544</v>
      </c>
    </row>
    <row r="2341" spans="1:19" ht="15.6" x14ac:dyDescent="0.3">
      <c r="A2341" s="2">
        <v>4943</v>
      </c>
      <c r="B2341" s="3">
        <v>46337</v>
      </c>
      <c r="C2341" s="4">
        <f>YEAR(SalesDataTable[[#This Row],[Order Date]])</f>
        <v>2026</v>
      </c>
      <c r="D2341" s="9" t="str">
        <f>TEXT(SalesDataTable[[#This Row],[Order Date]],"MMM")</f>
        <v>Nov</v>
      </c>
      <c r="E2341" s="9" t="str">
        <f>"Q"&amp;ROUNDUP(MONTH(SalesDataTable[[#This Row],[Order Date]])/3,0)</f>
        <v>Q4</v>
      </c>
      <c r="F2341" s="4" t="s">
        <v>18</v>
      </c>
      <c r="G2341" s="4" t="s">
        <v>54</v>
      </c>
      <c r="H2341" s="4" t="s">
        <v>26</v>
      </c>
      <c r="I2341" s="4" t="s">
        <v>21</v>
      </c>
      <c r="J2341" s="4" t="s">
        <v>41</v>
      </c>
      <c r="K2341" s="4" t="s">
        <v>47</v>
      </c>
      <c r="L2341" s="5">
        <v>10</v>
      </c>
      <c r="M2341" s="6">
        <v>191.98</v>
      </c>
      <c r="N2341" s="7">
        <v>0.1</v>
      </c>
      <c r="O2341" s="6">
        <v>102.73</v>
      </c>
      <c r="P2341" s="6">
        <f t="shared" si="144"/>
        <v>1727.82</v>
      </c>
      <c r="Q2341" s="6">
        <f t="shared" si="145"/>
        <v>1027.3</v>
      </c>
      <c r="R2341" s="6">
        <f t="shared" si="146"/>
        <v>700.52</v>
      </c>
      <c r="S2341" s="8">
        <f t="shared" si="147"/>
        <v>0.40543575140929033</v>
      </c>
    </row>
    <row r="2342" spans="1:19" ht="15.6" x14ac:dyDescent="0.3">
      <c r="A2342" s="2">
        <v>887</v>
      </c>
      <c r="B2342" s="3">
        <v>46338</v>
      </c>
      <c r="C2342" s="4">
        <f>YEAR(SalesDataTable[[#This Row],[Order Date]])</f>
        <v>2026</v>
      </c>
      <c r="D2342" s="9" t="str">
        <f>TEXT(SalesDataTable[[#This Row],[Order Date]],"MMM")</f>
        <v>Nov</v>
      </c>
      <c r="E2342" s="9" t="str">
        <f>"Q"&amp;ROUNDUP(MONTH(SalesDataTable[[#This Row],[Order Date]])/3,0)</f>
        <v>Q4</v>
      </c>
      <c r="F2342" s="4" t="s">
        <v>38</v>
      </c>
      <c r="G2342" s="4" t="s">
        <v>51</v>
      </c>
      <c r="H2342" s="4" t="s">
        <v>37</v>
      </c>
      <c r="I2342" s="4" t="s">
        <v>21</v>
      </c>
      <c r="J2342" s="4" t="s">
        <v>27</v>
      </c>
      <c r="K2342" s="4" t="s">
        <v>28</v>
      </c>
      <c r="L2342" s="5">
        <v>6</v>
      </c>
      <c r="M2342" s="6">
        <v>89.87</v>
      </c>
      <c r="N2342" s="7">
        <v>0.2</v>
      </c>
      <c r="O2342" s="6">
        <v>44.47</v>
      </c>
      <c r="P2342" s="6">
        <f t="shared" si="144"/>
        <v>431.37600000000003</v>
      </c>
      <c r="Q2342" s="6">
        <f t="shared" si="145"/>
        <v>266.82</v>
      </c>
      <c r="R2342" s="6">
        <f t="shared" si="146"/>
        <v>164.55600000000004</v>
      </c>
      <c r="S2342" s="8">
        <f t="shared" si="147"/>
        <v>0.3814676755313231</v>
      </c>
    </row>
    <row r="2343" spans="1:19" ht="15.6" x14ac:dyDescent="0.3">
      <c r="A2343" s="2">
        <v>1090</v>
      </c>
      <c r="B2343" s="3">
        <v>46338</v>
      </c>
      <c r="C2343" s="4">
        <f>YEAR(SalesDataTable[[#This Row],[Order Date]])</f>
        <v>2026</v>
      </c>
      <c r="D2343" s="9" t="str">
        <f>TEXT(SalesDataTable[[#This Row],[Order Date]],"MMM")</f>
        <v>Nov</v>
      </c>
      <c r="E2343" s="9" t="str">
        <f>"Q"&amp;ROUNDUP(MONTH(SalesDataTable[[#This Row],[Order Date]])/3,0)</f>
        <v>Q4</v>
      </c>
      <c r="F2343" s="4" t="s">
        <v>24</v>
      </c>
      <c r="G2343" s="4" t="s">
        <v>67</v>
      </c>
      <c r="H2343" s="4" t="s">
        <v>46</v>
      </c>
      <c r="I2343" s="4" t="s">
        <v>31</v>
      </c>
      <c r="J2343" s="4" t="s">
        <v>22</v>
      </c>
      <c r="K2343" s="4" t="s">
        <v>40</v>
      </c>
      <c r="L2343" s="5">
        <v>3</v>
      </c>
      <c r="M2343" s="6">
        <v>51.44</v>
      </c>
      <c r="N2343" s="7">
        <v>0.1</v>
      </c>
      <c r="O2343" s="6">
        <v>23.11</v>
      </c>
      <c r="P2343" s="6">
        <f t="shared" si="144"/>
        <v>138.88800000000001</v>
      </c>
      <c r="Q2343" s="6">
        <f t="shared" si="145"/>
        <v>69.33</v>
      </c>
      <c r="R2343" s="6">
        <f t="shared" si="146"/>
        <v>69.558000000000007</v>
      </c>
      <c r="S2343" s="8">
        <f t="shared" si="147"/>
        <v>0.50082080525315364</v>
      </c>
    </row>
    <row r="2344" spans="1:19" ht="15.6" x14ac:dyDescent="0.3">
      <c r="A2344" s="2">
        <v>2090</v>
      </c>
      <c r="B2344" s="3">
        <v>46338</v>
      </c>
      <c r="C2344" s="4">
        <f>YEAR(SalesDataTable[[#This Row],[Order Date]])</f>
        <v>2026</v>
      </c>
      <c r="D2344" s="9" t="str">
        <f>TEXT(SalesDataTable[[#This Row],[Order Date]],"MMM")</f>
        <v>Nov</v>
      </c>
      <c r="E2344" s="9" t="str">
        <f>"Q"&amp;ROUNDUP(MONTH(SalesDataTable[[#This Row],[Order Date]])/3,0)</f>
        <v>Q4</v>
      </c>
      <c r="F2344" s="4" t="s">
        <v>38</v>
      </c>
      <c r="G2344" s="4" t="s">
        <v>39</v>
      </c>
      <c r="H2344" s="4" t="s">
        <v>46</v>
      </c>
      <c r="I2344" s="4" t="s">
        <v>31</v>
      </c>
      <c r="J2344" s="4" t="s">
        <v>32</v>
      </c>
      <c r="K2344" s="4" t="s">
        <v>50</v>
      </c>
      <c r="L2344" s="5">
        <v>4</v>
      </c>
      <c r="M2344" s="6">
        <v>46.68</v>
      </c>
      <c r="N2344" s="7">
        <v>0.05</v>
      </c>
      <c r="O2344" s="6">
        <v>17.96</v>
      </c>
      <c r="P2344" s="6">
        <f t="shared" si="144"/>
        <v>177.38399999999999</v>
      </c>
      <c r="Q2344" s="6">
        <f t="shared" si="145"/>
        <v>71.84</v>
      </c>
      <c r="R2344" s="6">
        <f t="shared" si="146"/>
        <v>105.54399999999998</v>
      </c>
      <c r="S2344" s="8">
        <f t="shared" si="147"/>
        <v>0.59500293149325756</v>
      </c>
    </row>
    <row r="2345" spans="1:19" ht="15.6" x14ac:dyDescent="0.3">
      <c r="A2345" s="2">
        <v>2561</v>
      </c>
      <c r="B2345" s="3">
        <v>46338</v>
      </c>
      <c r="C2345" s="4">
        <f>YEAR(SalesDataTable[[#This Row],[Order Date]])</f>
        <v>2026</v>
      </c>
      <c r="D2345" s="9" t="str">
        <f>TEXT(SalesDataTable[[#This Row],[Order Date]],"MMM")</f>
        <v>Nov</v>
      </c>
      <c r="E2345" s="9" t="str">
        <f>"Q"&amp;ROUNDUP(MONTH(SalesDataTable[[#This Row],[Order Date]])/3,0)</f>
        <v>Q4</v>
      </c>
      <c r="F2345" s="4" t="s">
        <v>24</v>
      </c>
      <c r="G2345" s="4" t="s">
        <v>61</v>
      </c>
      <c r="H2345" s="4" t="s">
        <v>37</v>
      </c>
      <c r="I2345" s="4" t="s">
        <v>31</v>
      </c>
      <c r="J2345" s="4" t="s">
        <v>27</v>
      </c>
      <c r="K2345" s="4" t="s">
        <v>64</v>
      </c>
      <c r="L2345" s="5">
        <v>4</v>
      </c>
      <c r="M2345" s="6">
        <v>73.05</v>
      </c>
      <c r="N2345" s="7">
        <v>0.2</v>
      </c>
      <c r="O2345" s="6">
        <v>32.82</v>
      </c>
      <c r="P2345" s="6">
        <f t="shared" si="144"/>
        <v>233.76</v>
      </c>
      <c r="Q2345" s="6">
        <f t="shared" si="145"/>
        <v>131.28</v>
      </c>
      <c r="R2345" s="6">
        <f t="shared" si="146"/>
        <v>102.47999999999999</v>
      </c>
      <c r="S2345" s="8">
        <f t="shared" si="147"/>
        <v>0.4383983572895277</v>
      </c>
    </row>
    <row r="2346" spans="1:19" ht="15.6" x14ac:dyDescent="0.3">
      <c r="A2346" s="2">
        <v>2855</v>
      </c>
      <c r="B2346" s="3">
        <v>46338</v>
      </c>
      <c r="C2346" s="4">
        <f>YEAR(SalesDataTable[[#This Row],[Order Date]])</f>
        <v>2026</v>
      </c>
      <c r="D2346" s="9" t="str">
        <f>TEXT(SalesDataTable[[#This Row],[Order Date]],"MMM")</f>
        <v>Nov</v>
      </c>
      <c r="E2346" s="9" t="str">
        <f>"Q"&amp;ROUNDUP(MONTH(SalesDataTable[[#This Row],[Order Date]])/3,0)</f>
        <v>Q4</v>
      </c>
      <c r="F2346" s="4" t="s">
        <v>29</v>
      </c>
      <c r="G2346" s="4" t="s">
        <v>57</v>
      </c>
      <c r="H2346" s="4" t="s">
        <v>46</v>
      </c>
      <c r="I2346" s="4" t="s">
        <v>31</v>
      </c>
      <c r="J2346" s="4" t="s">
        <v>41</v>
      </c>
      <c r="K2346" s="4" t="s">
        <v>69</v>
      </c>
      <c r="L2346" s="5">
        <v>1</v>
      </c>
      <c r="M2346" s="6">
        <v>125.32</v>
      </c>
      <c r="N2346" s="7">
        <v>0.15</v>
      </c>
      <c r="O2346" s="6">
        <v>59.49</v>
      </c>
      <c r="P2346" s="6">
        <f t="shared" si="144"/>
        <v>106.52199999999999</v>
      </c>
      <c r="Q2346" s="6">
        <f t="shared" si="145"/>
        <v>59.49</v>
      </c>
      <c r="R2346" s="6">
        <f t="shared" si="146"/>
        <v>47.031999999999989</v>
      </c>
      <c r="S2346" s="8">
        <f t="shared" si="147"/>
        <v>0.44152381667636725</v>
      </c>
    </row>
    <row r="2347" spans="1:19" ht="15.6" x14ac:dyDescent="0.3">
      <c r="A2347" s="2">
        <v>4421</v>
      </c>
      <c r="B2347" s="3">
        <v>46338</v>
      </c>
      <c r="C2347" s="4">
        <f>YEAR(SalesDataTable[[#This Row],[Order Date]])</f>
        <v>2026</v>
      </c>
      <c r="D2347" s="9" t="str">
        <f>TEXT(SalesDataTable[[#This Row],[Order Date]],"MMM")</f>
        <v>Nov</v>
      </c>
      <c r="E2347" s="9" t="str">
        <f>"Q"&amp;ROUNDUP(MONTH(SalesDataTable[[#This Row],[Order Date]])/3,0)</f>
        <v>Q4</v>
      </c>
      <c r="F2347" s="4" t="s">
        <v>24</v>
      </c>
      <c r="G2347" s="4" t="s">
        <v>59</v>
      </c>
      <c r="H2347" s="4" t="s">
        <v>46</v>
      </c>
      <c r="I2347" s="4" t="s">
        <v>34</v>
      </c>
      <c r="J2347" s="4" t="s">
        <v>52</v>
      </c>
      <c r="K2347" s="4" t="s">
        <v>56</v>
      </c>
      <c r="L2347" s="5">
        <v>2</v>
      </c>
      <c r="M2347" s="6">
        <v>123.49</v>
      </c>
      <c r="N2347" s="7">
        <v>0.15</v>
      </c>
      <c r="O2347" s="6">
        <v>68.08</v>
      </c>
      <c r="P2347" s="6">
        <f t="shared" si="144"/>
        <v>209.93299999999999</v>
      </c>
      <c r="Q2347" s="6">
        <f t="shared" si="145"/>
        <v>136.16</v>
      </c>
      <c r="R2347" s="6">
        <f t="shared" si="146"/>
        <v>73.772999999999996</v>
      </c>
      <c r="S2347" s="8">
        <f t="shared" si="147"/>
        <v>0.35141211719929694</v>
      </c>
    </row>
    <row r="2348" spans="1:19" ht="15.6" x14ac:dyDescent="0.3">
      <c r="A2348" s="2">
        <v>195</v>
      </c>
      <c r="B2348" s="3">
        <v>46339</v>
      </c>
      <c r="C2348" s="4">
        <f>YEAR(SalesDataTable[[#This Row],[Order Date]])</f>
        <v>2026</v>
      </c>
      <c r="D2348" s="9" t="str">
        <f>TEXT(SalesDataTable[[#This Row],[Order Date]],"MMM")</f>
        <v>Nov</v>
      </c>
      <c r="E2348" s="9" t="str">
        <f>"Q"&amp;ROUNDUP(MONTH(SalesDataTable[[#This Row],[Order Date]])/3,0)</f>
        <v>Q4</v>
      </c>
      <c r="F2348" s="4" t="s">
        <v>24</v>
      </c>
      <c r="G2348" s="4" t="s">
        <v>61</v>
      </c>
      <c r="H2348" s="4" t="s">
        <v>37</v>
      </c>
      <c r="I2348" s="4" t="s">
        <v>21</v>
      </c>
      <c r="J2348" s="4" t="s">
        <v>32</v>
      </c>
      <c r="K2348" s="4" t="s">
        <v>50</v>
      </c>
      <c r="L2348" s="5">
        <v>1</v>
      </c>
      <c r="M2348" s="6">
        <v>47.37</v>
      </c>
      <c r="N2348" s="7">
        <v>0.2</v>
      </c>
      <c r="O2348" s="6">
        <v>18.739999999999998</v>
      </c>
      <c r="P2348" s="6">
        <f t="shared" si="144"/>
        <v>37.896000000000001</v>
      </c>
      <c r="Q2348" s="6">
        <f t="shared" si="145"/>
        <v>18.739999999999998</v>
      </c>
      <c r="R2348" s="6">
        <f t="shared" si="146"/>
        <v>19.156000000000002</v>
      </c>
      <c r="S2348" s="8">
        <f t="shared" si="147"/>
        <v>0.50548870593202455</v>
      </c>
    </row>
    <row r="2349" spans="1:19" ht="15.6" x14ac:dyDescent="0.3">
      <c r="A2349" s="2">
        <v>520</v>
      </c>
      <c r="B2349" s="3">
        <v>46339</v>
      </c>
      <c r="C2349" s="4">
        <f>YEAR(SalesDataTable[[#This Row],[Order Date]])</f>
        <v>2026</v>
      </c>
      <c r="D2349" s="9" t="str">
        <f>TEXT(SalesDataTable[[#This Row],[Order Date]],"MMM")</f>
        <v>Nov</v>
      </c>
      <c r="E2349" s="9" t="str">
        <f>"Q"&amp;ROUNDUP(MONTH(SalesDataTable[[#This Row],[Order Date]])/3,0)</f>
        <v>Q4</v>
      </c>
      <c r="F2349" s="4" t="s">
        <v>24</v>
      </c>
      <c r="G2349" s="4" t="s">
        <v>61</v>
      </c>
      <c r="H2349" s="4" t="s">
        <v>26</v>
      </c>
      <c r="I2349" s="4" t="s">
        <v>34</v>
      </c>
      <c r="J2349" s="4" t="s">
        <v>27</v>
      </c>
      <c r="K2349" s="4" t="s">
        <v>28</v>
      </c>
      <c r="L2349" s="5">
        <v>6</v>
      </c>
      <c r="M2349" s="6">
        <v>92.31</v>
      </c>
      <c r="N2349" s="7">
        <v>0.05</v>
      </c>
      <c r="O2349" s="6">
        <v>46.12</v>
      </c>
      <c r="P2349" s="6">
        <f t="shared" si="144"/>
        <v>526.16700000000003</v>
      </c>
      <c r="Q2349" s="6">
        <f t="shared" si="145"/>
        <v>276.71999999999997</v>
      </c>
      <c r="R2349" s="6">
        <f t="shared" si="146"/>
        <v>249.44700000000006</v>
      </c>
      <c r="S2349" s="8">
        <f t="shared" si="147"/>
        <v>0.47408332335551268</v>
      </c>
    </row>
    <row r="2350" spans="1:19" ht="15.6" x14ac:dyDescent="0.3">
      <c r="A2350" s="2">
        <v>646</v>
      </c>
      <c r="B2350" s="3">
        <v>46339</v>
      </c>
      <c r="C2350" s="4">
        <f>YEAR(SalesDataTable[[#This Row],[Order Date]])</f>
        <v>2026</v>
      </c>
      <c r="D2350" s="9" t="str">
        <f>TEXT(SalesDataTable[[#This Row],[Order Date]],"MMM")</f>
        <v>Nov</v>
      </c>
      <c r="E2350" s="9" t="str">
        <f>"Q"&amp;ROUNDUP(MONTH(SalesDataTable[[#This Row],[Order Date]])/3,0)</f>
        <v>Q4</v>
      </c>
      <c r="F2350" s="4" t="s">
        <v>29</v>
      </c>
      <c r="G2350" s="4" t="s">
        <v>70</v>
      </c>
      <c r="H2350" s="4" t="s">
        <v>37</v>
      </c>
      <c r="I2350" s="4" t="s">
        <v>21</v>
      </c>
      <c r="J2350" s="4" t="s">
        <v>22</v>
      </c>
      <c r="K2350" s="4" t="s">
        <v>40</v>
      </c>
      <c r="L2350" s="5">
        <v>1</v>
      </c>
      <c r="M2350" s="6">
        <v>49.53</v>
      </c>
      <c r="N2350" s="7">
        <v>0.1</v>
      </c>
      <c r="O2350" s="6">
        <v>22.18</v>
      </c>
      <c r="P2350" s="6">
        <f t="shared" si="144"/>
        <v>44.577000000000005</v>
      </c>
      <c r="Q2350" s="6">
        <f t="shared" si="145"/>
        <v>22.18</v>
      </c>
      <c r="R2350" s="6">
        <f t="shared" si="146"/>
        <v>22.397000000000006</v>
      </c>
      <c r="S2350" s="8">
        <f t="shared" si="147"/>
        <v>0.50243399062296712</v>
      </c>
    </row>
    <row r="2351" spans="1:19" ht="15.6" x14ac:dyDescent="0.3">
      <c r="A2351" s="2">
        <v>893</v>
      </c>
      <c r="B2351" s="3">
        <v>46339</v>
      </c>
      <c r="C2351" s="4">
        <f>YEAR(SalesDataTable[[#This Row],[Order Date]])</f>
        <v>2026</v>
      </c>
      <c r="D2351" s="9" t="str">
        <f>TEXT(SalesDataTable[[#This Row],[Order Date]],"MMM")</f>
        <v>Nov</v>
      </c>
      <c r="E2351" s="9" t="str">
        <f>"Q"&amp;ROUNDUP(MONTH(SalesDataTable[[#This Row],[Order Date]])/3,0)</f>
        <v>Q4</v>
      </c>
      <c r="F2351" s="4" t="s">
        <v>38</v>
      </c>
      <c r="G2351" s="4" t="s">
        <v>51</v>
      </c>
      <c r="H2351" s="4" t="s">
        <v>20</v>
      </c>
      <c r="I2351" s="4" t="s">
        <v>31</v>
      </c>
      <c r="J2351" s="4" t="s">
        <v>32</v>
      </c>
      <c r="K2351" s="4" t="s">
        <v>50</v>
      </c>
      <c r="L2351" s="5">
        <v>4</v>
      </c>
      <c r="M2351" s="6">
        <v>47.62</v>
      </c>
      <c r="N2351" s="7">
        <v>0.2</v>
      </c>
      <c r="O2351" s="6">
        <v>18.100000000000001</v>
      </c>
      <c r="P2351" s="6">
        <f t="shared" si="144"/>
        <v>152.38399999999999</v>
      </c>
      <c r="Q2351" s="6">
        <f t="shared" si="145"/>
        <v>72.400000000000006</v>
      </c>
      <c r="R2351" s="6">
        <f t="shared" si="146"/>
        <v>79.98399999999998</v>
      </c>
      <c r="S2351" s="8">
        <f t="shared" si="147"/>
        <v>0.52488450230995376</v>
      </c>
    </row>
    <row r="2352" spans="1:19" ht="15.6" x14ac:dyDescent="0.3">
      <c r="A2352" s="2">
        <v>916</v>
      </c>
      <c r="B2352" s="3">
        <v>46339</v>
      </c>
      <c r="C2352" s="4">
        <f>YEAR(SalesDataTable[[#This Row],[Order Date]])</f>
        <v>2026</v>
      </c>
      <c r="D2352" s="9" t="str">
        <f>TEXT(SalesDataTable[[#This Row],[Order Date]],"MMM")</f>
        <v>Nov</v>
      </c>
      <c r="E2352" s="9" t="str">
        <f>"Q"&amp;ROUNDUP(MONTH(SalesDataTable[[#This Row],[Order Date]])/3,0)</f>
        <v>Q4</v>
      </c>
      <c r="F2352" s="4" t="s">
        <v>24</v>
      </c>
      <c r="G2352" s="4" t="s">
        <v>45</v>
      </c>
      <c r="H2352" s="4" t="s">
        <v>20</v>
      </c>
      <c r="I2352" s="4" t="s">
        <v>31</v>
      </c>
      <c r="J2352" s="4" t="s">
        <v>22</v>
      </c>
      <c r="K2352" s="4" t="s">
        <v>40</v>
      </c>
      <c r="L2352" s="5">
        <v>4</v>
      </c>
      <c r="M2352" s="6">
        <v>51.93</v>
      </c>
      <c r="N2352" s="7">
        <v>0.05</v>
      </c>
      <c r="O2352" s="6">
        <v>22.62</v>
      </c>
      <c r="P2352" s="6">
        <f t="shared" si="144"/>
        <v>197.334</v>
      </c>
      <c r="Q2352" s="6">
        <f t="shared" si="145"/>
        <v>90.48</v>
      </c>
      <c r="R2352" s="6">
        <f t="shared" si="146"/>
        <v>106.854</v>
      </c>
      <c r="S2352" s="8">
        <f t="shared" si="147"/>
        <v>0.54148803551339353</v>
      </c>
    </row>
    <row r="2353" spans="1:19" ht="15.6" x14ac:dyDescent="0.3">
      <c r="A2353" s="2">
        <v>1295</v>
      </c>
      <c r="B2353" s="3">
        <v>46339</v>
      </c>
      <c r="C2353" s="4">
        <f>YEAR(SalesDataTable[[#This Row],[Order Date]])</f>
        <v>2026</v>
      </c>
      <c r="D2353" s="9" t="str">
        <f>TEXT(SalesDataTable[[#This Row],[Order Date]],"MMM")</f>
        <v>Nov</v>
      </c>
      <c r="E2353" s="9" t="str">
        <f>"Q"&amp;ROUNDUP(MONTH(SalesDataTable[[#This Row],[Order Date]])/3,0)</f>
        <v>Q4</v>
      </c>
      <c r="F2353" s="4" t="s">
        <v>24</v>
      </c>
      <c r="G2353" s="4" t="s">
        <v>59</v>
      </c>
      <c r="H2353" s="4" t="s">
        <v>46</v>
      </c>
      <c r="I2353" s="4" t="s">
        <v>31</v>
      </c>
      <c r="J2353" s="4" t="s">
        <v>27</v>
      </c>
      <c r="K2353" s="4" t="s">
        <v>55</v>
      </c>
      <c r="L2353" s="5">
        <v>1</v>
      </c>
      <c r="M2353" s="6">
        <v>155.44999999999999</v>
      </c>
      <c r="N2353" s="7">
        <v>0.05</v>
      </c>
      <c r="O2353" s="6">
        <v>77.25</v>
      </c>
      <c r="P2353" s="6">
        <f t="shared" si="144"/>
        <v>147.67749999999998</v>
      </c>
      <c r="Q2353" s="6">
        <f t="shared" si="145"/>
        <v>77.25</v>
      </c>
      <c r="R2353" s="6">
        <f t="shared" si="146"/>
        <v>70.427499999999981</v>
      </c>
      <c r="S2353" s="8">
        <f t="shared" si="147"/>
        <v>0.47690067884410281</v>
      </c>
    </row>
    <row r="2354" spans="1:19" ht="15.6" x14ac:dyDescent="0.3">
      <c r="A2354" s="2">
        <v>3438</v>
      </c>
      <c r="B2354" s="3">
        <v>46339</v>
      </c>
      <c r="C2354" s="4">
        <f>YEAR(SalesDataTable[[#This Row],[Order Date]])</f>
        <v>2026</v>
      </c>
      <c r="D2354" s="9" t="str">
        <f>TEXT(SalesDataTable[[#This Row],[Order Date]],"MMM")</f>
        <v>Nov</v>
      </c>
      <c r="E2354" s="9" t="str">
        <f>"Q"&amp;ROUNDUP(MONTH(SalesDataTable[[#This Row],[Order Date]])/3,0)</f>
        <v>Q4</v>
      </c>
      <c r="F2354" s="4" t="s">
        <v>18</v>
      </c>
      <c r="G2354" s="4" t="s">
        <v>19</v>
      </c>
      <c r="H2354" s="4" t="s">
        <v>20</v>
      </c>
      <c r="I2354" s="4" t="s">
        <v>21</v>
      </c>
      <c r="J2354" s="4" t="s">
        <v>22</v>
      </c>
      <c r="K2354" s="4" t="s">
        <v>44</v>
      </c>
      <c r="L2354" s="5">
        <v>4</v>
      </c>
      <c r="M2354" s="6">
        <v>40.03</v>
      </c>
      <c r="N2354" s="7">
        <v>0.05</v>
      </c>
      <c r="O2354" s="6">
        <v>16.78</v>
      </c>
      <c r="P2354" s="6">
        <f t="shared" si="144"/>
        <v>152.114</v>
      </c>
      <c r="Q2354" s="6">
        <f t="shared" si="145"/>
        <v>67.12</v>
      </c>
      <c r="R2354" s="6">
        <f t="shared" si="146"/>
        <v>84.994</v>
      </c>
      <c r="S2354" s="8">
        <f t="shared" si="147"/>
        <v>0.5587519886400989</v>
      </c>
    </row>
    <row r="2355" spans="1:19" ht="15.6" x14ac:dyDescent="0.3">
      <c r="A2355" s="2">
        <v>3573</v>
      </c>
      <c r="B2355" s="3">
        <v>46339</v>
      </c>
      <c r="C2355" s="4">
        <f>YEAR(SalesDataTable[[#This Row],[Order Date]])</f>
        <v>2026</v>
      </c>
      <c r="D2355" s="9" t="str">
        <f>TEXT(SalesDataTable[[#This Row],[Order Date]],"MMM")</f>
        <v>Nov</v>
      </c>
      <c r="E2355" s="9" t="str">
        <f>"Q"&amp;ROUNDUP(MONTH(SalesDataTable[[#This Row],[Order Date]])/3,0)</f>
        <v>Q4</v>
      </c>
      <c r="F2355" s="4" t="s">
        <v>18</v>
      </c>
      <c r="G2355" s="4" t="s">
        <v>54</v>
      </c>
      <c r="H2355" s="4" t="s">
        <v>20</v>
      </c>
      <c r="I2355" s="4" t="s">
        <v>21</v>
      </c>
      <c r="J2355" s="4" t="s">
        <v>27</v>
      </c>
      <c r="K2355" s="4" t="s">
        <v>55</v>
      </c>
      <c r="L2355" s="5">
        <v>2</v>
      </c>
      <c r="M2355" s="6">
        <v>152.96</v>
      </c>
      <c r="N2355" s="7">
        <v>0.1</v>
      </c>
      <c r="O2355" s="6">
        <v>79.12</v>
      </c>
      <c r="P2355" s="6">
        <f t="shared" si="144"/>
        <v>275.32800000000003</v>
      </c>
      <c r="Q2355" s="6">
        <f t="shared" si="145"/>
        <v>158.24</v>
      </c>
      <c r="R2355" s="6">
        <f t="shared" si="146"/>
        <v>117.08800000000002</v>
      </c>
      <c r="S2355" s="8">
        <f t="shared" si="147"/>
        <v>0.4252673175267318</v>
      </c>
    </row>
    <row r="2356" spans="1:19" ht="15.6" x14ac:dyDescent="0.3">
      <c r="A2356" s="2">
        <v>4257</v>
      </c>
      <c r="B2356" s="3">
        <v>46339</v>
      </c>
      <c r="C2356" s="4">
        <f>YEAR(SalesDataTable[[#This Row],[Order Date]])</f>
        <v>2026</v>
      </c>
      <c r="D2356" s="9" t="str">
        <f>TEXT(SalesDataTable[[#This Row],[Order Date]],"MMM")</f>
        <v>Nov</v>
      </c>
      <c r="E2356" s="9" t="str">
        <f>"Q"&amp;ROUNDUP(MONTH(SalesDataTable[[#This Row],[Order Date]])/3,0)</f>
        <v>Q4</v>
      </c>
      <c r="F2356" s="4" t="s">
        <v>38</v>
      </c>
      <c r="G2356" s="4" t="s">
        <v>65</v>
      </c>
      <c r="H2356" s="4" t="s">
        <v>37</v>
      </c>
      <c r="I2356" s="4" t="s">
        <v>31</v>
      </c>
      <c r="J2356" s="4" t="s">
        <v>52</v>
      </c>
      <c r="K2356" s="4" t="s">
        <v>56</v>
      </c>
      <c r="L2356" s="5">
        <v>2</v>
      </c>
      <c r="M2356" s="6">
        <v>124.06</v>
      </c>
      <c r="N2356" s="7">
        <v>0.05</v>
      </c>
      <c r="O2356" s="6">
        <v>69.98</v>
      </c>
      <c r="P2356" s="6">
        <f t="shared" si="144"/>
        <v>235.714</v>
      </c>
      <c r="Q2356" s="6">
        <f t="shared" si="145"/>
        <v>139.96</v>
      </c>
      <c r="R2356" s="6">
        <f t="shared" si="146"/>
        <v>95.753999999999991</v>
      </c>
      <c r="S2356" s="8">
        <f t="shared" si="147"/>
        <v>0.40622958330858577</v>
      </c>
    </row>
    <row r="2357" spans="1:19" ht="15.6" x14ac:dyDescent="0.3">
      <c r="A2357" s="2">
        <v>4389</v>
      </c>
      <c r="B2357" s="3">
        <v>46339</v>
      </c>
      <c r="C2357" s="4">
        <f>YEAR(SalesDataTable[[#This Row],[Order Date]])</f>
        <v>2026</v>
      </c>
      <c r="D2357" s="9" t="str">
        <f>TEXT(SalesDataTable[[#This Row],[Order Date]],"MMM")</f>
        <v>Nov</v>
      </c>
      <c r="E2357" s="9" t="str">
        <f>"Q"&amp;ROUNDUP(MONTH(SalesDataTable[[#This Row],[Order Date]])/3,0)</f>
        <v>Q4</v>
      </c>
      <c r="F2357" s="4" t="s">
        <v>29</v>
      </c>
      <c r="G2357" s="4" t="s">
        <v>57</v>
      </c>
      <c r="H2357" s="4" t="s">
        <v>46</v>
      </c>
      <c r="I2357" s="4" t="s">
        <v>31</v>
      </c>
      <c r="J2357" s="4" t="s">
        <v>27</v>
      </c>
      <c r="K2357" s="4" t="s">
        <v>55</v>
      </c>
      <c r="L2357" s="5">
        <v>1</v>
      </c>
      <c r="M2357" s="6">
        <v>151.66</v>
      </c>
      <c r="N2357" s="7">
        <v>0.1</v>
      </c>
      <c r="O2357" s="6">
        <v>80.209999999999994</v>
      </c>
      <c r="P2357" s="6">
        <f t="shared" si="144"/>
        <v>136.494</v>
      </c>
      <c r="Q2357" s="6">
        <f t="shared" si="145"/>
        <v>80.209999999999994</v>
      </c>
      <c r="R2357" s="6">
        <f t="shared" si="146"/>
        <v>56.284000000000006</v>
      </c>
      <c r="S2357" s="8">
        <f t="shared" si="147"/>
        <v>0.41235512183685735</v>
      </c>
    </row>
    <row r="2358" spans="1:19" ht="15.6" x14ac:dyDescent="0.3">
      <c r="A2358" s="2">
        <v>4887</v>
      </c>
      <c r="B2358" s="3">
        <v>46339</v>
      </c>
      <c r="C2358" s="4">
        <f>YEAR(SalesDataTable[[#This Row],[Order Date]])</f>
        <v>2026</v>
      </c>
      <c r="D2358" s="9" t="str">
        <f>TEXT(SalesDataTable[[#This Row],[Order Date]],"MMM")</f>
        <v>Nov</v>
      </c>
      <c r="E2358" s="9" t="str">
        <f>"Q"&amp;ROUNDUP(MONTH(SalesDataTable[[#This Row],[Order Date]])/3,0)</f>
        <v>Q4</v>
      </c>
      <c r="F2358" s="4" t="s">
        <v>38</v>
      </c>
      <c r="G2358" s="4" t="s">
        <v>51</v>
      </c>
      <c r="H2358" s="4" t="s">
        <v>20</v>
      </c>
      <c r="I2358" s="4" t="s">
        <v>31</v>
      </c>
      <c r="J2358" s="4" t="s">
        <v>27</v>
      </c>
      <c r="K2358" s="4" t="s">
        <v>35</v>
      </c>
      <c r="L2358" s="5">
        <v>2</v>
      </c>
      <c r="M2358" s="6">
        <v>142.30000000000001</v>
      </c>
      <c r="N2358" s="7">
        <v>0.15</v>
      </c>
      <c r="O2358" s="6">
        <v>77.760000000000005</v>
      </c>
      <c r="P2358" s="6">
        <f t="shared" si="144"/>
        <v>241.91000000000003</v>
      </c>
      <c r="Q2358" s="6">
        <f t="shared" si="145"/>
        <v>155.52000000000001</v>
      </c>
      <c r="R2358" s="6">
        <f t="shared" si="146"/>
        <v>86.390000000000015</v>
      </c>
      <c r="S2358" s="8">
        <f t="shared" si="147"/>
        <v>0.35711628291513375</v>
      </c>
    </row>
    <row r="2359" spans="1:19" ht="15.6" x14ac:dyDescent="0.3">
      <c r="A2359" s="2">
        <v>5007</v>
      </c>
      <c r="B2359" s="3">
        <v>46339</v>
      </c>
      <c r="C2359" s="4">
        <f>YEAR(SalesDataTable[[#This Row],[Order Date]])</f>
        <v>2026</v>
      </c>
      <c r="D2359" s="9" t="str">
        <f>TEXT(SalesDataTable[[#This Row],[Order Date]],"MMM")</f>
        <v>Nov</v>
      </c>
      <c r="E2359" s="9" t="str">
        <f>"Q"&amp;ROUNDUP(MONTH(SalesDataTable[[#This Row],[Order Date]])/3,0)</f>
        <v>Q4</v>
      </c>
      <c r="F2359" s="4" t="s">
        <v>24</v>
      </c>
      <c r="G2359" s="4" t="s">
        <v>67</v>
      </c>
      <c r="H2359" s="4" t="s">
        <v>20</v>
      </c>
      <c r="I2359" s="4" t="s">
        <v>34</v>
      </c>
      <c r="J2359" s="4" t="s">
        <v>32</v>
      </c>
      <c r="K2359" s="4" t="s">
        <v>66</v>
      </c>
      <c r="L2359" s="5">
        <v>4</v>
      </c>
      <c r="M2359" s="6">
        <v>161.97</v>
      </c>
      <c r="N2359" s="7">
        <v>0.05</v>
      </c>
      <c r="O2359" s="6">
        <v>87.2</v>
      </c>
      <c r="P2359" s="6">
        <f t="shared" si="144"/>
        <v>615.48599999999999</v>
      </c>
      <c r="Q2359" s="6">
        <f t="shared" si="145"/>
        <v>348.8</v>
      </c>
      <c r="R2359" s="6">
        <f t="shared" si="146"/>
        <v>266.68599999999998</v>
      </c>
      <c r="S2359" s="8">
        <f t="shared" si="147"/>
        <v>0.4332933649181297</v>
      </c>
    </row>
    <row r="2360" spans="1:19" ht="15.6" x14ac:dyDescent="0.3">
      <c r="A2360" s="2">
        <v>5111</v>
      </c>
      <c r="B2360" s="3">
        <v>46339</v>
      </c>
      <c r="C2360" s="4">
        <f>YEAR(SalesDataTable[[#This Row],[Order Date]])</f>
        <v>2026</v>
      </c>
      <c r="D2360" s="9" t="str">
        <f>TEXT(SalesDataTable[[#This Row],[Order Date]],"MMM")</f>
        <v>Nov</v>
      </c>
      <c r="E2360" s="9" t="str">
        <f>"Q"&amp;ROUNDUP(MONTH(SalesDataTable[[#This Row],[Order Date]])/3,0)</f>
        <v>Q4</v>
      </c>
      <c r="F2360" s="4" t="s">
        <v>24</v>
      </c>
      <c r="G2360" s="4" t="s">
        <v>67</v>
      </c>
      <c r="H2360" s="4" t="s">
        <v>26</v>
      </c>
      <c r="I2360" s="4" t="s">
        <v>34</v>
      </c>
      <c r="J2360" s="4" t="s">
        <v>32</v>
      </c>
      <c r="K2360" s="4" t="s">
        <v>62</v>
      </c>
      <c r="L2360" s="5">
        <v>5</v>
      </c>
      <c r="M2360" s="6">
        <v>133.99</v>
      </c>
      <c r="N2360" s="7">
        <v>0.15</v>
      </c>
      <c r="O2360" s="6">
        <v>65.55</v>
      </c>
      <c r="P2360" s="6">
        <f t="shared" si="144"/>
        <v>569.45749999999998</v>
      </c>
      <c r="Q2360" s="6">
        <f t="shared" si="145"/>
        <v>327.75</v>
      </c>
      <c r="R2360" s="6">
        <f t="shared" si="146"/>
        <v>241.70749999999998</v>
      </c>
      <c r="S2360" s="8">
        <f t="shared" si="147"/>
        <v>0.42445221987593451</v>
      </c>
    </row>
    <row r="2361" spans="1:19" ht="15.6" x14ac:dyDescent="0.3">
      <c r="A2361" s="2">
        <v>5177</v>
      </c>
      <c r="B2361" s="3">
        <v>46339</v>
      </c>
      <c r="C2361" s="4">
        <f>YEAR(SalesDataTable[[#This Row],[Order Date]])</f>
        <v>2026</v>
      </c>
      <c r="D2361" s="9" t="str">
        <f>TEXT(SalesDataTable[[#This Row],[Order Date]],"MMM")</f>
        <v>Nov</v>
      </c>
      <c r="E2361" s="9" t="str">
        <f>"Q"&amp;ROUNDUP(MONTH(SalesDataTable[[#This Row],[Order Date]])/3,0)</f>
        <v>Q4</v>
      </c>
      <c r="F2361" s="4" t="s">
        <v>24</v>
      </c>
      <c r="G2361" s="4" t="s">
        <v>45</v>
      </c>
      <c r="H2361" s="4" t="s">
        <v>37</v>
      </c>
      <c r="I2361" s="4" t="s">
        <v>21</v>
      </c>
      <c r="J2361" s="4" t="s">
        <v>41</v>
      </c>
      <c r="K2361" s="4" t="s">
        <v>58</v>
      </c>
      <c r="L2361" s="5">
        <v>2</v>
      </c>
      <c r="M2361" s="6">
        <v>83.18</v>
      </c>
      <c r="N2361" s="7">
        <v>0.1</v>
      </c>
      <c r="O2361" s="6">
        <v>40.479999999999997</v>
      </c>
      <c r="P2361" s="6">
        <f t="shared" si="144"/>
        <v>149.72400000000002</v>
      </c>
      <c r="Q2361" s="6">
        <f t="shared" si="145"/>
        <v>80.959999999999994</v>
      </c>
      <c r="R2361" s="6">
        <f t="shared" si="146"/>
        <v>68.764000000000024</v>
      </c>
      <c r="S2361" s="8">
        <f t="shared" si="147"/>
        <v>0.45927172664369115</v>
      </c>
    </row>
    <row r="2362" spans="1:19" ht="15.6" x14ac:dyDescent="0.3">
      <c r="A2362" s="2">
        <v>584</v>
      </c>
      <c r="B2362" s="3">
        <v>46340</v>
      </c>
      <c r="C2362" s="4">
        <f>YEAR(SalesDataTable[[#This Row],[Order Date]])</f>
        <v>2026</v>
      </c>
      <c r="D2362" s="9" t="str">
        <f>TEXT(SalesDataTable[[#This Row],[Order Date]],"MMM")</f>
        <v>Nov</v>
      </c>
      <c r="E2362" s="9" t="str">
        <f>"Q"&amp;ROUNDUP(MONTH(SalesDataTable[[#This Row],[Order Date]])/3,0)</f>
        <v>Q4</v>
      </c>
      <c r="F2362" s="4" t="s">
        <v>24</v>
      </c>
      <c r="G2362" s="4" t="s">
        <v>61</v>
      </c>
      <c r="H2362" s="4" t="s">
        <v>20</v>
      </c>
      <c r="I2362" s="4" t="s">
        <v>31</v>
      </c>
      <c r="J2362" s="4" t="s">
        <v>27</v>
      </c>
      <c r="K2362" s="4" t="s">
        <v>28</v>
      </c>
      <c r="L2362" s="5">
        <v>1</v>
      </c>
      <c r="M2362" s="6">
        <v>91.95</v>
      </c>
      <c r="N2362" s="7">
        <v>0</v>
      </c>
      <c r="O2362" s="6">
        <v>46.64</v>
      </c>
      <c r="P2362" s="6">
        <f t="shared" si="144"/>
        <v>91.95</v>
      </c>
      <c r="Q2362" s="6">
        <f t="shared" si="145"/>
        <v>46.64</v>
      </c>
      <c r="R2362" s="6">
        <f t="shared" si="146"/>
        <v>45.31</v>
      </c>
      <c r="S2362" s="8">
        <f t="shared" si="147"/>
        <v>0.49276780859162589</v>
      </c>
    </row>
    <row r="2363" spans="1:19" ht="15.6" x14ac:dyDescent="0.3">
      <c r="A2363" s="2">
        <v>621</v>
      </c>
      <c r="B2363" s="3">
        <v>46340</v>
      </c>
      <c r="C2363" s="4">
        <f>YEAR(SalesDataTable[[#This Row],[Order Date]])</f>
        <v>2026</v>
      </c>
      <c r="D2363" s="9" t="str">
        <f>TEXT(SalesDataTable[[#This Row],[Order Date]],"MMM")</f>
        <v>Nov</v>
      </c>
      <c r="E2363" s="9" t="str">
        <f>"Q"&amp;ROUNDUP(MONTH(SalesDataTable[[#This Row],[Order Date]])/3,0)</f>
        <v>Q4</v>
      </c>
      <c r="F2363" s="4" t="s">
        <v>38</v>
      </c>
      <c r="G2363" s="4" t="s">
        <v>65</v>
      </c>
      <c r="H2363" s="4" t="s">
        <v>26</v>
      </c>
      <c r="I2363" s="4" t="s">
        <v>34</v>
      </c>
      <c r="J2363" s="4" t="s">
        <v>32</v>
      </c>
      <c r="K2363" s="4" t="s">
        <v>33</v>
      </c>
      <c r="L2363" s="5">
        <v>5</v>
      </c>
      <c r="M2363" s="6">
        <v>35.68</v>
      </c>
      <c r="N2363" s="7">
        <v>0.15</v>
      </c>
      <c r="O2363" s="6">
        <v>13.48</v>
      </c>
      <c r="P2363" s="6">
        <f t="shared" si="144"/>
        <v>151.64000000000001</v>
      </c>
      <c r="Q2363" s="6">
        <f t="shared" si="145"/>
        <v>67.400000000000006</v>
      </c>
      <c r="R2363" s="6">
        <f t="shared" si="146"/>
        <v>84.240000000000009</v>
      </c>
      <c r="S2363" s="8">
        <f t="shared" si="147"/>
        <v>0.55552624637298864</v>
      </c>
    </row>
    <row r="2364" spans="1:19" ht="15.6" x14ac:dyDescent="0.3">
      <c r="A2364" s="2">
        <v>623</v>
      </c>
      <c r="B2364" s="3">
        <v>46340</v>
      </c>
      <c r="C2364" s="4">
        <f>YEAR(SalesDataTable[[#This Row],[Order Date]])</f>
        <v>2026</v>
      </c>
      <c r="D2364" s="9" t="str">
        <f>TEXT(SalesDataTable[[#This Row],[Order Date]],"MMM")</f>
        <v>Nov</v>
      </c>
      <c r="E2364" s="9" t="str">
        <f>"Q"&amp;ROUNDUP(MONTH(SalesDataTable[[#This Row],[Order Date]])/3,0)</f>
        <v>Q4</v>
      </c>
      <c r="F2364" s="4" t="s">
        <v>29</v>
      </c>
      <c r="G2364" s="4" t="s">
        <v>70</v>
      </c>
      <c r="H2364" s="4" t="s">
        <v>20</v>
      </c>
      <c r="I2364" s="4" t="s">
        <v>21</v>
      </c>
      <c r="J2364" s="4" t="s">
        <v>41</v>
      </c>
      <c r="K2364" s="4" t="s">
        <v>42</v>
      </c>
      <c r="L2364" s="5">
        <v>3</v>
      </c>
      <c r="M2364" s="6">
        <v>336.58</v>
      </c>
      <c r="N2364" s="7">
        <v>0.15</v>
      </c>
      <c r="O2364" s="6">
        <v>198.99</v>
      </c>
      <c r="P2364" s="6">
        <f t="shared" si="144"/>
        <v>858.279</v>
      </c>
      <c r="Q2364" s="6">
        <f t="shared" si="145"/>
        <v>596.97</v>
      </c>
      <c r="R2364" s="6">
        <f t="shared" si="146"/>
        <v>261.30899999999997</v>
      </c>
      <c r="S2364" s="8">
        <f t="shared" si="147"/>
        <v>0.3044569423229509</v>
      </c>
    </row>
    <row r="2365" spans="1:19" ht="15.6" x14ac:dyDescent="0.3">
      <c r="A2365" s="2">
        <v>1431</v>
      </c>
      <c r="B2365" s="3">
        <v>46340</v>
      </c>
      <c r="C2365" s="4">
        <f>YEAR(SalesDataTable[[#This Row],[Order Date]])</f>
        <v>2026</v>
      </c>
      <c r="D2365" s="9" t="str">
        <f>TEXT(SalesDataTable[[#This Row],[Order Date]],"MMM")</f>
        <v>Nov</v>
      </c>
      <c r="E2365" s="9" t="str">
        <f>"Q"&amp;ROUNDUP(MONTH(SalesDataTable[[#This Row],[Order Date]])/3,0)</f>
        <v>Q4</v>
      </c>
      <c r="F2365" s="4" t="s">
        <v>29</v>
      </c>
      <c r="G2365" s="4" t="s">
        <v>30</v>
      </c>
      <c r="H2365" s="4" t="s">
        <v>20</v>
      </c>
      <c r="I2365" s="4" t="s">
        <v>31</v>
      </c>
      <c r="J2365" s="4" t="s">
        <v>52</v>
      </c>
      <c r="K2365" s="4" t="s">
        <v>60</v>
      </c>
      <c r="L2365" s="5">
        <v>2</v>
      </c>
      <c r="M2365" s="6">
        <v>36.979999999999997</v>
      </c>
      <c r="N2365" s="7">
        <v>0.15</v>
      </c>
      <c r="O2365" s="6">
        <v>14.13</v>
      </c>
      <c r="P2365" s="6">
        <f t="shared" si="144"/>
        <v>62.865999999999993</v>
      </c>
      <c r="Q2365" s="6">
        <f t="shared" si="145"/>
        <v>28.26</v>
      </c>
      <c r="R2365" s="6">
        <f t="shared" si="146"/>
        <v>34.605999999999995</v>
      </c>
      <c r="S2365" s="8">
        <f t="shared" si="147"/>
        <v>0.55047243342983487</v>
      </c>
    </row>
    <row r="2366" spans="1:19" ht="15.6" x14ac:dyDescent="0.3">
      <c r="A2366" s="2">
        <v>1520</v>
      </c>
      <c r="B2366" s="3">
        <v>46340</v>
      </c>
      <c r="C2366" s="4">
        <f>YEAR(SalesDataTable[[#This Row],[Order Date]])</f>
        <v>2026</v>
      </c>
      <c r="D2366" s="9" t="str">
        <f>TEXT(SalesDataTable[[#This Row],[Order Date]],"MMM")</f>
        <v>Nov</v>
      </c>
      <c r="E2366" s="9" t="str">
        <f>"Q"&amp;ROUNDUP(MONTH(SalesDataTable[[#This Row],[Order Date]])/3,0)</f>
        <v>Q4</v>
      </c>
      <c r="F2366" s="4" t="s">
        <v>38</v>
      </c>
      <c r="G2366" s="4" t="s">
        <v>65</v>
      </c>
      <c r="H2366" s="4" t="s">
        <v>46</v>
      </c>
      <c r="I2366" s="4" t="s">
        <v>31</v>
      </c>
      <c r="J2366" s="4" t="s">
        <v>52</v>
      </c>
      <c r="K2366" s="4" t="s">
        <v>60</v>
      </c>
      <c r="L2366" s="5">
        <v>2</v>
      </c>
      <c r="M2366" s="6">
        <v>36.15</v>
      </c>
      <c r="N2366" s="7">
        <v>0</v>
      </c>
      <c r="O2366" s="6">
        <v>13.51</v>
      </c>
      <c r="P2366" s="6">
        <f t="shared" si="144"/>
        <v>72.3</v>
      </c>
      <c r="Q2366" s="6">
        <f t="shared" si="145"/>
        <v>27.02</v>
      </c>
      <c r="R2366" s="6">
        <f t="shared" si="146"/>
        <v>45.28</v>
      </c>
      <c r="S2366" s="8">
        <f t="shared" si="147"/>
        <v>0.62627939142461964</v>
      </c>
    </row>
    <row r="2367" spans="1:19" ht="15.6" x14ac:dyDescent="0.3">
      <c r="A2367" s="2">
        <v>1791</v>
      </c>
      <c r="B2367" s="3">
        <v>46340</v>
      </c>
      <c r="C2367" s="4">
        <f>YEAR(SalesDataTable[[#This Row],[Order Date]])</f>
        <v>2026</v>
      </c>
      <c r="D2367" s="9" t="str">
        <f>TEXT(SalesDataTable[[#This Row],[Order Date]],"MMM")</f>
        <v>Nov</v>
      </c>
      <c r="E2367" s="9" t="str">
        <f>"Q"&amp;ROUNDUP(MONTH(SalesDataTable[[#This Row],[Order Date]])/3,0)</f>
        <v>Q4</v>
      </c>
      <c r="F2367" s="4" t="s">
        <v>29</v>
      </c>
      <c r="G2367" s="4" t="s">
        <v>30</v>
      </c>
      <c r="H2367" s="4" t="s">
        <v>20</v>
      </c>
      <c r="I2367" s="4" t="s">
        <v>34</v>
      </c>
      <c r="J2367" s="4" t="s">
        <v>52</v>
      </c>
      <c r="K2367" s="4" t="s">
        <v>56</v>
      </c>
      <c r="L2367" s="5">
        <v>1</v>
      </c>
      <c r="M2367" s="6">
        <v>121.86</v>
      </c>
      <c r="N2367" s="7">
        <v>0.05</v>
      </c>
      <c r="O2367" s="6">
        <v>69.900000000000006</v>
      </c>
      <c r="P2367" s="6">
        <f t="shared" si="144"/>
        <v>115.767</v>
      </c>
      <c r="Q2367" s="6">
        <f t="shared" si="145"/>
        <v>69.900000000000006</v>
      </c>
      <c r="R2367" s="6">
        <f t="shared" si="146"/>
        <v>45.86699999999999</v>
      </c>
      <c r="S2367" s="8">
        <f t="shared" si="147"/>
        <v>0.396200989919407</v>
      </c>
    </row>
    <row r="2368" spans="1:19" ht="15.6" x14ac:dyDescent="0.3">
      <c r="A2368" s="2">
        <v>2191</v>
      </c>
      <c r="B2368" s="3">
        <v>46340</v>
      </c>
      <c r="C2368" s="4">
        <f>YEAR(SalesDataTable[[#This Row],[Order Date]])</f>
        <v>2026</v>
      </c>
      <c r="D2368" s="9" t="str">
        <f>TEXT(SalesDataTable[[#This Row],[Order Date]],"MMM")</f>
        <v>Nov</v>
      </c>
      <c r="E2368" s="9" t="str">
        <f>"Q"&amp;ROUNDUP(MONTH(SalesDataTable[[#This Row],[Order Date]])/3,0)</f>
        <v>Q4</v>
      </c>
      <c r="F2368" s="4" t="s">
        <v>29</v>
      </c>
      <c r="G2368" s="4" t="s">
        <v>43</v>
      </c>
      <c r="H2368" s="4" t="s">
        <v>37</v>
      </c>
      <c r="I2368" s="4" t="s">
        <v>21</v>
      </c>
      <c r="J2368" s="4" t="s">
        <v>22</v>
      </c>
      <c r="K2368" s="4" t="s">
        <v>40</v>
      </c>
      <c r="L2368" s="5">
        <v>6</v>
      </c>
      <c r="M2368" s="6">
        <v>49.85</v>
      </c>
      <c r="N2368" s="7">
        <v>0.05</v>
      </c>
      <c r="O2368" s="6">
        <v>22.68</v>
      </c>
      <c r="P2368" s="6">
        <f t="shared" si="144"/>
        <v>284.14499999999998</v>
      </c>
      <c r="Q2368" s="6">
        <f t="shared" si="145"/>
        <v>136.07999999999998</v>
      </c>
      <c r="R2368" s="6">
        <f t="shared" si="146"/>
        <v>148.065</v>
      </c>
      <c r="S2368" s="8">
        <f t="shared" si="147"/>
        <v>0.52108958454310306</v>
      </c>
    </row>
    <row r="2369" spans="1:19" ht="15.6" x14ac:dyDescent="0.3">
      <c r="A2369" s="2">
        <v>2365</v>
      </c>
      <c r="B2369" s="3">
        <v>46340</v>
      </c>
      <c r="C2369" s="4">
        <f>YEAR(SalesDataTable[[#This Row],[Order Date]])</f>
        <v>2026</v>
      </c>
      <c r="D2369" s="9" t="str">
        <f>TEXT(SalesDataTable[[#This Row],[Order Date]],"MMM")</f>
        <v>Nov</v>
      </c>
      <c r="E2369" s="9" t="str">
        <f>"Q"&amp;ROUNDUP(MONTH(SalesDataTable[[#This Row],[Order Date]])/3,0)</f>
        <v>Q4</v>
      </c>
      <c r="F2369" s="4" t="s">
        <v>29</v>
      </c>
      <c r="G2369" s="4" t="s">
        <v>43</v>
      </c>
      <c r="H2369" s="4" t="s">
        <v>37</v>
      </c>
      <c r="I2369" s="4" t="s">
        <v>34</v>
      </c>
      <c r="J2369" s="4" t="s">
        <v>27</v>
      </c>
      <c r="K2369" s="4" t="s">
        <v>28</v>
      </c>
      <c r="L2369" s="5">
        <v>2</v>
      </c>
      <c r="M2369" s="6">
        <v>91.95</v>
      </c>
      <c r="N2369" s="7">
        <v>0.05</v>
      </c>
      <c r="O2369" s="6">
        <v>46.45</v>
      </c>
      <c r="P2369" s="6">
        <f t="shared" si="144"/>
        <v>174.70499999999998</v>
      </c>
      <c r="Q2369" s="6">
        <f t="shared" si="145"/>
        <v>92.9</v>
      </c>
      <c r="R2369" s="6">
        <f t="shared" si="146"/>
        <v>81.804999999999978</v>
      </c>
      <c r="S2369" s="8">
        <f t="shared" si="147"/>
        <v>0.46824647262528252</v>
      </c>
    </row>
    <row r="2370" spans="1:19" ht="15.6" x14ac:dyDescent="0.3">
      <c r="A2370" s="2">
        <v>2603</v>
      </c>
      <c r="B2370" s="3">
        <v>46340</v>
      </c>
      <c r="C2370" s="4">
        <f>YEAR(SalesDataTable[[#This Row],[Order Date]])</f>
        <v>2026</v>
      </c>
      <c r="D2370" s="9" t="str">
        <f>TEXT(SalesDataTable[[#This Row],[Order Date]],"MMM")</f>
        <v>Nov</v>
      </c>
      <c r="E2370" s="9" t="str">
        <f>"Q"&amp;ROUNDUP(MONTH(SalesDataTable[[#This Row],[Order Date]])/3,0)</f>
        <v>Q4</v>
      </c>
      <c r="F2370" s="4" t="s">
        <v>38</v>
      </c>
      <c r="G2370" s="4" t="s">
        <v>51</v>
      </c>
      <c r="H2370" s="4" t="s">
        <v>46</v>
      </c>
      <c r="I2370" s="4" t="s">
        <v>21</v>
      </c>
      <c r="J2370" s="4" t="s">
        <v>22</v>
      </c>
      <c r="K2370" s="4" t="s">
        <v>40</v>
      </c>
      <c r="L2370" s="5">
        <v>2</v>
      </c>
      <c r="M2370" s="6">
        <v>51.71</v>
      </c>
      <c r="N2370" s="7">
        <v>0.15</v>
      </c>
      <c r="O2370" s="6">
        <v>22.93</v>
      </c>
      <c r="P2370" s="6">
        <f t="shared" ref="P2370:P2433" si="148">L2370*M2370*(1-N2370)</f>
        <v>87.906999999999996</v>
      </c>
      <c r="Q2370" s="6">
        <f t="shared" ref="Q2370:Q2433" si="149">L2370*O2370</f>
        <v>45.86</v>
      </c>
      <c r="R2370" s="6">
        <f t="shared" ref="R2370:R2433" si="150">P2370-Q2370</f>
        <v>42.046999999999997</v>
      </c>
      <c r="S2370" s="8">
        <f t="shared" ref="S2370:S2433" si="151">IFERROR(R2370/P2370,0)</f>
        <v>0.47831230732478641</v>
      </c>
    </row>
    <row r="2371" spans="1:19" ht="15.6" x14ac:dyDescent="0.3">
      <c r="A2371" s="2">
        <v>4098</v>
      </c>
      <c r="B2371" s="3">
        <v>46340</v>
      </c>
      <c r="C2371" s="4">
        <f>YEAR(SalesDataTable[[#This Row],[Order Date]])</f>
        <v>2026</v>
      </c>
      <c r="D2371" s="9" t="str">
        <f>TEXT(SalesDataTable[[#This Row],[Order Date]],"MMM")</f>
        <v>Nov</v>
      </c>
      <c r="E2371" s="9" t="str">
        <f>"Q"&amp;ROUNDUP(MONTH(SalesDataTable[[#This Row],[Order Date]])/3,0)</f>
        <v>Q4</v>
      </c>
      <c r="F2371" s="4" t="s">
        <v>24</v>
      </c>
      <c r="G2371" s="4" t="s">
        <v>25</v>
      </c>
      <c r="H2371" s="4" t="s">
        <v>37</v>
      </c>
      <c r="I2371" s="4" t="s">
        <v>21</v>
      </c>
      <c r="J2371" s="4" t="s">
        <v>52</v>
      </c>
      <c r="K2371" s="4" t="s">
        <v>53</v>
      </c>
      <c r="L2371" s="5">
        <v>1</v>
      </c>
      <c r="M2371" s="6">
        <v>41.05</v>
      </c>
      <c r="N2371" s="7">
        <v>0.05</v>
      </c>
      <c r="O2371" s="6">
        <v>14.6</v>
      </c>
      <c r="P2371" s="6">
        <f t="shared" si="148"/>
        <v>38.997499999999995</v>
      </c>
      <c r="Q2371" s="6">
        <f t="shared" si="149"/>
        <v>14.6</v>
      </c>
      <c r="R2371" s="6">
        <f t="shared" si="150"/>
        <v>24.397499999999994</v>
      </c>
      <c r="S2371" s="8">
        <f t="shared" si="151"/>
        <v>0.62561702673248276</v>
      </c>
    </row>
    <row r="2372" spans="1:19" ht="15.6" x14ac:dyDescent="0.3">
      <c r="A2372" s="2">
        <v>1176</v>
      </c>
      <c r="B2372" s="3">
        <v>46341</v>
      </c>
      <c r="C2372" s="4">
        <f>YEAR(SalesDataTable[[#This Row],[Order Date]])</f>
        <v>2026</v>
      </c>
      <c r="D2372" s="9" t="str">
        <f>TEXT(SalesDataTable[[#This Row],[Order Date]],"MMM")</f>
        <v>Nov</v>
      </c>
      <c r="E2372" s="9" t="str">
        <f>"Q"&amp;ROUNDUP(MONTH(SalesDataTable[[#This Row],[Order Date]])/3,0)</f>
        <v>Q4</v>
      </c>
      <c r="F2372" s="4" t="s">
        <v>24</v>
      </c>
      <c r="G2372" s="4" t="s">
        <v>45</v>
      </c>
      <c r="H2372" s="4" t="s">
        <v>26</v>
      </c>
      <c r="I2372" s="4" t="s">
        <v>34</v>
      </c>
      <c r="J2372" s="4" t="s">
        <v>41</v>
      </c>
      <c r="K2372" s="4" t="s">
        <v>42</v>
      </c>
      <c r="L2372" s="5">
        <v>10</v>
      </c>
      <c r="M2372" s="6">
        <v>333.09</v>
      </c>
      <c r="N2372" s="7">
        <v>0.15</v>
      </c>
      <c r="O2372" s="6">
        <v>197.95</v>
      </c>
      <c r="P2372" s="6">
        <f t="shared" si="148"/>
        <v>2831.2649999999994</v>
      </c>
      <c r="Q2372" s="6">
        <f t="shared" si="149"/>
        <v>1979.5</v>
      </c>
      <c r="R2372" s="6">
        <f t="shared" si="150"/>
        <v>851.76499999999942</v>
      </c>
      <c r="S2372" s="8">
        <f t="shared" si="151"/>
        <v>0.30084255624252748</v>
      </c>
    </row>
    <row r="2373" spans="1:19" ht="15.6" x14ac:dyDescent="0.3">
      <c r="A2373" s="2">
        <v>1895</v>
      </c>
      <c r="B2373" s="3">
        <v>46341</v>
      </c>
      <c r="C2373" s="4">
        <f>YEAR(SalesDataTable[[#This Row],[Order Date]])</f>
        <v>2026</v>
      </c>
      <c r="D2373" s="9" t="str">
        <f>TEXT(SalesDataTable[[#This Row],[Order Date]],"MMM")</f>
        <v>Nov</v>
      </c>
      <c r="E2373" s="9" t="str">
        <f>"Q"&amp;ROUNDUP(MONTH(SalesDataTable[[#This Row],[Order Date]])/3,0)</f>
        <v>Q4</v>
      </c>
      <c r="F2373" s="4" t="s">
        <v>38</v>
      </c>
      <c r="G2373" s="4" t="s">
        <v>39</v>
      </c>
      <c r="H2373" s="4" t="s">
        <v>20</v>
      </c>
      <c r="I2373" s="4" t="s">
        <v>34</v>
      </c>
      <c r="J2373" s="4" t="s">
        <v>22</v>
      </c>
      <c r="K2373" s="4" t="s">
        <v>40</v>
      </c>
      <c r="L2373" s="5">
        <v>3</v>
      </c>
      <c r="M2373" s="6">
        <v>51.79</v>
      </c>
      <c r="N2373" s="7">
        <v>0.2</v>
      </c>
      <c r="O2373" s="6">
        <v>22.23</v>
      </c>
      <c r="P2373" s="6">
        <f t="shared" si="148"/>
        <v>124.29600000000001</v>
      </c>
      <c r="Q2373" s="6">
        <f t="shared" si="149"/>
        <v>66.69</v>
      </c>
      <c r="R2373" s="6">
        <f t="shared" si="150"/>
        <v>57.606000000000009</v>
      </c>
      <c r="S2373" s="8">
        <f t="shared" si="151"/>
        <v>0.4634581965630431</v>
      </c>
    </row>
    <row r="2374" spans="1:19" ht="15.6" x14ac:dyDescent="0.3">
      <c r="A2374" s="2">
        <v>3385</v>
      </c>
      <c r="B2374" s="3">
        <v>46341</v>
      </c>
      <c r="C2374" s="4">
        <f>YEAR(SalesDataTable[[#This Row],[Order Date]])</f>
        <v>2026</v>
      </c>
      <c r="D2374" s="9" t="str">
        <f>TEXT(SalesDataTable[[#This Row],[Order Date]],"MMM")</f>
        <v>Nov</v>
      </c>
      <c r="E2374" s="9" t="str">
        <f>"Q"&amp;ROUNDUP(MONTH(SalesDataTable[[#This Row],[Order Date]])/3,0)</f>
        <v>Q4</v>
      </c>
      <c r="F2374" s="4" t="s">
        <v>24</v>
      </c>
      <c r="G2374" s="4" t="s">
        <v>59</v>
      </c>
      <c r="H2374" s="4" t="s">
        <v>46</v>
      </c>
      <c r="I2374" s="4" t="s">
        <v>31</v>
      </c>
      <c r="J2374" s="4" t="s">
        <v>27</v>
      </c>
      <c r="K2374" s="4" t="s">
        <v>64</v>
      </c>
      <c r="L2374" s="5">
        <v>1</v>
      </c>
      <c r="M2374" s="6">
        <v>71.040000000000006</v>
      </c>
      <c r="N2374" s="7">
        <v>0.1</v>
      </c>
      <c r="O2374" s="6">
        <v>31.59</v>
      </c>
      <c r="P2374" s="6">
        <f t="shared" si="148"/>
        <v>63.936000000000007</v>
      </c>
      <c r="Q2374" s="6">
        <f t="shared" si="149"/>
        <v>31.59</v>
      </c>
      <c r="R2374" s="6">
        <f t="shared" si="150"/>
        <v>32.346000000000004</v>
      </c>
      <c r="S2374" s="8">
        <f t="shared" si="151"/>
        <v>0.50591216216216217</v>
      </c>
    </row>
    <row r="2375" spans="1:19" ht="15.6" x14ac:dyDescent="0.3">
      <c r="A2375" s="2">
        <v>3581</v>
      </c>
      <c r="B2375" s="3">
        <v>46341</v>
      </c>
      <c r="C2375" s="4">
        <f>YEAR(SalesDataTable[[#This Row],[Order Date]])</f>
        <v>2026</v>
      </c>
      <c r="D2375" s="9" t="str">
        <f>TEXT(SalesDataTable[[#This Row],[Order Date]],"MMM")</f>
        <v>Nov</v>
      </c>
      <c r="E2375" s="9" t="str">
        <f>"Q"&amp;ROUNDUP(MONTH(SalesDataTable[[#This Row],[Order Date]])/3,0)</f>
        <v>Q4</v>
      </c>
      <c r="F2375" s="4" t="s">
        <v>38</v>
      </c>
      <c r="G2375" s="4" t="s">
        <v>39</v>
      </c>
      <c r="H2375" s="4" t="s">
        <v>46</v>
      </c>
      <c r="I2375" s="4" t="s">
        <v>34</v>
      </c>
      <c r="J2375" s="4" t="s">
        <v>27</v>
      </c>
      <c r="K2375" s="4" t="s">
        <v>35</v>
      </c>
      <c r="L2375" s="5">
        <v>2</v>
      </c>
      <c r="M2375" s="6">
        <v>141.21</v>
      </c>
      <c r="N2375" s="7">
        <v>0.1</v>
      </c>
      <c r="O2375" s="6">
        <v>78.31</v>
      </c>
      <c r="P2375" s="6">
        <f t="shared" si="148"/>
        <v>254.17800000000003</v>
      </c>
      <c r="Q2375" s="6">
        <f t="shared" si="149"/>
        <v>156.62</v>
      </c>
      <c r="R2375" s="6">
        <f t="shared" si="150"/>
        <v>97.558000000000021</v>
      </c>
      <c r="S2375" s="8">
        <f t="shared" si="151"/>
        <v>0.38381763960688969</v>
      </c>
    </row>
    <row r="2376" spans="1:19" ht="15.6" x14ac:dyDescent="0.3">
      <c r="A2376" s="2">
        <v>4528</v>
      </c>
      <c r="B2376" s="3">
        <v>46341</v>
      </c>
      <c r="C2376" s="4">
        <f>YEAR(SalesDataTable[[#This Row],[Order Date]])</f>
        <v>2026</v>
      </c>
      <c r="D2376" s="9" t="str">
        <f>TEXT(SalesDataTable[[#This Row],[Order Date]],"MMM")</f>
        <v>Nov</v>
      </c>
      <c r="E2376" s="9" t="str">
        <f>"Q"&amp;ROUNDUP(MONTH(SalesDataTable[[#This Row],[Order Date]])/3,0)</f>
        <v>Q4</v>
      </c>
      <c r="F2376" s="4" t="s">
        <v>18</v>
      </c>
      <c r="G2376" s="4" t="s">
        <v>68</v>
      </c>
      <c r="H2376" s="4" t="s">
        <v>46</v>
      </c>
      <c r="I2376" s="4" t="s">
        <v>31</v>
      </c>
      <c r="J2376" s="4" t="s">
        <v>27</v>
      </c>
      <c r="K2376" s="4" t="s">
        <v>35</v>
      </c>
      <c r="L2376" s="5">
        <v>2</v>
      </c>
      <c r="M2376" s="6">
        <v>141.63999999999999</v>
      </c>
      <c r="N2376" s="7">
        <v>0.15</v>
      </c>
      <c r="O2376" s="6">
        <v>80.349999999999994</v>
      </c>
      <c r="P2376" s="6">
        <f t="shared" si="148"/>
        <v>240.78799999999998</v>
      </c>
      <c r="Q2376" s="6">
        <f t="shared" si="149"/>
        <v>160.69999999999999</v>
      </c>
      <c r="R2376" s="6">
        <f t="shared" si="150"/>
        <v>80.087999999999994</v>
      </c>
      <c r="S2376" s="8">
        <f t="shared" si="151"/>
        <v>0.33260793727262156</v>
      </c>
    </row>
    <row r="2377" spans="1:19" ht="15.6" x14ac:dyDescent="0.3">
      <c r="A2377" s="2">
        <v>4633</v>
      </c>
      <c r="B2377" s="3">
        <v>46341</v>
      </c>
      <c r="C2377" s="4">
        <f>YEAR(SalesDataTable[[#This Row],[Order Date]])</f>
        <v>2026</v>
      </c>
      <c r="D2377" s="9" t="str">
        <f>TEXT(SalesDataTable[[#This Row],[Order Date]],"MMM")</f>
        <v>Nov</v>
      </c>
      <c r="E2377" s="9" t="str">
        <f>"Q"&amp;ROUNDUP(MONTH(SalesDataTable[[#This Row],[Order Date]])/3,0)</f>
        <v>Q4</v>
      </c>
      <c r="F2377" s="4" t="s">
        <v>29</v>
      </c>
      <c r="G2377" s="4" t="s">
        <v>57</v>
      </c>
      <c r="H2377" s="4" t="s">
        <v>20</v>
      </c>
      <c r="I2377" s="4" t="s">
        <v>21</v>
      </c>
      <c r="J2377" s="4" t="s">
        <v>27</v>
      </c>
      <c r="K2377" s="4" t="s">
        <v>64</v>
      </c>
      <c r="L2377" s="5">
        <v>1</v>
      </c>
      <c r="M2377" s="6">
        <v>71.78</v>
      </c>
      <c r="N2377" s="7">
        <v>0.15</v>
      </c>
      <c r="O2377" s="6">
        <v>32.869999999999997</v>
      </c>
      <c r="P2377" s="6">
        <f t="shared" si="148"/>
        <v>61.012999999999998</v>
      </c>
      <c r="Q2377" s="6">
        <f t="shared" si="149"/>
        <v>32.869999999999997</v>
      </c>
      <c r="R2377" s="6">
        <f t="shared" si="150"/>
        <v>28.143000000000001</v>
      </c>
      <c r="S2377" s="8">
        <f t="shared" si="151"/>
        <v>0.46126235392457349</v>
      </c>
    </row>
    <row r="2378" spans="1:19" ht="15.6" x14ac:dyDescent="0.3">
      <c r="A2378" s="2">
        <v>5195</v>
      </c>
      <c r="B2378" s="3">
        <v>46341</v>
      </c>
      <c r="C2378" s="4">
        <f>YEAR(SalesDataTable[[#This Row],[Order Date]])</f>
        <v>2026</v>
      </c>
      <c r="D2378" s="9" t="str">
        <f>TEXT(SalesDataTable[[#This Row],[Order Date]],"MMM")</f>
        <v>Nov</v>
      </c>
      <c r="E2378" s="9" t="str">
        <f>"Q"&amp;ROUNDUP(MONTH(SalesDataTable[[#This Row],[Order Date]])/3,0)</f>
        <v>Q4</v>
      </c>
      <c r="F2378" s="4" t="s">
        <v>29</v>
      </c>
      <c r="G2378" s="4" t="s">
        <v>70</v>
      </c>
      <c r="H2378" s="4" t="s">
        <v>20</v>
      </c>
      <c r="I2378" s="4" t="s">
        <v>34</v>
      </c>
      <c r="J2378" s="4" t="s">
        <v>27</v>
      </c>
      <c r="K2378" s="4" t="s">
        <v>55</v>
      </c>
      <c r="L2378" s="5">
        <v>3</v>
      </c>
      <c r="M2378" s="6">
        <v>153.88999999999999</v>
      </c>
      <c r="N2378" s="7">
        <v>0.1</v>
      </c>
      <c r="O2378" s="6">
        <v>80.36</v>
      </c>
      <c r="P2378" s="6">
        <f t="shared" si="148"/>
        <v>415.50299999999999</v>
      </c>
      <c r="Q2378" s="6">
        <f t="shared" si="149"/>
        <v>241.07999999999998</v>
      </c>
      <c r="R2378" s="6">
        <f t="shared" si="150"/>
        <v>174.423</v>
      </c>
      <c r="S2378" s="8">
        <f t="shared" si="151"/>
        <v>0.41978758276113531</v>
      </c>
    </row>
    <row r="2379" spans="1:19" ht="15.6" x14ac:dyDescent="0.3">
      <c r="A2379" s="2">
        <v>2778</v>
      </c>
      <c r="B2379" s="3">
        <v>46342</v>
      </c>
      <c r="C2379" s="4">
        <f>YEAR(SalesDataTable[[#This Row],[Order Date]])</f>
        <v>2026</v>
      </c>
      <c r="D2379" s="9" t="str">
        <f>TEXT(SalesDataTable[[#This Row],[Order Date]],"MMM")</f>
        <v>Nov</v>
      </c>
      <c r="E2379" s="9" t="str">
        <f>"Q"&amp;ROUNDUP(MONTH(SalesDataTable[[#This Row],[Order Date]])/3,0)</f>
        <v>Q4</v>
      </c>
      <c r="F2379" s="4" t="s">
        <v>38</v>
      </c>
      <c r="G2379" s="4" t="s">
        <v>39</v>
      </c>
      <c r="H2379" s="4" t="s">
        <v>46</v>
      </c>
      <c r="I2379" s="4" t="s">
        <v>21</v>
      </c>
      <c r="J2379" s="4" t="s">
        <v>27</v>
      </c>
      <c r="K2379" s="4" t="s">
        <v>35</v>
      </c>
      <c r="L2379" s="5">
        <v>1</v>
      </c>
      <c r="M2379" s="6">
        <v>145.4</v>
      </c>
      <c r="N2379" s="7">
        <v>0.1</v>
      </c>
      <c r="O2379" s="6">
        <v>77.66</v>
      </c>
      <c r="P2379" s="6">
        <f t="shared" si="148"/>
        <v>130.86000000000001</v>
      </c>
      <c r="Q2379" s="6">
        <f t="shared" si="149"/>
        <v>77.66</v>
      </c>
      <c r="R2379" s="6">
        <f t="shared" si="150"/>
        <v>53.200000000000017</v>
      </c>
      <c r="S2379" s="8">
        <f t="shared" si="151"/>
        <v>0.40654134189209851</v>
      </c>
    </row>
    <row r="2380" spans="1:19" ht="15.6" x14ac:dyDescent="0.3">
      <c r="A2380" s="2">
        <v>341</v>
      </c>
      <c r="B2380" s="3">
        <v>46343</v>
      </c>
      <c r="C2380" s="4">
        <f>YEAR(SalesDataTable[[#This Row],[Order Date]])</f>
        <v>2026</v>
      </c>
      <c r="D2380" s="9" t="str">
        <f>TEXT(SalesDataTable[[#This Row],[Order Date]],"MMM")</f>
        <v>Nov</v>
      </c>
      <c r="E2380" s="9" t="str">
        <f>"Q"&amp;ROUNDUP(MONTH(SalesDataTable[[#This Row],[Order Date]])/3,0)</f>
        <v>Q4</v>
      </c>
      <c r="F2380" s="4" t="s">
        <v>38</v>
      </c>
      <c r="G2380" s="4" t="s">
        <v>51</v>
      </c>
      <c r="H2380" s="4" t="s">
        <v>20</v>
      </c>
      <c r="I2380" s="4" t="s">
        <v>21</v>
      </c>
      <c r="J2380" s="4" t="s">
        <v>32</v>
      </c>
      <c r="K2380" s="4" t="s">
        <v>62</v>
      </c>
      <c r="L2380" s="5">
        <v>1</v>
      </c>
      <c r="M2380" s="6">
        <v>132.94999999999999</v>
      </c>
      <c r="N2380" s="7">
        <v>0.05</v>
      </c>
      <c r="O2380" s="6">
        <v>65.36</v>
      </c>
      <c r="P2380" s="6">
        <f t="shared" si="148"/>
        <v>126.30249999999998</v>
      </c>
      <c r="Q2380" s="6">
        <f t="shared" si="149"/>
        <v>65.36</v>
      </c>
      <c r="R2380" s="6">
        <f t="shared" si="150"/>
        <v>60.942499999999981</v>
      </c>
      <c r="S2380" s="8">
        <f t="shared" si="151"/>
        <v>0.48251222264009019</v>
      </c>
    </row>
    <row r="2381" spans="1:19" ht="15.6" x14ac:dyDescent="0.3">
      <c r="A2381" s="2">
        <v>374</v>
      </c>
      <c r="B2381" s="3">
        <v>46343</v>
      </c>
      <c r="C2381" s="4">
        <f>YEAR(SalesDataTable[[#This Row],[Order Date]])</f>
        <v>2026</v>
      </c>
      <c r="D2381" s="9" t="str">
        <f>TEXT(SalesDataTable[[#This Row],[Order Date]],"MMM")</f>
        <v>Nov</v>
      </c>
      <c r="E2381" s="9" t="str">
        <f>"Q"&amp;ROUNDUP(MONTH(SalesDataTable[[#This Row],[Order Date]])/3,0)</f>
        <v>Q4</v>
      </c>
      <c r="F2381" s="4" t="s">
        <v>38</v>
      </c>
      <c r="G2381" s="4" t="s">
        <v>49</v>
      </c>
      <c r="H2381" s="4" t="s">
        <v>37</v>
      </c>
      <c r="I2381" s="4" t="s">
        <v>21</v>
      </c>
      <c r="J2381" s="4" t="s">
        <v>52</v>
      </c>
      <c r="K2381" s="4" t="s">
        <v>63</v>
      </c>
      <c r="L2381" s="5">
        <v>1</v>
      </c>
      <c r="M2381" s="6">
        <v>51.34</v>
      </c>
      <c r="N2381" s="7">
        <v>0.15</v>
      </c>
      <c r="O2381" s="6">
        <v>21.37</v>
      </c>
      <c r="P2381" s="6">
        <f t="shared" si="148"/>
        <v>43.639000000000003</v>
      </c>
      <c r="Q2381" s="6">
        <f t="shared" si="149"/>
        <v>21.37</v>
      </c>
      <c r="R2381" s="6">
        <f t="shared" si="150"/>
        <v>22.269000000000002</v>
      </c>
      <c r="S2381" s="8">
        <f t="shared" si="151"/>
        <v>0.5103004193496643</v>
      </c>
    </row>
    <row r="2382" spans="1:19" ht="15.6" x14ac:dyDescent="0.3">
      <c r="A2382" s="2">
        <v>598</v>
      </c>
      <c r="B2382" s="3">
        <v>46343</v>
      </c>
      <c r="C2382" s="4">
        <f>YEAR(SalesDataTable[[#This Row],[Order Date]])</f>
        <v>2026</v>
      </c>
      <c r="D2382" s="9" t="str">
        <f>TEXT(SalesDataTable[[#This Row],[Order Date]],"MMM")</f>
        <v>Nov</v>
      </c>
      <c r="E2382" s="9" t="str">
        <f>"Q"&amp;ROUNDUP(MONTH(SalesDataTable[[#This Row],[Order Date]])/3,0)</f>
        <v>Q4</v>
      </c>
      <c r="F2382" s="4" t="s">
        <v>18</v>
      </c>
      <c r="G2382" s="4" t="s">
        <v>19</v>
      </c>
      <c r="H2382" s="4" t="s">
        <v>20</v>
      </c>
      <c r="I2382" s="4" t="s">
        <v>31</v>
      </c>
      <c r="J2382" s="4" t="s">
        <v>22</v>
      </c>
      <c r="K2382" s="4" t="s">
        <v>40</v>
      </c>
      <c r="L2382" s="5">
        <v>1</v>
      </c>
      <c r="M2382" s="6">
        <v>49.98</v>
      </c>
      <c r="N2382" s="7">
        <v>0.1</v>
      </c>
      <c r="O2382" s="6">
        <v>22.25</v>
      </c>
      <c r="P2382" s="6">
        <f t="shared" si="148"/>
        <v>44.981999999999999</v>
      </c>
      <c r="Q2382" s="6">
        <f t="shared" si="149"/>
        <v>22.25</v>
      </c>
      <c r="R2382" s="6">
        <f t="shared" si="150"/>
        <v>22.731999999999999</v>
      </c>
      <c r="S2382" s="8">
        <f t="shared" si="151"/>
        <v>0.50535769863500957</v>
      </c>
    </row>
    <row r="2383" spans="1:19" ht="15.6" x14ac:dyDescent="0.3">
      <c r="A2383" s="2">
        <v>690</v>
      </c>
      <c r="B2383" s="3">
        <v>46343</v>
      </c>
      <c r="C2383" s="4">
        <f>YEAR(SalesDataTable[[#This Row],[Order Date]])</f>
        <v>2026</v>
      </c>
      <c r="D2383" s="9" t="str">
        <f>TEXT(SalesDataTable[[#This Row],[Order Date]],"MMM")</f>
        <v>Nov</v>
      </c>
      <c r="E2383" s="9" t="str">
        <f>"Q"&amp;ROUNDUP(MONTH(SalesDataTable[[#This Row],[Order Date]])/3,0)</f>
        <v>Q4</v>
      </c>
      <c r="F2383" s="4" t="s">
        <v>38</v>
      </c>
      <c r="G2383" s="4" t="s">
        <v>51</v>
      </c>
      <c r="H2383" s="4" t="s">
        <v>20</v>
      </c>
      <c r="I2383" s="4" t="s">
        <v>21</v>
      </c>
      <c r="J2383" s="4" t="s">
        <v>32</v>
      </c>
      <c r="K2383" s="4" t="s">
        <v>66</v>
      </c>
      <c r="L2383" s="5">
        <v>2</v>
      </c>
      <c r="M2383" s="6">
        <v>168.08</v>
      </c>
      <c r="N2383" s="7">
        <v>0.1</v>
      </c>
      <c r="O2383" s="6">
        <v>87.63</v>
      </c>
      <c r="P2383" s="6">
        <f t="shared" si="148"/>
        <v>302.54400000000004</v>
      </c>
      <c r="Q2383" s="6">
        <f t="shared" si="149"/>
        <v>175.26</v>
      </c>
      <c r="R2383" s="6">
        <f t="shared" si="150"/>
        <v>127.28400000000005</v>
      </c>
      <c r="S2383" s="8">
        <f t="shared" si="151"/>
        <v>0.42071235919403471</v>
      </c>
    </row>
    <row r="2384" spans="1:19" ht="15.6" x14ac:dyDescent="0.3">
      <c r="A2384" s="2">
        <v>1296</v>
      </c>
      <c r="B2384" s="3">
        <v>46343</v>
      </c>
      <c r="C2384" s="4">
        <f>YEAR(SalesDataTable[[#This Row],[Order Date]])</f>
        <v>2026</v>
      </c>
      <c r="D2384" s="9" t="str">
        <f>TEXT(SalesDataTable[[#This Row],[Order Date]],"MMM")</f>
        <v>Nov</v>
      </c>
      <c r="E2384" s="9" t="str">
        <f>"Q"&amp;ROUNDUP(MONTH(SalesDataTable[[#This Row],[Order Date]])/3,0)</f>
        <v>Q4</v>
      </c>
      <c r="F2384" s="4" t="s">
        <v>38</v>
      </c>
      <c r="G2384" s="4" t="s">
        <v>65</v>
      </c>
      <c r="H2384" s="4" t="s">
        <v>20</v>
      </c>
      <c r="I2384" s="4" t="s">
        <v>31</v>
      </c>
      <c r="J2384" s="4" t="s">
        <v>41</v>
      </c>
      <c r="K2384" s="4" t="s">
        <v>47</v>
      </c>
      <c r="L2384" s="5">
        <v>1</v>
      </c>
      <c r="M2384" s="6">
        <v>191.85</v>
      </c>
      <c r="N2384" s="7">
        <v>0.15</v>
      </c>
      <c r="O2384" s="6">
        <v>104.41</v>
      </c>
      <c r="P2384" s="6">
        <f t="shared" si="148"/>
        <v>163.07249999999999</v>
      </c>
      <c r="Q2384" s="6">
        <f t="shared" si="149"/>
        <v>104.41</v>
      </c>
      <c r="R2384" s="6">
        <f t="shared" si="150"/>
        <v>58.662499999999994</v>
      </c>
      <c r="S2384" s="8">
        <f t="shared" si="151"/>
        <v>0.35973263425776875</v>
      </c>
    </row>
    <row r="2385" spans="1:19" ht="15.6" x14ac:dyDescent="0.3">
      <c r="A2385" s="2">
        <v>1585</v>
      </c>
      <c r="B2385" s="3">
        <v>46343</v>
      </c>
      <c r="C2385" s="4">
        <f>YEAR(SalesDataTable[[#This Row],[Order Date]])</f>
        <v>2026</v>
      </c>
      <c r="D2385" s="9" t="str">
        <f>TEXT(SalesDataTable[[#This Row],[Order Date]],"MMM")</f>
        <v>Nov</v>
      </c>
      <c r="E2385" s="9" t="str">
        <f>"Q"&amp;ROUNDUP(MONTH(SalesDataTable[[#This Row],[Order Date]])/3,0)</f>
        <v>Q4</v>
      </c>
      <c r="F2385" s="4" t="s">
        <v>24</v>
      </c>
      <c r="G2385" s="4" t="s">
        <v>67</v>
      </c>
      <c r="H2385" s="4" t="s">
        <v>37</v>
      </c>
      <c r="I2385" s="4" t="s">
        <v>21</v>
      </c>
      <c r="J2385" s="4" t="s">
        <v>27</v>
      </c>
      <c r="K2385" s="4" t="s">
        <v>28</v>
      </c>
      <c r="L2385" s="5">
        <v>4</v>
      </c>
      <c r="M2385" s="6">
        <v>93.99</v>
      </c>
      <c r="N2385" s="7">
        <v>0.1</v>
      </c>
      <c r="O2385" s="6">
        <v>44.07</v>
      </c>
      <c r="P2385" s="6">
        <f t="shared" si="148"/>
        <v>338.36399999999998</v>
      </c>
      <c r="Q2385" s="6">
        <f t="shared" si="149"/>
        <v>176.28</v>
      </c>
      <c r="R2385" s="6">
        <f t="shared" si="150"/>
        <v>162.08399999999997</v>
      </c>
      <c r="S2385" s="8">
        <f t="shared" si="151"/>
        <v>0.47902259105578604</v>
      </c>
    </row>
    <row r="2386" spans="1:19" ht="15.6" x14ac:dyDescent="0.3">
      <c r="A2386" s="2">
        <v>2194</v>
      </c>
      <c r="B2386" s="3">
        <v>46343</v>
      </c>
      <c r="C2386" s="4">
        <f>YEAR(SalesDataTable[[#This Row],[Order Date]])</f>
        <v>2026</v>
      </c>
      <c r="D2386" s="9" t="str">
        <f>TEXT(SalesDataTable[[#This Row],[Order Date]],"MMM")</f>
        <v>Nov</v>
      </c>
      <c r="E2386" s="9" t="str">
        <f>"Q"&amp;ROUNDUP(MONTH(SalesDataTable[[#This Row],[Order Date]])/3,0)</f>
        <v>Q4</v>
      </c>
      <c r="F2386" s="4" t="s">
        <v>38</v>
      </c>
      <c r="G2386" s="4" t="s">
        <v>65</v>
      </c>
      <c r="H2386" s="4" t="s">
        <v>20</v>
      </c>
      <c r="I2386" s="4" t="s">
        <v>21</v>
      </c>
      <c r="J2386" s="4" t="s">
        <v>32</v>
      </c>
      <c r="K2386" s="4" t="s">
        <v>33</v>
      </c>
      <c r="L2386" s="5">
        <v>4</v>
      </c>
      <c r="M2386" s="6">
        <v>36.57</v>
      </c>
      <c r="N2386" s="7">
        <v>0.05</v>
      </c>
      <c r="O2386" s="6">
        <v>13.35</v>
      </c>
      <c r="P2386" s="6">
        <f t="shared" si="148"/>
        <v>138.96600000000001</v>
      </c>
      <c r="Q2386" s="6">
        <f t="shared" si="149"/>
        <v>53.4</v>
      </c>
      <c r="R2386" s="6">
        <f t="shared" si="150"/>
        <v>85.566000000000003</v>
      </c>
      <c r="S2386" s="8">
        <f t="shared" si="151"/>
        <v>0.61573334484694098</v>
      </c>
    </row>
    <row r="2387" spans="1:19" ht="15.6" x14ac:dyDescent="0.3">
      <c r="A2387" s="2">
        <v>2221</v>
      </c>
      <c r="B2387" s="3">
        <v>46343</v>
      </c>
      <c r="C2387" s="4">
        <f>YEAR(SalesDataTable[[#This Row],[Order Date]])</f>
        <v>2026</v>
      </c>
      <c r="D2387" s="9" t="str">
        <f>TEXT(SalesDataTable[[#This Row],[Order Date]],"MMM")</f>
        <v>Nov</v>
      </c>
      <c r="E2387" s="9" t="str">
        <f>"Q"&amp;ROUNDUP(MONTH(SalesDataTable[[#This Row],[Order Date]])/3,0)</f>
        <v>Q4</v>
      </c>
      <c r="F2387" s="4" t="s">
        <v>24</v>
      </c>
      <c r="G2387" s="4" t="s">
        <v>61</v>
      </c>
      <c r="H2387" s="4" t="s">
        <v>46</v>
      </c>
      <c r="I2387" s="4" t="s">
        <v>21</v>
      </c>
      <c r="J2387" s="4" t="s">
        <v>22</v>
      </c>
      <c r="K2387" s="4" t="s">
        <v>44</v>
      </c>
      <c r="L2387" s="5">
        <v>1</v>
      </c>
      <c r="M2387" s="6">
        <v>39.81</v>
      </c>
      <c r="N2387" s="7">
        <v>0.05</v>
      </c>
      <c r="O2387" s="6">
        <v>16.25</v>
      </c>
      <c r="P2387" s="6">
        <f t="shared" si="148"/>
        <v>37.819499999999998</v>
      </c>
      <c r="Q2387" s="6">
        <f t="shared" si="149"/>
        <v>16.25</v>
      </c>
      <c r="R2387" s="6">
        <f t="shared" si="150"/>
        <v>21.569499999999998</v>
      </c>
      <c r="S2387" s="8">
        <f t="shared" si="151"/>
        <v>0.57032747656632155</v>
      </c>
    </row>
    <row r="2388" spans="1:19" ht="15.6" x14ac:dyDescent="0.3">
      <c r="A2388" s="2">
        <v>3836</v>
      </c>
      <c r="B2388" s="3">
        <v>46343</v>
      </c>
      <c r="C2388" s="4">
        <f>YEAR(SalesDataTable[[#This Row],[Order Date]])</f>
        <v>2026</v>
      </c>
      <c r="D2388" s="9" t="str">
        <f>TEXT(SalesDataTable[[#This Row],[Order Date]],"MMM")</f>
        <v>Nov</v>
      </c>
      <c r="E2388" s="9" t="str">
        <f>"Q"&amp;ROUNDUP(MONTH(SalesDataTable[[#This Row],[Order Date]])/3,0)</f>
        <v>Q4</v>
      </c>
      <c r="F2388" s="4" t="s">
        <v>38</v>
      </c>
      <c r="G2388" s="4" t="s">
        <v>39</v>
      </c>
      <c r="H2388" s="4" t="s">
        <v>37</v>
      </c>
      <c r="I2388" s="4" t="s">
        <v>21</v>
      </c>
      <c r="J2388" s="4" t="s">
        <v>27</v>
      </c>
      <c r="K2388" s="4" t="s">
        <v>28</v>
      </c>
      <c r="L2388" s="5">
        <v>1</v>
      </c>
      <c r="M2388" s="6">
        <v>91.43</v>
      </c>
      <c r="N2388" s="7">
        <v>0.1</v>
      </c>
      <c r="O2388" s="6">
        <v>45.06</v>
      </c>
      <c r="P2388" s="6">
        <f t="shared" si="148"/>
        <v>82.287000000000006</v>
      </c>
      <c r="Q2388" s="6">
        <f t="shared" si="149"/>
        <v>45.06</v>
      </c>
      <c r="R2388" s="6">
        <f t="shared" si="150"/>
        <v>37.227000000000004</v>
      </c>
      <c r="S2388" s="8">
        <f t="shared" si="151"/>
        <v>0.45240438951474715</v>
      </c>
    </row>
    <row r="2389" spans="1:19" ht="15.6" x14ac:dyDescent="0.3">
      <c r="A2389" s="2">
        <v>4437</v>
      </c>
      <c r="B2389" s="3">
        <v>46343</v>
      </c>
      <c r="C2389" s="4">
        <f>YEAR(SalesDataTable[[#This Row],[Order Date]])</f>
        <v>2026</v>
      </c>
      <c r="D2389" s="9" t="str">
        <f>TEXT(SalesDataTable[[#This Row],[Order Date]],"MMM")</f>
        <v>Nov</v>
      </c>
      <c r="E2389" s="9" t="str">
        <f>"Q"&amp;ROUNDUP(MONTH(SalesDataTable[[#This Row],[Order Date]])/3,0)</f>
        <v>Q4</v>
      </c>
      <c r="F2389" s="4" t="s">
        <v>29</v>
      </c>
      <c r="G2389" s="4" t="s">
        <v>30</v>
      </c>
      <c r="H2389" s="4" t="s">
        <v>20</v>
      </c>
      <c r="I2389" s="4" t="s">
        <v>21</v>
      </c>
      <c r="J2389" s="4" t="s">
        <v>52</v>
      </c>
      <c r="K2389" s="4" t="s">
        <v>56</v>
      </c>
      <c r="L2389" s="5">
        <v>1</v>
      </c>
      <c r="M2389" s="6">
        <v>122.64</v>
      </c>
      <c r="N2389" s="7">
        <v>0</v>
      </c>
      <c r="O2389" s="6">
        <v>68.58</v>
      </c>
      <c r="P2389" s="6">
        <f t="shared" si="148"/>
        <v>122.64</v>
      </c>
      <c r="Q2389" s="6">
        <f t="shared" si="149"/>
        <v>68.58</v>
      </c>
      <c r="R2389" s="6">
        <f t="shared" si="150"/>
        <v>54.06</v>
      </c>
      <c r="S2389" s="8">
        <f t="shared" si="151"/>
        <v>0.44080234833659493</v>
      </c>
    </row>
    <row r="2390" spans="1:19" ht="15.6" x14ac:dyDescent="0.3">
      <c r="A2390" s="2">
        <v>4735</v>
      </c>
      <c r="B2390" s="3">
        <v>46343</v>
      </c>
      <c r="C2390" s="4">
        <f>YEAR(SalesDataTable[[#This Row],[Order Date]])</f>
        <v>2026</v>
      </c>
      <c r="D2390" s="9" t="str">
        <f>TEXT(SalesDataTable[[#This Row],[Order Date]],"MMM")</f>
        <v>Nov</v>
      </c>
      <c r="E2390" s="9" t="str">
        <f>"Q"&amp;ROUNDUP(MONTH(SalesDataTable[[#This Row],[Order Date]])/3,0)</f>
        <v>Q4</v>
      </c>
      <c r="F2390" s="4" t="s">
        <v>24</v>
      </c>
      <c r="G2390" s="4" t="s">
        <v>61</v>
      </c>
      <c r="H2390" s="4" t="s">
        <v>20</v>
      </c>
      <c r="I2390" s="4" t="s">
        <v>34</v>
      </c>
      <c r="J2390" s="4" t="s">
        <v>22</v>
      </c>
      <c r="K2390" s="4" t="s">
        <v>23</v>
      </c>
      <c r="L2390" s="5">
        <v>1</v>
      </c>
      <c r="M2390" s="6">
        <v>80.959999999999994</v>
      </c>
      <c r="N2390" s="7">
        <v>0.1</v>
      </c>
      <c r="O2390" s="6">
        <v>43.86</v>
      </c>
      <c r="P2390" s="6">
        <f t="shared" si="148"/>
        <v>72.86399999999999</v>
      </c>
      <c r="Q2390" s="6">
        <f t="shared" si="149"/>
        <v>43.86</v>
      </c>
      <c r="R2390" s="6">
        <f t="shared" si="150"/>
        <v>29.003999999999991</v>
      </c>
      <c r="S2390" s="8">
        <f t="shared" si="151"/>
        <v>0.39805665349143604</v>
      </c>
    </row>
    <row r="2391" spans="1:19" ht="15.6" x14ac:dyDescent="0.3">
      <c r="A2391" s="2">
        <v>554</v>
      </c>
      <c r="B2391" s="3">
        <v>46344</v>
      </c>
      <c r="C2391" s="4">
        <f>YEAR(SalesDataTable[[#This Row],[Order Date]])</f>
        <v>2026</v>
      </c>
      <c r="D2391" s="9" t="str">
        <f>TEXT(SalesDataTable[[#This Row],[Order Date]],"MMM")</f>
        <v>Nov</v>
      </c>
      <c r="E2391" s="9" t="str">
        <f>"Q"&amp;ROUNDUP(MONTH(SalesDataTable[[#This Row],[Order Date]])/3,0)</f>
        <v>Q4</v>
      </c>
      <c r="F2391" s="4" t="s">
        <v>29</v>
      </c>
      <c r="G2391" s="4" t="s">
        <v>43</v>
      </c>
      <c r="H2391" s="4" t="s">
        <v>46</v>
      </c>
      <c r="I2391" s="4" t="s">
        <v>34</v>
      </c>
      <c r="J2391" s="4" t="s">
        <v>52</v>
      </c>
      <c r="K2391" s="4" t="s">
        <v>60</v>
      </c>
      <c r="L2391" s="5">
        <v>1</v>
      </c>
      <c r="M2391" s="6">
        <v>36.380000000000003</v>
      </c>
      <c r="N2391" s="7">
        <v>0.05</v>
      </c>
      <c r="O2391" s="6">
        <v>14.06</v>
      </c>
      <c r="P2391" s="6">
        <f t="shared" si="148"/>
        <v>34.561</v>
      </c>
      <c r="Q2391" s="6">
        <f t="shared" si="149"/>
        <v>14.06</v>
      </c>
      <c r="R2391" s="6">
        <f t="shared" si="150"/>
        <v>20.500999999999998</v>
      </c>
      <c r="S2391" s="8">
        <f t="shared" si="151"/>
        <v>0.59318306761957118</v>
      </c>
    </row>
    <row r="2392" spans="1:19" ht="15.6" x14ac:dyDescent="0.3">
      <c r="A2392" s="2">
        <v>1205</v>
      </c>
      <c r="B2392" s="3">
        <v>46344</v>
      </c>
      <c r="C2392" s="4">
        <f>YEAR(SalesDataTable[[#This Row],[Order Date]])</f>
        <v>2026</v>
      </c>
      <c r="D2392" s="9" t="str">
        <f>TEXT(SalesDataTable[[#This Row],[Order Date]],"MMM")</f>
        <v>Nov</v>
      </c>
      <c r="E2392" s="9" t="str">
        <f>"Q"&amp;ROUNDUP(MONTH(SalesDataTable[[#This Row],[Order Date]])/3,0)</f>
        <v>Q4</v>
      </c>
      <c r="F2392" s="4" t="s">
        <v>38</v>
      </c>
      <c r="G2392" s="4" t="s">
        <v>65</v>
      </c>
      <c r="H2392" s="4" t="s">
        <v>20</v>
      </c>
      <c r="I2392" s="4" t="s">
        <v>21</v>
      </c>
      <c r="J2392" s="4" t="s">
        <v>22</v>
      </c>
      <c r="K2392" s="4" t="s">
        <v>48</v>
      </c>
      <c r="L2392" s="5">
        <v>2</v>
      </c>
      <c r="M2392" s="6">
        <v>100.72</v>
      </c>
      <c r="N2392" s="7">
        <v>0.1</v>
      </c>
      <c r="O2392" s="6">
        <v>51.68</v>
      </c>
      <c r="P2392" s="6">
        <f t="shared" si="148"/>
        <v>181.29599999999999</v>
      </c>
      <c r="Q2392" s="6">
        <f t="shared" si="149"/>
        <v>103.36</v>
      </c>
      <c r="R2392" s="6">
        <f t="shared" si="150"/>
        <v>77.935999999999993</v>
      </c>
      <c r="S2392" s="8">
        <f t="shared" si="151"/>
        <v>0.42988262289294854</v>
      </c>
    </row>
    <row r="2393" spans="1:19" ht="15.6" x14ac:dyDescent="0.3">
      <c r="A2393" s="2">
        <v>1979</v>
      </c>
      <c r="B2393" s="3">
        <v>46344</v>
      </c>
      <c r="C2393" s="4">
        <f>YEAR(SalesDataTable[[#This Row],[Order Date]])</f>
        <v>2026</v>
      </c>
      <c r="D2393" s="9" t="str">
        <f>TEXT(SalesDataTable[[#This Row],[Order Date]],"MMM")</f>
        <v>Nov</v>
      </c>
      <c r="E2393" s="9" t="str">
        <f>"Q"&amp;ROUNDUP(MONTH(SalesDataTable[[#This Row],[Order Date]])/3,0)</f>
        <v>Q4</v>
      </c>
      <c r="F2393" s="4" t="s">
        <v>24</v>
      </c>
      <c r="G2393" s="4" t="s">
        <v>59</v>
      </c>
      <c r="H2393" s="4" t="s">
        <v>37</v>
      </c>
      <c r="I2393" s="4" t="s">
        <v>21</v>
      </c>
      <c r="J2393" s="4" t="s">
        <v>41</v>
      </c>
      <c r="K2393" s="4" t="s">
        <v>69</v>
      </c>
      <c r="L2393" s="5">
        <v>3</v>
      </c>
      <c r="M2393" s="6">
        <v>120.29</v>
      </c>
      <c r="N2393" s="7">
        <v>0</v>
      </c>
      <c r="O2393" s="6">
        <v>62.04</v>
      </c>
      <c r="P2393" s="6">
        <f t="shared" si="148"/>
        <v>360.87</v>
      </c>
      <c r="Q2393" s="6">
        <f t="shared" si="149"/>
        <v>186.12</v>
      </c>
      <c r="R2393" s="6">
        <f t="shared" si="150"/>
        <v>174.75</v>
      </c>
      <c r="S2393" s="8">
        <f t="shared" si="151"/>
        <v>0.48424640452240419</v>
      </c>
    </row>
    <row r="2394" spans="1:19" ht="15.6" x14ac:dyDescent="0.3">
      <c r="A2394" s="2">
        <v>2151</v>
      </c>
      <c r="B2394" s="3">
        <v>46344</v>
      </c>
      <c r="C2394" s="4">
        <f>YEAR(SalesDataTable[[#This Row],[Order Date]])</f>
        <v>2026</v>
      </c>
      <c r="D2394" s="9" t="str">
        <f>TEXT(SalesDataTable[[#This Row],[Order Date]],"MMM")</f>
        <v>Nov</v>
      </c>
      <c r="E2394" s="9" t="str">
        <f>"Q"&amp;ROUNDUP(MONTH(SalesDataTable[[#This Row],[Order Date]])/3,0)</f>
        <v>Q4</v>
      </c>
      <c r="F2394" s="4" t="s">
        <v>24</v>
      </c>
      <c r="G2394" s="4" t="s">
        <v>25</v>
      </c>
      <c r="H2394" s="4" t="s">
        <v>20</v>
      </c>
      <c r="I2394" s="4" t="s">
        <v>31</v>
      </c>
      <c r="J2394" s="4" t="s">
        <v>41</v>
      </c>
      <c r="K2394" s="4" t="s">
        <v>69</v>
      </c>
      <c r="L2394" s="5">
        <v>2</v>
      </c>
      <c r="M2394" s="6">
        <v>124.18</v>
      </c>
      <c r="N2394" s="7">
        <v>0.15</v>
      </c>
      <c r="O2394" s="6">
        <v>60.72</v>
      </c>
      <c r="P2394" s="6">
        <f t="shared" si="148"/>
        <v>211.10599999999999</v>
      </c>
      <c r="Q2394" s="6">
        <f t="shared" si="149"/>
        <v>121.44</v>
      </c>
      <c r="R2394" s="6">
        <f t="shared" si="150"/>
        <v>89.665999999999997</v>
      </c>
      <c r="S2394" s="8">
        <f t="shared" si="151"/>
        <v>0.42474396748552862</v>
      </c>
    </row>
    <row r="2395" spans="1:19" ht="15.6" x14ac:dyDescent="0.3">
      <c r="A2395" s="2">
        <v>2730</v>
      </c>
      <c r="B2395" s="3">
        <v>46344</v>
      </c>
      <c r="C2395" s="4">
        <f>YEAR(SalesDataTable[[#This Row],[Order Date]])</f>
        <v>2026</v>
      </c>
      <c r="D2395" s="9" t="str">
        <f>TEXT(SalesDataTable[[#This Row],[Order Date]],"MMM")</f>
        <v>Nov</v>
      </c>
      <c r="E2395" s="9" t="str">
        <f>"Q"&amp;ROUNDUP(MONTH(SalesDataTable[[#This Row],[Order Date]])/3,0)</f>
        <v>Q4</v>
      </c>
      <c r="F2395" s="4" t="s">
        <v>18</v>
      </c>
      <c r="G2395" s="4" t="s">
        <v>19</v>
      </c>
      <c r="H2395" s="4" t="s">
        <v>20</v>
      </c>
      <c r="I2395" s="4" t="s">
        <v>21</v>
      </c>
      <c r="J2395" s="4" t="s">
        <v>27</v>
      </c>
      <c r="K2395" s="4" t="s">
        <v>55</v>
      </c>
      <c r="L2395" s="5">
        <v>3</v>
      </c>
      <c r="M2395" s="6">
        <v>154.07</v>
      </c>
      <c r="N2395" s="7">
        <v>0.05</v>
      </c>
      <c r="O2395" s="6">
        <v>77.73</v>
      </c>
      <c r="P2395" s="6">
        <f t="shared" si="148"/>
        <v>439.09949999999998</v>
      </c>
      <c r="Q2395" s="6">
        <f t="shared" si="149"/>
        <v>233.19</v>
      </c>
      <c r="R2395" s="6">
        <f t="shared" si="150"/>
        <v>205.90949999999998</v>
      </c>
      <c r="S2395" s="8">
        <f t="shared" si="151"/>
        <v>0.46893585622393102</v>
      </c>
    </row>
    <row r="2396" spans="1:19" ht="15.6" x14ac:dyDescent="0.3">
      <c r="A2396" s="2">
        <v>2779</v>
      </c>
      <c r="B2396" s="3">
        <v>46344</v>
      </c>
      <c r="C2396" s="4">
        <f>YEAR(SalesDataTable[[#This Row],[Order Date]])</f>
        <v>2026</v>
      </c>
      <c r="D2396" s="9" t="str">
        <f>TEXT(SalesDataTable[[#This Row],[Order Date]],"MMM")</f>
        <v>Nov</v>
      </c>
      <c r="E2396" s="9" t="str">
        <f>"Q"&amp;ROUNDUP(MONTH(SalesDataTable[[#This Row],[Order Date]])/3,0)</f>
        <v>Q4</v>
      </c>
      <c r="F2396" s="4" t="s">
        <v>18</v>
      </c>
      <c r="G2396" s="4" t="s">
        <v>68</v>
      </c>
      <c r="H2396" s="4" t="s">
        <v>26</v>
      </c>
      <c r="I2396" s="4" t="s">
        <v>34</v>
      </c>
      <c r="J2396" s="4" t="s">
        <v>52</v>
      </c>
      <c r="K2396" s="4" t="s">
        <v>56</v>
      </c>
      <c r="L2396" s="5">
        <v>4</v>
      </c>
      <c r="M2396" s="6">
        <v>123.4</v>
      </c>
      <c r="N2396" s="7">
        <v>0.05</v>
      </c>
      <c r="O2396" s="6">
        <v>70.930000000000007</v>
      </c>
      <c r="P2396" s="6">
        <f t="shared" si="148"/>
        <v>468.92</v>
      </c>
      <c r="Q2396" s="6">
        <f t="shared" si="149"/>
        <v>283.72000000000003</v>
      </c>
      <c r="R2396" s="6">
        <f t="shared" si="150"/>
        <v>185.2</v>
      </c>
      <c r="S2396" s="8">
        <f t="shared" si="151"/>
        <v>0.3949500980977565</v>
      </c>
    </row>
    <row r="2397" spans="1:19" ht="15.6" x14ac:dyDescent="0.3">
      <c r="A2397" s="2">
        <v>2853</v>
      </c>
      <c r="B2397" s="3">
        <v>46344</v>
      </c>
      <c r="C2397" s="4">
        <f>YEAR(SalesDataTable[[#This Row],[Order Date]])</f>
        <v>2026</v>
      </c>
      <c r="D2397" s="9" t="str">
        <f>TEXT(SalesDataTable[[#This Row],[Order Date]],"MMM")</f>
        <v>Nov</v>
      </c>
      <c r="E2397" s="9" t="str">
        <f>"Q"&amp;ROUNDUP(MONTH(SalesDataTable[[#This Row],[Order Date]])/3,0)</f>
        <v>Q4</v>
      </c>
      <c r="F2397" s="4" t="s">
        <v>29</v>
      </c>
      <c r="G2397" s="4" t="s">
        <v>36</v>
      </c>
      <c r="H2397" s="4" t="s">
        <v>20</v>
      </c>
      <c r="I2397" s="4" t="s">
        <v>31</v>
      </c>
      <c r="J2397" s="4" t="s">
        <v>22</v>
      </c>
      <c r="K2397" s="4" t="s">
        <v>48</v>
      </c>
      <c r="L2397" s="5">
        <v>1</v>
      </c>
      <c r="M2397" s="6">
        <v>104.64</v>
      </c>
      <c r="N2397" s="7">
        <v>0</v>
      </c>
      <c r="O2397" s="6">
        <v>50.79</v>
      </c>
      <c r="P2397" s="6">
        <f t="shared" si="148"/>
        <v>104.64</v>
      </c>
      <c r="Q2397" s="6">
        <f t="shared" si="149"/>
        <v>50.79</v>
      </c>
      <c r="R2397" s="6">
        <f t="shared" si="150"/>
        <v>53.85</v>
      </c>
      <c r="S2397" s="8">
        <f t="shared" si="151"/>
        <v>0.51462155963302758</v>
      </c>
    </row>
    <row r="2398" spans="1:19" ht="15.6" x14ac:dyDescent="0.3">
      <c r="A2398" s="2">
        <v>3825</v>
      </c>
      <c r="B2398" s="3">
        <v>46344</v>
      </c>
      <c r="C2398" s="4">
        <f>YEAR(SalesDataTable[[#This Row],[Order Date]])</f>
        <v>2026</v>
      </c>
      <c r="D2398" s="9" t="str">
        <f>TEXT(SalesDataTable[[#This Row],[Order Date]],"MMM")</f>
        <v>Nov</v>
      </c>
      <c r="E2398" s="9" t="str">
        <f>"Q"&amp;ROUNDUP(MONTH(SalesDataTable[[#This Row],[Order Date]])/3,0)</f>
        <v>Q4</v>
      </c>
      <c r="F2398" s="4" t="s">
        <v>38</v>
      </c>
      <c r="G2398" s="4" t="s">
        <v>51</v>
      </c>
      <c r="H2398" s="4" t="s">
        <v>20</v>
      </c>
      <c r="I2398" s="4" t="s">
        <v>31</v>
      </c>
      <c r="J2398" s="4" t="s">
        <v>32</v>
      </c>
      <c r="K2398" s="4" t="s">
        <v>50</v>
      </c>
      <c r="L2398" s="5">
        <v>2</v>
      </c>
      <c r="M2398" s="6">
        <v>46.44</v>
      </c>
      <c r="N2398" s="7">
        <v>0.1</v>
      </c>
      <c r="O2398" s="6">
        <v>18.190000000000001</v>
      </c>
      <c r="P2398" s="6">
        <f t="shared" si="148"/>
        <v>83.591999999999999</v>
      </c>
      <c r="Q2398" s="6">
        <f t="shared" si="149"/>
        <v>36.380000000000003</v>
      </c>
      <c r="R2398" s="6">
        <f t="shared" si="150"/>
        <v>47.211999999999996</v>
      </c>
      <c r="S2398" s="8">
        <f t="shared" si="151"/>
        <v>0.56479088908029473</v>
      </c>
    </row>
    <row r="2399" spans="1:19" ht="15.6" x14ac:dyDescent="0.3">
      <c r="A2399" s="2">
        <v>4808</v>
      </c>
      <c r="B2399" s="3">
        <v>46344</v>
      </c>
      <c r="C2399" s="4">
        <f>YEAR(SalesDataTable[[#This Row],[Order Date]])</f>
        <v>2026</v>
      </c>
      <c r="D2399" s="9" t="str">
        <f>TEXT(SalesDataTable[[#This Row],[Order Date]],"MMM")</f>
        <v>Nov</v>
      </c>
      <c r="E2399" s="9" t="str">
        <f>"Q"&amp;ROUNDUP(MONTH(SalesDataTable[[#This Row],[Order Date]])/3,0)</f>
        <v>Q4</v>
      </c>
      <c r="F2399" s="4" t="s">
        <v>29</v>
      </c>
      <c r="G2399" s="4" t="s">
        <v>70</v>
      </c>
      <c r="H2399" s="4" t="s">
        <v>20</v>
      </c>
      <c r="I2399" s="4" t="s">
        <v>31</v>
      </c>
      <c r="J2399" s="4" t="s">
        <v>41</v>
      </c>
      <c r="K2399" s="4" t="s">
        <v>58</v>
      </c>
      <c r="L2399" s="5">
        <v>2</v>
      </c>
      <c r="M2399" s="6">
        <v>81.67</v>
      </c>
      <c r="N2399" s="7">
        <v>0.05</v>
      </c>
      <c r="O2399" s="6">
        <v>40.43</v>
      </c>
      <c r="P2399" s="6">
        <f t="shared" si="148"/>
        <v>155.173</v>
      </c>
      <c r="Q2399" s="6">
        <f t="shared" si="149"/>
        <v>80.86</v>
      </c>
      <c r="R2399" s="6">
        <f t="shared" si="150"/>
        <v>74.313000000000002</v>
      </c>
      <c r="S2399" s="8">
        <f t="shared" si="151"/>
        <v>0.4789041908063903</v>
      </c>
    </row>
    <row r="2400" spans="1:19" ht="15.6" x14ac:dyDescent="0.3">
      <c r="A2400" s="2">
        <v>5131</v>
      </c>
      <c r="B2400" s="3">
        <v>46344</v>
      </c>
      <c r="C2400" s="4">
        <f>YEAR(SalesDataTable[[#This Row],[Order Date]])</f>
        <v>2026</v>
      </c>
      <c r="D2400" s="9" t="str">
        <f>TEXT(SalesDataTable[[#This Row],[Order Date]],"MMM")</f>
        <v>Nov</v>
      </c>
      <c r="E2400" s="9" t="str">
        <f>"Q"&amp;ROUNDUP(MONTH(SalesDataTable[[#This Row],[Order Date]])/3,0)</f>
        <v>Q4</v>
      </c>
      <c r="F2400" s="4" t="s">
        <v>38</v>
      </c>
      <c r="G2400" s="4" t="s">
        <v>51</v>
      </c>
      <c r="H2400" s="4" t="s">
        <v>37</v>
      </c>
      <c r="I2400" s="4" t="s">
        <v>31</v>
      </c>
      <c r="J2400" s="4" t="s">
        <v>27</v>
      </c>
      <c r="K2400" s="4" t="s">
        <v>64</v>
      </c>
      <c r="L2400" s="5">
        <v>3</v>
      </c>
      <c r="M2400" s="6">
        <v>70.599999999999994</v>
      </c>
      <c r="N2400" s="7">
        <v>0.05</v>
      </c>
      <c r="O2400" s="6">
        <v>32.68</v>
      </c>
      <c r="P2400" s="6">
        <f t="shared" si="148"/>
        <v>201.20999999999998</v>
      </c>
      <c r="Q2400" s="6">
        <f t="shared" si="149"/>
        <v>98.039999999999992</v>
      </c>
      <c r="R2400" s="6">
        <f t="shared" si="150"/>
        <v>103.16999999999999</v>
      </c>
      <c r="S2400" s="8">
        <f t="shared" si="151"/>
        <v>0.5127478753541076</v>
      </c>
    </row>
    <row r="2401" spans="1:19" ht="15.6" x14ac:dyDescent="0.3">
      <c r="A2401" s="2">
        <v>1502</v>
      </c>
      <c r="B2401" s="3">
        <v>46345</v>
      </c>
      <c r="C2401" s="4">
        <f>YEAR(SalesDataTable[[#This Row],[Order Date]])</f>
        <v>2026</v>
      </c>
      <c r="D2401" s="9" t="str">
        <f>TEXT(SalesDataTable[[#This Row],[Order Date]],"MMM")</f>
        <v>Nov</v>
      </c>
      <c r="E2401" s="9" t="str">
        <f>"Q"&amp;ROUNDUP(MONTH(SalesDataTable[[#This Row],[Order Date]])/3,0)</f>
        <v>Q4</v>
      </c>
      <c r="F2401" s="4" t="s">
        <v>38</v>
      </c>
      <c r="G2401" s="4" t="s">
        <v>49</v>
      </c>
      <c r="H2401" s="4" t="s">
        <v>46</v>
      </c>
      <c r="I2401" s="4" t="s">
        <v>31</v>
      </c>
      <c r="J2401" s="4" t="s">
        <v>52</v>
      </c>
      <c r="K2401" s="4" t="s">
        <v>60</v>
      </c>
      <c r="L2401" s="5">
        <v>1</v>
      </c>
      <c r="M2401" s="6">
        <v>35.770000000000003</v>
      </c>
      <c r="N2401" s="7">
        <v>0.15</v>
      </c>
      <c r="O2401" s="6">
        <v>13.69</v>
      </c>
      <c r="P2401" s="6">
        <f t="shared" si="148"/>
        <v>30.404500000000002</v>
      </c>
      <c r="Q2401" s="6">
        <f t="shared" si="149"/>
        <v>13.69</v>
      </c>
      <c r="R2401" s="6">
        <f t="shared" si="150"/>
        <v>16.714500000000001</v>
      </c>
      <c r="S2401" s="8">
        <f t="shared" si="151"/>
        <v>0.54973770330049831</v>
      </c>
    </row>
    <row r="2402" spans="1:19" ht="15.6" x14ac:dyDescent="0.3">
      <c r="A2402" s="2">
        <v>2470</v>
      </c>
      <c r="B2402" s="3">
        <v>46345</v>
      </c>
      <c r="C2402" s="4">
        <f>YEAR(SalesDataTable[[#This Row],[Order Date]])</f>
        <v>2026</v>
      </c>
      <c r="D2402" s="9" t="str">
        <f>TEXT(SalesDataTable[[#This Row],[Order Date]],"MMM")</f>
        <v>Nov</v>
      </c>
      <c r="E2402" s="9" t="str">
        <f>"Q"&amp;ROUNDUP(MONTH(SalesDataTable[[#This Row],[Order Date]])/3,0)</f>
        <v>Q4</v>
      </c>
      <c r="F2402" s="4" t="s">
        <v>24</v>
      </c>
      <c r="G2402" s="4" t="s">
        <v>45</v>
      </c>
      <c r="H2402" s="4" t="s">
        <v>37</v>
      </c>
      <c r="I2402" s="4" t="s">
        <v>34</v>
      </c>
      <c r="J2402" s="4" t="s">
        <v>27</v>
      </c>
      <c r="K2402" s="4" t="s">
        <v>28</v>
      </c>
      <c r="L2402" s="5">
        <v>1</v>
      </c>
      <c r="M2402" s="6">
        <v>92.13</v>
      </c>
      <c r="N2402" s="7">
        <v>0.15</v>
      </c>
      <c r="O2402" s="6">
        <v>45.85</v>
      </c>
      <c r="P2402" s="6">
        <f t="shared" si="148"/>
        <v>78.31049999999999</v>
      </c>
      <c r="Q2402" s="6">
        <f t="shared" si="149"/>
        <v>45.85</v>
      </c>
      <c r="R2402" s="6">
        <f t="shared" si="150"/>
        <v>32.460499999999989</v>
      </c>
      <c r="S2402" s="8">
        <f t="shared" si="151"/>
        <v>0.41451018701195874</v>
      </c>
    </row>
    <row r="2403" spans="1:19" ht="15.6" x14ac:dyDescent="0.3">
      <c r="A2403" s="2">
        <v>3452</v>
      </c>
      <c r="B2403" s="3">
        <v>46345</v>
      </c>
      <c r="C2403" s="4">
        <f>YEAR(SalesDataTable[[#This Row],[Order Date]])</f>
        <v>2026</v>
      </c>
      <c r="D2403" s="9" t="str">
        <f>TEXT(SalesDataTable[[#This Row],[Order Date]],"MMM")</f>
        <v>Nov</v>
      </c>
      <c r="E2403" s="9" t="str">
        <f>"Q"&amp;ROUNDUP(MONTH(SalesDataTable[[#This Row],[Order Date]])/3,0)</f>
        <v>Q4</v>
      </c>
      <c r="F2403" s="4" t="s">
        <v>24</v>
      </c>
      <c r="G2403" s="4" t="s">
        <v>61</v>
      </c>
      <c r="H2403" s="4" t="s">
        <v>20</v>
      </c>
      <c r="I2403" s="4" t="s">
        <v>21</v>
      </c>
      <c r="J2403" s="4" t="s">
        <v>27</v>
      </c>
      <c r="K2403" s="4" t="s">
        <v>55</v>
      </c>
      <c r="L2403" s="5">
        <v>5</v>
      </c>
      <c r="M2403" s="6">
        <v>151.09</v>
      </c>
      <c r="N2403" s="7">
        <v>0.05</v>
      </c>
      <c r="O2403" s="6">
        <v>79.33</v>
      </c>
      <c r="P2403" s="6">
        <f t="shared" si="148"/>
        <v>717.67750000000001</v>
      </c>
      <c r="Q2403" s="6">
        <f t="shared" si="149"/>
        <v>396.65</v>
      </c>
      <c r="R2403" s="6">
        <f t="shared" si="150"/>
        <v>321.02750000000003</v>
      </c>
      <c r="S2403" s="8">
        <f t="shared" si="151"/>
        <v>0.44731442744129507</v>
      </c>
    </row>
    <row r="2404" spans="1:19" ht="15.6" x14ac:dyDescent="0.3">
      <c r="A2404" s="2">
        <v>4207</v>
      </c>
      <c r="B2404" s="3">
        <v>46345</v>
      </c>
      <c r="C2404" s="4">
        <f>YEAR(SalesDataTable[[#This Row],[Order Date]])</f>
        <v>2026</v>
      </c>
      <c r="D2404" s="9" t="str">
        <f>TEXT(SalesDataTable[[#This Row],[Order Date]],"MMM")</f>
        <v>Nov</v>
      </c>
      <c r="E2404" s="9" t="str">
        <f>"Q"&amp;ROUNDUP(MONTH(SalesDataTable[[#This Row],[Order Date]])/3,0)</f>
        <v>Q4</v>
      </c>
      <c r="F2404" s="4" t="s">
        <v>24</v>
      </c>
      <c r="G2404" s="4" t="s">
        <v>61</v>
      </c>
      <c r="H2404" s="4" t="s">
        <v>20</v>
      </c>
      <c r="I2404" s="4" t="s">
        <v>31</v>
      </c>
      <c r="J2404" s="4" t="s">
        <v>22</v>
      </c>
      <c r="K2404" s="4" t="s">
        <v>48</v>
      </c>
      <c r="L2404" s="5">
        <v>2</v>
      </c>
      <c r="M2404" s="6">
        <v>103.99</v>
      </c>
      <c r="N2404" s="7">
        <v>0</v>
      </c>
      <c r="O2404" s="6">
        <v>50.36</v>
      </c>
      <c r="P2404" s="6">
        <f t="shared" si="148"/>
        <v>207.98</v>
      </c>
      <c r="Q2404" s="6">
        <f t="shared" si="149"/>
        <v>100.72</v>
      </c>
      <c r="R2404" s="6">
        <f t="shared" si="150"/>
        <v>107.25999999999999</v>
      </c>
      <c r="S2404" s="8">
        <f t="shared" si="151"/>
        <v>0.51572266564092695</v>
      </c>
    </row>
    <row r="2405" spans="1:19" ht="15.6" x14ac:dyDescent="0.3">
      <c r="A2405" s="2">
        <v>695</v>
      </c>
      <c r="B2405" s="3">
        <v>46346</v>
      </c>
      <c r="C2405" s="4">
        <f>YEAR(SalesDataTable[[#This Row],[Order Date]])</f>
        <v>2026</v>
      </c>
      <c r="D2405" s="9" t="str">
        <f>TEXT(SalesDataTable[[#This Row],[Order Date]],"MMM")</f>
        <v>Nov</v>
      </c>
      <c r="E2405" s="9" t="str">
        <f>"Q"&amp;ROUNDUP(MONTH(SalesDataTable[[#This Row],[Order Date]])/3,0)</f>
        <v>Q4</v>
      </c>
      <c r="F2405" s="4" t="s">
        <v>29</v>
      </c>
      <c r="G2405" s="4" t="s">
        <v>36</v>
      </c>
      <c r="H2405" s="4" t="s">
        <v>20</v>
      </c>
      <c r="I2405" s="4" t="s">
        <v>21</v>
      </c>
      <c r="J2405" s="4" t="s">
        <v>32</v>
      </c>
      <c r="K2405" s="4" t="s">
        <v>33</v>
      </c>
      <c r="L2405" s="5">
        <v>1</v>
      </c>
      <c r="M2405" s="6">
        <v>36.909999999999997</v>
      </c>
      <c r="N2405" s="7">
        <v>0.1</v>
      </c>
      <c r="O2405" s="6">
        <v>13.43</v>
      </c>
      <c r="P2405" s="6">
        <f t="shared" si="148"/>
        <v>33.219000000000001</v>
      </c>
      <c r="Q2405" s="6">
        <f t="shared" si="149"/>
        <v>13.43</v>
      </c>
      <c r="R2405" s="6">
        <f t="shared" si="150"/>
        <v>19.789000000000001</v>
      </c>
      <c r="S2405" s="8">
        <f t="shared" si="151"/>
        <v>0.59571329660736327</v>
      </c>
    </row>
    <row r="2406" spans="1:19" ht="15.6" x14ac:dyDescent="0.3">
      <c r="A2406" s="2">
        <v>1127</v>
      </c>
      <c r="B2406" s="3">
        <v>46346</v>
      </c>
      <c r="C2406" s="4">
        <f>YEAR(SalesDataTable[[#This Row],[Order Date]])</f>
        <v>2026</v>
      </c>
      <c r="D2406" s="9" t="str">
        <f>TEXT(SalesDataTable[[#This Row],[Order Date]],"MMM")</f>
        <v>Nov</v>
      </c>
      <c r="E2406" s="9" t="str">
        <f>"Q"&amp;ROUNDUP(MONTH(SalesDataTable[[#This Row],[Order Date]])/3,0)</f>
        <v>Q4</v>
      </c>
      <c r="F2406" s="4" t="s">
        <v>18</v>
      </c>
      <c r="G2406" s="4" t="s">
        <v>19</v>
      </c>
      <c r="H2406" s="4" t="s">
        <v>46</v>
      </c>
      <c r="I2406" s="4" t="s">
        <v>31</v>
      </c>
      <c r="J2406" s="4" t="s">
        <v>22</v>
      </c>
      <c r="K2406" s="4" t="s">
        <v>23</v>
      </c>
      <c r="L2406" s="5">
        <v>2</v>
      </c>
      <c r="M2406" s="6">
        <v>81.02</v>
      </c>
      <c r="N2406" s="7">
        <v>0</v>
      </c>
      <c r="O2406" s="6">
        <v>43.22</v>
      </c>
      <c r="P2406" s="6">
        <f t="shared" si="148"/>
        <v>162.04</v>
      </c>
      <c r="Q2406" s="6">
        <f t="shared" si="149"/>
        <v>86.44</v>
      </c>
      <c r="R2406" s="6">
        <f t="shared" si="150"/>
        <v>75.599999999999994</v>
      </c>
      <c r="S2406" s="8">
        <f t="shared" si="151"/>
        <v>0.46655146877314241</v>
      </c>
    </row>
    <row r="2407" spans="1:19" ht="15.6" x14ac:dyDescent="0.3">
      <c r="A2407" s="2">
        <v>1174</v>
      </c>
      <c r="B2407" s="3">
        <v>46346</v>
      </c>
      <c r="C2407" s="4">
        <f>YEAR(SalesDataTable[[#This Row],[Order Date]])</f>
        <v>2026</v>
      </c>
      <c r="D2407" s="9" t="str">
        <f>TEXT(SalesDataTable[[#This Row],[Order Date]],"MMM")</f>
        <v>Nov</v>
      </c>
      <c r="E2407" s="9" t="str">
        <f>"Q"&amp;ROUNDUP(MONTH(SalesDataTable[[#This Row],[Order Date]])/3,0)</f>
        <v>Q4</v>
      </c>
      <c r="F2407" s="4" t="s">
        <v>18</v>
      </c>
      <c r="G2407" s="4" t="s">
        <v>19</v>
      </c>
      <c r="H2407" s="4" t="s">
        <v>46</v>
      </c>
      <c r="I2407" s="4" t="s">
        <v>31</v>
      </c>
      <c r="J2407" s="4" t="s">
        <v>32</v>
      </c>
      <c r="K2407" s="4" t="s">
        <v>66</v>
      </c>
      <c r="L2407" s="5">
        <v>3</v>
      </c>
      <c r="M2407" s="6">
        <v>164.36</v>
      </c>
      <c r="N2407" s="7">
        <v>0.05</v>
      </c>
      <c r="O2407" s="6">
        <v>88.7</v>
      </c>
      <c r="P2407" s="6">
        <f t="shared" si="148"/>
        <v>468.42600000000004</v>
      </c>
      <c r="Q2407" s="6">
        <f t="shared" si="149"/>
        <v>266.10000000000002</v>
      </c>
      <c r="R2407" s="6">
        <f t="shared" si="150"/>
        <v>202.32600000000002</v>
      </c>
      <c r="S2407" s="8">
        <f t="shared" si="151"/>
        <v>0.43192734818306416</v>
      </c>
    </row>
    <row r="2408" spans="1:19" ht="15.6" x14ac:dyDescent="0.3">
      <c r="A2408" s="2">
        <v>3968</v>
      </c>
      <c r="B2408" s="3">
        <v>46346</v>
      </c>
      <c r="C2408" s="4">
        <f>YEAR(SalesDataTable[[#This Row],[Order Date]])</f>
        <v>2026</v>
      </c>
      <c r="D2408" s="9" t="str">
        <f>TEXT(SalesDataTable[[#This Row],[Order Date]],"MMM")</f>
        <v>Nov</v>
      </c>
      <c r="E2408" s="9" t="str">
        <f>"Q"&amp;ROUNDUP(MONTH(SalesDataTable[[#This Row],[Order Date]])/3,0)</f>
        <v>Q4</v>
      </c>
      <c r="F2408" s="4" t="s">
        <v>24</v>
      </c>
      <c r="G2408" s="4" t="s">
        <v>59</v>
      </c>
      <c r="H2408" s="4" t="s">
        <v>26</v>
      </c>
      <c r="I2408" s="4" t="s">
        <v>34</v>
      </c>
      <c r="J2408" s="4" t="s">
        <v>52</v>
      </c>
      <c r="K2408" s="4" t="s">
        <v>63</v>
      </c>
      <c r="L2408" s="5">
        <v>5</v>
      </c>
      <c r="M2408" s="6">
        <v>51.36</v>
      </c>
      <c r="N2408" s="7">
        <v>0.1</v>
      </c>
      <c r="O2408" s="6">
        <v>22.45</v>
      </c>
      <c r="P2408" s="6">
        <f t="shared" si="148"/>
        <v>231.12</v>
      </c>
      <c r="Q2408" s="6">
        <f t="shared" si="149"/>
        <v>112.25</v>
      </c>
      <c r="R2408" s="6">
        <f t="shared" si="150"/>
        <v>118.87</v>
      </c>
      <c r="S2408" s="8">
        <f t="shared" si="151"/>
        <v>0.51432156455520939</v>
      </c>
    </row>
    <row r="2409" spans="1:19" ht="15.6" x14ac:dyDescent="0.3">
      <c r="A2409" s="2">
        <v>4049</v>
      </c>
      <c r="B2409" s="3">
        <v>46346</v>
      </c>
      <c r="C2409" s="4">
        <f>YEAR(SalesDataTable[[#This Row],[Order Date]])</f>
        <v>2026</v>
      </c>
      <c r="D2409" s="9" t="str">
        <f>TEXT(SalesDataTable[[#This Row],[Order Date]],"MMM")</f>
        <v>Nov</v>
      </c>
      <c r="E2409" s="9" t="str">
        <f>"Q"&amp;ROUNDUP(MONTH(SalesDataTable[[#This Row],[Order Date]])/3,0)</f>
        <v>Q4</v>
      </c>
      <c r="F2409" s="4" t="s">
        <v>29</v>
      </c>
      <c r="G2409" s="4" t="s">
        <v>70</v>
      </c>
      <c r="H2409" s="4" t="s">
        <v>46</v>
      </c>
      <c r="I2409" s="4" t="s">
        <v>21</v>
      </c>
      <c r="J2409" s="4" t="s">
        <v>32</v>
      </c>
      <c r="K2409" s="4" t="s">
        <v>33</v>
      </c>
      <c r="L2409" s="5">
        <v>1</v>
      </c>
      <c r="M2409" s="6">
        <v>36.590000000000003</v>
      </c>
      <c r="N2409" s="7">
        <v>0</v>
      </c>
      <c r="O2409" s="6">
        <v>13.73</v>
      </c>
      <c r="P2409" s="6">
        <f t="shared" si="148"/>
        <v>36.590000000000003</v>
      </c>
      <c r="Q2409" s="6">
        <f t="shared" si="149"/>
        <v>13.73</v>
      </c>
      <c r="R2409" s="6">
        <f t="shared" si="150"/>
        <v>22.860000000000003</v>
      </c>
      <c r="S2409" s="8">
        <f t="shared" si="151"/>
        <v>0.62476086362394101</v>
      </c>
    </row>
    <row r="2410" spans="1:19" ht="15.6" x14ac:dyDescent="0.3">
      <c r="A2410" s="2">
        <v>3</v>
      </c>
      <c r="B2410" s="3">
        <v>46347</v>
      </c>
      <c r="C2410" s="4">
        <f>YEAR(SalesDataTable[[#This Row],[Order Date]])</f>
        <v>2026</v>
      </c>
      <c r="D2410" s="9" t="str">
        <f>TEXT(SalesDataTable[[#This Row],[Order Date]],"MMM")</f>
        <v>Nov</v>
      </c>
      <c r="E2410" s="9" t="str">
        <f>"Q"&amp;ROUNDUP(MONTH(SalesDataTable[[#This Row],[Order Date]])/3,0)</f>
        <v>Q4</v>
      </c>
      <c r="F2410" s="4" t="s">
        <v>38</v>
      </c>
      <c r="G2410" s="4" t="s">
        <v>49</v>
      </c>
      <c r="H2410" s="4" t="s">
        <v>37</v>
      </c>
      <c r="I2410" s="4" t="s">
        <v>21</v>
      </c>
      <c r="J2410" s="4" t="s">
        <v>41</v>
      </c>
      <c r="K2410" s="4" t="s">
        <v>69</v>
      </c>
      <c r="L2410" s="5">
        <v>5</v>
      </c>
      <c r="M2410" s="6">
        <v>122.33</v>
      </c>
      <c r="N2410" s="7">
        <v>0.15</v>
      </c>
      <c r="O2410" s="6">
        <v>58.98</v>
      </c>
      <c r="P2410" s="6">
        <f t="shared" si="148"/>
        <v>519.90249999999992</v>
      </c>
      <c r="Q2410" s="6">
        <f t="shared" si="149"/>
        <v>294.89999999999998</v>
      </c>
      <c r="R2410" s="6">
        <f t="shared" si="150"/>
        <v>225.00249999999994</v>
      </c>
      <c r="S2410" s="8">
        <f t="shared" si="151"/>
        <v>0.43277826130861069</v>
      </c>
    </row>
    <row r="2411" spans="1:19" ht="15.6" x14ac:dyDescent="0.3">
      <c r="A2411" s="2">
        <v>1603</v>
      </c>
      <c r="B2411" s="3">
        <v>46347</v>
      </c>
      <c r="C2411" s="4">
        <f>YEAR(SalesDataTable[[#This Row],[Order Date]])</f>
        <v>2026</v>
      </c>
      <c r="D2411" s="9" t="str">
        <f>TEXT(SalesDataTable[[#This Row],[Order Date]],"MMM")</f>
        <v>Nov</v>
      </c>
      <c r="E2411" s="9" t="str">
        <f>"Q"&amp;ROUNDUP(MONTH(SalesDataTable[[#This Row],[Order Date]])/3,0)</f>
        <v>Q4</v>
      </c>
      <c r="F2411" s="4" t="s">
        <v>38</v>
      </c>
      <c r="G2411" s="4" t="s">
        <v>51</v>
      </c>
      <c r="H2411" s="4" t="s">
        <v>20</v>
      </c>
      <c r="I2411" s="4" t="s">
        <v>21</v>
      </c>
      <c r="J2411" s="4" t="s">
        <v>41</v>
      </c>
      <c r="K2411" s="4" t="s">
        <v>58</v>
      </c>
      <c r="L2411" s="5">
        <v>1</v>
      </c>
      <c r="M2411" s="6">
        <v>83.49</v>
      </c>
      <c r="N2411" s="7">
        <v>0.05</v>
      </c>
      <c r="O2411" s="6">
        <v>39.659999999999997</v>
      </c>
      <c r="P2411" s="6">
        <f t="shared" si="148"/>
        <v>79.315499999999986</v>
      </c>
      <c r="Q2411" s="6">
        <f t="shared" si="149"/>
        <v>39.659999999999997</v>
      </c>
      <c r="R2411" s="6">
        <f t="shared" si="150"/>
        <v>39.655499999999989</v>
      </c>
      <c r="S2411" s="8">
        <f t="shared" si="151"/>
        <v>0.49997163227868446</v>
      </c>
    </row>
    <row r="2412" spans="1:19" ht="15.6" x14ac:dyDescent="0.3">
      <c r="A2412" s="2">
        <v>2073</v>
      </c>
      <c r="B2412" s="3">
        <v>46347</v>
      </c>
      <c r="C2412" s="4">
        <f>YEAR(SalesDataTable[[#This Row],[Order Date]])</f>
        <v>2026</v>
      </c>
      <c r="D2412" s="9" t="str">
        <f>TEXT(SalesDataTable[[#This Row],[Order Date]],"MMM")</f>
        <v>Nov</v>
      </c>
      <c r="E2412" s="9" t="str">
        <f>"Q"&amp;ROUNDUP(MONTH(SalesDataTable[[#This Row],[Order Date]])/3,0)</f>
        <v>Q4</v>
      </c>
      <c r="F2412" s="4" t="s">
        <v>24</v>
      </c>
      <c r="G2412" s="4" t="s">
        <v>61</v>
      </c>
      <c r="H2412" s="4" t="s">
        <v>20</v>
      </c>
      <c r="I2412" s="4" t="s">
        <v>31</v>
      </c>
      <c r="J2412" s="4" t="s">
        <v>22</v>
      </c>
      <c r="K2412" s="4" t="s">
        <v>40</v>
      </c>
      <c r="L2412" s="5">
        <v>2</v>
      </c>
      <c r="M2412" s="6">
        <v>51.48</v>
      </c>
      <c r="N2412" s="7">
        <v>0.1</v>
      </c>
      <c r="O2412" s="6">
        <v>22.51</v>
      </c>
      <c r="P2412" s="6">
        <f t="shared" si="148"/>
        <v>92.664000000000001</v>
      </c>
      <c r="Q2412" s="6">
        <f t="shared" si="149"/>
        <v>45.02</v>
      </c>
      <c r="R2412" s="6">
        <f t="shared" si="150"/>
        <v>47.643999999999998</v>
      </c>
      <c r="S2412" s="8">
        <f t="shared" si="151"/>
        <v>0.51415868082534744</v>
      </c>
    </row>
    <row r="2413" spans="1:19" ht="15.6" x14ac:dyDescent="0.3">
      <c r="A2413" s="2">
        <v>2487</v>
      </c>
      <c r="B2413" s="3">
        <v>46347</v>
      </c>
      <c r="C2413" s="4">
        <f>YEAR(SalesDataTable[[#This Row],[Order Date]])</f>
        <v>2026</v>
      </c>
      <c r="D2413" s="9" t="str">
        <f>TEXT(SalesDataTable[[#This Row],[Order Date]],"MMM")</f>
        <v>Nov</v>
      </c>
      <c r="E2413" s="9" t="str">
        <f>"Q"&amp;ROUNDUP(MONTH(SalesDataTable[[#This Row],[Order Date]])/3,0)</f>
        <v>Q4</v>
      </c>
      <c r="F2413" s="4" t="s">
        <v>29</v>
      </c>
      <c r="G2413" s="4" t="s">
        <v>30</v>
      </c>
      <c r="H2413" s="4" t="s">
        <v>46</v>
      </c>
      <c r="I2413" s="4" t="s">
        <v>31</v>
      </c>
      <c r="J2413" s="4" t="s">
        <v>41</v>
      </c>
      <c r="K2413" s="4" t="s">
        <v>69</v>
      </c>
      <c r="L2413" s="5">
        <v>1</v>
      </c>
      <c r="M2413" s="6">
        <v>123.43</v>
      </c>
      <c r="N2413" s="7">
        <v>0.15</v>
      </c>
      <c r="O2413" s="6">
        <v>60.8</v>
      </c>
      <c r="P2413" s="6">
        <f t="shared" si="148"/>
        <v>104.91550000000001</v>
      </c>
      <c r="Q2413" s="6">
        <f t="shared" si="149"/>
        <v>60.8</v>
      </c>
      <c r="R2413" s="6">
        <f t="shared" si="150"/>
        <v>44.115500000000011</v>
      </c>
      <c r="S2413" s="8">
        <f t="shared" si="151"/>
        <v>0.42048601017008935</v>
      </c>
    </row>
    <row r="2414" spans="1:19" ht="15.6" x14ac:dyDescent="0.3">
      <c r="A2414" s="2">
        <v>3407</v>
      </c>
      <c r="B2414" s="3">
        <v>46347</v>
      </c>
      <c r="C2414" s="4">
        <f>YEAR(SalesDataTable[[#This Row],[Order Date]])</f>
        <v>2026</v>
      </c>
      <c r="D2414" s="9" t="str">
        <f>TEXT(SalesDataTable[[#This Row],[Order Date]],"MMM")</f>
        <v>Nov</v>
      </c>
      <c r="E2414" s="9" t="str">
        <f>"Q"&amp;ROUNDUP(MONTH(SalesDataTable[[#This Row],[Order Date]])/3,0)</f>
        <v>Q4</v>
      </c>
      <c r="F2414" s="4" t="s">
        <v>38</v>
      </c>
      <c r="G2414" s="4" t="s">
        <v>49</v>
      </c>
      <c r="H2414" s="4" t="s">
        <v>20</v>
      </c>
      <c r="I2414" s="4" t="s">
        <v>31</v>
      </c>
      <c r="J2414" s="4" t="s">
        <v>32</v>
      </c>
      <c r="K2414" s="4" t="s">
        <v>66</v>
      </c>
      <c r="L2414" s="5">
        <v>1</v>
      </c>
      <c r="M2414" s="6">
        <v>164.85</v>
      </c>
      <c r="N2414" s="7">
        <v>0.1</v>
      </c>
      <c r="O2414" s="6">
        <v>89.4</v>
      </c>
      <c r="P2414" s="6">
        <f t="shared" si="148"/>
        <v>148.36500000000001</v>
      </c>
      <c r="Q2414" s="6">
        <f t="shared" si="149"/>
        <v>89.4</v>
      </c>
      <c r="R2414" s="6">
        <f t="shared" si="150"/>
        <v>58.965000000000003</v>
      </c>
      <c r="S2414" s="8">
        <f t="shared" si="151"/>
        <v>0.39743200889697705</v>
      </c>
    </row>
    <row r="2415" spans="1:19" ht="15.6" x14ac:dyDescent="0.3">
      <c r="A2415" s="2">
        <v>4052</v>
      </c>
      <c r="B2415" s="3">
        <v>46347</v>
      </c>
      <c r="C2415" s="4">
        <f>YEAR(SalesDataTable[[#This Row],[Order Date]])</f>
        <v>2026</v>
      </c>
      <c r="D2415" s="9" t="str">
        <f>TEXT(SalesDataTable[[#This Row],[Order Date]],"MMM")</f>
        <v>Nov</v>
      </c>
      <c r="E2415" s="9" t="str">
        <f>"Q"&amp;ROUNDUP(MONTH(SalesDataTable[[#This Row],[Order Date]])/3,0)</f>
        <v>Q4</v>
      </c>
      <c r="F2415" s="4" t="s">
        <v>18</v>
      </c>
      <c r="G2415" s="4" t="s">
        <v>19</v>
      </c>
      <c r="H2415" s="4" t="s">
        <v>20</v>
      </c>
      <c r="I2415" s="4" t="s">
        <v>31</v>
      </c>
      <c r="J2415" s="4" t="s">
        <v>32</v>
      </c>
      <c r="K2415" s="4" t="s">
        <v>50</v>
      </c>
      <c r="L2415" s="5">
        <v>1</v>
      </c>
      <c r="M2415" s="6">
        <v>46.82</v>
      </c>
      <c r="N2415" s="7">
        <v>0.2</v>
      </c>
      <c r="O2415" s="6">
        <v>18.27</v>
      </c>
      <c r="P2415" s="6">
        <f t="shared" si="148"/>
        <v>37.456000000000003</v>
      </c>
      <c r="Q2415" s="6">
        <f t="shared" si="149"/>
        <v>18.27</v>
      </c>
      <c r="R2415" s="6">
        <f t="shared" si="150"/>
        <v>19.186000000000003</v>
      </c>
      <c r="S2415" s="8">
        <f t="shared" si="151"/>
        <v>0.51222768047842804</v>
      </c>
    </row>
    <row r="2416" spans="1:19" ht="15.6" x14ac:dyDescent="0.3">
      <c r="A2416" s="2">
        <v>119</v>
      </c>
      <c r="B2416" s="3">
        <v>46348</v>
      </c>
      <c r="C2416" s="4">
        <f>YEAR(SalesDataTable[[#This Row],[Order Date]])</f>
        <v>2026</v>
      </c>
      <c r="D2416" s="9" t="str">
        <f>TEXT(SalesDataTable[[#This Row],[Order Date]],"MMM")</f>
        <v>Nov</v>
      </c>
      <c r="E2416" s="9" t="str">
        <f>"Q"&amp;ROUNDUP(MONTH(SalesDataTable[[#This Row],[Order Date]])/3,0)</f>
        <v>Q4</v>
      </c>
      <c r="F2416" s="4" t="s">
        <v>18</v>
      </c>
      <c r="G2416" s="4" t="s">
        <v>54</v>
      </c>
      <c r="H2416" s="4" t="s">
        <v>20</v>
      </c>
      <c r="I2416" s="4" t="s">
        <v>31</v>
      </c>
      <c r="J2416" s="4" t="s">
        <v>52</v>
      </c>
      <c r="K2416" s="4" t="s">
        <v>53</v>
      </c>
      <c r="L2416" s="5">
        <v>1</v>
      </c>
      <c r="M2416" s="6">
        <v>41.16</v>
      </c>
      <c r="N2416" s="7">
        <v>0.1</v>
      </c>
      <c r="O2416" s="6">
        <v>14.82</v>
      </c>
      <c r="P2416" s="6">
        <f t="shared" si="148"/>
        <v>37.043999999999997</v>
      </c>
      <c r="Q2416" s="6">
        <f t="shared" si="149"/>
        <v>14.82</v>
      </c>
      <c r="R2416" s="6">
        <f t="shared" si="150"/>
        <v>22.223999999999997</v>
      </c>
      <c r="S2416" s="8">
        <f t="shared" si="151"/>
        <v>0.59993521218011014</v>
      </c>
    </row>
    <row r="2417" spans="1:19" ht="15.6" x14ac:dyDescent="0.3">
      <c r="A2417" s="2">
        <v>298</v>
      </c>
      <c r="B2417" s="3">
        <v>46348</v>
      </c>
      <c r="C2417" s="4">
        <f>YEAR(SalesDataTable[[#This Row],[Order Date]])</f>
        <v>2026</v>
      </c>
      <c r="D2417" s="9" t="str">
        <f>TEXT(SalesDataTable[[#This Row],[Order Date]],"MMM")</f>
        <v>Nov</v>
      </c>
      <c r="E2417" s="9" t="str">
        <f>"Q"&amp;ROUNDUP(MONTH(SalesDataTable[[#This Row],[Order Date]])/3,0)</f>
        <v>Q4</v>
      </c>
      <c r="F2417" s="4" t="s">
        <v>24</v>
      </c>
      <c r="G2417" s="4" t="s">
        <v>61</v>
      </c>
      <c r="H2417" s="4" t="s">
        <v>46</v>
      </c>
      <c r="I2417" s="4" t="s">
        <v>31</v>
      </c>
      <c r="J2417" s="4" t="s">
        <v>41</v>
      </c>
      <c r="K2417" s="4" t="s">
        <v>47</v>
      </c>
      <c r="L2417" s="5">
        <v>1</v>
      </c>
      <c r="M2417" s="6">
        <v>196.08</v>
      </c>
      <c r="N2417" s="7">
        <v>0.1</v>
      </c>
      <c r="O2417" s="6">
        <v>104.19</v>
      </c>
      <c r="P2417" s="6">
        <f t="shared" si="148"/>
        <v>176.47200000000001</v>
      </c>
      <c r="Q2417" s="6">
        <f t="shared" si="149"/>
        <v>104.19</v>
      </c>
      <c r="R2417" s="6">
        <f t="shared" si="150"/>
        <v>72.282000000000011</v>
      </c>
      <c r="S2417" s="8">
        <f t="shared" si="151"/>
        <v>0.40959472324221408</v>
      </c>
    </row>
    <row r="2418" spans="1:19" ht="15.6" x14ac:dyDescent="0.3">
      <c r="A2418" s="2">
        <v>419</v>
      </c>
      <c r="B2418" s="3">
        <v>46348</v>
      </c>
      <c r="C2418" s="4">
        <f>YEAR(SalesDataTable[[#This Row],[Order Date]])</f>
        <v>2026</v>
      </c>
      <c r="D2418" s="9" t="str">
        <f>TEXT(SalesDataTable[[#This Row],[Order Date]],"MMM")</f>
        <v>Nov</v>
      </c>
      <c r="E2418" s="9" t="str">
        <f>"Q"&amp;ROUNDUP(MONTH(SalesDataTable[[#This Row],[Order Date]])/3,0)</f>
        <v>Q4</v>
      </c>
      <c r="F2418" s="4" t="s">
        <v>38</v>
      </c>
      <c r="G2418" s="4" t="s">
        <v>51</v>
      </c>
      <c r="H2418" s="4" t="s">
        <v>37</v>
      </c>
      <c r="I2418" s="4" t="s">
        <v>31</v>
      </c>
      <c r="J2418" s="4" t="s">
        <v>41</v>
      </c>
      <c r="K2418" s="4" t="s">
        <v>47</v>
      </c>
      <c r="L2418" s="5">
        <v>1</v>
      </c>
      <c r="M2418" s="6">
        <v>192.62</v>
      </c>
      <c r="N2418" s="7">
        <v>0.1</v>
      </c>
      <c r="O2418" s="6">
        <v>105.97</v>
      </c>
      <c r="P2418" s="6">
        <f t="shared" si="148"/>
        <v>173.358</v>
      </c>
      <c r="Q2418" s="6">
        <f t="shared" si="149"/>
        <v>105.97</v>
      </c>
      <c r="R2418" s="6">
        <f t="shared" si="150"/>
        <v>67.388000000000005</v>
      </c>
      <c r="S2418" s="8">
        <f t="shared" si="151"/>
        <v>0.38872160500236508</v>
      </c>
    </row>
    <row r="2419" spans="1:19" ht="15.6" x14ac:dyDescent="0.3">
      <c r="A2419" s="2">
        <v>1181</v>
      </c>
      <c r="B2419" s="3">
        <v>46348</v>
      </c>
      <c r="C2419" s="4">
        <f>YEAR(SalesDataTable[[#This Row],[Order Date]])</f>
        <v>2026</v>
      </c>
      <c r="D2419" s="9" t="str">
        <f>TEXT(SalesDataTable[[#This Row],[Order Date]],"MMM")</f>
        <v>Nov</v>
      </c>
      <c r="E2419" s="9" t="str">
        <f>"Q"&amp;ROUNDUP(MONTH(SalesDataTable[[#This Row],[Order Date]])/3,0)</f>
        <v>Q4</v>
      </c>
      <c r="F2419" s="4" t="s">
        <v>24</v>
      </c>
      <c r="G2419" s="4" t="s">
        <v>61</v>
      </c>
      <c r="H2419" s="4" t="s">
        <v>46</v>
      </c>
      <c r="I2419" s="4" t="s">
        <v>31</v>
      </c>
      <c r="J2419" s="4" t="s">
        <v>22</v>
      </c>
      <c r="K2419" s="4" t="s">
        <v>48</v>
      </c>
      <c r="L2419" s="5">
        <v>2</v>
      </c>
      <c r="M2419" s="6">
        <v>102.87</v>
      </c>
      <c r="N2419" s="7">
        <v>0.05</v>
      </c>
      <c r="O2419" s="6">
        <v>51.69</v>
      </c>
      <c r="P2419" s="6">
        <f t="shared" si="148"/>
        <v>195.453</v>
      </c>
      <c r="Q2419" s="6">
        <f t="shared" si="149"/>
        <v>103.38</v>
      </c>
      <c r="R2419" s="6">
        <f t="shared" si="150"/>
        <v>92.073000000000008</v>
      </c>
      <c r="S2419" s="8">
        <f t="shared" si="151"/>
        <v>0.4710748875688785</v>
      </c>
    </row>
    <row r="2420" spans="1:19" ht="15.6" x14ac:dyDescent="0.3">
      <c r="A2420" s="2">
        <v>1924</v>
      </c>
      <c r="B2420" s="3">
        <v>46348</v>
      </c>
      <c r="C2420" s="4">
        <f>YEAR(SalesDataTable[[#This Row],[Order Date]])</f>
        <v>2026</v>
      </c>
      <c r="D2420" s="9" t="str">
        <f>TEXT(SalesDataTable[[#This Row],[Order Date]],"MMM")</f>
        <v>Nov</v>
      </c>
      <c r="E2420" s="9" t="str">
        <f>"Q"&amp;ROUNDUP(MONTH(SalesDataTable[[#This Row],[Order Date]])/3,0)</f>
        <v>Q4</v>
      </c>
      <c r="F2420" s="4" t="s">
        <v>18</v>
      </c>
      <c r="G2420" s="4" t="s">
        <v>68</v>
      </c>
      <c r="H2420" s="4" t="s">
        <v>20</v>
      </c>
      <c r="I2420" s="4" t="s">
        <v>31</v>
      </c>
      <c r="J2420" s="4" t="s">
        <v>22</v>
      </c>
      <c r="K2420" s="4" t="s">
        <v>40</v>
      </c>
      <c r="L2420" s="5">
        <v>3</v>
      </c>
      <c r="M2420" s="6">
        <v>50.99</v>
      </c>
      <c r="N2420" s="7">
        <v>0.2</v>
      </c>
      <c r="O2420" s="6">
        <v>22.53</v>
      </c>
      <c r="P2420" s="6">
        <f t="shared" si="148"/>
        <v>122.376</v>
      </c>
      <c r="Q2420" s="6">
        <f t="shared" si="149"/>
        <v>67.59</v>
      </c>
      <c r="R2420" s="6">
        <f t="shared" si="150"/>
        <v>54.786000000000001</v>
      </c>
      <c r="S2420" s="8">
        <f t="shared" si="151"/>
        <v>0.44768582074916652</v>
      </c>
    </row>
    <row r="2421" spans="1:19" ht="15.6" x14ac:dyDescent="0.3">
      <c r="A2421" s="2">
        <v>3829</v>
      </c>
      <c r="B2421" s="3">
        <v>46348</v>
      </c>
      <c r="C2421" s="4">
        <f>YEAR(SalesDataTable[[#This Row],[Order Date]])</f>
        <v>2026</v>
      </c>
      <c r="D2421" s="9" t="str">
        <f>TEXT(SalesDataTable[[#This Row],[Order Date]],"MMM")</f>
        <v>Nov</v>
      </c>
      <c r="E2421" s="9" t="str">
        <f>"Q"&amp;ROUNDUP(MONTH(SalesDataTable[[#This Row],[Order Date]])/3,0)</f>
        <v>Q4</v>
      </c>
      <c r="F2421" s="4" t="s">
        <v>24</v>
      </c>
      <c r="G2421" s="4" t="s">
        <v>61</v>
      </c>
      <c r="H2421" s="4" t="s">
        <v>37</v>
      </c>
      <c r="I2421" s="4" t="s">
        <v>31</v>
      </c>
      <c r="J2421" s="4" t="s">
        <v>22</v>
      </c>
      <c r="K2421" s="4" t="s">
        <v>44</v>
      </c>
      <c r="L2421" s="5">
        <v>1</v>
      </c>
      <c r="M2421" s="6">
        <v>39.94</v>
      </c>
      <c r="N2421" s="7">
        <v>0.1</v>
      </c>
      <c r="O2421" s="6">
        <v>16.89</v>
      </c>
      <c r="P2421" s="6">
        <f t="shared" si="148"/>
        <v>35.945999999999998</v>
      </c>
      <c r="Q2421" s="6">
        <f t="shared" si="149"/>
        <v>16.89</v>
      </c>
      <c r="R2421" s="6">
        <f t="shared" si="150"/>
        <v>19.055999999999997</v>
      </c>
      <c r="S2421" s="8">
        <f t="shared" si="151"/>
        <v>0.53012852612251704</v>
      </c>
    </row>
    <row r="2422" spans="1:19" ht="15.6" x14ac:dyDescent="0.3">
      <c r="A2422" s="2">
        <v>5065</v>
      </c>
      <c r="B2422" s="3">
        <v>46348</v>
      </c>
      <c r="C2422" s="4">
        <f>YEAR(SalesDataTable[[#This Row],[Order Date]])</f>
        <v>2026</v>
      </c>
      <c r="D2422" s="9" t="str">
        <f>TEXT(SalesDataTable[[#This Row],[Order Date]],"MMM")</f>
        <v>Nov</v>
      </c>
      <c r="E2422" s="9" t="str">
        <f>"Q"&amp;ROUNDUP(MONTH(SalesDataTable[[#This Row],[Order Date]])/3,0)</f>
        <v>Q4</v>
      </c>
      <c r="F2422" s="4" t="s">
        <v>38</v>
      </c>
      <c r="G2422" s="4" t="s">
        <v>51</v>
      </c>
      <c r="H2422" s="4" t="s">
        <v>20</v>
      </c>
      <c r="I2422" s="4" t="s">
        <v>31</v>
      </c>
      <c r="J2422" s="4" t="s">
        <v>32</v>
      </c>
      <c r="K2422" s="4" t="s">
        <v>66</v>
      </c>
      <c r="L2422" s="5">
        <v>2</v>
      </c>
      <c r="M2422" s="6">
        <v>166.15</v>
      </c>
      <c r="N2422" s="7">
        <v>0</v>
      </c>
      <c r="O2422" s="6">
        <v>86.42</v>
      </c>
      <c r="P2422" s="6">
        <f t="shared" si="148"/>
        <v>332.3</v>
      </c>
      <c r="Q2422" s="6">
        <f t="shared" si="149"/>
        <v>172.84</v>
      </c>
      <c r="R2422" s="6">
        <f t="shared" si="150"/>
        <v>159.46</v>
      </c>
      <c r="S2422" s="8">
        <f t="shared" si="151"/>
        <v>0.47986758952753539</v>
      </c>
    </row>
    <row r="2423" spans="1:19" ht="15.6" x14ac:dyDescent="0.3">
      <c r="A2423" s="2">
        <v>5146</v>
      </c>
      <c r="B2423" s="3">
        <v>46348</v>
      </c>
      <c r="C2423" s="4">
        <f>YEAR(SalesDataTable[[#This Row],[Order Date]])</f>
        <v>2026</v>
      </c>
      <c r="D2423" s="9" t="str">
        <f>TEXT(SalesDataTable[[#This Row],[Order Date]],"MMM")</f>
        <v>Nov</v>
      </c>
      <c r="E2423" s="9" t="str">
        <f>"Q"&amp;ROUNDUP(MONTH(SalesDataTable[[#This Row],[Order Date]])/3,0)</f>
        <v>Q4</v>
      </c>
      <c r="F2423" s="4" t="s">
        <v>24</v>
      </c>
      <c r="G2423" s="4" t="s">
        <v>45</v>
      </c>
      <c r="H2423" s="4" t="s">
        <v>20</v>
      </c>
      <c r="I2423" s="4" t="s">
        <v>31</v>
      </c>
      <c r="J2423" s="4" t="s">
        <v>52</v>
      </c>
      <c r="K2423" s="4" t="s">
        <v>60</v>
      </c>
      <c r="L2423" s="5">
        <v>1</v>
      </c>
      <c r="M2423" s="6">
        <v>35.79</v>
      </c>
      <c r="N2423" s="7">
        <v>0.1</v>
      </c>
      <c r="O2423" s="6">
        <v>14.17</v>
      </c>
      <c r="P2423" s="6">
        <f t="shared" si="148"/>
        <v>32.210999999999999</v>
      </c>
      <c r="Q2423" s="6">
        <f t="shared" si="149"/>
        <v>14.17</v>
      </c>
      <c r="R2423" s="6">
        <f t="shared" si="150"/>
        <v>18.040999999999997</v>
      </c>
      <c r="S2423" s="8">
        <f t="shared" si="151"/>
        <v>0.56008816863804278</v>
      </c>
    </row>
    <row r="2424" spans="1:19" ht="15.6" x14ac:dyDescent="0.3">
      <c r="A2424" s="2">
        <v>320</v>
      </c>
      <c r="B2424" s="3">
        <v>46349</v>
      </c>
      <c r="C2424" s="4">
        <f>YEAR(SalesDataTable[[#This Row],[Order Date]])</f>
        <v>2026</v>
      </c>
      <c r="D2424" s="9" t="str">
        <f>TEXT(SalesDataTable[[#This Row],[Order Date]],"MMM")</f>
        <v>Nov</v>
      </c>
      <c r="E2424" s="9" t="str">
        <f>"Q"&amp;ROUNDUP(MONTH(SalesDataTable[[#This Row],[Order Date]])/3,0)</f>
        <v>Q4</v>
      </c>
      <c r="F2424" s="4" t="s">
        <v>29</v>
      </c>
      <c r="G2424" s="4" t="s">
        <v>30</v>
      </c>
      <c r="H2424" s="4" t="s">
        <v>20</v>
      </c>
      <c r="I2424" s="4" t="s">
        <v>31</v>
      </c>
      <c r="J2424" s="4" t="s">
        <v>41</v>
      </c>
      <c r="K2424" s="4" t="s">
        <v>47</v>
      </c>
      <c r="L2424" s="5">
        <v>5</v>
      </c>
      <c r="M2424" s="6">
        <v>196.53</v>
      </c>
      <c r="N2424" s="7">
        <v>0.15</v>
      </c>
      <c r="O2424" s="6">
        <v>105.01</v>
      </c>
      <c r="P2424" s="6">
        <f t="shared" si="148"/>
        <v>835.25249999999994</v>
      </c>
      <c r="Q2424" s="6">
        <f t="shared" si="149"/>
        <v>525.05000000000007</v>
      </c>
      <c r="R2424" s="6">
        <f t="shared" si="150"/>
        <v>310.20249999999987</v>
      </c>
      <c r="S2424" s="8">
        <f t="shared" si="151"/>
        <v>0.37138769414039452</v>
      </c>
    </row>
    <row r="2425" spans="1:19" ht="15.6" x14ac:dyDescent="0.3">
      <c r="A2425" s="2">
        <v>1250</v>
      </c>
      <c r="B2425" s="3">
        <v>46349</v>
      </c>
      <c r="C2425" s="4">
        <f>YEAR(SalesDataTable[[#This Row],[Order Date]])</f>
        <v>2026</v>
      </c>
      <c r="D2425" s="9" t="str">
        <f>TEXT(SalesDataTable[[#This Row],[Order Date]],"MMM")</f>
        <v>Nov</v>
      </c>
      <c r="E2425" s="9" t="str">
        <f>"Q"&amp;ROUNDUP(MONTH(SalesDataTable[[#This Row],[Order Date]])/3,0)</f>
        <v>Q4</v>
      </c>
      <c r="F2425" s="4" t="s">
        <v>24</v>
      </c>
      <c r="G2425" s="4" t="s">
        <v>61</v>
      </c>
      <c r="H2425" s="4" t="s">
        <v>20</v>
      </c>
      <c r="I2425" s="4" t="s">
        <v>31</v>
      </c>
      <c r="J2425" s="4" t="s">
        <v>32</v>
      </c>
      <c r="K2425" s="4" t="s">
        <v>33</v>
      </c>
      <c r="L2425" s="5">
        <v>6</v>
      </c>
      <c r="M2425" s="6">
        <v>36.35</v>
      </c>
      <c r="N2425" s="7">
        <v>0</v>
      </c>
      <c r="O2425" s="6">
        <v>13.24</v>
      </c>
      <c r="P2425" s="6">
        <f t="shared" si="148"/>
        <v>218.10000000000002</v>
      </c>
      <c r="Q2425" s="6">
        <f t="shared" si="149"/>
        <v>79.44</v>
      </c>
      <c r="R2425" s="6">
        <f t="shared" si="150"/>
        <v>138.66000000000003</v>
      </c>
      <c r="S2425" s="8">
        <f t="shared" si="151"/>
        <v>0.63576341127922975</v>
      </c>
    </row>
    <row r="2426" spans="1:19" ht="15.6" x14ac:dyDescent="0.3">
      <c r="A2426" s="2">
        <v>2584</v>
      </c>
      <c r="B2426" s="3">
        <v>46349</v>
      </c>
      <c r="C2426" s="4">
        <f>YEAR(SalesDataTable[[#This Row],[Order Date]])</f>
        <v>2026</v>
      </c>
      <c r="D2426" s="9" t="str">
        <f>TEXT(SalesDataTable[[#This Row],[Order Date]],"MMM")</f>
        <v>Nov</v>
      </c>
      <c r="E2426" s="9" t="str">
        <f>"Q"&amp;ROUNDUP(MONTH(SalesDataTable[[#This Row],[Order Date]])/3,0)</f>
        <v>Q4</v>
      </c>
      <c r="F2426" s="4" t="s">
        <v>24</v>
      </c>
      <c r="G2426" s="4" t="s">
        <v>45</v>
      </c>
      <c r="H2426" s="4" t="s">
        <v>26</v>
      </c>
      <c r="I2426" s="4" t="s">
        <v>21</v>
      </c>
      <c r="J2426" s="4" t="s">
        <v>41</v>
      </c>
      <c r="K2426" s="4" t="s">
        <v>47</v>
      </c>
      <c r="L2426" s="5">
        <v>15</v>
      </c>
      <c r="M2426" s="6">
        <v>192.23</v>
      </c>
      <c r="N2426" s="7">
        <v>0.15</v>
      </c>
      <c r="O2426" s="6">
        <v>106.34</v>
      </c>
      <c r="P2426" s="6">
        <f t="shared" si="148"/>
        <v>2450.9324999999999</v>
      </c>
      <c r="Q2426" s="6">
        <f t="shared" si="149"/>
        <v>1595.1000000000001</v>
      </c>
      <c r="R2426" s="6">
        <f t="shared" si="150"/>
        <v>855.83249999999975</v>
      </c>
      <c r="S2426" s="8">
        <f t="shared" si="151"/>
        <v>0.34918648310387979</v>
      </c>
    </row>
    <row r="2427" spans="1:19" ht="15.6" x14ac:dyDescent="0.3">
      <c r="A2427" s="2">
        <v>2717</v>
      </c>
      <c r="B2427" s="3">
        <v>46349</v>
      </c>
      <c r="C2427" s="4">
        <f>YEAR(SalesDataTable[[#This Row],[Order Date]])</f>
        <v>2026</v>
      </c>
      <c r="D2427" s="9" t="str">
        <f>TEXT(SalesDataTable[[#This Row],[Order Date]],"MMM")</f>
        <v>Nov</v>
      </c>
      <c r="E2427" s="9" t="str">
        <f>"Q"&amp;ROUNDUP(MONTH(SalesDataTable[[#This Row],[Order Date]])/3,0)</f>
        <v>Q4</v>
      </c>
      <c r="F2427" s="4" t="s">
        <v>24</v>
      </c>
      <c r="G2427" s="4" t="s">
        <v>61</v>
      </c>
      <c r="H2427" s="4" t="s">
        <v>20</v>
      </c>
      <c r="I2427" s="4" t="s">
        <v>31</v>
      </c>
      <c r="J2427" s="4" t="s">
        <v>32</v>
      </c>
      <c r="K2427" s="4" t="s">
        <v>66</v>
      </c>
      <c r="L2427" s="5">
        <v>2</v>
      </c>
      <c r="M2427" s="6">
        <v>167.9</v>
      </c>
      <c r="N2427" s="7">
        <v>0.15</v>
      </c>
      <c r="O2427" s="6">
        <v>89.55</v>
      </c>
      <c r="P2427" s="6">
        <f t="shared" si="148"/>
        <v>285.43</v>
      </c>
      <c r="Q2427" s="6">
        <f t="shared" si="149"/>
        <v>179.1</v>
      </c>
      <c r="R2427" s="6">
        <f t="shared" si="150"/>
        <v>106.33000000000001</v>
      </c>
      <c r="S2427" s="8">
        <f t="shared" si="151"/>
        <v>0.37252566303471957</v>
      </c>
    </row>
    <row r="2428" spans="1:19" ht="15.6" x14ac:dyDescent="0.3">
      <c r="A2428" s="2">
        <v>2737</v>
      </c>
      <c r="B2428" s="3">
        <v>46349</v>
      </c>
      <c r="C2428" s="4">
        <f>YEAR(SalesDataTable[[#This Row],[Order Date]])</f>
        <v>2026</v>
      </c>
      <c r="D2428" s="9" t="str">
        <f>TEXT(SalesDataTable[[#This Row],[Order Date]],"MMM")</f>
        <v>Nov</v>
      </c>
      <c r="E2428" s="9" t="str">
        <f>"Q"&amp;ROUNDUP(MONTH(SalesDataTable[[#This Row],[Order Date]])/3,0)</f>
        <v>Q4</v>
      </c>
      <c r="F2428" s="4" t="s">
        <v>24</v>
      </c>
      <c r="G2428" s="4" t="s">
        <v>45</v>
      </c>
      <c r="H2428" s="4" t="s">
        <v>20</v>
      </c>
      <c r="I2428" s="4" t="s">
        <v>34</v>
      </c>
      <c r="J2428" s="4" t="s">
        <v>41</v>
      </c>
      <c r="K2428" s="4" t="s">
        <v>58</v>
      </c>
      <c r="L2428" s="5">
        <v>2</v>
      </c>
      <c r="M2428" s="6">
        <v>80.709999999999994</v>
      </c>
      <c r="N2428" s="7">
        <v>0.1</v>
      </c>
      <c r="O2428" s="6">
        <v>39.33</v>
      </c>
      <c r="P2428" s="6">
        <f t="shared" si="148"/>
        <v>145.27799999999999</v>
      </c>
      <c r="Q2428" s="6">
        <f t="shared" si="149"/>
        <v>78.66</v>
      </c>
      <c r="R2428" s="6">
        <f t="shared" si="150"/>
        <v>66.617999999999995</v>
      </c>
      <c r="S2428" s="8">
        <f t="shared" si="151"/>
        <v>0.45855532152149669</v>
      </c>
    </row>
    <row r="2429" spans="1:19" ht="15.6" x14ac:dyDescent="0.3">
      <c r="A2429" s="2">
        <v>3021</v>
      </c>
      <c r="B2429" s="3">
        <v>46349</v>
      </c>
      <c r="C2429" s="4">
        <f>YEAR(SalesDataTable[[#This Row],[Order Date]])</f>
        <v>2026</v>
      </c>
      <c r="D2429" s="9" t="str">
        <f>TEXT(SalesDataTable[[#This Row],[Order Date]],"MMM")</f>
        <v>Nov</v>
      </c>
      <c r="E2429" s="9" t="str">
        <f>"Q"&amp;ROUNDUP(MONTH(SalesDataTable[[#This Row],[Order Date]])/3,0)</f>
        <v>Q4</v>
      </c>
      <c r="F2429" s="4" t="s">
        <v>18</v>
      </c>
      <c r="G2429" s="4" t="s">
        <v>68</v>
      </c>
      <c r="H2429" s="4" t="s">
        <v>20</v>
      </c>
      <c r="I2429" s="4" t="s">
        <v>34</v>
      </c>
      <c r="J2429" s="4" t="s">
        <v>27</v>
      </c>
      <c r="K2429" s="4" t="s">
        <v>64</v>
      </c>
      <c r="L2429" s="5">
        <v>1</v>
      </c>
      <c r="M2429" s="6">
        <v>71.66</v>
      </c>
      <c r="N2429" s="7">
        <v>0.2</v>
      </c>
      <c r="O2429" s="6">
        <v>31.83</v>
      </c>
      <c r="P2429" s="6">
        <f t="shared" si="148"/>
        <v>57.328000000000003</v>
      </c>
      <c r="Q2429" s="6">
        <f t="shared" si="149"/>
        <v>31.83</v>
      </c>
      <c r="R2429" s="6">
        <f t="shared" si="150"/>
        <v>25.498000000000005</v>
      </c>
      <c r="S2429" s="8">
        <f t="shared" si="151"/>
        <v>0.44477393245883345</v>
      </c>
    </row>
    <row r="2430" spans="1:19" ht="15.6" x14ac:dyDescent="0.3">
      <c r="A2430" s="2">
        <v>5199</v>
      </c>
      <c r="B2430" s="3">
        <v>46349</v>
      </c>
      <c r="C2430" s="4">
        <f>YEAR(SalesDataTable[[#This Row],[Order Date]])</f>
        <v>2026</v>
      </c>
      <c r="D2430" s="9" t="str">
        <f>TEXT(SalesDataTable[[#This Row],[Order Date]],"MMM")</f>
        <v>Nov</v>
      </c>
      <c r="E2430" s="9" t="str">
        <f>"Q"&amp;ROUNDUP(MONTH(SalesDataTable[[#This Row],[Order Date]])/3,0)</f>
        <v>Q4</v>
      </c>
      <c r="F2430" s="4" t="s">
        <v>29</v>
      </c>
      <c r="G2430" s="4" t="s">
        <v>36</v>
      </c>
      <c r="H2430" s="4" t="s">
        <v>20</v>
      </c>
      <c r="I2430" s="4" t="s">
        <v>21</v>
      </c>
      <c r="J2430" s="4" t="s">
        <v>41</v>
      </c>
      <c r="K2430" s="4" t="s">
        <v>69</v>
      </c>
      <c r="L2430" s="5">
        <v>5</v>
      </c>
      <c r="M2430" s="6">
        <v>125.23</v>
      </c>
      <c r="N2430" s="7">
        <v>0.05</v>
      </c>
      <c r="O2430" s="6">
        <v>59.84</v>
      </c>
      <c r="P2430" s="6">
        <f t="shared" si="148"/>
        <v>594.84249999999997</v>
      </c>
      <c r="Q2430" s="6">
        <f t="shared" si="149"/>
        <v>299.20000000000005</v>
      </c>
      <c r="R2430" s="6">
        <f t="shared" si="150"/>
        <v>295.64249999999993</v>
      </c>
      <c r="S2430" s="8">
        <f t="shared" si="151"/>
        <v>0.49700971265503041</v>
      </c>
    </row>
    <row r="2431" spans="1:19" ht="15.6" x14ac:dyDescent="0.3">
      <c r="A2431" s="2">
        <v>1202</v>
      </c>
      <c r="B2431" s="3">
        <v>46350</v>
      </c>
      <c r="C2431" s="4">
        <f>YEAR(SalesDataTable[[#This Row],[Order Date]])</f>
        <v>2026</v>
      </c>
      <c r="D2431" s="9" t="str">
        <f>TEXT(SalesDataTable[[#This Row],[Order Date]],"MMM")</f>
        <v>Nov</v>
      </c>
      <c r="E2431" s="9" t="str">
        <f>"Q"&amp;ROUNDUP(MONTH(SalesDataTable[[#This Row],[Order Date]])/3,0)</f>
        <v>Q4</v>
      </c>
      <c r="F2431" s="4" t="s">
        <v>18</v>
      </c>
      <c r="G2431" s="4" t="s">
        <v>68</v>
      </c>
      <c r="H2431" s="4" t="s">
        <v>46</v>
      </c>
      <c r="I2431" s="4" t="s">
        <v>21</v>
      </c>
      <c r="J2431" s="4" t="s">
        <v>27</v>
      </c>
      <c r="K2431" s="4" t="s">
        <v>28</v>
      </c>
      <c r="L2431" s="5">
        <v>2</v>
      </c>
      <c r="M2431" s="6">
        <v>91.33</v>
      </c>
      <c r="N2431" s="7">
        <v>0.15</v>
      </c>
      <c r="O2431" s="6">
        <v>45.45</v>
      </c>
      <c r="P2431" s="6">
        <f t="shared" si="148"/>
        <v>155.261</v>
      </c>
      <c r="Q2431" s="6">
        <f t="shared" si="149"/>
        <v>90.9</v>
      </c>
      <c r="R2431" s="6">
        <f t="shared" si="150"/>
        <v>64.36099999999999</v>
      </c>
      <c r="S2431" s="8">
        <f t="shared" si="151"/>
        <v>0.41453423589954974</v>
      </c>
    </row>
    <row r="2432" spans="1:19" ht="15.6" x14ac:dyDescent="0.3">
      <c r="A2432" s="2">
        <v>1365</v>
      </c>
      <c r="B2432" s="3">
        <v>46350</v>
      </c>
      <c r="C2432" s="4">
        <f>YEAR(SalesDataTable[[#This Row],[Order Date]])</f>
        <v>2026</v>
      </c>
      <c r="D2432" s="9" t="str">
        <f>TEXT(SalesDataTable[[#This Row],[Order Date]],"MMM")</f>
        <v>Nov</v>
      </c>
      <c r="E2432" s="9" t="str">
        <f>"Q"&amp;ROUNDUP(MONTH(SalesDataTable[[#This Row],[Order Date]])/3,0)</f>
        <v>Q4</v>
      </c>
      <c r="F2432" s="4" t="s">
        <v>18</v>
      </c>
      <c r="G2432" s="4" t="s">
        <v>19</v>
      </c>
      <c r="H2432" s="4" t="s">
        <v>46</v>
      </c>
      <c r="I2432" s="4" t="s">
        <v>31</v>
      </c>
      <c r="J2432" s="4" t="s">
        <v>27</v>
      </c>
      <c r="K2432" s="4" t="s">
        <v>55</v>
      </c>
      <c r="L2432" s="5">
        <v>4</v>
      </c>
      <c r="M2432" s="6">
        <v>155.91</v>
      </c>
      <c r="N2432" s="7">
        <v>0</v>
      </c>
      <c r="O2432" s="6">
        <v>79.91</v>
      </c>
      <c r="P2432" s="6">
        <f t="shared" si="148"/>
        <v>623.64</v>
      </c>
      <c r="Q2432" s="6">
        <f t="shared" si="149"/>
        <v>319.64</v>
      </c>
      <c r="R2432" s="6">
        <f t="shared" si="150"/>
        <v>304</v>
      </c>
      <c r="S2432" s="8">
        <f t="shared" si="151"/>
        <v>0.48746071451478418</v>
      </c>
    </row>
    <row r="2433" spans="1:19" ht="15.6" x14ac:dyDescent="0.3">
      <c r="A2433" s="2">
        <v>2575</v>
      </c>
      <c r="B2433" s="3">
        <v>46350</v>
      </c>
      <c r="C2433" s="4">
        <f>YEAR(SalesDataTable[[#This Row],[Order Date]])</f>
        <v>2026</v>
      </c>
      <c r="D2433" s="9" t="str">
        <f>TEXT(SalesDataTable[[#This Row],[Order Date]],"MMM")</f>
        <v>Nov</v>
      </c>
      <c r="E2433" s="9" t="str">
        <f>"Q"&amp;ROUNDUP(MONTH(SalesDataTable[[#This Row],[Order Date]])/3,0)</f>
        <v>Q4</v>
      </c>
      <c r="F2433" s="4" t="s">
        <v>29</v>
      </c>
      <c r="G2433" s="4" t="s">
        <v>57</v>
      </c>
      <c r="H2433" s="4" t="s">
        <v>37</v>
      </c>
      <c r="I2433" s="4" t="s">
        <v>21</v>
      </c>
      <c r="J2433" s="4" t="s">
        <v>52</v>
      </c>
      <c r="K2433" s="4" t="s">
        <v>53</v>
      </c>
      <c r="L2433" s="5">
        <v>1</v>
      </c>
      <c r="M2433" s="6">
        <v>39.42</v>
      </c>
      <c r="N2433" s="7">
        <v>0</v>
      </c>
      <c r="O2433" s="6">
        <v>14.63</v>
      </c>
      <c r="P2433" s="6">
        <f t="shared" si="148"/>
        <v>39.42</v>
      </c>
      <c r="Q2433" s="6">
        <f t="shared" si="149"/>
        <v>14.63</v>
      </c>
      <c r="R2433" s="6">
        <f t="shared" si="150"/>
        <v>24.79</v>
      </c>
      <c r="S2433" s="8">
        <f t="shared" si="151"/>
        <v>0.62886859462201927</v>
      </c>
    </row>
    <row r="2434" spans="1:19" ht="15.6" x14ac:dyDescent="0.3">
      <c r="A2434" s="2">
        <v>2673</v>
      </c>
      <c r="B2434" s="3">
        <v>46350</v>
      </c>
      <c r="C2434" s="4">
        <f>YEAR(SalesDataTable[[#This Row],[Order Date]])</f>
        <v>2026</v>
      </c>
      <c r="D2434" s="9" t="str">
        <f>TEXT(SalesDataTable[[#This Row],[Order Date]],"MMM")</f>
        <v>Nov</v>
      </c>
      <c r="E2434" s="9" t="str">
        <f>"Q"&amp;ROUNDUP(MONTH(SalesDataTable[[#This Row],[Order Date]])/3,0)</f>
        <v>Q4</v>
      </c>
      <c r="F2434" s="4" t="s">
        <v>29</v>
      </c>
      <c r="G2434" s="4" t="s">
        <v>30</v>
      </c>
      <c r="H2434" s="4" t="s">
        <v>20</v>
      </c>
      <c r="I2434" s="4" t="s">
        <v>21</v>
      </c>
      <c r="J2434" s="4" t="s">
        <v>22</v>
      </c>
      <c r="K2434" s="4" t="s">
        <v>40</v>
      </c>
      <c r="L2434" s="5">
        <v>2</v>
      </c>
      <c r="M2434" s="6">
        <v>51.56</v>
      </c>
      <c r="N2434" s="7">
        <v>0.05</v>
      </c>
      <c r="O2434" s="6">
        <v>22.7</v>
      </c>
      <c r="P2434" s="6">
        <f t="shared" ref="P2434:P2497" si="152">L2434*M2434*(1-N2434)</f>
        <v>97.963999999999999</v>
      </c>
      <c r="Q2434" s="6">
        <f t="shared" ref="Q2434:Q2497" si="153">L2434*O2434</f>
        <v>45.4</v>
      </c>
      <c r="R2434" s="6">
        <f t="shared" ref="R2434:R2497" si="154">P2434-Q2434</f>
        <v>52.564</v>
      </c>
      <c r="S2434" s="8">
        <f t="shared" ref="S2434:S2497" si="155">IFERROR(R2434/P2434,0)</f>
        <v>0.5365644522477645</v>
      </c>
    </row>
    <row r="2435" spans="1:19" ht="15.6" x14ac:dyDescent="0.3">
      <c r="A2435" s="2">
        <v>4145</v>
      </c>
      <c r="B2435" s="3">
        <v>46350</v>
      </c>
      <c r="C2435" s="4">
        <f>YEAR(SalesDataTable[[#This Row],[Order Date]])</f>
        <v>2026</v>
      </c>
      <c r="D2435" s="9" t="str">
        <f>TEXT(SalesDataTable[[#This Row],[Order Date]],"MMM")</f>
        <v>Nov</v>
      </c>
      <c r="E2435" s="9" t="str">
        <f>"Q"&amp;ROUNDUP(MONTH(SalesDataTable[[#This Row],[Order Date]])/3,0)</f>
        <v>Q4</v>
      </c>
      <c r="F2435" s="4" t="s">
        <v>18</v>
      </c>
      <c r="G2435" s="4" t="s">
        <v>19</v>
      </c>
      <c r="H2435" s="4" t="s">
        <v>20</v>
      </c>
      <c r="I2435" s="4" t="s">
        <v>21</v>
      </c>
      <c r="J2435" s="4" t="s">
        <v>41</v>
      </c>
      <c r="K2435" s="4" t="s">
        <v>69</v>
      </c>
      <c r="L2435" s="5">
        <v>1</v>
      </c>
      <c r="M2435" s="6">
        <v>120.49</v>
      </c>
      <c r="N2435" s="7">
        <v>0.15</v>
      </c>
      <c r="O2435" s="6">
        <v>61.22</v>
      </c>
      <c r="P2435" s="6">
        <f t="shared" si="152"/>
        <v>102.4165</v>
      </c>
      <c r="Q2435" s="6">
        <f t="shared" si="153"/>
        <v>61.22</v>
      </c>
      <c r="R2435" s="6">
        <f t="shared" si="154"/>
        <v>41.1965</v>
      </c>
      <c r="S2435" s="8">
        <f t="shared" si="155"/>
        <v>0.40224475548373556</v>
      </c>
    </row>
    <row r="2436" spans="1:19" ht="15.6" x14ac:dyDescent="0.3">
      <c r="A2436" s="2">
        <v>4610</v>
      </c>
      <c r="B2436" s="3">
        <v>46350</v>
      </c>
      <c r="C2436" s="4">
        <f>YEAR(SalesDataTable[[#This Row],[Order Date]])</f>
        <v>2026</v>
      </c>
      <c r="D2436" s="9" t="str">
        <f>TEXT(SalesDataTable[[#This Row],[Order Date]],"MMM")</f>
        <v>Nov</v>
      </c>
      <c r="E2436" s="9" t="str">
        <f>"Q"&amp;ROUNDUP(MONTH(SalesDataTable[[#This Row],[Order Date]])/3,0)</f>
        <v>Q4</v>
      </c>
      <c r="F2436" s="4" t="s">
        <v>29</v>
      </c>
      <c r="G2436" s="4" t="s">
        <v>70</v>
      </c>
      <c r="H2436" s="4" t="s">
        <v>37</v>
      </c>
      <c r="I2436" s="4" t="s">
        <v>21</v>
      </c>
      <c r="J2436" s="4" t="s">
        <v>27</v>
      </c>
      <c r="K2436" s="4" t="s">
        <v>55</v>
      </c>
      <c r="L2436" s="5">
        <v>2</v>
      </c>
      <c r="M2436" s="6">
        <v>153.96</v>
      </c>
      <c r="N2436" s="7">
        <v>0</v>
      </c>
      <c r="O2436" s="6">
        <v>79.33</v>
      </c>
      <c r="P2436" s="6">
        <f t="shared" si="152"/>
        <v>307.92</v>
      </c>
      <c r="Q2436" s="6">
        <f t="shared" si="153"/>
        <v>158.66</v>
      </c>
      <c r="R2436" s="6">
        <f t="shared" si="154"/>
        <v>149.26000000000002</v>
      </c>
      <c r="S2436" s="8">
        <f t="shared" si="155"/>
        <v>0.48473629514159527</v>
      </c>
    </row>
    <row r="2437" spans="1:19" ht="15.6" x14ac:dyDescent="0.3">
      <c r="A2437" s="2">
        <v>4721</v>
      </c>
      <c r="B2437" s="3">
        <v>46350</v>
      </c>
      <c r="C2437" s="4">
        <f>YEAR(SalesDataTable[[#This Row],[Order Date]])</f>
        <v>2026</v>
      </c>
      <c r="D2437" s="9" t="str">
        <f>TEXT(SalesDataTable[[#This Row],[Order Date]],"MMM")</f>
        <v>Nov</v>
      </c>
      <c r="E2437" s="9" t="str">
        <f>"Q"&amp;ROUNDUP(MONTH(SalesDataTable[[#This Row],[Order Date]])/3,0)</f>
        <v>Q4</v>
      </c>
      <c r="F2437" s="4" t="s">
        <v>29</v>
      </c>
      <c r="G2437" s="4" t="s">
        <v>70</v>
      </c>
      <c r="H2437" s="4" t="s">
        <v>37</v>
      </c>
      <c r="I2437" s="4" t="s">
        <v>31</v>
      </c>
      <c r="J2437" s="4" t="s">
        <v>22</v>
      </c>
      <c r="K2437" s="4" t="s">
        <v>44</v>
      </c>
      <c r="L2437" s="5">
        <v>1</v>
      </c>
      <c r="M2437" s="6">
        <v>39.85</v>
      </c>
      <c r="N2437" s="7">
        <v>0</v>
      </c>
      <c r="O2437" s="6">
        <v>16.3</v>
      </c>
      <c r="P2437" s="6">
        <f t="shared" si="152"/>
        <v>39.85</v>
      </c>
      <c r="Q2437" s="6">
        <f t="shared" si="153"/>
        <v>16.3</v>
      </c>
      <c r="R2437" s="6">
        <f t="shared" si="154"/>
        <v>23.55</v>
      </c>
      <c r="S2437" s="8">
        <f t="shared" si="155"/>
        <v>0.59096612296110418</v>
      </c>
    </row>
    <row r="2438" spans="1:19" ht="15.6" x14ac:dyDescent="0.3">
      <c r="A2438" s="2">
        <v>324</v>
      </c>
      <c r="B2438" s="3">
        <v>46351</v>
      </c>
      <c r="C2438" s="4">
        <f>YEAR(SalesDataTable[[#This Row],[Order Date]])</f>
        <v>2026</v>
      </c>
      <c r="D2438" s="9" t="str">
        <f>TEXT(SalesDataTable[[#This Row],[Order Date]],"MMM")</f>
        <v>Nov</v>
      </c>
      <c r="E2438" s="9" t="str">
        <f>"Q"&amp;ROUNDUP(MONTH(SalesDataTable[[#This Row],[Order Date]])/3,0)</f>
        <v>Q4</v>
      </c>
      <c r="F2438" s="4" t="s">
        <v>38</v>
      </c>
      <c r="G2438" s="4" t="s">
        <v>65</v>
      </c>
      <c r="H2438" s="4" t="s">
        <v>46</v>
      </c>
      <c r="I2438" s="4" t="s">
        <v>21</v>
      </c>
      <c r="J2438" s="4" t="s">
        <v>22</v>
      </c>
      <c r="K2438" s="4" t="s">
        <v>48</v>
      </c>
      <c r="L2438" s="5">
        <v>2</v>
      </c>
      <c r="M2438" s="6">
        <v>103.88</v>
      </c>
      <c r="N2438" s="7">
        <v>0.15</v>
      </c>
      <c r="O2438" s="6">
        <v>49.26</v>
      </c>
      <c r="P2438" s="6">
        <f t="shared" si="152"/>
        <v>176.59599999999998</v>
      </c>
      <c r="Q2438" s="6">
        <f t="shared" si="153"/>
        <v>98.52</v>
      </c>
      <c r="R2438" s="6">
        <f t="shared" si="154"/>
        <v>78.075999999999979</v>
      </c>
      <c r="S2438" s="8">
        <f t="shared" si="155"/>
        <v>0.44211646922920106</v>
      </c>
    </row>
    <row r="2439" spans="1:19" ht="15.6" x14ac:dyDescent="0.3">
      <c r="A2439" s="2">
        <v>559</v>
      </c>
      <c r="B2439" s="3">
        <v>46351</v>
      </c>
      <c r="C2439" s="4">
        <f>YEAR(SalesDataTable[[#This Row],[Order Date]])</f>
        <v>2026</v>
      </c>
      <c r="D2439" s="9" t="str">
        <f>TEXT(SalesDataTable[[#This Row],[Order Date]],"MMM")</f>
        <v>Nov</v>
      </c>
      <c r="E2439" s="9" t="str">
        <f>"Q"&amp;ROUNDUP(MONTH(SalesDataTable[[#This Row],[Order Date]])/3,0)</f>
        <v>Q4</v>
      </c>
      <c r="F2439" s="4" t="s">
        <v>38</v>
      </c>
      <c r="G2439" s="4" t="s">
        <v>49</v>
      </c>
      <c r="H2439" s="4" t="s">
        <v>20</v>
      </c>
      <c r="I2439" s="4" t="s">
        <v>21</v>
      </c>
      <c r="J2439" s="4" t="s">
        <v>32</v>
      </c>
      <c r="K2439" s="4" t="s">
        <v>62</v>
      </c>
      <c r="L2439" s="5">
        <v>2</v>
      </c>
      <c r="M2439" s="6">
        <v>134.19</v>
      </c>
      <c r="N2439" s="7">
        <v>0.1</v>
      </c>
      <c r="O2439" s="6">
        <v>65.39</v>
      </c>
      <c r="P2439" s="6">
        <f t="shared" si="152"/>
        <v>241.542</v>
      </c>
      <c r="Q2439" s="6">
        <f t="shared" si="153"/>
        <v>130.78</v>
      </c>
      <c r="R2439" s="6">
        <f t="shared" si="154"/>
        <v>110.762</v>
      </c>
      <c r="S2439" s="8">
        <f t="shared" si="155"/>
        <v>0.45856207202060095</v>
      </c>
    </row>
    <row r="2440" spans="1:19" ht="15.6" x14ac:dyDescent="0.3">
      <c r="A2440" s="2">
        <v>1108</v>
      </c>
      <c r="B2440" s="3">
        <v>46351</v>
      </c>
      <c r="C2440" s="4">
        <f>YEAR(SalesDataTable[[#This Row],[Order Date]])</f>
        <v>2026</v>
      </c>
      <c r="D2440" s="9" t="str">
        <f>TEXT(SalesDataTable[[#This Row],[Order Date]],"MMM")</f>
        <v>Nov</v>
      </c>
      <c r="E2440" s="9" t="str">
        <f>"Q"&amp;ROUNDUP(MONTH(SalesDataTable[[#This Row],[Order Date]])/3,0)</f>
        <v>Q4</v>
      </c>
      <c r="F2440" s="4" t="s">
        <v>24</v>
      </c>
      <c r="G2440" s="4" t="s">
        <v>25</v>
      </c>
      <c r="H2440" s="4" t="s">
        <v>46</v>
      </c>
      <c r="I2440" s="4" t="s">
        <v>31</v>
      </c>
      <c r="J2440" s="4" t="s">
        <v>32</v>
      </c>
      <c r="K2440" s="4" t="s">
        <v>33</v>
      </c>
      <c r="L2440" s="5">
        <v>1</v>
      </c>
      <c r="M2440" s="6">
        <v>37.06</v>
      </c>
      <c r="N2440" s="7">
        <v>0.1</v>
      </c>
      <c r="O2440" s="6">
        <v>13.18</v>
      </c>
      <c r="P2440" s="6">
        <f t="shared" si="152"/>
        <v>33.354000000000006</v>
      </c>
      <c r="Q2440" s="6">
        <f t="shared" si="153"/>
        <v>13.18</v>
      </c>
      <c r="R2440" s="6">
        <f t="shared" si="154"/>
        <v>20.174000000000007</v>
      </c>
      <c r="S2440" s="8">
        <f t="shared" si="155"/>
        <v>0.6048449961024166</v>
      </c>
    </row>
    <row r="2441" spans="1:19" ht="15.6" x14ac:dyDescent="0.3">
      <c r="A2441" s="2">
        <v>1344</v>
      </c>
      <c r="B2441" s="3">
        <v>46351</v>
      </c>
      <c r="C2441" s="4">
        <f>YEAR(SalesDataTable[[#This Row],[Order Date]])</f>
        <v>2026</v>
      </c>
      <c r="D2441" s="9" t="str">
        <f>TEXT(SalesDataTable[[#This Row],[Order Date]],"MMM")</f>
        <v>Nov</v>
      </c>
      <c r="E2441" s="9" t="str">
        <f>"Q"&amp;ROUNDUP(MONTH(SalesDataTable[[#This Row],[Order Date]])/3,0)</f>
        <v>Q4</v>
      </c>
      <c r="F2441" s="4" t="s">
        <v>29</v>
      </c>
      <c r="G2441" s="4" t="s">
        <v>57</v>
      </c>
      <c r="H2441" s="4" t="s">
        <v>20</v>
      </c>
      <c r="I2441" s="4" t="s">
        <v>31</v>
      </c>
      <c r="J2441" s="4" t="s">
        <v>32</v>
      </c>
      <c r="K2441" s="4" t="s">
        <v>62</v>
      </c>
      <c r="L2441" s="5">
        <v>4</v>
      </c>
      <c r="M2441" s="6">
        <v>135.21</v>
      </c>
      <c r="N2441" s="7">
        <v>0.05</v>
      </c>
      <c r="O2441" s="6">
        <v>68.64</v>
      </c>
      <c r="P2441" s="6">
        <f t="shared" si="152"/>
        <v>513.798</v>
      </c>
      <c r="Q2441" s="6">
        <f t="shared" si="153"/>
        <v>274.56</v>
      </c>
      <c r="R2441" s="6">
        <f t="shared" si="154"/>
        <v>239.238</v>
      </c>
      <c r="S2441" s="8">
        <f t="shared" si="155"/>
        <v>0.46562656919645462</v>
      </c>
    </row>
    <row r="2442" spans="1:19" ht="15.6" x14ac:dyDescent="0.3">
      <c r="A2442" s="2">
        <v>1922</v>
      </c>
      <c r="B2442" s="3">
        <v>46351</v>
      </c>
      <c r="C2442" s="4">
        <f>YEAR(SalesDataTable[[#This Row],[Order Date]])</f>
        <v>2026</v>
      </c>
      <c r="D2442" s="9" t="str">
        <f>TEXT(SalesDataTable[[#This Row],[Order Date]],"MMM")</f>
        <v>Nov</v>
      </c>
      <c r="E2442" s="9" t="str">
        <f>"Q"&amp;ROUNDUP(MONTH(SalesDataTable[[#This Row],[Order Date]])/3,0)</f>
        <v>Q4</v>
      </c>
      <c r="F2442" s="4" t="s">
        <v>18</v>
      </c>
      <c r="G2442" s="4" t="s">
        <v>54</v>
      </c>
      <c r="H2442" s="4" t="s">
        <v>46</v>
      </c>
      <c r="I2442" s="4" t="s">
        <v>21</v>
      </c>
      <c r="J2442" s="4" t="s">
        <v>27</v>
      </c>
      <c r="K2442" s="4" t="s">
        <v>35</v>
      </c>
      <c r="L2442" s="5">
        <v>2</v>
      </c>
      <c r="M2442" s="6">
        <v>145.77000000000001</v>
      </c>
      <c r="N2442" s="7">
        <v>0.1</v>
      </c>
      <c r="O2442" s="6">
        <v>78.14</v>
      </c>
      <c r="P2442" s="6">
        <f t="shared" si="152"/>
        <v>262.38600000000002</v>
      </c>
      <c r="Q2442" s="6">
        <f t="shared" si="153"/>
        <v>156.28</v>
      </c>
      <c r="R2442" s="6">
        <f t="shared" si="154"/>
        <v>106.10600000000002</v>
      </c>
      <c r="S2442" s="8">
        <f t="shared" si="155"/>
        <v>0.40438895367893107</v>
      </c>
    </row>
    <row r="2443" spans="1:19" ht="15.6" x14ac:dyDescent="0.3">
      <c r="A2443" s="2">
        <v>2343</v>
      </c>
      <c r="B2443" s="3">
        <v>46351</v>
      </c>
      <c r="C2443" s="4">
        <f>YEAR(SalesDataTable[[#This Row],[Order Date]])</f>
        <v>2026</v>
      </c>
      <c r="D2443" s="9" t="str">
        <f>TEXT(SalesDataTable[[#This Row],[Order Date]],"MMM")</f>
        <v>Nov</v>
      </c>
      <c r="E2443" s="9" t="str">
        <f>"Q"&amp;ROUNDUP(MONTH(SalesDataTable[[#This Row],[Order Date]])/3,0)</f>
        <v>Q4</v>
      </c>
      <c r="F2443" s="4" t="s">
        <v>18</v>
      </c>
      <c r="G2443" s="4" t="s">
        <v>68</v>
      </c>
      <c r="H2443" s="4" t="s">
        <v>37</v>
      </c>
      <c r="I2443" s="4" t="s">
        <v>31</v>
      </c>
      <c r="J2443" s="4" t="s">
        <v>41</v>
      </c>
      <c r="K2443" s="4" t="s">
        <v>69</v>
      </c>
      <c r="L2443" s="5">
        <v>1</v>
      </c>
      <c r="M2443" s="6">
        <v>121.53</v>
      </c>
      <c r="N2443" s="7">
        <v>0.15</v>
      </c>
      <c r="O2443" s="6">
        <v>62.14</v>
      </c>
      <c r="P2443" s="6">
        <f t="shared" si="152"/>
        <v>103.3005</v>
      </c>
      <c r="Q2443" s="6">
        <f t="shared" si="153"/>
        <v>62.14</v>
      </c>
      <c r="R2443" s="6">
        <f t="shared" si="154"/>
        <v>41.160499999999999</v>
      </c>
      <c r="S2443" s="8">
        <f t="shared" si="155"/>
        <v>0.39845402490791426</v>
      </c>
    </row>
    <row r="2444" spans="1:19" ht="15.6" x14ac:dyDescent="0.3">
      <c r="A2444" s="2">
        <v>2466</v>
      </c>
      <c r="B2444" s="3">
        <v>46351</v>
      </c>
      <c r="C2444" s="4">
        <f>YEAR(SalesDataTable[[#This Row],[Order Date]])</f>
        <v>2026</v>
      </c>
      <c r="D2444" s="9" t="str">
        <f>TEXT(SalesDataTable[[#This Row],[Order Date]],"MMM")</f>
        <v>Nov</v>
      </c>
      <c r="E2444" s="9" t="str">
        <f>"Q"&amp;ROUNDUP(MONTH(SalesDataTable[[#This Row],[Order Date]])/3,0)</f>
        <v>Q4</v>
      </c>
      <c r="F2444" s="4" t="s">
        <v>29</v>
      </c>
      <c r="G2444" s="4" t="s">
        <v>30</v>
      </c>
      <c r="H2444" s="4" t="s">
        <v>20</v>
      </c>
      <c r="I2444" s="4" t="s">
        <v>34</v>
      </c>
      <c r="J2444" s="4" t="s">
        <v>22</v>
      </c>
      <c r="K2444" s="4" t="s">
        <v>44</v>
      </c>
      <c r="L2444" s="5">
        <v>2</v>
      </c>
      <c r="M2444" s="6">
        <v>40.51</v>
      </c>
      <c r="N2444" s="7">
        <v>0.05</v>
      </c>
      <c r="O2444" s="6">
        <v>16.45</v>
      </c>
      <c r="P2444" s="6">
        <f t="shared" si="152"/>
        <v>76.968999999999994</v>
      </c>
      <c r="Q2444" s="6">
        <f t="shared" si="153"/>
        <v>32.9</v>
      </c>
      <c r="R2444" s="6">
        <f t="shared" si="154"/>
        <v>44.068999999999996</v>
      </c>
      <c r="S2444" s="8">
        <f t="shared" si="155"/>
        <v>0.5725551845548208</v>
      </c>
    </row>
    <row r="2445" spans="1:19" ht="15.6" x14ac:dyDescent="0.3">
      <c r="A2445" s="2">
        <v>2647</v>
      </c>
      <c r="B2445" s="3">
        <v>46351</v>
      </c>
      <c r="C2445" s="4">
        <f>YEAR(SalesDataTable[[#This Row],[Order Date]])</f>
        <v>2026</v>
      </c>
      <c r="D2445" s="9" t="str">
        <f>TEXT(SalesDataTable[[#This Row],[Order Date]],"MMM")</f>
        <v>Nov</v>
      </c>
      <c r="E2445" s="9" t="str">
        <f>"Q"&amp;ROUNDUP(MONTH(SalesDataTable[[#This Row],[Order Date]])/3,0)</f>
        <v>Q4</v>
      </c>
      <c r="F2445" s="4" t="s">
        <v>29</v>
      </c>
      <c r="G2445" s="4" t="s">
        <v>43</v>
      </c>
      <c r="H2445" s="4" t="s">
        <v>20</v>
      </c>
      <c r="I2445" s="4" t="s">
        <v>31</v>
      </c>
      <c r="J2445" s="4" t="s">
        <v>27</v>
      </c>
      <c r="K2445" s="4" t="s">
        <v>64</v>
      </c>
      <c r="L2445" s="5">
        <v>1</v>
      </c>
      <c r="M2445" s="6">
        <v>70.099999999999994</v>
      </c>
      <c r="N2445" s="7">
        <v>0.15</v>
      </c>
      <c r="O2445" s="6">
        <v>32.28</v>
      </c>
      <c r="P2445" s="6">
        <f t="shared" si="152"/>
        <v>59.584999999999994</v>
      </c>
      <c r="Q2445" s="6">
        <f t="shared" si="153"/>
        <v>32.28</v>
      </c>
      <c r="R2445" s="6">
        <f t="shared" si="154"/>
        <v>27.304999999999993</v>
      </c>
      <c r="S2445" s="8">
        <f t="shared" si="155"/>
        <v>0.45825291600234952</v>
      </c>
    </row>
    <row r="2446" spans="1:19" ht="15.6" x14ac:dyDescent="0.3">
      <c r="A2446" s="2">
        <v>2958</v>
      </c>
      <c r="B2446" s="3">
        <v>46351</v>
      </c>
      <c r="C2446" s="4">
        <f>YEAR(SalesDataTable[[#This Row],[Order Date]])</f>
        <v>2026</v>
      </c>
      <c r="D2446" s="9" t="str">
        <f>TEXT(SalesDataTable[[#This Row],[Order Date]],"MMM")</f>
        <v>Nov</v>
      </c>
      <c r="E2446" s="9" t="str">
        <f>"Q"&amp;ROUNDUP(MONTH(SalesDataTable[[#This Row],[Order Date]])/3,0)</f>
        <v>Q4</v>
      </c>
      <c r="F2446" s="4" t="s">
        <v>24</v>
      </c>
      <c r="G2446" s="4" t="s">
        <v>61</v>
      </c>
      <c r="H2446" s="4" t="s">
        <v>46</v>
      </c>
      <c r="I2446" s="4" t="s">
        <v>31</v>
      </c>
      <c r="J2446" s="4" t="s">
        <v>27</v>
      </c>
      <c r="K2446" s="4" t="s">
        <v>35</v>
      </c>
      <c r="L2446" s="5">
        <v>1</v>
      </c>
      <c r="M2446" s="6">
        <v>144.25</v>
      </c>
      <c r="N2446" s="7">
        <v>0.1</v>
      </c>
      <c r="O2446" s="6">
        <v>79.55</v>
      </c>
      <c r="P2446" s="6">
        <f t="shared" si="152"/>
        <v>129.82500000000002</v>
      </c>
      <c r="Q2446" s="6">
        <f t="shared" si="153"/>
        <v>79.55</v>
      </c>
      <c r="R2446" s="6">
        <f t="shared" si="154"/>
        <v>50.27500000000002</v>
      </c>
      <c r="S2446" s="8">
        <f t="shared" si="155"/>
        <v>0.38725207009435791</v>
      </c>
    </row>
    <row r="2447" spans="1:19" ht="15.6" x14ac:dyDescent="0.3">
      <c r="A2447" s="2">
        <v>3527</v>
      </c>
      <c r="B2447" s="3">
        <v>46351</v>
      </c>
      <c r="C2447" s="4">
        <f>YEAR(SalesDataTable[[#This Row],[Order Date]])</f>
        <v>2026</v>
      </c>
      <c r="D2447" s="9" t="str">
        <f>TEXT(SalesDataTable[[#This Row],[Order Date]],"MMM")</f>
        <v>Nov</v>
      </c>
      <c r="E2447" s="9" t="str">
        <f>"Q"&amp;ROUNDUP(MONTH(SalesDataTable[[#This Row],[Order Date]])/3,0)</f>
        <v>Q4</v>
      </c>
      <c r="F2447" s="4" t="s">
        <v>24</v>
      </c>
      <c r="G2447" s="4" t="s">
        <v>45</v>
      </c>
      <c r="H2447" s="4" t="s">
        <v>46</v>
      </c>
      <c r="I2447" s="4" t="s">
        <v>21</v>
      </c>
      <c r="J2447" s="4" t="s">
        <v>27</v>
      </c>
      <c r="K2447" s="4" t="s">
        <v>35</v>
      </c>
      <c r="L2447" s="5">
        <v>4</v>
      </c>
      <c r="M2447" s="6">
        <v>146.19</v>
      </c>
      <c r="N2447" s="7">
        <v>0.1</v>
      </c>
      <c r="O2447" s="6">
        <v>79.569999999999993</v>
      </c>
      <c r="P2447" s="6">
        <f t="shared" si="152"/>
        <v>526.28399999999999</v>
      </c>
      <c r="Q2447" s="6">
        <f t="shared" si="153"/>
        <v>318.27999999999997</v>
      </c>
      <c r="R2447" s="6">
        <f t="shared" si="154"/>
        <v>208.00400000000002</v>
      </c>
      <c r="S2447" s="8">
        <f t="shared" si="155"/>
        <v>0.39523147198090769</v>
      </c>
    </row>
    <row r="2448" spans="1:19" ht="15.6" x14ac:dyDescent="0.3">
      <c r="A2448" s="2">
        <v>3729</v>
      </c>
      <c r="B2448" s="3">
        <v>46351</v>
      </c>
      <c r="C2448" s="4">
        <f>YEAR(SalesDataTable[[#This Row],[Order Date]])</f>
        <v>2026</v>
      </c>
      <c r="D2448" s="9" t="str">
        <f>TEXT(SalesDataTable[[#This Row],[Order Date]],"MMM")</f>
        <v>Nov</v>
      </c>
      <c r="E2448" s="9" t="str">
        <f>"Q"&amp;ROUNDUP(MONTH(SalesDataTable[[#This Row],[Order Date]])/3,0)</f>
        <v>Q4</v>
      </c>
      <c r="F2448" s="4" t="s">
        <v>18</v>
      </c>
      <c r="G2448" s="4" t="s">
        <v>54</v>
      </c>
      <c r="H2448" s="4" t="s">
        <v>20</v>
      </c>
      <c r="I2448" s="4" t="s">
        <v>31</v>
      </c>
      <c r="J2448" s="4" t="s">
        <v>41</v>
      </c>
      <c r="K2448" s="4" t="s">
        <v>58</v>
      </c>
      <c r="L2448" s="5">
        <v>1</v>
      </c>
      <c r="M2448" s="6">
        <v>81.89</v>
      </c>
      <c r="N2448" s="7">
        <v>0.05</v>
      </c>
      <c r="O2448" s="6">
        <v>38.33</v>
      </c>
      <c r="P2448" s="6">
        <f t="shared" si="152"/>
        <v>77.79549999999999</v>
      </c>
      <c r="Q2448" s="6">
        <f t="shared" si="153"/>
        <v>38.33</v>
      </c>
      <c r="R2448" s="6">
        <f t="shared" si="154"/>
        <v>39.465499999999992</v>
      </c>
      <c r="S2448" s="8">
        <f t="shared" si="155"/>
        <v>0.50729797996028048</v>
      </c>
    </row>
    <row r="2449" spans="1:19" ht="15.6" x14ac:dyDescent="0.3">
      <c r="A2449" s="2">
        <v>4961</v>
      </c>
      <c r="B2449" s="3">
        <v>46351</v>
      </c>
      <c r="C2449" s="4">
        <f>YEAR(SalesDataTable[[#This Row],[Order Date]])</f>
        <v>2026</v>
      </c>
      <c r="D2449" s="9" t="str">
        <f>TEXT(SalesDataTable[[#This Row],[Order Date]],"MMM")</f>
        <v>Nov</v>
      </c>
      <c r="E2449" s="9" t="str">
        <f>"Q"&amp;ROUNDUP(MONTH(SalesDataTable[[#This Row],[Order Date]])/3,0)</f>
        <v>Q4</v>
      </c>
      <c r="F2449" s="4" t="s">
        <v>29</v>
      </c>
      <c r="G2449" s="4" t="s">
        <v>30</v>
      </c>
      <c r="H2449" s="4" t="s">
        <v>37</v>
      </c>
      <c r="I2449" s="4" t="s">
        <v>31</v>
      </c>
      <c r="J2449" s="4" t="s">
        <v>41</v>
      </c>
      <c r="K2449" s="4" t="s">
        <v>47</v>
      </c>
      <c r="L2449" s="5">
        <v>2</v>
      </c>
      <c r="M2449" s="6">
        <v>194.78</v>
      </c>
      <c r="N2449" s="7">
        <v>0.15</v>
      </c>
      <c r="O2449" s="6">
        <v>102.51</v>
      </c>
      <c r="P2449" s="6">
        <f t="shared" si="152"/>
        <v>331.12599999999998</v>
      </c>
      <c r="Q2449" s="6">
        <f t="shared" si="153"/>
        <v>205.02</v>
      </c>
      <c r="R2449" s="6">
        <f t="shared" si="154"/>
        <v>126.10599999999997</v>
      </c>
      <c r="S2449" s="8">
        <f t="shared" si="155"/>
        <v>0.38083992196324051</v>
      </c>
    </row>
    <row r="2450" spans="1:19" ht="15.6" x14ac:dyDescent="0.3">
      <c r="A2450" s="2">
        <v>5034</v>
      </c>
      <c r="B2450" s="3">
        <v>46351</v>
      </c>
      <c r="C2450" s="4">
        <f>YEAR(SalesDataTable[[#This Row],[Order Date]])</f>
        <v>2026</v>
      </c>
      <c r="D2450" s="9" t="str">
        <f>TEXT(SalesDataTable[[#This Row],[Order Date]],"MMM")</f>
        <v>Nov</v>
      </c>
      <c r="E2450" s="9" t="str">
        <f>"Q"&amp;ROUNDUP(MONTH(SalesDataTable[[#This Row],[Order Date]])/3,0)</f>
        <v>Q4</v>
      </c>
      <c r="F2450" s="4" t="s">
        <v>24</v>
      </c>
      <c r="G2450" s="4" t="s">
        <v>67</v>
      </c>
      <c r="H2450" s="4" t="s">
        <v>20</v>
      </c>
      <c r="I2450" s="4" t="s">
        <v>21</v>
      </c>
      <c r="J2450" s="4" t="s">
        <v>27</v>
      </c>
      <c r="K2450" s="4" t="s">
        <v>35</v>
      </c>
      <c r="L2450" s="5">
        <v>1</v>
      </c>
      <c r="M2450" s="6">
        <v>141.63</v>
      </c>
      <c r="N2450" s="7">
        <v>0.05</v>
      </c>
      <c r="O2450" s="6">
        <v>77.17</v>
      </c>
      <c r="P2450" s="6">
        <f t="shared" si="152"/>
        <v>134.54849999999999</v>
      </c>
      <c r="Q2450" s="6">
        <f t="shared" si="153"/>
        <v>77.17</v>
      </c>
      <c r="R2450" s="6">
        <f t="shared" si="154"/>
        <v>57.378499999999988</v>
      </c>
      <c r="S2450" s="8">
        <f t="shared" si="155"/>
        <v>0.42645217152179321</v>
      </c>
    </row>
    <row r="2451" spans="1:19" ht="15.6" x14ac:dyDescent="0.3">
      <c r="A2451" s="2">
        <v>343</v>
      </c>
      <c r="B2451" s="3">
        <v>46352</v>
      </c>
      <c r="C2451" s="4">
        <f>YEAR(SalesDataTable[[#This Row],[Order Date]])</f>
        <v>2026</v>
      </c>
      <c r="D2451" s="9" t="str">
        <f>TEXT(SalesDataTable[[#This Row],[Order Date]],"MMM")</f>
        <v>Nov</v>
      </c>
      <c r="E2451" s="9" t="str">
        <f>"Q"&amp;ROUNDUP(MONTH(SalesDataTable[[#This Row],[Order Date]])/3,0)</f>
        <v>Q4</v>
      </c>
      <c r="F2451" s="4" t="s">
        <v>29</v>
      </c>
      <c r="G2451" s="4" t="s">
        <v>70</v>
      </c>
      <c r="H2451" s="4" t="s">
        <v>20</v>
      </c>
      <c r="I2451" s="4" t="s">
        <v>21</v>
      </c>
      <c r="J2451" s="4" t="s">
        <v>22</v>
      </c>
      <c r="K2451" s="4" t="s">
        <v>44</v>
      </c>
      <c r="L2451" s="5">
        <v>1</v>
      </c>
      <c r="M2451" s="6">
        <v>40.86</v>
      </c>
      <c r="N2451" s="7">
        <v>0.05</v>
      </c>
      <c r="O2451" s="6">
        <v>17.14</v>
      </c>
      <c r="P2451" s="6">
        <f t="shared" si="152"/>
        <v>38.817</v>
      </c>
      <c r="Q2451" s="6">
        <f t="shared" si="153"/>
        <v>17.14</v>
      </c>
      <c r="R2451" s="6">
        <f t="shared" si="154"/>
        <v>21.677</v>
      </c>
      <c r="S2451" s="8">
        <f t="shared" si="155"/>
        <v>0.55844088930107938</v>
      </c>
    </row>
    <row r="2452" spans="1:19" ht="15.6" x14ac:dyDescent="0.3">
      <c r="A2452" s="2">
        <v>405</v>
      </c>
      <c r="B2452" s="3">
        <v>46352</v>
      </c>
      <c r="C2452" s="4">
        <f>YEAR(SalesDataTable[[#This Row],[Order Date]])</f>
        <v>2026</v>
      </c>
      <c r="D2452" s="9" t="str">
        <f>TEXT(SalesDataTable[[#This Row],[Order Date]],"MMM")</f>
        <v>Nov</v>
      </c>
      <c r="E2452" s="9" t="str">
        <f>"Q"&amp;ROUNDUP(MONTH(SalesDataTable[[#This Row],[Order Date]])/3,0)</f>
        <v>Q4</v>
      </c>
      <c r="F2452" s="4" t="s">
        <v>38</v>
      </c>
      <c r="G2452" s="4" t="s">
        <v>51</v>
      </c>
      <c r="H2452" s="4" t="s">
        <v>20</v>
      </c>
      <c r="I2452" s="4" t="s">
        <v>31</v>
      </c>
      <c r="J2452" s="4" t="s">
        <v>27</v>
      </c>
      <c r="K2452" s="4" t="s">
        <v>35</v>
      </c>
      <c r="L2452" s="5">
        <v>1</v>
      </c>
      <c r="M2452" s="6">
        <v>141.61000000000001</v>
      </c>
      <c r="N2452" s="7">
        <v>0.05</v>
      </c>
      <c r="O2452" s="6">
        <v>77.7</v>
      </c>
      <c r="P2452" s="6">
        <f t="shared" si="152"/>
        <v>134.52950000000001</v>
      </c>
      <c r="Q2452" s="6">
        <f t="shared" si="153"/>
        <v>77.7</v>
      </c>
      <c r="R2452" s="6">
        <f t="shared" si="154"/>
        <v>56.82950000000001</v>
      </c>
      <c r="S2452" s="8">
        <f t="shared" si="155"/>
        <v>0.42243151130421214</v>
      </c>
    </row>
    <row r="2453" spans="1:19" ht="15.6" x14ac:dyDescent="0.3">
      <c r="A2453" s="2">
        <v>485</v>
      </c>
      <c r="B2453" s="3">
        <v>46352</v>
      </c>
      <c r="C2453" s="4">
        <f>YEAR(SalesDataTable[[#This Row],[Order Date]])</f>
        <v>2026</v>
      </c>
      <c r="D2453" s="9" t="str">
        <f>TEXT(SalesDataTable[[#This Row],[Order Date]],"MMM")</f>
        <v>Nov</v>
      </c>
      <c r="E2453" s="9" t="str">
        <f>"Q"&amp;ROUNDUP(MONTH(SalesDataTable[[#This Row],[Order Date]])/3,0)</f>
        <v>Q4</v>
      </c>
      <c r="F2453" s="4" t="s">
        <v>38</v>
      </c>
      <c r="G2453" s="4" t="s">
        <v>49</v>
      </c>
      <c r="H2453" s="4" t="s">
        <v>20</v>
      </c>
      <c r="I2453" s="4" t="s">
        <v>31</v>
      </c>
      <c r="J2453" s="4" t="s">
        <v>41</v>
      </c>
      <c r="K2453" s="4" t="s">
        <v>69</v>
      </c>
      <c r="L2453" s="5">
        <v>2</v>
      </c>
      <c r="M2453" s="6">
        <v>122.15</v>
      </c>
      <c r="N2453" s="7">
        <v>0.1</v>
      </c>
      <c r="O2453" s="6">
        <v>61.15</v>
      </c>
      <c r="P2453" s="6">
        <f t="shared" si="152"/>
        <v>219.87</v>
      </c>
      <c r="Q2453" s="6">
        <f t="shared" si="153"/>
        <v>122.3</v>
      </c>
      <c r="R2453" s="6">
        <f t="shared" si="154"/>
        <v>97.570000000000007</v>
      </c>
      <c r="S2453" s="8">
        <f t="shared" si="155"/>
        <v>0.44376222313185065</v>
      </c>
    </row>
    <row r="2454" spans="1:19" ht="15.6" x14ac:dyDescent="0.3">
      <c r="A2454" s="2">
        <v>807</v>
      </c>
      <c r="B2454" s="3">
        <v>46352</v>
      </c>
      <c r="C2454" s="4">
        <f>YEAR(SalesDataTable[[#This Row],[Order Date]])</f>
        <v>2026</v>
      </c>
      <c r="D2454" s="9" t="str">
        <f>TEXT(SalesDataTable[[#This Row],[Order Date]],"MMM")</f>
        <v>Nov</v>
      </c>
      <c r="E2454" s="9" t="str">
        <f>"Q"&amp;ROUNDUP(MONTH(SalesDataTable[[#This Row],[Order Date]])/3,0)</f>
        <v>Q4</v>
      </c>
      <c r="F2454" s="4" t="s">
        <v>29</v>
      </c>
      <c r="G2454" s="4" t="s">
        <v>43</v>
      </c>
      <c r="H2454" s="4" t="s">
        <v>37</v>
      </c>
      <c r="I2454" s="4" t="s">
        <v>21</v>
      </c>
      <c r="J2454" s="4" t="s">
        <v>32</v>
      </c>
      <c r="K2454" s="4" t="s">
        <v>62</v>
      </c>
      <c r="L2454" s="5">
        <v>5</v>
      </c>
      <c r="M2454" s="6">
        <v>130.24</v>
      </c>
      <c r="N2454" s="7">
        <v>0.1</v>
      </c>
      <c r="O2454" s="6">
        <v>66.75</v>
      </c>
      <c r="P2454" s="6">
        <f t="shared" si="152"/>
        <v>586.08000000000004</v>
      </c>
      <c r="Q2454" s="6">
        <f t="shared" si="153"/>
        <v>333.75</v>
      </c>
      <c r="R2454" s="6">
        <f t="shared" si="154"/>
        <v>252.33000000000004</v>
      </c>
      <c r="S2454" s="8">
        <f t="shared" si="155"/>
        <v>0.43053849303849306</v>
      </c>
    </row>
    <row r="2455" spans="1:19" ht="15.6" x14ac:dyDescent="0.3">
      <c r="A2455" s="2">
        <v>1666</v>
      </c>
      <c r="B2455" s="3">
        <v>46352</v>
      </c>
      <c r="C2455" s="4">
        <f>YEAR(SalesDataTable[[#This Row],[Order Date]])</f>
        <v>2026</v>
      </c>
      <c r="D2455" s="9" t="str">
        <f>TEXT(SalesDataTable[[#This Row],[Order Date]],"MMM")</f>
        <v>Nov</v>
      </c>
      <c r="E2455" s="9" t="str">
        <f>"Q"&amp;ROUNDUP(MONTH(SalesDataTable[[#This Row],[Order Date]])/3,0)</f>
        <v>Q4</v>
      </c>
      <c r="F2455" s="4" t="s">
        <v>18</v>
      </c>
      <c r="G2455" s="4" t="s">
        <v>68</v>
      </c>
      <c r="H2455" s="4" t="s">
        <v>26</v>
      </c>
      <c r="I2455" s="4" t="s">
        <v>21</v>
      </c>
      <c r="J2455" s="4" t="s">
        <v>22</v>
      </c>
      <c r="K2455" s="4" t="s">
        <v>40</v>
      </c>
      <c r="L2455" s="5">
        <v>3</v>
      </c>
      <c r="M2455" s="6">
        <v>50.18</v>
      </c>
      <c r="N2455" s="7">
        <v>0.1</v>
      </c>
      <c r="O2455" s="6">
        <v>23.12</v>
      </c>
      <c r="P2455" s="6">
        <f t="shared" si="152"/>
        <v>135.48599999999999</v>
      </c>
      <c r="Q2455" s="6">
        <f t="shared" si="153"/>
        <v>69.36</v>
      </c>
      <c r="R2455" s="6">
        <f t="shared" si="154"/>
        <v>66.125999999999991</v>
      </c>
      <c r="S2455" s="8">
        <f t="shared" si="155"/>
        <v>0.4880651875470528</v>
      </c>
    </row>
    <row r="2456" spans="1:19" ht="15.6" x14ac:dyDescent="0.3">
      <c r="A2456" s="2">
        <v>3442</v>
      </c>
      <c r="B2456" s="3">
        <v>46352</v>
      </c>
      <c r="C2456" s="4">
        <f>YEAR(SalesDataTable[[#This Row],[Order Date]])</f>
        <v>2026</v>
      </c>
      <c r="D2456" s="9" t="str">
        <f>TEXT(SalesDataTable[[#This Row],[Order Date]],"MMM")</f>
        <v>Nov</v>
      </c>
      <c r="E2456" s="9" t="str">
        <f>"Q"&amp;ROUNDUP(MONTH(SalesDataTable[[#This Row],[Order Date]])/3,0)</f>
        <v>Q4</v>
      </c>
      <c r="F2456" s="4" t="s">
        <v>18</v>
      </c>
      <c r="G2456" s="4" t="s">
        <v>54</v>
      </c>
      <c r="H2456" s="4" t="s">
        <v>37</v>
      </c>
      <c r="I2456" s="4" t="s">
        <v>31</v>
      </c>
      <c r="J2456" s="4" t="s">
        <v>52</v>
      </c>
      <c r="K2456" s="4" t="s">
        <v>63</v>
      </c>
      <c r="L2456" s="5">
        <v>2</v>
      </c>
      <c r="M2456" s="6">
        <v>50.93</v>
      </c>
      <c r="N2456" s="7">
        <v>0.15</v>
      </c>
      <c r="O2456" s="6">
        <v>22.35</v>
      </c>
      <c r="P2456" s="6">
        <f t="shared" si="152"/>
        <v>86.581000000000003</v>
      </c>
      <c r="Q2456" s="6">
        <f t="shared" si="153"/>
        <v>44.7</v>
      </c>
      <c r="R2456" s="6">
        <f t="shared" si="154"/>
        <v>41.881</v>
      </c>
      <c r="S2456" s="8">
        <f t="shared" si="155"/>
        <v>0.48372044674928677</v>
      </c>
    </row>
    <row r="2457" spans="1:19" ht="15.6" x14ac:dyDescent="0.3">
      <c r="A2457" s="2">
        <v>4177</v>
      </c>
      <c r="B2457" s="3">
        <v>46352</v>
      </c>
      <c r="C2457" s="4">
        <f>YEAR(SalesDataTable[[#This Row],[Order Date]])</f>
        <v>2026</v>
      </c>
      <c r="D2457" s="9" t="str">
        <f>TEXT(SalesDataTable[[#This Row],[Order Date]],"MMM")</f>
        <v>Nov</v>
      </c>
      <c r="E2457" s="9" t="str">
        <f>"Q"&amp;ROUNDUP(MONTH(SalesDataTable[[#This Row],[Order Date]])/3,0)</f>
        <v>Q4</v>
      </c>
      <c r="F2457" s="4" t="s">
        <v>29</v>
      </c>
      <c r="G2457" s="4" t="s">
        <v>57</v>
      </c>
      <c r="H2457" s="4" t="s">
        <v>20</v>
      </c>
      <c r="I2457" s="4" t="s">
        <v>34</v>
      </c>
      <c r="J2457" s="4" t="s">
        <v>22</v>
      </c>
      <c r="K2457" s="4" t="s">
        <v>40</v>
      </c>
      <c r="L2457" s="5">
        <v>1</v>
      </c>
      <c r="M2457" s="6">
        <v>49.6</v>
      </c>
      <c r="N2457" s="7">
        <v>0</v>
      </c>
      <c r="O2457" s="6">
        <v>22.62</v>
      </c>
      <c r="P2457" s="6">
        <f t="shared" si="152"/>
        <v>49.6</v>
      </c>
      <c r="Q2457" s="6">
        <f t="shared" si="153"/>
        <v>22.62</v>
      </c>
      <c r="R2457" s="6">
        <f t="shared" si="154"/>
        <v>26.98</v>
      </c>
      <c r="S2457" s="8">
        <f t="shared" si="155"/>
        <v>0.5439516129032258</v>
      </c>
    </row>
    <row r="2458" spans="1:19" ht="15.6" x14ac:dyDescent="0.3">
      <c r="A2458" s="2">
        <v>4659</v>
      </c>
      <c r="B2458" s="3">
        <v>46352</v>
      </c>
      <c r="C2458" s="4">
        <f>YEAR(SalesDataTable[[#This Row],[Order Date]])</f>
        <v>2026</v>
      </c>
      <c r="D2458" s="9" t="str">
        <f>TEXT(SalesDataTable[[#This Row],[Order Date]],"MMM")</f>
        <v>Nov</v>
      </c>
      <c r="E2458" s="9" t="str">
        <f>"Q"&amp;ROUNDUP(MONTH(SalesDataTable[[#This Row],[Order Date]])/3,0)</f>
        <v>Q4</v>
      </c>
      <c r="F2458" s="4" t="s">
        <v>24</v>
      </c>
      <c r="G2458" s="4" t="s">
        <v>59</v>
      </c>
      <c r="H2458" s="4" t="s">
        <v>26</v>
      </c>
      <c r="I2458" s="4" t="s">
        <v>34</v>
      </c>
      <c r="J2458" s="4" t="s">
        <v>41</v>
      </c>
      <c r="K2458" s="4" t="s">
        <v>58</v>
      </c>
      <c r="L2458" s="5">
        <v>3</v>
      </c>
      <c r="M2458" s="6">
        <v>83.3</v>
      </c>
      <c r="N2458" s="7">
        <v>0.15</v>
      </c>
      <c r="O2458" s="6">
        <v>38.74</v>
      </c>
      <c r="P2458" s="6">
        <f t="shared" si="152"/>
        <v>212.41499999999996</v>
      </c>
      <c r="Q2458" s="6">
        <f t="shared" si="153"/>
        <v>116.22</v>
      </c>
      <c r="R2458" s="6">
        <f t="shared" si="154"/>
        <v>96.194999999999965</v>
      </c>
      <c r="S2458" s="8">
        <f t="shared" si="155"/>
        <v>0.45286349834051259</v>
      </c>
    </row>
    <row r="2459" spans="1:19" ht="15.6" x14ac:dyDescent="0.3">
      <c r="A2459" s="2">
        <v>4667</v>
      </c>
      <c r="B2459" s="3">
        <v>46352</v>
      </c>
      <c r="C2459" s="4">
        <f>YEAR(SalesDataTable[[#This Row],[Order Date]])</f>
        <v>2026</v>
      </c>
      <c r="D2459" s="9" t="str">
        <f>TEXT(SalesDataTable[[#This Row],[Order Date]],"MMM")</f>
        <v>Nov</v>
      </c>
      <c r="E2459" s="9" t="str">
        <f>"Q"&amp;ROUNDUP(MONTH(SalesDataTable[[#This Row],[Order Date]])/3,0)</f>
        <v>Q4</v>
      </c>
      <c r="F2459" s="4" t="s">
        <v>24</v>
      </c>
      <c r="G2459" s="4" t="s">
        <v>67</v>
      </c>
      <c r="H2459" s="4" t="s">
        <v>46</v>
      </c>
      <c r="I2459" s="4" t="s">
        <v>34</v>
      </c>
      <c r="J2459" s="4" t="s">
        <v>32</v>
      </c>
      <c r="K2459" s="4" t="s">
        <v>33</v>
      </c>
      <c r="L2459" s="5">
        <v>1</v>
      </c>
      <c r="M2459" s="6">
        <v>35.89</v>
      </c>
      <c r="N2459" s="7">
        <v>0.05</v>
      </c>
      <c r="O2459" s="6">
        <v>13.53</v>
      </c>
      <c r="P2459" s="6">
        <f t="shared" si="152"/>
        <v>34.095500000000001</v>
      </c>
      <c r="Q2459" s="6">
        <f t="shared" si="153"/>
        <v>13.53</v>
      </c>
      <c r="R2459" s="6">
        <f t="shared" si="154"/>
        <v>20.5655</v>
      </c>
      <c r="S2459" s="8">
        <f t="shared" si="155"/>
        <v>0.60317343931017287</v>
      </c>
    </row>
    <row r="2460" spans="1:19" ht="15.6" x14ac:dyDescent="0.3">
      <c r="A2460" s="2">
        <v>197</v>
      </c>
      <c r="B2460" s="3">
        <v>46353</v>
      </c>
      <c r="C2460" s="4">
        <f>YEAR(SalesDataTable[[#This Row],[Order Date]])</f>
        <v>2026</v>
      </c>
      <c r="D2460" s="9" t="str">
        <f>TEXT(SalesDataTable[[#This Row],[Order Date]],"MMM")</f>
        <v>Nov</v>
      </c>
      <c r="E2460" s="9" t="str">
        <f>"Q"&amp;ROUNDUP(MONTH(SalesDataTable[[#This Row],[Order Date]])/3,0)</f>
        <v>Q4</v>
      </c>
      <c r="F2460" s="4" t="s">
        <v>38</v>
      </c>
      <c r="G2460" s="4" t="s">
        <v>39</v>
      </c>
      <c r="H2460" s="4" t="s">
        <v>37</v>
      </c>
      <c r="I2460" s="4" t="s">
        <v>31</v>
      </c>
      <c r="J2460" s="4" t="s">
        <v>41</v>
      </c>
      <c r="K2460" s="4" t="s">
        <v>47</v>
      </c>
      <c r="L2460" s="5">
        <v>1</v>
      </c>
      <c r="M2460" s="6">
        <v>195.32</v>
      </c>
      <c r="N2460" s="7">
        <v>0</v>
      </c>
      <c r="O2460" s="6">
        <v>103.21</v>
      </c>
      <c r="P2460" s="6">
        <f t="shared" si="152"/>
        <v>195.32</v>
      </c>
      <c r="Q2460" s="6">
        <f t="shared" si="153"/>
        <v>103.21</v>
      </c>
      <c r="R2460" s="6">
        <f t="shared" si="154"/>
        <v>92.11</v>
      </c>
      <c r="S2460" s="8">
        <f t="shared" si="155"/>
        <v>0.47158509113250052</v>
      </c>
    </row>
    <row r="2461" spans="1:19" ht="15.6" x14ac:dyDescent="0.3">
      <c r="A2461" s="2">
        <v>361</v>
      </c>
      <c r="B2461" s="3">
        <v>46353</v>
      </c>
      <c r="C2461" s="4">
        <f>YEAR(SalesDataTable[[#This Row],[Order Date]])</f>
        <v>2026</v>
      </c>
      <c r="D2461" s="9" t="str">
        <f>TEXT(SalesDataTable[[#This Row],[Order Date]],"MMM")</f>
        <v>Nov</v>
      </c>
      <c r="E2461" s="9" t="str">
        <f>"Q"&amp;ROUNDUP(MONTH(SalesDataTable[[#This Row],[Order Date]])/3,0)</f>
        <v>Q4</v>
      </c>
      <c r="F2461" s="4" t="s">
        <v>24</v>
      </c>
      <c r="G2461" s="4" t="s">
        <v>45</v>
      </c>
      <c r="H2461" s="4" t="s">
        <v>20</v>
      </c>
      <c r="I2461" s="4" t="s">
        <v>21</v>
      </c>
      <c r="J2461" s="4" t="s">
        <v>32</v>
      </c>
      <c r="K2461" s="4" t="s">
        <v>33</v>
      </c>
      <c r="L2461" s="5">
        <v>1</v>
      </c>
      <c r="M2461" s="6">
        <v>36.36</v>
      </c>
      <c r="N2461" s="7">
        <v>0.05</v>
      </c>
      <c r="O2461" s="6">
        <v>13.33</v>
      </c>
      <c r="P2461" s="6">
        <f t="shared" si="152"/>
        <v>34.541999999999994</v>
      </c>
      <c r="Q2461" s="6">
        <f t="shared" si="153"/>
        <v>13.33</v>
      </c>
      <c r="R2461" s="6">
        <f t="shared" si="154"/>
        <v>21.211999999999996</v>
      </c>
      <c r="S2461" s="8">
        <f t="shared" si="155"/>
        <v>0.61409298824619307</v>
      </c>
    </row>
    <row r="2462" spans="1:19" ht="15.6" x14ac:dyDescent="0.3">
      <c r="A2462" s="2">
        <v>841</v>
      </c>
      <c r="B2462" s="3">
        <v>46353</v>
      </c>
      <c r="C2462" s="4">
        <f>YEAR(SalesDataTable[[#This Row],[Order Date]])</f>
        <v>2026</v>
      </c>
      <c r="D2462" s="9" t="str">
        <f>TEXT(SalesDataTable[[#This Row],[Order Date]],"MMM")</f>
        <v>Nov</v>
      </c>
      <c r="E2462" s="9" t="str">
        <f>"Q"&amp;ROUNDUP(MONTH(SalesDataTable[[#This Row],[Order Date]])/3,0)</f>
        <v>Q4</v>
      </c>
      <c r="F2462" s="4" t="s">
        <v>24</v>
      </c>
      <c r="G2462" s="4" t="s">
        <v>61</v>
      </c>
      <c r="H2462" s="4" t="s">
        <v>20</v>
      </c>
      <c r="I2462" s="4" t="s">
        <v>21</v>
      </c>
      <c r="J2462" s="4" t="s">
        <v>32</v>
      </c>
      <c r="K2462" s="4" t="s">
        <v>33</v>
      </c>
      <c r="L2462" s="5">
        <v>2</v>
      </c>
      <c r="M2462" s="6">
        <v>35.85</v>
      </c>
      <c r="N2462" s="7">
        <v>0.05</v>
      </c>
      <c r="O2462" s="6">
        <v>13.69</v>
      </c>
      <c r="P2462" s="6">
        <f t="shared" si="152"/>
        <v>68.114999999999995</v>
      </c>
      <c r="Q2462" s="6">
        <f t="shared" si="153"/>
        <v>27.38</v>
      </c>
      <c r="R2462" s="6">
        <f t="shared" si="154"/>
        <v>40.734999999999999</v>
      </c>
      <c r="S2462" s="8">
        <f t="shared" si="155"/>
        <v>0.59803273875064233</v>
      </c>
    </row>
    <row r="2463" spans="1:19" ht="15.6" x14ac:dyDescent="0.3">
      <c r="A2463" s="2">
        <v>903</v>
      </c>
      <c r="B2463" s="3">
        <v>46353</v>
      </c>
      <c r="C2463" s="4">
        <f>YEAR(SalesDataTable[[#This Row],[Order Date]])</f>
        <v>2026</v>
      </c>
      <c r="D2463" s="9" t="str">
        <f>TEXT(SalesDataTable[[#This Row],[Order Date]],"MMM")</f>
        <v>Nov</v>
      </c>
      <c r="E2463" s="9" t="str">
        <f>"Q"&amp;ROUNDUP(MONTH(SalesDataTable[[#This Row],[Order Date]])/3,0)</f>
        <v>Q4</v>
      </c>
      <c r="F2463" s="4" t="s">
        <v>38</v>
      </c>
      <c r="G2463" s="4" t="s">
        <v>51</v>
      </c>
      <c r="H2463" s="4" t="s">
        <v>20</v>
      </c>
      <c r="I2463" s="4" t="s">
        <v>31</v>
      </c>
      <c r="J2463" s="4" t="s">
        <v>32</v>
      </c>
      <c r="K2463" s="4" t="s">
        <v>50</v>
      </c>
      <c r="L2463" s="5">
        <v>4</v>
      </c>
      <c r="M2463" s="6">
        <v>46.73</v>
      </c>
      <c r="N2463" s="7">
        <v>0</v>
      </c>
      <c r="O2463" s="6">
        <v>17.989999999999998</v>
      </c>
      <c r="P2463" s="6">
        <f t="shared" si="152"/>
        <v>186.92</v>
      </c>
      <c r="Q2463" s="6">
        <f t="shared" si="153"/>
        <v>71.959999999999994</v>
      </c>
      <c r="R2463" s="6">
        <f t="shared" si="154"/>
        <v>114.96</v>
      </c>
      <c r="S2463" s="8">
        <f t="shared" si="155"/>
        <v>0.61502246950567085</v>
      </c>
    </row>
    <row r="2464" spans="1:19" ht="15.6" x14ac:dyDescent="0.3">
      <c r="A2464" s="2">
        <v>1278</v>
      </c>
      <c r="B2464" s="3">
        <v>46353</v>
      </c>
      <c r="C2464" s="4">
        <f>YEAR(SalesDataTable[[#This Row],[Order Date]])</f>
        <v>2026</v>
      </c>
      <c r="D2464" s="9" t="str">
        <f>TEXT(SalesDataTable[[#This Row],[Order Date]],"MMM")</f>
        <v>Nov</v>
      </c>
      <c r="E2464" s="9" t="str">
        <f>"Q"&amp;ROUNDUP(MONTH(SalesDataTable[[#This Row],[Order Date]])/3,0)</f>
        <v>Q4</v>
      </c>
      <c r="F2464" s="4" t="s">
        <v>38</v>
      </c>
      <c r="G2464" s="4" t="s">
        <v>65</v>
      </c>
      <c r="H2464" s="4" t="s">
        <v>37</v>
      </c>
      <c r="I2464" s="4" t="s">
        <v>21</v>
      </c>
      <c r="J2464" s="4" t="s">
        <v>27</v>
      </c>
      <c r="K2464" s="4" t="s">
        <v>35</v>
      </c>
      <c r="L2464" s="5">
        <v>3</v>
      </c>
      <c r="M2464" s="6">
        <v>143.72</v>
      </c>
      <c r="N2464" s="7">
        <v>0.15</v>
      </c>
      <c r="O2464" s="6">
        <v>78.56</v>
      </c>
      <c r="P2464" s="6">
        <f t="shared" si="152"/>
        <v>366.48599999999999</v>
      </c>
      <c r="Q2464" s="6">
        <f t="shared" si="153"/>
        <v>235.68</v>
      </c>
      <c r="R2464" s="6">
        <f t="shared" si="154"/>
        <v>130.80599999999998</v>
      </c>
      <c r="S2464" s="8">
        <f t="shared" si="155"/>
        <v>0.35691950033561987</v>
      </c>
    </row>
    <row r="2465" spans="1:19" ht="15.6" x14ac:dyDescent="0.3">
      <c r="A2465" s="2">
        <v>2091</v>
      </c>
      <c r="B2465" s="3">
        <v>46353</v>
      </c>
      <c r="C2465" s="4">
        <f>YEAR(SalesDataTable[[#This Row],[Order Date]])</f>
        <v>2026</v>
      </c>
      <c r="D2465" s="9" t="str">
        <f>TEXT(SalesDataTable[[#This Row],[Order Date]],"MMM")</f>
        <v>Nov</v>
      </c>
      <c r="E2465" s="9" t="str">
        <f>"Q"&amp;ROUNDUP(MONTH(SalesDataTable[[#This Row],[Order Date]])/3,0)</f>
        <v>Q4</v>
      </c>
      <c r="F2465" s="4" t="s">
        <v>24</v>
      </c>
      <c r="G2465" s="4" t="s">
        <v>61</v>
      </c>
      <c r="H2465" s="4" t="s">
        <v>46</v>
      </c>
      <c r="I2465" s="4" t="s">
        <v>31</v>
      </c>
      <c r="J2465" s="4" t="s">
        <v>52</v>
      </c>
      <c r="K2465" s="4" t="s">
        <v>60</v>
      </c>
      <c r="L2465" s="5">
        <v>1</v>
      </c>
      <c r="M2465" s="6">
        <v>35.590000000000003</v>
      </c>
      <c r="N2465" s="7">
        <v>0</v>
      </c>
      <c r="O2465" s="6">
        <v>13.57</v>
      </c>
      <c r="P2465" s="6">
        <f t="shared" si="152"/>
        <v>35.590000000000003</v>
      </c>
      <c r="Q2465" s="6">
        <f t="shared" si="153"/>
        <v>13.57</v>
      </c>
      <c r="R2465" s="6">
        <f t="shared" si="154"/>
        <v>22.020000000000003</v>
      </c>
      <c r="S2465" s="8">
        <f t="shared" si="155"/>
        <v>0.61871312166338865</v>
      </c>
    </row>
    <row r="2466" spans="1:19" ht="15.6" x14ac:dyDescent="0.3">
      <c r="A2466" s="2">
        <v>3070</v>
      </c>
      <c r="B2466" s="3">
        <v>46353</v>
      </c>
      <c r="C2466" s="4">
        <f>YEAR(SalesDataTable[[#This Row],[Order Date]])</f>
        <v>2026</v>
      </c>
      <c r="D2466" s="9" t="str">
        <f>TEXT(SalesDataTable[[#This Row],[Order Date]],"MMM")</f>
        <v>Nov</v>
      </c>
      <c r="E2466" s="9" t="str">
        <f>"Q"&amp;ROUNDUP(MONTH(SalesDataTable[[#This Row],[Order Date]])/3,0)</f>
        <v>Q4</v>
      </c>
      <c r="F2466" s="4" t="s">
        <v>38</v>
      </c>
      <c r="G2466" s="4" t="s">
        <v>65</v>
      </c>
      <c r="H2466" s="4" t="s">
        <v>46</v>
      </c>
      <c r="I2466" s="4" t="s">
        <v>21</v>
      </c>
      <c r="J2466" s="4" t="s">
        <v>27</v>
      </c>
      <c r="K2466" s="4" t="s">
        <v>64</v>
      </c>
      <c r="L2466" s="5">
        <v>4</v>
      </c>
      <c r="M2466" s="6">
        <v>71.11</v>
      </c>
      <c r="N2466" s="7">
        <v>0.05</v>
      </c>
      <c r="O2466" s="6">
        <v>32.25</v>
      </c>
      <c r="P2466" s="6">
        <f t="shared" si="152"/>
        <v>270.21799999999996</v>
      </c>
      <c r="Q2466" s="6">
        <f t="shared" si="153"/>
        <v>129</v>
      </c>
      <c r="R2466" s="6">
        <f t="shared" si="154"/>
        <v>141.21799999999996</v>
      </c>
      <c r="S2466" s="8">
        <f t="shared" si="155"/>
        <v>0.52260767232382732</v>
      </c>
    </row>
    <row r="2467" spans="1:19" ht="15.6" x14ac:dyDescent="0.3">
      <c r="A2467" s="2">
        <v>4007</v>
      </c>
      <c r="B2467" s="3">
        <v>46353</v>
      </c>
      <c r="C2467" s="4">
        <f>YEAR(SalesDataTable[[#This Row],[Order Date]])</f>
        <v>2026</v>
      </c>
      <c r="D2467" s="9" t="str">
        <f>TEXT(SalesDataTable[[#This Row],[Order Date]],"MMM")</f>
        <v>Nov</v>
      </c>
      <c r="E2467" s="9" t="str">
        <f>"Q"&amp;ROUNDUP(MONTH(SalesDataTable[[#This Row],[Order Date]])/3,0)</f>
        <v>Q4</v>
      </c>
      <c r="F2467" s="4" t="s">
        <v>18</v>
      </c>
      <c r="G2467" s="4" t="s">
        <v>54</v>
      </c>
      <c r="H2467" s="4" t="s">
        <v>46</v>
      </c>
      <c r="I2467" s="4" t="s">
        <v>34</v>
      </c>
      <c r="J2467" s="4" t="s">
        <v>22</v>
      </c>
      <c r="K2467" s="4" t="s">
        <v>40</v>
      </c>
      <c r="L2467" s="5">
        <v>5</v>
      </c>
      <c r="M2467" s="6">
        <v>51.04</v>
      </c>
      <c r="N2467" s="7">
        <v>0</v>
      </c>
      <c r="O2467" s="6">
        <v>22.69</v>
      </c>
      <c r="P2467" s="6">
        <f t="shared" si="152"/>
        <v>255.2</v>
      </c>
      <c r="Q2467" s="6">
        <f t="shared" si="153"/>
        <v>113.45</v>
      </c>
      <c r="R2467" s="6">
        <f t="shared" si="154"/>
        <v>141.75</v>
      </c>
      <c r="S2467" s="8">
        <f t="shared" si="155"/>
        <v>0.55544670846394983</v>
      </c>
    </row>
    <row r="2468" spans="1:19" ht="15.6" x14ac:dyDescent="0.3">
      <c r="A2468" s="2">
        <v>4488</v>
      </c>
      <c r="B2468" s="3">
        <v>46353</v>
      </c>
      <c r="C2468" s="4">
        <f>YEAR(SalesDataTable[[#This Row],[Order Date]])</f>
        <v>2026</v>
      </c>
      <c r="D2468" s="9" t="str">
        <f>TEXT(SalesDataTable[[#This Row],[Order Date]],"MMM")</f>
        <v>Nov</v>
      </c>
      <c r="E2468" s="9" t="str">
        <f>"Q"&amp;ROUNDUP(MONTH(SalesDataTable[[#This Row],[Order Date]])/3,0)</f>
        <v>Q4</v>
      </c>
      <c r="F2468" s="4" t="s">
        <v>24</v>
      </c>
      <c r="G2468" s="4" t="s">
        <v>67</v>
      </c>
      <c r="H2468" s="4" t="s">
        <v>37</v>
      </c>
      <c r="I2468" s="4" t="s">
        <v>21</v>
      </c>
      <c r="J2468" s="4" t="s">
        <v>32</v>
      </c>
      <c r="K2468" s="4" t="s">
        <v>66</v>
      </c>
      <c r="L2468" s="5">
        <v>3</v>
      </c>
      <c r="M2468" s="6">
        <v>161.66</v>
      </c>
      <c r="N2468" s="7">
        <v>0.05</v>
      </c>
      <c r="O2468" s="6">
        <v>88.3</v>
      </c>
      <c r="P2468" s="6">
        <f t="shared" si="152"/>
        <v>460.73099999999999</v>
      </c>
      <c r="Q2468" s="6">
        <f t="shared" si="153"/>
        <v>264.89999999999998</v>
      </c>
      <c r="R2468" s="6">
        <f t="shared" si="154"/>
        <v>195.83100000000002</v>
      </c>
      <c r="S2468" s="8">
        <f t="shared" si="155"/>
        <v>0.42504411467863029</v>
      </c>
    </row>
    <row r="2469" spans="1:19" ht="15.6" x14ac:dyDescent="0.3">
      <c r="A2469" s="2">
        <v>5159</v>
      </c>
      <c r="B2469" s="3">
        <v>46353</v>
      </c>
      <c r="C2469" s="4">
        <f>YEAR(SalesDataTable[[#This Row],[Order Date]])</f>
        <v>2026</v>
      </c>
      <c r="D2469" s="9" t="str">
        <f>TEXT(SalesDataTable[[#This Row],[Order Date]],"MMM")</f>
        <v>Nov</v>
      </c>
      <c r="E2469" s="9" t="str">
        <f>"Q"&amp;ROUNDUP(MONTH(SalesDataTable[[#This Row],[Order Date]])/3,0)</f>
        <v>Q4</v>
      </c>
      <c r="F2469" s="4" t="s">
        <v>38</v>
      </c>
      <c r="G2469" s="4" t="s">
        <v>65</v>
      </c>
      <c r="H2469" s="4" t="s">
        <v>20</v>
      </c>
      <c r="I2469" s="4" t="s">
        <v>34</v>
      </c>
      <c r="J2469" s="4" t="s">
        <v>41</v>
      </c>
      <c r="K2469" s="4" t="s">
        <v>58</v>
      </c>
      <c r="L2469" s="5">
        <v>2</v>
      </c>
      <c r="M2469" s="6">
        <v>80.400000000000006</v>
      </c>
      <c r="N2469" s="7">
        <v>0.15</v>
      </c>
      <c r="O2469" s="6">
        <v>38.869999999999997</v>
      </c>
      <c r="P2469" s="6">
        <f t="shared" si="152"/>
        <v>136.68</v>
      </c>
      <c r="Q2469" s="6">
        <f t="shared" si="153"/>
        <v>77.739999999999995</v>
      </c>
      <c r="R2469" s="6">
        <f t="shared" si="154"/>
        <v>58.940000000000012</v>
      </c>
      <c r="S2469" s="8">
        <f t="shared" si="155"/>
        <v>0.43122622183201648</v>
      </c>
    </row>
    <row r="2470" spans="1:19" ht="15.6" x14ac:dyDescent="0.3">
      <c r="A2470" s="2">
        <v>669</v>
      </c>
      <c r="B2470" s="3">
        <v>46354</v>
      </c>
      <c r="C2470" s="4">
        <f>YEAR(SalesDataTable[[#This Row],[Order Date]])</f>
        <v>2026</v>
      </c>
      <c r="D2470" s="9" t="str">
        <f>TEXT(SalesDataTable[[#This Row],[Order Date]],"MMM")</f>
        <v>Nov</v>
      </c>
      <c r="E2470" s="9" t="str">
        <f>"Q"&amp;ROUNDUP(MONTH(SalesDataTable[[#This Row],[Order Date]])/3,0)</f>
        <v>Q4</v>
      </c>
      <c r="F2470" s="4" t="s">
        <v>29</v>
      </c>
      <c r="G2470" s="4" t="s">
        <v>36</v>
      </c>
      <c r="H2470" s="4" t="s">
        <v>20</v>
      </c>
      <c r="I2470" s="4" t="s">
        <v>21</v>
      </c>
      <c r="J2470" s="4" t="s">
        <v>52</v>
      </c>
      <c r="K2470" s="4" t="s">
        <v>60</v>
      </c>
      <c r="L2470" s="5">
        <v>3</v>
      </c>
      <c r="M2470" s="6">
        <v>36.81</v>
      </c>
      <c r="N2470" s="7">
        <v>0.05</v>
      </c>
      <c r="O2470" s="6">
        <v>13.82</v>
      </c>
      <c r="P2470" s="6">
        <f t="shared" si="152"/>
        <v>104.9085</v>
      </c>
      <c r="Q2470" s="6">
        <f t="shared" si="153"/>
        <v>41.46</v>
      </c>
      <c r="R2470" s="6">
        <f t="shared" si="154"/>
        <v>63.448500000000003</v>
      </c>
      <c r="S2470" s="8">
        <f t="shared" si="155"/>
        <v>0.60479846723573405</v>
      </c>
    </row>
    <row r="2471" spans="1:19" ht="15.6" x14ac:dyDescent="0.3">
      <c r="A2471" s="2">
        <v>686</v>
      </c>
      <c r="B2471" s="3">
        <v>46354</v>
      </c>
      <c r="C2471" s="4">
        <f>YEAR(SalesDataTable[[#This Row],[Order Date]])</f>
        <v>2026</v>
      </c>
      <c r="D2471" s="9" t="str">
        <f>TEXT(SalesDataTable[[#This Row],[Order Date]],"MMM")</f>
        <v>Nov</v>
      </c>
      <c r="E2471" s="9" t="str">
        <f>"Q"&amp;ROUNDUP(MONTH(SalesDataTable[[#This Row],[Order Date]])/3,0)</f>
        <v>Q4</v>
      </c>
      <c r="F2471" s="4" t="s">
        <v>24</v>
      </c>
      <c r="G2471" s="4" t="s">
        <v>61</v>
      </c>
      <c r="H2471" s="4" t="s">
        <v>46</v>
      </c>
      <c r="I2471" s="4" t="s">
        <v>21</v>
      </c>
      <c r="J2471" s="4" t="s">
        <v>32</v>
      </c>
      <c r="K2471" s="4" t="s">
        <v>62</v>
      </c>
      <c r="L2471" s="5">
        <v>2</v>
      </c>
      <c r="M2471" s="6">
        <v>132.61000000000001</v>
      </c>
      <c r="N2471" s="7">
        <v>0.1</v>
      </c>
      <c r="O2471" s="6">
        <v>67.3</v>
      </c>
      <c r="P2471" s="6">
        <f t="shared" si="152"/>
        <v>238.69800000000004</v>
      </c>
      <c r="Q2471" s="6">
        <f t="shared" si="153"/>
        <v>134.6</v>
      </c>
      <c r="R2471" s="6">
        <f t="shared" si="154"/>
        <v>104.09800000000004</v>
      </c>
      <c r="S2471" s="8">
        <f t="shared" si="155"/>
        <v>0.43610755012610086</v>
      </c>
    </row>
    <row r="2472" spans="1:19" ht="15.6" x14ac:dyDescent="0.3">
      <c r="A2472" s="2">
        <v>990</v>
      </c>
      <c r="B2472" s="3">
        <v>46354</v>
      </c>
      <c r="C2472" s="4">
        <f>YEAR(SalesDataTable[[#This Row],[Order Date]])</f>
        <v>2026</v>
      </c>
      <c r="D2472" s="9" t="str">
        <f>TEXT(SalesDataTable[[#This Row],[Order Date]],"MMM")</f>
        <v>Nov</v>
      </c>
      <c r="E2472" s="9" t="str">
        <f>"Q"&amp;ROUNDUP(MONTH(SalesDataTable[[#This Row],[Order Date]])/3,0)</f>
        <v>Q4</v>
      </c>
      <c r="F2472" s="4" t="s">
        <v>18</v>
      </c>
      <c r="G2472" s="4" t="s">
        <v>68</v>
      </c>
      <c r="H2472" s="4" t="s">
        <v>20</v>
      </c>
      <c r="I2472" s="4" t="s">
        <v>21</v>
      </c>
      <c r="J2472" s="4" t="s">
        <v>22</v>
      </c>
      <c r="K2472" s="4" t="s">
        <v>44</v>
      </c>
      <c r="L2472" s="5">
        <v>5</v>
      </c>
      <c r="M2472" s="6">
        <v>39.79</v>
      </c>
      <c r="N2472" s="7">
        <v>0.1</v>
      </c>
      <c r="O2472" s="6">
        <v>17.09</v>
      </c>
      <c r="P2472" s="6">
        <f t="shared" si="152"/>
        <v>179.05500000000001</v>
      </c>
      <c r="Q2472" s="6">
        <f t="shared" si="153"/>
        <v>85.45</v>
      </c>
      <c r="R2472" s="6">
        <f t="shared" si="154"/>
        <v>93.605000000000004</v>
      </c>
      <c r="S2472" s="8">
        <f t="shared" si="155"/>
        <v>0.52277233252352628</v>
      </c>
    </row>
    <row r="2473" spans="1:19" ht="15.6" x14ac:dyDescent="0.3">
      <c r="A2473" s="2">
        <v>1134</v>
      </c>
      <c r="B2473" s="3">
        <v>46354</v>
      </c>
      <c r="C2473" s="4">
        <f>YEAR(SalesDataTable[[#This Row],[Order Date]])</f>
        <v>2026</v>
      </c>
      <c r="D2473" s="9" t="str">
        <f>TEXT(SalesDataTable[[#This Row],[Order Date]],"MMM")</f>
        <v>Nov</v>
      </c>
      <c r="E2473" s="9" t="str">
        <f>"Q"&amp;ROUNDUP(MONTH(SalesDataTable[[#This Row],[Order Date]])/3,0)</f>
        <v>Q4</v>
      </c>
      <c r="F2473" s="4" t="s">
        <v>38</v>
      </c>
      <c r="G2473" s="4" t="s">
        <v>39</v>
      </c>
      <c r="H2473" s="4" t="s">
        <v>20</v>
      </c>
      <c r="I2473" s="4" t="s">
        <v>21</v>
      </c>
      <c r="J2473" s="4" t="s">
        <v>32</v>
      </c>
      <c r="K2473" s="4" t="s">
        <v>33</v>
      </c>
      <c r="L2473" s="5">
        <v>2</v>
      </c>
      <c r="M2473" s="6">
        <v>36.119999999999997</v>
      </c>
      <c r="N2473" s="7">
        <v>0.1</v>
      </c>
      <c r="O2473" s="6">
        <v>13.61</v>
      </c>
      <c r="P2473" s="6">
        <f t="shared" si="152"/>
        <v>65.015999999999991</v>
      </c>
      <c r="Q2473" s="6">
        <f t="shared" si="153"/>
        <v>27.22</v>
      </c>
      <c r="R2473" s="6">
        <f t="shared" si="154"/>
        <v>37.795999999999992</v>
      </c>
      <c r="S2473" s="8">
        <f t="shared" si="155"/>
        <v>0.58133382551987201</v>
      </c>
    </row>
    <row r="2474" spans="1:19" ht="15.6" x14ac:dyDescent="0.3">
      <c r="A2474" s="2">
        <v>1770</v>
      </c>
      <c r="B2474" s="3">
        <v>46354</v>
      </c>
      <c r="C2474" s="4">
        <f>YEAR(SalesDataTable[[#This Row],[Order Date]])</f>
        <v>2026</v>
      </c>
      <c r="D2474" s="9" t="str">
        <f>TEXT(SalesDataTable[[#This Row],[Order Date]],"MMM")</f>
        <v>Nov</v>
      </c>
      <c r="E2474" s="9" t="str">
        <f>"Q"&amp;ROUNDUP(MONTH(SalesDataTable[[#This Row],[Order Date]])/3,0)</f>
        <v>Q4</v>
      </c>
      <c r="F2474" s="4" t="s">
        <v>38</v>
      </c>
      <c r="G2474" s="4" t="s">
        <v>49</v>
      </c>
      <c r="H2474" s="4" t="s">
        <v>37</v>
      </c>
      <c r="I2474" s="4" t="s">
        <v>21</v>
      </c>
      <c r="J2474" s="4" t="s">
        <v>27</v>
      </c>
      <c r="K2474" s="4" t="s">
        <v>55</v>
      </c>
      <c r="L2474" s="5">
        <v>5</v>
      </c>
      <c r="M2474" s="6">
        <v>153.93</v>
      </c>
      <c r="N2474" s="7">
        <v>0.05</v>
      </c>
      <c r="O2474" s="6">
        <v>77.27</v>
      </c>
      <c r="P2474" s="6">
        <f t="shared" si="152"/>
        <v>731.16750000000002</v>
      </c>
      <c r="Q2474" s="6">
        <f t="shared" si="153"/>
        <v>386.34999999999997</v>
      </c>
      <c r="R2474" s="6">
        <f t="shared" si="154"/>
        <v>344.81750000000005</v>
      </c>
      <c r="S2474" s="8">
        <f t="shared" si="155"/>
        <v>0.4715985051304934</v>
      </c>
    </row>
    <row r="2475" spans="1:19" ht="15.6" x14ac:dyDescent="0.3">
      <c r="A2475" s="2">
        <v>3396</v>
      </c>
      <c r="B2475" s="3">
        <v>46354</v>
      </c>
      <c r="C2475" s="4">
        <f>YEAR(SalesDataTable[[#This Row],[Order Date]])</f>
        <v>2026</v>
      </c>
      <c r="D2475" s="9" t="str">
        <f>TEXT(SalesDataTable[[#This Row],[Order Date]],"MMM")</f>
        <v>Nov</v>
      </c>
      <c r="E2475" s="9" t="str">
        <f>"Q"&amp;ROUNDUP(MONTH(SalesDataTable[[#This Row],[Order Date]])/3,0)</f>
        <v>Q4</v>
      </c>
      <c r="F2475" s="4" t="s">
        <v>29</v>
      </c>
      <c r="G2475" s="4" t="s">
        <v>36</v>
      </c>
      <c r="H2475" s="4" t="s">
        <v>37</v>
      </c>
      <c r="I2475" s="4" t="s">
        <v>31</v>
      </c>
      <c r="J2475" s="4" t="s">
        <v>52</v>
      </c>
      <c r="K2475" s="4" t="s">
        <v>63</v>
      </c>
      <c r="L2475" s="5">
        <v>3</v>
      </c>
      <c r="M2475" s="6">
        <v>50.67</v>
      </c>
      <c r="N2475" s="7">
        <v>0.05</v>
      </c>
      <c r="O2475" s="6">
        <v>22.25</v>
      </c>
      <c r="P2475" s="6">
        <f t="shared" si="152"/>
        <v>144.40949999999998</v>
      </c>
      <c r="Q2475" s="6">
        <f t="shared" si="153"/>
        <v>66.75</v>
      </c>
      <c r="R2475" s="6">
        <f t="shared" si="154"/>
        <v>77.65949999999998</v>
      </c>
      <c r="S2475" s="8">
        <f t="shared" si="155"/>
        <v>0.53777279195620775</v>
      </c>
    </row>
    <row r="2476" spans="1:19" ht="15.6" x14ac:dyDescent="0.3">
      <c r="A2476" s="2">
        <v>4259</v>
      </c>
      <c r="B2476" s="3">
        <v>46354</v>
      </c>
      <c r="C2476" s="4">
        <f>YEAR(SalesDataTable[[#This Row],[Order Date]])</f>
        <v>2026</v>
      </c>
      <c r="D2476" s="9" t="str">
        <f>TEXT(SalesDataTable[[#This Row],[Order Date]],"MMM")</f>
        <v>Nov</v>
      </c>
      <c r="E2476" s="9" t="str">
        <f>"Q"&amp;ROUNDUP(MONTH(SalesDataTable[[#This Row],[Order Date]])/3,0)</f>
        <v>Q4</v>
      </c>
      <c r="F2476" s="4" t="s">
        <v>29</v>
      </c>
      <c r="G2476" s="4" t="s">
        <v>36</v>
      </c>
      <c r="H2476" s="4" t="s">
        <v>20</v>
      </c>
      <c r="I2476" s="4" t="s">
        <v>21</v>
      </c>
      <c r="J2476" s="4" t="s">
        <v>27</v>
      </c>
      <c r="K2476" s="4" t="s">
        <v>64</v>
      </c>
      <c r="L2476" s="5">
        <v>4</v>
      </c>
      <c r="M2476" s="6">
        <v>72.77</v>
      </c>
      <c r="N2476" s="7">
        <v>0</v>
      </c>
      <c r="O2476" s="6">
        <v>32.090000000000003</v>
      </c>
      <c r="P2476" s="6">
        <f t="shared" si="152"/>
        <v>291.08</v>
      </c>
      <c r="Q2476" s="6">
        <f t="shared" si="153"/>
        <v>128.36000000000001</v>
      </c>
      <c r="R2476" s="6">
        <f t="shared" si="154"/>
        <v>162.71999999999997</v>
      </c>
      <c r="S2476" s="8">
        <f t="shared" si="155"/>
        <v>0.55902157482479031</v>
      </c>
    </row>
    <row r="2477" spans="1:19" ht="15.6" x14ac:dyDescent="0.3">
      <c r="A2477" s="2">
        <v>4440</v>
      </c>
      <c r="B2477" s="3">
        <v>46354</v>
      </c>
      <c r="C2477" s="4">
        <f>YEAR(SalesDataTable[[#This Row],[Order Date]])</f>
        <v>2026</v>
      </c>
      <c r="D2477" s="9" t="str">
        <f>TEXT(SalesDataTable[[#This Row],[Order Date]],"MMM")</f>
        <v>Nov</v>
      </c>
      <c r="E2477" s="9" t="str">
        <f>"Q"&amp;ROUNDUP(MONTH(SalesDataTable[[#This Row],[Order Date]])/3,0)</f>
        <v>Q4</v>
      </c>
      <c r="F2477" s="4" t="s">
        <v>29</v>
      </c>
      <c r="G2477" s="4" t="s">
        <v>57</v>
      </c>
      <c r="H2477" s="4" t="s">
        <v>46</v>
      </c>
      <c r="I2477" s="4" t="s">
        <v>31</v>
      </c>
      <c r="J2477" s="4" t="s">
        <v>32</v>
      </c>
      <c r="K2477" s="4" t="s">
        <v>50</v>
      </c>
      <c r="L2477" s="5">
        <v>1</v>
      </c>
      <c r="M2477" s="6">
        <v>46.45</v>
      </c>
      <c r="N2477" s="7">
        <v>0.1</v>
      </c>
      <c r="O2477" s="6">
        <v>17.96</v>
      </c>
      <c r="P2477" s="6">
        <f t="shared" si="152"/>
        <v>41.805000000000007</v>
      </c>
      <c r="Q2477" s="6">
        <f t="shared" si="153"/>
        <v>17.96</v>
      </c>
      <c r="R2477" s="6">
        <f t="shared" si="154"/>
        <v>23.845000000000006</v>
      </c>
      <c r="S2477" s="8">
        <f t="shared" si="155"/>
        <v>0.57038631742614521</v>
      </c>
    </row>
    <row r="2478" spans="1:19" ht="15.6" x14ac:dyDescent="0.3">
      <c r="A2478" s="2">
        <v>5115</v>
      </c>
      <c r="B2478" s="3">
        <v>46354</v>
      </c>
      <c r="C2478" s="4">
        <f>YEAR(SalesDataTable[[#This Row],[Order Date]])</f>
        <v>2026</v>
      </c>
      <c r="D2478" s="9" t="str">
        <f>TEXT(SalesDataTable[[#This Row],[Order Date]],"MMM")</f>
        <v>Nov</v>
      </c>
      <c r="E2478" s="9" t="str">
        <f>"Q"&amp;ROUNDUP(MONTH(SalesDataTable[[#This Row],[Order Date]])/3,0)</f>
        <v>Q4</v>
      </c>
      <c r="F2478" s="4" t="s">
        <v>18</v>
      </c>
      <c r="G2478" s="4" t="s">
        <v>68</v>
      </c>
      <c r="H2478" s="4" t="s">
        <v>20</v>
      </c>
      <c r="I2478" s="4" t="s">
        <v>31</v>
      </c>
      <c r="J2478" s="4" t="s">
        <v>32</v>
      </c>
      <c r="K2478" s="4" t="s">
        <v>66</v>
      </c>
      <c r="L2478" s="5">
        <v>1</v>
      </c>
      <c r="M2478" s="6">
        <v>165.75</v>
      </c>
      <c r="N2478" s="7">
        <v>0.2</v>
      </c>
      <c r="O2478" s="6">
        <v>89.16</v>
      </c>
      <c r="P2478" s="6">
        <f t="shared" si="152"/>
        <v>132.6</v>
      </c>
      <c r="Q2478" s="6">
        <f t="shared" si="153"/>
        <v>89.16</v>
      </c>
      <c r="R2478" s="6">
        <f t="shared" si="154"/>
        <v>43.44</v>
      </c>
      <c r="S2478" s="8">
        <f t="shared" si="155"/>
        <v>0.32760180995475113</v>
      </c>
    </row>
    <row r="2479" spans="1:19" ht="15.6" x14ac:dyDescent="0.3">
      <c r="A2479" s="2">
        <v>5136</v>
      </c>
      <c r="B2479" s="3">
        <v>46354</v>
      </c>
      <c r="C2479" s="4">
        <f>YEAR(SalesDataTable[[#This Row],[Order Date]])</f>
        <v>2026</v>
      </c>
      <c r="D2479" s="9" t="str">
        <f>TEXT(SalesDataTable[[#This Row],[Order Date]],"MMM")</f>
        <v>Nov</v>
      </c>
      <c r="E2479" s="9" t="str">
        <f>"Q"&amp;ROUNDUP(MONTH(SalesDataTable[[#This Row],[Order Date]])/3,0)</f>
        <v>Q4</v>
      </c>
      <c r="F2479" s="4" t="s">
        <v>29</v>
      </c>
      <c r="G2479" s="4" t="s">
        <v>30</v>
      </c>
      <c r="H2479" s="4" t="s">
        <v>46</v>
      </c>
      <c r="I2479" s="4" t="s">
        <v>31</v>
      </c>
      <c r="J2479" s="4" t="s">
        <v>41</v>
      </c>
      <c r="K2479" s="4" t="s">
        <v>47</v>
      </c>
      <c r="L2479" s="5">
        <v>4</v>
      </c>
      <c r="M2479" s="6">
        <v>198.02</v>
      </c>
      <c r="N2479" s="7">
        <v>0.05</v>
      </c>
      <c r="O2479" s="6">
        <v>103.82</v>
      </c>
      <c r="P2479" s="6">
        <f t="shared" si="152"/>
        <v>752.476</v>
      </c>
      <c r="Q2479" s="6">
        <f t="shared" si="153"/>
        <v>415.28</v>
      </c>
      <c r="R2479" s="6">
        <f t="shared" si="154"/>
        <v>337.19600000000003</v>
      </c>
      <c r="S2479" s="8">
        <f t="shared" si="155"/>
        <v>0.44811528872681655</v>
      </c>
    </row>
    <row r="2480" spans="1:19" ht="15.6" x14ac:dyDescent="0.3">
      <c r="A2480" s="2">
        <v>562</v>
      </c>
      <c r="B2480" s="3">
        <v>46355</v>
      </c>
      <c r="C2480" s="4">
        <f>YEAR(SalesDataTable[[#This Row],[Order Date]])</f>
        <v>2026</v>
      </c>
      <c r="D2480" s="9" t="str">
        <f>TEXT(SalesDataTable[[#This Row],[Order Date]],"MMM")</f>
        <v>Nov</v>
      </c>
      <c r="E2480" s="9" t="str">
        <f>"Q"&amp;ROUNDUP(MONTH(SalesDataTable[[#This Row],[Order Date]])/3,0)</f>
        <v>Q4</v>
      </c>
      <c r="F2480" s="4" t="s">
        <v>24</v>
      </c>
      <c r="G2480" s="4" t="s">
        <v>61</v>
      </c>
      <c r="H2480" s="4" t="s">
        <v>20</v>
      </c>
      <c r="I2480" s="4" t="s">
        <v>31</v>
      </c>
      <c r="J2480" s="4" t="s">
        <v>32</v>
      </c>
      <c r="K2480" s="4" t="s">
        <v>50</v>
      </c>
      <c r="L2480" s="5">
        <v>1</v>
      </c>
      <c r="M2480" s="6">
        <v>46.3</v>
      </c>
      <c r="N2480" s="7">
        <v>0.2</v>
      </c>
      <c r="O2480" s="6">
        <v>18.78</v>
      </c>
      <c r="P2480" s="6">
        <f t="shared" si="152"/>
        <v>37.04</v>
      </c>
      <c r="Q2480" s="6">
        <f t="shared" si="153"/>
        <v>18.78</v>
      </c>
      <c r="R2480" s="6">
        <f t="shared" si="154"/>
        <v>18.259999999999998</v>
      </c>
      <c r="S2480" s="8">
        <f t="shared" si="155"/>
        <v>0.49298056155507552</v>
      </c>
    </row>
    <row r="2481" spans="1:19" ht="15.6" x14ac:dyDescent="0.3">
      <c r="A2481" s="2">
        <v>806</v>
      </c>
      <c r="B2481" s="3">
        <v>46355</v>
      </c>
      <c r="C2481" s="4">
        <f>YEAR(SalesDataTable[[#This Row],[Order Date]])</f>
        <v>2026</v>
      </c>
      <c r="D2481" s="9" t="str">
        <f>TEXT(SalesDataTable[[#This Row],[Order Date]],"MMM")</f>
        <v>Nov</v>
      </c>
      <c r="E2481" s="9" t="str">
        <f>"Q"&amp;ROUNDUP(MONTH(SalesDataTable[[#This Row],[Order Date]])/3,0)</f>
        <v>Q4</v>
      </c>
      <c r="F2481" s="4" t="s">
        <v>18</v>
      </c>
      <c r="G2481" s="4" t="s">
        <v>68</v>
      </c>
      <c r="H2481" s="4" t="s">
        <v>46</v>
      </c>
      <c r="I2481" s="4" t="s">
        <v>21</v>
      </c>
      <c r="J2481" s="4" t="s">
        <v>52</v>
      </c>
      <c r="K2481" s="4" t="s">
        <v>53</v>
      </c>
      <c r="L2481" s="5">
        <v>1</v>
      </c>
      <c r="M2481" s="6">
        <v>39.659999999999997</v>
      </c>
      <c r="N2481" s="7">
        <v>0</v>
      </c>
      <c r="O2481" s="6">
        <v>14.76</v>
      </c>
      <c r="P2481" s="6">
        <f t="shared" si="152"/>
        <v>39.659999999999997</v>
      </c>
      <c r="Q2481" s="6">
        <f t="shared" si="153"/>
        <v>14.76</v>
      </c>
      <c r="R2481" s="6">
        <f t="shared" si="154"/>
        <v>24.9</v>
      </c>
      <c r="S2481" s="8">
        <f t="shared" si="155"/>
        <v>0.62783661119515888</v>
      </c>
    </row>
    <row r="2482" spans="1:19" ht="15.6" x14ac:dyDescent="0.3">
      <c r="A2482" s="2">
        <v>3150</v>
      </c>
      <c r="B2482" s="3">
        <v>46355</v>
      </c>
      <c r="C2482" s="4">
        <f>YEAR(SalesDataTable[[#This Row],[Order Date]])</f>
        <v>2026</v>
      </c>
      <c r="D2482" s="9" t="str">
        <f>TEXT(SalesDataTable[[#This Row],[Order Date]],"MMM")</f>
        <v>Nov</v>
      </c>
      <c r="E2482" s="9" t="str">
        <f>"Q"&amp;ROUNDUP(MONTH(SalesDataTable[[#This Row],[Order Date]])/3,0)</f>
        <v>Q4</v>
      </c>
      <c r="F2482" s="4" t="s">
        <v>24</v>
      </c>
      <c r="G2482" s="4" t="s">
        <v>45</v>
      </c>
      <c r="H2482" s="4" t="s">
        <v>20</v>
      </c>
      <c r="I2482" s="4" t="s">
        <v>31</v>
      </c>
      <c r="J2482" s="4" t="s">
        <v>41</v>
      </c>
      <c r="K2482" s="4" t="s">
        <v>58</v>
      </c>
      <c r="L2482" s="5">
        <v>3</v>
      </c>
      <c r="M2482" s="6">
        <v>80.72</v>
      </c>
      <c r="N2482" s="7">
        <v>0.05</v>
      </c>
      <c r="O2482" s="6">
        <v>39.130000000000003</v>
      </c>
      <c r="P2482" s="6">
        <f t="shared" si="152"/>
        <v>230.05199999999999</v>
      </c>
      <c r="Q2482" s="6">
        <f t="shared" si="153"/>
        <v>117.39000000000001</v>
      </c>
      <c r="R2482" s="6">
        <f t="shared" si="154"/>
        <v>112.66199999999998</v>
      </c>
      <c r="S2482" s="8">
        <f t="shared" si="155"/>
        <v>0.48972406238589528</v>
      </c>
    </row>
    <row r="2483" spans="1:19" ht="15.6" x14ac:dyDescent="0.3">
      <c r="A2483" s="2">
        <v>4847</v>
      </c>
      <c r="B2483" s="3">
        <v>46355</v>
      </c>
      <c r="C2483" s="4">
        <f>YEAR(SalesDataTable[[#This Row],[Order Date]])</f>
        <v>2026</v>
      </c>
      <c r="D2483" s="9" t="str">
        <f>TEXT(SalesDataTable[[#This Row],[Order Date]],"MMM")</f>
        <v>Nov</v>
      </c>
      <c r="E2483" s="9" t="str">
        <f>"Q"&amp;ROUNDUP(MONTH(SalesDataTable[[#This Row],[Order Date]])/3,0)</f>
        <v>Q4</v>
      </c>
      <c r="F2483" s="4" t="s">
        <v>24</v>
      </c>
      <c r="G2483" s="4" t="s">
        <v>67</v>
      </c>
      <c r="H2483" s="4" t="s">
        <v>46</v>
      </c>
      <c r="I2483" s="4" t="s">
        <v>31</v>
      </c>
      <c r="J2483" s="4" t="s">
        <v>32</v>
      </c>
      <c r="K2483" s="4" t="s">
        <v>33</v>
      </c>
      <c r="L2483" s="5">
        <v>2</v>
      </c>
      <c r="M2483" s="6">
        <v>35.51</v>
      </c>
      <c r="N2483" s="7">
        <v>0.05</v>
      </c>
      <c r="O2483" s="6">
        <v>13.24</v>
      </c>
      <c r="P2483" s="6">
        <f t="shared" si="152"/>
        <v>67.468999999999994</v>
      </c>
      <c r="Q2483" s="6">
        <f t="shared" si="153"/>
        <v>26.48</v>
      </c>
      <c r="R2483" s="6">
        <f t="shared" si="154"/>
        <v>40.98899999999999</v>
      </c>
      <c r="S2483" s="8">
        <f t="shared" si="155"/>
        <v>0.60752345521646967</v>
      </c>
    </row>
    <row r="2484" spans="1:19" ht="15.6" x14ac:dyDescent="0.3">
      <c r="A2484" s="2">
        <v>221</v>
      </c>
      <c r="B2484" s="3">
        <v>46356</v>
      </c>
      <c r="C2484" s="4">
        <f>YEAR(SalesDataTable[[#This Row],[Order Date]])</f>
        <v>2026</v>
      </c>
      <c r="D2484" s="9" t="str">
        <f>TEXT(SalesDataTable[[#This Row],[Order Date]],"MMM")</f>
        <v>Nov</v>
      </c>
      <c r="E2484" s="9" t="str">
        <f>"Q"&amp;ROUNDUP(MONTH(SalesDataTable[[#This Row],[Order Date]])/3,0)</f>
        <v>Q4</v>
      </c>
      <c r="F2484" s="4" t="s">
        <v>38</v>
      </c>
      <c r="G2484" s="4" t="s">
        <v>51</v>
      </c>
      <c r="H2484" s="4" t="s">
        <v>37</v>
      </c>
      <c r="I2484" s="4" t="s">
        <v>34</v>
      </c>
      <c r="J2484" s="4" t="s">
        <v>32</v>
      </c>
      <c r="K2484" s="4" t="s">
        <v>62</v>
      </c>
      <c r="L2484" s="5">
        <v>1</v>
      </c>
      <c r="M2484" s="6">
        <v>132.06</v>
      </c>
      <c r="N2484" s="7">
        <v>0.15</v>
      </c>
      <c r="O2484" s="6">
        <v>67.53</v>
      </c>
      <c r="P2484" s="6">
        <f t="shared" si="152"/>
        <v>112.251</v>
      </c>
      <c r="Q2484" s="6">
        <f t="shared" si="153"/>
        <v>67.53</v>
      </c>
      <c r="R2484" s="6">
        <f t="shared" si="154"/>
        <v>44.721000000000004</v>
      </c>
      <c r="S2484" s="8">
        <f t="shared" si="155"/>
        <v>0.39840179597509157</v>
      </c>
    </row>
    <row r="2485" spans="1:19" ht="15.6" x14ac:dyDescent="0.3">
      <c r="A2485" s="2">
        <v>630</v>
      </c>
      <c r="B2485" s="3">
        <v>46356</v>
      </c>
      <c r="C2485" s="4">
        <f>YEAR(SalesDataTable[[#This Row],[Order Date]])</f>
        <v>2026</v>
      </c>
      <c r="D2485" s="9" t="str">
        <f>TEXT(SalesDataTable[[#This Row],[Order Date]],"MMM")</f>
        <v>Nov</v>
      </c>
      <c r="E2485" s="9" t="str">
        <f>"Q"&amp;ROUNDUP(MONTH(SalesDataTable[[#This Row],[Order Date]])/3,0)</f>
        <v>Q4</v>
      </c>
      <c r="F2485" s="4" t="s">
        <v>38</v>
      </c>
      <c r="G2485" s="4" t="s">
        <v>51</v>
      </c>
      <c r="H2485" s="4" t="s">
        <v>20</v>
      </c>
      <c r="I2485" s="4" t="s">
        <v>34</v>
      </c>
      <c r="J2485" s="4" t="s">
        <v>22</v>
      </c>
      <c r="K2485" s="4" t="s">
        <v>44</v>
      </c>
      <c r="L2485" s="5">
        <v>3</v>
      </c>
      <c r="M2485" s="6">
        <v>41.07</v>
      </c>
      <c r="N2485" s="7">
        <v>0.1</v>
      </c>
      <c r="O2485" s="6">
        <v>16.86</v>
      </c>
      <c r="P2485" s="6">
        <f t="shared" si="152"/>
        <v>110.88900000000001</v>
      </c>
      <c r="Q2485" s="6">
        <f t="shared" si="153"/>
        <v>50.58</v>
      </c>
      <c r="R2485" s="6">
        <f t="shared" si="154"/>
        <v>60.309000000000012</v>
      </c>
      <c r="S2485" s="8">
        <f t="shared" si="155"/>
        <v>0.54386819251684126</v>
      </c>
    </row>
    <row r="2486" spans="1:19" ht="15.6" x14ac:dyDescent="0.3">
      <c r="A2486" s="2">
        <v>1789</v>
      </c>
      <c r="B2486" s="3">
        <v>46356</v>
      </c>
      <c r="C2486" s="4">
        <f>YEAR(SalesDataTable[[#This Row],[Order Date]])</f>
        <v>2026</v>
      </c>
      <c r="D2486" s="9" t="str">
        <f>TEXT(SalesDataTable[[#This Row],[Order Date]],"MMM")</f>
        <v>Nov</v>
      </c>
      <c r="E2486" s="9" t="str">
        <f>"Q"&amp;ROUNDUP(MONTH(SalesDataTable[[#This Row],[Order Date]])/3,0)</f>
        <v>Q4</v>
      </c>
      <c r="F2486" s="4" t="s">
        <v>24</v>
      </c>
      <c r="G2486" s="4" t="s">
        <v>61</v>
      </c>
      <c r="H2486" s="4" t="s">
        <v>20</v>
      </c>
      <c r="I2486" s="4" t="s">
        <v>31</v>
      </c>
      <c r="J2486" s="4" t="s">
        <v>27</v>
      </c>
      <c r="K2486" s="4" t="s">
        <v>55</v>
      </c>
      <c r="L2486" s="5">
        <v>2</v>
      </c>
      <c r="M2486" s="6">
        <v>151.49</v>
      </c>
      <c r="N2486" s="7">
        <v>0.1</v>
      </c>
      <c r="O2486" s="6">
        <v>81.39</v>
      </c>
      <c r="P2486" s="6">
        <f t="shared" si="152"/>
        <v>272.68200000000002</v>
      </c>
      <c r="Q2486" s="6">
        <f t="shared" si="153"/>
        <v>162.78</v>
      </c>
      <c r="R2486" s="6">
        <f t="shared" si="154"/>
        <v>109.90200000000002</v>
      </c>
      <c r="S2486" s="8">
        <f t="shared" si="155"/>
        <v>0.40304090479019522</v>
      </c>
    </row>
    <row r="2487" spans="1:19" ht="15.6" x14ac:dyDescent="0.3">
      <c r="A2487" s="2">
        <v>1947</v>
      </c>
      <c r="B2487" s="3">
        <v>46356</v>
      </c>
      <c r="C2487" s="4">
        <f>YEAR(SalesDataTable[[#This Row],[Order Date]])</f>
        <v>2026</v>
      </c>
      <c r="D2487" s="9" t="str">
        <f>TEXT(SalesDataTable[[#This Row],[Order Date]],"MMM")</f>
        <v>Nov</v>
      </c>
      <c r="E2487" s="9" t="str">
        <f>"Q"&amp;ROUNDUP(MONTH(SalesDataTable[[#This Row],[Order Date]])/3,0)</f>
        <v>Q4</v>
      </c>
      <c r="F2487" s="4" t="s">
        <v>18</v>
      </c>
      <c r="G2487" s="4" t="s">
        <v>19</v>
      </c>
      <c r="H2487" s="4" t="s">
        <v>37</v>
      </c>
      <c r="I2487" s="4" t="s">
        <v>34</v>
      </c>
      <c r="J2487" s="4" t="s">
        <v>52</v>
      </c>
      <c r="K2487" s="4" t="s">
        <v>60</v>
      </c>
      <c r="L2487" s="5">
        <v>1</v>
      </c>
      <c r="M2487" s="6">
        <v>35.729999999999997</v>
      </c>
      <c r="N2487" s="7">
        <v>0.2</v>
      </c>
      <c r="O2487" s="6">
        <v>14.33</v>
      </c>
      <c r="P2487" s="6">
        <f t="shared" si="152"/>
        <v>28.584</v>
      </c>
      <c r="Q2487" s="6">
        <f t="shared" si="153"/>
        <v>14.33</v>
      </c>
      <c r="R2487" s="6">
        <f t="shared" si="154"/>
        <v>14.254</v>
      </c>
      <c r="S2487" s="8">
        <f t="shared" si="155"/>
        <v>0.49867058494262523</v>
      </c>
    </row>
    <row r="2488" spans="1:19" ht="15.6" x14ac:dyDescent="0.3">
      <c r="A2488" s="2">
        <v>2279</v>
      </c>
      <c r="B2488" s="3">
        <v>46356</v>
      </c>
      <c r="C2488" s="4">
        <f>YEAR(SalesDataTable[[#This Row],[Order Date]])</f>
        <v>2026</v>
      </c>
      <c r="D2488" s="9" t="str">
        <f>TEXT(SalesDataTable[[#This Row],[Order Date]],"MMM")</f>
        <v>Nov</v>
      </c>
      <c r="E2488" s="9" t="str">
        <f>"Q"&amp;ROUNDUP(MONTH(SalesDataTable[[#This Row],[Order Date]])/3,0)</f>
        <v>Q4</v>
      </c>
      <c r="F2488" s="4" t="s">
        <v>18</v>
      </c>
      <c r="G2488" s="4" t="s">
        <v>19</v>
      </c>
      <c r="H2488" s="4" t="s">
        <v>37</v>
      </c>
      <c r="I2488" s="4" t="s">
        <v>21</v>
      </c>
      <c r="J2488" s="4" t="s">
        <v>22</v>
      </c>
      <c r="K2488" s="4" t="s">
        <v>40</v>
      </c>
      <c r="L2488" s="5">
        <v>2</v>
      </c>
      <c r="M2488" s="6">
        <v>50.38</v>
      </c>
      <c r="N2488" s="7">
        <v>0.1</v>
      </c>
      <c r="O2488" s="6">
        <v>22.41</v>
      </c>
      <c r="P2488" s="6">
        <f t="shared" si="152"/>
        <v>90.684000000000012</v>
      </c>
      <c r="Q2488" s="6">
        <f t="shared" si="153"/>
        <v>44.82</v>
      </c>
      <c r="R2488" s="6">
        <f t="shared" si="154"/>
        <v>45.864000000000011</v>
      </c>
      <c r="S2488" s="8">
        <f t="shared" si="155"/>
        <v>0.50575625248114342</v>
      </c>
    </row>
    <row r="2489" spans="1:19" ht="15.6" x14ac:dyDescent="0.3">
      <c r="A2489" s="2">
        <v>2439</v>
      </c>
      <c r="B2489" s="3">
        <v>46356</v>
      </c>
      <c r="C2489" s="4">
        <f>YEAR(SalesDataTable[[#This Row],[Order Date]])</f>
        <v>2026</v>
      </c>
      <c r="D2489" s="9" t="str">
        <f>TEXT(SalesDataTable[[#This Row],[Order Date]],"MMM")</f>
        <v>Nov</v>
      </c>
      <c r="E2489" s="9" t="str">
        <f>"Q"&amp;ROUNDUP(MONTH(SalesDataTable[[#This Row],[Order Date]])/3,0)</f>
        <v>Q4</v>
      </c>
      <c r="F2489" s="4" t="s">
        <v>18</v>
      </c>
      <c r="G2489" s="4" t="s">
        <v>54</v>
      </c>
      <c r="H2489" s="4" t="s">
        <v>20</v>
      </c>
      <c r="I2489" s="4" t="s">
        <v>34</v>
      </c>
      <c r="J2489" s="4" t="s">
        <v>52</v>
      </c>
      <c r="K2489" s="4" t="s">
        <v>60</v>
      </c>
      <c r="L2489" s="5">
        <v>1</v>
      </c>
      <c r="M2489" s="6">
        <v>35.67</v>
      </c>
      <c r="N2489" s="7">
        <v>0.1</v>
      </c>
      <c r="O2489" s="6">
        <v>13.81</v>
      </c>
      <c r="P2489" s="6">
        <f t="shared" si="152"/>
        <v>32.103000000000002</v>
      </c>
      <c r="Q2489" s="6">
        <f t="shared" si="153"/>
        <v>13.81</v>
      </c>
      <c r="R2489" s="6">
        <f t="shared" si="154"/>
        <v>18.292999999999999</v>
      </c>
      <c r="S2489" s="8">
        <f t="shared" si="155"/>
        <v>0.5698221350029592</v>
      </c>
    </row>
    <row r="2490" spans="1:19" ht="15.6" x14ac:dyDescent="0.3">
      <c r="A2490" s="2">
        <v>2540</v>
      </c>
      <c r="B2490" s="3">
        <v>46356</v>
      </c>
      <c r="C2490" s="4">
        <f>YEAR(SalesDataTable[[#This Row],[Order Date]])</f>
        <v>2026</v>
      </c>
      <c r="D2490" s="9" t="str">
        <f>TEXT(SalesDataTable[[#This Row],[Order Date]],"MMM")</f>
        <v>Nov</v>
      </c>
      <c r="E2490" s="9" t="str">
        <f>"Q"&amp;ROUNDUP(MONTH(SalesDataTable[[#This Row],[Order Date]])/3,0)</f>
        <v>Q4</v>
      </c>
      <c r="F2490" s="4" t="s">
        <v>24</v>
      </c>
      <c r="G2490" s="4" t="s">
        <v>67</v>
      </c>
      <c r="H2490" s="4" t="s">
        <v>26</v>
      </c>
      <c r="I2490" s="4" t="s">
        <v>34</v>
      </c>
      <c r="J2490" s="4" t="s">
        <v>41</v>
      </c>
      <c r="K2490" s="4" t="s">
        <v>58</v>
      </c>
      <c r="L2490" s="5">
        <v>12</v>
      </c>
      <c r="M2490" s="6">
        <v>81.150000000000006</v>
      </c>
      <c r="N2490" s="7">
        <v>0.15</v>
      </c>
      <c r="O2490" s="6">
        <v>39.590000000000003</v>
      </c>
      <c r="P2490" s="6">
        <f t="shared" si="152"/>
        <v>827.73</v>
      </c>
      <c r="Q2490" s="6">
        <f t="shared" si="153"/>
        <v>475.08000000000004</v>
      </c>
      <c r="R2490" s="6">
        <f t="shared" si="154"/>
        <v>352.65</v>
      </c>
      <c r="S2490" s="8">
        <f t="shared" si="155"/>
        <v>0.42604472472907828</v>
      </c>
    </row>
    <row r="2491" spans="1:19" ht="15.6" x14ac:dyDescent="0.3">
      <c r="A2491" s="2">
        <v>2747</v>
      </c>
      <c r="B2491" s="3">
        <v>46356</v>
      </c>
      <c r="C2491" s="4">
        <f>YEAR(SalesDataTable[[#This Row],[Order Date]])</f>
        <v>2026</v>
      </c>
      <c r="D2491" s="9" t="str">
        <f>TEXT(SalesDataTable[[#This Row],[Order Date]],"MMM")</f>
        <v>Nov</v>
      </c>
      <c r="E2491" s="9" t="str">
        <f>"Q"&amp;ROUNDUP(MONTH(SalesDataTable[[#This Row],[Order Date]])/3,0)</f>
        <v>Q4</v>
      </c>
      <c r="F2491" s="4" t="s">
        <v>18</v>
      </c>
      <c r="G2491" s="4" t="s">
        <v>68</v>
      </c>
      <c r="H2491" s="4" t="s">
        <v>37</v>
      </c>
      <c r="I2491" s="4" t="s">
        <v>21</v>
      </c>
      <c r="J2491" s="4" t="s">
        <v>41</v>
      </c>
      <c r="K2491" s="4" t="s">
        <v>47</v>
      </c>
      <c r="L2491" s="5">
        <v>1</v>
      </c>
      <c r="M2491" s="6">
        <v>194.73</v>
      </c>
      <c r="N2491" s="7">
        <v>0</v>
      </c>
      <c r="O2491" s="6">
        <v>104.48</v>
      </c>
      <c r="P2491" s="6">
        <f t="shared" si="152"/>
        <v>194.73</v>
      </c>
      <c r="Q2491" s="6">
        <f t="shared" si="153"/>
        <v>104.48</v>
      </c>
      <c r="R2491" s="6">
        <f t="shared" si="154"/>
        <v>90.249999999999986</v>
      </c>
      <c r="S2491" s="8">
        <f t="shared" si="155"/>
        <v>0.46346222975401835</v>
      </c>
    </row>
    <row r="2492" spans="1:19" ht="15.6" x14ac:dyDescent="0.3">
      <c r="A2492" s="2">
        <v>3094</v>
      </c>
      <c r="B2492" s="3">
        <v>46356</v>
      </c>
      <c r="C2492" s="4">
        <f>YEAR(SalesDataTable[[#This Row],[Order Date]])</f>
        <v>2026</v>
      </c>
      <c r="D2492" s="9" t="str">
        <f>TEXT(SalesDataTable[[#This Row],[Order Date]],"MMM")</f>
        <v>Nov</v>
      </c>
      <c r="E2492" s="9" t="str">
        <f>"Q"&amp;ROUNDUP(MONTH(SalesDataTable[[#This Row],[Order Date]])/3,0)</f>
        <v>Q4</v>
      </c>
      <c r="F2492" s="4" t="s">
        <v>24</v>
      </c>
      <c r="G2492" s="4" t="s">
        <v>25</v>
      </c>
      <c r="H2492" s="4" t="s">
        <v>46</v>
      </c>
      <c r="I2492" s="4" t="s">
        <v>34</v>
      </c>
      <c r="J2492" s="4" t="s">
        <v>41</v>
      </c>
      <c r="K2492" s="4" t="s">
        <v>69</v>
      </c>
      <c r="L2492" s="5">
        <v>2</v>
      </c>
      <c r="M2492" s="6">
        <v>122.18</v>
      </c>
      <c r="N2492" s="7">
        <v>0.15</v>
      </c>
      <c r="O2492" s="6">
        <v>61.3</v>
      </c>
      <c r="P2492" s="6">
        <f t="shared" si="152"/>
        <v>207.70600000000002</v>
      </c>
      <c r="Q2492" s="6">
        <f t="shared" si="153"/>
        <v>122.6</v>
      </c>
      <c r="R2492" s="6">
        <f t="shared" si="154"/>
        <v>85.106000000000023</v>
      </c>
      <c r="S2492" s="8">
        <f t="shared" si="155"/>
        <v>0.40974261696821479</v>
      </c>
    </row>
    <row r="2493" spans="1:19" ht="15.6" x14ac:dyDescent="0.3">
      <c r="A2493" s="2">
        <v>3359</v>
      </c>
      <c r="B2493" s="3">
        <v>46356</v>
      </c>
      <c r="C2493" s="4">
        <f>YEAR(SalesDataTable[[#This Row],[Order Date]])</f>
        <v>2026</v>
      </c>
      <c r="D2493" s="9" t="str">
        <f>TEXT(SalesDataTable[[#This Row],[Order Date]],"MMM")</f>
        <v>Nov</v>
      </c>
      <c r="E2493" s="9" t="str">
        <f>"Q"&amp;ROUNDUP(MONTH(SalesDataTable[[#This Row],[Order Date]])/3,0)</f>
        <v>Q4</v>
      </c>
      <c r="F2493" s="4" t="s">
        <v>38</v>
      </c>
      <c r="G2493" s="4" t="s">
        <v>65</v>
      </c>
      <c r="H2493" s="4" t="s">
        <v>20</v>
      </c>
      <c r="I2493" s="4" t="s">
        <v>21</v>
      </c>
      <c r="J2493" s="4" t="s">
        <v>41</v>
      </c>
      <c r="K2493" s="4" t="s">
        <v>58</v>
      </c>
      <c r="L2493" s="5">
        <v>1</v>
      </c>
      <c r="M2493" s="6">
        <v>83.14</v>
      </c>
      <c r="N2493" s="7">
        <v>0</v>
      </c>
      <c r="O2493" s="6">
        <v>39.369999999999997</v>
      </c>
      <c r="P2493" s="6">
        <f t="shared" si="152"/>
        <v>83.14</v>
      </c>
      <c r="Q2493" s="6">
        <f t="shared" si="153"/>
        <v>39.369999999999997</v>
      </c>
      <c r="R2493" s="6">
        <f t="shared" si="154"/>
        <v>43.77</v>
      </c>
      <c r="S2493" s="8">
        <f t="shared" si="155"/>
        <v>0.52646139042578788</v>
      </c>
    </row>
    <row r="2494" spans="1:19" ht="15.6" x14ac:dyDescent="0.3">
      <c r="A2494" s="2">
        <v>3473</v>
      </c>
      <c r="B2494" s="3">
        <v>46356</v>
      </c>
      <c r="C2494" s="4">
        <f>YEAR(SalesDataTable[[#This Row],[Order Date]])</f>
        <v>2026</v>
      </c>
      <c r="D2494" s="9" t="str">
        <f>TEXT(SalesDataTable[[#This Row],[Order Date]],"MMM")</f>
        <v>Nov</v>
      </c>
      <c r="E2494" s="9" t="str">
        <f>"Q"&amp;ROUNDUP(MONTH(SalesDataTable[[#This Row],[Order Date]])/3,0)</f>
        <v>Q4</v>
      </c>
      <c r="F2494" s="4" t="s">
        <v>29</v>
      </c>
      <c r="G2494" s="4" t="s">
        <v>43</v>
      </c>
      <c r="H2494" s="4" t="s">
        <v>20</v>
      </c>
      <c r="I2494" s="4" t="s">
        <v>21</v>
      </c>
      <c r="J2494" s="4" t="s">
        <v>22</v>
      </c>
      <c r="K2494" s="4" t="s">
        <v>23</v>
      </c>
      <c r="L2494" s="5">
        <v>1</v>
      </c>
      <c r="M2494" s="6">
        <v>80.97</v>
      </c>
      <c r="N2494" s="7">
        <v>0</v>
      </c>
      <c r="O2494" s="6">
        <v>43.64</v>
      </c>
      <c r="P2494" s="6">
        <f t="shared" si="152"/>
        <v>80.97</v>
      </c>
      <c r="Q2494" s="6">
        <f t="shared" si="153"/>
        <v>43.64</v>
      </c>
      <c r="R2494" s="6">
        <f t="shared" si="154"/>
        <v>37.33</v>
      </c>
      <c r="S2494" s="8">
        <f t="shared" si="155"/>
        <v>0.4610349512164999</v>
      </c>
    </row>
    <row r="2495" spans="1:19" ht="15.6" x14ac:dyDescent="0.3">
      <c r="A2495" s="2">
        <v>3589</v>
      </c>
      <c r="B2495" s="3">
        <v>46356</v>
      </c>
      <c r="C2495" s="4">
        <f>YEAR(SalesDataTable[[#This Row],[Order Date]])</f>
        <v>2026</v>
      </c>
      <c r="D2495" s="9" t="str">
        <f>TEXT(SalesDataTable[[#This Row],[Order Date]],"MMM")</f>
        <v>Nov</v>
      </c>
      <c r="E2495" s="9" t="str">
        <f>"Q"&amp;ROUNDUP(MONTH(SalesDataTable[[#This Row],[Order Date]])/3,0)</f>
        <v>Q4</v>
      </c>
      <c r="F2495" s="4" t="s">
        <v>18</v>
      </c>
      <c r="G2495" s="4" t="s">
        <v>54</v>
      </c>
      <c r="H2495" s="4" t="s">
        <v>20</v>
      </c>
      <c r="I2495" s="4" t="s">
        <v>31</v>
      </c>
      <c r="J2495" s="4" t="s">
        <v>27</v>
      </c>
      <c r="K2495" s="4" t="s">
        <v>64</v>
      </c>
      <c r="L2495" s="5">
        <v>1</v>
      </c>
      <c r="M2495" s="6">
        <v>73.03</v>
      </c>
      <c r="N2495" s="7">
        <v>0</v>
      </c>
      <c r="O2495" s="6">
        <v>32.71</v>
      </c>
      <c r="P2495" s="6">
        <f t="shared" si="152"/>
        <v>73.03</v>
      </c>
      <c r="Q2495" s="6">
        <f t="shared" si="153"/>
        <v>32.71</v>
      </c>
      <c r="R2495" s="6">
        <f t="shared" si="154"/>
        <v>40.32</v>
      </c>
      <c r="S2495" s="8">
        <f t="shared" si="155"/>
        <v>0.55210187594139393</v>
      </c>
    </row>
    <row r="2496" spans="1:19" ht="15.6" x14ac:dyDescent="0.3">
      <c r="A2496" s="2">
        <v>4689</v>
      </c>
      <c r="B2496" s="3">
        <v>46356</v>
      </c>
      <c r="C2496" s="4">
        <f>YEAR(SalesDataTable[[#This Row],[Order Date]])</f>
        <v>2026</v>
      </c>
      <c r="D2496" s="9" t="str">
        <f>TEXT(SalesDataTable[[#This Row],[Order Date]],"MMM")</f>
        <v>Nov</v>
      </c>
      <c r="E2496" s="9" t="str">
        <f>"Q"&amp;ROUNDUP(MONTH(SalesDataTable[[#This Row],[Order Date]])/3,0)</f>
        <v>Q4</v>
      </c>
      <c r="F2496" s="4" t="s">
        <v>29</v>
      </c>
      <c r="G2496" s="4" t="s">
        <v>36</v>
      </c>
      <c r="H2496" s="4" t="s">
        <v>20</v>
      </c>
      <c r="I2496" s="4" t="s">
        <v>21</v>
      </c>
      <c r="J2496" s="4" t="s">
        <v>32</v>
      </c>
      <c r="K2496" s="4" t="s">
        <v>50</v>
      </c>
      <c r="L2496" s="5">
        <v>1</v>
      </c>
      <c r="M2496" s="6">
        <v>46.81</v>
      </c>
      <c r="N2496" s="7">
        <v>0.05</v>
      </c>
      <c r="O2496" s="6">
        <v>17.87</v>
      </c>
      <c r="P2496" s="6">
        <f t="shared" si="152"/>
        <v>44.469500000000004</v>
      </c>
      <c r="Q2496" s="6">
        <f t="shared" si="153"/>
        <v>17.87</v>
      </c>
      <c r="R2496" s="6">
        <f t="shared" si="154"/>
        <v>26.599500000000003</v>
      </c>
      <c r="S2496" s="8">
        <f t="shared" si="155"/>
        <v>0.59815154206815913</v>
      </c>
    </row>
    <row r="2497" spans="1:19" ht="15.6" x14ac:dyDescent="0.3">
      <c r="A2497" s="2">
        <v>4819</v>
      </c>
      <c r="B2497" s="3">
        <v>46356</v>
      </c>
      <c r="C2497" s="4">
        <f>YEAR(SalesDataTable[[#This Row],[Order Date]])</f>
        <v>2026</v>
      </c>
      <c r="D2497" s="9" t="str">
        <f>TEXT(SalesDataTable[[#This Row],[Order Date]],"MMM")</f>
        <v>Nov</v>
      </c>
      <c r="E2497" s="9" t="str">
        <f>"Q"&amp;ROUNDUP(MONTH(SalesDataTable[[#This Row],[Order Date]])/3,0)</f>
        <v>Q4</v>
      </c>
      <c r="F2497" s="4" t="s">
        <v>38</v>
      </c>
      <c r="G2497" s="4" t="s">
        <v>49</v>
      </c>
      <c r="H2497" s="4" t="s">
        <v>46</v>
      </c>
      <c r="I2497" s="4" t="s">
        <v>31</v>
      </c>
      <c r="J2497" s="4" t="s">
        <v>27</v>
      </c>
      <c r="K2497" s="4" t="s">
        <v>55</v>
      </c>
      <c r="L2497" s="5">
        <v>2</v>
      </c>
      <c r="M2497" s="6">
        <v>153.51</v>
      </c>
      <c r="N2497" s="7">
        <v>0.15</v>
      </c>
      <c r="O2497" s="6">
        <v>81.290000000000006</v>
      </c>
      <c r="P2497" s="6">
        <f t="shared" si="152"/>
        <v>260.96699999999998</v>
      </c>
      <c r="Q2497" s="6">
        <f t="shared" si="153"/>
        <v>162.58000000000001</v>
      </c>
      <c r="R2497" s="6">
        <f t="shared" si="154"/>
        <v>98.386999999999972</v>
      </c>
      <c r="S2497" s="8">
        <f t="shared" si="155"/>
        <v>0.3770093536730697</v>
      </c>
    </row>
    <row r="2498" spans="1:19" ht="15.6" x14ac:dyDescent="0.3">
      <c r="A2498" s="2">
        <v>5167</v>
      </c>
      <c r="B2498" s="3">
        <v>46356</v>
      </c>
      <c r="C2498" s="4">
        <f>YEAR(SalesDataTable[[#This Row],[Order Date]])</f>
        <v>2026</v>
      </c>
      <c r="D2498" s="9" t="str">
        <f>TEXT(SalesDataTable[[#This Row],[Order Date]],"MMM")</f>
        <v>Nov</v>
      </c>
      <c r="E2498" s="9" t="str">
        <f>"Q"&amp;ROUNDUP(MONTH(SalesDataTable[[#This Row],[Order Date]])/3,0)</f>
        <v>Q4</v>
      </c>
      <c r="F2498" s="4" t="s">
        <v>29</v>
      </c>
      <c r="G2498" s="4" t="s">
        <v>43</v>
      </c>
      <c r="H2498" s="4" t="s">
        <v>46</v>
      </c>
      <c r="I2498" s="4" t="s">
        <v>31</v>
      </c>
      <c r="J2498" s="4" t="s">
        <v>41</v>
      </c>
      <c r="K2498" s="4" t="s">
        <v>47</v>
      </c>
      <c r="L2498" s="5">
        <v>2</v>
      </c>
      <c r="M2498" s="6">
        <v>197.5</v>
      </c>
      <c r="N2498" s="7">
        <v>0</v>
      </c>
      <c r="O2498" s="6">
        <v>104.47</v>
      </c>
      <c r="P2498" s="6">
        <f t="shared" ref="P2498:P2561" si="156">L2498*M2498*(1-N2498)</f>
        <v>395</v>
      </c>
      <c r="Q2498" s="6">
        <f t="shared" ref="Q2498:Q2561" si="157">L2498*O2498</f>
        <v>208.94</v>
      </c>
      <c r="R2498" s="6">
        <f t="shared" ref="R2498:R2561" si="158">P2498-Q2498</f>
        <v>186.06</v>
      </c>
      <c r="S2498" s="8">
        <f t="shared" ref="S2498:S2561" si="159">IFERROR(R2498/P2498,0)</f>
        <v>0.4710379746835443</v>
      </c>
    </row>
    <row r="2499" spans="1:19" ht="15.6" x14ac:dyDescent="0.3">
      <c r="A2499" s="2">
        <v>38</v>
      </c>
      <c r="B2499" s="3">
        <v>46357</v>
      </c>
      <c r="C2499" s="4">
        <f>YEAR(SalesDataTable[[#This Row],[Order Date]])</f>
        <v>2026</v>
      </c>
      <c r="D2499" s="9" t="str">
        <f>TEXT(SalesDataTable[[#This Row],[Order Date]],"MMM")</f>
        <v>Dec</v>
      </c>
      <c r="E2499" s="9" t="str">
        <f>"Q"&amp;ROUNDUP(MONTH(SalesDataTable[[#This Row],[Order Date]])/3,0)</f>
        <v>Q4</v>
      </c>
      <c r="F2499" s="4" t="s">
        <v>38</v>
      </c>
      <c r="G2499" s="4" t="s">
        <v>51</v>
      </c>
      <c r="H2499" s="4" t="s">
        <v>26</v>
      </c>
      <c r="I2499" s="4" t="s">
        <v>34</v>
      </c>
      <c r="J2499" s="4" t="s">
        <v>27</v>
      </c>
      <c r="K2499" s="4" t="s">
        <v>35</v>
      </c>
      <c r="L2499" s="5">
        <v>8</v>
      </c>
      <c r="M2499" s="6">
        <v>146.55000000000001</v>
      </c>
      <c r="N2499" s="7">
        <v>0.1</v>
      </c>
      <c r="O2499" s="6">
        <v>78.03</v>
      </c>
      <c r="P2499" s="6">
        <f t="shared" si="156"/>
        <v>1055.1600000000001</v>
      </c>
      <c r="Q2499" s="6">
        <f t="shared" si="157"/>
        <v>624.24</v>
      </c>
      <c r="R2499" s="6">
        <f t="shared" si="158"/>
        <v>430.92000000000007</v>
      </c>
      <c r="S2499" s="8">
        <f t="shared" si="159"/>
        <v>0.40839303991811671</v>
      </c>
    </row>
    <row r="2500" spans="1:19" ht="15.6" x14ac:dyDescent="0.3">
      <c r="A2500" s="2">
        <v>364</v>
      </c>
      <c r="B2500" s="3">
        <v>46357</v>
      </c>
      <c r="C2500" s="4">
        <f>YEAR(SalesDataTable[[#This Row],[Order Date]])</f>
        <v>2026</v>
      </c>
      <c r="D2500" s="9" t="str">
        <f>TEXT(SalesDataTable[[#This Row],[Order Date]],"MMM")</f>
        <v>Dec</v>
      </c>
      <c r="E2500" s="9" t="str">
        <f>"Q"&amp;ROUNDUP(MONTH(SalesDataTable[[#This Row],[Order Date]])/3,0)</f>
        <v>Q4</v>
      </c>
      <c r="F2500" s="4" t="s">
        <v>38</v>
      </c>
      <c r="G2500" s="4" t="s">
        <v>65</v>
      </c>
      <c r="H2500" s="4" t="s">
        <v>20</v>
      </c>
      <c r="I2500" s="4" t="s">
        <v>34</v>
      </c>
      <c r="J2500" s="4" t="s">
        <v>22</v>
      </c>
      <c r="K2500" s="4" t="s">
        <v>40</v>
      </c>
      <c r="L2500" s="5">
        <v>2</v>
      </c>
      <c r="M2500" s="6">
        <v>51.83</v>
      </c>
      <c r="N2500" s="7">
        <v>0.15</v>
      </c>
      <c r="O2500" s="6">
        <v>22.02</v>
      </c>
      <c r="P2500" s="6">
        <f t="shared" si="156"/>
        <v>88.11099999999999</v>
      </c>
      <c r="Q2500" s="6">
        <f t="shared" si="157"/>
        <v>44.04</v>
      </c>
      <c r="R2500" s="6">
        <f t="shared" si="158"/>
        <v>44.070999999999991</v>
      </c>
      <c r="S2500" s="8">
        <f t="shared" si="159"/>
        <v>0.50017591447151888</v>
      </c>
    </row>
    <row r="2501" spans="1:19" ht="15.6" x14ac:dyDescent="0.3">
      <c r="A2501" s="2">
        <v>2040</v>
      </c>
      <c r="B2501" s="3">
        <v>46357</v>
      </c>
      <c r="C2501" s="4">
        <f>YEAR(SalesDataTable[[#This Row],[Order Date]])</f>
        <v>2026</v>
      </c>
      <c r="D2501" s="9" t="str">
        <f>TEXT(SalesDataTable[[#This Row],[Order Date]],"MMM")</f>
        <v>Dec</v>
      </c>
      <c r="E2501" s="9" t="str">
        <f>"Q"&amp;ROUNDUP(MONTH(SalesDataTable[[#This Row],[Order Date]])/3,0)</f>
        <v>Q4</v>
      </c>
      <c r="F2501" s="4" t="s">
        <v>24</v>
      </c>
      <c r="G2501" s="4" t="s">
        <v>61</v>
      </c>
      <c r="H2501" s="4" t="s">
        <v>20</v>
      </c>
      <c r="I2501" s="4" t="s">
        <v>31</v>
      </c>
      <c r="J2501" s="4" t="s">
        <v>27</v>
      </c>
      <c r="K2501" s="4" t="s">
        <v>35</v>
      </c>
      <c r="L2501" s="5">
        <v>1</v>
      </c>
      <c r="M2501" s="6">
        <v>140.34</v>
      </c>
      <c r="N2501" s="7">
        <v>0.15</v>
      </c>
      <c r="O2501" s="6">
        <v>79.92</v>
      </c>
      <c r="P2501" s="6">
        <f t="shared" si="156"/>
        <v>119.289</v>
      </c>
      <c r="Q2501" s="6">
        <f t="shared" si="157"/>
        <v>79.92</v>
      </c>
      <c r="R2501" s="6">
        <f t="shared" si="158"/>
        <v>39.369</v>
      </c>
      <c r="S2501" s="8">
        <f t="shared" si="159"/>
        <v>0.33003043029952467</v>
      </c>
    </row>
    <row r="2502" spans="1:19" ht="15.6" x14ac:dyDescent="0.3">
      <c r="A2502" s="2">
        <v>2899</v>
      </c>
      <c r="B2502" s="3">
        <v>46357</v>
      </c>
      <c r="C2502" s="4">
        <f>YEAR(SalesDataTable[[#This Row],[Order Date]])</f>
        <v>2026</v>
      </c>
      <c r="D2502" s="9" t="str">
        <f>TEXT(SalesDataTable[[#This Row],[Order Date]],"MMM")</f>
        <v>Dec</v>
      </c>
      <c r="E2502" s="9" t="str">
        <f>"Q"&amp;ROUNDUP(MONTH(SalesDataTable[[#This Row],[Order Date]])/3,0)</f>
        <v>Q4</v>
      </c>
      <c r="F2502" s="4" t="s">
        <v>18</v>
      </c>
      <c r="G2502" s="4" t="s">
        <v>19</v>
      </c>
      <c r="H2502" s="4" t="s">
        <v>20</v>
      </c>
      <c r="I2502" s="4" t="s">
        <v>31</v>
      </c>
      <c r="J2502" s="4" t="s">
        <v>27</v>
      </c>
      <c r="K2502" s="4" t="s">
        <v>55</v>
      </c>
      <c r="L2502" s="5">
        <v>1</v>
      </c>
      <c r="M2502" s="6">
        <v>156.44999999999999</v>
      </c>
      <c r="N2502" s="7">
        <v>0</v>
      </c>
      <c r="O2502" s="6">
        <v>80.56</v>
      </c>
      <c r="P2502" s="6">
        <f t="shared" si="156"/>
        <v>156.44999999999999</v>
      </c>
      <c r="Q2502" s="6">
        <f t="shared" si="157"/>
        <v>80.56</v>
      </c>
      <c r="R2502" s="6">
        <f t="shared" si="158"/>
        <v>75.889999999999986</v>
      </c>
      <c r="S2502" s="8">
        <f t="shared" si="159"/>
        <v>0.48507510386705011</v>
      </c>
    </row>
    <row r="2503" spans="1:19" ht="15.6" x14ac:dyDescent="0.3">
      <c r="A2503" s="2">
        <v>3199</v>
      </c>
      <c r="B2503" s="3">
        <v>46357</v>
      </c>
      <c r="C2503" s="4">
        <f>YEAR(SalesDataTable[[#This Row],[Order Date]])</f>
        <v>2026</v>
      </c>
      <c r="D2503" s="9" t="str">
        <f>TEXT(SalesDataTable[[#This Row],[Order Date]],"MMM")</f>
        <v>Dec</v>
      </c>
      <c r="E2503" s="9" t="str">
        <f>"Q"&amp;ROUNDUP(MONTH(SalesDataTable[[#This Row],[Order Date]])/3,0)</f>
        <v>Q4</v>
      </c>
      <c r="F2503" s="4" t="s">
        <v>29</v>
      </c>
      <c r="G2503" s="4" t="s">
        <v>70</v>
      </c>
      <c r="H2503" s="4" t="s">
        <v>46</v>
      </c>
      <c r="I2503" s="4" t="s">
        <v>21</v>
      </c>
      <c r="J2503" s="4" t="s">
        <v>52</v>
      </c>
      <c r="K2503" s="4" t="s">
        <v>53</v>
      </c>
      <c r="L2503" s="5">
        <v>1</v>
      </c>
      <c r="M2503" s="6">
        <v>41.33</v>
      </c>
      <c r="N2503" s="7">
        <v>0</v>
      </c>
      <c r="O2503" s="6">
        <v>15.03</v>
      </c>
      <c r="P2503" s="6">
        <f t="shared" si="156"/>
        <v>41.33</v>
      </c>
      <c r="Q2503" s="6">
        <f t="shared" si="157"/>
        <v>15.03</v>
      </c>
      <c r="R2503" s="6">
        <f t="shared" si="158"/>
        <v>26.299999999999997</v>
      </c>
      <c r="S2503" s="8">
        <f t="shared" si="159"/>
        <v>0.6363416404548754</v>
      </c>
    </row>
    <row r="2504" spans="1:19" ht="15.6" x14ac:dyDescent="0.3">
      <c r="A2504" s="2">
        <v>4722</v>
      </c>
      <c r="B2504" s="3">
        <v>46357</v>
      </c>
      <c r="C2504" s="4">
        <f>YEAR(SalesDataTable[[#This Row],[Order Date]])</f>
        <v>2026</v>
      </c>
      <c r="D2504" s="9" t="str">
        <f>TEXT(SalesDataTable[[#This Row],[Order Date]],"MMM")</f>
        <v>Dec</v>
      </c>
      <c r="E2504" s="9" t="str">
        <f>"Q"&amp;ROUNDUP(MONTH(SalesDataTable[[#This Row],[Order Date]])/3,0)</f>
        <v>Q4</v>
      </c>
      <c r="F2504" s="4" t="s">
        <v>24</v>
      </c>
      <c r="G2504" s="4" t="s">
        <v>59</v>
      </c>
      <c r="H2504" s="4" t="s">
        <v>37</v>
      </c>
      <c r="I2504" s="4" t="s">
        <v>31</v>
      </c>
      <c r="J2504" s="4" t="s">
        <v>22</v>
      </c>
      <c r="K2504" s="4" t="s">
        <v>44</v>
      </c>
      <c r="L2504" s="5">
        <v>1</v>
      </c>
      <c r="M2504" s="6">
        <v>39.479999999999997</v>
      </c>
      <c r="N2504" s="7">
        <v>0.05</v>
      </c>
      <c r="O2504" s="6">
        <v>16.78</v>
      </c>
      <c r="P2504" s="6">
        <f t="shared" si="156"/>
        <v>37.505999999999993</v>
      </c>
      <c r="Q2504" s="6">
        <f t="shared" si="157"/>
        <v>16.78</v>
      </c>
      <c r="R2504" s="6">
        <f t="shared" si="158"/>
        <v>20.725999999999992</v>
      </c>
      <c r="S2504" s="8">
        <f t="shared" si="159"/>
        <v>0.55260491654668575</v>
      </c>
    </row>
    <row r="2505" spans="1:19" ht="15.6" x14ac:dyDescent="0.3">
      <c r="A2505" s="2">
        <v>1423</v>
      </c>
      <c r="B2505" s="3">
        <v>46358</v>
      </c>
      <c r="C2505" s="4">
        <f>YEAR(SalesDataTable[[#This Row],[Order Date]])</f>
        <v>2026</v>
      </c>
      <c r="D2505" s="9" t="str">
        <f>TEXT(SalesDataTable[[#This Row],[Order Date]],"MMM")</f>
        <v>Dec</v>
      </c>
      <c r="E2505" s="9" t="str">
        <f>"Q"&amp;ROUNDUP(MONTH(SalesDataTable[[#This Row],[Order Date]])/3,0)</f>
        <v>Q4</v>
      </c>
      <c r="F2505" s="4" t="s">
        <v>29</v>
      </c>
      <c r="G2505" s="4" t="s">
        <v>36</v>
      </c>
      <c r="H2505" s="4" t="s">
        <v>20</v>
      </c>
      <c r="I2505" s="4" t="s">
        <v>34</v>
      </c>
      <c r="J2505" s="4" t="s">
        <v>27</v>
      </c>
      <c r="K2505" s="4" t="s">
        <v>64</v>
      </c>
      <c r="L2505" s="5">
        <v>1</v>
      </c>
      <c r="M2505" s="6">
        <v>73.010000000000005</v>
      </c>
      <c r="N2505" s="7">
        <v>0.1</v>
      </c>
      <c r="O2505" s="6">
        <v>31.51</v>
      </c>
      <c r="P2505" s="6">
        <f t="shared" si="156"/>
        <v>65.709000000000003</v>
      </c>
      <c r="Q2505" s="6">
        <f t="shared" si="157"/>
        <v>31.51</v>
      </c>
      <c r="R2505" s="6">
        <f t="shared" si="158"/>
        <v>34.198999999999998</v>
      </c>
      <c r="S2505" s="8">
        <f t="shared" si="159"/>
        <v>0.52046142841924237</v>
      </c>
    </row>
    <row r="2506" spans="1:19" ht="15.6" x14ac:dyDescent="0.3">
      <c r="A2506" s="2">
        <v>1505</v>
      </c>
      <c r="B2506" s="3">
        <v>46358</v>
      </c>
      <c r="C2506" s="4">
        <f>YEAR(SalesDataTable[[#This Row],[Order Date]])</f>
        <v>2026</v>
      </c>
      <c r="D2506" s="9" t="str">
        <f>TEXT(SalesDataTable[[#This Row],[Order Date]],"MMM")</f>
        <v>Dec</v>
      </c>
      <c r="E2506" s="9" t="str">
        <f>"Q"&amp;ROUNDUP(MONTH(SalesDataTable[[#This Row],[Order Date]])/3,0)</f>
        <v>Q4</v>
      </c>
      <c r="F2506" s="4" t="s">
        <v>18</v>
      </c>
      <c r="G2506" s="4" t="s">
        <v>68</v>
      </c>
      <c r="H2506" s="4" t="s">
        <v>20</v>
      </c>
      <c r="I2506" s="4" t="s">
        <v>34</v>
      </c>
      <c r="J2506" s="4" t="s">
        <v>52</v>
      </c>
      <c r="K2506" s="4" t="s">
        <v>53</v>
      </c>
      <c r="L2506" s="5">
        <v>2</v>
      </c>
      <c r="M2506" s="6">
        <v>40.86</v>
      </c>
      <c r="N2506" s="7">
        <v>0.05</v>
      </c>
      <c r="O2506" s="6">
        <v>15.06</v>
      </c>
      <c r="P2506" s="6">
        <f t="shared" si="156"/>
        <v>77.634</v>
      </c>
      <c r="Q2506" s="6">
        <f t="shared" si="157"/>
        <v>30.12</v>
      </c>
      <c r="R2506" s="6">
        <f t="shared" si="158"/>
        <v>47.513999999999996</v>
      </c>
      <c r="S2506" s="8">
        <f t="shared" si="159"/>
        <v>0.6120256588608084</v>
      </c>
    </row>
    <row r="2507" spans="1:19" ht="15.6" x14ac:dyDescent="0.3">
      <c r="A2507" s="2">
        <v>1664</v>
      </c>
      <c r="B2507" s="3">
        <v>46358</v>
      </c>
      <c r="C2507" s="4">
        <f>YEAR(SalesDataTable[[#This Row],[Order Date]])</f>
        <v>2026</v>
      </c>
      <c r="D2507" s="9" t="str">
        <f>TEXT(SalesDataTable[[#This Row],[Order Date]],"MMM")</f>
        <v>Dec</v>
      </c>
      <c r="E2507" s="9" t="str">
        <f>"Q"&amp;ROUNDUP(MONTH(SalesDataTable[[#This Row],[Order Date]])/3,0)</f>
        <v>Q4</v>
      </c>
      <c r="F2507" s="4" t="s">
        <v>29</v>
      </c>
      <c r="G2507" s="4" t="s">
        <v>43</v>
      </c>
      <c r="H2507" s="4" t="s">
        <v>46</v>
      </c>
      <c r="I2507" s="4" t="s">
        <v>21</v>
      </c>
      <c r="J2507" s="4" t="s">
        <v>41</v>
      </c>
      <c r="K2507" s="4" t="s">
        <v>47</v>
      </c>
      <c r="L2507" s="5">
        <v>6</v>
      </c>
      <c r="M2507" s="6">
        <v>194.79</v>
      </c>
      <c r="N2507" s="7">
        <v>0</v>
      </c>
      <c r="O2507" s="6">
        <v>105.73</v>
      </c>
      <c r="P2507" s="6">
        <f t="shared" si="156"/>
        <v>1168.74</v>
      </c>
      <c r="Q2507" s="6">
        <f t="shared" si="157"/>
        <v>634.38</v>
      </c>
      <c r="R2507" s="6">
        <f t="shared" si="158"/>
        <v>534.36</v>
      </c>
      <c r="S2507" s="8">
        <f t="shared" si="159"/>
        <v>0.45721032907233433</v>
      </c>
    </row>
    <row r="2508" spans="1:19" ht="15.6" x14ac:dyDescent="0.3">
      <c r="A2508" s="2">
        <v>2035</v>
      </c>
      <c r="B2508" s="3">
        <v>46358</v>
      </c>
      <c r="C2508" s="4">
        <f>YEAR(SalesDataTable[[#This Row],[Order Date]])</f>
        <v>2026</v>
      </c>
      <c r="D2508" s="9" t="str">
        <f>TEXT(SalesDataTable[[#This Row],[Order Date]],"MMM")</f>
        <v>Dec</v>
      </c>
      <c r="E2508" s="9" t="str">
        <f>"Q"&amp;ROUNDUP(MONTH(SalesDataTable[[#This Row],[Order Date]])/3,0)</f>
        <v>Q4</v>
      </c>
      <c r="F2508" s="4" t="s">
        <v>38</v>
      </c>
      <c r="G2508" s="4" t="s">
        <v>65</v>
      </c>
      <c r="H2508" s="4" t="s">
        <v>20</v>
      </c>
      <c r="I2508" s="4" t="s">
        <v>31</v>
      </c>
      <c r="J2508" s="4" t="s">
        <v>41</v>
      </c>
      <c r="K2508" s="4" t="s">
        <v>58</v>
      </c>
      <c r="L2508" s="5">
        <v>4</v>
      </c>
      <c r="M2508" s="6">
        <v>80.98</v>
      </c>
      <c r="N2508" s="7">
        <v>0.2</v>
      </c>
      <c r="O2508" s="6">
        <v>38.6</v>
      </c>
      <c r="P2508" s="6">
        <f t="shared" si="156"/>
        <v>259.13600000000002</v>
      </c>
      <c r="Q2508" s="6">
        <f t="shared" si="157"/>
        <v>154.4</v>
      </c>
      <c r="R2508" s="6">
        <f t="shared" si="158"/>
        <v>104.73600000000002</v>
      </c>
      <c r="S2508" s="8">
        <f t="shared" si="159"/>
        <v>0.40417387009138062</v>
      </c>
    </row>
    <row r="2509" spans="1:19" ht="15.6" x14ac:dyDescent="0.3">
      <c r="A2509" s="2">
        <v>2094</v>
      </c>
      <c r="B2509" s="3">
        <v>46358</v>
      </c>
      <c r="C2509" s="4">
        <f>YEAR(SalesDataTable[[#This Row],[Order Date]])</f>
        <v>2026</v>
      </c>
      <c r="D2509" s="9" t="str">
        <f>TEXT(SalesDataTable[[#This Row],[Order Date]],"MMM")</f>
        <v>Dec</v>
      </c>
      <c r="E2509" s="9" t="str">
        <f>"Q"&amp;ROUNDUP(MONTH(SalesDataTable[[#This Row],[Order Date]])/3,0)</f>
        <v>Q4</v>
      </c>
      <c r="F2509" s="4" t="s">
        <v>18</v>
      </c>
      <c r="G2509" s="4" t="s">
        <v>68</v>
      </c>
      <c r="H2509" s="4" t="s">
        <v>20</v>
      </c>
      <c r="I2509" s="4" t="s">
        <v>31</v>
      </c>
      <c r="J2509" s="4" t="s">
        <v>41</v>
      </c>
      <c r="K2509" s="4" t="s">
        <v>47</v>
      </c>
      <c r="L2509" s="5">
        <v>3</v>
      </c>
      <c r="M2509" s="6">
        <v>196.48</v>
      </c>
      <c r="N2509" s="7">
        <v>0.05</v>
      </c>
      <c r="O2509" s="6">
        <v>107.2</v>
      </c>
      <c r="P2509" s="6">
        <f t="shared" si="156"/>
        <v>559.96799999999996</v>
      </c>
      <c r="Q2509" s="6">
        <f t="shared" si="157"/>
        <v>321.60000000000002</v>
      </c>
      <c r="R2509" s="6">
        <f t="shared" si="158"/>
        <v>238.36799999999994</v>
      </c>
      <c r="S2509" s="8">
        <f t="shared" si="159"/>
        <v>0.42568146751242919</v>
      </c>
    </row>
    <row r="2510" spans="1:19" ht="15.6" x14ac:dyDescent="0.3">
      <c r="A2510" s="2">
        <v>2204</v>
      </c>
      <c r="B2510" s="3">
        <v>46358</v>
      </c>
      <c r="C2510" s="4">
        <f>YEAR(SalesDataTable[[#This Row],[Order Date]])</f>
        <v>2026</v>
      </c>
      <c r="D2510" s="9" t="str">
        <f>TEXT(SalesDataTable[[#This Row],[Order Date]],"MMM")</f>
        <v>Dec</v>
      </c>
      <c r="E2510" s="9" t="str">
        <f>"Q"&amp;ROUNDUP(MONTH(SalesDataTable[[#This Row],[Order Date]])/3,0)</f>
        <v>Q4</v>
      </c>
      <c r="F2510" s="4" t="s">
        <v>18</v>
      </c>
      <c r="G2510" s="4" t="s">
        <v>54</v>
      </c>
      <c r="H2510" s="4" t="s">
        <v>37</v>
      </c>
      <c r="I2510" s="4" t="s">
        <v>31</v>
      </c>
      <c r="J2510" s="4" t="s">
        <v>32</v>
      </c>
      <c r="K2510" s="4" t="s">
        <v>50</v>
      </c>
      <c r="L2510" s="5">
        <v>2</v>
      </c>
      <c r="M2510" s="6">
        <v>46.63</v>
      </c>
      <c r="N2510" s="7">
        <v>0</v>
      </c>
      <c r="O2510" s="6">
        <v>18.68</v>
      </c>
      <c r="P2510" s="6">
        <f t="shared" si="156"/>
        <v>93.26</v>
      </c>
      <c r="Q2510" s="6">
        <f t="shared" si="157"/>
        <v>37.36</v>
      </c>
      <c r="R2510" s="6">
        <f t="shared" si="158"/>
        <v>55.900000000000006</v>
      </c>
      <c r="S2510" s="8">
        <f t="shared" si="159"/>
        <v>0.59939952820072917</v>
      </c>
    </row>
    <row r="2511" spans="1:19" ht="15.6" x14ac:dyDescent="0.3">
      <c r="A2511" s="2">
        <v>3921</v>
      </c>
      <c r="B2511" s="3">
        <v>46358</v>
      </c>
      <c r="C2511" s="4">
        <f>YEAR(SalesDataTable[[#This Row],[Order Date]])</f>
        <v>2026</v>
      </c>
      <c r="D2511" s="9" t="str">
        <f>TEXT(SalesDataTable[[#This Row],[Order Date]],"MMM")</f>
        <v>Dec</v>
      </c>
      <c r="E2511" s="9" t="str">
        <f>"Q"&amp;ROUNDUP(MONTH(SalesDataTable[[#This Row],[Order Date]])/3,0)</f>
        <v>Q4</v>
      </c>
      <c r="F2511" s="4" t="s">
        <v>29</v>
      </c>
      <c r="G2511" s="4" t="s">
        <v>43</v>
      </c>
      <c r="H2511" s="4" t="s">
        <v>26</v>
      </c>
      <c r="I2511" s="4" t="s">
        <v>34</v>
      </c>
      <c r="J2511" s="4" t="s">
        <v>27</v>
      </c>
      <c r="K2511" s="4" t="s">
        <v>35</v>
      </c>
      <c r="L2511" s="5">
        <v>12</v>
      </c>
      <c r="M2511" s="6">
        <v>142.93</v>
      </c>
      <c r="N2511" s="7">
        <v>0.1</v>
      </c>
      <c r="O2511" s="6">
        <v>79.81</v>
      </c>
      <c r="P2511" s="6">
        <f t="shared" si="156"/>
        <v>1543.644</v>
      </c>
      <c r="Q2511" s="6">
        <f t="shared" si="157"/>
        <v>957.72</v>
      </c>
      <c r="R2511" s="6">
        <f t="shared" si="158"/>
        <v>585.92399999999998</v>
      </c>
      <c r="S2511" s="8">
        <f t="shared" si="159"/>
        <v>0.37957197384889263</v>
      </c>
    </row>
    <row r="2512" spans="1:19" ht="15.6" x14ac:dyDescent="0.3">
      <c r="A2512" s="2">
        <v>3999</v>
      </c>
      <c r="B2512" s="3">
        <v>46358</v>
      </c>
      <c r="C2512" s="4">
        <f>YEAR(SalesDataTable[[#This Row],[Order Date]])</f>
        <v>2026</v>
      </c>
      <c r="D2512" s="9" t="str">
        <f>TEXT(SalesDataTable[[#This Row],[Order Date]],"MMM")</f>
        <v>Dec</v>
      </c>
      <c r="E2512" s="9" t="str">
        <f>"Q"&amp;ROUNDUP(MONTH(SalesDataTable[[#This Row],[Order Date]])/3,0)</f>
        <v>Q4</v>
      </c>
      <c r="F2512" s="4" t="s">
        <v>24</v>
      </c>
      <c r="G2512" s="4" t="s">
        <v>61</v>
      </c>
      <c r="H2512" s="4" t="s">
        <v>37</v>
      </c>
      <c r="I2512" s="4" t="s">
        <v>21</v>
      </c>
      <c r="J2512" s="4" t="s">
        <v>27</v>
      </c>
      <c r="K2512" s="4" t="s">
        <v>55</v>
      </c>
      <c r="L2512" s="5">
        <v>2</v>
      </c>
      <c r="M2512" s="6">
        <v>153.97</v>
      </c>
      <c r="N2512" s="7">
        <v>0</v>
      </c>
      <c r="O2512" s="6">
        <v>79.45</v>
      </c>
      <c r="P2512" s="6">
        <f t="shared" si="156"/>
        <v>307.94</v>
      </c>
      <c r="Q2512" s="6">
        <f t="shared" si="157"/>
        <v>158.9</v>
      </c>
      <c r="R2512" s="6">
        <f t="shared" si="158"/>
        <v>149.04</v>
      </c>
      <c r="S2512" s="8">
        <f t="shared" si="159"/>
        <v>0.48399038773787101</v>
      </c>
    </row>
    <row r="2513" spans="1:19" ht="15.6" x14ac:dyDescent="0.3">
      <c r="A2513" s="2">
        <v>4546</v>
      </c>
      <c r="B2513" s="3">
        <v>46358</v>
      </c>
      <c r="C2513" s="4">
        <f>YEAR(SalesDataTable[[#This Row],[Order Date]])</f>
        <v>2026</v>
      </c>
      <c r="D2513" s="9" t="str">
        <f>TEXT(SalesDataTable[[#This Row],[Order Date]],"MMM")</f>
        <v>Dec</v>
      </c>
      <c r="E2513" s="9" t="str">
        <f>"Q"&amp;ROUNDUP(MONTH(SalesDataTable[[#This Row],[Order Date]])/3,0)</f>
        <v>Q4</v>
      </c>
      <c r="F2513" s="4" t="s">
        <v>38</v>
      </c>
      <c r="G2513" s="4" t="s">
        <v>65</v>
      </c>
      <c r="H2513" s="4" t="s">
        <v>20</v>
      </c>
      <c r="I2513" s="4" t="s">
        <v>21</v>
      </c>
      <c r="J2513" s="4" t="s">
        <v>41</v>
      </c>
      <c r="K2513" s="4" t="s">
        <v>42</v>
      </c>
      <c r="L2513" s="5">
        <v>1</v>
      </c>
      <c r="M2513" s="6">
        <v>344.63</v>
      </c>
      <c r="N2513" s="7">
        <v>0.05</v>
      </c>
      <c r="O2513" s="6">
        <v>189.22</v>
      </c>
      <c r="P2513" s="6">
        <f t="shared" si="156"/>
        <v>327.39849999999996</v>
      </c>
      <c r="Q2513" s="6">
        <f t="shared" si="157"/>
        <v>189.22</v>
      </c>
      <c r="R2513" s="6">
        <f t="shared" si="158"/>
        <v>138.17849999999996</v>
      </c>
      <c r="S2513" s="8">
        <f t="shared" si="159"/>
        <v>0.42204988721695419</v>
      </c>
    </row>
    <row r="2514" spans="1:19" ht="15.6" x14ac:dyDescent="0.3">
      <c r="A2514" s="2">
        <v>158</v>
      </c>
      <c r="B2514" s="3">
        <v>46359</v>
      </c>
      <c r="C2514" s="4">
        <f>YEAR(SalesDataTable[[#This Row],[Order Date]])</f>
        <v>2026</v>
      </c>
      <c r="D2514" s="9" t="str">
        <f>TEXT(SalesDataTable[[#This Row],[Order Date]],"MMM")</f>
        <v>Dec</v>
      </c>
      <c r="E2514" s="9" t="str">
        <f>"Q"&amp;ROUNDUP(MONTH(SalesDataTable[[#This Row],[Order Date]])/3,0)</f>
        <v>Q4</v>
      </c>
      <c r="F2514" s="4" t="s">
        <v>38</v>
      </c>
      <c r="G2514" s="4" t="s">
        <v>65</v>
      </c>
      <c r="H2514" s="4" t="s">
        <v>20</v>
      </c>
      <c r="I2514" s="4" t="s">
        <v>31</v>
      </c>
      <c r="J2514" s="4" t="s">
        <v>32</v>
      </c>
      <c r="K2514" s="4" t="s">
        <v>50</v>
      </c>
      <c r="L2514" s="5">
        <v>2</v>
      </c>
      <c r="M2514" s="6">
        <v>46.51</v>
      </c>
      <c r="N2514" s="7">
        <v>0.05</v>
      </c>
      <c r="O2514" s="6">
        <v>18.73</v>
      </c>
      <c r="P2514" s="6">
        <f t="shared" si="156"/>
        <v>88.368999999999986</v>
      </c>
      <c r="Q2514" s="6">
        <f t="shared" si="157"/>
        <v>37.46</v>
      </c>
      <c r="R2514" s="6">
        <f t="shared" si="158"/>
        <v>50.908999999999985</v>
      </c>
      <c r="S2514" s="8">
        <f t="shared" si="159"/>
        <v>0.57609568966492763</v>
      </c>
    </row>
    <row r="2515" spans="1:19" ht="15.6" x14ac:dyDescent="0.3">
      <c r="A2515" s="2">
        <v>1972</v>
      </c>
      <c r="B2515" s="3">
        <v>46359</v>
      </c>
      <c r="C2515" s="4">
        <f>YEAR(SalesDataTable[[#This Row],[Order Date]])</f>
        <v>2026</v>
      </c>
      <c r="D2515" s="9" t="str">
        <f>TEXT(SalesDataTable[[#This Row],[Order Date]],"MMM")</f>
        <v>Dec</v>
      </c>
      <c r="E2515" s="9" t="str">
        <f>"Q"&amp;ROUNDUP(MONTH(SalesDataTable[[#This Row],[Order Date]])/3,0)</f>
        <v>Q4</v>
      </c>
      <c r="F2515" s="4" t="s">
        <v>18</v>
      </c>
      <c r="G2515" s="4" t="s">
        <v>54</v>
      </c>
      <c r="H2515" s="4" t="s">
        <v>26</v>
      </c>
      <c r="I2515" s="4" t="s">
        <v>34</v>
      </c>
      <c r="J2515" s="4" t="s">
        <v>22</v>
      </c>
      <c r="K2515" s="4" t="s">
        <v>23</v>
      </c>
      <c r="L2515" s="5">
        <v>6</v>
      </c>
      <c r="M2515" s="6">
        <v>80.17</v>
      </c>
      <c r="N2515" s="7">
        <v>0.1</v>
      </c>
      <c r="O2515" s="6">
        <v>42.67</v>
      </c>
      <c r="P2515" s="6">
        <f t="shared" si="156"/>
        <v>432.91800000000001</v>
      </c>
      <c r="Q2515" s="6">
        <f t="shared" si="157"/>
        <v>256.02</v>
      </c>
      <c r="R2515" s="6">
        <f t="shared" si="158"/>
        <v>176.89800000000002</v>
      </c>
      <c r="S2515" s="8">
        <f t="shared" si="159"/>
        <v>0.40861779828974543</v>
      </c>
    </row>
    <row r="2516" spans="1:19" ht="15.6" x14ac:dyDescent="0.3">
      <c r="A2516" s="2">
        <v>3196</v>
      </c>
      <c r="B2516" s="3">
        <v>46359</v>
      </c>
      <c r="C2516" s="4">
        <f>YEAR(SalesDataTable[[#This Row],[Order Date]])</f>
        <v>2026</v>
      </c>
      <c r="D2516" s="9" t="str">
        <f>TEXT(SalesDataTable[[#This Row],[Order Date]],"MMM")</f>
        <v>Dec</v>
      </c>
      <c r="E2516" s="9" t="str">
        <f>"Q"&amp;ROUNDUP(MONTH(SalesDataTable[[#This Row],[Order Date]])/3,0)</f>
        <v>Q4</v>
      </c>
      <c r="F2516" s="4" t="s">
        <v>38</v>
      </c>
      <c r="G2516" s="4" t="s">
        <v>65</v>
      </c>
      <c r="H2516" s="4" t="s">
        <v>20</v>
      </c>
      <c r="I2516" s="4" t="s">
        <v>31</v>
      </c>
      <c r="J2516" s="4" t="s">
        <v>41</v>
      </c>
      <c r="K2516" s="4" t="s">
        <v>69</v>
      </c>
      <c r="L2516" s="5">
        <v>2</v>
      </c>
      <c r="M2516" s="6">
        <v>124.62</v>
      </c>
      <c r="N2516" s="7">
        <v>0.1</v>
      </c>
      <c r="O2516" s="6">
        <v>58.91</v>
      </c>
      <c r="P2516" s="6">
        <f t="shared" si="156"/>
        <v>224.316</v>
      </c>
      <c r="Q2516" s="6">
        <f t="shared" si="157"/>
        <v>117.82</v>
      </c>
      <c r="R2516" s="6">
        <f t="shared" si="158"/>
        <v>106.49600000000001</v>
      </c>
      <c r="S2516" s="8">
        <f t="shared" si="159"/>
        <v>0.47475882237557737</v>
      </c>
    </row>
    <row r="2517" spans="1:19" ht="15.6" x14ac:dyDescent="0.3">
      <c r="A2517" s="2">
        <v>3722</v>
      </c>
      <c r="B2517" s="3">
        <v>46359</v>
      </c>
      <c r="C2517" s="4">
        <f>YEAR(SalesDataTable[[#This Row],[Order Date]])</f>
        <v>2026</v>
      </c>
      <c r="D2517" s="9" t="str">
        <f>TEXT(SalesDataTable[[#This Row],[Order Date]],"MMM")</f>
        <v>Dec</v>
      </c>
      <c r="E2517" s="9" t="str">
        <f>"Q"&amp;ROUNDUP(MONTH(SalesDataTable[[#This Row],[Order Date]])/3,0)</f>
        <v>Q4</v>
      </c>
      <c r="F2517" s="4" t="s">
        <v>29</v>
      </c>
      <c r="G2517" s="4" t="s">
        <v>36</v>
      </c>
      <c r="H2517" s="4" t="s">
        <v>20</v>
      </c>
      <c r="I2517" s="4" t="s">
        <v>21</v>
      </c>
      <c r="J2517" s="4" t="s">
        <v>27</v>
      </c>
      <c r="K2517" s="4" t="s">
        <v>35</v>
      </c>
      <c r="L2517" s="5">
        <v>1</v>
      </c>
      <c r="M2517" s="6">
        <v>144.78</v>
      </c>
      <c r="N2517" s="7">
        <v>0.15</v>
      </c>
      <c r="O2517" s="6">
        <v>81.53</v>
      </c>
      <c r="P2517" s="6">
        <f t="shared" si="156"/>
        <v>123.063</v>
      </c>
      <c r="Q2517" s="6">
        <f t="shared" si="157"/>
        <v>81.53</v>
      </c>
      <c r="R2517" s="6">
        <f t="shared" si="158"/>
        <v>41.533000000000001</v>
      </c>
      <c r="S2517" s="8">
        <f t="shared" si="159"/>
        <v>0.33749380398657597</v>
      </c>
    </row>
    <row r="2518" spans="1:19" ht="15.6" x14ac:dyDescent="0.3">
      <c r="A2518" s="2">
        <v>4201</v>
      </c>
      <c r="B2518" s="3">
        <v>46359</v>
      </c>
      <c r="C2518" s="4">
        <f>YEAR(SalesDataTable[[#This Row],[Order Date]])</f>
        <v>2026</v>
      </c>
      <c r="D2518" s="9" t="str">
        <f>TEXT(SalesDataTable[[#This Row],[Order Date]],"MMM")</f>
        <v>Dec</v>
      </c>
      <c r="E2518" s="9" t="str">
        <f>"Q"&amp;ROUNDUP(MONTH(SalesDataTable[[#This Row],[Order Date]])/3,0)</f>
        <v>Q4</v>
      </c>
      <c r="F2518" s="4" t="s">
        <v>38</v>
      </c>
      <c r="G2518" s="4" t="s">
        <v>49</v>
      </c>
      <c r="H2518" s="4" t="s">
        <v>20</v>
      </c>
      <c r="I2518" s="4" t="s">
        <v>34</v>
      </c>
      <c r="J2518" s="4" t="s">
        <v>32</v>
      </c>
      <c r="K2518" s="4" t="s">
        <v>62</v>
      </c>
      <c r="L2518" s="5">
        <v>1</v>
      </c>
      <c r="M2518" s="6">
        <v>133.80000000000001</v>
      </c>
      <c r="N2518" s="7">
        <v>0</v>
      </c>
      <c r="O2518" s="6">
        <v>66.349999999999994</v>
      </c>
      <c r="P2518" s="6">
        <f t="shared" si="156"/>
        <v>133.80000000000001</v>
      </c>
      <c r="Q2518" s="6">
        <f t="shared" si="157"/>
        <v>66.349999999999994</v>
      </c>
      <c r="R2518" s="6">
        <f t="shared" si="158"/>
        <v>67.450000000000017</v>
      </c>
      <c r="S2518" s="8">
        <f t="shared" si="159"/>
        <v>0.50411061285500758</v>
      </c>
    </row>
    <row r="2519" spans="1:19" ht="15.6" x14ac:dyDescent="0.3">
      <c r="A2519" s="2">
        <v>4498</v>
      </c>
      <c r="B2519" s="3">
        <v>46359</v>
      </c>
      <c r="C2519" s="4">
        <f>YEAR(SalesDataTable[[#This Row],[Order Date]])</f>
        <v>2026</v>
      </c>
      <c r="D2519" s="9" t="str">
        <f>TEXT(SalesDataTable[[#This Row],[Order Date]],"MMM")</f>
        <v>Dec</v>
      </c>
      <c r="E2519" s="9" t="str">
        <f>"Q"&amp;ROUNDUP(MONTH(SalesDataTable[[#This Row],[Order Date]])/3,0)</f>
        <v>Q4</v>
      </c>
      <c r="F2519" s="4" t="s">
        <v>38</v>
      </c>
      <c r="G2519" s="4" t="s">
        <v>49</v>
      </c>
      <c r="H2519" s="4" t="s">
        <v>37</v>
      </c>
      <c r="I2519" s="4" t="s">
        <v>31</v>
      </c>
      <c r="J2519" s="4" t="s">
        <v>41</v>
      </c>
      <c r="K2519" s="4" t="s">
        <v>69</v>
      </c>
      <c r="L2519" s="5">
        <v>1</v>
      </c>
      <c r="M2519" s="6">
        <v>124.93</v>
      </c>
      <c r="N2519" s="7">
        <v>0</v>
      </c>
      <c r="O2519" s="6">
        <v>59.41</v>
      </c>
      <c r="P2519" s="6">
        <f t="shared" si="156"/>
        <v>124.93</v>
      </c>
      <c r="Q2519" s="6">
        <f t="shared" si="157"/>
        <v>59.41</v>
      </c>
      <c r="R2519" s="6">
        <f t="shared" si="158"/>
        <v>65.52000000000001</v>
      </c>
      <c r="S2519" s="8">
        <f t="shared" si="159"/>
        <v>0.52445369406867848</v>
      </c>
    </row>
    <row r="2520" spans="1:19" ht="15.6" x14ac:dyDescent="0.3">
      <c r="A2520" s="2">
        <v>4791</v>
      </c>
      <c r="B2520" s="3">
        <v>46359</v>
      </c>
      <c r="C2520" s="4">
        <f>YEAR(SalesDataTable[[#This Row],[Order Date]])</f>
        <v>2026</v>
      </c>
      <c r="D2520" s="9" t="str">
        <f>TEXT(SalesDataTable[[#This Row],[Order Date]],"MMM")</f>
        <v>Dec</v>
      </c>
      <c r="E2520" s="9" t="str">
        <f>"Q"&amp;ROUNDUP(MONTH(SalesDataTable[[#This Row],[Order Date]])/3,0)</f>
        <v>Q4</v>
      </c>
      <c r="F2520" s="4" t="s">
        <v>24</v>
      </c>
      <c r="G2520" s="4" t="s">
        <v>61</v>
      </c>
      <c r="H2520" s="4" t="s">
        <v>20</v>
      </c>
      <c r="I2520" s="4" t="s">
        <v>31</v>
      </c>
      <c r="J2520" s="4" t="s">
        <v>27</v>
      </c>
      <c r="K2520" s="4" t="s">
        <v>64</v>
      </c>
      <c r="L2520" s="5">
        <v>2</v>
      </c>
      <c r="M2520" s="6">
        <v>70.59</v>
      </c>
      <c r="N2520" s="7">
        <v>0.1</v>
      </c>
      <c r="O2520" s="6">
        <v>32.68</v>
      </c>
      <c r="P2520" s="6">
        <f t="shared" si="156"/>
        <v>127.06200000000001</v>
      </c>
      <c r="Q2520" s="6">
        <f t="shared" si="157"/>
        <v>65.36</v>
      </c>
      <c r="R2520" s="6">
        <f t="shared" si="158"/>
        <v>61.702000000000012</v>
      </c>
      <c r="S2520" s="8">
        <f t="shared" si="159"/>
        <v>0.48560545245628123</v>
      </c>
    </row>
    <row r="2521" spans="1:19" ht="15.6" x14ac:dyDescent="0.3">
      <c r="A2521" s="2">
        <v>614</v>
      </c>
      <c r="B2521" s="3">
        <v>46360</v>
      </c>
      <c r="C2521" s="4">
        <f>YEAR(SalesDataTable[[#This Row],[Order Date]])</f>
        <v>2026</v>
      </c>
      <c r="D2521" s="9" t="str">
        <f>TEXT(SalesDataTable[[#This Row],[Order Date]],"MMM")</f>
        <v>Dec</v>
      </c>
      <c r="E2521" s="9" t="str">
        <f>"Q"&amp;ROUNDUP(MONTH(SalesDataTable[[#This Row],[Order Date]])/3,0)</f>
        <v>Q4</v>
      </c>
      <c r="F2521" s="4" t="s">
        <v>38</v>
      </c>
      <c r="G2521" s="4" t="s">
        <v>49</v>
      </c>
      <c r="H2521" s="4" t="s">
        <v>20</v>
      </c>
      <c r="I2521" s="4" t="s">
        <v>21</v>
      </c>
      <c r="J2521" s="4" t="s">
        <v>27</v>
      </c>
      <c r="K2521" s="4" t="s">
        <v>55</v>
      </c>
      <c r="L2521" s="5">
        <v>2</v>
      </c>
      <c r="M2521" s="6">
        <v>151.05000000000001</v>
      </c>
      <c r="N2521" s="7">
        <v>0.15</v>
      </c>
      <c r="O2521" s="6">
        <v>80.36</v>
      </c>
      <c r="P2521" s="6">
        <f t="shared" si="156"/>
        <v>256.78500000000003</v>
      </c>
      <c r="Q2521" s="6">
        <f t="shared" si="157"/>
        <v>160.72</v>
      </c>
      <c r="R2521" s="6">
        <f t="shared" si="158"/>
        <v>96.065000000000026</v>
      </c>
      <c r="S2521" s="8">
        <f t="shared" si="159"/>
        <v>0.37410674299511271</v>
      </c>
    </row>
    <row r="2522" spans="1:19" ht="15.6" x14ac:dyDescent="0.3">
      <c r="A2522" s="2">
        <v>2301</v>
      </c>
      <c r="B2522" s="3">
        <v>46360</v>
      </c>
      <c r="C2522" s="4">
        <f>YEAR(SalesDataTable[[#This Row],[Order Date]])</f>
        <v>2026</v>
      </c>
      <c r="D2522" s="9" t="str">
        <f>TEXT(SalesDataTable[[#This Row],[Order Date]],"MMM")</f>
        <v>Dec</v>
      </c>
      <c r="E2522" s="9" t="str">
        <f>"Q"&amp;ROUNDUP(MONTH(SalesDataTable[[#This Row],[Order Date]])/3,0)</f>
        <v>Q4</v>
      </c>
      <c r="F2522" s="4" t="s">
        <v>38</v>
      </c>
      <c r="G2522" s="4" t="s">
        <v>49</v>
      </c>
      <c r="H2522" s="4" t="s">
        <v>20</v>
      </c>
      <c r="I2522" s="4" t="s">
        <v>21</v>
      </c>
      <c r="J2522" s="4" t="s">
        <v>41</v>
      </c>
      <c r="K2522" s="4" t="s">
        <v>69</v>
      </c>
      <c r="L2522" s="5">
        <v>2</v>
      </c>
      <c r="M2522" s="6">
        <v>120.37</v>
      </c>
      <c r="N2522" s="7">
        <v>0.2</v>
      </c>
      <c r="O2522" s="6">
        <v>59.39</v>
      </c>
      <c r="P2522" s="6">
        <f t="shared" si="156"/>
        <v>192.59200000000001</v>
      </c>
      <c r="Q2522" s="6">
        <f t="shared" si="157"/>
        <v>118.78</v>
      </c>
      <c r="R2522" s="6">
        <f t="shared" si="158"/>
        <v>73.812000000000012</v>
      </c>
      <c r="S2522" s="8">
        <f t="shared" si="159"/>
        <v>0.3832557946332143</v>
      </c>
    </row>
    <row r="2523" spans="1:19" ht="15.6" x14ac:dyDescent="0.3">
      <c r="A2523" s="2">
        <v>4430</v>
      </c>
      <c r="B2523" s="3">
        <v>46360</v>
      </c>
      <c r="C2523" s="4">
        <f>YEAR(SalesDataTable[[#This Row],[Order Date]])</f>
        <v>2026</v>
      </c>
      <c r="D2523" s="9" t="str">
        <f>TEXT(SalesDataTable[[#This Row],[Order Date]],"MMM")</f>
        <v>Dec</v>
      </c>
      <c r="E2523" s="9" t="str">
        <f>"Q"&amp;ROUNDUP(MONTH(SalesDataTable[[#This Row],[Order Date]])/3,0)</f>
        <v>Q4</v>
      </c>
      <c r="F2523" s="4" t="s">
        <v>24</v>
      </c>
      <c r="G2523" s="4" t="s">
        <v>25</v>
      </c>
      <c r="H2523" s="4" t="s">
        <v>20</v>
      </c>
      <c r="I2523" s="4" t="s">
        <v>21</v>
      </c>
      <c r="J2523" s="4" t="s">
        <v>41</v>
      </c>
      <c r="K2523" s="4" t="s">
        <v>47</v>
      </c>
      <c r="L2523" s="5">
        <v>3</v>
      </c>
      <c r="M2523" s="6">
        <v>193.8</v>
      </c>
      <c r="N2523" s="7">
        <v>0</v>
      </c>
      <c r="O2523" s="6">
        <v>104.55</v>
      </c>
      <c r="P2523" s="6">
        <f t="shared" si="156"/>
        <v>581.40000000000009</v>
      </c>
      <c r="Q2523" s="6">
        <f t="shared" si="157"/>
        <v>313.64999999999998</v>
      </c>
      <c r="R2523" s="6">
        <f t="shared" si="158"/>
        <v>267.75000000000011</v>
      </c>
      <c r="S2523" s="8">
        <f t="shared" si="159"/>
        <v>0.46052631578947378</v>
      </c>
    </row>
    <row r="2524" spans="1:19" ht="15.6" x14ac:dyDescent="0.3">
      <c r="A2524" s="2">
        <v>318</v>
      </c>
      <c r="B2524" s="3">
        <v>46361</v>
      </c>
      <c r="C2524" s="4">
        <f>YEAR(SalesDataTable[[#This Row],[Order Date]])</f>
        <v>2026</v>
      </c>
      <c r="D2524" s="9" t="str">
        <f>TEXT(SalesDataTable[[#This Row],[Order Date]],"MMM")</f>
        <v>Dec</v>
      </c>
      <c r="E2524" s="9" t="str">
        <f>"Q"&amp;ROUNDUP(MONTH(SalesDataTable[[#This Row],[Order Date]])/3,0)</f>
        <v>Q4</v>
      </c>
      <c r="F2524" s="4" t="s">
        <v>38</v>
      </c>
      <c r="G2524" s="4" t="s">
        <v>65</v>
      </c>
      <c r="H2524" s="4" t="s">
        <v>20</v>
      </c>
      <c r="I2524" s="4" t="s">
        <v>34</v>
      </c>
      <c r="J2524" s="4" t="s">
        <v>27</v>
      </c>
      <c r="K2524" s="4" t="s">
        <v>35</v>
      </c>
      <c r="L2524" s="5">
        <v>1</v>
      </c>
      <c r="M2524" s="6">
        <v>146.08000000000001</v>
      </c>
      <c r="N2524" s="7">
        <v>0.1</v>
      </c>
      <c r="O2524" s="6">
        <v>81.540000000000006</v>
      </c>
      <c r="P2524" s="6">
        <f t="shared" si="156"/>
        <v>131.47200000000001</v>
      </c>
      <c r="Q2524" s="6">
        <f t="shared" si="157"/>
        <v>81.540000000000006</v>
      </c>
      <c r="R2524" s="6">
        <f t="shared" si="158"/>
        <v>49.932000000000002</v>
      </c>
      <c r="S2524" s="8">
        <f t="shared" si="159"/>
        <v>0.37979189485213583</v>
      </c>
    </row>
    <row r="2525" spans="1:19" ht="15.6" x14ac:dyDescent="0.3">
      <c r="A2525" s="2">
        <v>782</v>
      </c>
      <c r="B2525" s="3">
        <v>46361</v>
      </c>
      <c r="C2525" s="4">
        <f>YEAR(SalesDataTable[[#This Row],[Order Date]])</f>
        <v>2026</v>
      </c>
      <c r="D2525" s="9" t="str">
        <f>TEXT(SalesDataTable[[#This Row],[Order Date]],"MMM")</f>
        <v>Dec</v>
      </c>
      <c r="E2525" s="9" t="str">
        <f>"Q"&amp;ROUNDUP(MONTH(SalesDataTable[[#This Row],[Order Date]])/3,0)</f>
        <v>Q4</v>
      </c>
      <c r="F2525" s="4" t="s">
        <v>38</v>
      </c>
      <c r="G2525" s="4" t="s">
        <v>49</v>
      </c>
      <c r="H2525" s="4" t="s">
        <v>26</v>
      </c>
      <c r="I2525" s="4" t="s">
        <v>34</v>
      </c>
      <c r="J2525" s="4" t="s">
        <v>22</v>
      </c>
      <c r="K2525" s="4" t="s">
        <v>48</v>
      </c>
      <c r="L2525" s="5">
        <v>4</v>
      </c>
      <c r="M2525" s="6">
        <v>101.17</v>
      </c>
      <c r="N2525" s="7">
        <v>0.15</v>
      </c>
      <c r="O2525" s="6">
        <v>50.48</v>
      </c>
      <c r="P2525" s="6">
        <f t="shared" si="156"/>
        <v>343.97800000000001</v>
      </c>
      <c r="Q2525" s="6">
        <f t="shared" si="157"/>
        <v>201.92</v>
      </c>
      <c r="R2525" s="6">
        <f t="shared" si="158"/>
        <v>142.05800000000002</v>
      </c>
      <c r="S2525" s="8">
        <f t="shared" si="159"/>
        <v>0.41298571420265257</v>
      </c>
    </row>
    <row r="2526" spans="1:19" ht="15.6" x14ac:dyDescent="0.3">
      <c r="A2526" s="2">
        <v>1402</v>
      </c>
      <c r="B2526" s="3">
        <v>46361</v>
      </c>
      <c r="C2526" s="4">
        <f>YEAR(SalesDataTable[[#This Row],[Order Date]])</f>
        <v>2026</v>
      </c>
      <c r="D2526" s="9" t="str">
        <f>TEXT(SalesDataTable[[#This Row],[Order Date]],"MMM")</f>
        <v>Dec</v>
      </c>
      <c r="E2526" s="9" t="str">
        <f>"Q"&amp;ROUNDUP(MONTH(SalesDataTable[[#This Row],[Order Date]])/3,0)</f>
        <v>Q4</v>
      </c>
      <c r="F2526" s="4" t="s">
        <v>24</v>
      </c>
      <c r="G2526" s="4" t="s">
        <v>45</v>
      </c>
      <c r="H2526" s="4" t="s">
        <v>37</v>
      </c>
      <c r="I2526" s="4" t="s">
        <v>31</v>
      </c>
      <c r="J2526" s="4" t="s">
        <v>41</v>
      </c>
      <c r="K2526" s="4" t="s">
        <v>69</v>
      </c>
      <c r="L2526" s="5">
        <v>2</v>
      </c>
      <c r="M2526" s="6">
        <v>121.64</v>
      </c>
      <c r="N2526" s="7">
        <v>0</v>
      </c>
      <c r="O2526" s="6">
        <v>61.94</v>
      </c>
      <c r="P2526" s="6">
        <f t="shared" si="156"/>
        <v>243.28</v>
      </c>
      <c r="Q2526" s="6">
        <f t="shared" si="157"/>
        <v>123.88</v>
      </c>
      <c r="R2526" s="6">
        <f t="shared" si="158"/>
        <v>119.4</v>
      </c>
      <c r="S2526" s="8">
        <f t="shared" si="159"/>
        <v>0.49079250246629402</v>
      </c>
    </row>
    <row r="2527" spans="1:19" ht="15.6" x14ac:dyDescent="0.3">
      <c r="A2527" s="2">
        <v>1824</v>
      </c>
      <c r="B2527" s="3">
        <v>46361</v>
      </c>
      <c r="C2527" s="4">
        <f>YEAR(SalesDataTable[[#This Row],[Order Date]])</f>
        <v>2026</v>
      </c>
      <c r="D2527" s="9" t="str">
        <f>TEXT(SalesDataTable[[#This Row],[Order Date]],"MMM")</f>
        <v>Dec</v>
      </c>
      <c r="E2527" s="9" t="str">
        <f>"Q"&amp;ROUNDUP(MONTH(SalesDataTable[[#This Row],[Order Date]])/3,0)</f>
        <v>Q4</v>
      </c>
      <c r="F2527" s="4" t="s">
        <v>24</v>
      </c>
      <c r="G2527" s="4" t="s">
        <v>25</v>
      </c>
      <c r="H2527" s="4" t="s">
        <v>20</v>
      </c>
      <c r="I2527" s="4" t="s">
        <v>21</v>
      </c>
      <c r="J2527" s="4" t="s">
        <v>32</v>
      </c>
      <c r="K2527" s="4" t="s">
        <v>66</v>
      </c>
      <c r="L2527" s="5">
        <v>1</v>
      </c>
      <c r="M2527" s="6">
        <v>165.1</v>
      </c>
      <c r="N2527" s="7">
        <v>0.05</v>
      </c>
      <c r="O2527" s="6">
        <v>85.23</v>
      </c>
      <c r="P2527" s="6">
        <f t="shared" si="156"/>
        <v>156.845</v>
      </c>
      <c r="Q2527" s="6">
        <f t="shared" si="157"/>
        <v>85.23</v>
      </c>
      <c r="R2527" s="6">
        <f t="shared" si="158"/>
        <v>71.614999999999995</v>
      </c>
      <c r="S2527" s="8">
        <f t="shared" si="159"/>
        <v>0.45659727756702473</v>
      </c>
    </row>
    <row r="2528" spans="1:19" ht="15.6" x14ac:dyDescent="0.3">
      <c r="A2528" s="2">
        <v>2141</v>
      </c>
      <c r="B2528" s="3">
        <v>46361</v>
      </c>
      <c r="C2528" s="4">
        <f>YEAR(SalesDataTable[[#This Row],[Order Date]])</f>
        <v>2026</v>
      </c>
      <c r="D2528" s="9" t="str">
        <f>TEXT(SalesDataTable[[#This Row],[Order Date]],"MMM")</f>
        <v>Dec</v>
      </c>
      <c r="E2528" s="9" t="str">
        <f>"Q"&amp;ROUNDUP(MONTH(SalesDataTable[[#This Row],[Order Date]])/3,0)</f>
        <v>Q4</v>
      </c>
      <c r="F2528" s="4" t="s">
        <v>38</v>
      </c>
      <c r="G2528" s="4" t="s">
        <v>65</v>
      </c>
      <c r="H2528" s="4" t="s">
        <v>20</v>
      </c>
      <c r="I2528" s="4" t="s">
        <v>31</v>
      </c>
      <c r="J2528" s="4" t="s">
        <v>41</v>
      </c>
      <c r="K2528" s="4" t="s">
        <v>47</v>
      </c>
      <c r="L2528" s="5">
        <v>3</v>
      </c>
      <c r="M2528" s="6">
        <v>194.07</v>
      </c>
      <c r="N2528" s="7">
        <v>0.1</v>
      </c>
      <c r="O2528" s="6">
        <v>102.37</v>
      </c>
      <c r="P2528" s="6">
        <f t="shared" si="156"/>
        <v>523.98900000000003</v>
      </c>
      <c r="Q2528" s="6">
        <f t="shared" si="157"/>
        <v>307.11</v>
      </c>
      <c r="R2528" s="6">
        <f t="shared" si="158"/>
        <v>216.87900000000002</v>
      </c>
      <c r="S2528" s="8">
        <f t="shared" si="159"/>
        <v>0.4138999101126169</v>
      </c>
    </row>
    <row r="2529" spans="1:19" ht="15.6" x14ac:dyDescent="0.3">
      <c r="A2529" s="2">
        <v>3517</v>
      </c>
      <c r="B2529" s="3">
        <v>46361</v>
      </c>
      <c r="C2529" s="4">
        <f>YEAR(SalesDataTable[[#This Row],[Order Date]])</f>
        <v>2026</v>
      </c>
      <c r="D2529" s="9" t="str">
        <f>TEXT(SalesDataTable[[#This Row],[Order Date]],"MMM")</f>
        <v>Dec</v>
      </c>
      <c r="E2529" s="9" t="str">
        <f>"Q"&amp;ROUNDUP(MONTH(SalesDataTable[[#This Row],[Order Date]])/3,0)</f>
        <v>Q4</v>
      </c>
      <c r="F2529" s="4" t="s">
        <v>38</v>
      </c>
      <c r="G2529" s="4" t="s">
        <v>65</v>
      </c>
      <c r="H2529" s="4" t="s">
        <v>46</v>
      </c>
      <c r="I2529" s="4" t="s">
        <v>31</v>
      </c>
      <c r="J2529" s="4" t="s">
        <v>27</v>
      </c>
      <c r="K2529" s="4" t="s">
        <v>55</v>
      </c>
      <c r="L2529" s="5">
        <v>1</v>
      </c>
      <c r="M2529" s="6">
        <v>152.44</v>
      </c>
      <c r="N2529" s="7">
        <v>0.1</v>
      </c>
      <c r="O2529" s="6">
        <v>76.91</v>
      </c>
      <c r="P2529" s="6">
        <f t="shared" si="156"/>
        <v>137.196</v>
      </c>
      <c r="Q2529" s="6">
        <f t="shared" si="157"/>
        <v>76.91</v>
      </c>
      <c r="R2529" s="6">
        <f t="shared" si="158"/>
        <v>60.286000000000001</v>
      </c>
      <c r="S2529" s="8">
        <f t="shared" si="159"/>
        <v>0.43941514329863846</v>
      </c>
    </row>
    <row r="2530" spans="1:19" ht="15.6" x14ac:dyDescent="0.3">
      <c r="A2530" s="2">
        <v>4055</v>
      </c>
      <c r="B2530" s="3">
        <v>46361</v>
      </c>
      <c r="C2530" s="4">
        <f>YEAR(SalesDataTable[[#This Row],[Order Date]])</f>
        <v>2026</v>
      </c>
      <c r="D2530" s="9" t="str">
        <f>TEXT(SalesDataTable[[#This Row],[Order Date]],"MMM")</f>
        <v>Dec</v>
      </c>
      <c r="E2530" s="9" t="str">
        <f>"Q"&amp;ROUNDUP(MONTH(SalesDataTable[[#This Row],[Order Date]])/3,0)</f>
        <v>Q4</v>
      </c>
      <c r="F2530" s="4" t="s">
        <v>24</v>
      </c>
      <c r="G2530" s="4" t="s">
        <v>61</v>
      </c>
      <c r="H2530" s="4" t="s">
        <v>20</v>
      </c>
      <c r="I2530" s="4" t="s">
        <v>21</v>
      </c>
      <c r="J2530" s="4" t="s">
        <v>41</v>
      </c>
      <c r="K2530" s="4" t="s">
        <v>69</v>
      </c>
      <c r="L2530" s="5">
        <v>1</v>
      </c>
      <c r="M2530" s="6">
        <v>123.82</v>
      </c>
      <c r="N2530" s="7">
        <v>0.05</v>
      </c>
      <c r="O2530" s="6">
        <v>59.19</v>
      </c>
      <c r="P2530" s="6">
        <f t="shared" si="156"/>
        <v>117.62899999999999</v>
      </c>
      <c r="Q2530" s="6">
        <f t="shared" si="157"/>
        <v>59.19</v>
      </c>
      <c r="R2530" s="6">
        <f t="shared" si="158"/>
        <v>58.438999999999993</v>
      </c>
      <c r="S2530" s="8">
        <f t="shared" si="159"/>
        <v>0.49680775999115862</v>
      </c>
    </row>
    <row r="2531" spans="1:19" ht="15.6" x14ac:dyDescent="0.3">
      <c r="A2531" s="2">
        <v>4168</v>
      </c>
      <c r="B2531" s="3">
        <v>46361</v>
      </c>
      <c r="C2531" s="4">
        <f>YEAR(SalesDataTable[[#This Row],[Order Date]])</f>
        <v>2026</v>
      </c>
      <c r="D2531" s="9" t="str">
        <f>TEXT(SalesDataTable[[#This Row],[Order Date]],"MMM")</f>
        <v>Dec</v>
      </c>
      <c r="E2531" s="9" t="str">
        <f>"Q"&amp;ROUNDUP(MONTH(SalesDataTable[[#This Row],[Order Date]])/3,0)</f>
        <v>Q4</v>
      </c>
      <c r="F2531" s="4" t="s">
        <v>18</v>
      </c>
      <c r="G2531" s="4" t="s">
        <v>19</v>
      </c>
      <c r="H2531" s="4" t="s">
        <v>20</v>
      </c>
      <c r="I2531" s="4" t="s">
        <v>31</v>
      </c>
      <c r="J2531" s="4" t="s">
        <v>27</v>
      </c>
      <c r="K2531" s="4" t="s">
        <v>64</v>
      </c>
      <c r="L2531" s="5">
        <v>4</v>
      </c>
      <c r="M2531" s="6">
        <v>71.12</v>
      </c>
      <c r="N2531" s="7">
        <v>0.05</v>
      </c>
      <c r="O2531" s="6">
        <v>31.93</v>
      </c>
      <c r="P2531" s="6">
        <f t="shared" si="156"/>
        <v>270.25600000000003</v>
      </c>
      <c r="Q2531" s="6">
        <f t="shared" si="157"/>
        <v>127.72</v>
      </c>
      <c r="R2531" s="6">
        <f t="shared" si="158"/>
        <v>142.53600000000003</v>
      </c>
      <c r="S2531" s="8">
        <f t="shared" si="159"/>
        <v>0.52741104730329769</v>
      </c>
    </row>
    <row r="2532" spans="1:19" ht="15.6" x14ac:dyDescent="0.3">
      <c r="A2532" s="2">
        <v>4317</v>
      </c>
      <c r="B2532" s="3">
        <v>46361</v>
      </c>
      <c r="C2532" s="4">
        <f>YEAR(SalesDataTable[[#This Row],[Order Date]])</f>
        <v>2026</v>
      </c>
      <c r="D2532" s="9" t="str">
        <f>TEXT(SalesDataTable[[#This Row],[Order Date]],"MMM")</f>
        <v>Dec</v>
      </c>
      <c r="E2532" s="9" t="str">
        <f>"Q"&amp;ROUNDUP(MONTH(SalesDataTable[[#This Row],[Order Date]])/3,0)</f>
        <v>Q4</v>
      </c>
      <c r="F2532" s="4" t="s">
        <v>29</v>
      </c>
      <c r="G2532" s="4" t="s">
        <v>70</v>
      </c>
      <c r="H2532" s="4" t="s">
        <v>46</v>
      </c>
      <c r="I2532" s="4" t="s">
        <v>21</v>
      </c>
      <c r="J2532" s="4" t="s">
        <v>27</v>
      </c>
      <c r="K2532" s="4" t="s">
        <v>64</v>
      </c>
      <c r="L2532" s="5">
        <v>1</v>
      </c>
      <c r="M2532" s="6">
        <v>71.55</v>
      </c>
      <c r="N2532" s="7">
        <v>0.1</v>
      </c>
      <c r="O2532" s="6">
        <v>32.07</v>
      </c>
      <c r="P2532" s="6">
        <f t="shared" si="156"/>
        <v>64.394999999999996</v>
      </c>
      <c r="Q2532" s="6">
        <f t="shared" si="157"/>
        <v>32.07</v>
      </c>
      <c r="R2532" s="6">
        <f t="shared" si="158"/>
        <v>32.324999999999996</v>
      </c>
      <c r="S2532" s="8">
        <f t="shared" si="159"/>
        <v>0.50197996738877237</v>
      </c>
    </row>
    <row r="2533" spans="1:19" ht="15.6" x14ac:dyDescent="0.3">
      <c r="A2533" s="2">
        <v>4879</v>
      </c>
      <c r="B2533" s="3">
        <v>46361</v>
      </c>
      <c r="C2533" s="4">
        <f>YEAR(SalesDataTable[[#This Row],[Order Date]])</f>
        <v>2026</v>
      </c>
      <c r="D2533" s="9" t="str">
        <f>TEXT(SalesDataTable[[#This Row],[Order Date]],"MMM")</f>
        <v>Dec</v>
      </c>
      <c r="E2533" s="9" t="str">
        <f>"Q"&amp;ROUNDUP(MONTH(SalesDataTable[[#This Row],[Order Date]])/3,0)</f>
        <v>Q4</v>
      </c>
      <c r="F2533" s="4" t="s">
        <v>29</v>
      </c>
      <c r="G2533" s="4" t="s">
        <v>30</v>
      </c>
      <c r="H2533" s="4" t="s">
        <v>46</v>
      </c>
      <c r="I2533" s="4" t="s">
        <v>21</v>
      </c>
      <c r="J2533" s="4" t="s">
        <v>27</v>
      </c>
      <c r="K2533" s="4" t="s">
        <v>64</v>
      </c>
      <c r="L2533" s="5">
        <v>2</v>
      </c>
      <c r="M2533" s="6">
        <v>70.239999999999995</v>
      </c>
      <c r="N2533" s="7">
        <v>0.1</v>
      </c>
      <c r="O2533" s="6">
        <v>33.29</v>
      </c>
      <c r="P2533" s="6">
        <f t="shared" si="156"/>
        <v>126.43199999999999</v>
      </c>
      <c r="Q2533" s="6">
        <f t="shared" si="157"/>
        <v>66.58</v>
      </c>
      <c r="R2533" s="6">
        <f t="shared" si="158"/>
        <v>59.85199999999999</v>
      </c>
      <c r="S2533" s="8">
        <f t="shared" si="159"/>
        <v>0.47339281194634264</v>
      </c>
    </row>
    <row r="2534" spans="1:19" ht="15.6" x14ac:dyDescent="0.3">
      <c r="A2534" s="2">
        <v>467</v>
      </c>
      <c r="B2534" s="3">
        <v>46362</v>
      </c>
      <c r="C2534" s="4">
        <f>YEAR(SalesDataTable[[#This Row],[Order Date]])</f>
        <v>2026</v>
      </c>
      <c r="D2534" s="9" t="str">
        <f>TEXT(SalesDataTable[[#This Row],[Order Date]],"MMM")</f>
        <v>Dec</v>
      </c>
      <c r="E2534" s="9" t="str">
        <f>"Q"&amp;ROUNDUP(MONTH(SalesDataTable[[#This Row],[Order Date]])/3,0)</f>
        <v>Q4</v>
      </c>
      <c r="F2534" s="4" t="s">
        <v>18</v>
      </c>
      <c r="G2534" s="4" t="s">
        <v>19</v>
      </c>
      <c r="H2534" s="4" t="s">
        <v>46</v>
      </c>
      <c r="I2534" s="4" t="s">
        <v>21</v>
      </c>
      <c r="J2534" s="4" t="s">
        <v>22</v>
      </c>
      <c r="K2534" s="4" t="s">
        <v>40</v>
      </c>
      <c r="L2534" s="5">
        <v>2</v>
      </c>
      <c r="M2534" s="6">
        <v>50.68</v>
      </c>
      <c r="N2534" s="7">
        <v>0.15</v>
      </c>
      <c r="O2534" s="6">
        <v>22.41</v>
      </c>
      <c r="P2534" s="6">
        <f t="shared" si="156"/>
        <v>86.155999999999992</v>
      </c>
      <c r="Q2534" s="6">
        <f t="shared" si="157"/>
        <v>44.82</v>
      </c>
      <c r="R2534" s="6">
        <f t="shared" si="158"/>
        <v>41.335999999999991</v>
      </c>
      <c r="S2534" s="8">
        <f t="shared" si="159"/>
        <v>0.47978086262129155</v>
      </c>
    </row>
    <row r="2535" spans="1:19" ht="15.6" x14ac:dyDescent="0.3">
      <c r="A2535" s="2">
        <v>825</v>
      </c>
      <c r="B2535" s="3">
        <v>46362</v>
      </c>
      <c r="C2535" s="4">
        <f>YEAR(SalesDataTable[[#This Row],[Order Date]])</f>
        <v>2026</v>
      </c>
      <c r="D2535" s="9" t="str">
        <f>TEXT(SalesDataTable[[#This Row],[Order Date]],"MMM")</f>
        <v>Dec</v>
      </c>
      <c r="E2535" s="9" t="str">
        <f>"Q"&amp;ROUNDUP(MONTH(SalesDataTable[[#This Row],[Order Date]])/3,0)</f>
        <v>Q4</v>
      </c>
      <c r="F2535" s="4" t="s">
        <v>38</v>
      </c>
      <c r="G2535" s="4" t="s">
        <v>49</v>
      </c>
      <c r="H2535" s="4" t="s">
        <v>20</v>
      </c>
      <c r="I2535" s="4" t="s">
        <v>31</v>
      </c>
      <c r="J2535" s="4" t="s">
        <v>22</v>
      </c>
      <c r="K2535" s="4" t="s">
        <v>48</v>
      </c>
      <c r="L2535" s="5">
        <v>1</v>
      </c>
      <c r="M2535" s="6">
        <v>101.26</v>
      </c>
      <c r="N2535" s="7">
        <v>0</v>
      </c>
      <c r="O2535" s="6">
        <v>51.7</v>
      </c>
      <c r="P2535" s="6">
        <f t="shared" si="156"/>
        <v>101.26</v>
      </c>
      <c r="Q2535" s="6">
        <f t="shared" si="157"/>
        <v>51.7</v>
      </c>
      <c r="R2535" s="6">
        <f t="shared" si="158"/>
        <v>49.56</v>
      </c>
      <c r="S2535" s="8">
        <f t="shared" si="159"/>
        <v>0.4894331424056883</v>
      </c>
    </row>
    <row r="2536" spans="1:19" ht="15.6" x14ac:dyDescent="0.3">
      <c r="A2536" s="2">
        <v>2346</v>
      </c>
      <c r="B2536" s="3">
        <v>46362</v>
      </c>
      <c r="C2536" s="4">
        <f>YEAR(SalesDataTable[[#This Row],[Order Date]])</f>
        <v>2026</v>
      </c>
      <c r="D2536" s="9" t="str">
        <f>TEXT(SalesDataTable[[#This Row],[Order Date]],"MMM")</f>
        <v>Dec</v>
      </c>
      <c r="E2536" s="9" t="str">
        <f>"Q"&amp;ROUNDUP(MONTH(SalesDataTable[[#This Row],[Order Date]])/3,0)</f>
        <v>Q4</v>
      </c>
      <c r="F2536" s="4" t="s">
        <v>18</v>
      </c>
      <c r="G2536" s="4" t="s">
        <v>19</v>
      </c>
      <c r="H2536" s="4" t="s">
        <v>46</v>
      </c>
      <c r="I2536" s="4" t="s">
        <v>34</v>
      </c>
      <c r="J2536" s="4" t="s">
        <v>32</v>
      </c>
      <c r="K2536" s="4" t="s">
        <v>50</v>
      </c>
      <c r="L2536" s="5">
        <v>2</v>
      </c>
      <c r="M2536" s="6">
        <v>46.01</v>
      </c>
      <c r="N2536" s="7">
        <v>0.05</v>
      </c>
      <c r="O2536" s="6">
        <v>18.399999999999999</v>
      </c>
      <c r="P2536" s="6">
        <f t="shared" si="156"/>
        <v>87.418999999999997</v>
      </c>
      <c r="Q2536" s="6">
        <f t="shared" si="157"/>
        <v>36.799999999999997</v>
      </c>
      <c r="R2536" s="6">
        <f t="shared" si="158"/>
        <v>50.619</v>
      </c>
      <c r="S2536" s="8">
        <f t="shared" si="159"/>
        <v>0.57903888170763795</v>
      </c>
    </row>
    <row r="2537" spans="1:19" ht="15.6" x14ac:dyDescent="0.3">
      <c r="A2537" s="2">
        <v>3095</v>
      </c>
      <c r="B2537" s="3">
        <v>46362</v>
      </c>
      <c r="C2537" s="4">
        <f>YEAR(SalesDataTable[[#This Row],[Order Date]])</f>
        <v>2026</v>
      </c>
      <c r="D2537" s="9" t="str">
        <f>TEXT(SalesDataTable[[#This Row],[Order Date]],"MMM")</f>
        <v>Dec</v>
      </c>
      <c r="E2537" s="9" t="str">
        <f>"Q"&amp;ROUNDUP(MONTH(SalesDataTable[[#This Row],[Order Date]])/3,0)</f>
        <v>Q4</v>
      </c>
      <c r="F2537" s="4" t="s">
        <v>24</v>
      </c>
      <c r="G2537" s="4" t="s">
        <v>61</v>
      </c>
      <c r="H2537" s="4" t="s">
        <v>20</v>
      </c>
      <c r="I2537" s="4" t="s">
        <v>31</v>
      </c>
      <c r="J2537" s="4" t="s">
        <v>32</v>
      </c>
      <c r="K2537" s="4" t="s">
        <v>62</v>
      </c>
      <c r="L2537" s="5">
        <v>2</v>
      </c>
      <c r="M2537" s="6">
        <v>131.97999999999999</v>
      </c>
      <c r="N2537" s="7">
        <v>0.1</v>
      </c>
      <c r="O2537" s="6">
        <v>68.02</v>
      </c>
      <c r="P2537" s="6">
        <f t="shared" si="156"/>
        <v>237.56399999999999</v>
      </c>
      <c r="Q2537" s="6">
        <f t="shared" si="157"/>
        <v>136.04</v>
      </c>
      <c r="R2537" s="6">
        <f t="shared" si="158"/>
        <v>101.524</v>
      </c>
      <c r="S2537" s="8">
        <f t="shared" si="159"/>
        <v>0.42735431294303855</v>
      </c>
    </row>
    <row r="2538" spans="1:19" ht="15.6" x14ac:dyDescent="0.3">
      <c r="A2538" s="2">
        <v>3580</v>
      </c>
      <c r="B2538" s="3">
        <v>46362</v>
      </c>
      <c r="C2538" s="4">
        <f>YEAR(SalesDataTable[[#This Row],[Order Date]])</f>
        <v>2026</v>
      </c>
      <c r="D2538" s="9" t="str">
        <f>TEXT(SalesDataTable[[#This Row],[Order Date]],"MMM")</f>
        <v>Dec</v>
      </c>
      <c r="E2538" s="9" t="str">
        <f>"Q"&amp;ROUNDUP(MONTH(SalesDataTable[[#This Row],[Order Date]])/3,0)</f>
        <v>Q4</v>
      </c>
      <c r="F2538" s="4" t="s">
        <v>38</v>
      </c>
      <c r="G2538" s="4" t="s">
        <v>49</v>
      </c>
      <c r="H2538" s="4" t="s">
        <v>37</v>
      </c>
      <c r="I2538" s="4" t="s">
        <v>31</v>
      </c>
      <c r="J2538" s="4" t="s">
        <v>27</v>
      </c>
      <c r="K2538" s="4" t="s">
        <v>64</v>
      </c>
      <c r="L2538" s="5">
        <v>2</v>
      </c>
      <c r="M2538" s="6">
        <v>73.16</v>
      </c>
      <c r="N2538" s="7">
        <v>0.15</v>
      </c>
      <c r="O2538" s="6">
        <v>32.64</v>
      </c>
      <c r="P2538" s="6">
        <f t="shared" si="156"/>
        <v>124.37199999999999</v>
      </c>
      <c r="Q2538" s="6">
        <f t="shared" si="157"/>
        <v>65.28</v>
      </c>
      <c r="R2538" s="6">
        <f t="shared" si="158"/>
        <v>59.091999999999985</v>
      </c>
      <c r="S2538" s="8">
        <f t="shared" si="159"/>
        <v>0.47512301804264617</v>
      </c>
    </row>
    <row r="2539" spans="1:19" ht="15.6" x14ac:dyDescent="0.3">
      <c r="A2539" s="2">
        <v>4672</v>
      </c>
      <c r="B2539" s="3">
        <v>46362</v>
      </c>
      <c r="C2539" s="4">
        <f>YEAR(SalesDataTable[[#This Row],[Order Date]])</f>
        <v>2026</v>
      </c>
      <c r="D2539" s="9" t="str">
        <f>TEXT(SalesDataTable[[#This Row],[Order Date]],"MMM")</f>
        <v>Dec</v>
      </c>
      <c r="E2539" s="9" t="str">
        <f>"Q"&amp;ROUNDUP(MONTH(SalesDataTable[[#This Row],[Order Date]])/3,0)</f>
        <v>Q4</v>
      </c>
      <c r="F2539" s="4" t="s">
        <v>24</v>
      </c>
      <c r="G2539" s="4" t="s">
        <v>45</v>
      </c>
      <c r="H2539" s="4" t="s">
        <v>20</v>
      </c>
      <c r="I2539" s="4" t="s">
        <v>34</v>
      </c>
      <c r="J2539" s="4" t="s">
        <v>32</v>
      </c>
      <c r="K2539" s="4" t="s">
        <v>50</v>
      </c>
      <c r="L2539" s="5">
        <v>2</v>
      </c>
      <c r="M2539" s="6">
        <v>47.43</v>
      </c>
      <c r="N2539" s="7">
        <v>0.05</v>
      </c>
      <c r="O2539" s="6">
        <v>18.63</v>
      </c>
      <c r="P2539" s="6">
        <f t="shared" si="156"/>
        <v>90.11699999999999</v>
      </c>
      <c r="Q2539" s="6">
        <f t="shared" si="157"/>
        <v>37.26</v>
      </c>
      <c r="R2539" s="6">
        <f t="shared" si="158"/>
        <v>52.856999999999992</v>
      </c>
      <c r="S2539" s="8">
        <f t="shared" si="159"/>
        <v>0.58653750124837711</v>
      </c>
    </row>
    <row r="2540" spans="1:19" ht="15.6" x14ac:dyDescent="0.3">
      <c r="A2540" s="2">
        <v>533</v>
      </c>
      <c r="B2540" s="3">
        <v>46363</v>
      </c>
      <c r="C2540" s="4">
        <f>YEAR(SalesDataTable[[#This Row],[Order Date]])</f>
        <v>2026</v>
      </c>
      <c r="D2540" s="9" t="str">
        <f>TEXT(SalesDataTable[[#This Row],[Order Date]],"MMM")</f>
        <v>Dec</v>
      </c>
      <c r="E2540" s="9" t="str">
        <f>"Q"&amp;ROUNDUP(MONTH(SalesDataTable[[#This Row],[Order Date]])/3,0)</f>
        <v>Q4</v>
      </c>
      <c r="F2540" s="4" t="s">
        <v>18</v>
      </c>
      <c r="G2540" s="4" t="s">
        <v>54</v>
      </c>
      <c r="H2540" s="4" t="s">
        <v>20</v>
      </c>
      <c r="I2540" s="4" t="s">
        <v>31</v>
      </c>
      <c r="J2540" s="4" t="s">
        <v>32</v>
      </c>
      <c r="K2540" s="4" t="s">
        <v>33</v>
      </c>
      <c r="L2540" s="5">
        <v>1</v>
      </c>
      <c r="M2540" s="6">
        <v>35.93</v>
      </c>
      <c r="N2540" s="7">
        <v>0.05</v>
      </c>
      <c r="O2540" s="6">
        <v>13.23</v>
      </c>
      <c r="P2540" s="6">
        <f t="shared" si="156"/>
        <v>34.133499999999998</v>
      </c>
      <c r="Q2540" s="6">
        <f t="shared" si="157"/>
        <v>13.23</v>
      </c>
      <c r="R2540" s="6">
        <f t="shared" si="158"/>
        <v>20.903499999999998</v>
      </c>
      <c r="S2540" s="8">
        <f t="shared" si="159"/>
        <v>0.6124042363074399</v>
      </c>
    </row>
    <row r="2541" spans="1:19" ht="15.6" x14ac:dyDescent="0.3">
      <c r="A2541" s="2">
        <v>2160</v>
      </c>
      <c r="B2541" s="3">
        <v>46363</v>
      </c>
      <c r="C2541" s="4">
        <f>YEAR(SalesDataTable[[#This Row],[Order Date]])</f>
        <v>2026</v>
      </c>
      <c r="D2541" s="9" t="str">
        <f>TEXT(SalesDataTable[[#This Row],[Order Date]],"MMM")</f>
        <v>Dec</v>
      </c>
      <c r="E2541" s="9" t="str">
        <f>"Q"&amp;ROUNDUP(MONTH(SalesDataTable[[#This Row],[Order Date]])/3,0)</f>
        <v>Q4</v>
      </c>
      <c r="F2541" s="4" t="s">
        <v>18</v>
      </c>
      <c r="G2541" s="4" t="s">
        <v>68</v>
      </c>
      <c r="H2541" s="4" t="s">
        <v>46</v>
      </c>
      <c r="I2541" s="4" t="s">
        <v>21</v>
      </c>
      <c r="J2541" s="4" t="s">
        <v>32</v>
      </c>
      <c r="K2541" s="4" t="s">
        <v>33</v>
      </c>
      <c r="L2541" s="5">
        <v>1</v>
      </c>
      <c r="M2541" s="6">
        <v>35.53</v>
      </c>
      <c r="N2541" s="7">
        <v>0.05</v>
      </c>
      <c r="O2541" s="6">
        <v>13.28</v>
      </c>
      <c r="P2541" s="6">
        <f t="shared" si="156"/>
        <v>33.753500000000003</v>
      </c>
      <c r="Q2541" s="6">
        <f t="shared" si="157"/>
        <v>13.28</v>
      </c>
      <c r="R2541" s="6">
        <f t="shared" si="158"/>
        <v>20.473500000000001</v>
      </c>
      <c r="S2541" s="8">
        <f t="shared" si="159"/>
        <v>0.6065593197742456</v>
      </c>
    </row>
    <row r="2542" spans="1:19" ht="15.6" x14ac:dyDescent="0.3">
      <c r="A2542" s="2">
        <v>2841</v>
      </c>
      <c r="B2542" s="3">
        <v>46363</v>
      </c>
      <c r="C2542" s="4">
        <f>YEAR(SalesDataTable[[#This Row],[Order Date]])</f>
        <v>2026</v>
      </c>
      <c r="D2542" s="9" t="str">
        <f>TEXT(SalesDataTable[[#This Row],[Order Date]],"MMM")</f>
        <v>Dec</v>
      </c>
      <c r="E2542" s="9" t="str">
        <f>"Q"&amp;ROUNDUP(MONTH(SalesDataTable[[#This Row],[Order Date]])/3,0)</f>
        <v>Q4</v>
      </c>
      <c r="F2542" s="4" t="s">
        <v>24</v>
      </c>
      <c r="G2542" s="4" t="s">
        <v>67</v>
      </c>
      <c r="H2542" s="4" t="s">
        <v>20</v>
      </c>
      <c r="I2542" s="4" t="s">
        <v>31</v>
      </c>
      <c r="J2542" s="4" t="s">
        <v>41</v>
      </c>
      <c r="K2542" s="4" t="s">
        <v>47</v>
      </c>
      <c r="L2542" s="5">
        <v>3</v>
      </c>
      <c r="M2542" s="6">
        <v>196.97</v>
      </c>
      <c r="N2542" s="7">
        <v>0.15</v>
      </c>
      <c r="O2542" s="6">
        <v>101.88</v>
      </c>
      <c r="P2542" s="6">
        <f t="shared" si="156"/>
        <v>502.27349999999996</v>
      </c>
      <c r="Q2542" s="6">
        <f t="shared" si="157"/>
        <v>305.64</v>
      </c>
      <c r="R2542" s="6">
        <f t="shared" si="158"/>
        <v>196.63349999999997</v>
      </c>
      <c r="S2542" s="8">
        <f t="shared" si="159"/>
        <v>0.39148690902466482</v>
      </c>
    </row>
    <row r="2543" spans="1:19" ht="15.6" x14ac:dyDescent="0.3">
      <c r="A2543" s="2">
        <v>3433</v>
      </c>
      <c r="B2543" s="3">
        <v>46363</v>
      </c>
      <c r="C2543" s="4">
        <f>YEAR(SalesDataTable[[#This Row],[Order Date]])</f>
        <v>2026</v>
      </c>
      <c r="D2543" s="9" t="str">
        <f>TEXT(SalesDataTable[[#This Row],[Order Date]],"MMM")</f>
        <v>Dec</v>
      </c>
      <c r="E2543" s="9" t="str">
        <f>"Q"&amp;ROUNDUP(MONTH(SalesDataTable[[#This Row],[Order Date]])/3,0)</f>
        <v>Q4</v>
      </c>
      <c r="F2543" s="4" t="s">
        <v>18</v>
      </c>
      <c r="G2543" s="4" t="s">
        <v>19</v>
      </c>
      <c r="H2543" s="4" t="s">
        <v>20</v>
      </c>
      <c r="I2543" s="4" t="s">
        <v>31</v>
      </c>
      <c r="J2543" s="4" t="s">
        <v>32</v>
      </c>
      <c r="K2543" s="4" t="s">
        <v>33</v>
      </c>
      <c r="L2543" s="5">
        <v>2</v>
      </c>
      <c r="M2543" s="6">
        <v>37.020000000000003</v>
      </c>
      <c r="N2543" s="7">
        <v>0.2</v>
      </c>
      <c r="O2543" s="6">
        <v>13.39</v>
      </c>
      <c r="P2543" s="6">
        <f t="shared" si="156"/>
        <v>59.232000000000006</v>
      </c>
      <c r="Q2543" s="6">
        <f t="shared" si="157"/>
        <v>26.78</v>
      </c>
      <c r="R2543" s="6">
        <f t="shared" si="158"/>
        <v>32.452000000000005</v>
      </c>
      <c r="S2543" s="8">
        <f t="shared" si="159"/>
        <v>0.5478795245813074</v>
      </c>
    </row>
    <row r="2544" spans="1:19" ht="15.6" x14ac:dyDescent="0.3">
      <c r="A2544" s="2">
        <v>3763</v>
      </c>
      <c r="B2544" s="3">
        <v>46363</v>
      </c>
      <c r="C2544" s="4">
        <f>YEAR(SalesDataTable[[#This Row],[Order Date]])</f>
        <v>2026</v>
      </c>
      <c r="D2544" s="9" t="str">
        <f>TEXT(SalesDataTable[[#This Row],[Order Date]],"MMM")</f>
        <v>Dec</v>
      </c>
      <c r="E2544" s="9" t="str">
        <f>"Q"&amp;ROUNDUP(MONTH(SalesDataTable[[#This Row],[Order Date]])/3,0)</f>
        <v>Q4</v>
      </c>
      <c r="F2544" s="4" t="s">
        <v>24</v>
      </c>
      <c r="G2544" s="4" t="s">
        <v>67</v>
      </c>
      <c r="H2544" s="4" t="s">
        <v>20</v>
      </c>
      <c r="I2544" s="4" t="s">
        <v>31</v>
      </c>
      <c r="J2544" s="4" t="s">
        <v>32</v>
      </c>
      <c r="K2544" s="4" t="s">
        <v>50</v>
      </c>
      <c r="L2544" s="5">
        <v>4</v>
      </c>
      <c r="M2544" s="6">
        <v>47.22</v>
      </c>
      <c r="N2544" s="7">
        <v>0</v>
      </c>
      <c r="O2544" s="6">
        <v>18.420000000000002</v>
      </c>
      <c r="P2544" s="6">
        <f t="shared" si="156"/>
        <v>188.88</v>
      </c>
      <c r="Q2544" s="6">
        <f t="shared" si="157"/>
        <v>73.680000000000007</v>
      </c>
      <c r="R2544" s="6">
        <f t="shared" si="158"/>
        <v>115.19999999999999</v>
      </c>
      <c r="S2544" s="8">
        <f t="shared" si="159"/>
        <v>0.60991105463786521</v>
      </c>
    </row>
    <row r="2545" spans="1:19" ht="15.6" x14ac:dyDescent="0.3">
      <c r="A2545" s="2">
        <v>706</v>
      </c>
      <c r="B2545" s="3">
        <v>46364</v>
      </c>
      <c r="C2545" s="4">
        <f>YEAR(SalesDataTable[[#This Row],[Order Date]])</f>
        <v>2026</v>
      </c>
      <c r="D2545" s="9" t="str">
        <f>TEXT(SalesDataTable[[#This Row],[Order Date]],"MMM")</f>
        <v>Dec</v>
      </c>
      <c r="E2545" s="9" t="str">
        <f>"Q"&amp;ROUNDUP(MONTH(SalesDataTable[[#This Row],[Order Date]])/3,0)</f>
        <v>Q4</v>
      </c>
      <c r="F2545" s="4" t="s">
        <v>24</v>
      </c>
      <c r="G2545" s="4" t="s">
        <v>61</v>
      </c>
      <c r="H2545" s="4" t="s">
        <v>37</v>
      </c>
      <c r="I2545" s="4" t="s">
        <v>21</v>
      </c>
      <c r="J2545" s="4" t="s">
        <v>32</v>
      </c>
      <c r="K2545" s="4" t="s">
        <v>50</v>
      </c>
      <c r="L2545" s="5">
        <v>4</v>
      </c>
      <c r="M2545" s="6">
        <v>46.48</v>
      </c>
      <c r="N2545" s="7">
        <v>0.1</v>
      </c>
      <c r="O2545" s="6">
        <v>18.66</v>
      </c>
      <c r="P2545" s="6">
        <f t="shared" si="156"/>
        <v>167.328</v>
      </c>
      <c r="Q2545" s="6">
        <f t="shared" si="157"/>
        <v>74.64</v>
      </c>
      <c r="R2545" s="6">
        <f t="shared" si="158"/>
        <v>92.688000000000002</v>
      </c>
      <c r="S2545" s="8">
        <f t="shared" si="159"/>
        <v>0.55393000573723461</v>
      </c>
    </row>
    <row r="2546" spans="1:19" ht="15.6" x14ac:dyDescent="0.3">
      <c r="A2546" s="2">
        <v>1086</v>
      </c>
      <c r="B2546" s="3">
        <v>46364</v>
      </c>
      <c r="C2546" s="4">
        <f>YEAR(SalesDataTable[[#This Row],[Order Date]])</f>
        <v>2026</v>
      </c>
      <c r="D2546" s="9" t="str">
        <f>TEXT(SalesDataTable[[#This Row],[Order Date]],"MMM")</f>
        <v>Dec</v>
      </c>
      <c r="E2546" s="9" t="str">
        <f>"Q"&amp;ROUNDUP(MONTH(SalesDataTable[[#This Row],[Order Date]])/3,0)</f>
        <v>Q4</v>
      </c>
      <c r="F2546" s="4" t="s">
        <v>38</v>
      </c>
      <c r="G2546" s="4" t="s">
        <v>65</v>
      </c>
      <c r="H2546" s="4" t="s">
        <v>26</v>
      </c>
      <c r="I2546" s="4" t="s">
        <v>34</v>
      </c>
      <c r="J2546" s="4" t="s">
        <v>27</v>
      </c>
      <c r="K2546" s="4" t="s">
        <v>35</v>
      </c>
      <c r="L2546" s="5">
        <v>12</v>
      </c>
      <c r="M2546" s="6">
        <v>146.99</v>
      </c>
      <c r="N2546" s="7">
        <v>0.15</v>
      </c>
      <c r="O2546" s="6">
        <v>79.239999999999995</v>
      </c>
      <c r="P2546" s="6">
        <f t="shared" si="156"/>
        <v>1499.298</v>
      </c>
      <c r="Q2546" s="6">
        <f t="shared" si="157"/>
        <v>950.87999999999988</v>
      </c>
      <c r="R2546" s="6">
        <f t="shared" si="158"/>
        <v>548.41800000000012</v>
      </c>
      <c r="S2546" s="8">
        <f t="shared" si="159"/>
        <v>0.36578318653129671</v>
      </c>
    </row>
    <row r="2547" spans="1:19" ht="15.6" x14ac:dyDescent="0.3">
      <c r="A2547" s="2">
        <v>1204</v>
      </c>
      <c r="B2547" s="3">
        <v>46364</v>
      </c>
      <c r="C2547" s="4">
        <f>YEAR(SalesDataTable[[#This Row],[Order Date]])</f>
        <v>2026</v>
      </c>
      <c r="D2547" s="9" t="str">
        <f>TEXT(SalesDataTable[[#This Row],[Order Date]],"MMM")</f>
        <v>Dec</v>
      </c>
      <c r="E2547" s="9" t="str">
        <f>"Q"&amp;ROUNDUP(MONTH(SalesDataTable[[#This Row],[Order Date]])/3,0)</f>
        <v>Q4</v>
      </c>
      <c r="F2547" s="4" t="s">
        <v>29</v>
      </c>
      <c r="G2547" s="4" t="s">
        <v>57</v>
      </c>
      <c r="H2547" s="4" t="s">
        <v>20</v>
      </c>
      <c r="I2547" s="4" t="s">
        <v>31</v>
      </c>
      <c r="J2547" s="4" t="s">
        <v>52</v>
      </c>
      <c r="K2547" s="4" t="s">
        <v>53</v>
      </c>
      <c r="L2547" s="5">
        <v>1</v>
      </c>
      <c r="M2547" s="6">
        <v>40.29</v>
      </c>
      <c r="N2547" s="7">
        <v>0</v>
      </c>
      <c r="O2547" s="6">
        <v>15.07</v>
      </c>
      <c r="P2547" s="6">
        <f t="shared" si="156"/>
        <v>40.29</v>
      </c>
      <c r="Q2547" s="6">
        <f t="shared" si="157"/>
        <v>15.07</v>
      </c>
      <c r="R2547" s="6">
        <f t="shared" si="158"/>
        <v>25.22</v>
      </c>
      <c r="S2547" s="8">
        <f t="shared" si="159"/>
        <v>0.62596177711590961</v>
      </c>
    </row>
    <row r="2548" spans="1:19" ht="15.6" x14ac:dyDescent="0.3">
      <c r="A2548" s="2">
        <v>1451</v>
      </c>
      <c r="B2548" s="3">
        <v>46364</v>
      </c>
      <c r="C2548" s="4">
        <f>YEAR(SalesDataTable[[#This Row],[Order Date]])</f>
        <v>2026</v>
      </c>
      <c r="D2548" s="9" t="str">
        <f>TEXT(SalesDataTable[[#This Row],[Order Date]],"MMM")</f>
        <v>Dec</v>
      </c>
      <c r="E2548" s="9" t="str">
        <f>"Q"&amp;ROUNDUP(MONTH(SalesDataTable[[#This Row],[Order Date]])/3,0)</f>
        <v>Q4</v>
      </c>
      <c r="F2548" s="4" t="s">
        <v>18</v>
      </c>
      <c r="G2548" s="4" t="s">
        <v>19</v>
      </c>
      <c r="H2548" s="4" t="s">
        <v>26</v>
      </c>
      <c r="I2548" s="4" t="s">
        <v>34</v>
      </c>
      <c r="J2548" s="4" t="s">
        <v>41</v>
      </c>
      <c r="K2548" s="4" t="s">
        <v>69</v>
      </c>
      <c r="L2548" s="5">
        <v>4</v>
      </c>
      <c r="M2548" s="6">
        <v>125.82</v>
      </c>
      <c r="N2548" s="7">
        <v>0.15</v>
      </c>
      <c r="O2548" s="6">
        <v>61.39</v>
      </c>
      <c r="P2548" s="6">
        <f t="shared" si="156"/>
        <v>427.78799999999995</v>
      </c>
      <c r="Q2548" s="6">
        <f t="shared" si="157"/>
        <v>245.56</v>
      </c>
      <c r="R2548" s="6">
        <f t="shared" si="158"/>
        <v>182.22799999999995</v>
      </c>
      <c r="S2548" s="8">
        <f t="shared" si="159"/>
        <v>0.42597735326844133</v>
      </c>
    </row>
    <row r="2549" spans="1:19" ht="15.6" x14ac:dyDescent="0.3">
      <c r="A2549" s="2">
        <v>1650</v>
      </c>
      <c r="B2549" s="3">
        <v>46364</v>
      </c>
      <c r="C2549" s="4">
        <f>YEAR(SalesDataTable[[#This Row],[Order Date]])</f>
        <v>2026</v>
      </c>
      <c r="D2549" s="9" t="str">
        <f>TEXT(SalesDataTable[[#This Row],[Order Date]],"MMM")</f>
        <v>Dec</v>
      </c>
      <c r="E2549" s="9" t="str">
        <f>"Q"&amp;ROUNDUP(MONTH(SalesDataTable[[#This Row],[Order Date]])/3,0)</f>
        <v>Q4</v>
      </c>
      <c r="F2549" s="4" t="s">
        <v>24</v>
      </c>
      <c r="G2549" s="4" t="s">
        <v>25</v>
      </c>
      <c r="H2549" s="4" t="s">
        <v>20</v>
      </c>
      <c r="I2549" s="4" t="s">
        <v>31</v>
      </c>
      <c r="J2549" s="4" t="s">
        <v>32</v>
      </c>
      <c r="K2549" s="4" t="s">
        <v>33</v>
      </c>
      <c r="L2549" s="5">
        <v>3</v>
      </c>
      <c r="M2549" s="6">
        <v>36.25</v>
      </c>
      <c r="N2549" s="7">
        <v>0</v>
      </c>
      <c r="O2549" s="6">
        <v>13.67</v>
      </c>
      <c r="P2549" s="6">
        <f t="shared" si="156"/>
        <v>108.75</v>
      </c>
      <c r="Q2549" s="6">
        <f t="shared" si="157"/>
        <v>41.01</v>
      </c>
      <c r="R2549" s="6">
        <f t="shared" si="158"/>
        <v>67.740000000000009</v>
      </c>
      <c r="S2549" s="8">
        <f t="shared" si="159"/>
        <v>0.62289655172413805</v>
      </c>
    </row>
    <row r="2550" spans="1:19" ht="15.6" x14ac:dyDescent="0.3">
      <c r="A2550" s="2">
        <v>1740</v>
      </c>
      <c r="B2550" s="3">
        <v>46364</v>
      </c>
      <c r="C2550" s="4">
        <f>YEAR(SalesDataTable[[#This Row],[Order Date]])</f>
        <v>2026</v>
      </c>
      <c r="D2550" s="9" t="str">
        <f>TEXT(SalesDataTable[[#This Row],[Order Date]],"MMM")</f>
        <v>Dec</v>
      </c>
      <c r="E2550" s="9" t="str">
        <f>"Q"&amp;ROUNDUP(MONTH(SalesDataTable[[#This Row],[Order Date]])/3,0)</f>
        <v>Q4</v>
      </c>
      <c r="F2550" s="4" t="s">
        <v>29</v>
      </c>
      <c r="G2550" s="4" t="s">
        <v>57</v>
      </c>
      <c r="H2550" s="4" t="s">
        <v>46</v>
      </c>
      <c r="I2550" s="4" t="s">
        <v>21</v>
      </c>
      <c r="J2550" s="4" t="s">
        <v>32</v>
      </c>
      <c r="K2550" s="4" t="s">
        <v>66</v>
      </c>
      <c r="L2550" s="5">
        <v>1</v>
      </c>
      <c r="M2550" s="6">
        <v>165.29</v>
      </c>
      <c r="N2550" s="7">
        <v>0.05</v>
      </c>
      <c r="O2550" s="6">
        <v>89.92</v>
      </c>
      <c r="P2550" s="6">
        <f t="shared" si="156"/>
        <v>157.02549999999999</v>
      </c>
      <c r="Q2550" s="6">
        <f t="shared" si="157"/>
        <v>89.92</v>
      </c>
      <c r="R2550" s="6">
        <f t="shared" si="158"/>
        <v>67.105499999999992</v>
      </c>
      <c r="S2550" s="8">
        <f t="shared" si="159"/>
        <v>0.42735415585366704</v>
      </c>
    </row>
    <row r="2551" spans="1:19" ht="15.6" x14ac:dyDescent="0.3">
      <c r="A2551" s="2">
        <v>3191</v>
      </c>
      <c r="B2551" s="3">
        <v>46364</v>
      </c>
      <c r="C2551" s="4">
        <f>YEAR(SalesDataTable[[#This Row],[Order Date]])</f>
        <v>2026</v>
      </c>
      <c r="D2551" s="9" t="str">
        <f>TEXT(SalesDataTable[[#This Row],[Order Date]],"MMM")</f>
        <v>Dec</v>
      </c>
      <c r="E2551" s="9" t="str">
        <f>"Q"&amp;ROUNDUP(MONTH(SalesDataTable[[#This Row],[Order Date]])/3,0)</f>
        <v>Q4</v>
      </c>
      <c r="F2551" s="4" t="s">
        <v>38</v>
      </c>
      <c r="G2551" s="4" t="s">
        <v>51</v>
      </c>
      <c r="H2551" s="4" t="s">
        <v>20</v>
      </c>
      <c r="I2551" s="4" t="s">
        <v>31</v>
      </c>
      <c r="J2551" s="4" t="s">
        <v>41</v>
      </c>
      <c r="K2551" s="4" t="s">
        <v>58</v>
      </c>
      <c r="L2551" s="5">
        <v>1</v>
      </c>
      <c r="M2551" s="6">
        <v>82.89</v>
      </c>
      <c r="N2551" s="7">
        <v>0.15</v>
      </c>
      <c r="O2551" s="6">
        <v>38.51</v>
      </c>
      <c r="P2551" s="6">
        <f t="shared" si="156"/>
        <v>70.456500000000005</v>
      </c>
      <c r="Q2551" s="6">
        <f t="shared" si="157"/>
        <v>38.51</v>
      </c>
      <c r="R2551" s="6">
        <f t="shared" si="158"/>
        <v>31.946500000000007</v>
      </c>
      <c r="S2551" s="8">
        <f t="shared" si="159"/>
        <v>0.45342161475520365</v>
      </c>
    </row>
    <row r="2552" spans="1:19" ht="15.6" x14ac:dyDescent="0.3">
      <c r="A2552" s="2">
        <v>3662</v>
      </c>
      <c r="B2552" s="3">
        <v>46364</v>
      </c>
      <c r="C2552" s="4">
        <f>YEAR(SalesDataTable[[#This Row],[Order Date]])</f>
        <v>2026</v>
      </c>
      <c r="D2552" s="9" t="str">
        <f>TEXT(SalesDataTable[[#This Row],[Order Date]],"MMM")</f>
        <v>Dec</v>
      </c>
      <c r="E2552" s="9" t="str">
        <f>"Q"&amp;ROUNDUP(MONTH(SalesDataTable[[#This Row],[Order Date]])/3,0)</f>
        <v>Q4</v>
      </c>
      <c r="F2552" s="4" t="s">
        <v>24</v>
      </c>
      <c r="G2552" s="4" t="s">
        <v>45</v>
      </c>
      <c r="H2552" s="4" t="s">
        <v>20</v>
      </c>
      <c r="I2552" s="4" t="s">
        <v>34</v>
      </c>
      <c r="J2552" s="4" t="s">
        <v>41</v>
      </c>
      <c r="K2552" s="4" t="s">
        <v>47</v>
      </c>
      <c r="L2552" s="5">
        <v>1</v>
      </c>
      <c r="M2552" s="6">
        <v>199.66</v>
      </c>
      <c r="N2552" s="7">
        <v>0</v>
      </c>
      <c r="O2552" s="6">
        <v>103.15</v>
      </c>
      <c r="P2552" s="6">
        <f t="shared" si="156"/>
        <v>199.66</v>
      </c>
      <c r="Q2552" s="6">
        <f t="shared" si="157"/>
        <v>103.15</v>
      </c>
      <c r="R2552" s="6">
        <f t="shared" si="158"/>
        <v>96.509999999999991</v>
      </c>
      <c r="S2552" s="8">
        <f t="shared" si="159"/>
        <v>0.48337173194430527</v>
      </c>
    </row>
    <row r="2553" spans="1:19" ht="15.6" x14ac:dyDescent="0.3">
      <c r="A2553" s="2">
        <v>3922</v>
      </c>
      <c r="B2553" s="3">
        <v>46364</v>
      </c>
      <c r="C2553" s="4">
        <f>YEAR(SalesDataTable[[#This Row],[Order Date]])</f>
        <v>2026</v>
      </c>
      <c r="D2553" s="9" t="str">
        <f>TEXT(SalesDataTable[[#This Row],[Order Date]],"MMM")</f>
        <v>Dec</v>
      </c>
      <c r="E2553" s="9" t="str">
        <f>"Q"&amp;ROUNDUP(MONTH(SalesDataTable[[#This Row],[Order Date]])/3,0)</f>
        <v>Q4</v>
      </c>
      <c r="F2553" s="4" t="s">
        <v>38</v>
      </c>
      <c r="G2553" s="4" t="s">
        <v>51</v>
      </c>
      <c r="H2553" s="4" t="s">
        <v>37</v>
      </c>
      <c r="I2553" s="4" t="s">
        <v>31</v>
      </c>
      <c r="J2553" s="4" t="s">
        <v>27</v>
      </c>
      <c r="K2553" s="4" t="s">
        <v>35</v>
      </c>
      <c r="L2553" s="5">
        <v>2</v>
      </c>
      <c r="M2553" s="6">
        <v>146.25</v>
      </c>
      <c r="N2553" s="7">
        <v>0.05</v>
      </c>
      <c r="O2553" s="6">
        <v>77.3</v>
      </c>
      <c r="P2553" s="6">
        <f t="shared" si="156"/>
        <v>277.875</v>
      </c>
      <c r="Q2553" s="6">
        <f t="shared" si="157"/>
        <v>154.6</v>
      </c>
      <c r="R2553" s="6">
        <f t="shared" si="158"/>
        <v>123.27500000000001</v>
      </c>
      <c r="S2553" s="8">
        <f t="shared" si="159"/>
        <v>0.44363472784525421</v>
      </c>
    </row>
    <row r="2554" spans="1:19" ht="15.6" x14ac:dyDescent="0.3">
      <c r="A2554" s="2">
        <v>4022</v>
      </c>
      <c r="B2554" s="3">
        <v>46364</v>
      </c>
      <c r="C2554" s="4">
        <f>YEAR(SalesDataTable[[#This Row],[Order Date]])</f>
        <v>2026</v>
      </c>
      <c r="D2554" s="9" t="str">
        <f>TEXT(SalesDataTable[[#This Row],[Order Date]],"MMM")</f>
        <v>Dec</v>
      </c>
      <c r="E2554" s="9" t="str">
        <f>"Q"&amp;ROUNDUP(MONTH(SalesDataTable[[#This Row],[Order Date]])/3,0)</f>
        <v>Q4</v>
      </c>
      <c r="F2554" s="4" t="s">
        <v>18</v>
      </c>
      <c r="G2554" s="4" t="s">
        <v>54</v>
      </c>
      <c r="H2554" s="4" t="s">
        <v>46</v>
      </c>
      <c r="I2554" s="4" t="s">
        <v>21</v>
      </c>
      <c r="J2554" s="4" t="s">
        <v>41</v>
      </c>
      <c r="K2554" s="4" t="s">
        <v>42</v>
      </c>
      <c r="L2554" s="5">
        <v>1</v>
      </c>
      <c r="M2554" s="6">
        <v>333.51</v>
      </c>
      <c r="N2554" s="7">
        <v>0.2</v>
      </c>
      <c r="O2554" s="6">
        <v>199.91</v>
      </c>
      <c r="P2554" s="6">
        <f t="shared" si="156"/>
        <v>266.80799999999999</v>
      </c>
      <c r="Q2554" s="6">
        <f t="shared" si="157"/>
        <v>199.91</v>
      </c>
      <c r="R2554" s="6">
        <f t="shared" si="158"/>
        <v>66.897999999999996</v>
      </c>
      <c r="S2554" s="8">
        <f t="shared" si="159"/>
        <v>0.25073461065635211</v>
      </c>
    </row>
    <row r="2555" spans="1:19" ht="15.6" x14ac:dyDescent="0.3">
      <c r="A2555" s="2">
        <v>4366</v>
      </c>
      <c r="B2555" s="3">
        <v>46364</v>
      </c>
      <c r="C2555" s="4">
        <f>YEAR(SalesDataTable[[#This Row],[Order Date]])</f>
        <v>2026</v>
      </c>
      <c r="D2555" s="9" t="str">
        <f>TEXT(SalesDataTable[[#This Row],[Order Date]],"MMM")</f>
        <v>Dec</v>
      </c>
      <c r="E2555" s="9" t="str">
        <f>"Q"&amp;ROUNDUP(MONTH(SalesDataTable[[#This Row],[Order Date]])/3,0)</f>
        <v>Q4</v>
      </c>
      <c r="F2555" s="4" t="s">
        <v>24</v>
      </c>
      <c r="G2555" s="4" t="s">
        <v>61</v>
      </c>
      <c r="H2555" s="4" t="s">
        <v>37</v>
      </c>
      <c r="I2555" s="4" t="s">
        <v>31</v>
      </c>
      <c r="J2555" s="4" t="s">
        <v>27</v>
      </c>
      <c r="K2555" s="4" t="s">
        <v>55</v>
      </c>
      <c r="L2555" s="5">
        <v>1</v>
      </c>
      <c r="M2555" s="6">
        <v>151.97</v>
      </c>
      <c r="N2555" s="7">
        <v>0.05</v>
      </c>
      <c r="O2555" s="6">
        <v>80.239999999999995</v>
      </c>
      <c r="P2555" s="6">
        <f t="shared" si="156"/>
        <v>144.3715</v>
      </c>
      <c r="Q2555" s="6">
        <f t="shared" si="157"/>
        <v>80.239999999999995</v>
      </c>
      <c r="R2555" s="6">
        <f t="shared" si="158"/>
        <v>64.131500000000003</v>
      </c>
      <c r="S2555" s="8">
        <f t="shared" si="159"/>
        <v>0.44421163456776441</v>
      </c>
    </row>
    <row r="2556" spans="1:19" ht="15.6" x14ac:dyDescent="0.3">
      <c r="A2556" s="2">
        <v>4880</v>
      </c>
      <c r="B2556" s="3">
        <v>46364</v>
      </c>
      <c r="C2556" s="4">
        <f>YEAR(SalesDataTable[[#This Row],[Order Date]])</f>
        <v>2026</v>
      </c>
      <c r="D2556" s="9" t="str">
        <f>TEXT(SalesDataTable[[#This Row],[Order Date]],"MMM")</f>
        <v>Dec</v>
      </c>
      <c r="E2556" s="9" t="str">
        <f>"Q"&amp;ROUNDUP(MONTH(SalesDataTable[[#This Row],[Order Date]])/3,0)</f>
        <v>Q4</v>
      </c>
      <c r="F2556" s="4" t="s">
        <v>38</v>
      </c>
      <c r="G2556" s="4" t="s">
        <v>65</v>
      </c>
      <c r="H2556" s="4" t="s">
        <v>37</v>
      </c>
      <c r="I2556" s="4" t="s">
        <v>31</v>
      </c>
      <c r="J2556" s="4" t="s">
        <v>22</v>
      </c>
      <c r="K2556" s="4" t="s">
        <v>44</v>
      </c>
      <c r="L2556" s="5">
        <v>1</v>
      </c>
      <c r="M2556" s="6">
        <v>41.07</v>
      </c>
      <c r="N2556" s="7">
        <v>0</v>
      </c>
      <c r="O2556" s="6">
        <v>16.600000000000001</v>
      </c>
      <c r="P2556" s="6">
        <f t="shared" si="156"/>
        <v>41.07</v>
      </c>
      <c r="Q2556" s="6">
        <f t="shared" si="157"/>
        <v>16.600000000000001</v>
      </c>
      <c r="R2556" s="6">
        <f t="shared" si="158"/>
        <v>24.47</v>
      </c>
      <c r="S2556" s="8">
        <f t="shared" si="159"/>
        <v>0.59581202824446067</v>
      </c>
    </row>
    <row r="2557" spans="1:19" ht="15.6" x14ac:dyDescent="0.3">
      <c r="A2557" s="2">
        <v>5127</v>
      </c>
      <c r="B2557" s="3">
        <v>46364</v>
      </c>
      <c r="C2557" s="4">
        <f>YEAR(SalesDataTable[[#This Row],[Order Date]])</f>
        <v>2026</v>
      </c>
      <c r="D2557" s="9" t="str">
        <f>TEXT(SalesDataTable[[#This Row],[Order Date]],"MMM")</f>
        <v>Dec</v>
      </c>
      <c r="E2557" s="9" t="str">
        <f>"Q"&amp;ROUNDUP(MONTH(SalesDataTable[[#This Row],[Order Date]])/3,0)</f>
        <v>Q4</v>
      </c>
      <c r="F2557" s="4" t="s">
        <v>24</v>
      </c>
      <c r="G2557" s="4" t="s">
        <v>59</v>
      </c>
      <c r="H2557" s="4" t="s">
        <v>46</v>
      </c>
      <c r="I2557" s="4" t="s">
        <v>21</v>
      </c>
      <c r="J2557" s="4" t="s">
        <v>41</v>
      </c>
      <c r="K2557" s="4" t="s">
        <v>69</v>
      </c>
      <c r="L2557" s="5">
        <v>1</v>
      </c>
      <c r="M2557" s="6">
        <v>122.65</v>
      </c>
      <c r="N2557" s="7">
        <v>0</v>
      </c>
      <c r="O2557" s="6">
        <v>58.9</v>
      </c>
      <c r="P2557" s="6">
        <f t="shared" si="156"/>
        <v>122.65</v>
      </c>
      <c r="Q2557" s="6">
        <f t="shared" si="157"/>
        <v>58.9</v>
      </c>
      <c r="R2557" s="6">
        <f t="shared" si="158"/>
        <v>63.750000000000007</v>
      </c>
      <c r="S2557" s="8">
        <f t="shared" si="159"/>
        <v>0.51977170811251527</v>
      </c>
    </row>
    <row r="2558" spans="1:19" ht="15.6" x14ac:dyDescent="0.3">
      <c r="A2558" s="2">
        <v>13</v>
      </c>
      <c r="B2558" s="3">
        <v>46365</v>
      </c>
      <c r="C2558" s="4">
        <f>YEAR(SalesDataTable[[#This Row],[Order Date]])</f>
        <v>2026</v>
      </c>
      <c r="D2558" s="9" t="str">
        <f>TEXT(SalesDataTable[[#This Row],[Order Date]],"MMM")</f>
        <v>Dec</v>
      </c>
      <c r="E2558" s="9" t="str">
        <f>"Q"&amp;ROUNDUP(MONTH(SalesDataTable[[#This Row],[Order Date]])/3,0)</f>
        <v>Q4</v>
      </c>
      <c r="F2558" s="4" t="s">
        <v>24</v>
      </c>
      <c r="G2558" s="4" t="s">
        <v>45</v>
      </c>
      <c r="H2558" s="4" t="s">
        <v>20</v>
      </c>
      <c r="I2558" s="4" t="s">
        <v>21</v>
      </c>
      <c r="J2558" s="4" t="s">
        <v>27</v>
      </c>
      <c r="K2558" s="4" t="s">
        <v>35</v>
      </c>
      <c r="L2558" s="5">
        <v>6</v>
      </c>
      <c r="M2558" s="6">
        <v>143.16</v>
      </c>
      <c r="N2558" s="7">
        <v>0.15</v>
      </c>
      <c r="O2558" s="6">
        <v>80.349999999999994</v>
      </c>
      <c r="P2558" s="6">
        <f t="shared" si="156"/>
        <v>730.11599999999999</v>
      </c>
      <c r="Q2558" s="6">
        <f t="shared" si="157"/>
        <v>482.09999999999997</v>
      </c>
      <c r="R2558" s="6">
        <f t="shared" si="158"/>
        <v>248.01600000000002</v>
      </c>
      <c r="S2558" s="8">
        <f t="shared" si="159"/>
        <v>0.33969396643820987</v>
      </c>
    </row>
    <row r="2559" spans="1:19" ht="15.6" x14ac:dyDescent="0.3">
      <c r="A2559" s="2">
        <v>102</v>
      </c>
      <c r="B2559" s="3">
        <v>46365</v>
      </c>
      <c r="C2559" s="4">
        <f>YEAR(SalesDataTable[[#This Row],[Order Date]])</f>
        <v>2026</v>
      </c>
      <c r="D2559" s="9" t="str">
        <f>TEXT(SalesDataTable[[#This Row],[Order Date]],"MMM")</f>
        <v>Dec</v>
      </c>
      <c r="E2559" s="9" t="str">
        <f>"Q"&amp;ROUNDUP(MONTH(SalesDataTable[[#This Row],[Order Date]])/3,0)</f>
        <v>Q4</v>
      </c>
      <c r="F2559" s="4" t="s">
        <v>29</v>
      </c>
      <c r="G2559" s="4" t="s">
        <v>43</v>
      </c>
      <c r="H2559" s="4" t="s">
        <v>37</v>
      </c>
      <c r="I2559" s="4" t="s">
        <v>31</v>
      </c>
      <c r="J2559" s="4" t="s">
        <v>27</v>
      </c>
      <c r="K2559" s="4" t="s">
        <v>35</v>
      </c>
      <c r="L2559" s="5">
        <v>3</v>
      </c>
      <c r="M2559" s="6">
        <v>142.75</v>
      </c>
      <c r="N2559" s="7">
        <v>0.1</v>
      </c>
      <c r="O2559" s="6">
        <v>81.739999999999995</v>
      </c>
      <c r="P2559" s="6">
        <f t="shared" si="156"/>
        <v>385.42500000000001</v>
      </c>
      <c r="Q2559" s="6">
        <f t="shared" si="157"/>
        <v>245.21999999999997</v>
      </c>
      <c r="R2559" s="6">
        <f t="shared" si="158"/>
        <v>140.20500000000004</v>
      </c>
      <c r="S2559" s="8">
        <f t="shared" si="159"/>
        <v>0.3637672698968672</v>
      </c>
    </row>
    <row r="2560" spans="1:19" ht="15.6" x14ac:dyDescent="0.3">
      <c r="A2560" s="2">
        <v>519</v>
      </c>
      <c r="B2560" s="3">
        <v>46365</v>
      </c>
      <c r="C2560" s="4">
        <f>YEAR(SalesDataTable[[#This Row],[Order Date]])</f>
        <v>2026</v>
      </c>
      <c r="D2560" s="9" t="str">
        <f>TEXT(SalesDataTable[[#This Row],[Order Date]],"MMM")</f>
        <v>Dec</v>
      </c>
      <c r="E2560" s="9" t="str">
        <f>"Q"&amp;ROUNDUP(MONTH(SalesDataTable[[#This Row],[Order Date]])/3,0)</f>
        <v>Q4</v>
      </c>
      <c r="F2560" s="4" t="s">
        <v>24</v>
      </c>
      <c r="G2560" s="4" t="s">
        <v>61</v>
      </c>
      <c r="H2560" s="4" t="s">
        <v>37</v>
      </c>
      <c r="I2560" s="4" t="s">
        <v>21</v>
      </c>
      <c r="J2560" s="4" t="s">
        <v>52</v>
      </c>
      <c r="K2560" s="4" t="s">
        <v>60</v>
      </c>
      <c r="L2560" s="5">
        <v>2</v>
      </c>
      <c r="M2560" s="6">
        <v>36.03</v>
      </c>
      <c r="N2560" s="7">
        <v>0.1</v>
      </c>
      <c r="O2560" s="6">
        <v>13.54</v>
      </c>
      <c r="P2560" s="6">
        <f t="shared" si="156"/>
        <v>64.853999999999999</v>
      </c>
      <c r="Q2560" s="6">
        <f t="shared" si="157"/>
        <v>27.08</v>
      </c>
      <c r="R2560" s="6">
        <f t="shared" si="158"/>
        <v>37.774000000000001</v>
      </c>
      <c r="S2560" s="8">
        <f t="shared" si="159"/>
        <v>0.58244672649335427</v>
      </c>
    </row>
    <row r="2561" spans="1:19" ht="15.6" x14ac:dyDescent="0.3">
      <c r="A2561" s="2">
        <v>522</v>
      </c>
      <c r="B2561" s="3">
        <v>46365</v>
      </c>
      <c r="C2561" s="4">
        <f>YEAR(SalesDataTable[[#This Row],[Order Date]])</f>
        <v>2026</v>
      </c>
      <c r="D2561" s="9" t="str">
        <f>TEXT(SalesDataTable[[#This Row],[Order Date]],"MMM")</f>
        <v>Dec</v>
      </c>
      <c r="E2561" s="9" t="str">
        <f>"Q"&amp;ROUNDUP(MONTH(SalesDataTable[[#This Row],[Order Date]])/3,0)</f>
        <v>Q4</v>
      </c>
      <c r="F2561" s="4" t="s">
        <v>18</v>
      </c>
      <c r="G2561" s="4" t="s">
        <v>68</v>
      </c>
      <c r="H2561" s="4" t="s">
        <v>37</v>
      </c>
      <c r="I2561" s="4" t="s">
        <v>21</v>
      </c>
      <c r="J2561" s="4" t="s">
        <v>32</v>
      </c>
      <c r="K2561" s="4" t="s">
        <v>62</v>
      </c>
      <c r="L2561" s="5">
        <v>2</v>
      </c>
      <c r="M2561" s="6">
        <v>133.4</v>
      </c>
      <c r="N2561" s="7">
        <v>0</v>
      </c>
      <c r="O2561" s="6">
        <v>67.69</v>
      </c>
      <c r="P2561" s="6">
        <f t="shared" si="156"/>
        <v>266.8</v>
      </c>
      <c r="Q2561" s="6">
        <f t="shared" si="157"/>
        <v>135.38</v>
      </c>
      <c r="R2561" s="6">
        <f t="shared" si="158"/>
        <v>131.42000000000002</v>
      </c>
      <c r="S2561" s="8">
        <f t="shared" si="159"/>
        <v>0.49257871064467768</v>
      </c>
    </row>
    <row r="2562" spans="1:19" ht="15.6" x14ac:dyDescent="0.3">
      <c r="A2562" s="2">
        <v>798</v>
      </c>
      <c r="B2562" s="3">
        <v>46365</v>
      </c>
      <c r="C2562" s="4">
        <f>YEAR(SalesDataTable[[#This Row],[Order Date]])</f>
        <v>2026</v>
      </c>
      <c r="D2562" s="9" t="str">
        <f>TEXT(SalesDataTable[[#This Row],[Order Date]],"MMM")</f>
        <v>Dec</v>
      </c>
      <c r="E2562" s="9" t="str">
        <f>"Q"&amp;ROUNDUP(MONTH(SalesDataTable[[#This Row],[Order Date]])/3,0)</f>
        <v>Q4</v>
      </c>
      <c r="F2562" s="4" t="s">
        <v>29</v>
      </c>
      <c r="G2562" s="4" t="s">
        <v>30</v>
      </c>
      <c r="H2562" s="4" t="s">
        <v>37</v>
      </c>
      <c r="I2562" s="4" t="s">
        <v>21</v>
      </c>
      <c r="J2562" s="4" t="s">
        <v>41</v>
      </c>
      <c r="K2562" s="4" t="s">
        <v>47</v>
      </c>
      <c r="L2562" s="5">
        <v>3</v>
      </c>
      <c r="M2562" s="6">
        <v>199.31</v>
      </c>
      <c r="N2562" s="7">
        <v>0.05</v>
      </c>
      <c r="O2562" s="6">
        <v>101.19</v>
      </c>
      <c r="P2562" s="6">
        <f t="shared" ref="P2562:P2625" si="160">L2562*M2562*(1-N2562)</f>
        <v>568.0335</v>
      </c>
      <c r="Q2562" s="6">
        <f t="shared" ref="Q2562:Q2625" si="161">L2562*O2562</f>
        <v>303.57</v>
      </c>
      <c r="R2562" s="6">
        <f t="shared" ref="R2562:R2625" si="162">P2562-Q2562</f>
        <v>264.46350000000001</v>
      </c>
      <c r="S2562" s="8">
        <f t="shared" ref="S2562:S2625" si="163">IFERROR(R2562/P2562,0)</f>
        <v>0.46557729429690325</v>
      </c>
    </row>
    <row r="2563" spans="1:19" ht="15.6" x14ac:dyDescent="0.3">
      <c r="A2563" s="2">
        <v>1746</v>
      </c>
      <c r="B2563" s="3">
        <v>46365</v>
      </c>
      <c r="C2563" s="4">
        <f>YEAR(SalesDataTable[[#This Row],[Order Date]])</f>
        <v>2026</v>
      </c>
      <c r="D2563" s="9" t="str">
        <f>TEXT(SalesDataTable[[#This Row],[Order Date]],"MMM")</f>
        <v>Dec</v>
      </c>
      <c r="E2563" s="9" t="str">
        <f>"Q"&amp;ROUNDUP(MONTH(SalesDataTable[[#This Row],[Order Date]])/3,0)</f>
        <v>Q4</v>
      </c>
      <c r="F2563" s="4" t="s">
        <v>24</v>
      </c>
      <c r="G2563" s="4" t="s">
        <v>59</v>
      </c>
      <c r="H2563" s="4" t="s">
        <v>20</v>
      </c>
      <c r="I2563" s="4" t="s">
        <v>34</v>
      </c>
      <c r="J2563" s="4" t="s">
        <v>32</v>
      </c>
      <c r="K2563" s="4" t="s">
        <v>50</v>
      </c>
      <c r="L2563" s="5">
        <v>1</v>
      </c>
      <c r="M2563" s="6">
        <v>47.44</v>
      </c>
      <c r="N2563" s="7">
        <v>0.15</v>
      </c>
      <c r="O2563" s="6">
        <v>17.899999999999999</v>
      </c>
      <c r="P2563" s="6">
        <f t="shared" si="160"/>
        <v>40.323999999999998</v>
      </c>
      <c r="Q2563" s="6">
        <f t="shared" si="161"/>
        <v>17.899999999999999</v>
      </c>
      <c r="R2563" s="6">
        <f t="shared" si="162"/>
        <v>22.423999999999999</v>
      </c>
      <c r="S2563" s="8">
        <f t="shared" si="163"/>
        <v>0.55609562543398472</v>
      </c>
    </row>
    <row r="2564" spans="1:19" ht="15.6" x14ac:dyDescent="0.3">
      <c r="A2564" s="2">
        <v>3412</v>
      </c>
      <c r="B2564" s="3">
        <v>46365</v>
      </c>
      <c r="C2564" s="4">
        <f>YEAR(SalesDataTable[[#This Row],[Order Date]])</f>
        <v>2026</v>
      </c>
      <c r="D2564" s="9" t="str">
        <f>TEXT(SalesDataTable[[#This Row],[Order Date]],"MMM")</f>
        <v>Dec</v>
      </c>
      <c r="E2564" s="9" t="str">
        <f>"Q"&amp;ROUNDUP(MONTH(SalesDataTable[[#This Row],[Order Date]])/3,0)</f>
        <v>Q4</v>
      </c>
      <c r="F2564" s="4" t="s">
        <v>18</v>
      </c>
      <c r="G2564" s="4" t="s">
        <v>19</v>
      </c>
      <c r="H2564" s="4" t="s">
        <v>26</v>
      </c>
      <c r="I2564" s="4" t="s">
        <v>34</v>
      </c>
      <c r="J2564" s="4" t="s">
        <v>27</v>
      </c>
      <c r="K2564" s="4" t="s">
        <v>35</v>
      </c>
      <c r="L2564" s="5">
        <v>10</v>
      </c>
      <c r="M2564" s="6">
        <v>145.30000000000001</v>
      </c>
      <c r="N2564" s="7">
        <v>0.1</v>
      </c>
      <c r="O2564" s="6">
        <v>79.7</v>
      </c>
      <c r="P2564" s="6">
        <f t="shared" si="160"/>
        <v>1307.7</v>
      </c>
      <c r="Q2564" s="6">
        <f t="shared" si="161"/>
        <v>797</v>
      </c>
      <c r="R2564" s="6">
        <f t="shared" si="162"/>
        <v>510.70000000000005</v>
      </c>
      <c r="S2564" s="8">
        <f t="shared" si="163"/>
        <v>0.39053299686472437</v>
      </c>
    </row>
    <row r="2565" spans="1:19" ht="15.6" x14ac:dyDescent="0.3">
      <c r="A2565" s="2">
        <v>175</v>
      </c>
      <c r="B2565" s="3">
        <v>46366</v>
      </c>
      <c r="C2565" s="4">
        <f>YEAR(SalesDataTable[[#This Row],[Order Date]])</f>
        <v>2026</v>
      </c>
      <c r="D2565" s="9" t="str">
        <f>TEXT(SalesDataTable[[#This Row],[Order Date]],"MMM")</f>
        <v>Dec</v>
      </c>
      <c r="E2565" s="9" t="str">
        <f>"Q"&amp;ROUNDUP(MONTH(SalesDataTable[[#This Row],[Order Date]])/3,0)</f>
        <v>Q4</v>
      </c>
      <c r="F2565" s="4" t="s">
        <v>18</v>
      </c>
      <c r="G2565" s="4" t="s">
        <v>19</v>
      </c>
      <c r="H2565" s="4" t="s">
        <v>46</v>
      </c>
      <c r="I2565" s="4" t="s">
        <v>31</v>
      </c>
      <c r="J2565" s="4" t="s">
        <v>22</v>
      </c>
      <c r="K2565" s="4" t="s">
        <v>23</v>
      </c>
      <c r="L2565" s="5">
        <v>1</v>
      </c>
      <c r="M2565" s="6">
        <v>81.010000000000005</v>
      </c>
      <c r="N2565" s="7">
        <v>0.2</v>
      </c>
      <c r="O2565" s="6">
        <v>41.51</v>
      </c>
      <c r="P2565" s="6">
        <f t="shared" si="160"/>
        <v>64.808000000000007</v>
      </c>
      <c r="Q2565" s="6">
        <f t="shared" si="161"/>
        <v>41.51</v>
      </c>
      <c r="R2565" s="6">
        <f t="shared" si="162"/>
        <v>23.298000000000009</v>
      </c>
      <c r="S2565" s="8">
        <f t="shared" si="163"/>
        <v>0.35949265522774976</v>
      </c>
    </row>
    <row r="2566" spans="1:19" ht="15.6" x14ac:dyDescent="0.3">
      <c r="A2566" s="2">
        <v>1014</v>
      </c>
      <c r="B2566" s="3">
        <v>46366</v>
      </c>
      <c r="C2566" s="4">
        <f>YEAR(SalesDataTable[[#This Row],[Order Date]])</f>
        <v>2026</v>
      </c>
      <c r="D2566" s="9" t="str">
        <f>TEXT(SalesDataTable[[#This Row],[Order Date]],"MMM")</f>
        <v>Dec</v>
      </c>
      <c r="E2566" s="9" t="str">
        <f>"Q"&amp;ROUNDUP(MONTH(SalesDataTable[[#This Row],[Order Date]])/3,0)</f>
        <v>Q4</v>
      </c>
      <c r="F2566" s="4" t="s">
        <v>38</v>
      </c>
      <c r="G2566" s="4" t="s">
        <v>49</v>
      </c>
      <c r="H2566" s="4" t="s">
        <v>46</v>
      </c>
      <c r="I2566" s="4" t="s">
        <v>31</v>
      </c>
      <c r="J2566" s="4" t="s">
        <v>32</v>
      </c>
      <c r="K2566" s="4" t="s">
        <v>33</v>
      </c>
      <c r="L2566" s="5">
        <v>2</v>
      </c>
      <c r="M2566" s="6">
        <v>35.619999999999997</v>
      </c>
      <c r="N2566" s="7">
        <v>0</v>
      </c>
      <c r="O2566" s="6">
        <v>13.62</v>
      </c>
      <c r="P2566" s="6">
        <f t="shared" si="160"/>
        <v>71.239999999999995</v>
      </c>
      <c r="Q2566" s="6">
        <f t="shared" si="161"/>
        <v>27.24</v>
      </c>
      <c r="R2566" s="6">
        <f t="shared" si="162"/>
        <v>44</v>
      </c>
      <c r="S2566" s="8">
        <f t="shared" si="163"/>
        <v>0.61763054463784395</v>
      </c>
    </row>
    <row r="2567" spans="1:19" ht="15.6" x14ac:dyDescent="0.3">
      <c r="A2567" s="2">
        <v>1763</v>
      </c>
      <c r="B2567" s="3">
        <v>46366</v>
      </c>
      <c r="C2567" s="4">
        <f>YEAR(SalesDataTable[[#This Row],[Order Date]])</f>
        <v>2026</v>
      </c>
      <c r="D2567" s="9" t="str">
        <f>TEXT(SalesDataTable[[#This Row],[Order Date]],"MMM")</f>
        <v>Dec</v>
      </c>
      <c r="E2567" s="9" t="str">
        <f>"Q"&amp;ROUNDUP(MONTH(SalesDataTable[[#This Row],[Order Date]])/3,0)</f>
        <v>Q4</v>
      </c>
      <c r="F2567" s="4" t="s">
        <v>18</v>
      </c>
      <c r="G2567" s="4" t="s">
        <v>19</v>
      </c>
      <c r="H2567" s="4" t="s">
        <v>20</v>
      </c>
      <c r="I2567" s="4" t="s">
        <v>31</v>
      </c>
      <c r="J2567" s="4" t="s">
        <v>22</v>
      </c>
      <c r="K2567" s="4" t="s">
        <v>40</v>
      </c>
      <c r="L2567" s="5">
        <v>2</v>
      </c>
      <c r="M2567" s="6">
        <v>49.88</v>
      </c>
      <c r="N2567" s="7">
        <v>0.05</v>
      </c>
      <c r="O2567" s="6">
        <v>22.31</v>
      </c>
      <c r="P2567" s="6">
        <f t="shared" si="160"/>
        <v>94.772000000000006</v>
      </c>
      <c r="Q2567" s="6">
        <f t="shared" si="161"/>
        <v>44.62</v>
      </c>
      <c r="R2567" s="6">
        <f t="shared" si="162"/>
        <v>50.152000000000008</v>
      </c>
      <c r="S2567" s="8">
        <f t="shared" si="163"/>
        <v>0.52918583547883347</v>
      </c>
    </row>
    <row r="2568" spans="1:19" ht="15.6" x14ac:dyDescent="0.3">
      <c r="A2568" s="2">
        <v>1863</v>
      </c>
      <c r="B2568" s="3">
        <v>46366</v>
      </c>
      <c r="C2568" s="4">
        <f>YEAR(SalesDataTable[[#This Row],[Order Date]])</f>
        <v>2026</v>
      </c>
      <c r="D2568" s="9" t="str">
        <f>TEXT(SalesDataTable[[#This Row],[Order Date]],"MMM")</f>
        <v>Dec</v>
      </c>
      <c r="E2568" s="9" t="str">
        <f>"Q"&amp;ROUNDUP(MONTH(SalesDataTable[[#This Row],[Order Date]])/3,0)</f>
        <v>Q4</v>
      </c>
      <c r="F2568" s="4" t="s">
        <v>38</v>
      </c>
      <c r="G2568" s="4" t="s">
        <v>49</v>
      </c>
      <c r="H2568" s="4" t="s">
        <v>46</v>
      </c>
      <c r="I2568" s="4" t="s">
        <v>21</v>
      </c>
      <c r="J2568" s="4" t="s">
        <v>22</v>
      </c>
      <c r="K2568" s="4" t="s">
        <v>48</v>
      </c>
      <c r="L2568" s="5">
        <v>1</v>
      </c>
      <c r="M2568" s="6">
        <v>101.18</v>
      </c>
      <c r="N2568" s="7">
        <v>0.05</v>
      </c>
      <c r="O2568" s="6">
        <v>49.12</v>
      </c>
      <c r="P2568" s="6">
        <f t="shared" si="160"/>
        <v>96.120999999999995</v>
      </c>
      <c r="Q2568" s="6">
        <f t="shared" si="161"/>
        <v>49.12</v>
      </c>
      <c r="R2568" s="6">
        <f t="shared" si="162"/>
        <v>47.000999999999998</v>
      </c>
      <c r="S2568" s="8">
        <f t="shared" si="163"/>
        <v>0.48897743469169069</v>
      </c>
    </row>
    <row r="2569" spans="1:19" ht="15.6" x14ac:dyDescent="0.3">
      <c r="A2569" s="2">
        <v>3466</v>
      </c>
      <c r="B2569" s="3">
        <v>46366</v>
      </c>
      <c r="C2569" s="4">
        <f>YEAR(SalesDataTable[[#This Row],[Order Date]])</f>
        <v>2026</v>
      </c>
      <c r="D2569" s="9" t="str">
        <f>TEXT(SalesDataTable[[#This Row],[Order Date]],"MMM")</f>
        <v>Dec</v>
      </c>
      <c r="E2569" s="9" t="str">
        <f>"Q"&amp;ROUNDUP(MONTH(SalesDataTable[[#This Row],[Order Date]])/3,0)</f>
        <v>Q4</v>
      </c>
      <c r="F2569" s="4" t="s">
        <v>24</v>
      </c>
      <c r="G2569" s="4" t="s">
        <v>61</v>
      </c>
      <c r="H2569" s="4" t="s">
        <v>37</v>
      </c>
      <c r="I2569" s="4" t="s">
        <v>34</v>
      </c>
      <c r="J2569" s="4" t="s">
        <v>52</v>
      </c>
      <c r="K2569" s="4" t="s">
        <v>60</v>
      </c>
      <c r="L2569" s="5">
        <v>2</v>
      </c>
      <c r="M2569" s="6">
        <v>36.64</v>
      </c>
      <c r="N2569" s="7">
        <v>0</v>
      </c>
      <c r="O2569" s="6">
        <v>13.7</v>
      </c>
      <c r="P2569" s="6">
        <f t="shared" si="160"/>
        <v>73.28</v>
      </c>
      <c r="Q2569" s="6">
        <f t="shared" si="161"/>
        <v>27.4</v>
      </c>
      <c r="R2569" s="6">
        <f t="shared" si="162"/>
        <v>45.88</v>
      </c>
      <c r="S2569" s="8">
        <f t="shared" si="163"/>
        <v>0.62609170305676853</v>
      </c>
    </row>
    <row r="2570" spans="1:19" ht="15.6" x14ac:dyDescent="0.3">
      <c r="A2570" s="2">
        <v>3630</v>
      </c>
      <c r="B2570" s="3">
        <v>46366</v>
      </c>
      <c r="C2570" s="4">
        <f>YEAR(SalesDataTable[[#This Row],[Order Date]])</f>
        <v>2026</v>
      </c>
      <c r="D2570" s="9" t="str">
        <f>TEXT(SalesDataTable[[#This Row],[Order Date]],"MMM")</f>
        <v>Dec</v>
      </c>
      <c r="E2570" s="9" t="str">
        <f>"Q"&amp;ROUNDUP(MONTH(SalesDataTable[[#This Row],[Order Date]])/3,0)</f>
        <v>Q4</v>
      </c>
      <c r="F2570" s="4" t="s">
        <v>24</v>
      </c>
      <c r="G2570" s="4" t="s">
        <v>61</v>
      </c>
      <c r="H2570" s="4" t="s">
        <v>37</v>
      </c>
      <c r="I2570" s="4" t="s">
        <v>21</v>
      </c>
      <c r="J2570" s="4" t="s">
        <v>22</v>
      </c>
      <c r="K2570" s="4" t="s">
        <v>44</v>
      </c>
      <c r="L2570" s="5">
        <v>3</v>
      </c>
      <c r="M2570" s="6">
        <v>39.979999999999997</v>
      </c>
      <c r="N2570" s="7">
        <v>0.1</v>
      </c>
      <c r="O2570" s="6">
        <v>16.989999999999998</v>
      </c>
      <c r="P2570" s="6">
        <f t="shared" si="160"/>
        <v>107.946</v>
      </c>
      <c r="Q2570" s="6">
        <f t="shared" si="161"/>
        <v>50.97</v>
      </c>
      <c r="R2570" s="6">
        <f t="shared" si="162"/>
        <v>56.975999999999999</v>
      </c>
      <c r="S2570" s="8">
        <f t="shared" si="163"/>
        <v>0.52781946528819967</v>
      </c>
    </row>
    <row r="2571" spans="1:19" ht="15.6" x14ac:dyDescent="0.3">
      <c r="A2571" s="2">
        <v>3633</v>
      </c>
      <c r="B2571" s="3">
        <v>46366</v>
      </c>
      <c r="C2571" s="4">
        <f>YEAR(SalesDataTable[[#This Row],[Order Date]])</f>
        <v>2026</v>
      </c>
      <c r="D2571" s="9" t="str">
        <f>TEXT(SalesDataTable[[#This Row],[Order Date]],"MMM")</f>
        <v>Dec</v>
      </c>
      <c r="E2571" s="9" t="str">
        <f>"Q"&amp;ROUNDUP(MONTH(SalesDataTable[[#This Row],[Order Date]])/3,0)</f>
        <v>Q4</v>
      </c>
      <c r="F2571" s="4" t="s">
        <v>38</v>
      </c>
      <c r="G2571" s="4" t="s">
        <v>39</v>
      </c>
      <c r="H2571" s="4" t="s">
        <v>46</v>
      </c>
      <c r="I2571" s="4" t="s">
        <v>34</v>
      </c>
      <c r="J2571" s="4" t="s">
        <v>27</v>
      </c>
      <c r="K2571" s="4" t="s">
        <v>35</v>
      </c>
      <c r="L2571" s="5">
        <v>3</v>
      </c>
      <c r="M2571" s="6">
        <v>144.16</v>
      </c>
      <c r="N2571" s="7">
        <v>0</v>
      </c>
      <c r="O2571" s="6">
        <v>77.36</v>
      </c>
      <c r="P2571" s="6">
        <f t="shared" si="160"/>
        <v>432.48</v>
      </c>
      <c r="Q2571" s="6">
        <f t="shared" si="161"/>
        <v>232.07999999999998</v>
      </c>
      <c r="R2571" s="6">
        <f t="shared" si="162"/>
        <v>200.40000000000003</v>
      </c>
      <c r="S2571" s="8">
        <f t="shared" si="163"/>
        <v>0.46337402885682583</v>
      </c>
    </row>
    <row r="2572" spans="1:19" ht="15.6" x14ac:dyDescent="0.3">
      <c r="A2572" s="2">
        <v>4</v>
      </c>
      <c r="B2572" s="3">
        <v>46367</v>
      </c>
      <c r="C2572" s="4">
        <f>YEAR(SalesDataTable[[#This Row],[Order Date]])</f>
        <v>2026</v>
      </c>
      <c r="D2572" s="9" t="str">
        <f>TEXT(SalesDataTable[[#This Row],[Order Date]],"MMM")</f>
        <v>Dec</v>
      </c>
      <c r="E2572" s="9" t="str">
        <f>"Q"&amp;ROUNDUP(MONTH(SalesDataTable[[#This Row],[Order Date]])/3,0)</f>
        <v>Q4</v>
      </c>
      <c r="F2572" s="4" t="s">
        <v>38</v>
      </c>
      <c r="G2572" s="4" t="s">
        <v>39</v>
      </c>
      <c r="H2572" s="4" t="s">
        <v>20</v>
      </c>
      <c r="I2572" s="4" t="s">
        <v>31</v>
      </c>
      <c r="J2572" s="4" t="s">
        <v>22</v>
      </c>
      <c r="K2572" s="4" t="s">
        <v>48</v>
      </c>
      <c r="L2572" s="5">
        <v>1</v>
      </c>
      <c r="M2572" s="6">
        <v>102.98</v>
      </c>
      <c r="N2572" s="7">
        <v>0.1</v>
      </c>
      <c r="O2572" s="6">
        <v>51.45</v>
      </c>
      <c r="P2572" s="6">
        <f t="shared" si="160"/>
        <v>92.682000000000002</v>
      </c>
      <c r="Q2572" s="6">
        <f t="shared" si="161"/>
        <v>51.45</v>
      </c>
      <c r="R2572" s="6">
        <f t="shared" si="162"/>
        <v>41.231999999999999</v>
      </c>
      <c r="S2572" s="8">
        <f t="shared" si="163"/>
        <v>0.4448760277076455</v>
      </c>
    </row>
    <row r="2573" spans="1:19" ht="15.6" x14ac:dyDescent="0.3">
      <c r="A2573" s="2">
        <v>70</v>
      </c>
      <c r="B2573" s="3">
        <v>46367</v>
      </c>
      <c r="C2573" s="4">
        <f>YEAR(SalesDataTable[[#This Row],[Order Date]])</f>
        <v>2026</v>
      </c>
      <c r="D2573" s="9" t="str">
        <f>TEXT(SalesDataTable[[#This Row],[Order Date]],"MMM")</f>
        <v>Dec</v>
      </c>
      <c r="E2573" s="9" t="str">
        <f>"Q"&amp;ROUNDUP(MONTH(SalesDataTable[[#This Row],[Order Date]])/3,0)</f>
        <v>Q4</v>
      </c>
      <c r="F2573" s="4" t="s">
        <v>38</v>
      </c>
      <c r="G2573" s="4" t="s">
        <v>65</v>
      </c>
      <c r="H2573" s="4" t="s">
        <v>20</v>
      </c>
      <c r="I2573" s="4" t="s">
        <v>31</v>
      </c>
      <c r="J2573" s="4" t="s">
        <v>52</v>
      </c>
      <c r="K2573" s="4" t="s">
        <v>56</v>
      </c>
      <c r="L2573" s="5">
        <v>2</v>
      </c>
      <c r="M2573" s="6">
        <v>122.49</v>
      </c>
      <c r="N2573" s="7">
        <v>0.15</v>
      </c>
      <c r="O2573" s="6">
        <v>70.930000000000007</v>
      </c>
      <c r="P2573" s="6">
        <f t="shared" si="160"/>
        <v>208.23299999999998</v>
      </c>
      <c r="Q2573" s="6">
        <f t="shared" si="161"/>
        <v>141.86000000000001</v>
      </c>
      <c r="R2573" s="6">
        <f t="shared" si="162"/>
        <v>66.372999999999962</v>
      </c>
      <c r="S2573" s="8">
        <f t="shared" si="163"/>
        <v>0.31874390706564265</v>
      </c>
    </row>
    <row r="2574" spans="1:19" ht="15.6" x14ac:dyDescent="0.3">
      <c r="A2574" s="2">
        <v>948</v>
      </c>
      <c r="B2574" s="3">
        <v>46367</v>
      </c>
      <c r="C2574" s="4">
        <f>YEAR(SalesDataTable[[#This Row],[Order Date]])</f>
        <v>2026</v>
      </c>
      <c r="D2574" s="9" t="str">
        <f>TEXT(SalesDataTable[[#This Row],[Order Date]],"MMM")</f>
        <v>Dec</v>
      </c>
      <c r="E2574" s="9" t="str">
        <f>"Q"&amp;ROUNDUP(MONTH(SalesDataTable[[#This Row],[Order Date]])/3,0)</f>
        <v>Q4</v>
      </c>
      <c r="F2574" s="4" t="s">
        <v>24</v>
      </c>
      <c r="G2574" s="4" t="s">
        <v>59</v>
      </c>
      <c r="H2574" s="4" t="s">
        <v>46</v>
      </c>
      <c r="I2574" s="4" t="s">
        <v>31</v>
      </c>
      <c r="J2574" s="4" t="s">
        <v>27</v>
      </c>
      <c r="K2574" s="4" t="s">
        <v>35</v>
      </c>
      <c r="L2574" s="5">
        <v>1</v>
      </c>
      <c r="M2574" s="6">
        <v>141.74</v>
      </c>
      <c r="N2574" s="7">
        <v>0.15</v>
      </c>
      <c r="O2574" s="6">
        <v>78.97</v>
      </c>
      <c r="P2574" s="6">
        <f t="shared" si="160"/>
        <v>120.479</v>
      </c>
      <c r="Q2574" s="6">
        <f t="shared" si="161"/>
        <v>78.97</v>
      </c>
      <c r="R2574" s="6">
        <f t="shared" si="162"/>
        <v>41.509</v>
      </c>
      <c r="S2574" s="8">
        <f t="shared" si="163"/>
        <v>0.34453307215365336</v>
      </c>
    </row>
    <row r="2575" spans="1:19" ht="15.6" x14ac:dyDescent="0.3">
      <c r="A2575" s="2">
        <v>1957</v>
      </c>
      <c r="B2575" s="3">
        <v>46367</v>
      </c>
      <c r="C2575" s="4">
        <f>YEAR(SalesDataTable[[#This Row],[Order Date]])</f>
        <v>2026</v>
      </c>
      <c r="D2575" s="9" t="str">
        <f>TEXT(SalesDataTable[[#This Row],[Order Date]],"MMM")</f>
        <v>Dec</v>
      </c>
      <c r="E2575" s="9" t="str">
        <f>"Q"&amp;ROUNDUP(MONTH(SalesDataTable[[#This Row],[Order Date]])/3,0)</f>
        <v>Q4</v>
      </c>
      <c r="F2575" s="4" t="s">
        <v>38</v>
      </c>
      <c r="G2575" s="4" t="s">
        <v>49</v>
      </c>
      <c r="H2575" s="4" t="s">
        <v>20</v>
      </c>
      <c r="I2575" s="4" t="s">
        <v>21</v>
      </c>
      <c r="J2575" s="4" t="s">
        <v>22</v>
      </c>
      <c r="K2575" s="4" t="s">
        <v>44</v>
      </c>
      <c r="L2575" s="5">
        <v>6</v>
      </c>
      <c r="M2575" s="6">
        <v>39.44</v>
      </c>
      <c r="N2575" s="7">
        <v>0.1</v>
      </c>
      <c r="O2575" s="6">
        <v>16.89</v>
      </c>
      <c r="P2575" s="6">
        <f t="shared" si="160"/>
        <v>212.976</v>
      </c>
      <c r="Q2575" s="6">
        <f t="shared" si="161"/>
        <v>101.34</v>
      </c>
      <c r="R2575" s="6">
        <f t="shared" si="162"/>
        <v>111.636</v>
      </c>
      <c r="S2575" s="8">
        <f t="shared" si="163"/>
        <v>0.52417173766058145</v>
      </c>
    </row>
    <row r="2576" spans="1:19" ht="15.6" x14ac:dyDescent="0.3">
      <c r="A2576" s="2">
        <v>3097</v>
      </c>
      <c r="B2576" s="3">
        <v>46367</v>
      </c>
      <c r="C2576" s="4">
        <f>YEAR(SalesDataTable[[#This Row],[Order Date]])</f>
        <v>2026</v>
      </c>
      <c r="D2576" s="9" t="str">
        <f>TEXT(SalesDataTable[[#This Row],[Order Date]],"MMM")</f>
        <v>Dec</v>
      </c>
      <c r="E2576" s="9" t="str">
        <f>"Q"&amp;ROUNDUP(MONTH(SalesDataTable[[#This Row],[Order Date]])/3,0)</f>
        <v>Q4</v>
      </c>
      <c r="F2576" s="4" t="s">
        <v>29</v>
      </c>
      <c r="G2576" s="4" t="s">
        <v>36</v>
      </c>
      <c r="H2576" s="4" t="s">
        <v>37</v>
      </c>
      <c r="I2576" s="4" t="s">
        <v>21</v>
      </c>
      <c r="J2576" s="4" t="s">
        <v>22</v>
      </c>
      <c r="K2576" s="4" t="s">
        <v>40</v>
      </c>
      <c r="L2576" s="5">
        <v>1</v>
      </c>
      <c r="M2576" s="6">
        <v>49.64</v>
      </c>
      <c r="N2576" s="7">
        <v>0.1</v>
      </c>
      <c r="O2576" s="6">
        <v>22</v>
      </c>
      <c r="P2576" s="6">
        <f t="shared" si="160"/>
        <v>44.676000000000002</v>
      </c>
      <c r="Q2576" s="6">
        <f t="shared" si="161"/>
        <v>22</v>
      </c>
      <c r="R2576" s="6">
        <f t="shared" si="162"/>
        <v>22.676000000000002</v>
      </c>
      <c r="S2576" s="8">
        <f t="shared" si="163"/>
        <v>0.50756558331094992</v>
      </c>
    </row>
    <row r="2577" spans="1:19" ht="15.6" x14ac:dyDescent="0.3">
      <c r="A2577" s="2">
        <v>3649</v>
      </c>
      <c r="B2577" s="3">
        <v>46367</v>
      </c>
      <c r="C2577" s="4">
        <f>YEAR(SalesDataTable[[#This Row],[Order Date]])</f>
        <v>2026</v>
      </c>
      <c r="D2577" s="9" t="str">
        <f>TEXT(SalesDataTable[[#This Row],[Order Date]],"MMM")</f>
        <v>Dec</v>
      </c>
      <c r="E2577" s="9" t="str">
        <f>"Q"&amp;ROUNDUP(MONTH(SalesDataTable[[#This Row],[Order Date]])/3,0)</f>
        <v>Q4</v>
      </c>
      <c r="F2577" s="4" t="s">
        <v>29</v>
      </c>
      <c r="G2577" s="4" t="s">
        <v>30</v>
      </c>
      <c r="H2577" s="4" t="s">
        <v>20</v>
      </c>
      <c r="I2577" s="4" t="s">
        <v>31</v>
      </c>
      <c r="J2577" s="4" t="s">
        <v>32</v>
      </c>
      <c r="K2577" s="4" t="s">
        <v>66</v>
      </c>
      <c r="L2577" s="5">
        <v>1</v>
      </c>
      <c r="M2577" s="6">
        <v>164.29</v>
      </c>
      <c r="N2577" s="7">
        <v>0.05</v>
      </c>
      <c r="O2577" s="6">
        <v>88.66</v>
      </c>
      <c r="P2577" s="6">
        <f t="shared" si="160"/>
        <v>156.07549999999998</v>
      </c>
      <c r="Q2577" s="6">
        <f t="shared" si="161"/>
        <v>88.66</v>
      </c>
      <c r="R2577" s="6">
        <f t="shared" si="162"/>
        <v>67.41549999999998</v>
      </c>
      <c r="S2577" s="8">
        <f t="shared" si="163"/>
        <v>0.43194159237035917</v>
      </c>
    </row>
    <row r="2578" spans="1:19" ht="15.6" x14ac:dyDescent="0.3">
      <c r="A2578" s="2">
        <v>3963</v>
      </c>
      <c r="B2578" s="3">
        <v>46367</v>
      </c>
      <c r="C2578" s="4">
        <f>YEAR(SalesDataTable[[#This Row],[Order Date]])</f>
        <v>2026</v>
      </c>
      <c r="D2578" s="9" t="str">
        <f>TEXT(SalesDataTable[[#This Row],[Order Date]],"MMM")</f>
        <v>Dec</v>
      </c>
      <c r="E2578" s="9" t="str">
        <f>"Q"&amp;ROUNDUP(MONTH(SalesDataTable[[#This Row],[Order Date]])/3,0)</f>
        <v>Q4</v>
      </c>
      <c r="F2578" s="4" t="s">
        <v>38</v>
      </c>
      <c r="G2578" s="4" t="s">
        <v>51</v>
      </c>
      <c r="H2578" s="4" t="s">
        <v>20</v>
      </c>
      <c r="I2578" s="4" t="s">
        <v>21</v>
      </c>
      <c r="J2578" s="4" t="s">
        <v>32</v>
      </c>
      <c r="K2578" s="4" t="s">
        <v>33</v>
      </c>
      <c r="L2578" s="5">
        <v>1</v>
      </c>
      <c r="M2578" s="6">
        <v>35.81</v>
      </c>
      <c r="N2578" s="7">
        <v>0</v>
      </c>
      <c r="O2578" s="6">
        <v>13.28</v>
      </c>
      <c r="P2578" s="6">
        <f t="shared" si="160"/>
        <v>35.81</v>
      </c>
      <c r="Q2578" s="6">
        <f t="shared" si="161"/>
        <v>13.28</v>
      </c>
      <c r="R2578" s="6">
        <f t="shared" si="162"/>
        <v>22.53</v>
      </c>
      <c r="S2578" s="8">
        <f t="shared" si="163"/>
        <v>0.62915386763473891</v>
      </c>
    </row>
    <row r="2579" spans="1:19" ht="15.6" x14ac:dyDescent="0.3">
      <c r="A2579" s="2">
        <v>4305</v>
      </c>
      <c r="B2579" s="3">
        <v>46367</v>
      </c>
      <c r="C2579" s="4">
        <f>YEAR(SalesDataTable[[#This Row],[Order Date]])</f>
        <v>2026</v>
      </c>
      <c r="D2579" s="9" t="str">
        <f>TEXT(SalesDataTable[[#This Row],[Order Date]],"MMM")</f>
        <v>Dec</v>
      </c>
      <c r="E2579" s="9" t="str">
        <f>"Q"&amp;ROUNDUP(MONTH(SalesDataTable[[#This Row],[Order Date]])/3,0)</f>
        <v>Q4</v>
      </c>
      <c r="F2579" s="4" t="s">
        <v>18</v>
      </c>
      <c r="G2579" s="4" t="s">
        <v>54</v>
      </c>
      <c r="H2579" s="4" t="s">
        <v>37</v>
      </c>
      <c r="I2579" s="4" t="s">
        <v>31</v>
      </c>
      <c r="J2579" s="4" t="s">
        <v>52</v>
      </c>
      <c r="K2579" s="4" t="s">
        <v>53</v>
      </c>
      <c r="L2579" s="5">
        <v>1</v>
      </c>
      <c r="M2579" s="6">
        <v>41.31</v>
      </c>
      <c r="N2579" s="7">
        <v>0.05</v>
      </c>
      <c r="O2579" s="6">
        <v>14.56</v>
      </c>
      <c r="P2579" s="6">
        <f t="shared" si="160"/>
        <v>39.244500000000002</v>
      </c>
      <c r="Q2579" s="6">
        <f t="shared" si="161"/>
        <v>14.56</v>
      </c>
      <c r="R2579" s="6">
        <f t="shared" si="162"/>
        <v>24.6845</v>
      </c>
      <c r="S2579" s="8">
        <f t="shared" si="163"/>
        <v>0.62899259768884808</v>
      </c>
    </row>
    <row r="2580" spans="1:19" ht="15.6" x14ac:dyDescent="0.3">
      <c r="A2580" s="2">
        <v>4942</v>
      </c>
      <c r="B2580" s="3">
        <v>46367</v>
      </c>
      <c r="C2580" s="4">
        <f>YEAR(SalesDataTable[[#This Row],[Order Date]])</f>
        <v>2026</v>
      </c>
      <c r="D2580" s="9" t="str">
        <f>TEXT(SalesDataTable[[#This Row],[Order Date]],"MMM")</f>
        <v>Dec</v>
      </c>
      <c r="E2580" s="9" t="str">
        <f>"Q"&amp;ROUNDUP(MONTH(SalesDataTable[[#This Row],[Order Date]])/3,0)</f>
        <v>Q4</v>
      </c>
      <c r="F2580" s="4" t="s">
        <v>38</v>
      </c>
      <c r="G2580" s="4" t="s">
        <v>65</v>
      </c>
      <c r="H2580" s="4" t="s">
        <v>46</v>
      </c>
      <c r="I2580" s="4" t="s">
        <v>31</v>
      </c>
      <c r="J2580" s="4" t="s">
        <v>32</v>
      </c>
      <c r="K2580" s="4" t="s">
        <v>33</v>
      </c>
      <c r="L2580" s="5">
        <v>3</v>
      </c>
      <c r="M2580" s="6">
        <v>36.6</v>
      </c>
      <c r="N2580" s="7">
        <v>0.15</v>
      </c>
      <c r="O2580" s="6">
        <v>13.95</v>
      </c>
      <c r="P2580" s="6">
        <f t="shared" si="160"/>
        <v>93.330000000000013</v>
      </c>
      <c r="Q2580" s="6">
        <f t="shared" si="161"/>
        <v>41.849999999999994</v>
      </c>
      <c r="R2580" s="6">
        <f t="shared" si="162"/>
        <v>51.480000000000018</v>
      </c>
      <c r="S2580" s="8">
        <f t="shared" si="163"/>
        <v>0.55159112825458068</v>
      </c>
    </row>
    <row r="2581" spans="1:19" ht="15.6" x14ac:dyDescent="0.3">
      <c r="A2581" s="2">
        <v>19</v>
      </c>
      <c r="B2581" s="3">
        <v>46368</v>
      </c>
      <c r="C2581" s="4">
        <f>YEAR(SalesDataTable[[#This Row],[Order Date]])</f>
        <v>2026</v>
      </c>
      <c r="D2581" s="9" t="str">
        <f>TEXT(SalesDataTable[[#This Row],[Order Date]],"MMM")</f>
        <v>Dec</v>
      </c>
      <c r="E2581" s="9" t="str">
        <f>"Q"&amp;ROUNDUP(MONTH(SalesDataTable[[#This Row],[Order Date]])/3,0)</f>
        <v>Q4</v>
      </c>
      <c r="F2581" s="4" t="s">
        <v>24</v>
      </c>
      <c r="G2581" s="4" t="s">
        <v>25</v>
      </c>
      <c r="H2581" s="4" t="s">
        <v>20</v>
      </c>
      <c r="I2581" s="4" t="s">
        <v>31</v>
      </c>
      <c r="J2581" s="4" t="s">
        <v>22</v>
      </c>
      <c r="K2581" s="4" t="s">
        <v>40</v>
      </c>
      <c r="L2581" s="5">
        <v>5</v>
      </c>
      <c r="M2581" s="6">
        <v>49.59</v>
      </c>
      <c r="N2581" s="7">
        <v>0</v>
      </c>
      <c r="O2581" s="6">
        <v>22.63</v>
      </c>
      <c r="P2581" s="6">
        <f t="shared" si="160"/>
        <v>247.95000000000002</v>
      </c>
      <c r="Q2581" s="6">
        <f t="shared" si="161"/>
        <v>113.14999999999999</v>
      </c>
      <c r="R2581" s="6">
        <f t="shared" si="162"/>
        <v>134.80000000000001</v>
      </c>
      <c r="S2581" s="8">
        <f t="shared" si="163"/>
        <v>0.54365799556362171</v>
      </c>
    </row>
    <row r="2582" spans="1:19" ht="15.6" x14ac:dyDescent="0.3">
      <c r="A2582" s="2">
        <v>4963</v>
      </c>
      <c r="B2582" s="3">
        <v>46368</v>
      </c>
      <c r="C2582" s="4">
        <f>YEAR(SalesDataTable[[#This Row],[Order Date]])</f>
        <v>2026</v>
      </c>
      <c r="D2582" s="9" t="str">
        <f>TEXT(SalesDataTable[[#This Row],[Order Date]],"MMM")</f>
        <v>Dec</v>
      </c>
      <c r="E2582" s="9" t="str">
        <f>"Q"&amp;ROUNDUP(MONTH(SalesDataTable[[#This Row],[Order Date]])/3,0)</f>
        <v>Q4</v>
      </c>
      <c r="F2582" s="4" t="s">
        <v>18</v>
      </c>
      <c r="G2582" s="4" t="s">
        <v>19</v>
      </c>
      <c r="H2582" s="4" t="s">
        <v>20</v>
      </c>
      <c r="I2582" s="4" t="s">
        <v>31</v>
      </c>
      <c r="J2582" s="4" t="s">
        <v>27</v>
      </c>
      <c r="K2582" s="4" t="s">
        <v>64</v>
      </c>
      <c r="L2582" s="5">
        <v>5</v>
      </c>
      <c r="M2582" s="6">
        <v>72.3</v>
      </c>
      <c r="N2582" s="7">
        <v>0.05</v>
      </c>
      <c r="O2582" s="6">
        <v>31.73</v>
      </c>
      <c r="P2582" s="6">
        <f t="shared" si="160"/>
        <v>343.42500000000001</v>
      </c>
      <c r="Q2582" s="6">
        <f t="shared" si="161"/>
        <v>158.65</v>
      </c>
      <c r="R2582" s="6">
        <f t="shared" si="162"/>
        <v>184.77500000000001</v>
      </c>
      <c r="S2582" s="8">
        <f t="shared" si="163"/>
        <v>0.53803596127247577</v>
      </c>
    </row>
    <row r="2583" spans="1:19" ht="15.6" x14ac:dyDescent="0.3">
      <c r="A2583" s="2">
        <v>5110</v>
      </c>
      <c r="B2583" s="3">
        <v>46368</v>
      </c>
      <c r="C2583" s="4">
        <f>YEAR(SalesDataTable[[#This Row],[Order Date]])</f>
        <v>2026</v>
      </c>
      <c r="D2583" s="9" t="str">
        <f>TEXT(SalesDataTable[[#This Row],[Order Date]],"MMM")</f>
        <v>Dec</v>
      </c>
      <c r="E2583" s="9" t="str">
        <f>"Q"&amp;ROUNDUP(MONTH(SalesDataTable[[#This Row],[Order Date]])/3,0)</f>
        <v>Q4</v>
      </c>
      <c r="F2583" s="4" t="s">
        <v>38</v>
      </c>
      <c r="G2583" s="4" t="s">
        <v>39</v>
      </c>
      <c r="H2583" s="4" t="s">
        <v>20</v>
      </c>
      <c r="I2583" s="4" t="s">
        <v>31</v>
      </c>
      <c r="J2583" s="4" t="s">
        <v>22</v>
      </c>
      <c r="K2583" s="4" t="s">
        <v>40</v>
      </c>
      <c r="L2583" s="5">
        <v>1</v>
      </c>
      <c r="M2583" s="6">
        <v>51.57</v>
      </c>
      <c r="N2583" s="7">
        <v>0.1</v>
      </c>
      <c r="O2583" s="6">
        <v>23.11</v>
      </c>
      <c r="P2583" s="6">
        <f t="shared" si="160"/>
        <v>46.413000000000004</v>
      </c>
      <c r="Q2583" s="6">
        <f t="shared" si="161"/>
        <v>23.11</v>
      </c>
      <c r="R2583" s="6">
        <f t="shared" si="162"/>
        <v>23.303000000000004</v>
      </c>
      <c r="S2583" s="8">
        <f t="shared" si="163"/>
        <v>0.5020791588563549</v>
      </c>
    </row>
    <row r="2584" spans="1:19" ht="15.6" x14ac:dyDescent="0.3">
      <c r="A2584" s="2">
        <v>10</v>
      </c>
      <c r="B2584" s="3">
        <v>46369</v>
      </c>
      <c r="C2584" s="4">
        <f>YEAR(SalesDataTable[[#This Row],[Order Date]])</f>
        <v>2026</v>
      </c>
      <c r="D2584" s="9" t="str">
        <f>TEXT(SalesDataTable[[#This Row],[Order Date]],"MMM")</f>
        <v>Dec</v>
      </c>
      <c r="E2584" s="9" t="str">
        <f>"Q"&amp;ROUNDUP(MONTH(SalesDataTable[[#This Row],[Order Date]])/3,0)</f>
        <v>Q4</v>
      </c>
      <c r="F2584" s="4" t="s">
        <v>18</v>
      </c>
      <c r="G2584" s="4" t="s">
        <v>19</v>
      </c>
      <c r="H2584" s="4" t="s">
        <v>20</v>
      </c>
      <c r="I2584" s="4" t="s">
        <v>21</v>
      </c>
      <c r="J2584" s="4" t="s">
        <v>32</v>
      </c>
      <c r="K2584" s="4" t="s">
        <v>33</v>
      </c>
      <c r="L2584" s="5">
        <v>3</v>
      </c>
      <c r="M2584" s="6">
        <v>35.380000000000003</v>
      </c>
      <c r="N2584" s="7">
        <v>0</v>
      </c>
      <c r="O2584" s="6">
        <v>13.51</v>
      </c>
      <c r="P2584" s="6">
        <f t="shared" si="160"/>
        <v>106.14000000000001</v>
      </c>
      <c r="Q2584" s="6">
        <f t="shared" si="161"/>
        <v>40.53</v>
      </c>
      <c r="R2584" s="6">
        <f t="shared" si="162"/>
        <v>65.610000000000014</v>
      </c>
      <c r="S2584" s="8">
        <f t="shared" si="163"/>
        <v>0.61814584511023185</v>
      </c>
    </row>
    <row r="2585" spans="1:19" ht="15.6" x14ac:dyDescent="0.3">
      <c r="A2585" s="2">
        <v>216</v>
      </c>
      <c r="B2585" s="3">
        <v>46369</v>
      </c>
      <c r="C2585" s="4">
        <f>YEAR(SalesDataTable[[#This Row],[Order Date]])</f>
        <v>2026</v>
      </c>
      <c r="D2585" s="9" t="str">
        <f>TEXT(SalesDataTable[[#This Row],[Order Date]],"MMM")</f>
        <v>Dec</v>
      </c>
      <c r="E2585" s="9" t="str">
        <f>"Q"&amp;ROUNDUP(MONTH(SalesDataTable[[#This Row],[Order Date]])/3,0)</f>
        <v>Q4</v>
      </c>
      <c r="F2585" s="4" t="s">
        <v>29</v>
      </c>
      <c r="G2585" s="4" t="s">
        <v>30</v>
      </c>
      <c r="H2585" s="4" t="s">
        <v>20</v>
      </c>
      <c r="I2585" s="4" t="s">
        <v>34</v>
      </c>
      <c r="J2585" s="4" t="s">
        <v>22</v>
      </c>
      <c r="K2585" s="4" t="s">
        <v>23</v>
      </c>
      <c r="L2585" s="5">
        <v>1</v>
      </c>
      <c r="M2585" s="6">
        <v>83.08</v>
      </c>
      <c r="N2585" s="7">
        <v>0.15</v>
      </c>
      <c r="O2585" s="6">
        <v>42.91</v>
      </c>
      <c r="P2585" s="6">
        <f t="shared" si="160"/>
        <v>70.617999999999995</v>
      </c>
      <c r="Q2585" s="6">
        <f t="shared" si="161"/>
        <v>42.91</v>
      </c>
      <c r="R2585" s="6">
        <f t="shared" si="162"/>
        <v>27.707999999999998</v>
      </c>
      <c r="S2585" s="8">
        <f t="shared" si="163"/>
        <v>0.39236455294684075</v>
      </c>
    </row>
    <row r="2586" spans="1:19" ht="15.6" x14ac:dyDescent="0.3">
      <c r="A2586" s="2">
        <v>1937</v>
      </c>
      <c r="B2586" s="3">
        <v>46369</v>
      </c>
      <c r="C2586" s="4">
        <f>YEAR(SalesDataTable[[#This Row],[Order Date]])</f>
        <v>2026</v>
      </c>
      <c r="D2586" s="9" t="str">
        <f>TEXT(SalesDataTable[[#This Row],[Order Date]],"MMM")</f>
        <v>Dec</v>
      </c>
      <c r="E2586" s="9" t="str">
        <f>"Q"&amp;ROUNDUP(MONTH(SalesDataTable[[#This Row],[Order Date]])/3,0)</f>
        <v>Q4</v>
      </c>
      <c r="F2586" s="4" t="s">
        <v>24</v>
      </c>
      <c r="G2586" s="4" t="s">
        <v>61</v>
      </c>
      <c r="H2586" s="4" t="s">
        <v>26</v>
      </c>
      <c r="I2586" s="4" t="s">
        <v>34</v>
      </c>
      <c r="J2586" s="4" t="s">
        <v>41</v>
      </c>
      <c r="K2586" s="4" t="s">
        <v>69</v>
      </c>
      <c r="L2586" s="5">
        <v>3</v>
      </c>
      <c r="M2586" s="6">
        <v>120.5</v>
      </c>
      <c r="N2586" s="7">
        <v>0.15</v>
      </c>
      <c r="O2586" s="6">
        <v>61.44</v>
      </c>
      <c r="P2586" s="6">
        <f t="shared" si="160"/>
        <v>307.27499999999998</v>
      </c>
      <c r="Q2586" s="6">
        <f t="shared" si="161"/>
        <v>184.32</v>
      </c>
      <c r="R2586" s="6">
        <f t="shared" si="162"/>
        <v>122.95499999999998</v>
      </c>
      <c r="S2586" s="8">
        <f t="shared" si="163"/>
        <v>0.40014644862094212</v>
      </c>
    </row>
    <row r="2587" spans="1:19" ht="15.6" x14ac:dyDescent="0.3">
      <c r="A2587" s="2">
        <v>4720</v>
      </c>
      <c r="B2587" s="3">
        <v>46369</v>
      </c>
      <c r="C2587" s="4">
        <f>YEAR(SalesDataTable[[#This Row],[Order Date]])</f>
        <v>2026</v>
      </c>
      <c r="D2587" s="9" t="str">
        <f>TEXT(SalesDataTable[[#This Row],[Order Date]],"MMM")</f>
        <v>Dec</v>
      </c>
      <c r="E2587" s="9" t="str">
        <f>"Q"&amp;ROUNDUP(MONTH(SalesDataTable[[#This Row],[Order Date]])/3,0)</f>
        <v>Q4</v>
      </c>
      <c r="F2587" s="4" t="s">
        <v>18</v>
      </c>
      <c r="G2587" s="4" t="s">
        <v>19</v>
      </c>
      <c r="H2587" s="4" t="s">
        <v>20</v>
      </c>
      <c r="I2587" s="4" t="s">
        <v>31</v>
      </c>
      <c r="J2587" s="4" t="s">
        <v>27</v>
      </c>
      <c r="K2587" s="4" t="s">
        <v>64</v>
      </c>
      <c r="L2587" s="5">
        <v>3</v>
      </c>
      <c r="M2587" s="6">
        <v>73.040000000000006</v>
      </c>
      <c r="N2587" s="7">
        <v>0.1</v>
      </c>
      <c r="O2587" s="6">
        <v>31.78</v>
      </c>
      <c r="P2587" s="6">
        <f t="shared" si="160"/>
        <v>197.208</v>
      </c>
      <c r="Q2587" s="6">
        <f t="shared" si="161"/>
        <v>95.34</v>
      </c>
      <c r="R2587" s="6">
        <f t="shared" si="162"/>
        <v>101.86799999999999</v>
      </c>
      <c r="S2587" s="8">
        <f t="shared" si="163"/>
        <v>0.51655105269563095</v>
      </c>
    </row>
    <row r="2588" spans="1:19" ht="15.6" x14ac:dyDescent="0.3">
      <c r="A2588" s="2">
        <v>91</v>
      </c>
      <c r="B2588" s="3">
        <v>46370</v>
      </c>
      <c r="C2588" s="4">
        <f>YEAR(SalesDataTable[[#This Row],[Order Date]])</f>
        <v>2026</v>
      </c>
      <c r="D2588" s="9" t="str">
        <f>TEXT(SalesDataTable[[#This Row],[Order Date]],"MMM")</f>
        <v>Dec</v>
      </c>
      <c r="E2588" s="9" t="str">
        <f>"Q"&amp;ROUNDUP(MONTH(SalesDataTable[[#This Row],[Order Date]])/3,0)</f>
        <v>Q4</v>
      </c>
      <c r="F2588" s="4" t="s">
        <v>24</v>
      </c>
      <c r="G2588" s="4" t="s">
        <v>25</v>
      </c>
      <c r="H2588" s="4" t="s">
        <v>20</v>
      </c>
      <c r="I2588" s="4" t="s">
        <v>21</v>
      </c>
      <c r="J2588" s="4" t="s">
        <v>41</v>
      </c>
      <c r="K2588" s="4" t="s">
        <v>42</v>
      </c>
      <c r="L2588" s="5">
        <v>2</v>
      </c>
      <c r="M2588" s="6">
        <v>339.95</v>
      </c>
      <c r="N2588" s="7">
        <v>0</v>
      </c>
      <c r="O2588" s="6">
        <v>195.78</v>
      </c>
      <c r="P2588" s="6">
        <f t="shared" si="160"/>
        <v>679.9</v>
      </c>
      <c r="Q2588" s="6">
        <f t="shared" si="161"/>
        <v>391.56</v>
      </c>
      <c r="R2588" s="6">
        <f t="shared" si="162"/>
        <v>288.33999999999997</v>
      </c>
      <c r="S2588" s="8">
        <f t="shared" si="163"/>
        <v>0.42409177820267685</v>
      </c>
    </row>
    <row r="2589" spans="1:19" ht="15.6" x14ac:dyDescent="0.3">
      <c r="A2589" s="2">
        <v>505</v>
      </c>
      <c r="B2589" s="3">
        <v>46370</v>
      </c>
      <c r="C2589" s="4">
        <f>YEAR(SalesDataTable[[#This Row],[Order Date]])</f>
        <v>2026</v>
      </c>
      <c r="D2589" s="9" t="str">
        <f>TEXT(SalesDataTable[[#This Row],[Order Date]],"MMM")</f>
        <v>Dec</v>
      </c>
      <c r="E2589" s="9" t="str">
        <f>"Q"&amp;ROUNDUP(MONTH(SalesDataTable[[#This Row],[Order Date]])/3,0)</f>
        <v>Q4</v>
      </c>
      <c r="F2589" s="4" t="s">
        <v>18</v>
      </c>
      <c r="G2589" s="4" t="s">
        <v>68</v>
      </c>
      <c r="H2589" s="4" t="s">
        <v>46</v>
      </c>
      <c r="I2589" s="4" t="s">
        <v>21</v>
      </c>
      <c r="J2589" s="4" t="s">
        <v>41</v>
      </c>
      <c r="K2589" s="4" t="s">
        <v>47</v>
      </c>
      <c r="L2589" s="5">
        <v>2</v>
      </c>
      <c r="M2589" s="6">
        <v>199.43</v>
      </c>
      <c r="N2589" s="7">
        <v>0.05</v>
      </c>
      <c r="O2589" s="6">
        <v>106.58</v>
      </c>
      <c r="P2589" s="6">
        <f t="shared" si="160"/>
        <v>378.91699999999997</v>
      </c>
      <c r="Q2589" s="6">
        <f t="shared" si="161"/>
        <v>213.16</v>
      </c>
      <c r="R2589" s="6">
        <f t="shared" si="162"/>
        <v>165.75699999999998</v>
      </c>
      <c r="S2589" s="8">
        <f t="shared" si="163"/>
        <v>0.4374493622613923</v>
      </c>
    </row>
    <row r="2590" spans="1:19" ht="15.6" x14ac:dyDescent="0.3">
      <c r="A2590" s="2">
        <v>640</v>
      </c>
      <c r="B2590" s="3">
        <v>46370</v>
      </c>
      <c r="C2590" s="4">
        <f>YEAR(SalesDataTable[[#This Row],[Order Date]])</f>
        <v>2026</v>
      </c>
      <c r="D2590" s="9" t="str">
        <f>TEXT(SalesDataTable[[#This Row],[Order Date]],"MMM")</f>
        <v>Dec</v>
      </c>
      <c r="E2590" s="9" t="str">
        <f>"Q"&amp;ROUNDUP(MONTH(SalesDataTable[[#This Row],[Order Date]])/3,0)</f>
        <v>Q4</v>
      </c>
      <c r="F2590" s="4" t="s">
        <v>18</v>
      </c>
      <c r="G2590" s="4" t="s">
        <v>68</v>
      </c>
      <c r="H2590" s="4" t="s">
        <v>20</v>
      </c>
      <c r="I2590" s="4" t="s">
        <v>21</v>
      </c>
      <c r="J2590" s="4" t="s">
        <v>52</v>
      </c>
      <c r="K2590" s="4" t="s">
        <v>63</v>
      </c>
      <c r="L2590" s="5">
        <v>2</v>
      </c>
      <c r="M2590" s="6">
        <v>51.77</v>
      </c>
      <c r="N2590" s="7">
        <v>0.05</v>
      </c>
      <c r="O2590" s="6">
        <v>21.76</v>
      </c>
      <c r="P2590" s="6">
        <f t="shared" si="160"/>
        <v>98.363</v>
      </c>
      <c r="Q2590" s="6">
        <f t="shared" si="161"/>
        <v>43.52</v>
      </c>
      <c r="R2590" s="6">
        <f t="shared" si="162"/>
        <v>54.842999999999996</v>
      </c>
      <c r="S2590" s="8">
        <f t="shared" si="163"/>
        <v>0.55755721155312465</v>
      </c>
    </row>
    <row r="2591" spans="1:19" ht="15.6" x14ac:dyDescent="0.3">
      <c r="A2591" s="2">
        <v>1408</v>
      </c>
      <c r="B2591" s="3">
        <v>46370</v>
      </c>
      <c r="C2591" s="4">
        <f>YEAR(SalesDataTable[[#This Row],[Order Date]])</f>
        <v>2026</v>
      </c>
      <c r="D2591" s="9" t="str">
        <f>TEXT(SalesDataTable[[#This Row],[Order Date]],"MMM")</f>
        <v>Dec</v>
      </c>
      <c r="E2591" s="9" t="str">
        <f>"Q"&amp;ROUNDUP(MONTH(SalesDataTable[[#This Row],[Order Date]])/3,0)</f>
        <v>Q4</v>
      </c>
      <c r="F2591" s="4" t="s">
        <v>24</v>
      </c>
      <c r="G2591" s="4" t="s">
        <v>25</v>
      </c>
      <c r="H2591" s="4" t="s">
        <v>20</v>
      </c>
      <c r="I2591" s="4" t="s">
        <v>31</v>
      </c>
      <c r="J2591" s="4" t="s">
        <v>32</v>
      </c>
      <c r="K2591" s="4" t="s">
        <v>66</v>
      </c>
      <c r="L2591" s="5">
        <v>1</v>
      </c>
      <c r="M2591" s="6">
        <v>161.53</v>
      </c>
      <c r="N2591" s="7">
        <v>0</v>
      </c>
      <c r="O2591" s="6">
        <v>87.43</v>
      </c>
      <c r="P2591" s="6">
        <f t="shared" si="160"/>
        <v>161.53</v>
      </c>
      <c r="Q2591" s="6">
        <f t="shared" si="161"/>
        <v>87.43</v>
      </c>
      <c r="R2591" s="6">
        <f t="shared" si="162"/>
        <v>74.099999999999994</v>
      </c>
      <c r="S2591" s="8">
        <f t="shared" si="163"/>
        <v>0.45873831486411187</v>
      </c>
    </row>
    <row r="2592" spans="1:19" ht="15.6" x14ac:dyDescent="0.3">
      <c r="A2592" s="2">
        <v>2074</v>
      </c>
      <c r="B2592" s="3">
        <v>46370</v>
      </c>
      <c r="C2592" s="4">
        <f>YEAR(SalesDataTable[[#This Row],[Order Date]])</f>
        <v>2026</v>
      </c>
      <c r="D2592" s="9" t="str">
        <f>TEXT(SalesDataTable[[#This Row],[Order Date]],"MMM")</f>
        <v>Dec</v>
      </c>
      <c r="E2592" s="9" t="str">
        <f>"Q"&amp;ROUNDUP(MONTH(SalesDataTable[[#This Row],[Order Date]])/3,0)</f>
        <v>Q4</v>
      </c>
      <c r="F2592" s="4" t="s">
        <v>24</v>
      </c>
      <c r="G2592" s="4" t="s">
        <v>61</v>
      </c>
      <c r="H2592" s="4" t="s">
        <v>26</v>
      </c>
      <c r="I2592" s="4" t="s">
        <v>34</v>
      </c>
      <c r="J2592" s="4" t="s">
        <v>27</v>
      </c>
      <c r="K2592" s="4" t="s">
        <v>35</v>
      </c>
      <c r="L2592" s="5">
        <v>4</v>
      </c>
      <c r="M2592" s="6">
        <v>145.85</v>
      </c>
      <c r="N2592" s="7">
        <v>0.1</v>
      </c>
      <c r="O2592" s="6">
        <v>79.47</v>
      </c>
      <c r="P2592" s="6">
        <f t="shared" si="160"/>
        <v>525.05999999999995</v>
      </c>
      <c r="Q2592" s="6">
        <f t="shared" si="161"/>
        <v>317.88</v>
      </c>
      <c r="R2592" s="6">
        <f t="shared" si="162"/>
        <v>207.17999999999995</v>
      </c>
      <c r="S2592" s="8">
        <f t="shared" si="163"/>
        <v>0.39458347617415146</v>
      </c>
    </row>
    <row r="2593" spans="1:19" ht="15.6" x14ac:dyDescent="0.3">
      <c r="A2593" s="2">
        <v>2639</v>
      </c>
      <c r="B2593" s="3">
        <v>46370</v>
      </c>
      <c r="C2593" s="4">
        <f>YEAR(SalesDataTable[[#This Row],[Order Date]])</f>
        <v>2026</v>
      </c>
      <c r="D2593" s="9" t="str">
        <f>TEXT(SalesDataTable[[#This Row],[Order Date]],"MMM")</f>
        <v>Dec</v>
      </c>
      <c r="E2593" s="9" t="str">
        <f>"Q"&amp;ROUNDUP(MONTH(SalesDataTable[[#This Row],[Order Date]])/3,0)</f>
        <v>Q4</v>
      </c>
      <c r="F2593" s="4" t="s">
        <v>38</v>
      </c>
      <c r="G2593" s="4" t="s">
        <v>65</v>
      </c>
      <c r="H2593" s="4" t="s">
        <v>20</v>
      </c>
      <c r="I2593" s="4" t="s">
        <v>21</v>
      </c>
      <c r="J2593" s="4" t="s">
        <v>41</v>
      </c>
      <c r="K2593" s="4" t="s">
        <v>47</v>
      </c>
      <c r="L2593" s="5">
        <v>1</v>
      </c>
      <c r="M2593" s="6">
        <v>197.18</v>
      </c>
      <c r="N2593" s="7">
        <v>0</v>
      </c>
      <c r="O2593" s="6">
        <v>105.28</v>
      </c>
      <c r="P2593" s="6">
        <f t="shared" si="160"/>
        <v>197.18</v>
      </c>
      <c r="Q2593" s="6">
        <f t="shared" si="161"/>
        <v>105.28</v>
      </c>
      <c r="R2593" s="6">
        <f t="shared" si="162"/>
        <v>91.9</v>
      </c>
      <c r="S2593" s="8">
        <f t="shared" si="163"/>
        <v>0.46607160969672384</v>
      </c>
    </row>
    <row r="2594" spans="1:19" ht="15.6" x14ac:dyDescent="0.3">
      <c r="A2594" s="2">
        <v>2694</v>
      </c>
      <c r="B2594" s="3">
        <v>46370</v>
      </c>
      <c r="C2594" s="4">
        <f>YEAR(SalesDataTable[[#This Row],[Order Date]])</f>
        <v>2026</v>
      </c>
      <c r="D2594" s="9" t="str">
        <f>TEXT(SalesDataTable[[#This Row],[Order Date]],"MMM")</f>
        <v>Dec</v>
      </c>
      <c r="E2594" s="9" t="str">
        <f>"Q"&amp;ROUNDUP(MONTH(SalesDataTable[[#This Row],[Order Date]])/3,0)</f>
        <v>Q4</v>
      </c>
      <c r="F2594" s="4" t="s">
        <v>38</v>
      </c>
      <c r="G2594" s="4" t="s">
        <v>49</v>
      </c>
      <c r="H2594" s="4" t="s">
        <v>20</v>
      </c>
      <c r="I2594" s="4" t="s">
        <v>31</v>
      </c>
      <c r="J2594" s="4" t="s">
        <v>41</v>
      </c>
      <c r="K2594" s="4" t="s">
        <v>69</v>
      </c>
      <c r="L2594" s="5">
        <v>1</v>
      </c>
      <c r="M2594" s="6">
        <v>124.9</v>
      </c>
      <c r="N2594" s="7">
        <v>0</v>
      </c>
      <c r="O2594" s="6">
        <v>62.16</v>
      </c>
      <c r="P2594" s="6">
        <f t="shared" si="160"/>
        <v>124.9</v>
      </c>
      <c r="Q2594" s="6">
        <f t="shared" si="161"/>
        <v>62.16</v>
      </c>
      <c r="R2594" s="6">
        <f t="shared" si="162"/>
        <v>62.740000000000009</v>
      </c>
      <c r="S2594" s="8">
        <f t="shared" si="163"/>
        <v>0.50232185748598879</v>
      </c>
    </row>
    <row r="2595" spans="1:19" ht="15.6" x14ac:dyDescent="0.3">
      <c r="A2595" s="2">
        <v>2797</v>
      </c>
      <c r="B2595" s="3">
        <v>46370</v>
      </c>
      <c r="C2595" s="4">
        <f>YEAR(SalesDataTable[[#This Row],[Order Date]])</f>
        <v>2026</v>
      </c>
      <c r="D2595" s="9" t="str">
        <f>TEXT(SalesDataTable[[#This Row],[Order Date]],"MMM")</f>
        <v>Dec</v>
      </c>
      <c r="E2595" s="9" t="str">
        <f>"Q"&amp;ROUNDUP(MONTH(SalesDataTable[[#This Row],[Order Date]])/3,0)</f>
        <v>Q4</v>
      </c>
      <c r="F2595" s="4" t="s">
        <v>29</v>
      </c>
      <c r="G2595" s="4" t="s">
        <v>70</v>
      </c>
      <c r="H2595" s="4" t="s">
        <v>37</v>
      </c>
      <c r="I2595" s="4" t="s">
        <v>31</v>
      </c>
      <c r="J2595" s="4" t="s">
        <v>27</v>
      </c>
      <c r="K2595" s="4" t="s">
        <v>64</v>
      </c>
      <c r="L2595" s="5">
        <v>2</v>
      </c>
      <c r="M2595" s="6">
        <v>70.239999999999995</v>
      </c>
      <c r="N2595" s="7">
        <v>0.1</v>
      </c>
      <c r="O2595" s="6">
        <v>32.130000000000003</v>
      </c>
      <c r="P2595" s="6">
        <f t="shared" si="160"/>
        <v>126.43199999999999</v>
      </c>
      <c r="Q2595" s="6">
        <f t="shared" si="161"/>
        <v>64.260000000000005</v>
      </c>
      <c r="R2595" s="6">
        <f t="shared" si="162"/>
        <v>62.171999999999983</v>
      </c>
      <c r="S2595" s="8">
        <f t="shared" si="163"/>
        <v>0.49174259681093385</v>
      </c>
    </row>
    <row r="2596" spans="1:19" ht="15.6" x14ac:dyDescent="0.3">
      <c r="A2596" s="2">
        <v>2811</v>
      </c>
      <c r="B2596" s="3">
        <v>46370</v>
      </c>
      <c r="C2596" s="4">
        <f>YEAR(SalesDataTable[[#This Row],[Order Date]])</f>
        <v>2026</v>
      </c>
      <c r="D2596" s="9" t="str">
        <f>TEXT(SalesDataTable[[#This Row],[Order Date]],"MMM")</f>
        <v>Dec</v>
      </c>
      <c r="E2596" s="9" t="str">
        <f>"Q"&amp;ROUNDUP(MONTH(SalesDataTable[[#This Row],[Order Date]])/3,0)</f>
        <v>Q4</v>
      </c>
      <c r="F2596" s="4" t="s">
        <v>24</v>
      </c>
      <c r="G2596" s="4" t="s">
        <v>59</v>
      </c>
      <c r="H2596" s="4" t="s">
        <v>37</v>
      </c>
      <c r="I2596" s="4" t="s">
        <v>34</v>
      </c>
      <c r="J2596" s="4" t="s">
        <v>27</v>
      </c>
      <c r="K2596" s="4" t="s">
        <v>35</v>
      </c>
      <c r="L2596" s="5">
        <v>5</v>
      </c>
      <c r="M2596" s="6">
        <v>145.6</v>
      </c>
      <c r="N2596" s="7">
        <v>0.15</v>
      </c>
      <c r="O2596" s="6">
        <v>81.180000000000007</v>
      </c>
      <c r="P2596" s="6">
        <f t="shared" si="160"/>
        <v>618.79999999999995</v>
      </c>
      <c r="Q2596" s="6">
        <f t="shared" si="161"/>
        <v>405.90000000000003</v>
      </c>
      <c r="R2596" s="6">
        <f t="shared" si="162"/>
        <v>212.89999999999992</v>
      </c>
      <c r="S2596" s="8">
        <f t="shared" si="163"/>
        <v>0.34405300581771159</v>
      </c>
    </row>
    <row r="2597" spans="1:19" ht="15.6" x14ac:dyDescent="0.3">
      <c r="A2597" s="2">
        <v>4037</v>
      </c>
      <c r="B2597" s="3">
        <v>46370</v>
      </c>
      <c r="C2597" s="4">
        <f>YEAR(SalesDataTable[[#This Row],[Order Date]])</f>
        <v>2026</v>
      </c>
      <c r="D2597" s="9" t="str">
        <f>TEXT(SalesDataTable[[#This Row],[Order Date]],"MMM")</f>
        <v>Dec</v>
      </c>
      <c r="E2597" s="9" t="str">
        <f>"Q"&amp;ROUNDUP(MONTH(SalesDataTable[[#This Row],[Order Date]])/3,0)</f>
        <v>Q4</v>
      </c>
      <c r="F2597" s="4" t="s">
        <v>38</v>
      </c>
      <c r="G2597" s="4" t="s">
        <v>51</v>
      </c>
      <c r="H2597" s="4" t="s">
        <v>37</v>
      </c>
      <c r="I2597" s="4" t="s">
        <v>21</v>
      </c>
      <c r="J2597" s="4" t="s">
        <v>27</v>
      </c>
      <c r="K2597" s="4" t="s">
        <v>55</v>
      </c>
      <c r="L2597" s="5">
        <v>1</v>
      </c>
      <c r="M2597" s="6">
        <v>152.4</v>
      </c>
      <c r="N2597" s="7">
        <v>0.05</v>
      </c>
      <c r="O2597" s="6">
        <v>77.98</v>
      </c>
      <c r="P2597" s="6">
        <f t="shared" si="160"/>
        <v>144.78</v>
      </c>
      <c r="Q2597" s="6">
        <f t="shared" si="161"/>
        <v>77.98</v>
      </c>
      <c r="R2597" s="6">
        <f t="shared" si="162"/>
        <v>66.8</v>
      </c>
      <c r="S2597" s="8">
        <f t="shared" si="163"/>
        <v>0.46138969470921398</v>
      </c>
    </row>
    <row r="2598" spans="1:19" ht="15.6" x14ac:dyDescent="0.3">
      <c r="A2598" s="2">
        <v>4629</v>
      </c>
      <c r="B2598" s="3">
        <v>46370</v>
      </c>
      <c r="C2598" s="4">
        <f>YEAR(SalesDataTable[[#This Row],[Order Date]])</f>
        <v>2026</v>
      </c>
      <c r="D2598" s="9" t="str">
        <f>TEXT(SalesDataTable[[#This Row],[Order Date]],"MMM")</f>
        <v>Dec</v>
      </c>
      <c r="E2598" s="9" t="str">
        <f>"Q"&amp;ROUNDUP(MONTH(SalesDataTable[[#This Row],[Order Date]])/3,0)</f>
        <v>Q4</v>
      </c>
      <c r="F2598" s="4" t="s">
        <v>29</v>
      </c>
      <c r="G2598" s="4" t="s">
        <v>30</v>
      </c>
      <c r="H2598" s="4" t="s">
        <v>20</v>
      </c>
      <c r="I2598" s="4" t="s">
        <v>31</v>
      </c>
      <c r="J2598" s="4" t="s">
        <v>32</v>
      </c>
      <c r="K2598" s="4" t="s">
        <v>33</v>
      </c>
      <c r="L2598" s="5">
        <v>1</v>
      </c>
      <c r="M2598" s="6">
        <v>36.17</v>
      </c>
      <c r="N2598" s="7">
        <v>0.05</v>
      </c>
      <c r="O2598" s="6">
        <v>13.87</v>
      </c>
      <c r="P2598" s="6">
        <f t="shared" si="160"/>
        <v>34.361499999999999</v>
      </c>
      <c r="Q2598" s="6">
        <f t="shared" si="161"/>
        <v>13.87</v>
      </c>
      <c r="R2598" s="6">
        <f t="shared" si="162"/>
        <v>20.491500000000002</v>
      </c>
      <c r="S2598" s="8">
        <f t="shared" si="163"/>
        <v>0.59635056676803988</v>
      </c>
    </row>
    <row r="2599" spans="1:19" ht="15.6" x14ac:dyDescent="0.3">
      <c r="A2599" s="2">
        <v>2455</v>
      </c>
      <c r="B2599" s="3">
        <v>46371</v>
      </c>
      <c r="C2599" s="4">
        <f>YEAR(SalesDataTable[[#This Row],[Order Date]])</f>
        <v>2026</v>
      </c>
      <c r="D2599" s="9" t="str">
        <f>TEXT(SalesDataTable[[#This Row],[Order Date]],"MMM")</f>
        <v>Dec</v>
      </c>
      <c r="E2599" s="9" t="str">
        <f>"Q"&amp;ROUNDUP(MONTH(SalesDataTable[[#This Row],[Order Date]])/3,0)</f>
        <v>Q4</v>
      </c>
      <c r="F2599" s="4" t="s">
        <v>24</v>
      </c>
      <c r="G2599" s="4" t="s">
        <v>61</v>
      </c>
      <c r="H2599" s="4" t="s">
        <v>20</v>
      </c>
      <c r="I2599" s="4" t="s">
        <v>21</v>
      </c>
      <c r="J2599" s="4" t="s">
        <v>41</v>
      </c>
      <c r="K2599" s="4" t="s">
        <v>69</v>
      </c>
      <c r="L2599" s="5">
        <v>3</v>
      </c>
      <c r="M2599" s="6">
        <v>126.21</v>
      </c>
      <c r="N2599" s="7">
        <v>0.1</v>
      </c>
      <c r="O2599" s="6">
        <v>60.65</v>
      </c>
      <c r="P2599" s="6">
        <f t="shared" si="160"/>
        <v>340.767</v>
      </c>
      <c r="Q2599" s="6">
        <f t="shared" si="161"/>
        <v>181.95</v>
      </c>
      <c r="R2599" s="6">
        <f t="shared" si="162"/>
        <v>158.81700000000001</v>
      </c>
      <c r="S2599" s="8">
        <f t="shared" si="163"/>
        <v>0.46605745274630467</v>
      </c>
    </row>
    <row r="2600" spans="1:19" ht="15.6" x14ac:dyDescent="0.3">
      <c r="A2600" s="2">
        <v>3184</v>
      </c>
      <c r="B2600" s="3">
        <v>46371</v>
      </c>
      <c r="C2600" s="4">
        <f>YEAR(SalesDataTable[[#This Row],[Order Date]])</f>
        <v>2026</v>
      </c>
      <c r="D2600" s="9" t="str">
        <f>TEXT(SalesDataTable[[#This Row],[Order Date]],"MMM")</f>
        <v>Dec</v>
      </c>
      <c r="E2600" s="9" t="str">
        <f>"Q"&amp;ROUNDUP(MONTH(SalesDataTable[[#This Row],[Order Date]])/3,0)</f>
        <v>Q4</v>
      </c>
      <c r="F2600" s="4" t="s">
        <v>38</v>
      </c>
      <c r="G2600" s="4" t="s">
        <v>65</v>
      </c>
      <c r="H2600" s="4" t="s">
        <v>26</v>
      </c>
      <c r="I2600" s="4" t="s">
        <v>21</v>
      </c>
      <c r="J2600" s="4" t="s">
        <v>27</v>
      </c>
      <c r="K2600" s="4" t="s">
        <v>35</v>
      </c>
      <c r="L2600" s="5">
        <v>6</v>
      </c>
      <c r="M2600" s="6">
        <v>143.72999999999999</v>
      </c>
      <c r="N2600" s="7">
        <v>0.15</v>
      </c>
      <c r="O2600" s="6">
        <v>77.27</v>
      </c>
      <c r="P2600" s="6">
        <f t="shared" si="160"/>
        <v>733.02299999999991</v>
      </c>
      <c r="Q2600" s="6">
        <f t="shared" si="161"/>
        <v>463.62</v>
      </c>
      <c r="R2600" s="6">
        <f t="shared" si="162"/>
        <v>269.40299999999991</v>
      </c>
      <c r="S2600" s="8">
        <f t="shared" si="163"/>
        <v>0.36752325643260847</v>
      </c>
    </row>
    <row r="2601" spans="1:19" ht="15.6" x14ac:dyDescent="0.3">
      <c r="A2601" s="2">
        <v>3363</v>
      </c>
      <c r="B2601" s="3">
        <v>46371</v>
      </c>
      <c r="C2601" s="4">
        <f>YEAR(SalesDataTable[[#This Row],[Order Date]])</f>
        <v>2026</v>
      </c>
      <c r="D2601" s="9" t="str">
        <f>TEXT(SalesDataTable[[#This Row],[Order Date]],"MMM")</f>
        <v>Dec</v>
      </c>
      <c r="E2601" s="9" t="str">
        <f>"Q"&amp;ROUNDUP(MONTH(SalesDataTable[[#This Row],[Order Date]])/3,0)</f>
        <v>Q4</v>
      </c>
      <c r="F2601" s="4" t="s">
        <v>24</v>
      </c>
      <c r="G2601" s="4" t="s">
        <v>61</v>
      </c>
      <c r="H2601" s="4" t="s">
        <v>46</v>
      </c>
      <c r="I2601" s="4" t="s">
        <v>31</v>
      </c>
      <c r="J2601" s="4" t="s">
        <v>27</v>
      </c>
      <c r="K2601" s="4" t="s">
        <v>35</v>
      </c>
      <c r="L2601" s="5">
        <v>4</v>
      </c>
      <c r="M2601" s="6">
        <v>146.38999999999999</v>
      </c>
      <c r="N2601" s="7">
        <v>0</v>
      </c>
      <c r="O2601" s="6">
        <v>78.95</v>
      </c>
      <c r="P2601" s="6">
        <f t="shared" si="160"/>
        <v>585.55999999999995</v>
      </c>
      <c r="Q2601" s="6">
        <f t="shared" si="161"/>
        <v>315.8</v>
      </c>
      <c r="R2601" s="6">
        <f t="shared" si="162"/>
        <v>269.75999999999993</v>
      </c>
      <c r="S2601" s="8">
        <f t="shared" si="163"/>
        <v>0.46068720541020552</v>
      </c>
    </row>
    <row r="2602" spans="1:19" ht="15.6" x14ac:dyDescent="0.3">
      <c r="A2602" s="2">
        <v>3373</v>
      </c>
      <c r="B2602" s="3">
        <v>46371</v>
      </c>
      <c r="C2602" s="4">
        <f>YEAR(SalesDataTable[[#This Row],[Order Date]])</f>
        <v>2026</v>
      </c>
      <c r="D2602" s="9" t="str">
        <f>TEXT(SalesDataTable[[#This Row],[Order Date]],"MMM")</f>
        <v>Dec</v>
      </c>
      <c r="E2602" s="9" t="str">
        <f>"Q"&amp;ROUNDUP(MONTH(SalesDataTable[[#This Row],[Order Date]])/3,0)</f>
        <v>Q4</v>
      </c>
      <c r="F2602" s="4" t="s">
        <v>24</v>
      </c>
      <c r="G2602" s="4" t="s">
        <v>61</v>
      </c>
      <c r="H2602" s="4" t="s">
        <v>46</v>
      </c>
      <c r="I2602" s="4" t="s">
        <v>21</v>
      </c>
      <c r="J2602" s="4" t="s">
        <v>27</v>
      </c>
      <c r="K2602" s="4" t="s">
        <v>28</v>
      </c>
      <c r="L2602" s="5">
        <v>2</v>
      </c>
      <c r="M2602" s="6">
        <v>89.84</v>
      </c>
      <c r="N2602" s="7">
        <v>0.05</v>
      </c>
      <c r="O2602" s="6">
        <v>45.17</v>
      </c>
      <c r="P2602" s="6">
        <f t="shared" si="160"/>
        <v>170.696</v>
      </c>
      <c r="Q2602" s="6">
        <f t="shared" si="161"/>
        <v>90.34</v>
      </c>
      <c r="R2602" s="6">
        <f t="shared" si="162"/>
        <v>80.355999999999995</v>
      </c>
      <c r="S2602" s="8">
        <f t="shared" si="163"/>
        <v>0.47075502647982376</v>
      </c>
    </row>
    <row r="2603" spans="1:19" ht="15.6" x14ac:dyDescent="0.3">
      <c r="A2603" s="2">
        <v>3799</v>
      </c>
      <c r="B2603" s="3">
        <v>46371</v>
      </c>
      <c r="C2603" s="4">
        <f>YEAR(SalesDataTable[[#This Row],[Order Date]])</f>
        <v>2026</v>
      </c>
      <c r="D2603" s="9" t="str">
        <f>TEXT(SalesDataTable[[#This Row],[Order Date]],"MMM")</f>
        <v>Dec</v>
      </c>
      <c r="E2603" s="9" t="str">
        <f>"Q"&amp;ROUNDUP(MONTH(SalesDataTable[[#This Row],[Order Date]])/3,0)</f>
        <v>Q4</v>
      </c>
      <c r="F2603" s="4" t="s">
        <v>29</v>
      </c>
      <c r="G2603" s="4" t="s">
        <v>57</v>
      </c>
      <c r="H2603" s="4" t="s">
        <v>37</v>
      </c>
      <c r="I2603" s="4" t="s">
        <v>31</v>
      </c>
      <c r="J2603" s="4" t="s">
        <v>52</v>
      </c>
      <c r="K2603" s="4" t="s">
        <v>63</v>
      </c>
      <c r="L2603" s="5">
        <v>3</v>
      </c>
      <c r="M2603" s="6">
        <v>49.67</v>
      </c>
      <c r="N2603" s="7">
        <v>0.05</v>
      </c>
      <c r="O2603" s="6">
        <v>21.5</v>
      </c>
      <c r="P2603" s="6">
        <f t="shared" si="160"/>
        <v>141.55949999999999</v>
      </c>
      <c r="Q2603" s="6">
        <f t="shared" si="161"/>
        <v>64.5</v>
      </c>
      <c r="R2603" s="6">
        <f t="shared" si="162"/>
        <v>77.059499999999986</v>
      </c>
      <c r="S2603" s="8">
        <f t="shared" si="163"/>
        <v>0.54436120500566898</v>
      </c>
    </row>
    <row r="2604" spans="1:19" ht="15.6" x14ac:dyDescent="0.3">
      <c r="A2604" s="2">
        <v>5002</v>
      </c>
      <c r="B2604" s="3">
        <v>46371</v>
      </c>
      <c r="C2604" s="4">
        <f>YEAR(SalesDataTable[[#This Row],[Order Date]])</f>
        <v>2026</v>
      </c>
      <c r="D2604" s="9" t="str">
        <f>TEXT(SalesDataTable[[#This Row],[Order Date]],"MMM")</f>
        <v>Dec</v>
      </c>
      <c r="E2604" s="9" t="str">
        <f>"Q"&amp;ROUNDUP(MONTH(SalesDataTable[[#This Row],[Order Date]])/3,0)</f>
        <v>Q4</v>
      </c>
      <c r="F2604" s="4" t="s">
        <v>24</v>
      </c>
      <c r="G2604" s="4" t="s">
        <v>67</v>
      </c>
      <c r="H2604" s="4" t="s">
        <v>26</v>
      </c>
      <c r="I2604" s="4" t="s">
        <v>34</v>
      </c>
      <c r="J2604" s="4" t="s">
        <v>27</v>
      </c>
      <c r="K2604" s="4" t="s">
        <v>28</v>
      </c>
      <c r="L2604" s="5">
        <v>4</v>
      </c>
      <c r="M2604" s="6">
        <v>94.3</v>
      </c>
      <c r="N2604" s="7">
        <v>0.1</v>
      </c>
      <c r="O2604" s="6">
        <v>44.36</v>
      </c>
      <c r="P2604" s="6">
        <f t="shared" si="160"/>
        <v>339.48</v>
      </c>
      <c r="Q2604" s="6">
        <f t="shared" si="161"/>
        <v>177.44</v>
      </c>
      <c r="R2604" s="6">
        <f t="shared" si="162"/>
        <v>162.04000000000002</v>
      </c>
      <c r="S2604" s="8">
        <f t="shared" si="163"/>
        <v>0.47731825144338402</v>
      </c>
    </row>
    <row r="2605" spans="1:19" ht="15.6" x14ac:dyDescent="0.3">
      <c r="A2605" s="2">
        <v>2896</v>
      </c>
      <c r="B2605" s="3">
        <v>46372</v>
      </c>
      <c r="C2605" s="4">
        <f>YEAR(SalesDataTable[[#This Row],[Order Date]])</f>
        <v>2026</v>
      </c>
      <c r="D2605" s="9" t="str">
        <f>TEXT(SalesDataTable[[#This Row],[Order Date]],"MMM")</f>
        <v>Dec</v>
      </c>
      <c r="E2605" s="9" t="str">
        <f>"Q"&amp;ROUNDUP(MONTH(SalesDataTable[[#This Row],[Order Date]])/3,0)</f>
        <v>Q4</v>
      </c>
      <c r="F2605" s="4" t="s">
        <v>24</v>
      </c>
      <c r="G2605" s="4" t="s">
        <v>61</v>
      </c>
      <c r="H2605" s="4" t="s">
        <v>37</v>
      </c>
      <c r="I2605" s="4" t="s">
        <v>34</v>
      </c>
      <c r="J2605" s="4" t="s">
        <v>52</v>
      </c>
      <c r="K2605" s="4" t="s">
        <v>60</v>
      </c>
      <c r="L2605" s="5">
        <v>2</v>
      </c>
      <c r="M2605" s="6">
        <v>36.020000000000003</v>
      </c>
      <c r="N2605" s="7">
        <v>0.1</v>
      </c>
      <c r="O2605" s="6">
        <v>13.59</v>
      </c>
      <c r="P2605" s="6">
        <f t="shared" si="160"/>
        <v>64.836000000000013</v>
      </c>
      <c r="Q2605" s="6">
        <f t="shared" si="161"/>
        <v>27.18</v>
      </c>
      <c r="R2605" s="6">
        <f t="shared" si="162"/>
        <v>37.656000000000013</v>
      </c>
      <c r="S2605" s="8">
        <f t="shared" si="163"/>
        <v>0.58078845086063302</v>
      </c>
    </row>
    <row r="2606" spans="1:19" ht="15.6" x14ac:dyDescent="0.3">
      <c r="A2606" s="2">
        <v>3334</v>
      </c>
      <c r="B2606" s="3">
        <v>46372</v>
      </c>
      <c r="C2606" s="4">
        <f>YEAR(SalesDataTable[[#This Row],[Order Date]])</f>
        <v>2026</v>
      </c>
      <c r="D2606" s="9" t="str">
        <f>TEXT(SalesDataTable[[#This Row],[Order Date]],"MMM")</f>
        <v>Dec</v>
      </c>
      <c r="E2606" s="9" t="str">
        <f>"Q"&amp;ROUNDUP(MONTH(SalesDataTable[[#This Row],[Order Date]])/3,0)</f>
        <v>Q4</v>
      </c>
      <c r="F2606" s="4" t="s">
        <v>24</v>
      </c>
      <c r="G2606" s="4" t="s">
        <v>67</v>
      </c>
      <c r="H2606" s="4" t="s">
        <v>20</v>
      </c>
      <c r="I2606" s="4" t="s">
        <v>21</v>
      </c>
      <c r="J2606" s="4" t="s">
        <v>27</v>
      </c>
      <c r="K2606" s="4" t="s">
        <v>55</v>
      </c>
      <c r="L2606" s="5">
        <v>1</v>
      </c>
      <c r="M2606" s="6">
        <v>154.12</v>
      </c>
      <c r="N2606" s="7">
        <v>0</v>
      </c>
      <c r="O2606" s="6">
        <v>77.45</v>
      </c>
      <c r="P2606" s="6">
        <f t="shared" si="160"/>
        <v>154.12</v>
      </c>
      <c r="Q2606" s="6">
        <f t="shared" si="161"/>
        <v>77.45</v>
      </c>
      <c r="R2606" s="6">
        <f t="shared" si="162"/>
        <v>76.67</v>
      </c>
      <c r="S2606" s="8">
        <f t="shared" si="163"/>
        <v>0.49746950428237735</v>
      </c>
    </row>
    <row r="2607" spans="1:19" ht="15.6" x14ac:dyDescent="0.3">
      <c r="A2607" s="2">
        <v>3469</v>
      </c>
      <c r="B2607" s="3">
        <v>46372</v>
      </c>
      <c r="C2607" s="4">
        <f>YEAR(SalesDataTable[[#This Row],[Order Date]])</f>
        <v>2026</v>
      </c>
      <c r="D2607" s="9" t="str">
        <f>TEXT(SalesDataTable[[#This Row],[Order Date]],"MMM")</f>
        <v>Dec</v>
      </c>
      <c r="E2607" s="9" t="str">
        <f>"Q"&amp;ROUNDUP(MONTH(SalesDataTable[[#This Row],[Order Date]])/3,0)</f>
        <v>Q4</v>
      </c>
      <c r="F2607" s="4" t="s">
        <v>18</v>
      </c>
      <c r="G2607" s="4" t="s">
        <v>54</v>
      </c>
      <c r="H2607" s="4" t="s">
        <v>20</v>
      </c>
      <c r="I2607" s="4" t="s">
        <v>21</v>
      </c>
      <c r="J2607" s="4" t="s">
        <v>27</v>
      </c>
      <c r="K2607" s="4" t="s">
        <v>55</v>
      </c>
      <c r="L2607" s="5">
        <v>1</v>
      </c>
      <c r="M2607" s="6">
        <v>150.88</v>
      </c>
      <c r="N2607" s="7">
        <v>0.05</v>
      </c>
      <c r="O2607" s="6">
        <v>81.02</v>
      </c>
      <c r="P2607" s="6">
        <f t="shared" si="160"/>
        <v>143.33599999999998</v>
      </c>
      <c r="Q2607" s="6">
        <f t="shared" si="161"/>
        <v>81.02</v>
      </c>
      <c r="R2607" s="6">
        <f t="shared" si="162"/>
        <v>62.315999999999988</v>
      </c>
      <c r="S2607" s="8">
        <f t="shared" si="163"/>
        <v>0.43475470223809787</v>
      </c>
    </row>
    <row r="2608" spans="1:19" ht="15.6" x14ac:dyDescent="0.3">
      <c r="A2608" s="2">
        <v>569</v>
      </c>
      <c r="B2608" s="3">
        <v>46373</v>
      </c>
      <c r="C2608" s="4">
        <f>YEAR(SalesDataTable[[#This Row],[Order Date]])</f>
        <v>2026</v>
      </c>
      <c r="D2608" s="9" t="str">
        <f>TEXT(SalesDataTable[[#This Row],[Order Date]],"MMM")</f>
        <v>Dec</v>
      </c>
      <c r="E2608" s="9" t="str">
        <f>"Q"&amp;ROUNDUP(MONTH(SalesDataTable[[#This Row],[Order Date]])/3,0)</f>
        <v>Q4</v>
      </c>
      <c r="F2608" s="4" t="s">
        <v>29</v>
      </c>
      <c r="G2608" s="4" t="s">
        <v>30</v>
      </c>
      <c r="H2608" s="4" t="s">
        <v>46</v>
      </c>
      <c r="I2608" s="4" t="s">
        <v>31</v>
      </c>
      <c r="J2608" s="4" t="s">
        <v>22</v>
      </c>
      <c r="K2608" s="4" t="s">
        <v>44</v>
      </c>
      <c r="L2608" s="5">
        <v>2</v>
      </c>
      <c r="M2608" s="6">
        <v>40.479999999999997</v>
      </c>
      <c r="N2608" s="7">
        <v>0</v>
      </c>
      <c r="O2608" s="6">
        <v>16.23</v>
      </c>
      <c r="P2608" s="6">
        <f t="shared" si="160"/>
        <v>80.959999999999994</v>
      </c>
      <c r="Q2608" s="6">
        <f t="shared" si="161"/>
        <v>32.46</v>
      </c>
      <c r="R2608" s="6">
        <f t="shared" si="162"/>
        <v>48.499999999999993</v>
      </c>
      <c r="S2608" s="8">
        <f t="shared" si="163"/>
        <v>0.5990612648221344</v>
      </c>
    </row>
    <row r="2609" spans="1:19" ht="15.6" x14ac:dyDescent="0.3">
      <c r="A2609" s="2">
        <v>2404</v>
      </c>
      <c r="B2609" s="3">
        <v>46373</v>
      </c>
      <c r="C2609" s="4">
        <f>YEAR(SalesDataTable[[#This Row],[Order Date]])</f>
        <v>2026</v>
      </c>
      <c r="D2609" s="9" t="str">
        <f>TEXT(SalesDataTable[[#This Row],[Order Date]],"MMM")</f>
        <v>Dec</v>
      </c>
      <c r="E2609" s="9" t="str">
        <f>"Q"&amp;ROUNDUP(MONTH(SalesDataTable[[#This Row],[Order Date]])/3,0)</f>
        <v>Q4</v>
      </c>
      <c r="F2609" s="4" t="s">
        <v>29</v>
      </c>
      <c r="G2609" s="4" t="s">
        <v>57</v>
      </c>
      <c r="H2609" s="4" t="s">
        <v>46</v>
      </c>
      <c r="I2609" s="4" t="s">
        <v>34</v>
      </c>
      <c r="J2609" s="4" t="s">
        <v>32</v>
      </c>
      <c r="K2609" s="4" t="s">
        <v>66</v>
      </c>
      <c r="L2609" s="5">
        <v>3</v>
      </c>
      <c r="M2609" s="6">
        <v>163.34</v>
      </c>
      <c r="N2609" s="7">
        <v>0.1</v>
      </c>
      <c r="O2609" s="6">
        <v>88.53</v>
      </c>
      <c r="P2609" s="6">
        <f t="shared" si="160"/>
        <v>441.01799999999997</v>
      </c>
      <c r="Q2609" s="6">
        <f t="shared" si="161"/>
        <v>265.59000000000003</v>
      </c>
      <c r="R2609" s="6">
        <f t="shared" si="162"/>
        <v>175.42799999999994</v>
      </c>
      <c r="S2609" s="8">
        <f t="shared" si="163"/>
        <v>0.39777968246194023</v>
      </c>
    </row>
    <row r="2610" spans="1:19" ht="15.6" x14ac:dyDescent="0.3">
      <c r="A2610" s="2">
        <v>4682</v>
      </c>
      <c r="B2610" s="3">
        <v>46373</v>
      </c>
      <c r="C2610" s="4">
        <f>YEAR(SalesDataTable[[#This Row],[Order Date]])</f>
        <v>2026</v>
      </c>
      <c r="D2610" s="9" t="str">
        <f>TEXT(SalesDataTable[[#This Row],[Order Date]],"MMM")</f>
        <v>Dec</v>
      </c>
      <c r="E2610" s="9" t="str">
        <f>"Q"&amp;ROUNDUP(MONTH(SalesDataTable[[#This Row],[Order Date]])/3,0)</f>
        <v>Q4</v>
      </c>
      <c r="F2610" s="4" t="s">
        <v>38</v>
      </c>
      <c r="G2610" s="4" t="s">
        <v>39</v>
      </c>
      <c r="H2610" s="4" t="s">
        <v>37</v>
      </c>
      <c r="I2610" s="4" t="s">
        <v>31</v>
      </c>
      <c r="J2610" s="4" t="s">
        <v>52</v>
      </c>
      <c r="K2610" s="4" t="s">
        <v>53</v>
      </c>
      <c r="L2610" s="5">
        <v>2</v>
      </c>
      <c r="M2610" s="6">
        <v>40.89</v>
      </c>
      <c r="N2610" s="7">
        <v>0</v>
      </c>
      <c r="O2610" s="6">
        <v>14.95</v>
      </c>
      <c r="P2610" s="6">
        <f t="shared" si="160"/>
        <v>81.78</v>
      </c>
      <c r="Q2610" s="6">
        <f t="shared" si="161"/>
        <v>29.9</v>
      </c>
      <c r="R2610" s="6">
        <f t="shared" si="162"/>
        <v>51.88</v>
      </c>
      <c r="S2610" s="8">
        <f t="shared" si="163"/>
        <v>0.63438493519197847</v>
      </c>
    </row>
    <row r="2611" spans="1:19" ht="15.6" x14ac:dyDescent="0.3">
      <c r="A2611" s="2">
        <v>4888</v>
      </c>
      <c r="B2611" s="3">
        <v>46373</v>
      </c>
      <c r="C2611" s="4">
        <f>YEAR(SalesDataTable[[#This Row],[Order Date]])</f>
        <v>2026</v>
      </c>
      <c r="D2611" s="9" t="str">
        <f>TEXT(SalesDataTable[[#This Row],[Order Date]],"MMM")</f>
        <v>Dec</v>
      </c>
      <c r="E2611" s="9" t="str">
        <f>"Q"&amp;ROUNDUP(MONTH(SalesDataTable[[#This Row],[Order Date]])/3,0)</f>
        <v>Q4</v>
      </c>
      <c r="F2611" s="4" t="s">
        <v>29</v>
      </c>
      <c r="G2611" s="4" t="s">
        <v>30</v>
      </c>
      <c r="H2611" s="4" t="s">
        <v>46</v>
      </c>
      <c r="I2611" s="4" t="s">
        <v>31</v>
      </c>
      <c r="J2611" s="4" t="s">
        <v>52</v>
      </c>
      <c r="K2611" s="4" t="s">
        <v>53</v>
      </c>
      <c r="L2611" s="5">
        <v>1</v>
      </c>
      <c r="M2611" s="6">
        <v>40.159999999999997</v>
      </c>
      <c r="N2611" s="7">
        <v>0.15</v>
      </c>
      <c r="O2611" s="6">
        <v>14.46</v>
      </c>
      <c r="P2611" s="6">
        <f t="shared" si="160"/>
        <v>34.135999999999996</v>
      </c>
      <c r="Q2611" s="6">
        <f t="shared" si="161"/>
        <v>14.46</v>
      </c>
      <c r="R2611" s="6">
        <f t="shared" si="162"/>
        <v>19.675999999999995</v>
      </c>
      <c r="S2611" s="8">
        <f t="shared" si="163"/>
        <v>0.576400281228029</v>
      </c>
    </row>
    <row r="2612" spans="1:19" ht="15.6" x14ac:dyDescent="0.3">
      <c r="A2612" s="2">
        <v>4923</v>
      </c>
      <c r="B2612" s="3">
        <v>46373</v>
      </c>
      <c r="C2612" s="4">
        <f>YEAR(SalesDataTable[[#This Row],[Order Date]])</f>
        <v>2026</v>
      </c>
      <c r="D2612" s="9" t="str">
        <f>TEXT(SalesDataTable[[#This Row],[Order Date]],"MMM")</f>
        <v>Dec</v>
      </c>
      <c r="E2612" s="9" t="str">
        <f>"Q"&amp;ROUNDUP(MONTH(SalesDataTable[[#This Row],[Order Date]])/3,0)</f>
        <v>Q4</v>
      </c>
      <c r="F2612" s="4" t="s">
        <v>38</v>
      </c>
      <c r="G2612" s="4" t="s">
        <v>65</v>
      </c>
      <c r="H2612" s="4" t="s">
        <v>20</v>
      </c>
      <c r="I2612" s="4" t="s">
        <v>31</v>
      </c>
      <c r="J2612" s="4" t="s">
        <v>41</v>
      </c>
      <c r="K2612" s="4" t="s">
        <v>58</v>
      </c>
      <c r="L2612" s="5">
        <v>2</v>
      </c>
      <c r="M2612" s="6">
        <v>79.86</v>
      </c>
      <c r="N2612" s="7">
        <v>0</v>
      </c>
      <c r="O2612" s="6">
        <v>39.049999999999997</v>
      </c>
      <c r="P2612" s="6">
        <f t="shared" si="160"/>
        <v>159.72</v>
      </c>
      <c r="Q2612" s="6">
        <f t="shared" si="161"/>
        <v>78.099999999999994</v>
      </c>
      <c r="R2612" s="6">
        <f t="shared" si="162"/>
        <v>81.62</v>
      </c>
      <c r="S2612" s="8">
        <f t="shared" si="163"/>
        <v>0.51101928374655647</v>
      </c>
    </row>
    <row r="2613" spans="1:19" ht="15.6" x14ac:dyDescent="0.3">
      <c r="A2613" s="2">
        <v>131</v>
      </c>
      <c r="B2613" s="3">
        <v>46374</v>
      </c>
      <c r="C2613" s="4">
        <f>YEAR(SalesDataTable[[#This Row],[Order Date]])</f>
        <v>2026</v>
      </c>
      <c r="D2613" s="9" t="str">
        <f>TEXT(SalesDataTable[[#This Row],[Order Date]],"MMM")</f>
        <v>Dec</v>
      </c>
      <c r="E2613" s="9" t="str">
        <f>"Q"&amp;ROUNDUP(MONTH(SalesDataTable[[#This Row],[Order Date]])/3,0)</f>
        <v>Q4</v>
      </c>
      <c r="F2613" s="4" t="s">
        <v>24</v>
      </c>
      <c r="G2613" s="4" t="s">
        <v>59</v>
      </c>
      <c r="H2613" s="4" t="s">
        <v>46</v>
      </c>
      <c r="I2613" s="4" t="s">
        <v>21</v>
      </c>
      <c r="J2613" s="4" t="s">
        <v>41</v>
      </c>
      <c r="K2613" s="4" t="s">
        <v>69</v>
      </c>
      <c r="L2613" s="5">
        <v>2</v>
      </c>
      <c r="M2613" s="6">
        <v>123.42</v>
      </c>
      <c r="N2613" s="7">
        <v>0.1</v>
      </c>
      <c r="O2613" s="6">
        <v>60.03</v>
      </c>
      <c r="P2613" s="6">
        <f t="shared" si="160"/>
        <v>222.15600000000001</v>
      </c>
      <c r="Q2613" s="6">
        <f t="shared" si="161"/>
        <v>120.06</v>
      </c>
      <c r="R2613" s="6">
        <f t="shared" si="162"/>
        <v>102.096</v>
      </c>
      <c r="S2613" s="8">
        <f t="shared" si="163"/>
        <v>0.45956895154756117</v>
      </c>
    </row>
    <row r="2614" spans="1:19" ht="15.6" x14ac:dyDescent="0.3">
      <c r="A2614" s="2">
        <v>349</v>
      </c>
      <c r="B2614" s="3">
        <v>46374</v>
      </c>
      <c r="C2614" s="4">
        <f>YEAR(SalesDataTable[[#This Row],[Order Date]])</f>
        <v>2026</v>
      </c>
      <c r="D2614" s="9" t="str">
        <f>TEXT(SalesDataTable[[#This Row],[Order Date]],"MMM")</f>
        <v>Dec</v>
      </c>
      <c r="E2614" s="9" t="str">
        <f>"Q"&amp;ROUNDUP(MONTH(SalesDataTable[[#This Row],[Order Date]])/3,0)</f>
        <v>Q4</v>
      </c>
      <c r="F2614" s="4" t="s">
        <v>29</v>
      </c>
      <c r="G2614" s="4" t="s">
        <v>30</v>
      </c>
      <c r="H2614" s="4" t="s">
        <v>20</v>
      </c>
      <c r="I2614" s="4" t="s">
        <v>21</v>
      </c>
      <c r="J2614" s="4" t="s">
        <v>32</v>
      </c>
      <c r="K2614" s="4" t="s">
        <v>50</v>
      </c>
      <c r="L2614" s="5">
        <v>1</v>
      </c>
      <c r="M2614" s="6">
        <v>47.61</v>
      </c>
      <c r="N2614" s="7">
        <v>0.05</v>
      </c>
      <c r="O2614" s="6">
        <v>18.18</v>
      </c>
      <c r="P2614" s="6">
        <f t="shared" si="160"/>
        <v>45.229499999999994</v>
      </c>
      <c r="Q2614" s="6">
        <f t="shared" si="161"/>
        <v>18.18</v>
      </c>
      <c r="R2614" s="6">
        <f t="shared" si="162"/>
        <v>27.049499999999995</v>
      </c>
      <c r="S2614" s="8">
        <f t="shared" si="163"/>
        <v>0.59804994527907662</v>
      </c>
    </row>
    <row r="2615" spans="1:19" ht="15.6" x14ac:dyDescent="0.3">
      <c r="A2615" s="2">
        <v>1131</v>
      </c>
      <c r="B2615" s="3">
        <v>46374</v>
      </c>
      <c r="C2615" s="4">
        <f>YEAR(SalesDataTable[[#This Row],[Order Date]])</f>
        <v>2026</v>
      </c>
      <c r="D2615" s="9" t="str">
        <f>TEXT(SalesDataTable[[#This Row],[Order Date]],"MMM")</f>
        <v>Dec</v>
      </c>
      <c r="E2615" s="9" t="str">
        <f>"Q"&amp;ROUNDUP(MONTH(SalesDataTable[[#This Row],[Order Date]])/3,0)</f>
        <v>Q4</v>
      </c>
      <c r="F2615" s="4" t="s">
        <v>38</v>
      </c>
      <c r="G2615" s="4" t="s">
        <v>51</v>
      </c>
      <c r="H2615" s="4" t="s">
        <v>20</v>
      </c>
      <c r="I2615" s="4" t="s">
        <v>21</v>
      </c>
      <c r="J2615" s="4" t="s">
        <v>27</v>
      </c>
      <c r="K2615" s="4" t="s">
        <v>28</v>
      </c>
      <c r="L2615" s="5">
        <v>2</v>
      </c>
      <c r="M2615" s="6">
        <v>93.88</v>
      </c>
      <c r="N2615" s="7">
        <v>0.1</v>
      </c>
      <c r="O2615" s="6">
        <v>45.89</v>
      </c>
      <c r="P2615" s="6">
        <f t="shared" si="160"/>
        <v>168.98400000000001</v>
      </c>
      <c r="Q2615" s="6">
        <f t="shared" si="161"/>
        <v>91.78</v>
      </c>
      <c r="R2615" s="6">
        <f t="shared" si="162"/>
        <v>77.204000000000008</v>
      </c>
      <c r="S2615" s="8">
        <f t="shared" si="163"/>
        <v>0.45687165648818823</v>
      </c>
    </row>
    <row r="2616" spans="1:19" ht="15.6" x14ac:dyDescent="0.3">
      <c r="A2616" s="2">
        <v>2738</v>
      </c>
      <c r="B2616" s="3">
        <v>46374</v>
      </c>
      <c r="C2616" s="4">
        <f>YEAR(SalesDataTable[[#This Row],[Order Date]])</f>
        <v>2026</v>
      </c>
      <c r="D2616" s="9" t="str">
        <f>TEXT(SalesDataTable[[#This Row],[Order Date]],"MMM")</f>
        <v>Dec</v>
      </c>
      <c r="E2616" s="9" t="str">
        <f>"Q"&amp;ROUNDUP(MONTH(SalesDataTable[[#This Row],[Order Date]])/3,0)</f>
        <v>Q4</v>
      </c>
      <c r="F2616" s="4" t="s">
        <v>24</v>
      </c>
      <c r="G2616" s="4" t="s">
        <v>59</v>
      </c>
      <c r="H2616" s="4" t="s">
        <v>20</v>
      </c>
      <c r="I2616" s="4" t="s">
        <v>31</v>
      </c>
      <c r="J2616" s="4" t="s">
        <v>27</v>
      </c>
      <c r="K2616" s="4" t="s">
        <v>35</v>
      </c>
      <c r="L2616" s="5">
        <v>3</v>
      </c>
      <c r="M2616" s="6">
        <v>145.43</v>
      </c>
      <c r="N2616" s="7">
        <v>0.05</v>
      </c>
      <c r="O2616" s="6">
        <v>81.72</v>
      </c>
      <c r="P2616" s="6">
        <f t="shared" si="160"/>
        <v>414.47550000000001</v>
      </c>
      <c r="Q2616" s="6">
        <f t="shared" si="161"/>
        <v>245.16</v>
      </c>
      <c r="R2616" s="6">
        <f t="shared" si="162"/>
        <v>169.31550000000001</v>
      </c>
      <c r="S2616" s="8">
        <f t="shared" si="163"/>
        <v>0.40850544845232106</v>
      </c>
    </row>
    <row r="2617" spans="1:19" ht="15.6" x14ac:dyDescent="0.3">
      <c r="A2617" s="2">
        <v>4400</v>
      </c>
      <c r="B2617" s="3">
        <v>46374</v>
      </c>
      <c r="C2617" s="4">
        <f>YEAR(SalesDataTable[[#This Row],[Order Date]])</f>
        <v>2026</v>
      </c>
      <c r="D2617" s="9" t="str">
        <f>TEXT(SalesDataTable[[#This Row],[Order Date]],"MMM")</f>
        <v>Dec</v>
      </c>
      <c r="E2617" s="9" t="str">
        <f>"Q"&amp;ROUNDUP(MONTH(SalesDataTable[[#This Row],[Order Date]])/3,0)</f>
        <v>Q4</v>
      </c>
      <c r="F2617" s="4" t="s">
        <v>38</v>
      </c>
      <c r="G2617" s="4" t="s">
        <v>39</v>
      </c>
      <c r="H2617" s="4" t="s">
        <v>20</v>
      </c>
      <c r="I2617" s="4" t="s">
        <v>21</v>
      </c>
      <c r="J2617" s="4" t="s">
        <v>32</v>
      </c>
      <c r="K2617" s="4" t="s">
        <v>33</v>
      </c>
      <c r="L2617" s="5">
        <v>2</v>
      </c>
      <c r="M2617" s="6">
        <v>36.89</v>
      </c>
      <c r="N2617" s="7">
        <v>0.1</v>
      </c>
      <c r="O2617" s="6">
        <v>13.74</v>
      </c>
      <c r="P2617" s="6">
        <f t="shared" si="160"/>
        <v>66.402000000000001</v>
      </c>
      <c r="Q2617" s="6">
        <f t="shared" si="161"/>
        <v>27.48</v>
      </c>
      <c r="R2617" s="6">
        <f t="shared" si="162"/>
        <v>38.921999999999997</v>
      </c>
      <c r="S2617" s="8">
        <f t="shared" si="163"/>
        <v>0.58615704346254627</v>
      </c>
    </row>
    <row r="2618" spans="1:19" ht="15.6" x14ac:dyDescent="0.3">
      <c r="A2618" s="2">
        <v>3122</v>
      </c>
      <c r="B2618" s="3">
        <v>46375</v>
      </c>
      <c r="C2618" s="4">
        <f>YEAR(SalesDataTable[[#This Row],[Order Date]])</f>
        <v>2026</v>
      </c>
      <c r="D2618" s="9" t="str">
        <f>TEXT(SalesDataTable[[#This Row],[Order Date]],"MMM")</f>
        <v>Dec</v>
      </c>
      <c r="E2618" s="9" t="str">
        <f>"Q"&amp;ROUNDUP(MONTH(SalesDataTable[[#This Row],[Order Date]])/3,0)</f>
        <v>Q4</v>
      </c>
      <c r="F2618" s="4" t="s">
        <v>18</v>
      </c>
      <c r="G2618" s="4" t="s">
        <v>19</v>
      </c>
      <c r="H2618" s="4" t="s">
        <v>46</v>
      </c>
      <c r="I2618" s="4" t="s">
        <v>21</v>
      </c>
      <c r="J2618" s="4" t="s">
        <v>27</v>
      </c>
      <c r="K2618" s="4" t="s">
        <v>35</v>
      </c>
      <c r="L2618" s="5">
        <v>1</v>
      </c>
      <c r="M2618" s="6">
        <v>145.44</v>
      </c>
      <c r="N2618" s="7">
        <v>0.1</v>
      </c>
      <c r="O2618" s="6">
        <v>80.42</v>
      </c>
      <c r="P2618" s="6">
        <f t="shared" si="160"/>
        <v>130.89600000000002</v>
      </c>
      <c r="Q2618" s="6">
        <f t="shared" si="161"/>
        <v>80.42</v>
      </c>
      <c r="R2618" s="6">
        <f t="shared" si="162"/>
        <v>50.476000000000013</v>
      </c>
      <c r="S2618" s="8">
        <f t="shared" si="163"/>
        <v>0.38561911746730232</v>
      </c>
    </row>
    <row r="2619" spans="1:19" ht="15.6" x14ac:dyDescent="0.3">
      <c r="A2619" s="2">
        <v>4572</v>
      </c>
      <c r="B2619" s="3">
        <v>46375</v>
      </c>
      <c r="C2619" s="4">
        <f>YEAR(SalesDataTable[[#This Row],[Order Date]])</f>
        <v>2026</v>
      </c>
      <c r="D2619" s="9" t="str">
        <f>TEXT(SalesDataTable[[#This Row],[Order Date]],"MMM")</f>
        <v>Dec</v>
      </c>
      <c r="E2619" s="9" t="str">
        <f>"Q"&amp;ROUNDUP(MONTH(SalesDataTable[[#This Row],[Order Date]])/3,0)</f>
        <v>Q4</v>
      </c>
      <c r="F2619" s="4" t="s">
        <v>18</v>
      </c>
      <c r="G2619" s="4" t="s">
        <v>68</v>
      </c>
      <c r="H2619" s="4" t="s">
        <v>20</v>
      </c>
      <c r="I2619" s="4" t="s">
        <v>31</v>
      </c>
      <c r="J2619" s="4" t="s">
        <v>52</v>
      </c>
      <c r="K2619" s="4" t="s">
        <v>63</v>
      </c>
      <c r="L2619" s="5">
        <v>2</v>
      </c>
      <c r="M2619" s="6">
        <v>51.56</v>
      </c>
      <c r="N2619" s="7">
        <v>0</v>
      </c>
      <c r="O2619" s="6">
        <v>21.9</v>
      </c>
      <c r="P2619" s="6">
        <f t="shared" si="160"/>
        <v>103.12</v>
      </c>
      <c r="Q2619" s="6">
        <f t="shared" si="161"/>
        <v>43.8</v>
      </c>
      <c r="R2619" s="6">
        <f t="shared" si="162"/>
        <v>59.320000000000007</v>
      </c>
      <c r="S2619" s="8">
        <f t="shared" si="163"/>
        <v>0.57525213343677273</v>
      </c>
    </row>
    <row r="2620" spans="1:19" ht="15.6" x14ac:dyDescent="0.3">
      <c r="A2620" s="2">
        <v>4783</v>
      </c>
      <c r="B2620" s="3">
        <v>46375</v>
      </c>
      <c r="C2620" s="4">
        <f>YEAR(SalesDataTable[[#This Row],[Order Date]])</f>
        <v>2026</v>
      </c>
      <c r="D2620" s="9" t="str">
        <f>TEXT(SalesDataTable[[#This Row],[Order Date]],"MMM")</f>
        <v>Dec</v>
      </c>
      <c r="E2620" s="9" t="str">
        <f>"Q"&amp;ROUNDUP(MONTH(SalesDataTable[[#This Row],[Order Date]])/3,0)</f>
        <v>Q4</v>
      </c>
      <c r="F2620" s="4" t="s">
        <v>38</v>
      </c>
      <c r="G2620" s="4" t="s">
        <v>49</v>
      </c>
      <c r="H2620" s="4" t="s">
        <v>20</v>
      </c>
      <c r="I2620" s="4" t="s">
        <v>31</v>
      </c>
      <c r="J2620" s="4" t="s">
        <v>41</v>
      </c>
      <c r="K2620" s="4" t="s">
        <v>69</v>
      </c>
      <c r="L2620" s="5">
        <v>2</v>
      </c>
      <c r="M2620" s="6">
        <v>122</v>
      </c>
      <c r="N2620" s="7">
        <v>0.15</v>
      </c>
      <c r="O2620" s="6">
        <v>60.01</v>
      </c>
      <c r="P2620" s="6">
        <f t="shared" si="160"/>
        <v>207.4</v>
      </c>
      <c r="Q2620" s="6">
        <f t="shared" si="161"/>
        <v>120.02</v>
      </c>
      <c r="R2620" s="6">
        <f t="shared" si="162"/>
        <v>87.38000000000001</v>
      </c>
      <c r="S2620" s="8">
        <f t="shared" si="163"/>
        <v>0.4213114754098361</v>
      </c>
    </row>
    <row r="2621" spans="1:19" ht="15.6" x14ac:dyDescent="0.3">
      <c r="A2621" s="2">
        <v>5055</v>
      </c>
      <c r="B2621" s="3">
        <v>46375</v>
      </c>
      <c r="C2621" s="4">
        <f>YEAR(SalesDataTable[[#This Row],[Order Date]])</f>
        <v>2026</v>
      </c>
      <c r="D2621" s="9" t="str">
        <f>TEXT(SalesDataTable[[#This Row],[Order Date]],"MMM")</f>
        <v>Dec</v>
      </c>
      <c r="E2621" s="9" t="str">
        <f>"Q"&amp;ROUNDUP(MONTH(SalesDataTable[[#This Row],[Order Date]])/3,0)</f>
        <v>Q4</v>
      </c>
      <c r="F2621" s="4" t="s">
        <v>29</v>
      </c>
      <c r="G2621" s="4" t="s">
        <v>36</v>
      </c>
      <c r="H2621" s="4" t="s">
        <v>46</v>
      </c>
      <c r="I2621" s="4" t="s">
        <v>31</v>
      </c>
      <c r="J2621" s="4" t="s">
        <v>27</v>
      </c>
      <c r="K2621" s="4" t="s">
        <v>64</v>
      </c>
      <c r="L2621" s="5">
        <v>1</v>
      </c>
      <c r="M2621" s="6">
        <v>71.89</v>
      </c>
      <c r="N2621" s="7">
        <v>0.15</v>
      </c>
      <c r="O2621" s="6">
        <v>32.409999999999997</v>
      </c>
      <c r="P2621" s="6">
        <f t="shared" si="160"/>
        <v>61.106499999999997</v>
      </c>
      <c r="Q2621" s="6">
        <f t="shared" si="161"/>
        <v>32.409999999999997</v>
      </c>
      <c r="R2621" s="6">
        <f t="shared" si="162"/>
        <v>28.6965</v>
      </c>
      <c r="S2621" s="8">
        <f t="shared" si="163"/>
        <v>0.46961452545964832</v>
      </c>
    </row>
    <row r="2622" spans="1:19" ht="15.6" x14ac:dyDescent="0.3">
      <c r="A2622" s="2">
        <v>5100</v>
      </c>
      <c r="B2622" s="3">
        <v>46375</v>
      </c>
      <c r="C2622" s="4">
        <f>YEAR(SalesDataTable[[#This Row],[Order Date]])</f>
        <v>2026</v>
      </c>
      <c r="D2622" s="9" t="str">
        <f>TEXT(SalesDataTable[[#This Row],[Order Date]],"MMM")</f>
        <v>Dec</v>
      </c>
      <c r="E2622" s="9" t="str">
        <f>"Q"&amp;ROUNDUP(MONTH(SalesDataTable[[#This Row],[Order Date]])/3,0)</f>
        <v>Q4</v>
      </c>
      <c r="F2622" s="4" t="s">
        <v>29</v>
      </c>
      <c r="G2622" s="4" t="s">
        <v>43</v>
      </c>
      <c r="H2622" s="4" t="s">
        <v>20</v>
      </c>
      <c r="I2622" s="4" t="s">
        <v>21</v>
      </c>
      <c r="J2622" s="4" t="s">
        <v>27</v>
      </c>
      <c r="K2622" s="4" t="s">
        <v>64</v>
      </c>
      <c r="L2622" s="5">
        <v>2</v>
      </c>
      <c r="M2622" s="6">
        <v>70.59</v>
      </c>
      <c r="N2622" s="7">
        <v>0.15</v>
      </c>
      <c r="O2622" s="6">
        <v>31.56</v>
      </c>
      <c r="P2622" s="6">
        <f t="shared" si="160"/>
        <v>120.003</v>
      </c>
      <c r="Q2622" s="6">
        <f t="shared" si="161"/>
        <v>63.12</v>
      </c>
      <c r="R2622" s="6">
        <f t="shared" si="162"/>
        <v>56.883000000000003</v>
      </c>
      <c r="S2622" s="8">
        <f t="shared" si="163"/>
        <v>0.47401314967125824</v>
      </c>
    </row>
    <row r="2623" spans="1:19" ht="15.6" x14ac:dyDescent="0.3">
      <c r="A2623" s="2">
        <v>488</v>
      </c>
      <c r="B2623" s="3">
        <v>46376</v>
      </c>
      <c r="C2623" s="4">
        <f>YEAR(SalesDataTable[[#This Row],[Order Date]])</f>
        <v>2026</v>
      </c>
      <c r="D2623" s="9" t="str">
        <f>TEXT(SalesDataTable[[#This Row],[Order Date]],"MMM")</f>
        <v>Dec</v>
      </c>
      <c r="E2623" s="9" t="str">
        <f>"Q"&amp;ROUNDUP(MONTH(SalesDataTable[[#This Row],[Order Date]])/3,0)</f>
        <v>Q4</v>
      </c>
      <c r="F2623" s="4" t="s">
        <v>38</v>
      </c>
      <c r="G2623" s="4" t="s">
        <v>49</v>
      </c>
      <c r="H2623" s="4" t="s">
        <v>20</v>
      </c>
      <c r="I2623" s="4" t="s">
        <v>21</v>
      </c>
      <c r="J2623" s="4" t="s">
        <v>27</v>
      </c>
      <c r="K2623" s="4" t="s">
        <v>35</v>
      </c>
      <c r="L2623" s="5">
        <v>4</v>
      </c>
      <c r="M2623" s="6">
        <v>141.91</v>
      </c>
      <c r="N2623" s="7">
        <v>0.05</v>
      </c>
      <c r="O2623" s="6">
        <v>80.260000000000005</v>
      </c>
      <c r="P2623" s="6">
        <f t="shared" si="160"/>
        <v>539.25799999999992</v>
      </c>
      <c r="Q2623" s="6">
        <f t="shared" si="161"/>
        <v>321.04000000000002</v>
      </c>
      <c r="R2623" s="6">
        <f t="shared" si="162"/>
        <v>218.2179999999999</v>
      </c>
      <c r="S2623" s="8">
        <f t="shared" si="163"/>
        <v>0.40466344495584661</v>
      </c>
    </row>
    <row r="2624" spans="1:19" ht="15.6" x14ac:dyDescent="0.3">
      <c r="A2624" s="2">
        <v>710</v>
      </c>
      <c r="B2624" s="3">
        <v>46376</v>
      </c>
      <c r="C2624" s="4">
        <f>YEAR(SalesDataTable[[#This Row],[Order Date]])</f>
        <v>2026</v>
      </c>
      <c r="D2624" s="9" t="str">
        <f>TEXT(SalesDataTable[[#This Row],[Order Date]],"MMM")</f>
        <v>Dec</v>
      </c>
      <c r="E2624" s="9" t="str">
        <f>"Q"&amp;ROUNDUP(MONTH(SalesDataTable[[#This Row],[Order Date]])/3,0)</f>
        <v>Q4</v>
      </c>
      <c r="F2624" s="4" t="s">
        <v>24</v>
      </c>
      <c r="G2624" s="4" t="s">
        <v>45</v>
      </c>
      <c r="H2624" s="4" t="s">
        <v>26</v>
      </c>
      <c r="I2624" s="4" t="s">
        <v>34</v>
      </c>
      <c r="J2624" s="4" t="s">
        <v>27</v>
      </c>
      <c r="K2624" s="4" t="s">
        <v>35</v>
      </c>
      <c r="L2624" s="5">
        <v>3</v>
      </c>
      <c r="M2624" s="6">
        <v>140.4</v>
      </c>
      <c r="N2624" s="7">
        <v>0.2</v>
      </c>
      <c r="O2624" s="6">
        <v>81.760000000000005</v>
      </c>
      <c r="P2624" s="6">
        <f t="shared" si="160"/>
        <v>336.96000000000004</v>
      </c>
      <c r="Q2624" s="6">
        <f t="shared" si="161"/>
        <v>245.28000000000003</v>
      </c>
      <c r="R2624" s="6">
        <f t="shared" si="162"/>
        <v>91.68</v>
      </c>
      <c r="S2624" s="8">
        <f t="shared" si="163"/>
        <v>0.27207977207977208</v>
      </c>
    </row>
    <row r="2625" spans="1:19" ht="15.6" x14ac:dyDescent="0.3">
      <c r="A2625" s="2">
        <v>1009</v>
      </c>
      <c r="B2625" s="3">
        <v>46376</v>
      </c>
      <c r="C2625" s="4">
        <f>YEAR(SalesDataTable[[#This Row],[Order Date]])</f>
        <v>2026</v>
      </c>
      <c r="D2625" s="9" t="str">
        <f>TEXT(SalesDataTable[[#This Row],[Order Date]],"MMM")</f>
        <v>Dec</v>
      </c>
      <c r="E2625" s="9" t="str">
        <f>"Q"&amp;ROUNDUP(MONTH(SalesDataTable[[#This Row],[Order Date]])/3,0)</f>
        <v>Q4</v>
      </c>
      <c r="F2625" s="4" t="s">
        <v>38</v>
      </c>
      <c r="G2625" s="4" t="s">
        <v>65</v>
      </c>
      <c r="H2625" s="4" t="s">
        <v>46</v>
      </c>
      <c r="I2625" s="4" t="s">
        <v>21</v>
      </c>
      <c r="J2625" s="4" t="s">
        <v>27</v>
      </c>
      <c r="K2625" s="4" t="s">
        <v>64</v>
      </c>
      <c r="L2625" s="5">
        <v>2</v>
      </c>
      <c r="M2625" s="6">
        <v>72.349999999999994</v>
      </c>
      <c r="N2625" s="7">
        <v>0.15</v>
      </c>
      <c r="O2625" s="6">
        <v>32.44</v>
      </c>
      <c r="P2625" s="6">
        <f t="shared" si="160"/>
        <v>122.99499999999999</v>
      </c>
      <c r="Q2625" s="6">
        <f t="shared" si="161"/>
        <v>64.88</v>
      </c>
      <c r="R2625" s="6">
        <f t="shared" si="162"/>
        <v>58.114999999999995</v>
      </c>
      <c r="S2625" s="8">
        <f t="shared" si="163"/>
        <v>0.47249888206837676</v>
      </c>
    </row>
    <row r="2626" spans="1:19" ht="15.6" x14ac:dyDescent="0.3">
      <c r="A2626" s="2">
        <v>1231</v>
      </c>
      <c r="B2626" s="3">
        <v>46376</v>
      </c>
      <c r="C2626" s="4">
        <f>YEAR(SalesDataTable[[#This Row],[Order Date]])</f>
        <v>2026</v>
      </c>
      <c r="D2626" s="9" t="str">
        <f>TEXT(SalesDataTable[[#This Row],[Order Date]],"MMM")</f>
        <v>Dec</v>
      </c>
      <c r="E2626" s="9" t="str">
        <f>"Q"&amp;ROUNDUP(MONTH(SalesDataTable[[#This Row],[Order Date]])/3,0)</f>
        <v>Q4</v>
      </c>
      <c r="F2626" s="4" t="s">
        <v>38</v>
      </c>
      <c r="G2626" s="4" t="s">
        <v>51</v>
      </c>
      <c r="H2626" s="4" t="s">
        <v>20</v>
      </c>
      <c r="I2626" s="4" t="s">
        <v>31</v>
      </c>
      <c r="J2626" s="4" t="s">
        <v>41</v>
      </c>
      <c r="K2626" s="4" t="s">
        <v>69</v>
      </c>
      <c r="L2626" s="5">
        <v>4</v>
      </c>
      <c r="M2626" s="6">
        <v>120.8</v>
      </c>
      <c r="N2626" s="7">
        <v>0.1</v>
      </c>
      <c r="O2626" s="6">
        <v>59.93</v>
      </c>
      <c r="P2626" s="6">
        <f t="shared" ref="P2626:P2689" si="164">L2626*M2626*(1-N2626)</f>
        <v>434.88</v>
      </c>
      <c r="Q2626" s="6">
        <f t="shared" ref="Q2626:Q2689" si="165">L2626*O2626</f>
        <v>239.72</v>
      </c>
      <c r="R2626" s="6">
        <f t="shared" ref="R2626:R2689" si="166">P2626-Q2626</f>
        <v>195.16</v>
      </c>
      <c r="S2626" s="8">
        <f t="shared" ref="S2626:S2689" si="167">IFERROR(R2626/P2626,0)</f>
        <v>0.44876747608535689</v>
      </c>
    </row>
    <row r="2627" spans="1:19" ht="15.6" x14ac:dyDescent="0.3">
      <c r="A2627" s="2">
        <v>1445</v>
      </c>
      <c r="B2627" s="3">
        <v>46376</v>
      </c>
      <c r="C2627" s="4">
        <f>YEAR(SalesDataTable[[#This Row],[Order Date]])</f>
        <v>2026</v>
      </c>
      <c r="D2627" s="9" t="str">
        <f>TEXT(SalesDataTable[[#This Row],[Order Date]],"MMM")</f>
        <v>Dec</v>
      </c>
      <c r="E2627" s="9" t="str">
        <f>"Q"&amp;ROUNDUP(MONTH(SalesDataTable[[#This Row],[Order Date]])/3,0)</f>
        <v>Q4</v>
      </c>
      <c r="F2627" s="4" t="s">
        <v>38</v>
      </c>
      <c r="G2627" s="4" t="s">
        <v>49</v>
      </c>
      <c r="H2627" s="4" t="s">
        <v>20</v>
      </c>
      <c r="I2627" s="4" t="s">
        <v>31</v>
      </c>
      <c r="J2627" s="4" t="s">
        <v>27</v>
      </c>
      <c r="K2627" s="4" t="s">
        <v>64</v>
      </c>
      <c r="L2627" s="5">
        <v>1</v>
      </c>
      <c r="M2627" s="6">
        <v>71.23</v>
      </c>
      <c r="N2627" s="7">
        <v>0</v>
      </c>
      <c r="O2627" s="6">
        <v>31.63</v>
      </c>
      <c r="P2627" s="6">
        <f t="shared" si="164"/>
        <v>71.23</v>
      </c>
      <c r="Q2627" s="6">
        <f t="shared" si="165"/>
        <v>31.63</v>
      </c>
      <c r="R2627" s="6">
        <f t="shared" si="166"/>
        <v>39.600000000000009</v>
      </c>
      <c r="S2627" s="8">
        <f t="shared" si="167"/>
        <v>0.55594552856942303</v>
      </c>
    </row>
    <row r="2628" spans="1:19" ht="15.6" x14ac:dyDescent="0.3">
      <c r="A2628" s="2">
        <v>2842</v>
      </c>
      <c r="B2628" s="3">
        <v>46376</v>
      </c>
      <c r="C2628" s="4">
        <f>YEAR(SalesDataTable[[#This Row],[Order Date]])</f>
        <v>2026</v>
      </c>
      <c r="D2628" s="9" t="str">
        <f>TEXT(SalesDataTable[[#This Row],[Order Date]],"MMM")</f>
        <v>Dec</v>
      </c>
      <c r="E2628" s="9" t="str">
        <f>"Q"&amp;ROUNDUP(MONTH(SalesDataTable[[#This Row],[Order Date]])/3,0)</f>
        <v>Q4</v>
      </c>
      <c r="F2628" s="4" t="s">
        <v>29</v>
      </c>
      <c r="G2628" s="4" t="s">
        <v>57</v>
      </c>
      <c r="H2628" s="4" t="s">
        <v>26</v>
      </c>
      <c r="I2628" s="4" t="s">
        <v>34</v>
      </c>
      <c r="J2628" s="4" t="s">
        <v>22</v>
      </c>
      <c r="K2628" s="4" t="s">
        <v>40</v>
      </c>
      <c r="L2628" s="5">
        <v>5</v>
      </c>
      <c r="M2628" s="6">
        <v>51.02</v>
      </c>
      <c r="N2628" s="7">
        <v>0.05</v>
      </c>
      <c r="O2628" s="6">
        <v>22.56</v>
      </c>
      <c r="P2628" s="6">
        <f t="shared" si="164"/>
        <v>242.345</v>
      </c>
      <c r="Q2628" s="6">
        <f t="shared" si="165"/>
        <v>112.8</v>
      </c>
      <c r="R2628" s="6">
        <f t="shared" si="166"/>
        <v>129.54500000000002</v>
      </c>
      <c r="S2628" s="8">
        <f t="shared" si="167"/>
        <v>0.5345478553302111</v>
      </c>
    </row>
    <row r="2629" spans="1:19" ht="15.6" x14ac:dyDescent="0.3">
      <c r="A2629" s="2">
        <v>3783</v>
      </c>
      <c r="B2629" s="3">
        <v>46376</v>
      </c>
      <c r="C2629" s="4">
        <f>YEAR(SalesDataTable[[#This Row],[Order Date]])</f>
        <v>2026</v>
      </c>
      <c r="D2629" s="9" t="str">
        <f>TEXT(SalesDataTable[[#This Row],[Order Date]],"MMM")</f>
        <v>Dec</v>
      </c>
      <c r="E2629" s="9" t="str">
        <f>"Q"&amp;ROUNDUP(MONTH(SalesDataTable[[#This Row],[Order Date]])/3,0)</f>
        <v>Q4</v>
      </c>
      <c r="F2629" s="4" t="s">
        <v>29</v>
      </c>
      <c r="G2629" s="4" t="s">
        <v>30</v>
      </c>
      <c r="H2629" s="4" t="s">
        <v>46</v>
      </c>
      <c r="I2629" s="4" t="s">
        <v>31</v>
      </c>
      <c r="J2629" s="4" t="s">
        <v>32</v>
      </c>
      <c r="K2629" s="4" t="s">
        <v>62</v>
      </c>
      <c r="L2629" s="5">
        <v>1</v>
      </c>
      <c r="M2629" s="6">
        <v>130.52000000000001</v>
      </c>
      <c r="N2629" s="7">
        <v>0.1</v>
      </c>
      <c r="O2629" s="6">
        <v>66.09</v>
      </c>
      <c r="P2629" s="6">
        <f t="shared" si="164"/>
        <v>117.46800000000002</v>
      </c>
      <c r="Q2629" s="6">
        <f t="shared" si="165"/>
        <v>66.09</v>
      </c>
      <c r="R2629" s="6">
        <f t="shared" si="166"/>
        <v>51.378000000000014</v>
      </c>
      <c r="S2629" s="8">
        <f t="shared" si="167"/>
        <v>0.43737869036673821</v>
      </c>
    </row>
    <row r="2630" spans="1:19" ht="15.6" x14ac:dyDescent="0.3">
      <c r="A2630" s="2">
        <v>4484</v>
      </c>
      <c r="B2630" s="3">
        <v>46376</v>
      </c>
      <c r="C2630" s="4">
        <f>YEAR(SalesDataTable[[#This Row],[Order Date]])</f>
        <v>2026</v>
      </c>
      <c r="D2630" s="9" t="str">
        <f>TEXT(SalesDataTable[[#This Row],[Order Date]],"MMM")</f>
        <v>Dec</v>
      </c>
      <c r="E2630" s="9" t="str">
        <f>"Q"&amp;ROUNDUP(MONTH(SalesDataTable[[#This Row],[Order Date]])/3,0)</f>
        <v>Q4</v>
      </c>
      <c r="F2630" s="4" t="s">
        <v>24</v>
      </c>
      <c r="G2630" s="4" t="s">
        <v>67</v>
      </c>
      <c r="H2630" s="4" t="s">
        <v>20</v>
      </c>
      <c r="I2630" s="4" t="s">
        <v>21</v>
      </c>
      <c r="J2630" s="4" t="s">
        <v>22</v>
      </c>
      <c r="K2630" s="4" t="s">
        <v>23</v>
      </c>
      <c r="L2630" s="5">
        <v>2</v>
      </c>
      <c r="M2630" s="6">
        <v>79.87</v>
      </c>
      <c r="N2630" s="7">
        <v>0.15</v>
      </c>
      <c r="O2630" s="6">
        <v>41.9</v>
      </c>
      <c r="P2630" s="6">
        <f t="shared" si="164"/>
        <v>135.779</v>
      </c>
      <c r="Q2630" s="6">
        <f t="shared" si="165"/>
        <v>83.8</v>
      </c>
      <c r="R2630" s="6">
        <f t="shared" si="166"/>
        <v>51.978999999999999</v>
      </c>
      <c r="S2630" s="8">
        <f t="shared" si="167"/>
        <v>0.38282061290773978</v>
      </c>
    </row>
    <row r="2631" spans="1:19" ht="15.6" x14ac:dyDescent="0.3">
      <c r="A2631" s="2">
        <v>4597</v>
      </c>
      <c r="B2631" s="3">
        <v>46376</v>
      </c>
      <c r="C2631" s="4">
        <f>YEAR(SalesDataTable[[#This Row],[Order Date]])</f>
        <v>2026</v>
      </c>
      <c r="D2631" s="9" t="str">
        <f>TEXT(SalesDataTable[[#This Row],[Order Date]],"MMM")</f>
        <v>Dec</v>
      </c>
      <c r="E2631" s="9" t="str">
        <f>"Q"&amp;ROUNDUP(MONTH(SalesDataTable[[#This Row],[Order Date]])/3,0)</f>
        <v>Q4</v>
      </c>
      <c r="F2631" s="4" t="s">
        <v>38</v>
      </c>
      <c r="G2631" s="4" t="s">
        <v>65</v>
      </c>
      <c r="H2631" s="4" t="s">
        <v>20</v>
      </c>
      <c r="I2631" s="4" t="s">
        <v>21</v>
      </c>
      <c r="J2631" s="4" t="s">
        <v>27</v>
      </c>
      <c r="K2631" s="4" t="s">
        <v>64</v>
      </c>
      <c r="L2631" s="5">
        <v>3</v>
      </c>
      <c r="M2631" s="6">
        <v>71.3</v>
      </c>
      <c r="N2631" s="7">
        <v>0.1</v>
      </c>
      <c r="O2631" s="6">
        <v>32.93</v>
      </c>
      <c r="P2631" s="6">
        <f t="shared" si="164"/>
        <v>192.51</v>
      </c>
      <c r="Q2631" s="6">
        <f t="shared" si="165"/>
        <v>98.789999999999992</v>
      </c>
      <c r="R2631" s="6">
        <f t="shared" si="166"/>
        <v>93.72</v>
      </c>
      <c r="S2631" s="8">
        <f t="shared" si="167"/>
        <v>0.48683185289075892</v>
      </c>
    </row>
    <row r="2632" spans="1:19" ht="15.6" x14ac:dyDescent="0.3">
      <c r="A2632" s="2">
        <v>4917</v>
      </c>
      <c r="B2632" s="3">
        <v>46376</v>
      </c>
      <c r="C2632" s="4">
        <f>YEAR(SalesDataTable[[#This Row],[Order Date]])</f>
        <v>2026</v>
      </c>
      <c r="D2632" s="9" t="str">
        <f>TEXT(SalesDataTable[[#This Row],[Order Date]],"MMM")</f>
        <v>Dec</v>
      </c>
      <c r="E2632" s="9" t="str">
        <f>"Q"&amp;ROUNDUP(MONTH(SalesDataTable[[#This Row],[Order Date]])/3,0)</f>
        <v>Q4</v>
      </c>
      <c r="F2632" s="4" t="s">
        <v>18</v>
      </c>
      <c r="G2632" s="4" t="s">
        <v>54</v>
      </c>
      <c r="H2632" s="4" t="s">
        <v>20</v>
      </c>
      <c r="I2632" s="4" t="s">
        <v>21</v>
      </c>
      <c r="J2632" s="4" t="s">
        <v>41</v>
      </c>
      <c r="K2632" s="4" t="s">
        <v>69</v>
      </c>
      <c r="L2632" s="5">
        <v>2</v>
      </c>
      <c r="M2632" s="6">
        <v>122.95</v>
      </c>
      <c r="N2632" s="7">
        <v>0.1</v>
      </c>
      <c r="O2632" s="6">
        <v>59.79</v>
      </c>
      <c r="P2632" s="6">
        <f t="shared" si="164"/>
        <v>221.31</v>
      </c>
      <c r="Q2632" s="6">
        <f t="shared" si="165"/>
        <v>119.58</v>
      </c>
      <c r="R2632" s="6">
        <f t="shared" si="166"/>
        <v>101.73</v>
      </c>
      <c r="S2632" s="8">
        <f t="shared" si="167"/>
        <v>0.45967195336857802</v>
      </c>
    </row>
    <row r="2633" spans="1:19" ht="15.6" x14ac:dyDescent="0.3">
      <c r="A2633" s="2">
        <v>629</v>
      </c>
      <c r="B2633" s="3">
        <v>46377</v>
      </c>
      <c r="C2633" s="4">
        <f>YEAR(SalesDataTable[[#This Row],[Order Date]])</f>
        <v>2026</v>
      </c>
      <c r="D2633" s="9" t="str">
        <f>TEXT(SalesDataTable[[#This Row],[Order Date]],"MMM")</f>
        <v>Dec</v>
      </c>
      <c r="E2633" s="9" t="str">
        <f>"Q"&amp;ROUNDUP(MONTH(SalesDataTable[[#This Row],[Order Date]])/3,0)</f>
        <v>Q4</v>
      </c>
      <c r="F2633" s="4" t="s">
        <v>38</v>
      </c>
      <c r="G2633" s="4" t="s">
        <v>65</v>
      </c>
      <c r="H2633" s="4" t="s">
        <v>20</v>
      </c>
      <c r="I2633" s="4" t="s">
        <v>34</v>
      </c>
      <c r="J2633" s="4" t="s">
        <v>52</v>
      </c>
      <c r="K2633" s="4" t="s">
        <v>63</v>
      </c>
      <c r="L2633" s="5">
        <v>2</v>
      </c>
      <c r="M2633" s="6">
        <v>50.04</v>
      </c>
      <c r="N2633" s="7">
        <v>0.05</v>
      </c>
      <c r="O2633" s="6">
        <v>22.43</v>
      </c>
      <c r="P2633" s="6">
        <f t="shared" si="164"/>
        <v>95.075999999999993</v>
      </c>
      <c r="Q2633" s="6">
        <f t="shared" si="165"/>
        <v>44.86</v>
      </c>
      <c r="R2633" s="6">
        <f t="shared" si="166"/>
        <v>50.215999999999994</v>
      </c>
      <c r="S2633" s="8">
        <f t="shared" si="167"/>
        <v>0.52816694013210486</v>
      </c>
    </row>
    <row r="2634" spans="1:19" ht="15.6" x14ac:dyDescent="0.3">
      <c r="A2634" s="2">
        <v>1373</v>
      </c>
      <c r="B2634" s="3">
        <v>46377</v>
      </c>
      <c r="C2634" s="4">
        <f>YEAR(SalesDataTable[[#This Row],[Order Date]])</f>
        <v>2026</v>
      </c>
      <c r="D2634" s="9" t="str">
        <f>TEXT(SalesDataTable[[#This Row],[Order Date]],"MMM")</f>
        <v>Dec</v>
      </c>
      <c r="E2634" s="9" t="str">
        <f>"Q"&amp;ROUNDUP(MONTH(SalesDataTable[[#This Row],[Order Date]])/3,0)</f>
        <v>Q4</v>
      </c>
      <c r="F2634" s="4" t="s">
        <v>24</v>
      </c>
      <c r="G2634" s="4" t="s">
        <v>25</v>
      </c>
      <c r="H2634" s="4" t="s">
        <v>46</v>
      </c>
      <c r="I2634" s="4" t="s">
        <v>21</v>
      </c>
      <c r="J2634" s="4" t="s">
        <v>41</v>
      </c>
      <c r="K2634" s="4" t="s">
        <v>58</v>
      </c>
      <c r="L2634" s="5">
        <v>1</v>
      </c>
      <c r="M2634" s="6">
        <v>80.92</v>
      </c>
      <c r="N2634" s="7">
        <v>0.05</v>
      </c>
      <c r="O2634" s="6">
        <v>40.14</v>
      </c>
      <c r="P2634" s="6">
        <f t="shared" si="164"/>
        <v>76.873999999999995</v>
      </c>
      <c r="Q2634" s="6">
        <f t="shared" si="165"/>
        <v>40.14</v>
      </c>
      <c r="R2634" s="6">
        <f t="shared" si="166"/>
        <v>36.733999999999995</v>
      </c>
      <c r="S2634" s="8">
        <f t="shared" si="167"/>
        <v>0.47784686630069978</v>
      </c>
    </row>
    <row r="2635" spans="1:19" ht="15.6" x14ac:dyDescent="0.3">
      <c r="A2635" s="2">
        <v>1668</v>
      </c>
      <c r="B2635" s="3">
        <v>46377</v>
      </c>
      <c r="C2635" s="4">
        <f>YEAR(SalesDataTable[[#This Row],[Order Date]])</f>
        <v>2026</v>
      </c>
      <c r="D2635" s="9" t="str">
        <f>TEXT(SalesDataTable[[#This Row],[Order Date]],"MMM")</f>
        <v>Dec</v>
      </c>
      <c r="E2635" s="9" t="str">
        <f>"Q"&amp;ROUNDUP(MONTH(SalesDataTable[[#This Row],[Order Date]])/3,0)</f>
        <v>Q4</v>
      </c>
      <c r="F2635" s="4" t="s">
        <v>29</v>
      </c>
      <c r="G2635" s="4" t="s">
        <v>43</v>
      </c>
      <c r="H2635" s="4" t="s">
        <v>20</v>
      </c>
      <c r="I2635" s="4" t="s">
        <v>34</v>
      </c>
      <c r="J2635" s="4" t="s">
        <v>22</v>
      </c>
      <c r="K2635" s="4" t="s">
        <v>40</v>
      </c>
      <c r="L2635" s="5">
        <v>6</v>
      </c>
      <c r="M2635" s="6">
        <v>50.35</v>
      </c>
      <c r="N2635" s="7">
        <v>0.15</v>
      </c>
      <c r="O2635" s="6">
        <v>22.91</v>
      </c>
      <c r="P2635" s="6">
        <f t="shared" si="164"/>
        <v>256.78500000000003</v>
      </c>
      <c r="Q2635" s="6">
        <f t="shared" si="165"/>
        <v>137.46</v>
      </c>
      <c r="R2635" s="6">
        <f t="shared" si="166"/>
        <v>119.32500000000002</v>
      </c>
      <c r="S2635" s="8">
        <f t="shared" si="167"/>
        <v>0.46468835796483443</v>
      </c>
    </row>
    <row r="2636" spans="1:19" ht="15.6" x14ac:dyDescent="0.3">
      <c r="A2636" s="2">
        <v>2646</v>
      </c>
      <c r="B2636" s="3">
        <v>46377</v>
      </c>
      <c r="C2636" s="4">
        <f>YEAR(SalesDataTable[[#This Row],[Order Date]])</f>
        <v>2026</v>
      </c>
      <c r="D2636" s="9" t="str">
        <f>TEXT(SalesDataTable[[#This Row],[Order Date]],"MMM")</f>
        <v>Dec</v>
      </c>
      <c r="E2636" s="9" t="str">
        <f>"Q"&amp;ROUNDUP(MONTH(SalesDataTable[[#This Row],[Order Date]])/3,0)</f>
        <v>Q4</v>
      </c>
      <c r="F2636" s="4" t="s">
        <v>24</v>
      </c>
      <c r="G2636" s="4" t="s">
        <v>25</v>
      </c>
      <c r="H2636" s="4" t="s">
        <v>20</v>
      </c>
      <c r="I2636" s="4" t="s">
        <v>21</v>
      </c>
      <c r="J2636" s="4" t="s">
        <v>52</v>
      </c>
      <c r="K2636" s="4" t="s">
        <v>60</v>
      </c>
      <c r="L2636" s="5">
        <v>1</v>
      </c>
      <c r="M2636" s="6">
        <v>35.799999999999997</v>
      </c>
      <c r="N2636" s="7">
        <v>0.05</v>
      </c>
      <c r="O2636" s="6">
        <v>14.12</v>
      </c>
      <c r="P2636" s="6">
        <f t="shared" si="164"/>
        <v>34.01</v>
      </c>
      <c r="Q2636" s="6">
        <f t="shared" si="165"/>
        <v>14.12</v>
      </c>
      <c r="R2636" s="6">
        <f t="shared" si="166"/>
        <v>19.89</v>
      </c>
      <c r="S2636" s="8">
        <f t="shared" si="167"/>
        <v>0.58482799176712741</v>
      </c>
    </row>
    <row r="2637" spans="1:19" ht="15.6" x14ac:dyDescent="0.3">
      <c r="A2637" s="2">
        <v>3044</v>
      </c>
      <c r="B2637" s="3">
        <v>46377</v>
      </c>
      <c r="C2637" s="4">
        <f>YEAR(SalesDataTable[[#This Row],[Order Date]])</f>
        <v>2026</v>
      </c>
      <c r="D2637" s="9" t="str">
        <f>TEXT(SalesDataTable[[#This Row],[Order Date]],"MMM")</f>
        <v>Dec</v>
      </c>
      <c r="E2637" s="9" t="str">
        <f>"Q"&amp;ROUNDUP(MONTH(SalesDataTable[[#This Row],[Order Date]])/3,0)</f>
        <v>Q4</v>
      </c>
      <c r="F2637" s="4" t="s">
        <v>24</v>
      </c>
      <c r="G2637" s="4" t="s">
        <v>45</v>
      </c>
      <c r="H2637" s="4" t="s">
        <v>26</v>
      </c>
      <c r="I2637" s="4" t="s">
        <v>34</v>
      </c>
      <c r="J2637" s="4" t="s">
        <v>22</v>
      </c>
      <c r="K2637" s="4" t="s">
        <v>44</v>
      </c>
      <c r="L2637" s="5">
        <v>4</v>
      </c>
      <c r="M2637" s="6">
        <v>40.64</v>
      </c>
      <c r="N2637" s="7">
        <v>0.1</v>
      </c>
      <c r="O2637" s="6">
        <v>16.260000000000002</v>
      </c>
      <c r="P2637" s="6">
        <f t="shared" si="164"/>
        <v>146.304</v>
      </c>
      <c r="Q2637" s="6">
        <f t="shared" si="165"/>
        <v>65.040000000000006</v>
      </c>
      <c r="R2637" s="6">
        <f t="shared" si="166"/>
        <v>81.263999999999996</v>
      </c>
      <c r="S2637" s="8">
        <f t="shared" si="167"/>
        <v>0.55544619422572172</v>
      </c>
    </row>
    <row r="2638" spans="1:19" ht="15.6" x14ac:dyDescent="0.3">
      <c r="A2638" s="2">
        <v>3065</v>
      </c>
      <c r="B2638" s="3">
        <v>46377</v>
      </c>
      <c r="C2638" s="4">
        <f>YEAR(SalesDataTable[[#This Row],[Order Date]])</f>
        <v>2026</v>
      </c>
      <c r="D2638" s="9" t="str">
        <f>TEXT(SalesDataTable[[#This Row],[Order Date]],"MMM")</f>
        <v>Dec</v>
      </c>
      <c r="E2638" s="9" t="str">
        <f>"Q"&amp;ROUNDUP(MONTH(SalesDataTable[[#This Row],[Order Date]])/3,0)</f>
        <v>Q4</v>
      </c>
      <c r="F2638" s="4" t="s">
        <v>29</v>
      </c>
      <c r="G2638" s="4" t="s">
        <v>57</v>
      </c>
      <c r="H2638" s="4" t="s">
        <v>20</v>
      </c>
      <c r="I2638" s="4" t="s">
        <v>31</v>
      </c>
      <c r="J2638" s="4" t="s">
        <v>41</v>
      </c>
      <c r="K2638" s="4" t="s">
        <v>58</v>
      </c>
      <c r="L2638" s="5">
        <v>3</v>
      </c>
      <c r="M2638" s="6">
        <v>81.510000000000005</v>
      </c>
      <c r="N2638" s="7">
        <v>0.05</v>
      </c>
      <c r="O2638" s="6">
        <v>39.9</v>
      </c>
      <c r="P2638" s="6">
        <f t="shared" si="164"/>
        <v>232.30350000000001</v>
      </c>
      <c r="Q2638" s="6">
        <f t="shared" si="165"/>
        <v>119.69999999999999</v>
      </c>
      <c r="R2638" s="6">
        <f t="shared" si="166"/>
        <v>112.60350000000003</v>
      </c>
      <c r="S2638" s="8">
        <f t="shared" si="167"/>
        <v>0.48472580051527425</v>
      </c>
    </row>
    <row r="2639" spans="1:19" ht="15.6" x14ac:dyDescent="0.3">
      <c r="A2639" s="2">
        <v>3365</v>
      </c>
      <c r="B2639" s="3">
        <v>46377</v>
      </c>
      <c r="C2639" s="4">
        <f>YEAR(SalesDataTable[[#This Row],[Order Date]])</f>
        <v>2026</v>
      </c>
      <c r="D2639" s="9" t="str">
        <f>TEXT(SalesDataTable[[#This Row],[Order Date]],"MMM")</f>
        <v>Dec</v>
      </c>
      <c r="E2639" s="9" t="str">
        <f>"Q"&amp;ROUNDUP(MONTH(SalesDataTable[[#This Row],[Order Date]])/3,0)</f>
        <v>Q4</v>
      </c>
      <c r="F2639" s="4" t="s">
        <v>38</v>
      </c>
      <c r="G2639" s="4" t="s">
        <v>49</v>
      </c>
      <c r="H2639" s="4" t="s">
        <v>37</v>
      </c>
      <c r="I2639" s="4" t="s">
        <v>31</v>
      </c>
      <c r="J2639" s="4" t="s">
        <v>52</v>
      </c>
      <c r="K2639" s="4" t="s">
        <v>56</v>
      </c>
      <c r="L2639" s="5">
        <v>2</v>
      </c>
      <c r="M2639" s="6">
        <v>122.4</v>
      </c>
      <c r="N2639" s="7">
        <v>0.1</v>
      </c>
      <c r="O2639" s="6">
        <v>71.09</v>
      </c>
      <c r="P2639" s="6">
        <f t="shared" si="164"/>
        <v>220.32000000000002</v>
      </c>
      <c r="Q2639" s="6">
        <f t="shared" si="165"/>
        <v>142.18</v>
      </c>
      <c r="R2639" s="6">
        <f t="shared" si="166"/>
        <v>78.140000000000015</v>
      </c>
      <c r="S2639" s="8">
        <f t="shared" si="167"/>
        <v>0.35466594045025424</v>
      </c>
    </row>
    <row r="2640" spans="1:19" ht="15.6" x14ac:dyDescent="0.3">
      <c r="A2640" s="2">
        <v>4042</v>
      </c>
      <c r="B2640" s="3">
        <v>46377</v>
      </c>
      <c r="C2640" s="4">
        <f>YEAR(SalesDataTable[[#This Row],[Order Date]])</f>
        <v>2026</v>
      </c>
      <c r="D2640" s="9" t="str">
        <f>TEXT(SalesDataTable[[#This Row],[Order Date]],"MMM")</f>
        <v>Dec</v>
      </c>
      <c r="E2640" s="9" t="str">
        <f>"Q"&amp;ROUNDUP(MONTH(SalesDataTable[[#This Row],[Order Date]])/3,0)</f>
        <v>Q4</v>
      </c>
      <c r="F2640" s="4" t="s">
        <v>18</v>
      </c>
      <c r="G2640" s="4" t="s">
        <v>54</v>
      </c>
      <c r="H2640" s="4" t="s">
        <v>46</v>
      </c>
      <c r="I2640" s="4" t="s">
        <v>21</v>
      </c>
      <c r="J2640" s="4" t="s">
        <v>32</v>
      </c>
      <c r="K2640" s="4" t="s">
        <v>50</v>
      </c>
      <c r="L2640" s="5">
        <v>1</v>
      </c>
      <c r="M2640" s="6">
        <v>45.94</v>
      </c>
      <c r="N2640" s="7">
        <v>0.05</v>
      </c>
      <c r="O2640" s="6">
        <v>18.100000000000001</v>
      </c>
      <c r="P2640" s="6">
        <f t="shared" si="164"/>
        <v>43.642999999999994</v>
      </c>
      <c r="Q2640" s="6">
        <f t="shared" si="165"/>
        <v>18.100000000000001</v>
      </c>
      <c r="R2640" s="6">
        <f t="shared" si="166"/>
        <v>25.542999999999992</v>
      </c>
      <c r="S2640" s="8">
        <f t="shared" si="167"/>
        <v>0.58527140664024002</v>
      </c>
    </row>
    <row r="2641" spans="1:19" ht="15.6" x14ac:dyDescent="0.3">
      <c r="A2641" s="2">
        <v>4635</v>
      </c>
      <c r="B2641" s="3">
        <v>46377</v>
      </c>
      <c r="C2641" s="4">
        <f>YEAR(SalesDataTable[[#This Row],[Order Date]])</f>
        <v>2026</v>
      </c>
      <c r="D2641" s="9" t="str">
        <f>TEXT(SalesDataTable[[#This Row],[Order Date]],"MMM")</f>
        <v>Dec</v>
      </c>
      <c r="E2641" s="9" t="str">
        <f>"Q"&amp;ROUNDUP(MONTH(SalesDataTable[[#This Row],[Order Date]])/3,0)</f>
        <v>Q4</v>
      </c>
      <c r="F2641" s="4" t="s">
        <v>38</v>
      </c>
      <c r="G2641" s="4" t="s">
        <v>65</v>
      </c>
      <c r="H2641" s="4" t="s">
        <v>26</v>
      </c>
      <c r="I2641" s="4" t="s">
        <v>21</v>
      </c>
      <c r="J2641" s="4" t="s">
        <v>41</v>
      </c>
      <c r="K2641" s="4" t="s">
        <v>47</v>
      </c>
      <c r="L2641" s="5">
        <v>15</v>
      </c>
      <c r="M2641" s="6">
        <v>196.89</v>
      </c>
      <c r="N2641" s="7">
        <v>0.15</v>
      </c>
      <c r="O2641" s="6">
        <v>105.09</v>
      </c>
      <c r="P2641" s="6">
        <f t="shared" si="164"/>
        <v>2510.3474999999999</v>
      </c>
      <c r="Q2641" s="6">
        <f t="shared" si="165"/>
        <v>1576.3500000000001</v>
      </c>
      <c r="R2641" s="6">
        <f t="shared" si="166"/>
        <v>933.99749999999972</v>
      </c>
      <c r="S2641" s="8">
        <f t="shared" si="167"/>
        <v>0.37205904760197533</v>
      </c>
    </row>
    <row r="2642" spans="1:19" ht="15.6" x14ac:dyDescent="0.3">
      <c r="A2642" s="2">
        <v>4748</v>
      </c>
      <c r="B2642" s="3">
        <v>46377</v>
      </c>
      <c r="C2642" s="4">
        <f>YEAR(SalesDataTable[[#This Row],[Order Date]])</f>
        <v>2026</v>
      </c>
      <c r="D2642" s="9" t="str">
        <f>TEXT(SalesDataTable[[#This Row],[Order Date]],"MMM")</f>
        <v>Dec</v>
      </c>
      <c r="E2642" s="9" t="str">
        <f>"Q"&amp;ROUNDUP(MONTH(SalesDataTable[[#This Row],[Order Date]])/3,0)</f>
        <v>Q4</v>
      </c>
      <c r="F2642" s="4" t="s">
        <v>38</v>
      </c>
      <c r="G2642" s="4" t="s">
        <v>65</v>
      </c>
      <c r="H2642" s="4" t="s">
        <v>37</v>
      </c>
      <c r="I2642" s="4" t="s">
        <v>34</v>
      </c>
      <c r="J2642" s="4" t="s">
        <v>22</v>
      </c>
      <c r="K2642" s="4" t="s">
        <v>40</v>
      </c>
      <c r="L2642" s="5">
        <v>1</v>
      </c>
      <c r="M2642" s="6">
        <v>51.18</v>
      </c>
      <c r="N2642" s="7">
        <v>0.05</v>
      </c>
      <c r="O2642" s="6">
        <v>22.98</v>
      </c>
      <c r="P2642" s="6">
        <f t="shared" si="164"/>
        <v>48.620999999999995</v>
      </c>
      <c r="Q2642" s="6">
        <f t="shared" si="165"/>
        <v>22.98</v>
      </c>
      <c r="R2642" s="6">
        <f t="shared" si="166"/>
        <v>25.640999999999995</v>
      </c>
      <c r="S2642" s="8">
        <f t="shared" si="167"/>
        <v>0.52736471894860237</v>
      </c>
    </row>
    <row r="2643" spans="1:19" ht="15.6" x14ac:dyDescent="0.3">
      <c r="A2643" s="2">
        <v>342</v>
      </c>
      <c r="B2643" s="3">
        <v>46378</v>
      </c>
      <c r="C2643" s="4">
        <f>YEAR(SalesDataTable[[#This Row],[Order Date]])</f>
        <v>2026</v>
      </c>
      <c r="D2643" s="9" t="str">
        <f>TEXT(SalesDataTable[[#This Row],[Order Date]],"MMM")</f>
        <v>Dec</v>
      </c>
      <c r="E2643" s="9" t="str">
        <f>"Q"&amp;ROUNDUP(MONTH(SalesDataTable[[#This Row],[Order Date]])/3,0)</f>
        <v>Q4</v>
      </c>
      <c r="F2643" s="4" t="s">
        <v>24</v>
      </c>
      <c r="G2643" s="4" t="s">
        <v>45</v>
      </c>
      <c r="H2643" s="4" t="s">
        <v>37</v>
      </c>
      <c r="I2643" s="4" t="s">
        <v>31</v>
      </c>
      <c r="J2643" s="4" t="s">
        <v>22</v>
      </c>
      <c r="K2643" s="4" t="s">
        <v>44</v>
      </c>
      <c r="L2643" s="5">
        <v>3</v>
      </c>
      <c r="M2643" s="6">
        <v>40.78</v>
      </c>
      <c r="N2643" s="7">
        <v>0.15</v>
      </c>
      <c r="O2643" s="6">
        <v>16.73</v>
      </c>
      <c r="P2643" s="6">
        <f t="shared" si="164"/>
        <v>103.989</v>
      </c>
      <c r="Q2643" s="6">
        <f t="shared" si="165"/>
        <v>50.19</v>
      </c>
      <c r="R2643" s="6">
        <f t="shared" si="166"/>
        <v>53.799000000000007</v>
      </c>
      <c r="S2643" s="8">
        <f t="shared" si="167"/>
        <v>0.51735279693044456</v>
      </c>
    </row>
    <row r="2644" spans="1:19" ht="15.6" x14ac:dyDescent="0.3">
      <c r="A2644" s="2">
        <v>676</v>
      </c>
      <c r="B2644" s="3">
        <v>46378</v>
      </c>
      <c r="C2644" s="4">
        <f>YEAR(SalesDataTable[[#This Row],[Order Date]])</f>
        <v>2026</v>
      </c>
      <c r="D2644" s="9" t="str">
        <f>TEXT(SalesDataTable[[#This Row],[Order Date]],"MMM")</f>
        <v>Dec</v>
      </c>
      <c r="E2644" s="9" t="str">
        <f>"Q"&amp;ROUNDUP(MONTH(SalesDataTable[[#This Row],[Order Date]])/3,0)</f>
        <v>Q4</v>
      </c>
      <c r="F2644" s="4" t="s">
        <v>29</v>
      </c>
      <c r="G2644" s="4" t="s">
        <v>36</v>
      </c>
      <c r="H2644" s="4" t="s">
        <v>46</v>
      </c>
      <c r="I2644" s="4" t="s">
        <v>21</v>
      </c>
      <c r="J2644" s="4" t="s">
        <v>41</v>
      </c>
      <c r="K2644" s="4" t="s">
        <v>47</v>
      </c>
      <c r="L2644" s="5">
        <v>1</v>
      </c>
      <c r="M2644" s="6">
        <v>195.63</v>
      </c>
      <c r="N2644" s="7">
        <v>0.05</v>
      </c>
      <c r="O2644" s="6">
        <v>102.13</v>
      </c>
      <c r="P2644" s="6">
        <f t="shared" si="164"/>
        <v>185.84849999999997</v>
      </c>
      <c r="Q2644" s="6">
        <f t="shared" si="165"/>
        <v>102.13</v>
      </c>
      <c r="R2644" s="6">
        <f t="shared" si="166"/>
        <v>83.718499999999977</v>
      </c>
      <c r="S2644" s="8">
        <f t="shared" si="167"/>
        <v>0.45046637449320276</v>
      </c>
    </row>
    <row r="2645" spans="1:19" ht="15.6" x14ac:dyDescent="0.3">
      <c r="A2645" s="2">
        <v>1912</v>
      </c>
      <c r="B2645" s="3">
        <v>46378</v>
      </c>
      <c r="C2645" s="4">
        <f>YEAR(SalesDataTable[[#This Row],[Order Date]])</f>
        <v>2026</v>
      </c>
      <c r="D2645" s="9" t="str">
        <f>TEXT(SalesDataTable[[#This Row],[Order Date]],"MMM")</f>
        <v>Dec</v>
      </c>
      <c r="E2645" s="9" t="str">
        <f>"Q"&amp;ROUNDUP(MONTH(SalesDataTable[[#This Row],[Order Date]])/3,0)</f>
        <v>Q4</v>
      </c>
      <c r="F2645" s="4" t="s">
        <v>29</v>
      </c>
      <c r="G2645" s="4" t="s">
        <v>43</v>
      </c>
      <c r="H2645" s="4" t="s">
        <v>26</v>
      </c>
      <c r="I2645" s="4" t="s">
        <v>21</v>
      </c>
      <c r="J2645" s="4" t="s">
        <v>32</v>
      </c>
      <c r="K2645" s="4" t="s">
        <v>62</v>
      </c>
      <c r="L2645" s="5">
        <v>10</v>
      </c>
      <c r="M2645" s="6">
        <v>134.86000000000001</v>
      </c>
      <c r="N2645" s="7">
        <v>0.1</v>
      </c>
      <c r="O2645" s="6">
        <v>65.3</v>
      </c>
      <c r="P2645" s="6">
        <f t="shared" si="164"/>
        <v>1213.7400000000002</v>
      </c>
      <c r="Q2645" s="6">
        <f t="shared" si="165"/>
        <v>653</v>
      </c>
      <c r="R2645" s="6">
        <f t="shared" si="166"/>
        <v>560.74000000000024</v>
      </c>
      <c r="S2645" s="8">
        <f t="shared" si="167"/>
        <v>0.46199350767050612</v>
      </c>
    </row>
    <row r="2646" spans="1:19" ht="15.6" x14ac:dyDescent="0.3">
      <c r="A2646" s="2">
        <v>2065</v>
      </c>
      <c r="B2646" s="3">
        <v>46378</v>
      </c>
      <c r="C2646" s="4">
        <f>YEAR(SalesDataTable[[#This Row],[Order Date]])</f>
        <v>2026</v>
      </c>
      <c r="D2646" s="9" t="str">
        <f>TEXT(SalesDataTable[[#This Row],[Order Date]],"MMM")</f>
        <v>Dec</v>
      </c>
      <c r="E2646" s="9" t="str">
        <f>"Q"&amp;ROUNDUP(MONTH(SalesDataTable[[#This Row],[Order Date]])/3,0)</f>
        <v>Q4</v>
      </c>
      <c r="F2646" s="4" t="s">
        <v>38</v>
      </c>
      <c r="G2646" s="4" t="s">
        <v>39</v>
      </c>
      <c r="H2646" s="4" t="s">
        <v>20</v>
      </c>
      <c r="I2646" s="4" t="s">
        <v>31</v>
      </c>
      <c r="J2646" s="4" t="s">
        <v>22</v>
      </c>
      <c r="K2646" s="4" t="s">
        <v>23</v>
      </c>
      <c r="L2646" s="5">
        <v>1</v>
      </c>
      <c r="M2646" s="6">
        <v>83.15</v>
      </c>
      <c r="N2646" s="7">
        <v>0</v>
      </c>
      <c r="O2646" s="6">
        <v>42.3</v>
      </c>
      <c r="P2646" s="6">
        <f t="shared" si="164"/>
        <v>83.15</v>
      </c>
      <c r="Q2646" s="6">
        <f t="shared" si="165"/>
        <v>42.3</v>
      </c>
      <c r="R2646" s="6">
        <f t="shared" si="166"/>
        <v>40.850000000000009</v>
      </c>
      <c r="S2646" s="8">
        <f t="shared" si="167"/>
        <v>0.49128081779915822</v>
      </c>
    </row>
    <row r="2647" spans="1:19" ht="15.6" x14ac:dyDescent="0.3">
      <c r="A2647" s="2">
        <v>3136</v>
      </c>
      <c r="B2647" s="3">
        <v>46378</v>
      </c>
      <c r="C2647" s="4">
        <f>YEAR(SalesDataTable[[#This Row],[Order Date]])</f>
        <v>2026</v>
      </c>
      <c r="D2647" s="9" t="str">
        <f>TEXT(SalesDataTable[[#This Row],[Order Date]],"MMM")</f>
        <v>Dec</v>
      </c>
      <c r="E2647" s="9" t="str">
        <f>"Q"&amp;ROUNDUP(MONTH(SalesDataTable[[#This Row],[Order Date]])/3,0)</f>
        <v>Q4</v>
      </c>
      <c r="F2647" s="4" t="s">
        <v>24</v>
      </c>
      <c r="G2647" s="4" t="s">
        <v>45</v>
      </c>
      <c r="H2647" s="4" t="s">
        <v>46</v>
      </c>
      <c r="I2647" s="4" t="s">
        <v>34</v>
      </c>
      <c r="J2647" s="4" t="s">
        <v>22</v>
      </c>
      <c r="K2647" s="4" t="s">
        <v>23</v>
      </c>
      <c r="L2647" s="5">
        <v>1</v>
      </c>
      <c r="M2647" s="6">
        <v>81.599999999999994</v>
      </c>
      <c r="N2647" s="7">
        <v>0.15</v>
      </c>
      <c r="O2647" s="6">
        <v>42</v>
      </c>
      <c r="P2647" s="6">
        <f t="shared" si="164"/>
        <v>69.36</v>
      </c>
      <c r="Q2647" s="6">
        <f t="shared" si="165"/>
        <v>42</v>
      </c>
      <c r="R2647" s="6">
        <f t="shared" si="166"/>
        <v>27.36</v>
      </c>
      <c r="S2647" s="8">
        <f t="shared" si="167"/>
        <v>0.3944636678200692</v>
      </c>
    </row>
    <row r="2648" spans="1:19" ht="15.6" x14ac:dyDescent="0.3">
      <c r="A2648" s="2">
        <v>3423</v>
      </c>
      <c r="B2648" s="3">
        <v>46378</v>
      </c>
      <c r="C2648" s="4">
        <f>YEAR(SalesDataTable[[#This Row],[Order Date]])</f>
        <v>2026</v>
      </c>
      <c r="D2648" s="9" t="str">
        <f>TEXT(SalesDataTable[[#This Row],[Order Date]],"MMM")</f>
        <v>Dec</v>
      </c>
      <c r="E2648" s="9" t="str">
        <f>"Q"&amp;ROUNDUP(MONTH(SalesDataTable[[#This Row],[Order Date]])/3,0)</f>
        <v>Q4</v>
      </c>
      <c r="F2648" s="4" t="s">
        <v>38</v>
      </c>
      <c r="G2648" s="4" t="s">
        <v>49</v>
      </c>
      <c r="H2648" s="4" t="s">
        <v>37</v>
      </c>
      <c r="I2648" s="4" t="s">
        <v>34</v>
      </c>
      <c r="J2648" s="4" t="s">
        <v>32</v>
      </c>
      <c r="K2648" s="4" t="s">
        <v>50</v>
      </c>
      <c r="L2648" s="5">
        <v>5</v>
      </c>
      <c r="M2648" s="6">
        <v>47.67</v>
      </c>
      <c r="N2648" s="7">
        <v>0.1</v>
      </c>
      <c r="O2648" s="6">
        <v>17.84</v>
      </c>
      <c r="P2648" s="6">
        <f t="shared" si="164"/>
        <v>214.51500000000001</v>
      </c>
      <c r="Q2648" s="6">
        <f t="shared" si="165"/>
        <v>89.2</v>
      </c>
      <c r="R2648" s="6">
        <f t="shared" si="166"/>
        <v>125.31500000000001</v>
      </c>
      <c r="S2648" s="8">
        <f t="shared" si="167"/>
        <v>0.5841782625923595</v>
      </c>
    </row>
    <row r="2649" spans="1:19" ht="15.6" x14ac:dyDescent="0.3">
      <c r="A2649" s="2">
        <v>3746</v>
      </c>
      <c r="B2649" s="3">
        <v>46378</v>
      </c>
      <c r="C2649" s="4">
        <f>YEAR(SalesDataTable[[#This Row],[Order Date]])</f>
        <v>2026</v>
      </c>
      <c r="D2649" s="9" t="str">
        <f>TEXT(SalesDataTable[[#This Row],[Order Date]],"MMM")</f>
        <v>Dec</v>
      </c>
      <c r="E2649" s="9" t="str">
        <f>"Q"&amp;ROUNDUP(MONTH(SalesDataTable[[#This Row],[Order Date]])/3,0)</f>
        <v>Q4</v>
      </c>
      <c r="F2649" s="4" t="s">
        <v>38</v>
      </c>
      <c r="G2649" s="4" t="s">
        <v>49</v>
      </c>
      <c r="H2649" s="4" t="s">
        <v>37</v>
      </c>
      <c r="I2649" s="4" t="s">
        <v>34</v>
      </c>
      <c r="J2649" s="4" t="s">
        <v>22</v>
      </c>
      <c r="K2649" s="4" t="s">
        <v>40</v>
      </c>
      <c r="L2649" s="5">
        <v>2</v>
      </c>
      <c r="M2649" s="6">
        <v>50.96</v>
      </c>
      <c r="N2649" s="7">
        <v>0.15</v>
      </c>
      <c r="O2649" s="6">
        <v>22.59</v>
      </c>
      <c r="P2649" s="6">
        <f t="shared" si="164"/>
        <v>86.632000000000005</v>
      </c>
      <c r="Q2649" s="6">
        <f t="shared" si="165"/>
        <v>45.18</v>
      </c>
      <c r="R2649" s="6">
        <f t="shared" si="166"/>
        <v>41.452000000000005</v>
      </c>
      <c r="S2649" s="8">
        <f t="shared" si="167"/>
        <v>0.47848370117277683</v>
      </c>
    </row>
    <row r="2650" spans="1:19" ht="15.6" x14ac:dyDescent="0.3">
      <c r="A2650" s="2">
        <v>1198</v>
      </c>
      <c r="B2650" s="3">
        <v>46379</v>
      </c>
      <c r="C2650" s="4">
        <f>YEAR(SalesDataTable[[#This Row],[Order Date]])</f>
        <v>2026</v>
      </c>
      <c r="D2650" s="9" t="str">
        <f>TEXT(SalesDataTable[[#This Row],[Order Date]],"MMM")</f>
        <v>Dec</v>
      </c>
      <c r="E2650" s="9" t="str">
        <f>"Q"&amp;ROUNDUP(MONTH(SalesDataTable[[#This Row],[Order Date]])/3,0)</f>
        <v>Q4</v>
      </c>
      <c r="F2650" s="4" t="s">
        <v>38</v>
      </c>
      <c r="G2650" s="4" t="s">
        <v>49</v>
      </c>
      <c r="H2650" s="4" t="s">
        <v>37</v>
      </c>
      <c r="I2650" s="4" t="s">
        <v>31</v>
      </c>
      <c r="J2650" s="4" t="s">
        <v>32</v>
      </c>
      <c r="K2650" s="4" t="s">
        <v>50</v>
      </c>
      <c r="L2650" s="5">
        <v>5</v>
      </c>
      <c r="M2650" s="6">
        <v>47.69</v>
      </c>
      <c r="N2650" s="7">
        <v>0.05</v>
      </c>
      <c r="O2650" s="6">
        <v>18.23</v>
      </c>
      <c r="P2650" s="6">
        <f t="shared" si="164"/>
        <v>226.52749999999997</v>
      </c>
      <c r="Q2650" s="6">
        <f t="shared" si="165"/>
        <v>91.15</v>
      </c>
      <c r="R2650" s="6">
        <f t="shared" si="166"/>
        <v>135.37749999999997</v>
      </c>
      <c r="S2650" s="8">
        <f t="shared" si="167"/>
        <v>0.59762059794064726</v>
      </c>
    </row>
    <row r="2651" spans="1:19" ht="15.6" x14ac:dyDescent="0.3">
      <c r="A2651" s="2">
        <v>2123</v>
      </c>
      <c r="B2651" s="3">
        <v>46379</v>
      </c>
      <c r="C2651" s="4">
        <f>YEAR(SalesDataTable[[#This Row],[Order Date]])</f>
        <v>2026</v>
      </c>
      <c r="D2651" s="9" t="str">
        <f>TEXT(SalesDataTable[[#This Row],[Order Date]],"MMM")</f>
        <v>Dec</v>
      </c>
      <c r="E2651" s="9" t="str">
        <f>"Q"&amp;ROUNDUP(MONTH(SalesDataTable[[#This Row],[Order Date]])/3,0)</f>
        <v>Q4</v>
      </c>
      <c r="F2651" s="4" t="s">
        <v>38</v>
      </c>
      <c r="G2651" s="4" t="s">
        <v>51</v>
      </c>
      <c r="H2651" s="4" t="s">
        <v>20</v>
      </c>
      <c r="I2651" s="4" t="s">
        <v>21</v>
      </c>
      <c r="J2651" s="4" t="s">
        <v>27</v>
      </c>
      <c r="K2651" s="4" t="s">
        <v>28</v>
      </c>
      <c r="L2651" s="5">
        <v>1</v>
      </c>
      <c r="M2651" s="6">
        <v>91.08</v>
      </c>
      <c r="N2651" s="7">
        <v>0.2</v>
      </c>
      <c r="O2651" s="6">
        <v>46.14</v>
      </c>
      <c r="P2651" s="6">
        <f t="shared" si="164"/>
        <v>72.864000000000004</v>
      </c>
      <c r="Q2651" s="6">
        <f t="shared" si="165"/>
        <v>46.14</v>
      </c>
      <c r="R2651" s="6">
        <f t="shared" si="166"/>
        <v>26.724000000000004</v>
      </c>
      <c r="S2651" s="8">
        <f t="shared" si="167"/>
        <v>0.36676548089591571</v>
      </c>
    </row>
    <row r="2652" spans="1:19" ht="15.6" x14ac:dyDescent="0.3">
      <c r="A2652" s="2">
        <v>2586</v>
      </c>
      <c r="B2652" s="3">
        <v>46379</v>
      </c>
      <c r="C2652" s="4">
        <f>YEAR(SalesDataTable[[#This Row],[Order Date]])</f>
        <v>2026</v>
      </c>
      <c r="D2652" s="9" t="str">
        <f>TEXT(SalesDataTable[[#This Row],[Order Date]],"MMM")</f>
        <v>Dec</v>
      </c>
      <c r="E2652" s="9" t="str">
        <f>"Q"&amp;ROUNDUP(MONTH(SalesDataTable[[#This Row],[Order Date]])/3,0)</f>
        <v>Q4</v>
      </c>
      <c r="F2652" s="4" t="s">
        <v>24</v>
      </c>
      <c r="G2652" s="4" t="s">
        <v>67</v>
      </c>
      <c r="H2652" s="4" t="s">
        <v>37</v>
      </c>
      <c r="I2652" s="4" t="s">
        <v>31</v>
      </c>
      <c r="J2652" s="4" t="s">
        <v>27</v>
      </c>
      <c r="K2652" s="4" t="s">
        <v>35</v>
      </c>
      <c r="L2652" s="5">
        <v>1</v>
      </c>
      <c r="M2652" s="6">
        <v>143.84</v>
      </c>
      <c r="N2652" s="7">
        <v>0.15</v>
      </c>
      <c r="O2652" s="6">
        <v>78.17</v>
      </c>
      <c r="P2652" s="6">
        <f t="shared" si="164"/>
        <v>122.264</v>
      </c>
      <c r="Q2652" s="6">
        <f t="shared" si="165"/>
        <v>78.17</v>
      </c>
      <c r="R2652" s="6">
        <f t="shared" si="166"/>
        <v>44.093999999999994</v>
      </c>
      <c r="S2652" s="8">
        <f t="shared" si="167"/>
        <v>0.360645815612118</v>
      </c>
    </row>
    <row r="2653" spans="1:19" ht="15.6" x14ac:dyDescent="0.3">
      <c r="A2653" s="2">
        <v>3048</v>
      </c>
      <c r="B2653" s="3">
        <v>46379</v>
      </c>
      <c r="C2653" s="4">
        <f>YEAR(SalesDataTable[[#This Row],[Order Date]])</f>
        <v>2026</v>
      </c>
      <c r="D2653" s="9" t="str">
        <f>TEXT(SalesDataTable[[#This Row],[Order Date]],"MMM")</f>
        <v>Dec</v>
      </c>
      <c r="E2653" s="9" t="str">
        <f>"Q"&amp;ROUNDUP(MONTH(SalesDataTable[[#This Row],[Order Date]])/3,0)</f>
        <v>Q4</v>
      </c>
      <c r="F2653" s="4" t="s">
        <v>24</v>
      </c>
      <c r="G2653" s="4" t="s">
        <v>45</v>
      </c>
      <c r="H2653" s="4" t="s">
        <v>20</v>
      </c>
      <c r="I2653" s="4" t="s">
        <v>31</v>
      </c>
      <c r="J2653" s="4" t="s">
        <v>22</v>
      </c>
      <c r="K2653" s="4" t="s">
        <v>48</v>
      </c>
      <c r="L2653" s="5">
        <v>1</v>
      </c>
      <c r="M2653" s="6">
        <v>102.66</v>
      </c>
      <c r="N2653" s="7">
        <v>0.05</v>
      </c>
      <c r="O2653" s="6">
        <v>49.2</v>
      </c>
      <c r="P2653" s="6">
        <f t="shared" si="164"/>
        <v>97.526999999999987</v>
      </c>
      <c r="Q2653" s="6">
        <f t="shared" si="165"/>
        <v>49.2</v>
      </c>
      <c r="R2653" s="6">
        <f t="shared" si="166"/>
        <v>48.326999999999984</v>
      </c>
      <c r="S2653" s="8">
        <f t="shared" si="167"/>
        <v>0.4955243163431664</v>
      </c>
    </row>
    <row r="2654" spans="1:19" ht="15.6" x14ac:dyDescent="0.3">
      <c r="A2654" s="2">
        <v>3838</v>
      </c>
      <c r="B2654" s="3">
        <v>46379</v>
      </c>
      <c r="C2654" s="4">
        <f>YEAR(SalesDataTable[[#This Row],[Order Date]])</f>
        <v>2026</v>
      </c>
      <c r="D2654" s="9" t="str">
        <f>TEXT(SalesDataTable[[#This Row],[Order Date]],"MMM")</f>
        <v>Dec</v>
      </c>
      <c r="E2654" s="9" t="str">
        <f>"Q"&amp;ROUNDUP(MONTH(SalesDataTable[[#This Row],[Order Date]])/3,0)</f>
        <v>Q4</v>
      </c>
      <c r="F2654" s="4" t="s">
        <v>24</v>
      </c>
      <c r="G2654" s="4" t="s">
        <v>59</v>
      </c>
      <c r="H2654" s="4" t="s">
        <v>37</v>
      </c>
      <c r="I2654" s="4" t="s">
        <v>31</v>
      </c>
      <c r="J2654" s="4" t="s">
        <v>52</v>
      </c>
      <c r="K2654" s="4" t="s">
        <v>53</v>
      </c>
      <c r="L2654" s="5">
        <v>2</v>
      </c>
      <c r="M2654" s="6">
        <v>40.32</v>
      </c>
      <c r="N2654" s="7">
        <v>0</v>
      </c>
      <c r="O2654" s="6">
        <v>14.39</v>
      </c>
      <c r="P2654" s="6">
        <f t="shared" si="164"/>
        <v>80.64</v>
      </c>
      <c r="Q2654" s="6">
        <f t="shared" si="165"/>
        <v>28.78</v>
      </c>
      <c r="R2654" s="6">
        <f t="shared" si="166"/>
        <v>51.86</v>
      </c>
      <c r="S2654" s="8">
        <f t="shared" si="167"/>
        <v>0.64310515873015872</v>
      </c>
    </row>
    <row r="2655" spans="1:19" ht="15.6" x14ac:dyDescent="0.3">
      <c r="A2655" s="2">
        <v>4718</v>
      </c>
      <c r="B2655" s="3">
        <v>46379</v>
      </c>
      <c r="C2655" s="4">
        <f>YEAR(SalesDataTable[[#This Row],[Order Date]])</f>
        <v>2026</v>
      </c>
      <c r="D2655" s="9" t="str">
        <f>TEXT(SalesDataTable[[#This Row],[Order Date]],"MMM")</f>
        <v>Dec</v>
      </c>
      <c r="E2655" s="9" t="str">
        <f>"Q"&amp;ROUNDUP(MONTH(SalesDataTable[[#This Row],[Order Date]])/3,0)</f>
        <v>Q4</v>
      </c>
      <c r="F2655" s="4" t="s">
        <v>18</v>
      </c>
      <c r="G2655" s="4" t="s">
        <v>19</v>
      </c>
      <c r="H2655" s="4" t="s">
        <v>37</v>
      </c>
      <c r="I2655" s="4" t="s">
        <v>21</v>
      </c>
      <c r="J2655" s="4" t="s">
        <v>27</v>
      </c>
      <c r="K2655" s="4" t="s">
        <v>55</v>
      </c>
      <c r="L2655" s="5">
        <v>1</v>
      </c>
      <c r="M2655" s="6">
        <v>157.58000000000001</v>
      </c>
      <c r="N2655" s="7">
        <v>0.1</v>
      </c>
      <c r="O2655" s="6">
        <v>80.37</v>
      </c>
      <c r="P2655" s="6">
        <f t="shared" si="164"/>
        <v>141.822</v>
      </c>
      <c r="Q2655" s="6">
        <f t="shared" si="165"/>
        <v>80.37</v>
      </c>
      <c r="R2655" s="6">
        <f t="shared" si="166"/>
        <v>61.451999999999998</v>
      </c>
      <c r="S2655" s="8">
        <f t="shared" si="167"/>
        <v>0.43330371874603374</v>
      </c>
    </row>
    <row r="2656" spans="1:19" ht="15.6" x14ac:dyDescent="0.3">
      <c r="A2656" s="2">
        <v>4844</v>
      </c>
      <c r="B2656" s="3">
        <v>46379</v>
      </c>
      <c r="C2656" s="4">
        <f>YEAR(SalesDataTable[[#This Row],[Order Date]])</f>
        <v>2026</v>
      </c>
      <c r="D2656" s="9" t="str">
        <f>TEXT(SalesDataTable[[#This Row],[Order Date]],"MMM")</f>
        <v>Dec</v>
      </c>
      <c r="E2656" s="9" t="str">
        <f>"Q"&amp;ROUNDUP(MONTH(SalesDataTable[[#This Row],[Order Date]])/3,0)</f>
        <v>Q4</v>
      </c>
      <c r="F2656" s="4" t="s">
        <v>24</v>
      </c>
      <c r="G2656" s="4" t="s">
        <v>67</v>
      </c>
      <c r="H2656" s="4" t="s">
        <v>20</v>
      </c>
      <c r="I2656" s="4" t="s">
        <v>31</v>
      </c>
      <c r="J2656" s="4" t="s">
        <v>52</v>
      </c>
      <c r="K2656" s="4" t="s">
        <v>60</v>
      </c>
      <c r="L2656" s="5">
        <v>1</v>
      </c>
      <c r="M2656" s="6">
        <v>36.4</v>
      </c>
      <c r="N2656" s="7">
        <v>0</v>
      </c>
      <c r="O2656" s="6">
        <v>14.22</v>
      </c>
      <c r="P2656" s="6">
        <f t="shared" si="164"/>
        <v>36.4</v>
      </c>
      <c r="Q2656" s="6">
        <f t="shared" si="165"/>
        <v>14.22</v>
      </c>
      <c r="R2656" s="6">
        <f t="shared" si="166"/>
        <v>22.18</v>
      </c>
      <c r="S2656" s="8">
        <f t="shared" si="167"/>
        <v>0.6093406593406594</v>
      </c>
    </row>
    <row r="2657" spans="1:19" ht="15.6" x14ac:dyDescent="0.3">
      <c r="A2657" s="2">
        <v>678</v>
      </c>
      <c r="B2657" s="3">
        <v>46380</v>
      </c>
      <c r="C2657" s="4">
        <f>YEAR(SalesDataTable[[#This Row],[Order Date]])</f>
        <v>2026</v>
      </c>
      <c r="D2657" s="9" t="str">
        <f>TEXT(SalesDataTable[[#This Row],[Order Date]],"MMM")</f>
        <v>Dec</v>
      </c>
      <c r="E2657" s="9" t="str">
        <f>"Q"&amp;ROUNDUP(MONTH(SalesDataTable[[#This Row],[Order Date]])/3,0)</f>
        <v>Q4</v>
      </c>
      <c r="F2657" s="4" t="s">
        <v>24</v>
      </c>
      <c r="G2657" s="4" t="s">
        <v>59</v>
      </c>
      <c r="H2657" s="4" t="s">
        <v>20</v>
      </c>
      <c r="I2657" s="4" t="s">
        <v>34</v>
      </c>
      <c r="J2657" s="4" t="s">
        <v>27</v>
      </c>
      <c r="K2657" s="4" t="s">
        <v>35</v>
      </c>
      <c r="L2657" s="5">
        <v>1</v>
      </c>
      <c r="M2657" s="6">
        <v>142.15</v>
      </c>
      <c r="N2657" s="7">
        <v>0.05</v>
      </c>
      <c r="O2657" s="6">
        <v>80.5</v>
      </c>
      <c r="P2657" s="6">
        <f t="shared" si="164"/>
        <v>135.04249999999999</v>
      </c>
      <c r="Q2657" s="6">
        <f t="shared" si="165"/>
        <v>80.5</v>
      </c>
      <c r="R2657" s="6">
        <f t="shared" si="166"/>
        <v>54.54249999999999</v>
      </c>
      <c r="S2657" s="8">
        <f t="shared" si="167"/>
        <v>0.40389136753244342</v>
      </c>
    </row>
    <row r="2658" spans="1:19" ht="15.6" x14ac:dyDescent="0.3">
      <c r="A2658" s="2">
        <v>1706</v>
      </c>
      <c r="B2658" s="3">
        <v>46380</v>
      </c>
      <c r="C2658" s="4">
        <f>YEAR(SalesDataTable[[#This Row],[Order Date]])</f>
        <v>2026</v>
      </c>
      <c r="D2658" s="9" t="str">
        <f>TEXT(SalesDataTable[[#This Row],[Order Date]],"MMM")</f>
        <v>Dec</v>
      </c>
      <c r="E2658" s="9" t="str">
        <f>"Q"&amp;ROUNDUP(MONTH(SalesDataTable[[#This Row],[Order Date]])/3,0)</f>
        <v>Q4</v>
      </c>
      <c r="F2658" s="4" t="s">
        <v>18</v>
      </c>
      <c r="G2658" s="4" t="s">
        <v>19</v>
      </c>
      <c r="H2658" s="4" t="s">
        <v>20</v>
      </c>
      <c r="I2658" s="4" t="s">
        <v>21</v>
      </c>
      <c r="J2658" s="4" t="s">
        <v>41</v>
      </c>
      <c r="K2658" s="4" t="s">
        <v>42</v>
      </c>
      <c r="L2658" s="5">
        <v>2</v>
      </c>
      <c r="M2658" s="6">
        <v>332.38</v>
      </c>
      <c r="N2658" s="7">
        <v>0.05</v>
      </c>
      <c r="O2658" s="6">
        <v>192.16</v>
      </c>
      <c r="P2658" s="6">
        <f t="shared" si="164"/>
        <v>631.52199999999993</v>
      </c>
      <c r="Q2658" s="6">
        <f t="shared" si="165"/>
        <v>384.32</v>
      </c>
      <c r="R2658" s="6">
        <f t="shared" si="166"/>
        <v>247.20199999999994</v>
      </c>
      <c r="S2658" s="8">
        <f t="shared" si="167"/>
        <v>0.39143846136793331</v>
      </c>
    </row>
    <row r="2659" spans="1:19" ht="15.6" x14ac:dyDescent="0.3">
      <c r="A2659" s="2">
        <v>3034</v>
      </c>
      <c r="B2659" s="3">
        <v>46380</v>
      </c>
      <c r="C2659" s="4">
        <f>YEAR(SalesDataTable[[#This Row],[Order Date]])</f>
        <v>2026</v>
      </c>
      <c r="D2659" s="9" t="str">
        <f>TEXT(SalesDataTable[[#This Row],[Order Date]],"MMM")</f>
        <v>Dec</v>
      </c>
      <c r="E2659" s="9" t="str">
        <f>"Q"&amp;ROUNDUP(MONTH(SalesDataTable[[#This Row],[Order Date]])/3,0)</f>
        <v>Q4</v>
      </c>
      <c r="F2659" s="4" t="s">
        <v>24</v>
      </c>
      <c r="G2659" s="4" t="s">
        <v>25</v>
      </c>
      <c r="H2659" s="4" t="s">
        <v>37</v>
      </c>
      <c r="I2659" s="4" t="s">
        <v>31</v>
      </c>
      <c r="J2659" s="4" t="s">
        <v>41</v>
      </c>
      <c r="K2659" s="4" t="s">
        <v>69</v>
      </c>
      <c r="L2659" s="5">
        <v>1</v>
      </c>
      <c r="M2659" s="6">
        <v>122.18</v>
      </c>
      <c r="N2659" s="7">
        <v>0.15</v>
      </c>
      <c r="O2659" s="6">
        <v>61.28</v>
      </c>
      <c r="P2659" s="6">
        <f t="shared" si="164"/>
        <v>103.85300000000001</v>
      </c>
      <c r="Q2659" s="6">
        <f t="shared" si="165"/>
        <v>61.28</v>
      </c>
      <c r="R2659" s="6">
        <f t="shared" si="166"/>
        <v>42.573000000000008</v>
      </c>
      <c r="S2659" s="8">
        <f t="shared" si="167"/>
        <v>0.40993519686479934</v>
      </c>
    </row>
    <row r="2660" spans="1:19" ht="15.6" x14ac:dyDescent="0.3">
      <c r="A2660" s="2">
        <v>3883</v>
      </c>
      <c r="B2660" s="3">
        <v>46380</v>
      </c>
      <c r="C2660" s="4">
        <f>YEAR(SalesDataTable[[#This Row],[Order Date]])</f>
        <v>2026</v>
      </c>
      <c r="D2660" s="9" t="str">
        <f>TEXT(SalesDataTable[[#This Row],[Order Date]],"MMM")</f>
        <v>Dec</v>
      </c>
      <c r="E2660" s="9" t="str">
        <f>"Q"&amp;ROUNDUP(MONTH(SalesDataTable[[#This Row],[Order Date]])/3,0)</f>
        <v>Q4</v>
      </c>
      <c r="F2660" s="4" t="s">
        <v>18</v>
      </c>
      <c r="G2660" s="4" t="s">
        <v>19</v>
      </c>
      <c r="H2660" s="4" t="s">
        <v>20</v>
      </c>
      <c r="I2660" s="4" t="s">
        <v>31</v>
      </c>
      <c r="J2660" s="4" t="s">
        <v>41</v>
      </c>
      <c r="K2660" s="4" t="s">
        <v>69</v>
      </c>
      <c r="L2660" s="5">
        <v>1</v>
      </c>
      <c r="M2660" s="6">
        <v>125.66</v>
      </c>
      <c r="N2660" s="7">
        <v>0.15</v>
      </c>
      <c r="O2660" s="6">
        <v>60.6</v>
      </c>
      <c r="P2660" s="6">
        <f t="shared" si="164"/>
        <v>106.81099999999999</v>
      </c>
      <c r="Q2660" s="6">
        <f t="shared" si="165"/>
        <v>60.6</v>
      </c>
      <c r="R2660" s="6">
        <f t="shared" si="166"/>
        <v>46.210999999999991</v>
      </c>
      <c r="S2660" s="8">
        <f t="shared" si="167"/>
        <v>0.43264270533933763</v>
      </c>
    </row>
    <row r="2661" spans="1:19" ht="15.6" x14ac:dyDescent="0.3">
      <c r="A2661" s="2">
        <v>4342</v>
      </c>
      <c r="B2661" s="3">
        <v>46380</v>
      </c>
      <c r="C2661" s="4">
        <f>YEAR(SalesDataTable[[#This Row],[Order Date]])</f>
        <v>2026</v>
      </c>
      <c r="D2661" s="9" t="str">
        <f>TEXT(SalesDataTable[[#This Row],[Order Date]],"MMM")</f>
        <v>Dec</v>
      </c>
      <c r="E2661" s="9" t="str">
        <f>"Q"&amp;ROUNDUP(MONTH(SalesDataTable[[#This Row],[Order Date]])/3,0)</f>
        <v>Q4</v>
      </c>
      <c r="F2661" s="4" t="s">
        <v>38</v>
      </c>
      <c r="G2661" s="4" t="s">
        <v>39</v>
      </c>
      <c r="H2661" s="4" t="s">
        <v>20</v>
      </c>
      <c r="I2661" s="4" t="s">
        <v>21</v>
      </c>
      <c r="J2661" s="4" t="s">
        <v>32</v>
      </c>
      <c r="K2661" s="4" t="s">
        <v>50</v>
      </c>
      <c r="L2661" s="5">
        <v>2</v>
      </c>
      <c r="M2661" s="6">
        <v>47.38</v>
      </c>
      <c r="N2661" s="7">
        <v>0.05</v>
      </c>
      <c r="O2661" s="6">
        <v>18.850000000000001</v>
      </c>
      <c r="P2661" s="6">
        <f t="shared" si="164"/>
        <v>90.022000000000006</v>
      </c>
      <c r="Q2661" s="6">
        <f t="shared" si="165"/>
        <v>37.700000000000003</v>
      </c>
      <c r="R2661" s="6">
        <f t="shared" si="166"/>
        <v>52.322000000000003</v>
      </c>
      <c r="S2661" s="8">
        <f t="shared" si="167"/>
        <v>0.58121348114905247</v>
      </c>
    </row>
    <row r="2662" spans="1:19" ht="15.6" x14ac:dyDescent="0.3">
      <c r="A2662" s="2">
        <v>4468</v>
      </c>
      <c r="B2662" s="3">
        <v>46380</v>
      </c>
      <c r="C2662" s="4">
        <f>YEAR(SalesDataTable[[#This Row],[Order Date]])</f>
        <v>2026</v>
      </c>
      <c r="D2662" s="9" t="str">
        <f>TEXT(SalesDataTable[[#This Row],[Order Date]],"MMM")</f>
        <v>Dec</v>
      </c>
      <c r="E2662" s="9" t="str">
        <f>"Q"&amp;ROUNDUP(MONTH(SalesDataTable[[#This Row],[Order Date]])/3,0)</f>
        <v>Q4</v>
      </c>
      <c r="F2662" s="4" t="s">
        <v>18</v>
      </c>
      <c r="G2662" s="4" t="s">
        <v>19</v>
      </c>
      <c r="H2662" s="4" t="s">
        <v>20</v>
      </c>
      <c r="I2662" s="4" t="s">
        <v>34</v>
      </c>
      <c r="J2662" s="4" t="s">
        <v>41</v>
      </c>
      <c r="K2662" s="4" t="s">
        <v>58</v>
      </c>
      <c r="L2662" s="5">
        <v>1</v>
      </c>
      <c r="M2662" s="6">
        <v>80.8</v>
      </c>
      <c r="N2662" s="7">
        <v>0.05</v>
      </c>
      <c r="O2662" s="6">
        <v>38.33</v>
      </c>
      <c r="P2662" s="6">
        <f t="shared" si="164"/>
        <v>76.759999999999991</v>
      </c>
      <c r="Q2662" s="6">
        <f t="shared" si="165"/>
        <v>38.33</v>
      </c>
      <c r="R2662" s="6">
        <f t="shared" si="166"/>
        <v>38.429999999999993</v>
      </c>
      <c r="S2662" s="8">
        <f t="shared" si="167"/>
        <v>0.50065138092756645</v>
      </c>
    </row>
    <row r="2663" spans="1:19" ht="15.6" x14ac:dyDescent="0.3">
      <c r="A2663" s="2">
        <v>7</v>
      </c>
      <c r="B2663" s="3">
        <v>46381</v>
      </c>
      <c r="C2663" s="4">
        <f>YEAR(SalesDataTable[[#This Row],[Order Date]])</f>
        <v>2026</v>
      </c>
      <c r="D2663" s="9" t="str">
        <f>TEXT(SalesDataTable[[#This Row],[Order Date]],"MMM")</f>
        <v>Dec</v>
      </c>
      <c r="E2663" s="9" t="str">
        <f>"Q"&amp;ROUNDUP(MONTH(SalesDataTable[[#This Row],[Order Date]])/3,0)</f>
        <v>Q4</v>
      </c>
      <c r="F2663" s="4" t="s">
        <v>38</v>
      </c>
      <c r="G2663" s="4" t="s">
        <v>51</v>
      </c>
      <c r="H2663" s="4" t="s">
        <v>20</v>
      </c>
      <c r="I2663" s="4" t="s">
        <v>21</v>
      </c>
      <c r="J2663" s="4" t="s">
        <v>22</v>
      </c>
      <c r="K2663" s="4" t="s">
        <v>48</v>
      </c>
      <c r="L2663" s="5">
        <v>5</v>
      </c>
      <c r="M2663" s="6">
        <v>103.52</v>
      </c>
      <c r="N2663" s="7">
        <v>0.1</v>
      </c>
      <c r="O2663" s="6">
        <v>49.1</v>
      </c>
      <c r="P2663" s="6">
        <f t="shared" si="164"/>
        <v>465.84000000000003</v>
      </c>
      <c r="Q2663" s="6">
        <f t="shared" si="165"/>
        <v>245.5</v>
      </c>
      <c r="R2663" s="6">
        <f t="shared" si="166"/>
        <v>220.34000000000003</v>
      </c>
      <c r="S2663" s="8">
        <f t="shared" si="167"/>
        <v>0.47299501974927016</v>
      </c>
    </row>
    <row r="2664" spans="1:19" ht="15.6" x14ac:dyDescent="0.3">
      <c r="A2664" s="2">
        <v>658</v>
      </c>
      <c r="B2664" s="3">
        <v>46381</v>
      </c>
      <c r="C2664" s="4">
        <f>YEAR(SalesDataTable[[#This Row],[Order Date]])</f>
        <v>2026</v>
      </c>
      <c r="D2664" s="9" t="str">
        <f>TEXT(SalesDataTable[[#This Row],[Order Date]],"MMM")</f>
        <v>Dec</v>
      </c>
      <c r="E2664" s="9" t="str">
        <f>"Q"&amp;ROUNDUP(MONTH(SalesDataTable[[#This Row],[Order Date]])/3,0)</f>
        <v>Q4</v>
      </c>
      <c r="F2664" s="4" t="s">
        <v>24</v>
      </c>
      <c r="G2664" s="4" t="s">
        <v>45</v>
      </c>
      <c r="H2664" s="4" t="s">
        <v>37</v>
      </c>
      <c r="I2664" s="4" t="s">
        <v>34</v>
      </c>
      <c r="J2664" s="4" t="s">
        <v>27</v>
      </c>
      <c r="K2664" s="4" t="s">
        <v>55</v>
      </c>
      <c r="L2664" s="5">
        <v>2</v>
      </c>
      <c r="M2664" s="6">
        <v>153.38999999999999</v>
      </c>
      <c r="N2664" s="7">
        <v>0.05</v>
      </c>
      <c r="O2664" s="6">
        <v>78.06</v>
      </c>
      <c r="P2664" s="6">
        <f t="shared" si="164"/>
        <v>291.44099999999997</v>
      </c>
      <c r="Q2664" s="6">
        <f t="shared" si="165"/>
        <v>156.12</v>
      </c>
      <c r="R2664" s="6">
        <f t="shared" si="166"/>
        <v>135.32099999999997</v>
      </c>
      <c r="S2664" s="8">
        <f t="shared" si="167"/>
        <v>0.46431696295305047</v>
      </c>
    </row>
    <row r="2665" spans="1:19" ht="15.6" x14ac:dyDescent="0.3">
      <c r="A2665" s="2">
        <v>1192</v>
      </c>
      <c r="B2665" s="3">
        <v>46381</v>
      </c>
      <c r="C2665" s="4">
        <f>YEAR(SalesDataTable[[#This Row],[Order Date]])</f>
        <v>2026</v>
      </c>
      <c r="D2665" s="9" t="str">
        <f>TEXT(SalesDataTable[[#This Row],[Order Date]],"MMM")</f>
        <v>Dec</v>
      </c>
      <c r="E2665" s="9" t="str">
        <f>"Q"&amp;ROUNDUP(MONTH(SalesDataTable[[#This Row],[Order Date]])/3,0)</f>
        <v>Q4</v>
      </c>
      <c r="F2665" s="4" t="s">
        <v>38</v>
      </c>
      <c r="G2665" s="4" t="s">
        <v>65</v>
      </c>
      <c r="H2665" s="4" t="s">
        <v>26</v>
      </c>
      <c r="I2665" s="4" t="s">
        <v>34</v>
      </c>
      <c r="J2665" s="4" t="s">
        <v>52</v>
      </c>
      <c r="K2665" s="4" t="s">
        <v>53</v>
      </c>
      <c r="L2665" s="5">
        <v>6</v>
      </c>
      <c r="M2665" s="6">
        <v>39.49</v>
      </c>
      <c r="N2665" s="7">
        <v>0.05</v>
      </c>
      <c r="O2665" s="6">
        <v>14.49</v>
      </c>
      <c r="P2665" s="6">
        <f t="shared" si="164"/>
        <v>225.09299999999999</v>
      </c>
      <c r="Q2665" s="6">
        <f t="shared" si="165"/>
        <v>86.94</v>
      </c>
      <c r="R2665" s="6">
        <f t="shared" si="166"/>
        <v>138.15299999999999</v>
      </c>
      <c r="S2665" s="8">
        <f t="shared" si="167"/>
        <v>0.61375964601298127</v>
      </c>
    </row>
    <row r="2666" spans="1:19" ht="15.6" x14ac:dyDescent="0.3">
      <c r="A2666" s="2">
        <v>3852</v>
      </c>
      <c r="B2666" s="3">
        <v>46381</v>
      </c>
      <c r="C2666" s="4">
        <f>YEAR(SalesDataTable[[#This Row],[Order Date]])</f>
        <v>2026</v>
      </c>
      <c r="D2666" s="9" t="str">
        <f>TEXT(SalesDataTable[[#This Row],[Order Date]],"MMM")</f>
        <v>Dec</v>
      </c>
      <c r="E2666" s="9" t="str">
        <f>"Q"&amp;ROUNDUP(MONTH(SalesDataTable[[#This Row],[Order Date]])/3,0)</f>
        <v>Q4</v>
      </c>
      <c r="F2666" s="4" t="s">
        <v>29</v>
      </c>
      <c r="G2666" s="4" t="s">
        <v>30</v>
      </c>
      <c r="H2666" s="4" t="s">
        <v>37</v>
      </c>
      <c r="I2666" s="4" t="s">
        <v>34</v>
      </c>
      <c r="J2666" s="4" t="s">
        <v>52</v>
      </c>
      <c r="K2666" s="4" t="s">
        <v>60</v>
      </c>
      <c r="L2666" s="5">
        <v>1</v>
      </c>
      <c r="M2666" s="6">
        <v>35.54</v>
      </c>
      <c r="N2666" s="7">
        <v>0.1</v>
      </c>
      <c r="O2666" s="6">
        <v>13.63</v>
      </c>
      <c r="P2666" s="6">
        <f t="shared" si="164"/>
        <v>31.986000000000001</v>
      </c>
      <c r="Q2666" s="6">
        <f t="shared" si="165"/>
        <v>13.63</v>
      </c>
      <c r="R2666" s="6">
        <f t="shared" si="166"/>
        <v>18.356000000000002</v>
      </c>
      <c r="S2666" s="8">
        <f t="shared" si="167"/>
        <v>0.5738760707809667</v>
      </c>
    </row>
    <row r="2667" spans="1:19" ht="15.6" x14ac:dyDescent="0.3">
      <c r="A2667" s="2">
        <v>4507</v>
      </c>
      <c r="B2667" s="3">
        <v>46381</v>
      </c>
      <c r="C2667" s="4">
        <f>YEAR(SalesDataTable[[#This Row],[Order Date]])</f>
        <v>2026</v>
      </c>
      <c r="D2667" s="9" t="str">
        <f>TEXT(SalesDataTable[[#This Row],[Order Date]],"MMM")</f>
        <v>Dec</v>
      </c>
      <c r="E2667" s="9" t="str">
        <f>"Q"&amp;ROUNDUP(MONTH(SalesDataTable[[#This Row],[Order Date]])/3,0)</f>
        <v>Q4</v>
      </c>
      <c r="F2667" s="4" t="s">
        <v>24</v>
      </c>
      <c r="G2667" s="4" t="s">
        <v>61</v>
      </c>
      <c r="H2667" s="4" t="s">
        <v>46</v>
      </c>
      <c r="I2667" s="4" t="s">
        <v>21</v>
      </c>
      <c r="J2667" s="4" t="s">
        <v>32</v>
      </c>
      <c r="K2667" s="4" t="s">
        <v>66</v>
      </c>
      <c r="L2667" s="5">
        <v>2</v>
      </c>
      <c r="M2667" s="6">
        <v>167.21</v>
      </c>
      <c r="N2667" s="7">
        <v>0.05</v>
      </c>
      <c r="O2667" s="6">
        <v>88.23</v>
      </c>
      <c r="P2667" s="6">
        <f t="shared" si="164"/>
        <v>317.69900000000001</v>
      </c>
      <c r="Q2667" s="6">
        <f t="shared" si="165"/>
        <v>176.46</v>
      </c>
      <c r="R2667" s="6">
        <f t="shared" si="166"/>
        <v>141.239</v>
      </c>
      <c r="S2667" s="8">
        <f t="shared" si="167"/>
        <v>0.44456860109726504</v>
      </c>
    </row>
    <row r="2668" spans="1:19" ht="15.6" x14ac:dyDescent="0.3">
      <c r="A2668" s="2">
        <v>260</v>
      </c>
      <c r="B2668" s="3">
        <v>46382</v>
      </c>
      <c r="C2668" s="4">
        <f>YEAR(SalesDataTable[[#This Row],[Order Date]])</f>
        <v>2026</v>
      </c>
      <c r="D2668" s="9" t="str">
        <f>TEXT(SalesDataTable[[#This Row],[Order Date]],"MMM")</f>
        <v>Dec</v>
      </c>
      <c r="E2668" s="9" t="str">
        <f>"Q"&amp;ROUNDUP(MONTH(SalesDataTable[[#This Row],[Order Date]])/3,0)</f>
        <v>Q4</v>
      </c>
      <c r="F2668" s="4" t="s">
        <v>29</v>
      </c>
      <c r="G2668" s="4" t="s">
        <v>30</v>
      </c>
      <c r="H2668" s="4" t="s">
        <v>20</v>
      </c>
      <c r="I2668" s="4" t="s">
        <v>34</v>
      </c>
      <c r="J2668" s="4" t="s">
        <v>27</v>
      </c>
      <c r="K2668" s="4" t="s">
        <v>64</v>
      </c>
      <c r="L2668" s="5">
        <v>1</v>
      </c>
      <c r="M2668" s="6">
        <v>71.89</v>
      </c>
      <c r="N2668" s="7">
        <v>0.1</v>
      </c>
      <c r="O2668" s="6">
        <v>31.88</v>
      </c>
      <c r="P2668" s="6">
        <f t="shared" si="164"/>
        <v>64.701000000000008</v>
      </c>
      <c r="Q2668" s="6">
        <f t="shared" si="165"/>
        <v>31.88</v>
      </c>
      <c r="R2668" s="6">
        <f t="shared" si="166"/>
        <v>32.821000000000012</v>
      </c>
      <c r="S2668" s="8">
        <f t="shared" si="167"/>
        <v>0.50727191233520363</v>
      </c>
    </row>
    <row r="2669" spans="1:19" ht="15.6" x14ac:dyDescent="0.3">
      <c r="A2669" s="2">
        <v>1659</v>
      </c>
      <c r="B2669" s="3">
        <v>46382</v>
      </c>
      <c r="C2669" s="4">
        <f>YEAR(SalesDataTable[[#This Row],[Order Date]])</f>
        <v>2026</v>
      </c>
      <c r="D2669" s="9" t="str">
        <f>TEXT(SalesDataTable[[#This Row],[Order Date]],"MMM")</f>
        <v>Dec</v>
      </c>
      <c r="E2669" s="9" t="str">
        <f>"Q"&amp;ROUNDUP(MONTH(SalesDataTable[[#This Row],[Order Date]])/3,0)</f>
        <v>Q4</v>
      </c>
      <c r="F2669" s="4" t="s">
        <v>18</v>
      </c>
      <c r="G2669" s="4" t="s">
        <v>68</v>
      </c>
      <c r="H2669" s="4" t="s">
        <v>37</v>
      </c>
      <c r="I2669" s="4" t="s">
        <v>31</v>
      </c>
      <c r="J2669" s="4" t="s">
        <v>32</v>
      </c>
      <c r="K2669" s="4" t="s">
        <v>62</v>
      </c>
      <c r="L2669" s="5">
        <v>1</v>
      </c>
      <c r="M2669" s="6">
        <v>133.56</v>
      </c>
      <c r="N2669" s="7">
        <v>0.05</v>
      </c>
      <c r="O2669" s="6">
        <v>68.739999999999995</v>
      </c>
      <c r="P2669" s="6">
        <f t="shared" si="164"/>
        <v>126.88199999999999</v>
      </c>
      <c r="Q2669" s="6">
        <f t="shared" si="165"/>
        <v>68.739999999999995</v>
      </c>
      <c r="R2669" s="6">
        <f t="shared" si="166"/>
        <v>58.141999999999996</v>
      </c>
      <c r="S2669" s="8">
        <f t="shared" si="167"/>
        <v>0.4582367869358932</v>
      </c>
    </row>
    <row r="2670" spans="1:19" ht="15.6" x14ac:dyDescent="0.3">
      <c r="A2670" s="2">
        <v>3188</v>
      </c>
      <c r="B2670" s="3">
        <v>46382</v>
      </c>
      <c r="C2670" s="4">
        <f>YEAR(SalesDataTable[[#This Row],[Order Date]])</f>
        <v>2026</v>
      </c>
      <c r="D2670" s="9" t="str">
        <f>TEXT(SalesDataTable[[#This Row],[Order Date]],"MMM")</f>
        <v>Dec</v>
      </c>
      <c r="E2670" s="9" t="str">
        <f>"Q"&amp;ROUNDUP(MONTH(SalesDataTable[[#This Row],[Order Date]])/3,0)</f>
        <v>Q4</v>
      </c>
      <c r="F2670" s="4" t="s">
        <v>38</v>
      </c>
      <c r="G2670" s="4" t="s">
        <v>49</v>
      </c>
      <c r="H2670" s="4" t="s">
        <v>46</v>
      </c>
      <c r="I2670" s="4" t="s">
        <v>31</v>
      </c>
      <c r="J2670" s="4" t="s">
        <v>41</v>
      </c>
      <c r="K2670" s="4" t="s">
        <v>69</v>
      </c>
      <c r="L2670" s="5">
        <v>2</v>
      </c>
      <c r="M2670" s="6">
        <v>122.28</v>
      </c>
      <c r="N2670" s="7">
        <v>0.1</v>
      </c>
      <c r="O2670" s="6">
        <v>61.64</v>
      </c>
      <c r="P2670" s="6">
        <f t="shared" si="164"/>
        <v>220.10400000000001</v>
      </c>
      <c r="Q2670" s="6">
        <f t="shared" si="165"/>
        <v>123.28</v>
      </c>
      <c r="R2670" s="6">
        <f t="shared" si="166"/>
        <v>96.824000000000012</v>
      </c>
      <c r="S2670" s="8">
        <f t="shared" si="167"/>
        <v>0.43990113764402283</v>
      </c>
    </row>
    <row r="2671" spans="1:19" ht="15.6" x14ac:dyDescent="0.3">
      <c r="A2671" s="2">
        <v>3673</v>
      </c>
      <c r="B2671" s="3">
        <v>46382</v>
      </c>
      <c r="C2671" s="4">
        <f>YEAR(SalesDataTable[[#This Row],[Order Date]])</f>
        <v>2026</v>
      </c>
      <c r="D2671" s="9" t="str">
        <f>TEXT(SalesDataTable[[#This Row],[Order Date]],"MMM")</f>
        <v>Dec</v>
      </c>
      <c r="E2671" s="9" t="str">
        <f>"Q"&amp;ROUNDUP(MONTH(SalesDataTable[[#This Row],[Order Date]])/3,0)</f>
        <v>Q4</v>
      </c>
      <c r="F2671" s="4" t="s">
        <v>18</v>
      </c>
      <c r="G2671" s="4" t="s">
        <v>68</v>
      </c>
      <c r="H2671" s="4" t="s">
        <v>20</v>
      </c>
      <c r="I2671" s="4" t="s">
        <v>34</v>
      </c>
      <c r="J2671" s="4" t="s">
        <v>52</v>
      </c>
      <c r="K2671" s="4" t="s">
        <v>53</v>
      </c>
      <c r="L2671" s="5">
        <v>1</v>
      </c>
      <c r="M2671" s="6">
        <v>40.619999999999997</v>
      </c>
      <c r="N2671" s="7">
        <v>0</v>
      </c>
      <c r="O2671" s="6">
        <v>14.62</v>
      </c>
      <c r="P2671" s="6">
        <f t="shared" si="164"/>
        <v>40.619999999999997</v>
      </c>
      <c r="Q2671" s="6">
        <f t="shared" si="165"/>
        <v>14.62</v>
      </c>
      <c r="R2671" s="6">
        <f t="shared" si="166"/>
        <v>26</v>
      </c>
      <c r="S2671" s="8">
        <f t="shared" si="167"/>
        <v>0.64007877892663712</v>
      </c>
    </row>
    <row r="2672" spans="1:19" ht="15.6" x14ac:dyDescent="0.3">
      <c r="A2672" s="2">
        <v>3805</v>
      </c>
      <c r="B2672" s="3">
        <v>46382</v>
      </c>
      <c r="C2672" s="4">
        <f>YEAR(SalesDataTable[[#This Row],[Order Date]])</f>
        <v>2026</v>
      </c>
      <c r="D2672" s="9" t="str">
        <f>TEXT(SalesDataTable[[#This Row],[Order Date]],"MMM")</f>
        <v>Dec</v>
      </c>
      <c r="E2672" s="9" t="str">
        <f>"Q"&amp;ROUNDUP(MONTH(SalesDataTable[[#This Row],[Order Date]])/3,0)</f>
        <v>Q4</v>
      </c>
      <c r="F2672" s="4" t="s">
        <v>38</v>
      </c>
      <c r="G2672" s="4" t="s">
        <v>39</v>
      </c>
      <c r="H2672" s="4" t="s">
        <v>26</v>
      </c>
      <c r="I2672" s="4" t="s">
        <v>34</v>
      </c>
      <c r="J2672" s="4" t="s">
        <v>32</v>
      </c>
      <c r="K2672" s="4" t="s">
        <v>50</v>
      </c>
      <c r="L2672" s="5">
        <v>8</v>
      </c>
      <c r="M2672" s="6">
        <v>45.54</v>
      </c>
      <c r="N2672" s="7">
        <v>0.15</v>
      </c>
      <c r="O2672" s="6">
        <v>18.54</v>
      </c>
      <c r="P2672" s="6">
        <f t="shared" si="164"/>
        <v>309.67199999999997</v>
      </c>
      <c r="Q2672" s="6">
        <f t="shared" si="165"/>
        <v>148.32</v>
      </c>
      <c r="R2672" s="6">
        <f t="shared" si="166"/>
        <v>161.35199999999998</v>
      </c>
      <c r="S2672" s="8">
        <f t="shared" si="167"/>
        <v>0.52104161822831896</v>
      </c>
    </row>
    <row r="2673" spans="1:19" ht="15.6" x14ac:dyDescent="0.3">
      <c r="A2673" s="2">
        <v>3945</v>
      </c>
      <c r="B2673" s="3">
        <v>46382</v>
      </c>
      <c r="C2673" s="4">
        <f>YEAR(SalesDataTable[[#This Row],[Order Date]])</f>
        <v>2026</v>
      </c>
      <c r="D2673" s="9" t="str">
        <f>TEXT(SalesDataTable[[#This Row],[Order Date]],"MMM")</f>
        <v>Dec</v>
      </c>
      <c r="E2673" s="9" t="str">
        <f>"Q"&amp;ROUNDUP(MONTH(SalesDataTable[[#This Row],[Order Date]])/3,0)</f>
        <v>Q4</v>
      </c>
      <c r="F2673" s="4" t="s">
        <v>38</v>
      </c>
      <c r="G2673" s="4" t="s">
        <v>65</v>
      </c>
      <c r="H2673" s="4" t="s">
        <v>26</v>
      </c>
      <c r="I2673" s="4" t="s">
        <v>34</v>
      </c>
      <c r="J2673" s="4" t="s">
        <v>22</v>
      </c>
      <c r="K2673" s="4" t="s">
        <v>40</v>
      </c>
      <c r="L2673" s="5">
        <v>4</v>
      </c>
      <c r="M2673" s="6">
        <v>50.96</v>
      </c>
      <c r="N2673" s="7">
        <v>0.1</v>
      </c>
      <c r="O2673" s="6">
        <v>22.14</v>
      </c>
      <c r="P2673" s="6">
        <f t="shared" si="164"/>
        <v>183.45600000000002</v>
      </c>
      <c r="Q2673" s="6">
        <f t="shared" si="165"/>
        <v>88.56</v>
      </c>
      <c r="R2673" s="6">
        <f t="shared" si="166"/>
        <v>94.896000000000015</v>
      </c>
      <c r="S2673" s="8">
        <f t="shared" si="167"/>
        <v>0.51726844583987441</v>
      </c>
    </row>
    <row r="2674" spans="1:19" ht="15.6" x14ac:dyDescent="0.3">
      <c r="A2674" s="2">
        <v>4266</v>
      </c>
      <c r="B2674" s="3">
        <v>46382</v>
      </c>
      <c r="C2674" s="4">
        <f>YEAR(SalesDataTable[[#This Row],[Order Date]])</f>
        <v>2026</v>
      </c>
      <c r="D2674" s="9" t="str">
        <f>TEXT(SalesDataTable[[#This Row],[Order Date]],"MMM")</f>
        <v>Dec</v>
      </c>
      <c r="E2674" s="9" t="str">
        <f>"Q"&amp;ROUNDUP(MONTH(SalesDataTable[[#This Row],[Order Date]])/3,0)</f>
        <v>Q4</v>
      </c>
      <c r="F2674" s="4" t="s">
        <v>24</v>
      </c>
      <c r="G2674" s="4" t="s">
        <v>25</v>
      </c>
      <c r="H2674" s="4" t="s">
        <v>20</v>
      </c>
      <c r="I2674" s="4" t="s">
        <v>31</v>
      </c>
      <c r="J2674" s="4" t="s">
        <v>22</v>
      </c>
      <c r="K2674" s="4" t="s">
        <v>44</v>
      </c>
      <c r="L2674" s="5">
        <v>4</v>
      </c>
      <c r="M2674" s="6">
        <v>40.19</v>
      </c>
      <c r="N2674" s="7">
        <v>0.15</v>
      </c>
      <c r="O2674" s="6">
        <v>16.55</v>
      </c>
      <c r="P2674" s="6">
        <f t="shared" si="164"/>
        <v>136.64599999999999</v>
      </c>
      <c r="Q2674" s="6">
        <f t="shared" si="165"/>
        <v>66.2</v>
      </c>
      <c r="R2674" s="6">
        <f t="shared" si="166"/>
        <v>70.445999999999984</v>
      </c>
      <c r="S2674" s="8">
        <f t="shared" si="167"/>
        <v>0.51553649576277383</v>
      </c>
    </row>
    <row r="2675" spans="1:19" ht="15.6" x14ac:dyDescent="0.3">
      <c r="A2675" s="2">
        <v>606</v>
      </c>
      <c r="B2675" s="3">
        <v>46383</v>
      </c>
      <c r="C2675" s="4">
        <f>YEAR(SalesDataTable[[#This Row],[Order Date]])</f>
        <v>2026</v>
      </c>
      <c r="D2675" s="9" t="str">
        <f>TEXT(SalesDataTable[[#This Row],[Order Date]],"MMM")</f>
        <v>Dec</v>
      </c>
      <c r="E2675" s="9" t="str">
        <f>"Q"&amp;ROUNDUP(MONTH(SalesDataTable[[#This Row],[Order Date]])/3,0)</f>
        <v>Q4</v>
      </c>
      <c r="F2675" s="4" t="s">
        <v>24</v>
      </c>
      <c r="G2675" s="4" t="s">
        <v>61</v>
      </c>
      <c r="H2675" s="4" t="s">
        <v>20</v>
      </c>
      <c r="I2675" s="4" t="s">
        <v>31</v>
      </c>
      <c r="J2675" s="4" t="s">
        <v>41</v>
      </c>
      <c r="K2675" s="4" t="s">
        <v>42</v>
      </c>
      <c r="L2675" s="5">
        <v>3</v>
      </c>
      <c r="M2675" s="6">
        <v>333.84</v>
      </c>
      <c r="N2675" s="7">
        <v>0</v>
      </c>
      <c r="O2675" s="6">
        <v>193.05</v>
      </c>
      <c r="P2675" s="6">
        <f t="shared" si="164"/>
        <v>1001.52</v>
      </c>
      <c r="Q2675" s="6">
        <f t="shared" si="165"/>
        <v>579.15000000000009</v>
      </c>
      <c r="R2675" s="6">
        <f t="shared" si="166"/>
        <v>422.36999999999989</v>
      </c>
      <c r="S2675" s="8">
        <f t="shared" si="167"/>
        <v>0.42172897196261672</v>
      </c>
    </row>
    <row r="2676" spans="1:19" ht="15.6" x14ac:dyDescent="0.3">
      <c r="A2676" s="2">
        <v>1166</v>
      </c>
      <c r="B2676" s="3">
        <v>46383</v>
      </c>
      <c r="C2676" s="4">
        <f>YEAR(SalesDataTable[[#This Row],[Order Date]])</f>
        <v>2026</v>
      </c>
      <c r="D2676" s="9" t="str">
        <f>TEXT(SalesDataTable[[#This Row],[Order Date]],"MMM")</f>
        <v>Dec</v>
      </c>
      <c r="E2676" s="9" t="str">
        <f>"Q"&amp;ROUNDUP(MONTH(SalesDataTable[[#This Row],[Order Date]])/3,0)</f>
        <v>Q4</v>
      </c>
      <c r="F2676" s="4" t="s">
        <v>29</v>
      </c>
      <c r="G2676" s="4" t="s">
        <v>70</v>
      </c>
      <c r="H2676" s="4" t="s">
        <v>46</v>
      </c>
      <c r="I2676" s="4" t="s">
        <v>21</v>
      </c>
      <c r="J2676" s="4" t="s">
        <v>41</v>
      </c>
      <c r="K2676" s="4" t="s">
        <v>47</v>
      </c>
      <c r="L2676" s="5">
        <v>2</v>
      </c>
      <c r="M2676" s="6">
        <v>198.94</v>
      </c>
      <c r="N2676" s="7">
        <v>0.15</v>
      </c>
      <c r="O2676" s="6">
        <v>102.32</v>
      </c>
      <c r="P2676" s="6">
        <f t="shared" si="164"/>
        <v>338.19799999999998</v>
      </c>
      <c r="Q2676" s="6">
        <f t="shared" si="165"/>
        <v>204.64</v>
      </c>
      <c r="R2676" s="6">
        <f t="shared" si="166"/>
        <v>133.55799999999999</v>
      </c>
      <c r="S2676" s="8">
        <f t="shared" si="167"/>
        <v>0.39491067362905752</v>
      </c>
    </row>
    <row r="2677" spans="1:19" ht="15.6" x14ac:dyDescent="0.3">
      <c r="A2677" s="2">
        <v>1913</v>
      </c>
      <c r="B2677" s="3">
        <v>46383</v>
      </c>
      <c r="C2677" s="4">
        <f>YEAR(SalesDataTable[[#This Row],[Order Date]])</f>
        <v>2026</v>
      </c>
      <c r="D2677" s="9" t="str">
        <f>TEXT(SalesDataTable[[#This Row],[Order Date]],"MMM")</f>
        <v>Dec</v>
      </c>
      <c r="E2677" s="9" t="str">
        <f>"Q"&amp;ROUNDUP(MONTH(SalesDataTable[[#This Row],[Order Date]])/3,0)</f>
        <v>Q4</v>
      </c>
      <c r="F2677" s="4" t="s">
        <v>29</v>
      </c>
      <c r="G2677" s="4" t="s">
        <v>43</v>
      </c>
      <c r="H2677" s="4" t="s">
        <v>46</v>
      </c>
      <c r="I2677" s="4" t="s">
        <v>31</v>
      </c>
      <c r="J2677" s="4" t="s">
        <v>52</v>
      </c>
      <c r="K2677" s="4" t="s">
        <v>60</v>
      </c>
      <c r="L2677" s="5">
        <v>3</v>
      </c>
      <c r="M2677" s="6">
        <v>35.979999999999997</v>
      </c>
      <c r="N2677" s="7">
        <v>0</v>
      </c>
      <c r="O2677" s="6">
        <v>13.6</v>
      </c>
      <c r="P2677" s="6">
        <f t="shared" si="164"/>
        <v>107.94</v>
      </c>
      <c r="Q2677" s="6">
        <f t="shared" si="165"/>
        <v>40.799999999999997</v>
      </c>
      <c r="R2677" s="6">
        <f t="shared" si="166"/>
        <v>67.14</v>
      </c>
      <c r="S2677" s="8">
        <f t="shared" si="167"/>
        <v>0.62201222901612008</v>
      </c>
    </row>
    <row r="2678" spans="1:19" ht="15.6" x14ac:dyDescent="0.3">
      <c r="A2678" s="2">
        <v>2402</v>
      </c>
      <c r="B2678" s="3">
        <v>46383</v>
      </c>
      <c r="C2678" s="4">
        <f>YEAR(SalesDataTable[[#This Row],[Order Date]])</f>
        <v>2026</v>
      </c>
      <c r="D2678" s="9" t="str">
        <f>TEXT(SalesDataTable[[#This Row],[Order Date]],"MMM")</f>
        <v>Dec</v>
      </c>
      <c r="E2678" s="9" t="str">
        <f>"Q"&amp;ROUNDUP(MONTH(SalesDataTable[[#This Row],[Order Date]])/3,0)</f>
        <v>Q4</v>
      </c>
      <c r="F2678" s="4" t="s">
        <v>24</v>
      </c>
      <c r="G2678" s="4" t="s">
        <v>67</v>
      </c>
      <c r="H2678" s="4" t="s">
        <v>46</v>
      </c>
      <c r="I2678" s="4" t="s">
        <v>31</v>
      </c>
      <c r="J2678" s="4" t="s">
        <v>32</v>
      </c>
      <c r="K2678" s="4" t="s">
        <v>62</v>
      </c>
      <c r="L2678" s="5">
        <v>6</v>
      </c>
      <c r="M2678" s="6">
        <v>133.4</v>
      </c>
      <c r="N2678" s="7">
        <v>0.1</v>
      </c>
      <c r="O2678" s="6">
        <v>66.3</v>
      </c>
      <c r="P2678" s="6">
        <f t="shared" si="164"/>
        <v>720.36000000000013</v>
      </c>
      <c r="Q2678" s="6">
        <f t="shared" si="165"/>
        <v>397.79999999999995</v>
      </c>
      <c r="R2678" s="6">
        <f t="shared" si="166"/>
        <v>322.56000000000017</v>
      </c>
      <c r="S2678" s="8">
        <f t="shared" si="167"/>
        <v>0.44777611194402817</v>
      </c>
    </row>
    <row r="2679" spans="1:19" ht="15.6" x14ac:dyDescent="0.3">
      <c r="A2679" s="2">
        <v>3192</v>
      </c>
      <c r="B2679" s="3">
        <v>46383</v>
      </c>
      <c r="C2679" s="4">
        <f>YEAR(SalesDataTable[[#This Row],[Order Date]])</f>
        <v>2026</v>
      </c>
      <c r="D2679" s="9" t="str">
        <f>TEXT(SalesDataTable[[#This Row],[Order Date]],"MMM")</f>
        <v>Dec</v>
      </c>
      <c r="E2679" s="9" t="str">
        <f>"Q"&amp;ROUNDUP(MONTH(SalesDataTable[[#This Row],[Order Date]])/3,0)</f>
        <v>Q4</v>
      </c>
      <c r="F2679" s="4" t="s">
        <v>38</v>
      </c>
      <c r="G2679" s="4" t="s">
        <v>49</v>
      </c>
      <c r="H2679" s="4" t="s">
        <v>20</v>
      </c>
      <c r="I2679" s="4" t="s">
        <v>21</v>
      </c>
      <c r="J2679" s="4" t="s">
        <v>27</v>
      </c>
      <c r="K2679" s="4" t="s">
        <v>28</v>
      </c>
      <c r="L2679" s="5">
        <v>2</v>
      </c>
      <c r="M2679" s="6">
        <v>93.45</v>
      </c>
      <c r="N2679" s="7">
        <v>0</v>
      </c>
      <c r="O2679" s="6">
        <v>45.75</v>
      </c>
      <c r="P2679" s="6">
        <f t="shared" si="164"/>
        <v>186.9</v>
      </c>
      <c r="Q2679" s="6">
        <f t="shared" si="165"/>
        <v>91.5</v>
      </c>
      <c r="R2679" s="6">
        <f t="shared" si="166"/>
        <v>95.4</v>
      </c>
      <c r="S2679" s="8">
        <f t="shared" si="167"/>
        <v>0.5104333868378812</v>
      </c>
    </row>
    <row r="2680" spans="1:19" ht="15.6" x14ac:dyDescent="0.3">
      <c r="A2680" s="2">
        <v>3721</v>
      </c>
      <c r="B2680" s="3">
        <v>46383</v>
      </c>
      <c r="C2680" s="4">
        <f>YEAR(SalesDataTable[[#This Row],[Order Date]])</f>
        <v>2026</v>
      </c>
      <c r="D2680" s="9" t="str">
        <f>TEXT(SalesDataTable[[#This Row],[Order Date]],"MMM")</f>
        <v>Dec</v>
      </c>
      <c r="E2680" s="9" t="str">
        <f>"Q"&amp;ROUNDUP(MONTH(SalesDataTable[[#This Row],[Order Date]])/3,0)</f>
        <v>Q4</v>
      </c>
      <c r="F2680" s="4" t="s">
        <v>29</v>
      </c>
      <c r="G2680" s="4" t="s">
        <v>43</v>
      </c>
      <c r="H2680" s="4" t="s">
        <v>46</v>
      </c>
      <c r="I2680" s="4" t="s">
        <v>31</v>
      </c>
      <c r="J2680" s="4" t="s">
        <v>52</v>
      </c>
      <c r="K2680" s="4" t="s">
        <v>63</v>
      </c>
      <c r="L2680" s="5">
        <v>1</v>
      </c>
      <c r="M2680" s="6">
        <v>49.79</v>
      </c>
      <c r="N2680" s="7">
        <v>0.2</v>
      </c>
      <c r="O2680" s="6">
        <v>21.87</v>
      </c>
      <c r="P2680" s="6">
        <f t="shared" si="164"/>
        <v>39.832000000000001</v>
      </c>
      <c r="Q2680" s="6">
        <f t="shared" si="165"/>
        <v>21.87</v>
      </c>
      <c r="R2680" s="6">
        <f t="shared" si="166"/>
        <v>17.962</v>
      </c>
      <c r="S2680" s="8">
        <f t="shared" si="167"/>
        <v>0.45094396465153641</v>
      </c>
    </row>
    <row r="2681" spans="1:19" ht="15.6" x14ac:dyDescent="0.3">
      <c r="A2681" s="2">
        <v>3882</v>
      </c>
      <c r="B2681" s="3">
        <v>46383</v>
      </c>
      <c r="C2681" s="4">
        <f>YEAR(SalesDataTable[[#This Row],[Order Date]])</f>
        <v>2026</v>
      </c>
      <c r="D2681" s="9" t="str">
        <f>TEXT(SalesDataTable[[#This Row],[Order Date]],"MMM")</f>
        <v>Dec</v>
      </c>
      <c r="E2681" s="9" t="str">
        <f>"Q"&amp;ROUNDUP(MONTH(SalesDataTable[[#This Row],[Order Date]])/3,0)</f>
        <v>Q4</v>
      </c>
      <c r="F2681" s="4" t="s">
        <v>38</v>
      </c>
      <c r="G2681" s="4" t="s">
        <v>51</v>
      </c>
      <c r="H2681" s="4" t="s">
        <v>46</v>
      </c>
      <c r="I2681" s="4" t="s">
        <v>21</v>
      </c>
      <c r="J2681" s="4" t="s">
        <v>27</v>
      </c>
      <c r="K2681" s="4" t="s">
        <v>64</v>
      </c>
      <c r="L2681" s="5">
        <v>3</v>
      </c>
      <c r="M2681" s="6">
        <v>70.430000000000007</v>
      </c>
      <c r="N2681" s="7">
        <v>0.1</v>
      </c>
      <c r="O2681" s="6">
        <v>32.869999999999997</v>
      </c>
      <c r="P2681" s="6">
        <f t="shared" si="164"/>
        <v>190.16100000000003</v>
      </c>
      <c r="Q2681" s="6">
        <f t="shared" si="165"/>
        <v>98.609999999999985</v>
      </c>
      <c r="R2681" s="6">
        <f t="shared" si="166"/>
        <v>91.551000000000045</v>
      </c>
      <c r="S2681" s="8">
        <f t="shared" si="167"/>
        <v>0.48143941186678674</v>
      </c>
    </row>
    <row r="2682" spans="1:19" ht="15.6" x14ac:dyDescent="0.3">
      <c r="A2682" s="2">
        <v>4945</v>
      </c>
      <c r="B2682" s="3">
        <v>46383</v>
      </c>
      <c r="C2682" s="4">
        <f>YEAR(SalesDataTable[[#This Row],[Order Date]])</f>
        <v>2026</v>
      </c>
      <c r="D2682" s="9" t="str">
        <f>TEXT(SalesDataTable[[#This Row],[Order Date]],"MMM")</f>
        <v>Dec</v>
      </c>
      <c r="E2682" s="9" t="str">
        <f>"Q"&amp;ROUNDUP(MONTH(SalesDataTable[[#This Row],[Order Date]])/3,0)</f>
        <v>Q4</v>
      </c>
      <c r="F2682" s="4" t="s">
        <v>29</v>
      </c>
      <c r="G2682" s="4" t="s">
        <v>30</v>
      </c>
      <c r="H2682" s="4" t="s">
        <v>20</v>
      </c>
      <c r="I2682" s="4" t="s">
        <v>34</v>
      </c>
      <c r="J2682" s="4" t="s">
        <v>41</v>
      </c>
      <c r="K2682" s="4" t="s">
        <v>58</v>
      </c>
      <c r="L2682" s="5">
        <v>2</v>
      </c>
      <c r="M2682" s="6">
        <v>82.04</v>
      </c>
      <c r="N2682" s="7">
        <v>0.1</v>
      </c>
      <c r="O2682" s="6">
        <v>38.880000000000003</v>
      </c>
      <c r="P2682" s="6">
        <f t="shared" si="164"/>
        <v>147.67200000000003</v>
      </c>
      <c r="Q2682" s="6">
        <f t="shared" si="165"/>
        <v>77.760000000000005</v>
      </c>
      <c r="R2682" s="6">
        <f t="shared" si="166"/>
        <v>69.91200000000002</v>
      </c>
      <c r="S2682" s="8">
        <f t="shared" si="167"/>
        <v>0.47342759629449055</v>
      </c>
    </row>
    <row r="2683" spans="1:19" ht="15.6" x14ac:dyDescent="0.3">
      <c r="A2683" s="2">
        <v>5084</v>
      </c>
      <c r="B2683" s="3">
        <v>46383</v>
      </c>
      <c r="C2683" s="4">
        <f>YEAR(SalesDataTable[[#This Row],[Order Date]])</f>
        <v>2026</v>
      </c>
      <c r="D2683" s="9" t="str">
        <f>TEXT(SalesDataTable[[#This Row],[Order Date]],"MMM")</f>
        <v>Dec</v>
      </c>
      <c r="E2683" s="9" t="str">
        <f>"Q"&amp;ROUNDUP(MONTH(SalesDataTable[[#This Row],[Order Date]])/3,0)</f>
        <v>Q4</v>
      </c>
      <c r="F2683" s="4" t="s">
        <v>24</v>
      </c>
      <c r="G2683" s="4" t="s">
        <v>59</v>
      </c>
      <c r="H2683" s="4" t="s">
        <v>46</v>
      </c>
      <c r="I2683" s="4" t="s">
        <v>21</v>
      </c>
      <c r="J2683" s="4" t="s">
        <v>32</v>
      </c>
      <c r="K2683" s="4" t="s">
        <v>33</v>
      </c>
      <c r="L2683" s="5">
        <v>1</v>
      </c>
      <c r="M2683" s="6">
        <v>35.409999999999997</v>
      </c>
      <c r="N2683" s="7">
        <v>0.2</v>
      </c>
      <c r="O2683" s="6">
        <v>13.54</v>
      </c>
      <c r="P2683" s="6">
        <f t="shared" si="164"/>
        <v>28.327999999999999</v>
      </c>
      <c r="Q2683" s="6">
        <f t="shared" si="165"/>
        <v>13.54</v>
      </c>
      <c r="R2683" s="6">
        <f t="shared" si="166"/>
        <v>14.788</v>
      </c>
      <c r="S2683" s="8">
        <f t="shared" si="167"/>
        <v>0.5220276757977973</v>
      </c>
    </row>
    <row r="2684" spans="1:19" ht="15.6" x14ac:dyDescent="0.3">
      <c r="A2684" s="2">
        <v>246</v>
      </c>
      <c r="B2684" s="3">
        <v>46384</v>
      </c>
      <c r="C2684" s="4">
        <f>YEAR(SalesDataTable[[#This Row],[Order Date]])</f>
        <v>2026</v>
      </c>
      <c r="D2684" s="9" t="str">
        <f>TEXT(SalesDataTable[[#This Row],[Order Date]],"MMM")</f>
        <v>Dec</v>
      </c>
      <c r="E2684" s="9" t="str">
        <f>"Q"&amp;ROUNDUP(MONTH(SalesDataTable[[#This Row],[Order Date]])/3,0)</f>
        <v>Q4</v>
      </c>
      <c r="F2684" s="4" t="s">
        <v>38</v>
      </c>
      <c r="G2684" s="4" t="s">
        <v>49</v>
      </c>
      <c r="H2684" s="4" t="s">
        <v>46</v>
      </c>
      <c r="I2684" s="4" t="s">
        <v>34</v>
      </c>
      <c r="J2684" s="4" t="s">
        <v>22</v>
      </c>
      <c r="K2684" s="4" t="s">
        <v>44</v>
      </c>
      <c r="L2684" s="5">
        <v>1</v>
      </c>
      <c r="M2684" s="6">
        <v>41.06</v>
      </c>
      <c r="N2684" s="7">
        <v>0.1</v>
      </c>
      <c r="O2684" s="6">
        <v>16.23</v>
      </c>
      <c r="P2684" s="6">
        <f t="shared" si="164"/>
        <v>36.954000000000001</v>
      </c>
      <c r="Q2684" s="6">
        <f t="shared" si="165"/>
        <v>16.23</v>
      </c>
      <c r="R2684" s="6">
        <f t="shared" si="166"/>
        <v>20.724</v>
      </c>
      <c r="S2684" s="8">
        <f t="shared" si="167"/>
        <v>0.5608053255398604</v>
      </c>
    </row>
    <row r="2685" spans="1:19" ht="15.6" x14ac:dyDescent="0.3">
      <c r="A2685" s="2">
        <v>537</v>
      </c>
      <c r="B2685" s="3">
        <v>46384</v>
      </c>
      <c r="C2685" s="4">
        <f>YEAR(SalesDataTable[[#This Row],[Order Date]])</f>
        <v>2026</v>
      </c>
      <c r="D2685" s="9" t="str">
        <f>TEXT(SalesDataTable[[#This Row],[Order Date]],"MMM")</f>
        <v>Dec</v>
      </c>
      <c r="E2685" s="9" t="str">
        <f>"Q"&amp;ROUNDUP(MONTH(SalesDataTable[[#This Row],[Order Date]])/3,0)</f>
        <v>Q4</v>
      </c>
      <c r="F2685" s="4" t="s">
        <v>38</v>
      </c>
      <c r="G2685" s="4" t="s">
        <v>51</v>
      </c>
      <c r="H2685" s="4" t="s">
        <v>26</v>
      </c>
      <c r="I2685" s="4" t="s">
        <v>34</v>
      </c>
      <c r="J2685" s="4" t="s">
        <v>27</v>
      </c>
      <c r="K2685" s="4" t="s">
        <v>28</v>
      </c>
      <c r="L2685" s="5">
        <v>12</v>
      </c>
      <c r="M2685" s="6">
        <v>90.29</v>
      </c>
      <c r="N2685" s="7">
        <v>0.1</v>
      </c>
      <c r="O2685" s="6">
        <v>45.76</v>
      </c>
      <c r="P2685" s="6">
        <f t="shared" si="164"/>
        <v>975.13200000000006</v>
      </c>
      <c r="Q2685" s="6">
        <f t="shared" si="165"/>
        <v>549.12</v>
      </c>
      <c r="R2685" s="6">
        <f t="shared" si="166"/>
        <v>426.01200000000006</v>
      </c>
      <c r="S2685" s="8">
        <f t="shared" si="167"/>
        <v>0.43687623829389255</v>
      </c>
    </row>
    <row r="2686" spans="1:19" ht="15.6" x14ac:dyDescent="0.3">
      <c r="A2686" s="2">
        <v>968</v>
      </c>
      <c r="B2686" s="3">
        <v>46384</v>
      </c>
      <c r="C2686" s="4">
        <f>YEAR(SalesDataTable[[#This Row],[Order Date]])</f>
        <v>2026</v>
      </c>
      <c r="D2686" s="9" t="str">
        <f>TEXT(SalesDataTable[[#This Row],[Order Date]],"MMM")</f>
        <v>Dec</v>
      </c>
      <c r="E2686" s="9" t="str">
        <f>"Q"&amp;ROUNDUP(MONTH(SalesDataTable[[#This Row],[Order Date]])/3,0)</f>
        <v>Q4</v>
      </c>
      <c r="F2686" s="4" t="s">
        <v>24</v>
      </c>
      <c r="G2686" s="4" t="s">
        <v>61</v>
      </c>
      <c r="H2686" s="4" t="s">
        <v>37</v>
      </c>
      <c r="I2686" s="4" t="s">
        <v>31</v>
      </c>
      <c r="J2686" s="4" t="s">
        <v>22</v>
      </c>
      <c r="K2686" s="4" t="s">
        <v>48</v>
      </c>
      <c r="L2686" s="5">
        <v>1</v>
      </c>
      <c r="M2686" s="6">
        <v>103.13</v>
      </c>
      <c r="N2686" s="7">
        <v>0.15</v>
      </c>
      <c r="O2686" s="6">
        <v>50.06</v>
      </c>
      <c r="P2686" s="6">
        <f t="shared" si="164"/>
        <v>87.660499999999999</v>
      </c>
      <c r="Q2686" s="6">
        <f t="shared" si="165"/>
        <v>50.06</v>
      </c>
      <c r="R2686" s="6">
        <f t="shared" si="166"/>
        <v>37.600499999999997</v>
      </c>
      <c r="S2686" s="8">
        <f t="shared" si="167"/>
        <v>0.42893321393329947</v>
      </c>
    </row>
    <row r="2687" spans="1:19" ht="15.6" x14ac:dyDescent="0.3">
      <c r="A2687" s="2">
        <v>1234</v>
      </c>
      <c r="B2687" s="3">
        <v>46384</v>
      </c>
      <c r="C2687" s="4">
        <f>YEAR(SalesDataTable[[#This Row],[Order Date]])</f>
        <v>2026</v>
      </c>
      <c r="D2687" s="9" t="str">
        <f>TEXT(SalesDataTable[[#This Row],[Order Date]],"MMM")</f>
        <v>Dec</v>
      </c>
      <c r="E2687" s="9" t="str">
        <f>"Q"&amp;ROUNDUP(MONTH(SalesDataTable[[#This Row],[Order Date]])/3,0)</f>
        <v>Q4</v>
      </c>
      <c r="F2687" s="4" t="s">
        <v>38</v>
      </c>
      <c r="G2687" s="4" t="s">
        <v>65</v>
      </c>
      <c r="H2687" s="4" t="s">
        <v>20</v>
      </c>
      <c r="I2687" s="4" t="s">
        <v>21</v>
      </c>
      <c r="J2687" s="4" t="s">
        <v>22</v>
      </c>
      <c r="K2687" s="4" t="s">
        <v>23</v>
      </c>
      <c r="L2687" s="5">
        <v>1</v>
      </c>
      <c r="M2687" s="6">
        <v>81.39</v>
      </c>
      <c r="N2687" s="7">
        <v>0.05</v>
      </c>
      <c r="O2687" s="6">
        <v>43.54</v>
      </c>
      <c r="P2687" s="6">
        <f t="shared" si="164"/>
        <v>77.320499999999996</v>
      </c>
      <c r="Q2687" s="6">
        <f t="shared" si="165"/>
        <v>43.54</v>
      </c>
      <c r="R2687" s="6">
        <f t="shared" si="166"/>
        <v>33.780499999999996</v>
      </c>
      <c r="S2687" s="8">
        <f t="shared" si="167"/>
        <v>0.43688931137279247</v>
      </c>
    </row>
    <row r="2688" spans="1:19" ht="15.6" x14ac:dyDescent="0.3">
      <c r="A2688" s="2">
        <v>2061</v>
      </c>
      <c r="B2688" s="3">
        <v>46384</v>
      </c>
      <c r="C2688" s="4">
        <f>YEAR(SalesDataTable[[#This Row],[Order Date]])</f>
        <v>2026</v>
      </c>
      <c r="D2688" s="9" t="str">
        <f>TEXT(SalesDataTable[[#This Row],[Order Date]],"MMM")</f>
        <v>Dec</v>
      </c>
      <c r="E2688" s="9" t="str">
        <f>"Q"&amp;ROUNDUP(MONTH(SalesDataTable[[#This Row],[Order Date]])/3,0)</f>
        <v>Q4</v>
      </c>
      <c r="F2688" s="4" t="s">
        <v>18</v>
      </c>
      <c r="G2688" s="4" t="s">
        <v>68</v>
      </c>
      <c r="H2688" s="4" t="s">
        <v>46</v>
      </c>
      <c r="I2688" s="4" t="s">
        <v>21</v>
      </c>
      <c r="J2688" s="4" t="s">
        <v>41</v>
      </c>
      <c r="K2688" s="4" t="s">
        <v>42</v>
      </c>
      <c r="L2688" s="5">
        <v>2</v>
      </c>
      <c r="M2688" s="6">
        <v>342.78</v>
      </c>
      <c r="N2688" s="7">
        <v>0</v>
      </c>
      <c r="O2688" s="6">
        <v>197.89</v>
      </c>
      <c r="P2688" s="6">
        <f t="shared" si="164"/>
        <v>685.56</v>
      </c>
      <c r="Q2688" s="6">
        <f t="shared" si="165"/>
        <v>395.78</v>
      </c>
      <c r="R2688" s="6">
        <f t="shared" si="166"/>
        <v>289.77999999999997</v>
      </c>
      <c r="S2688" s="8">
        <f t="shared" si="167"/>
        <v>0.4226909387945621</v>
      </c>
    </row>
    <row r="2689" spans="1:19" ht="15.6" x14ac:dyDescent="0.3">
      <c r="A2689" s="2">
        <v>2219</v>
      </c>
      <c r="B2689" s="3">
        <v>46384</v>
      </c>
      <c r="C2689" s="4">
        <f>YEAR(SalesDataTable[[#This Row],[Order Date]])</f>
        <v>2026</v>
      </c>
      <c r="D2689" s="9" t="str">
        <f>TEXT(SalesDataTable[[#This Row],[Order Date]],"MMM")</f>
        <v>Dec</v>
      </c>
      <c r="E2689" s="9" t="str">
        <f>"Q"&amp;ROUNDUP(MONTH(SalesDataTable[[#This Row],[Order Date]])/3,0)</f>
        <v>Q4</v>
      </c>
      <c r="F2689" s="4" t="s">
        <v>24</v>
      </c>
      <c r="G2689" s="4" t="s">
        <v>67</v>
      </c>
      <c r="H2689" s="4" t="s">
        <v>20</v>
      </c>
      <c r="I2689" s="4" t="s">
        <v>21</v>
      </c>
      <c r="J2689" s="4" t="s">
        <v>27</v>
      </c>
      <c r="K2689" s="4" t="s">
        <v>35</v>
      </c>
      <c r="L2689" s="5">
        <v>1</v>
      </c>
      <c r="M2689" s="6">
        <v>147</v>
      </c>
      <c r="N2689" s="7">
        <v>0.15</v>
      </c>
      <c r="O2689" s="6">
        <v>79.58</v>
      </c>
      <c r="P2689" s="6">
        <f t="shared" si="164"/>
        <v>124.95</v>
      </c>
      <c r="Q2689" s="6">
        <f t="shared" si="165"/>
        <v>79.58</v>
      </c>
      <c r="R2689" s="6">
        <f t="shared" si="166"/>
        <v>45.370000000000005</v>
      </c>
      <c r="S2689" s="8">
        <f t="shared" si="167"/>
        <v>0.36310524209683875</v>
      </c>
    </row>
    <row r="2690" spans="1:19" ht="15.6" x14ac:dyDescent="0.3">
      <c r="A2690" s="2">
        <v>2651</v>
      </c>
      <c r="B2690" s="3">
        <v>46384</v>
      </c>
      <c r="C2690" s="4">
        <f>YEAR(SalesDataTable[[#This Row],[Order Date]])</f>
        <v>2026</v>
      </c>
      <c r="D2690" s="9" t="str">
        <f>TEXT(SalesDataTable[[#This Row],[Order Date]],"MMM")</f>
        <v>Dec</v>
      </c>
      <c r="E2690" s="9" t="str">
        <f>"Q"&amp;ROUNDUP(MONTH(SalesDataTable[[#This Row],[Order Date]])/3,0)</f>
        <v>Q4</v>
      </c>
      <c r="F2690" s="4" t="s">
        <v>18</v>
      </c>
      <c r="G2690" s="4" t="s">
        <v>68</v>
      </c>
      <c r="H2690" s="4" t="s">
        <v>20</v>
      </c>
      <c r="I2690" s="4" t="s">
        <v>31</v>
      </c>
      <c r="J2690" s="4" t="s">
        <v>32</v>
      </c>
      <c r="K2690" s="4" t="s">
        <v>50</v>
      </c>
      <c r="L2690" s="5">
        <v>1</v>
      </c>
      <c r="M2690" s="6">
        <v>45.69</v>
      </c>
      <c r="N2690" s="7">
        <v>0.2</v>
      </c>
      <c r="O2690" s="6">
        <v>18.829999999999998</v>
      </c>
      <c r="P2690" s="6">
        <f t="shared" ref="P2690:P2708" si="168">L2690*M2690*(1-N2690)</f>
        <v>36.552</v>
      </c>
      <c r="Q2690" s="6">
        <f t="shared" ref="Q2690:Q2708" si="169">L2690*O2690</f>
        <v>18.829999999999998</v>
      </c>
      <c r="R2690" s="6">
        <f t="shared" ref="R2690:R2708" si="170">P2690-Q2690</f>
        <v>17.722000000000001</v>
      </c>
      <c r="S2690" s="8">
        <f t="shared" ref="S2690:S2708" si="171">IFERROR(R2690/P2690,0)</f>
        <v>0.48484351061501429</v>
      </c>
    </row>
    <row r="2691" spans="1:19" ht="15.6" x14ac:dyDescent="0.3">
      <c r="A2691" s="2">
        <v>3173</v>
      </c>
      <c r="B2691" s="3">
        <v>46384</v>
      </c>
      <c r="C2691" s="4">
        <f>YEAR(SalesDataTable[[#This Row],[Order Date]])</f>
        <v>2026</v>
      </c>
      <c r="D2691" s="9" t="str">
        <f>TEXT(SalesDataTable[[#This Row],[Order Date]],"MMM")</f>
        <v>Dec</v>
      </c>
      <c r="E2691" s="9" t="str">
        <f>"Q"&amp;ROUNDUP(MONTH(SalesDataTable[[#This Row],[Order Date]])/3,0)</f>
        <v>Q4</v>
      </c>
      <c r="F2691" s="4" t="s">
        <v>24</v>
      </c>
      <c r="G2691" s="4" t="s">
        <v>61</v>
      </c>
      <c r="H2691" s="4" t="s">
        <v>46</v>
      </c>
      <c r="I2691" s="4" t="s">
        <v>21</v>
      </c>
      <c r="J2691" s="4" t="s">
        <v>22</v>
      </c>
      <c r="K2691" s="4" t="s">
        <v>44</v>
      </c>
      <c r="L2691" s="5">
        <v>1</v>
      </c>
      <c r="M2691" s="6">
        <v>39.69</v>
      </c>
      <c r="N2691" s="7">
        <v>0</v>
      </c>
      <c r="O2691" s="6">
        <v>17.09</v>
      </c>
      <c r="P2691" s="6">
        <f t="shared" si="168"/>
        <v>39.69</v>
      </c>
      <c r="Q2691" s="6">
        <f t="shared" si="169"/>
        <v>17.09</v>
      </c>
      <c r="R2691" s="6">
        <f t="shared" si="170"/>
        <v>22.599999999999998</v>
      </c>
      <c r="S2691" s="8">
        <f t="shared" si="171"/>
        <v>0.56941295036533135</v>
      </c>
    </row>
    <row r="2692" spans="1:19" ht="15.6" x14ac:dyDescent="0.3">
      <c r="A2692" s="2">
        <v>3409</v>
      </c>
      <c r="B2692" s="3">
        <v>46384</v>
      </c>
      <c r="C2692" s="4">
        <f>YEAR(SalesDataTable[[#This Row],[Order Date]])</f>
        <v>2026</v>
      </c>
      <c r="D2692" s="9" t="str">
        <f>TEXT(SalesDataTable[[#This Row],[Order Date]],"MMM")</f>
        <v>Dec</v>
      </c>
      <c r="E2692" s="9" t="str">
        <f>"Q"&amp;ROUNDUP(MONTH(SalesDataTable[[#This Row],[Order Date]])/3,0)</f>
        <v>Q4</v>
      </c>
      <c r="F2692" s="4" t="s">
        <v>38</v>
      </c>
      <c r="G2692" s="4" t="s">
        <v>39</v>
      </c>
      <c r="H2692" s="4" t="s">
        <v>20</v>
      </c>
      <c r="I2692" s="4" t="s">
        <v>31</v>
      </c>
      <c r="J2692" s="4" t="s">
        <v>41</v>
      </c>
      <c r="K2692" s="4" t="s">
        <v>69</v>
      </c>
      <c r="L2692" s="5">
        <v>5</v>
      </c>
      <c r="M2692" s="6">
        <v>122.42</v>
      </c>
      <c r="N2692" s="7">
        <v>0</v>
      </c>
      <c r="O2692" s="6">
        <v>60.8</v>
      </c>
      <c r="P2692" s="6">
        <f t="shared" si="168"/>
        <v>612.1</v>
      </c>
      <c r="Q2692" s="6">
        <f t="shared" si="169"/>
        <v>304</v>
      </c>
      <c r="R2692" s="6">
        <f t="shared" si="170"/>
        <v>308.10000000000002</v>
      </c>
      <c r="S2692" s="8">
        <f t="shared" si="171"/>
        <v>0.50334912595981052</v>
      </c>
    </row>
    <row r="2693" spans="1:19" ht="15.6" x14ac:dyDescent="0.3">
      <c r="A2693" s="2">
        <v>3535</v>
      </c>
      <c r="B2693" s="3">
        <v>46384</v>
      </c>
      <c r="C2693" s="4">
        <f>YEAR(SalesDataTable[[#This Row],[Order Date]])</f>
        <v>2026</v>
      </c>
      <c r="D2693" s="9" t="str">
        <f>TEXT(SalesDataTable[[#This Row],[Order Date]],"MMM")</f>
        <v>Dec</v>
      </c>
      <c r="E2693" s="9" t="str">
        <f>"Q"&amp;ROUNDUP(MONTH(SalesDataTable[[#This Row],[Order Date]])/3,0)</f>
        <v>Q4</v>
      </c>
      <c r="F2693" s="4" t="s">
        <v>24</v>
      </c>
      <c r="G2693" s="4" t="s">
        <v>45</v>
      </c>
      <c r="H2693" s="4" t="s">
        <v>37</v>
      </c>
      <c r="I2693" s="4" t="s">
        <v>31</v>
      </c>
      <c r="J2693" s="4" t="s">
        <v>32</v>
      </c>
      <c r="K2693" s="4" t="s">
        <v>33</v>
      </c>
      <c r="L2693" s="5">
        <v>1</v>
      </c>
      <c r="M2693" s="6">
        <v>37.03</v>
      </c>
      <c r="N2693" s="7">
        <v>0.15</v>
      </c>
      <c r="O2693" s="6">
        <v>13.53</v>
      </c>
      <c r="P2693" s="6">
        <f t="shared" si="168"/>
        <v>31.4755</v>
      </c>
      <c r="Q2693" s="6">
        <f t="shared" si="169"/>
        <v>13.53</v>
      </c>
      <c r="R2693" s="6">
        <f t="shared" si="170"/>
        <v>17.945500000000003</v>
      </c>
      <c r="S2693" s="8">
        <f t="shared" si="171"/>
        <v>0.57014185636447401</v>
      </c>
    </row>
    <row r="2694" spans="1:19" ht="15.6" x14ac:dyDescent="0.3">
      <c r="A2694" s="2">
        <v>5134</v>
      </c>
      <c r="B2694" s="3">
        <v>46384</v>
      </c>
      <c r="C2694" s="4">
        <f>YEAR(SalesDataTable[[#This Row],[Order Date]])</f>
        <v>2026</v>
      </c>
      <c r="D2694" s="9" t="str">
        <f>TEXT(SalesDataTable[[#This Row],[Order Date]],"MMM")</f>
        <v>Dec</v>
      </c>
      <c r="E2694" s="9" t="str">
        <f>"Q"&amp;ROUNDUP(MONTH(SalesDataTable[[#This Row],[Order Date]])/3,0)</f>
        <v>Q4</v>
      </c>
      <c r="F2694" s="4" t="s">
        <v>24</v>
      </c>
      <c r="G2694" s="4" t="s">
        <v>67</v>
      </c>
      <c r="H2694" s="4" t="s">
        <v>37</v>
      </c>
      <c r="I2694" s="4" t="s">
        <v>21</v>
      </c>
      <c r="J2694" s="4" t="s">
        <v>27</v>
      </c>
      <c r="K2694" s="4" t="s">
        <v>28</v>
      </c>
      <c r="L2694" s="5">
        <v>1</v>
      </c>
      <c r="M2694" s="6">
        <v>90.99</v>
      </c>
      <c r="N2694" s="7">
        <v>0.05</v>
      </c>
      <c r="O2694" s="6">
        <v>44.78</v>
      </c>
      <c r="P2694" s="6">
        <f t="shared" si="168"/>
        <v>86.440499999999986</v>
      </c>
      <c r="Q2694" s="6">
        <f t="shared" si="169"/>
        <v>44.78</v>
      </c>
      <c r="R2694" s="6">
        <f t="shared" si="170"/>
        <v>41.660499999999985</v>
      </c>
      <c r="S2694" s="8">
        <f t="shared" si="171"/>
        <v>0.48195579618350187</v>
      </c>
    </row>
    <row r="2695" spans="1:19" ht="15.6" x14ac:dyDescent="0.3">
      <c r="A2695" s="2">
        <v>2011</v>
      </c>
      <c r="B2695" s="3">
        <v>46385</v>
      </c>
      <c r="C2695" s="4">
        <f>YEAR(SalesDataTable[[#This Row],[Order Date]])</f>
        <v>2026</v>
      </c>
      <c r="D2695" s="9" t="str">
        <f>TEXT(SalesDataTable[[#This Row],[Order Date]],"MMM")</f>
        <v>Dec</v>
      </c>
      <c r="E2695" s="9" t="str">
        <f>"Q"&amp;ROUNDUP(MONTH(SalesDataTable[[#This Row],[Order Date]])/3,0)</f>
        <v>Q4</v>
      </c>
      <c r="F2695" s="4" t="s">
        <v>24</v>
      </c>
      <c r="G2695" s="4" t="s">
        <v>59</v>
      </c>
      <c r="H2695" s="4" t="s">
        <v>20</v>
      </c>
      <c r="I2695" s="4" t="s">
        <v>21</v>
      </c>
      <c r="J2695" s="4" t="s">
        <v>27</v>
      </c>
      <c r="K2695" s="4" t="s">
        <v>28</v>
      </c>
      <c r="L2695" s="5">
        <v>1</v>
      </c>
      <c r="M2695" s="6">
        <v>90.81</v>
      </c>
      <c r="N2695" s="7">
        <v>0.1</v>
      </c>
      <c r="O2695" s="6">
        <v>46.53</v>
      </c>
      <c r="P2695" s="6">
        <f t="shared" si="168"/>
        <v>81.728999999999999</v>
      </c>
      <c r="Q2695" s="6">
        <f t="shared" si="169"/>
        <v>46.53</v>
      </c>
      <c r="R2695" s="6">
        <f t="shared" si="170"/>
        <v>35.198999999999998</v>
      </c>
      <c r="S2695" s="8">
        <f t="shared" si="171"/>
        <v>0.43067944059024332</v>
      </c>
    </row>
    <row r="2696" spans="1:19" ht="15.6" x14ac:dyDescent="0.3">
      <c r="A2696" s="2">
        <v>2477</v>
      </c>
      <c r="B2696" s="3">
        <v>46385</v>
      </c>
      <c r="C2696" s="4">
        <f>YEAR(SalesDataTable[[#This Row],[Order Date]])</f>
        <v>2026</v>
      </c>
      <c r="D2696" s="9" t="str">
        <f>TEXT(SalesDataTable[[#This Row],[Order Date]],"MMM")</f>
        <v>Dec</v>
      </c>
      <c r="E2696" s="9" t="str">
        <f>"Q"&amp;ROUNDUP(MONTH(SalesDataTable[[#This Row],[Order Date]])/3,0)</f>
        <v>Q4</v>
      </c>
      <c r="F2696" s="4" t="s">
        <v>18</v>
      </c>
      <c r="G2696" s="4" t="s">
        <v>68</v>
      </c>
      <c r="H2696" s="4" t="s">
        <v>37</v>
      </c>
      <c r="I2696" s="4" t="s">
        <v>31</v>
      </c>
      <c r="J2696" s="4" t="s">
        <v>22</v>
      </c>
      <c r="K2696" s="4" t="s">
        <v>44</v>
      </c>
      <c r="L2696" s="5">
        <v>1</v>
      </c>
      <c r="M2696" s="6">
        <v>41.28</v>
      </c>
      <c r="N2696" s="7">
        <v>0.15</v>
      </c>
      <c r="O2696" s="6">
        <v>16.41</v>
      </c>
      <c r="P2696" s="6">
        <f t="shared" si="168"/>
        <v>35.088000000000001</v>
      </c>
      <c r="Q2696" s="6">
        <f t="shared" si="169"/>
        <v>16.41</v>
      </c>
      <c r="R2696" s="6">
        <f t="shared" si="170"/>
        <v>18.678000000000001</v>
      </c>
      <c r="S2696" s="8">
        <f t="shared" si="171"/>
        <v>0.53231874145006841</v>
      </c>
    </row>
    <row r="2697" spans="1:19" ht="15.6" x14ac:dyDescent="0.3">
      <c r="A2697" s="2">
        <v>2745</v>
      </c>
      <c r="B2697" s="3">
        <v>46385</v>
      </c>
      <c r="C2697" s="4">
        <f>YEAR(SalesDataTable[[#This Row],[Order Date]])</f>
        <v>2026</v>
      </c>
      <c r="D2697" s="9" t="str">
        <f>TEXT(SalesDataTable[[#This Row],[Order Date]],"MMM")</f>
        <v>Dec</v>
      </c>
      <c r="E2697" s="9" t="str">
        <f>"Q"&amp;ROUNDUP(MONTH(SalesDataTable[[#This Row],[Order Date]])/3,0)</f>
        <v>Q4</v>
      </c>
      <c r="F2697" s="4" t="s">
        <v>38</v>
      </c>
      <c r="G2697" s="4" t="s">
        <v>65</v>
      </c>
      <c r="H2697" s="4" t="s">
        <v>46</v>
      </c>
      <c r="I2697" s="4" t="s">
        <v>34</v>
      </c>
      <c r="J2697" s="4" t="s">
        <v>32</v>
      </c>
      <c r="K2697" s="4" t="s">
        <v>50</v>
      </c>
      <c r="L2697" s="5">
        <v>1</v>
      </c>
      <c r="M2697" s="6">
        <v>46.07</v>
      </c>
      <c r="N2697" s="7">
        <v>0</v>
      </c>
      <c r="O2697" s="6">
        <v>18.420000000000002</v>
      </c>
      <c r="P2697" s="6">
        <f t="shared" si="168"/>
        <v>46.07</v>
      </c>
      <c r="Q2697" s="6">
        <f t="shared" si="169"/>
        <v>18.420000000000002</v>
      </c>
      <c r="R2697" s="6">
        <f t="shared" si="170"/>
        <v>27.65</v>
      </c>
      <c r="S2697" s="8">
        <f t="shared" si="171"/>
        <v>0.60017364879531143</v>
      </c>
    </row>
    <row r="2698" spans="1:19" ht="15.6" x14ac:dyDescent="0.3">
      <c r="A2698" s="2">
        <v>4427</v>
      </c>
      <c r="B2698" s="3">
        <v>46385</v>
      </c>
      <c r="C2698" s="4">
        <f>YEAR(SalesDataTable[[#This Row],[Order Date]])</f>
        <v>2026</v>
      </c>
      <c r="D2698" s="9" t="str">
        <f>TEXT(SalesDataTable[[#This Row],[Order Date]],"MMM")</f>
        <v>Dec</v>
      </c>
      <c r="E2698" s="9" t="str">
        <f>"Q"&amp;ROUNDUP(MONTH(SalesDataTable[[#This Row],[Order Date]])/3,0)</f>
        <v>Q4</v>
      </c>
      <c r="F2698" s="4" t="s">
        <v>24</v>
      </c>
      <c r="G2698" s="4" t="s">
        <v>61</v>
      </c>
      <c r="H2698" s="4" t="s">
        <v>37</v>
      </c>
      <c r="I2698" s="4" t="s">
        <v>34</v>
      </c>
      <c r="J2698" s="4" t="s">
        <v>27</v>
      </c>
      <c r="K2698" s="4" t="s">
        <v>35</v>
      </c>
      <c r="L2698" s="5">
        <v>1</v>
      </c>
      <c r="M2698" s="6">
        <v>147.29</v>
      </c>
      <c r="N2698" s="7">
        <v>0.1</v>
      </c>
      <c r="O2698" s="6">
        <v>78.2</v>
      </c>
      <c r="P2698" s="6">
        <f t="shared" si="168"/>
        <v>132.56100000000001</v>
      </c>
      <c r="Q2698" s="6">
        <f t="shared" si="169"/>
        <v>78.2</v>
      </c>
      <c r="R2698" s="6">
        <f t="shared" si="170"/>
        <v>54.361000000000004</v>
      </c>
      <c r="S2698" s="8">
        <f t="shared" si="171"/>
        <v>0.4100829052285363</v>
      </c>
    </row>
    <row r="2699" spans="1:19" ht="15.6" x14ac:dyDescent="0.3">
      <c r="A2699" s="2">
        <v>377</v>
      </c>
      <c r="B2699" s="3">
        <v>46386</v>
      </c>
      <c r="C2699" s="4">
        <f>YEAR(SalesDataTable[[#This Row],[Order Date]])</f>
        <v>2026</v>
      </c>
      <c r="D2699" s="9" t="str">
        <f>TEXT(SalesDataTable[[#This Row],[Order Date]],"MMM")</f>
        <v>Dec</v>
      </c>
      <c r="E2699" s="9" t="str">
        <f>"Q"&amp;ROUNDUP(MONTH(SalesDataTable[[#This Row],[Order Date]])/3,0)</f>
        <v>Q4</v>
      </c>
      <c r="F2699" s="4" t="s">
        <v>38</v>
      </c>
      <c r="G2699" s="4" t="s">
        <v>65</v>
      </c>
      <c r="H2699" s="4" t="s">
        <v>20</v>
      </c>
      <c r="I2699" s="4" t="s">
        <v>31</v>
      </c>
      <c r="J2699" s="4" t="s">
        <v>22</v>
      </c>
      <c r="K2699" s="4" t="s">
        <v>44</v>
      </c>
      <c r="L2699" s="5">
        <v>1</v>
      </c>
      <c r="M2699" s="6">
        <v>40.82</v>
      </c>
      <c r="N2699" s="7">
        <v>0.1</v>
      </c>
      <c r="O2699" s="6">
        <v>17.2</v>
      </c>
      <c r="P2699" s="6">
        <f t="shared" si="168"/>
        <v>36.738</v>
      </c>
      <c r="Q2699" s="6">
        <f t="shared" si="169"/>
        <v>17.2</v>
      </c>
      <c r="R2699" s="6">
        <f t="shared" si="170"/>
        <v>19.538</v>
      </c>
      <c r="S2699" s="8">
        <f t="shared" si="171"/>
        <v>0.53181991398551909</v>
      </c>
    </row>
    <row r="2700" spans="1:19" ht="15.6" x14ac:dyDescent="0.3">
      <c r="A2700" s="2">
        <v>1530</v>
      </c>
      <c r="B2700" s="3">
        <v>46386</v>
      </c>
      <c r="C2700" s="4">
        <f>YEAR(SalesDataTable[[#This Row],[Order Date]])</f>
        <v>2026</v>
      </c>
      <c r="D2700" s="9" t="str">
        <f>TEXT(SalesDataTable[[#This Row],[Order Date]],"MMM")</f>
        <v>Dec</v>
      </c>
      <c r="E2700" s="9" t="str">
        <f>"Q"&amp;ROUNDUP(MONTH(SalesDataTable[[#This Row],[Order Date]])/3,0)</f>
        <v>Q4</v>
      </c>
      <c r="F2700" s="4" t="s">
        <v>38</v>
      </c>
      <c r="G2700" s="4" t="s">
        <v>49</v>
      </c>
      <c r="H2700" s="4" t="s">
        <v>20</v>
      </c>
      <c r="I2700" s="4" t="s">
        <v>31</v>
      </c>
      <c r="J2700" s="4" t="s">
        <v>52</v>
      </c>
      <c r="K2700" s="4" t="s">
        <v>63</v>
      </c>
      <c r="L2700" s="5">
        <v>3</v>
      </c>
      <c r="M2700" s="6">
        <v>50.72</v>
      </c>
      <c r="N2700" s="7">
        <v>0</v>
      </c>
      <c r="O2700" s="6">
        <v>22.3</v>
      </c>
      <c r="P2700" s="6">
        <f t="shared" si="168"/>
        <v>152.16</v>
      </c>
      <c r="Q2700" s="6">
        <f t="shared" si="169"/>
        <v>66.900000000000006</v>
      </c>
      <c r="R2700" s="6">
        <f t="shared" si="170"/>
        <v>85.259999999999991</v>
      </c>
      <c r="S2700" s="8">
        <f t="shared" si="171"/>
        <v>0.56033123028391163</v>
      </c>
    </row>
    <row r="2701" spans="1:19" ht="15.6" x14ac:dyDescent="0.3">
      <c r="A2701" s="2">
        <v>2135</v>
      </c>
      <c r="B2701" s="3">
        <v>46386</v>
      </c>
      <c r="C2701" s="4">
        <f>YEAR(SalesDataTable[[#This Row],[Order Date]])</f>
        <v>2026</v>
      </c>
      <c r="D2701" s="9" t="str">
        <f>TEXT(SalesDataTable[[#This Row],[Order Date]],"MMM")</f>
        <v>Dec</v>
      </c>
      <c r="E2701" s="9" t="str">
        <f>"Q"&amp;ROUNDUP(MONTH(SalesDataTable[[#This Row],[Order Date]])/3,0)</f>
        <v>Q4</v>
      </c>
      <c r="F2701" s="4" t="s">
        <v>24</v>
      </c>
      <c r="G2701" s="4" t="s">
        <v>61</v>
      </c>
      <c r="H2701" s="4" t="s">
        <v>46</v>
      </c>
      <c r="I2701" s="4" t="s">
        <v>34</v>
      </c>
      <c r="J2701" s="4" t="s">
        <v>41</v>
      </c>
      <c r="K2701" s="4" t="s">
        <v>47</v>
      </c>
      <c r="L2701" s="5">
        <v>3</v>
      </c>
      <c r="M2701" s="6">
        <v>194.7</v>
      </c>
      <c r="N2701" s="7">
        <v>0.1</v>
      </c>
      <c r="O2701" s="6">
        <v>102.62</v>
      </c>
      <c r="P2701" s="6">
        <f t="shared" si="168"/>
        <v>525.68999999999994</v>
      </c>
      <c r="Q2701" s="6">
        <f t="shared" si="169"/>
        <v>307.86</v>
      </c>
      <c r="R2701" s="6">
        <f t="shared" si="170"/>
        <v>217.82999999999993</v>
      </c>
      <c r="S2701" s="8">
        <f t="shared" si="171"/>
        <v>0.41436968555612613</v>
      </c>
    </row>
    <row r="2702" spans="1:19" ht="15.6" x14ac:dyDescent="0.3">
      <c r="A2702" s="2">
        <v>2916</v>
      </c>
      <c r="B2702" s="3">
        <v>46386</v>
      </c>
      <c r="C2702" s="4">
        <f>YEAR(SalesDataTable[[#This Row],[Order Date]])</f>
        <v>2026</v>
      </c>
      <c r="D2702" s="9" t="str">
        <f>TEXT(SalesDataTable[[#This Row],[Order Date]],"MMM")</f>
        <v>Dec</v>
      </c>
      <c r="E2702" s="9" t="str">
        <f>"Q"&amp;ROUNDUP(MONTH(SalesDataTable[[#This Row],[Order Date]])/3,0)</f>
        <v>Q4</v>
      </c>
      <c r="F2702" s="4" t="s">
        <v>24</v>
      </c>
      <c r="G2702" s="4" t="s">
        <v>45</v>
      </c>
      <c r="H2702" s="4" t="s">
        <v>37</v>
      </c>
      <c r="I2702" s="4" t="s">
        <v>31</v>
      </c>
      <c r="J2702" s="4" t="s">
        <v>32</v>
      </c>
      <c r="K2702" s="4" t="s">
        <v>33</v>
      </c>
      <c r="L2702" s="5">
        <v>1</v>
      </c>
      <c r="M2702" s="6">
        <v>36.64</v>
      </c>
      <c r="N2702" s="7">
        <v>0.05</v>
      </c>
      <c r="O2702" s="6">
        <v>13.59</v>
      </c>
      <c r="P2702" s="6">
        <f t="shared" si="168"/>
        <v>34.808</v>
      </c>
      <c r="Q2702" s="6">
        <f t="shared" si="169"/>
        <v>13.59</v>
      </c>
      <c r="R2702" s="6">
        <f t="shared" si="170"/>
        <v>21.218</v>
      </c>
      <c r="S2702" s="8">
        <f t="shared" si="171"/>
        <v>0.60957251206619167</v>
      </c>
    </row>
    <row r="2703" spans="1:19" ht="15.6" x14ac:dyDescent="0.3">
      <c r="A2703" s="2">
        <v>3449</v>
      </c>
      <c r="B2703" s="3">
        <v>46386</v>
      </c>
      <c r="C2703" s="4">
        <f>YEAR(SalesDataTable[[#This Row],[Order Date]])</f>
        <v>2026</v>
      </c>
      <c r="D2703" s="9" t="str">
        <f>TEXT(SalesDataTable[[#This Row],[Order Date]],"MMM")</f>
        <v>Dec</v>
      </c>
      <c r="E2703" s="9" t="str">
        <f>"Q"&amp;ROUNDUP(MONTH(SalesDataTable[[#This Row],[Order Date]])/3,0)</f>
        <v>Q4</v>
      </c>
      <c r="F2703" s="4" t="s">
        <v>29</v>
      </c>
      <c r="G2703" s="4" t="s">
        <v>57</v>
      </c>
      <c r="H2703" s="4" t="s">
        <v>46</v>
      </c>
      <c r="I2703" s="4" t="s">
        <v>21</v>
      </c>
      <c r="J2703" s="4" t="s">
        <v>41</v>
      </c>
      <c r="K2703" s="4" t="s">
        <v>47</v>
      </c>
      <c r="L2703" s="5">
        <v>6</v>
      </c>
      <c r="M2703" s="6">
        <v>192.9</v>
      </c>
      <c r="N2703" s="7">
        <v>0.2</v>
      </c>
      <c r="O2703" s="6">
        <v>106.89</v>
      </c>
      <c r="P2703" s="6">
        <f t="shared" si="168"/>
        <v>925.92000000000007</v>
      </c>
      <c r="Q2703" s="6">
        <f t="shared" si="169"/>
        <v>641.34</v>
      </c>
      <c r="R2703" s="6">
        <f t="shared" si="170"/>
        <v>284.58000000000004</v>
      </c>
      <c r="S2703" s="8">
        <f t="shared" si="171"/>
        <v>0.30734836702954899</v>
      </c>
    </row>
    <row r="2704" spans="1:19" ht="15.6" x14ac:dyDescent="0.3">
      <c r="A2704" s="2">
        <v>3498</v>
      </c>
      <c r="B2704" s="3">
        <v>46386</v>
      </c>
      <c r="C2704" s="4">
        <f>YEAR(SalesDataTable[[#This Row],[Order Date]])</f>
        <v>2026</v>
      </c>
      <c r="D2704" s="9" t="str">
        <f>TEXT(SalesDataTable[[#This Row],[Order Date]],"MMM")</f>
        <v>Dec</v>
      </c>
      <c r="E2704" s="9" t="str">
        <f>"Q"&amp;ROUNDUP(MONTH(SalesDataTable[[#This Row],[Order Date]])/3,0)</f>
        <v>Q4</v>
      </c>
      <c r="F2704" s="4" t="s">
        <v>38</v>
      </c>
      <c r="G2704" s="4" t="s">
        <v>49</v>
      </c>
      <c r="H2704" s="4" t="s">
        <v>46</v>
      </c>
      <c r="I2704" s="4" t="s">
        <v>21</v>
      </c>
      <c r="J2704" s="4" t="s">
        <v>27</v>
      </c>
      <c r="K2704" s="4" t="s">
        <v>64</v>
      </c>
      <c r="L2704" s="5">
        <v>2</v>
      </c>
      <c r="M2704" s="6">
        <v>71.56</v>
      </c>
      <c r="N2704" s="7">
        <v>0.1</v>
      </c>
      <c r="O2704" s="6">
        <v>32.99</v>
      </c>
      <c r="P2704" s="6">
        <f t="shared" si="168"/>
        <v>128.80800000000002</v>
      </c>
      <c r="Q2704" s="6">
        <f t="shared" si="169"/>
        <v>65.98</v>
      </c>
      <c r="R2704" s="6">
        <f t="shared" si="170"/>
        <v>62.828000000000017</v>
      </c>
      <c r="S2704" s="8">
        <f t="shared" si="171"/>
        <v>0.4877647351096206</v>
      </c>
    </row>
    <row r="2705" spans="1:19" ht="15.6" x14ac:dyDescent="0.3">
      <c r="A2705" s="2">
        <v>4851</v>
      </c>
      <c r="B2705" s="3">
        <v>46386</v>
      </c>
      <c r="C2705" s="4">
        <f>YEAR(SalesDataTable[[#This Row],[Order Date]])</f>
        <v>2026</v>
      </c>
      <c r="D2705" s="9" t="str">
        <f>TEXT(SalesDataTable[[#This Row],[Order Date]],"MMM")</f>
        <v>Dec</v>
      </c>
      <c r="E2705" s="9" t="str">
        <f>"Q"&amp;ROUNDUP(MONTH(SalesDataTable[[#This Row],[Order Date]])/3,0)</f>
        <v>Q4</v>
      </c>
      <c r="F2705" s="4" t="s">
        <v>38</v>
      </c>
      <c r="G2705" s="4" t="s">
        <v>65</v>
      </c>
      <c r="H2705" s="4" t="s">
        <v>46</v>
      </c>
      <c r="I2705" s="4" t="s">
        <v>31</v>
      </c>
      <c r="J2705" s="4" t="s">
        <v>22</v>
      </c>
      <c r="K2705" s="4" t="s">
        <v>44</v>
      </c>
      <c r="L2705" s="5">
        <v>1</v>
      </c>
      <c r="M2705" s="6">
        <v>40.270000000000003</v>
      </c>
      <c r="N2705" s="7">
        <v>0.1</v>
      </c>
      <c r="O2705" s="6">
        <v>16.63</v>
      </c>
      <c r="P2705" s="6">
        <f t="shared" si="168"/>
        <v>36.243000000000002</v>
      </c>
      <c r="Q2705" s="6">
        <f t="shared" si="169"/>
        <v>16.63</v>
      </c>
      <c r="R2705" s="6">
        <f t="shared" si="170"/>
        <v>19.613000000000003</v>
      </c>
      <c r="S2705" s="8">
        <f t="shared" si="171"/>
        <v>0.54115277432883602</v>
      </c>
    </row>
    <row r="2706" spans="1:19" ht="15.6" x14ac:dyDescent="0.3">
      <c r="A2706" s="2">
        <v>4926</v>
      </c>
      <c r="B2706" s="3">
        <v>46386</v>
      </c>
      <c r="C2706" s="4">
        <f>YEAR(SalesDataTable[[#This Row],[Order Date]])</f>
        <v>2026</v>
      </c>
      <c r="D2706" s="9" t="str">
        <f>TEXT(SalesDataTable[[#This Row],[Order Date]],"MMM")</f>
        <v>Dec</v>
      </c>
      <c r="E2706" s="9" t="str">
        <f>"Q"&amp;ROUNDUP(MONTH(SalesDataTable[[#This Row],[Order Date]])/3,0)</f>
        <v>Q4</v>
      </c>
      <c r="F2706" s="4" t="s">
        <v>38</v>
      </c>
      <c r="G2706" s="4" t="s">
        <v>49</v>
      </c>
      <c r="H2706" s="4" t="s">
        <v>37</v>
      </c>
      <c r="I2706" s="4" t="s">
        <v>34</v>
      </c>
      <c r="J2706" s="4" t="s">
        <v>22</v>
      </c>
      <c r="K2706" s="4" t="s">
        <v>23</v>
      </c>
      <c r="L2706" s="5">
        <v>6</v>
      </c>
      <c r="M2706" s="6">
        <v>81.180000000000007</v>
      </c>
      <c r="N2706" s="7">
        <v>0.05</v>
      </c>
      <c r="O2706" s="6">
        <v>43.3</v>
      </c>
      <c r="P2706" s="6">
        <f t="shared" si="168"/>
        <v>462.726</v>
      </c>
      <c r="Q2706" s="6">
        <f t="shared" si="169"/>
        <v>259.79999999999995</v>
      </c>
      <c r="R2706" s="6">
        <f t="shared" si="170"/>
        <v>202.92600000000004</v>
      </c>
      <c r="S2706" s="8">
        <f t="shared" si="171"/>
        <v>0.43854462468069666</v>
      </c>
    </row>
    <row r="2707" spans="1:19" ht="15.6" x14ac:dyDescent="0.3">
      <c r="A2707" s="2">
        <v>5035</v>
      </c>
      <c r="B2707" s="3">
        <v>46386</v>
      </c>
      <c r="C2707" s="4">
        <f>YEAR(SalesDataTable[[#This Row],[Order Date]])</f>
        <v>2026</v>
      </c>
      <c r="D2707" s="9" t="str">
        <f>TEXT(SalesDataTable[[#This Row],[Order Date]],"MMM")</f>
        <v>Dec</v>
      </c>
      <c r="E2707" s="9" t="str">
        <f>"Q"&amp;ROUNDUP(MONTH(SalesDataTable[[#This Row],[Order Date]])/3,0)</f>
        <v>Q4</v>
      </c>
      <c r="F2707" s="4" t="s">
        <v>24</v>
      </c>
      <c r="G2707" s="4" t="s">
        <v>61</v>
      </c>
      <c r="H2707" s="4" t="s">
        <v>20</v>
      </c>
      <c r="I2707" s="4" t="s">
        <v>31</v>
      </c>
      <c r="J2707" s="4" t="s">
        <v>22</v>
      </c>
      <c r="K2707" s="4" t="s">
        <v>48</v>
      </c>
      <c r="L2707" s="5">
        <v>2</v>
      </c>
      <c r="M2707" s="6">
        <v>101.73</v>
      </c>
      <c r="N2707" s="7">
        <v>0.1</v>
      </c>
      <c r="O2707" s="6">
        <v>49.3</v>
      </c>
      <c r="P2707" s="6">
        <f t="shared" si="168"/>
        <v>183.114</v>
      </c>
      <c r="Q2707" s="6">
        <f t="shared" si="169"/>
        <v>98.6</v>
      </c>
      <c r="R2707" s="6">
        <f t="shared" si="170"/>
        <v>84.51400000000001</v>
      </c>
      <c r="S2707" s="8">
        <f t="shared" si="171"/>
        <v>0.46153762137247839</v>
      </c>
    </row>
    <row r="2708" spans="1:19" ht="15.6" x14ac:dyDescent="0.3">
      <c r="A2708" s="2">
        <v>5135</v>
      </c>
      <c r="B2708" s="3">
        <v>46386</v>
      </c>
      <c r="C2708" s="4">
        <f>YEAR(SalesDataTable[[#This Row],[Order Date]])</f>
        <v>2026</v>
      </c>
      <c r="D2708" s="9" t="str">
        <f>TEXT(SalesDataTable[[#This Row],[Order Date]],"MMM")</f>
        <v>Dec</v>
      </c>
      <c r="E2708" s="9" t="str">
        <f>"Q"&amp;ROUNDUP(MONTH(SalesDataTable[[#This Row],[Order Date]])/3,0)</f>
        <v>Q4</v>
      </c>
      <c r="F2708" s="4" t="s">
        <v>29</v>
      </c>
      <c r="G2708" s="4" t="s">
        <v>57</v>
      </c>
      <c r="H2708" s="4" t="s">
        <v>20</v>
      </c>
      <c r="I2708" s="4" t="s">
        <v>31</v>
      </c>
      <c r="J2708" s="4" t="s">
        <v>22</v>
      </c>
      <c r="K2708" s="4" t="s">
        <v>40</v>
      </c>
      <c r="L2708" s="5">
        <v>5</v>
      </c>
      <c r="M2708" s="6">
        <v>51.78</v>
      </c>
      <c r="N2708" s="7">
        <v>0.15</v>
      </c>
      <c r="O2708" s="6">
        <v>22.37</v>
      </c>
      <c r="P2708" s="6">
        <f t="shared" si="168"/>
        <v>220.06499999999997</v>
      </c>
      <c r="Q2708" s="6">
        <f t="shared" si="169"/>
        <v>111.85000000000001</v>
      </c>
      <c r="R2708" s="6">
        <f t="shared" si="170"/>
        <v>108.21499999999996</v>
      </c>
      <c r="S2708" s="8">
        <f t="shared" si="171"/>
        <v>0.49174107650012483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16DAC-231B-454E-994B-DBD767AAD319}">
  <dimension ref="A3:C8"/>
  <sheetViews>
    <sheetView workbookViewId="0">
      <selection activeCell="A5" sqref="A5"/>
    </sheetView>
  </sheetViews>
  <sheetFormatPr defaultRowHeight="14.4" x14ac:dyDescent="0.3"/>
  <cols>
    <col min="1" max="1" width="14.77734375" bestFit="1" customWidth="1"/>
    <col min="2" max="2" width="14.88671875" bestFit="1" customWidth="1"/>
    <col min="3" max="3" width="17.33203125" bestFit="1" customWidth="1"/>
  </cols>
  <sheetData>
    <row r="3" spans="1:3" x14ac:dyDescent="0.3">
      <c r="A3" s="15" t="s">
        <v>79</v>
      </c>
      <c r="B3" t="s">
        <v>72</v>
      </c>
      <c r="C3" t="s">
        <v>73</v>
      </c>
    </row>
    <row r="4" spans="1:3" x14ac:dyDescent="0.3">
      <c r="A4" s="16" t="s">
        <v>24</v>
      </c>
      <c r="B4">
        <v>191158.65549999985</v>
      </c>
      <c r="C4">
        <v>87127.555500000075</v>
      </c>
    </row>
    <row r="5" spans="1:3" x14ac:dyDescent="0.3">
      <c r="A5" s="16" t="s">
        <v>29</v>
      </c>
      <c r="B5">
        <v>131488.62350000007</v>
      </c>
      <c r="C5">
        <v>60312.60349999999</v>
      </c>
    </row>
    <row r="6" spans="1:3" x14ac:dyDescent="0.3">
      <c r="A6" s="16" t="s">
        <v>18</v>
      </c>
      <c r="B6">
        <v>124535.48550000002</v>
      </c>
      <c r="C6">
        <v>57194.815500000062</v>
      </c>
    </row>
    <row r="7" spans="1:3" x14ac:dyDescent="0.3">
      <c r="A7" s="16" t="s">
        <v>38</v>
      </c>
      <c r="B7">
        <v>198040.41499999989</v>
      </c>
      <c r="C7">
        <v>91749.275000000009</v>
      </c>
    </row>
    <row r="8" spans="1:3" x14ac:dyDescent="0.3">
      <c r="A8" s="16" t="s">
        <v>80</v>
      </c>
      <c r="B8">
        <v>645223.17949999985</v>
      </c>
      <c r="C8">
        <v>296384.24950000015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FFD63-D200-48BC-9605-6DA1FC560E39}">
  <dimension ref="A3:D25"/>
  <sheetViews>
    <sheetView workbookViewId="0">
      <selection activeCell="B6" sqref="B6"/>
    </sheetView>
  </sheetViews>
  <sheetFormatPr defaultRowHeight="14.4" x14ac:dyDescent="0.3"/>
  <cols>
    <col min="1" max="1" width="18" bestFit="1" customWidth="1"/>
    <col min="2" max="2" width="15.6640625" bestFit="1" customWidth="1"/>
    <col min="3" max="3" width="15.21875" bestFit="1" customWidth="1"/>
    <col min="4" max="4" width="12.109375" bestFit="1" customWidth="1"/>
  </cols>
  <sheetData>
    <row r="3" spans="1:4" x14ac:dyDescent="0.3">
      <c r="A3" s="15" t="s">
        <v>79</v>
      </c>
      <c r="B3" t="s">
        <v>83</v>
      </c>
      <c r="C3" t="s">
        <v>84</v>
      </c>
      <c r="D3" t="s">
        <v>78</v>
      </c>
    </row>
    <row r="4" spans="1:4" x14ac:dyDescent="0.3">
      <c r="A4" s="16" t="s">
        <v>24</v>
      </c>
      <c r="B4">
        <v>80545.01999999999</v>
      </c>
      <c r="C4">
        <v>40596.19</v>
      </c>
      <c r="D4">
        <v>104031.09999999996</v>
      </c>
    </row>
    <row r="5" spans="1:4" x14ac:dyDescent="0.3">
      <c r="A5" s="18" t="s">
        <v>45</v>
      </c>
      <c r="B5">
        <v>12916.179999999998</v>
      </c>
      <c r="C5">
        <v>6497.4299999999994</v>
      </c>
      <c r="D5">
        <v>18673.479999999989</v>
      </c>
    </row>
    <row r="6" spans="1:4" x14ac:dyDescent="0.3">
      <c r="A6" s="18" t="s">
        <v>25</v>
      </c>
      <c r="B6">
        <v>10195.699999999999</v>
      </c>
      <c r="C6">
        <v>5098.7699999999995</v>
      </c>
      <c r="D6">
        <v>12214.390000000005</v>
      </c>
    </row>
    <row r="7" spans="1:4" x14ac:dyDescent="0.3">
      <c r="A7" s="18" t="s">
        <v>61</v>
      </c>
      <c r="B7">
        <v>28531.649999999987</v>
      </c>
      <c r="C7">
        <v>14322.630000000006</v>
      </c>
      <c r="D7">
        <v>37783.719999999972</v>
      </c>
    </row>
    <row r="8" spans="1:4" x14ac:dyDescent="0.3">
      <c r="A8" s="18" t="s">
        <v>67</v>
      </c>
      <c r="B8">
        <v>16509.810000000005</v>
      </c>
      <c r="C8">
        <v>8420.7599999999984</v>
      </c>
      <c r="D8">
        <v>22024.809999999994</v>
      </c>
    </row>
    <row r="9" spans="1:4" x14ac:dyDescent="0.3">
      <c r="A9" s="18" t="s">
        <v>59</v>
      </c>
      <c r="B9">
        <v>12391.679999999993</v>
      </c>
      <c r="C9">
        <v>6256.5999999999976</v>
      </c>
      <c r="D9">
        <v>13334.699999999999</v>
      </c>
    </row>
    <row r="10" spans="1:4" x14ac:dyDescent="0.3">
      <c r="A10" s="16" t="s">
        <v>29</v>
      </c>
      <c r="B10">
        <v>55124.37</v>
      </c>
      <c r="C10">
        <v>27802.149999999998</v>
      </c>
      <c r="D10">
        <v>71176.01999999999</v>
      </c>
    </row>
    <row r="11" spans="1:4" x14ac:dyDescent="0.3">
      <c r="A11" s="18" t="s">
        <v>43</v>
      </c>
      <c r="B11">
        <v>10424.219999999999</v>
      </c>
      <c r="C11">
        <v>5193.9199999999992</v>
      </c>
      <c r="D11">
        <v>15326.169999999989</v>
      </c>
    </row>
    <row r="12" spans="1:4" x14ac:dyDescent="0.3">
      <c r="A12" s="18" t="s">
        <v>57</v>
      </c>
      <c r="B12">
        <v>9672.6300000000028</v>
      </c>
      <c r="C12">
        <v>4839.0200000000004</v>
      </c>
      <c r="D12">
        <v>13223.150000000001</v>
      </c>
    </row>
    <row r="13" spans="1:4" x14ac:dyDescent="0.3">
      <c r="A13" s="18" t="s">
        <v>36</v>
      </c>
      <c r="B13">
        <v>9180.6799999999985</v>
      </c>
      <c r="C13">
        <v>4702.9400000000005</v>
      </c>
      <c r="D13">
        <v>8815.3499999999985</v>
      </c>
    </row>
    <row r="14" spans="1:4" x14ac:dyDescent="0.3">
      <c r="A14" s="18" t="s">
        <v>70</v>
      </c>
      <c r="B14">
        <v>11135.64</v>
      </c>
      <c r="C14">
        <v>5651.83</v>
      </c>
      <c r="D14">
        <v>14387.080000000002</v>
      </c>
    </row>
    <row r="15" spans="1:4" x14ac:dyDescent="0.3">
      <c r="A15" s="18" t="s">
        <v>30</v>
      </c>
      <c r="B15">
        <v>14711.200000000006</v>
      </c>
      <c r="C15">
        <v>7414.44</v>
      </c>
      <c r="D15">
        <v>19424.27</v>
      </c>
    </row>
    <row r="16" spans="1:4" x14ac:dyDescent="0.3">
      <c r="A16" s="16" t="s">
        <v>18</v>
      </c>
      <c r="B16">
        <v>51272.46</v>
      </c>
      <c r="C16">
        <v>25664.330000000005</v>
      </c>
      <c r="D16">
        <v>67340.67</v>
      </c>
    </row>
    <row r="17" spans="1:4" x14ac:dyDescent="0.3">
      <c r="A17" s="18" t="s">
        <v>68</v>
      </c>
      <c r="B17">
        <v>21068.780000000006</v>
      </c>
      <c r="C17">
        <v>10643.890000000007</v>
      </c>
      <c r="D17">
        <v>27351.220000000012</v>
      </c>
    </row>
    <row r="18" spans="1:4" x14ac:dyDescent="0.3">
      <c r="A18" s="18" t="s">
        <v>54</v>
      </c>
      <c r="B18">
        <v>10432.349999999995</v>
      </c>
      <c r="C18">
        <v>5274.81</v>
      </c>
      <c r="D18">
        <v>15210.349999999997</v>
      </c>
    </row>
    <row r="19" spans="1:4" x14ac:dyDescent="0.3">
      <c r="A19" s="18" t="s">
        <v>19</v>
      </c>
      <c r="B19">
        <v>19771.329999999998</v>
      </c>
      <c r="C19">
        <v>9745.6299999999974</v>
      </c>
      <c r="D19">
        <v>24779.099999999995</v>
      </c>
    </row>
    <row r="20" spans="1:4" x14ac:dyDescent="0.3">
      <c r="A20" s="16" t="s">
        <v>38</v>
      </c>
      <c r="B20">
        <v>81491.970000000016</v>
      </c>
      <c r="C20">
        <v>40885.860000000008</v>
      </c>
      <c r="D20">
        <v>106291.14000000001</v>
      </c>
    </row>
    <row r="21" spans="1:4" x14ac:dyDescent="0.3">
      <c r="A21" s="18" t="s">
        <v>39</v>
      </c>
      <c r="B21">
        <v>11349.129999999996</v>
      </c>
      <c r="C21">
        <v>5712.7200000000012</v>
      </c>
      <c r="D21">
        <v>13972.099999999995</v>
      </c>
    </row>
    <row r="22" spans="1:4" x14ac:dyDescent="0.3">
      <c r="A22" s="18" t="s">
        <v>65</v>
      </c>
      <c r="B22">
        <v>22532.830000000013</v>
      </c>
      <c r="C22">
        <v>11325.830000000007</v>
      </c>
      <c r="D22">
        <v>29707.870000000017</v>
      </c>
    </row>
    <row r="23" spans="1:4" x14ac:dyDescent="0.3">
      <c r="A23" s="18" t="s">
        <v>49</v>
      </c>
      <c r="B23">
        <v>17101.459999999995</v>
      </c>
      <c r="C23">
        <v>8450.1199999999972</v>
      </c>
      <c r="D23">
        <v>22450.02</v>
      </c>
    </row>
    <row r="24" spans="1:4" x14ac:dyDescent="0.3">
      <c r="A24" s="18" t="s">
        <v>51</v>
      </c>
      <c r="B24">
        <v>30508.550000000014</v>
      </c>
      <c r="C24">
        <v>15397.190000000004</v>
      </c>
      <c r="D24">
        <v>40161.15</v>
      </c>
    </row>
    <row r="25" spans="1:4" x14ac:dyDescent="0.3">
      <c r="A25" s="16" t="s">
        <v>80</v>
      </c>
      <c r="B25">
        <v>268433.82</v>
      </c>
      <c r="C25">
        <v>134948.53000000003</v>
      </c>
      <c r="D25">
        <v>348838.93000000005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A789A-0A28-4799-8671-6539B8F30512}">
  <dimension ref="A3:D8"/>
  <sheetViews>
    <sheetView workbookViewId="0">
      <selection activeCell="D4" sqref="D4"/>
    </sheetView>
  </sheetViews>
  <sheetFormatPr defaultRowHeight="14.4" x14ac:dyDescent="0.3"/>
  <cols>
    <col min="1" max="1" width="14.77734375" bestFit="1" customWidth="1"/>
    <col min="2" max="2" width="15.21875" bestFit="1" customWidth="1"/>
    <col min="3" max="3" width="15.6640625" bestFit="1" customWidth="1"/>
    <col min="4" max="4" width="17.33203125" bestFit="1" customWidth="1"/>
  </cols>
  <sheetData>
    <row r="3" spans="1:4" x14ac:dyDescent="0.3">
      <c r="A3" s="15" t="s">
        <v>79</v>
      </c>
      <c r="B3" t="s">
        <v>84</v>
      </c>
      <c r="C3" t="s">
        <v>83</v>
      </c>
      <c r="D3" t="s">
        <v>73</v>
      </c>
    </row>
    <row r="4" spans="1:4" x14ac:dyDescent="0.3">
      <c r="A4" s="16" t="s">
        <v>24</v>
      </c>
      <c r="B4">
        <v>40596.190000000017</v>
      </c>
      <c r="C4">
        <v>80545.01999999996</v>
      </c>
      <c r="D4">
        <v>87127.555500000075</v>
      </c>
    </row>
    <row r="5" spans="1:4" x14ac:dyDescent="0.3">
      <c r="A5" s="16" t="s">
        <v>29</v>
      </c>
      <c r="B5">
        <v>27802.149999999994</v>
      </c>
      <c r="C5">
        <v>55124.37000000001</v>
      </c>
      <c r="D5">
        <v>60312.60349999999</v>
      </c>
    </row>
    <row r="6" spans="1:4" x14ac:dyDescent="0.3">
      <c r="A6" s="16" t="s">
        <v>18</v>
      </c>
      <c r="B6">
        <v>25664.330000000005</v>
      </c>
      <c r="C6">
        <v>51272.460000000021</v>
      </c>
      <c r="D6">
        <v>57194.815500000062</v>
      </c>
    </row>
    <row r="7" spans="1:4" x14ac:dyDescent="0.3">
      <c r="A7" s="16" t="s">
        <v>38</v>
      </c>
      <c r="B7">
        <v>40885.859999999986</v>
      </c>
      <c r="C7">
        <v>81491.97</v>
      </c>
      <c r="D7">
        <v>91749.275000000009</v>
      </c>
    </row>
    <row r="8" spans="1:4" x14ac:dyDescent="0.3">
      <c r="A8" s="16" t="s">
        <v>80</v>
      </c>
      <c r="B8">
        <v>134948.53</v>
      </c>
      <c r="C8">
        <v>268433.81999999995</v>
      </c>
      <c r="D8">
        <v>296384.24950000015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0B3BF-AB7F-4D60-92BE-C046BFBE483D}">
  <sheetPr>
    <pageSetUpPr fitToPage="1"/>
  </sheetPr>
  <dimension ref="A1:S47"/>
  <sheetViews>
    <sheetView showGridLines="0" tabSelected="1" view="pageBreakPreview" zoomScale="60" zoomScaleNormal="96" workbookViewId="0">
      <selection activeCell="U10" sqref="U10"/>
    </sheetView>
  </sheetViews>
  <sheetFormatPr defaultRowHeight="14.4" x14ac:dyDescent="0.3"/>
  <cols>
    <col min="15" max="15" width="13.6640625" customWidth="1"/>
    <col min="19" max="19" width="4.77734375" customWidth="1"/>
    <col min="20" max="20" width="23.33203125" customWidth="1"/>
  </cols>
  <sheetData>
    <row r="1" spans="1:19" x14ac:dyDescent="0.3">
      <c r="A1" s="14"/>
      <c r="B1" s="14"/>
      <c r="C1" s="14"/>
      <c r="D1" s="14"/>
      <c r="E1" s="14"/>
      <c r="F1" s="14"/>
      <c r="G1" s="14"/>
      <c r="H1" s="14"/>
      <c r="I1" s="14"/>
      <c r="J1" s="14"/>
      <c r="K1" s="14"/>
      <c r="L1" s="14"/>
      <c r="M1" s="14"/>
      <c r="N1" s="14"/>
      <c r="O1" s="14"/>
      <c r="P1" s="14"/>
      <c r="Q1" s="14"/>
      <c r="R1" s="14"/>
      <c r="S1" s="14"/>
    </row>
    <row r="2" spans="1:19" x14ac:dyDescent="0.3">
      <c r="A2" s="14"/>
      <c r="B2" s="14"/>
      <c r="C2" s="14"/>
      <c r="D2" s="14"/>
      <c r="E2" s="14"/>
      <c r="F2" s="14"/>
      <c r="G2" s="14"/>
      <c r="H2" s="14"/>
      <c r="I2" s="14"/>
      <c r="J2" s="14"/>
      <c r="K2" s="14"/>
      <c r="L2" s="14"/>
      <c r="M2" s="14"/>
      <c r="N2" s="14"/>
      <c r="O2" s="14"/>
      <c r="P2" s="14"/>
      <c r="Q2" s="14"/>
      <c r="R2" s="14"/>
      <c r="S2" s="14"/>
    </row>
    <row r="3" spans="1:19" x14ac:dyDescent="0.3">
      <c r="A3" s="14"/>
      <c r="B3" s="14"/>
      <c r="C3" s="14"/>
      <c r="D3" s="14"/>
      <c r="E3" s="14"/>
      <c r="F3" s="14"/>
      <c r="G3" s="14"/>
      <c r="H3" s="14"/>
      <c r="I3" s="14"/>
      <c r="J3" s="14"/>
      <c r="K3" s="14"/>
      <c r="L3" s="14"/>
      <c r="M3" s="14"/>
      <c r="N3" s="14"/>
      <c r="O3" s="14"/>
      <c r="P3" s="14"/>
      <c r="Q3" s="14"/>
      <c r="R3" s="14"/>
      <c r="S3" s="14"/>
    </row>
    <row r="4" spans="1:19" x14ac:dyDescent="0.3">
      <c r="A4" s="14"/>
      <c r="B4" s="14"/>
      <c r="C4" s="14"/>
      <c r="D4" s="14"/>
      <c r="E4" s="14"/>
      <c r="F4" s="14"/>
      <c r="G4" s="14"/>
      <c r="H4" s="14"/>
      <c r="I4" s="14"/>
      <c r="J4" s="14"/>
      <c r="K4" s="14"/>
      <c r="L4" s="14"/>
      <c r="M4" s="14"/>
      <c r="N4" s="14"/>
      <c r="O4" s="14"/>
      <c r="P4" s="14"/>
      <c r="Q4" s="14"/>
      <c r="R4" s="14"/>
      <c r="S4" s="14"/>
    </row>
    <row r="5" spans="1:19" x14ac:dyDescent="0.3">
      <c r="A5" s="14"/>
      <c r="B5" s="14"/>
      <c r="C5" s="14"/>
      <c r="D5" s="14"/>
      <c r="E5" s="14"/>
      <c r="F5" s="14"/>
      <c r="G5" s="14"/>
      <c r="H5" s="14"/>
      <c r="I5" s="14"/>
      <c r="J5" s="14"/>
      <c r="K5" s="14"/>
      <c r="L5" s="14"/>
      <c r="M5" s="14"/>
      <c r="N5" s="14"/>
      <c r="O5" s="14"/>
      <c r="P5" s="14"/>
      <c r="Q5" s="14"/>
      <c r="R5" s="14"/>
      <c r="S5" s="14"/>
    </row>
    <row r="6" spans="1:19" x14ac:dyDescent="0.3">
      <c r="A6" s="14"/>
      <c r="B6" s="14"/>
      <c r="C6" s="14"/>
      <c r="D6" s="14"/>
      <c r="E6" s="14"/>
      <c r="F6" s="14"/>
      <c r="G6" s="14"/>
      <c r="H6" s="14"/>
      <c r="I6" s="14"/>
      <c r="J6" s="14"/>
      <c r="K6" s="14"/>
      <c r="L6" s="14"/>
      <c r="M6" s="14"/>
      <c r="N6" s="14"/>
      <c r="O6" s="14"/>
      <c r="P6" s="14"/>
      <c r="Q6" s="14"/>
      <c r="R6" s="14"/>
      <c r="S6" s="14"/>
    </row>
    <row r="7" spans="1:19" x14ac:dyDescent="0.3">
      <c r="A7" s="14"/>
      <c r="B7" s="14"/>
      <c r="C7" s="14"/>
      <c r="D7" s="14"/>
      <c r="E7" s="14"/>
      <c r="F7" s="14"/>
      <c r="G7" s="14"/>
      <c r="H7" s="14"/>
      <c r="I7" s="14"/>
      <c r="J7" s="14"/>
      <c r="K7" s="14"/>
      <c r="L7" s="14"/>
      <c r="M7" s="14"/>
      <c r="N7" s="14"/>
      <c r="O7" s="14"/>
      <c r="P7" s="14"/>
      <c r="Q7" s="14"/>
      <c r="R7" s="14"/>
      <c r="S7" s="14"/>
    </row>
    <row r="8" spans="1:19" x14ac:dyDescent="0.3">
      <c r="A8" s="14"/>
      <c r="B8" s="14"/>
      <c r="C8" s="14"/>
      <c r="D8" s="14"/>
      <c r="E8" s="14"/>
      <c r="F8" s="14"/>
      <c r="G8" s="14"/>
      <c r="H8" s="14"/>
      <c r="I8" s="14"/>
      <c r="J8" s="14"/>
      <c r="K8" s="14"/>
      <c r="L8" s="14"/>
      <c r="M8" s="14"/>
      <c r="N8" s="14"/>
      <c r="O8" s="14"/>
      <c r="P8" s="14"/>
      <c r="Q8" s="14"/>
      <c r="R8" s="14"/>
      <c r="S8" s="14"/>
    </row>
    <row r="9" spans="1:19" x14ac:dyDescent="0.3">
      <c r="A9" s="14"/>
      <c r="B9" s="14"/>
      <c r="C9" s="14"/>
      <c r="D9" s="14"/>
      <c r="E9" s="14"/>
      <c r="F9" s="14"/>
      <c r="G9" s="14"/>
      <c r="H9" s="14"/>
      <c r="I9" s="14"/>
      <c r="J9" s="14"/>
      <c r="K9" s="14"/>
      <c r="L9" s="14"/>
      <c r="M9" s="14"/>
      <c r="N9" s="14"/>
      <c r="O9" s="14"/>
      <c r="P9" s="14"/>
      <c r="Q9" s="14"/>
      <c r="R9" s="14"/>
      <c r="S9" s="14"/>
    </row>
    <row r="10" spans="1:19" x14ac:dyDescent="0.3">
      <c r="A10" s="14"/>
      <c r="B10" s="14"/>
      <c r="C10" s="14"/>
      <c r="D10" s="14"/>
      <c r="E10" s="14"/>
      <c r="F10" s="14"/>
      <c r="G10" s="14"/>
      <c r="H10" s="14"/>
      <c r="I10" s="14"/>
      <c r="J10" s="14"/>
      <c r="K10" s="14"/>
      <c r="L10" s="14"/>
      <c r="M10" s="14"/>
      <c r="N10" s="14"/>
      <c r="O10" s="14"/>
      <c r="P10" s="14"/>
      <c r="Q10" s="14"/>
      <c r="R10" s="14"/>
      <c r="S10" s="14"/>
    </row>
    <row r="11" spans="1:19" x14ac:dyDescent="0.3">
      <c r="A11" s="14"/>
      <c r="B11" s="14"/>
      <c r="C11" s="14"/>
      <c r="D11" s="14"/>
      <c r="E11" s="14"/>
      <c r="F11" s="14"/>
      <c r="G11" s="14"/>
      <c r="H11" s="14"/>
      <c r="I11" s="14"/>
      <c r="J11" s="14"/>
      <c r="K11" s="14"/>
      <c r="L11" s="14"/>
      <c r="M11" s="14"/>
      <c r="N11" s="14"/>
      <c r="O11" s="14"/>
      <c r="P11" s="14"/>
      <c r="Q11" s="14"/>
      <c r="R11" s="14"/>
      <c r="S11" s="14"/>
    </row>
    <row r="12" spans="1:19" x14ac:dyDescent="0.3">
      <c r="A12" s="14"/>
      <c r="B12" s="14"/>
      <c r="C12" s="14"/>
      <c r="D12" s="14"/>
      <c r="E12" s="14"/>
      <c r="F12" s="14"/>
      <c r="G12" s="14"/>
      <c r="H12" s="14"/>
      <c r="I12" s="14"/>
      <c r="J12" s="14"/>
      <c r="K12" s="14"/>
      <c r="L12" s="14"/>
      <c r="M12" s="14"/>
      <c r="N12" s="14"/>
      <c r="O12" s="14"/>
      <c r="P12" s="14"/>
      <c r="Q12" s="14"/>
      <c r="R12" s="14"/>
      <c r="S12" s="14"/>
    </row>
    <row r="13" spans="1:19" x14ac:dyDescent="0.3">
      <c r="A13" s="14"/>
      <c r="B13" s="14"/>
      <c r="C13" s="14"/>
      <c r="D13" s="14"/>
      <c r="E13" s="14"/>
      <c r="F13" s="14"/>
      <c r="G13" s="14"/>
      <c r="H13" s="14"/>
      <c r="I13" s="14"/>
      <c r="J13" s="14"/>
      <c r="K13" s="14"/>
      <c r="L13" s="14"/>
      <c r="M13" s="14"/>
      <c r="N13" s="14"/>
      <c r="O13" s="14"/>
      <c r="P13" s="14"/>
      <c r="Q13" s="14"/>
      <c r="R13" s="14"/>
      <c r="S13" s="14"/>
    </row>
    <row r="14" spans="1:19" x14ac:dyDescent="0.3">
      <c r="A14" s="14"/>
      <c r="B14" s="14"/>
      <c r="C14" s="14"/>
      <c r="D14" s="14"/>
      <c r="E14" s="14"/>
      <c r="F14" s="14"/>
      <c r="G14" s="14"/>
      <c r="H14" s="14"/>
      <c r="I14" s="14"/>
      <c r="J14" s="14"/>
      <c r="K14" s="14"/>
      <c r="L14" s="14"/>
      <c r="M14" s="14"/>
      <c r="N14" s="14"/>
      <c r="O14" s="14"/>
      <c r="P14" s="14"/>
      <c r="Q14" s="14"/>
      <c r="R14" s="14"/>
      <c r="S14" s="14"/>
    </row>
    <row r="15" spans="1:19" x14ac:dyDescent="0.3">
      <c r="A15" s="14"/>
      <c r="B15" s="14"/>
      <c r="C15" s="14"/>
      <c r="D15" s="14"/>
      <c r="E15" s="14"/>
      <c r="F15" s="14"/>
      <c r="G15" s="14"/>
      <c r="H15" s="14"/>
      <c r="I15" s="14"/>
      <c r="J15" s="14"/>
      <c r="K15" s="14"/>
      <c r="L15" s="14"/>
      <c r="M15" s="14"/>
      <c r="N15" s="14"/>
      <c r="O15" s="14"/>
      <c r="P15" s="14"/>
      <c r="Q15" s="14"/>
      <c r="R15" s="14"/>
      <c r="S15" s="14"/>
    </row>
    <row r="16" spans="1:19" x14ac:dyDescent="0.3">
      <c r="A16" s="14"/>
      <c r="B16" s="14"/>
      <c r="C16" s="14"/>
      <c r="D16" s="14"/>
      <c r="E16" s="14"/>
      <c r="F16" s="14"/>
      <c r="G16" s="14"/>
      <c r="H16" s="14"/>
      <c r="I16" s="14"/>
      <c r="J16" s="14"/>
      <c r="K16" s="14"/>
      <c r="L16" s="14"/>
      <c r="M16" s="14"/>
      <c r="N16" s="14"/>
      <c r="O16" s="14"/>
      <c r="P16" s="14"/>
      <c r="Q16" s="14"/>
      <c r="R16" s="14"/>
      <c r="S16" s="14"/>
    </row>
    <row r="17" spans="1:19" x14ac:dyDescent="0.3">
      <c r="A17" s="14"/>
      <c r="B17" s="14"/>
      <c r="C17" s="14"/>
      <c r="D17" s="14"/>
      <c r="E17" s="14"/>
      <c r="F17" s="14"/>
      <c r="G17" s="14"/>
      <c r="H17" s="14"/>
      <c r="I17" s="14"/>
      <c r="J17" s="14"/>
      <c r="K17" s="14"/>
      <c r="L17" s="14"/>
      <c r="M17" s="14"/>
      <c r="N17" s="14"/>
      <c r="O17" s="14"/>
      <c r="P17" s="14"/>
      <c r="Q17" s="14"/>
      <c r="R17" s="14"/>
      <c r="S17" s="14"/>
    </row>
    <row r="18" spans="1:19" x14ac:dyDescent="0.3">
      <c r="A18" s="14"/>
      <c r="B18" s="14"/>
      <c r="C18" s="14"/>
      <c r="D18" s="14"/>
      <c r="E18" s="14"/>
      <c r="F18" s="14"/>
      <c r="G18" s="14"/>
      <c r="H18" s="14"/>
      <c r="I18" s="14"/>
      <c r="J18" s="14"/>
      <c r="K18" s="14"/>
      <c r="L18" s="14"/>
      <c r="M18" s="14"/>
      <c r="N18" s="14"/>
      <c r="O18" s="14"/>
      <c r="P18" s="14"/>
      <c r="Q18" s="14"/>
      <c r="R18" s="14"/>
      <c r="S18" s="14"/>
    </row>
    <row r="19" spans="1:19" x14ac:dyDescent="0.3">
      <c r="A19" s="14"/>
      <c r="B19" s="14"/>
      <c r="C19" s="14"/>
      <c r="D19" s="14"/>
      <c r="E19" s="14"/>
      <c r="F19" s="14"/>
      <c r="G19" s="14"/>
      <c r="H19" s="14"/>
      <c r="I19" s="14"/>
      <c r="J19" s="14"/>
      <c r="K19" s="14"/>
      <c r="L19" s="14"/>
      <c r="M19" s="14"/>
      <c r="N19" s="14"/>
      <c r="O19" s="14"/>
      <c r="P19" s="14"/>
      <c r="Q19" s="14"/>
      <c r="R19" s="14"/>
      <c r="S19" s="14"/>
    </row>
    <row r="20" spans="1:19" x14ac:dyDescent="0.3">
      <c r="A20" s="14"/>
      <c r="B20" s="14"/>
      <c r="C20" s="14"/>
      <c r="D20" s="14"/>
      <c r="E20" s="14"/>
      <c r="F20" s="14"/>
      <c r="G20" s="14"/>
      <c r="H20" s="14"/>
      <c r="I20" s="14"/>
      <c r="J20" s="14"/>
      <c r="K20" s="14"/>
      <c r="L20" s="14"/>
      <c r="M20" s="14"/>
      <c r="N20" s="14"/>
      <c r="O20" s="14"/>
      <c r="P20" s="14"/>
      <c r="Q20" s="14"/>
      <c r="R20" s="14"/>
      <c r="S20" s="14"/>
    </row>
    <row r="21" spans="1:19" x14ac:dyDescent="0.3">
      <c r="A21" s="14"/>
      <c r="B21" s="14"/>
      <c r="C21" s="14"/>
      <c r="D21" s="14"/>
      <c r="E21" s="14"/>
      <c r="F21" s="14"/>
      <c r="G21" s="14"/>
      <c r="H21" s="14"/>
      <c r="I21" s="14"/>
      <c r="J21" s="14"/>
      <c r="K21" s="14"/>
      <c r="L21" s="14"/>
      <c r="M21" s="14"/>
      <c r="N21" s="14"/>
      <c r="O21" s="14"/>
      <c r="P21" s="14"/>
      <c r="Q21" s="14"/>
      <c r="R21" s="14"/>
      <c r="S21" s="14"/>
    </row>
    <row r="22" spans="1:19" x14ac:dyDescent="0.3">
      <c r="A22" s="14"/>
      <c r="B22" s="14"/>
      <c r="C22" s="14"/>
      <c r="D22" s="14"/>
      <c r="E22" s="14"/>
      <c r="F22" s="14"/>
      <c r="G22" s="14"/>
      <c r="H22" s="14"/>
      <c r="I22" s="14"/>
      <c r="J22" s="14"/>
      <c r="K22" s="14"/>
      <c r="L22" s="14"/>
      <c r="M22" s="14"/>
      <c r="N22" s="14"/>
      <c r="O22" s="14"/>
      <c r="P22" s="14"/>
      <c r="Q22" s="14"/>
      <c r="R22" s="14"/>
      <c r="S22" s="14"/>
    </row>
    <row r="23" spans="1:19" x14ac:dyDescent="0.3">
      <c r="A23" s="14"/>
      <c r="B23" s="14"/>
      <c r="C23" s="14"/>
      <c r="D23" s="14"/>
      <c r="E23" s="14"/>
      <c r="F23" s="14"/>
      <c r="G23" s="14"/>
      <c r="H23" s="14"/>
      <c r="I23" s="14"/>
      <c r="J23" s="14"/>
      <c r="K23" s="14"/>
      <c r="L23" s="14"/>
      <c r="M23" s="14"/>
      <c r="N23" s="14"/>
      <c r="O23" s="14"/>
      <c r="P23" s="14"/>
      <c r="Q23" s="14"/>
      <c r="R23" s="14"/>
      <c r="S23" s="14"/>
    </row>
    <row r="24" spans="1:19" x14ac:dyDescent="0.3">
      <c r="A24" s="14"/>
      <c r="B24" s="14"/>
      <c r="C24" s="14"/>
      <c r="D24" s="14"/>
      <c r="E24" s="14"/>
      <c r="F24" s="14"/>
      <c r="G24" s="14"/>
      <c r="H24" s="14"/>
      <c r="I24" s="14"/>
      <c r="J24" s="14"/>
      <c r="K24" s="14"/>
      <c r="L24" s="14"/>
      <c r="M24" s="14"/>
      <c r="N24" s="14"/>
      <c r="O24" s="14"/>
      <c r="P24" s="14"/>
      <c r="Q24" s="14"/>
      <c r="R24" s="14"/>
      <c r="S24" s="14"/>
    </row>
    <row r="25" spans="1:19" x14ac:dyDescent="0.3">
      <c r="A25" s="14"/>
      <c r="B25" s="14"/>
      <c r="C25" s="14"/>
      <c r="D25" s="14"/>
      <c r="E25" s="14"/>
      <c r="F25" s="14"/>
      <c r="G25" s="14"/>
      <c r="H25" s="14"/>
      <c r="I25" s="14"/>
      <c r="J25" s="14"/>
      <c r="K25" s="14"/>
      <c r="L25" s="14"/>
      <c r="M25" s="14"/>
      <c r="N25" s="14"/>
      <c r="O25" s="14"/>
      <c r="P25" s="14"/>
      <c r="Q25" s="14"/>
      <c r="R25" s="14"/>
      <c r="S25" s="14"/>
    </row>
    <row r="26" spans="1:19" x14ac:dyDescent="0.3">
      <c r="A26" s="14"/>
      <c r="B26" s="14"/>
      <c r="C26" s="14"/>
      <c r="D26" s="14"/>
      <c r="E26" s="14"/>
      <c r="F26" s="14"/>
      <c r="G26" s="14"/>
      <c r="H26" s="14"/>
      <c r="I26" s="14"/>
      <c r="J26" s="14"/>
      <c r="K26" s="14"/>
      <c r="L26" s="14"/>
      <c r="M26" s="14"/>
      <c r="N26" s="14"/>
      <c r="O26" s="14"/>
      <c r="P26" s="14"/>
      <c r="Q26" s="14"/>
      <c r="R26" s="14"/>
      <c r="S26" s="14"/>
    </row>
    <row r="27" spans="1:19" x14ac:dyDescent="0.3">
      <c r="A27" s="14"/>
      <c r="B27" s="14"/>
      <c r="C27" s="14"/>
      <c r="D27" s="14"/>
      <c r="E27" s="14"/>
      <c r="F27" s="14"/>
      <c r="G27" s="14"/>
      <c r="H27" s="14"/>
      <c r="I27" s="14"/>
      <c r="J27" s="14"/>
      <c r="K27" s="14"/>
      <c r="L27" s="14"/>
      <c r="M27" s="14"/>
      <c r="N27" s="14"/>
      <c r="O27" s="14"/>
      <c r="P27" s="14"/>
      <c r="Q27" s="14"/>
      <c r="R27" s="14"/>
      <c r="S27" s="14"/>
    </row>
    <row r="28" spans="1:19" x14ac:dyDescent="0.3">
      <c r="A28" s="14"/>
      <c r="B28" s="14"/>
      <c r="C28" s="14"/>
      <c r="D28" s="14"/>
      <c r="E28" s="14"/>
      <c r="F28" s="14"/>
      <c r="G28" s="14"/>
      <c r="H28" s="14"/>
      <c r="I28" s="14"/>
      <c r="J28" s="14"/>
      <c r="K28" s="14"/>
      <c r="L28" s="14"/>
      <c r="M28" s="14"/>
      <c r="N28" s="14"/>
      <c r="O28" s="14"/>
      <c r="P28" s="14"/>
      <c r="Q28" s="14"/>
      <c r="R28" s="14"/>
      <c r="S28" s="14"/>
    </row>
    <row r="29" spans="1:19" x14ac:dyDescent="0.3">
      <c r="A29" s="14"/>
      <c r="B29" s="14"/>
      <c r="C29" s="14"/>
      <c r="D29" s="14"/>
      <c r="E29" s="14"/>
      <c r="F29" s="14"/>
      <c r="G29" s="14"/>
      <c r="H29" s="14"/>
      <c r="I29" s="14"/>
      <c r="J29" s="14"/>
      <c r="K29" s="14"/>
      <c r="L29" s="14"/>
      <c r="M29" s="14"/>
      <c r="N29" s="14"/>
      <c r="O29" s="14"/>
      <c r="P29" s="14"/>
      <c r="Q29" s="14"/>
      <c r="R29" s="14"/>
      <c r="S29" s="14"/>
    </row>
    <row r="30" spans="1:19" x14ac:dyDescent="0.3">
      <c r="A30" s="14"/>
      <c r="B30" s="14"/>
      <c r="C30" s="14"/>
      <c r="D30" s="14"/>
      <c r="E30" s="14"/>
      <c r="F30" s="14"/>
      <c r="G30" s="14"/>
      <c r="H30" s="14"/>
      <c r="I30" s="14"/>
      <c r="J30" s="14"/>
      <c r="K30" s="14"/>
      <c r="L30" s="14"/>
      <c r="M30" s="14"/>
      <c r="N30" s="14"/>
      <c r="O30" s="14"/>
      <c r="P30" s="14"/>
      <c r="Q30" s="14"/>
      <c r="R30" s="14"/>
      <c r="S30" s="14"/>
    </row>
    <row r="31" spans="1:19" x14ac:dyDescent="0.3">
      <c r="A31" s="14"/>
      <c r="B31" s="14"/>
      <c r="C31" s="14"/>
      <c r="D31" s="14"/>
      <c r="E31" s="14"/>
      <c r="F31" s="14"/>
      <c r="G31" s="14"/>
      <c r="H31" s="14"/>
      <c r="I31" s="14"/>
      <c r="J31" s="14"/>
      <c r="K31" s="14"/>
      <c r="L31" s="14"/>
      <c r="M31" s="14"/>
      <c r="N31" s="14"/>
      <c r="O31" s="14"/>
      <c r="P31" s="14"/>
      <c r="Q31" s="14"/>
      <c r="R31" s="14"/>
      <c r="S31" s="14"/>
    </row>
    <row r="32" spans="1:19" x14ac:dyDescent="0.3">
      <c r="A32" s="14"/>
      <c r="B32" s="14"/>
      <c r="C32" s="14"/>
      <c r="D32" s="14"/>
      <c r="E32" s="14"/>
      <c r="F32" s="14"/>
      <c r="G32" s="14"/>
      <c r="H32" s="14"/>
      <c r="I32" s="14"/>
      <c r="J32" s="14"/>
      <c r="K32" s="14"/>
      <c r="L32" s="14"/>
      <c r="M32" s="14"/>
      <c r="N32" s="14"/>
      <c r="O32" s="14"/>
      <c r="P32" s="14"/>
      <c r="Q32" s="14"/>
      <c r="R32" s="14"/>
      <c r="S32" s="14"/>
    </row>
    <row r="33" spans="1:19" x14ac:dyDescent="0.3">
      <c r="A33" s="14"/>
      <c r="B33" s="14"/>
      <c r="C33" s="14"/>
      <c r="D33" s="14"/>
      <c r="E33" s="14"/>
      <c r="F33" s="14"/>
      <c r="G33" s="14"/>
      <c r="H33" s="14"/>
      <c r="I33" s="14"/>
      <c r="J33" s="14"/>
      <c r="K33" s="14"/>
      <c r="L33" s="14"/>
      <c r="M33" s="14"/>
      <c r="N33" s="14"/>
      <c r="O33" s="14"/>
      <c r="P33" s="14"/>
      <c r="Q33" s="14"/>
      <c r="R33" s="14"/>
      <c r="S33" s="14"/>
    </row>
    <row r="34" spans="1:19" x14ac:dyDescent="0.3">
      <c r="A34" s="14"/>
      <c r="B34" s="14"/>
      <c r="C34" s="14"/>
      <c r="D34" s="14"/>
      <c r="E34" s="14"/>
      <c r="F34" s="14"/>
      <c r="G34" s="14"/>
      <c r="H34" s="14"/>
      <c r="I34" s="14"/>
      <c r="J34" s="14"/>
      <c r="K34" s="14"/>
      <c r="L34" s="14"/>
      <c r="M34" s="14"/>
      <c r="N34" s="14"/>
      <c r="O34" s="14"/>
      <c r="P34" s="14"/>
      <c r="Q34" s="14"/>
      <c r="R34" s="14"/>
      <c r="S34" s="14"/>
    </row>
    <row r="35" spans="1:19" x14ac:dyDescent="0.3">
      <c r="A35" s="14"/>
      <c r="B35" s="14"/>
      <c r="C35" s="14"/>
      <c r="D35" s="14"/>
      <c r="E35" s="14"/>
      <c r="F35" s="14"/>
      <c r="G35" s="14"/>
      <c r="H35" s="14"/>
      <c r="I35" s="14"/>
      <c r="J35" s="14"/>
      <c r="K35" s="14"/>
      <c r="L35" s="14"/>
      <c r="M35" s="14"/>
      <c r="N35" s="14"/>
      <c r="O35" s="14"/>
      <c r="P35" s="14"/>
      <c r="Q35" s="14"/>
      <c r="R35" s="14"/>
      <c r="S35" s="14"/>
    </row>
    <row r="36" spans="1:19" x14ac:dyDescent="0.3">
      <c r="A36" s="14"/>
      <c r="B36" s="14"/>
      <c r="C36" s="14"/>
      <c r="D36" s="14"/>
      <c r="E36" s="14"/>
      <c r="F36" s="14"/>
      <c r="G36" s="14"/>
      <c r="H36" s="14"/>
      <c r="I36" s="14"/>
      <c r="J36" s="14"/>
      <c r="K36" s="14"/>
      <c r="L36" s="14"/>
      <c r="M36" s="14"/>
      <c r="N36" s="14"/>
      <c r="O36" s="14"/>
      <c r="P36" s="14"/>
      <c r="Q36" s="14"/>
      <c r="R36" s="14"/>
      <c r="S36" s="14"/>
    </row>
    <row r="37" spans="1:19" x14ac:dyDescent="0.3">
      <c r="A37" s="14"/>
      <c r="B37" s="14"/>
      <c r="C37" s="14"/>
      <c r="D37" s="14"/>
      <c r="E37" s="14"/>
      <c r="F37" s="14"/>
      <c r="G37" s="14"/>
      <c r="H37" s="14"/>
      <c r="I37" s="14"/>
      <c r="J37" s="14"/>
      <c r="K37" s="14"/>
      <c r="L37" s="14"/>
      <c r="M37" s="14"/>
      <c r="N37" s="14"/>
      <c r="O37" s="14"/>
      <c r="P37" s="14"/>
      <c r="Q37" s="14"/>
      <c r="R37" s="14"/>
      <c r="S37" s="14"/>
    </row>
    <row r="38" spans="1:19" x14ac:dyDescent="0.3">
      <c r="A38" s="14"/>
      <c r="B38" s="14"/>
      <c r="C38" s="14"/>
      <c r="D38" s="14"/>
      <c r="E38" s="14"/>
      <c r="F38" s="14"/>
      <c r="G38" s="14"/>
      <c r="H38" s="14"/>
      <c r="I38" s="14"/>
      <c r="J38" s="14"/>
      <c r="K38" s="14"/>
      <c r="L38" s="14"/>
      <c r="M38" s="14"/>
      <c r="N38" s="14"/>
      <c r="O38" s="14"/>
      <c r="P38" s="14"/>
      <c r="Q38" s="14"/>
      <c r="R38" s="14"/>
      <c r="S38" s="14"/>
    </row>
    <row r="39" spans="1:19" x14ac:dyDescent="0.3">
      <c r="A39" s="14"/>
      <c r="B39" s="14"/>
      <c r="C39" s="14"/>
      <c r="D39" s="14"/>
      <c r="E39" s="14"/>
      <c r="F39" s="14"/>
      <c r="G39" s="14"/>
      <c r="H39" s="14"/>
      <c r="I39" s="14"/>
      <c r="J39" s="14"/>
      <c r="K39" s="14"/>
      <c r="L39" s="14"/>
      <c r="M39" s="14"/>
      <c r="N39" s="14"/>
      <c r="O39" s="14"/>
      <c r="P39" s="14"/>
      <c r="Q39" s="14"/>
      <c r="R39" s="14"/>
      <c r="S39" s="14"/>
    </row>
    <row r="40" spans="1:19" x14ac:dyDescent="0.3">
      <c r="A40" s="14"/>
      <c r="B40" s="14"/>
      <c r="C40" s="14"/>
      <c r="D40" s="14"/>
      <c r="E40" s="14"/>
      <c r="F40" s="14"/>
      <c r="G40" s="14"/>
      <c r="H40" s="14"/>
      <c r="I40" s="14"/>
      <c r="J40" s="14"/>
      <c r="K40" s="14"/>
      <c r="L40" s="14"/>
      <c r="M40" s="14"/>
      <c r="N40" s="14"/>
      <c r="O40" s="14"/>
      <c r="P40" s="14"/>
      <c r="Q40" s="14"/>
      <c r="R40" s="14"/>
      <c r="S40" s="14"/>
    </row>
    <row r="41" spans="1:19" x14ac:dyDescent="0.3">
      <c r="A41" s="14"/>
      <c r="B41" s="14"/>
      <c r="C41" s="14"/>
      <c r="D41" s="14"/>
      <c r="E41" s="14"/>
      <c r="F41" s="14"/>
      <c r="G41" s="14"/>
      <c r="H41" s="14"/>
      <c r="I41" s="14"/>
      <c r="J41" s="14"/>
      <c r="K41" s="14"/>
      <c r="L41" s="14"/>
      <c r="M41" s="14"/>
      <c r="N41" s="14"/>
      <c r="O41" s="14"/>
      <c r="P41" s="14"/>
      <c r="Q41" s="14"/>
      <c r="R41" s="14"/>
      <c r="S41" s="14"/>
    </row>
    <row r="42" spans="1:19" x14ac:dyDescent="0.3">
      <c r="A42" s="14"/>
      <c r="B42" s="14"/>
      <c r="C42" s="14"/>
      <c r="D42" s="14"/>
      <c r="E42" s="14"/>
      <c r="F42" s="14"/>
      <c r="G42" s="14"/>
      <c r="H42" s="14"/>
      <c r="I42" s="14"/>
      <c r="J42" s="14"/>
      <c r="K42" s="14"/>
      <c r="L42" s="14"/>
      <c r="M42" s="14"/>
      <c r="N42" s="14"/>
      <c r="O42" s="14"/>
      <c r="P42" s="14"/>
      <c r="Q42" s="14"/>
      <c r="R42" s="14"/>
      <c r="S42" s="14"/>
    </row>
    <row r="43" spans="1:19" x14ac:dyDescent="0.3">
      <c r="A43" s="14"/>
      <c r="B43" s="14"/>
      <c r="C43" s="14"/>
      <c r="D43" s="14"/>
      <c r="E43" s="14"/>
      <c r="F43" s="14"/>
      <c r="G43" s="14"/>
      <c r="H43" s="14"/>
      <c r="I43" s="14"/>
      <c r="J43" s="14"/>
      <c r="K43" s="14"/>
      <c r="L43" s="14"/>
      <c r="M43" s="14"/>
      <c r="N43" s="14"/>
      <c r="O43" s="14"/>
      <c r="P43" s="14"/>
      <c r="Q43" s="14"/>
      <c r="R43" s="14"/>
      <c r="S43" s="14"/>
    </row>
    <row r="44" spans="1:19" x14ac:dyDescent="0.3">
      <c r="A44" s="14"/>
      <c r="B44" s="14"/>
      <c r="C44" s="14"/>
      <c r="D44" s="14"/>
      <c r="E44" s="14"/>
      <c r="F44" s="14"/>
      <c r="G44" s="14"/>
      <c r="H44" s="14"/>
      <c r="I44" s="14"/>
      <c r="J44" s="14"/>
      <c r="K44" s="14"/>
      <c r="L44" s="14"/>
      <c r="M44" s="14"/>
      <c r="N44" s="14"/>
      <c r="O44" s="14"/>
      <c r="P44" s="14"/>
      <c r="Q44" s="14"/>
      <c r="R44" s="14"/>
      <c r="S44" s="14"/>
    </row>
    <row r="45" spans="1:19" x14ac:dyDescent="0.3">
      <c r="A45" s="14"/>
      <c r="B45" s="14"/>
      <c r="C45" s="14"/>
      <c r="D45" s="14"/>
      <c r="E45" s="14"/>
      <c r="F45" s="14"/>
      <c r="G45" s="14"/>
      <c r="H45" s="14"/>
      <c r="I45" s="14"/>
      <c r="J45" s="14"/>
      <c r="K45" s="14"/>
      <c r="L45" s="14"/>
      <c r="M45" s="14"/>
      <c r="N45" s="14"/>
      <c r="O45" s="14"/>
      <c r="P45" s="14"/>
      <c r="Q45" s="14"/>
      <c r="R45" s="14"/>
      <c r="S45" s="14"/>
    </row>
    <row r="46" spans="1:19" x14ac:dyDescent="0.3">
      <c r="A46" s="14"/>
      <c r="B46" s="14"/>
      <c r="C46" s="14"/>
      <c r="D46" s="14"/>
      <c r="E46" s="14"/>
      <c r="F46" s="14"/>
      <c r="G46" s="14"/>
      <c r="H46" s="14"/>
      <c r="I46" s="14"/>
      <c r="J46" s="14"/>
      <c r="K46" s="14"/>
      <c r="L46" s="14"/>
      <c r="M46" s="14"/>
      <c r="N46" s="14"/>
      <c r="O46" s="14"/>
      <c r="P46" s="14"/>
      <c r="Q46" s="14"/>
      <c r="R46" s="14"/>
      <c r="S46" s="14"/>
    </row>
    <row r="47" spans="1:19" x14ac:dyDescent="0.3">
      <c r="A47" s="14"/>
      <c r="B47" s="14"/>
      <c r="C47" s="14"/>
      <c r="D47" s="14"/>
      <c r="E47" s="14"/>
      <c r="F47" s="14"/>
      <c r="G47" s="14"/>
      <c r="H47" s="14"/>
      <c r="I47" s="14"/>
      <c r="J47" s="14"/>
      <c r="K47" s="14"/>
      <c r="L47" s="14"/>
      <c r="M47" s="14"/>
      <c r="N47" s="14"/>
      <c r="O47" s="14"/>
      <c r="P47" s="14"/>
      <c r="Q47" s="14"/>
      <c r="R47" s="14"/>
      <c r="S47" s="14"/>
    </row>
  </sheetData>
  <pageMargins left="0.7" right="0.7" top="0.75" bottom="0.75" header="0.3" footer="0.3"/>
  <pageSetup paperSize="9" scale="71" orientation="landscape"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vt:lpstr>
      <vt:lpstr>Data</vt:lpstr>
      <vt:lpstr>Sheet2</vt:lpstr>
      <vt:lpstr>Sheet5</vt:lpstr>
      <vt:lpstr>Sheet6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2026-10-07T09:33:37Z</cp:lastPrinted>
  <dcterms:created xsi:type="dcterms:W3CDTF">2026-10-05T15:19:34Z</dcterms:created>
  <dcterms:modified xsi:type="dcterms:W3CDTF">2026-10-07T09:41:43Z</dcterms:modified>
</cp:coreProperties>
</file>